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Desktop\"/>
    </mc:Choice>
  </mc:AlternateContent>
  <bookViews>
    <workbookView xWindow="-105" yWindow="495" windowWidth="23250" windowHeight="12450" tabRatio="864" activeTab="5"/>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Instrumentos!$A$1:$J$384</definedName>
    <definedName name="_xlnm._FilterDatabase" localSheetId="5" hidden="1">Relatórios!$A$1:$K$1178</definedName>
    <definedName name="_xlnm._FilterDatabase" localSheetId="3" hidden="1">'Repasses de Recursos'!$A$1:$J$1286</definedName>
    <definedName name="Area">Painel!$AL$6:$AL$16</definedName>
    <definedName name="_xlnm.Print_Area" localSheetId="2">Instrumentos!$A$1:$I$383</definedName>
    <definedName name="Codigo">'Infos Gerais'!$A$2:$A$65</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5" i="8" l="1"/>
  <c r="D205" i="8"/>
  <c r="C206" i="8"/>
  <c r="D206" i="8"/>
  <c r="C207" i="8"/>
  <c r="D207" i="8"/>
  <c r="C208" i="8"/>
  <c r="D208" i="8"/>
  <c r="C199" i="8"/>
  <c r="D199" i="8"/>
  <c r="C200" i="8"/>
  <c r="D200" i="8"/>
  <c r="C201" i="8"/>
  <c r="D201" i="8"/>
  <c r="C202" i="8"/>
  <c r="D202" i="8"/>
  <c r="C203" i="8"/>
  <c r="D203" i="8"/>
  <c r="C204" i="8"/>
  <c r="D204" i="8"/>
  <c r="C197" i="8"/>
  <c r="D197" i="8"/>
  <c r="C198" i="8"/>
  <c r="D198" i="8"/>
  <c r="A630" i="10"/>
  <c r="E630" i="10" s="1"/>
  <c r="B630" i="10"/>
  <c r="C630" i="10" s="1"/>
  <c r="D630" i="10" s="1"/>
  <c r="A631" i="10"/>
  <c r="E631" i="10" s="1"/>
  <c r="B631" i="10"/>
  <c r="C631" i="10" s="1"/>
  <c r="D631" i="10" s="1"/>
  <c r="A632" i="10"/>
  <c r="E632" i="10" s="1"/>
  <c r="B632" i="10"/>
  <c r="C632" i="10" s="1"/>
  <c r="D632" i="10" s="1"/>
  <c r="A633" i="10"/>
  <c r="E633" i="10" s="1"/>
  <c r="B633" i="10"/>
  <c r="C633" i="10" s="1"/>
  <c r="D633" i="10" s="1"/>
  <c r="A634" i="10"/>
  <c r="E634" i="10" s="1"/>
  <c r="B634" i="10"/>
  <c r="C634" i="10" s="1"/>
  <c r="D634" i="10" s="1"/>
  <c r="A635" i="10"/>
  <c r="E635" i="10" s="1"/>
  <c r="B635" i="10"/>
  <c r="C635" i="10" s="1"/>
  <c r="D635" i="10" s="1"/>
  <c r="A636" i="10"/>
  <c r="E636" i="10" s="1"/>
  <c r="B636" i="10"/>
  <c r="C636" i="10" s="1"/>
  <c r="D636" i="10" s="1"/>
  <c r="A637" i="10"/>
  <c r="E637" i="10" s="1"/>
  <c r="B637" i="10"/>
  <c r="C637" i="10" s="1"/>
  <c r="D637" i="10" s="1"/>
  <c r="A638" i="10"/>
  <c r="E638" i="10" s="1"/>
  <c r="B638" i="10"/>
  <c r="C638" i="10" s="1"/>
  <c r="D638" i="10" s="1"/>
  <c r="A639" i="10"/>
  <c r="E639" i="10" s="1"/>
  <c r="B639" i="10"/>
  <c r="C639" i="10" s="1"/>
  <c r="D639" i="10" s="1"/>
  <c r="A640" i="10"/>
  <c r="E640" i="10" s="1"/>
  <c r="B640" i="10"/>
  <c r="C640" i="10" s="1"/>
  <c r="D640" i="10" s="1"/>
  <c r="A641" i="10"/>
  <c r="E641" i="10" s="1"/>
  <c r="B641" i="10"/>
  <c r="C641" i="10" s="1"/>
  <c r="D641" i="10" s="1"/>
  <c r="A642" i="10"/>
  <c r="E642" i="10" s="1"/>
  <c r="B642" i="10"/>
  <c r="C642" i="10" s="1"/>
  <c r="D642" i="10" s="1"/>
  <c r="A643" i="10"/>
  <c r="E643" i="10" s="1"/>
  <c r="B643" i="10"/>
  <c r="C643" i="10" s="1"/>
  <c r="D643" i="10" s="1"/>
  <c r="A644" i="10"/>
  <c r="E644" i="10" s="1"/>
  <c r="B644" i="10"/>
  <c r="C644" i="10" s="1"/>
  <c r="D644" i="10" s="1"/>
  <c r="A645" i="10"/>
  <c r="E645" i="10" s="1"/>
  <c r="B645" i="10"/>
  <c r="C645" i="10" s="1"/>
  <c r="D645" i="10" s="1"/>
  <c r="A646" i="10"/>
  <c r="E646" i="10" s="1"/>
  <c r="B646" i="10"/>
  <c r="C646" i="10" s="1"/>
  <c r="D646" i="10" s="1"/>
  <c r="A647" i="10"/>
  <c r="E647" i="10" s="1"/>
  <c r="B647" i="10"/>
  <c r="C647" i="10" s="1"/>
  <c r="D647" i="10" s="1"/>
  <c r="A648" i="10"/>
  <c r="E648" i="10" s="1"/>
  <c r="B648" i="10"/>
  <c r="C648" i="10" s="1"/>
  <c r="D648" i="10" s="1"/>
  <c r="A649" i="10"/>
  <c r="E649" i="10" s="1"/>
  <c r="B649" i="10"/>
  <c r="C649" i="10" s="1"/>
  <c r="D649" i="10" s="1"/>
  <c r="A650" i="10"/>
  <c r="E650" i="10" s="1"/>
  <c r="B650" i="10"/>
  <c r="C650" i="10" s="1"/>
  <c r="D650" i="10" s="1"/>
  <c r="A651" i="10"/>
  <c r="E651" i="10" s="1"/>
  <c r="B651" i="10"/>
  <c r="C651" i="10" s="1"/>
  <c r="D651" i="10" s="1"/>
  <c r="A652" i="10"/>
  <c r="E652" i="10" s="1"/>
  <c r="B652" i="10"/>
  <c r="C652" i="10" s="1"/>
  <c r="D652" i="10" s="1"/>
  <c r="A653" i="10"/>
  <c r="E653" i="10" s="1"/>
  <c r="B653" i="10"/>
  <c r="C653" i="10" s="1"/>
  <c r="D653" i="10" s="1"/>
  <c r="A654" i="10"/>
  <c r="E654" i="10" s="1"/>
  <c r="B654" i="10"/>
  <c r="C654" i="10" s="1"/>
  <c r="D654" i="10" s="1"/>
  <c r="A655" i="10"/>
  <c r="E655" i="10" s="1"/>
  <c r="B655" i="10"/>
  <c r="C655" i="10" s="1"/>
  <c r="D655" i="10" s="1"/>
  <c r="A656" i="10"/>
  <c r="E656" i="10" s="1"/>
  <c r="B656" i="10"/>
  <c r="C656" i="10" s="1"/>
  <c r="D656" i="10" s="1"/>
  <c r="A657" i="10"/>
  <c r="E657" i="10" s="1"/>
  <c r="B657" i="10"/>
  <c r="C657" i="10" s="1"/>
  <c r="D657" i="10" s="1"/>
  <c r="A658" i="10"/>
  <c r="E658" i="10" s="1"/>
  <c r="B658" i="10"/>
  <c r="C658" i="10" s="1"/>
  <c r="D658" i="10" s="1"/>
  <c r="A659" i="10"/>
  <c r="E659" i="10" s="1"/>
  <c r="B659" i="10"/>
  <c r="C659" i="10" s="1"/>
  <c r="D659" i="10" s="1"/>
  <c r="A660" i="10"/>
  <c r="E660" i="10" s="1"/>
  <c r="B660" i="10"/>
  <c r="C660" i="10" s="1"/>
  <c r="D660" i="10" s="1"/>
  <c r="A661" i="10"/>
  <c r="E661" i="10" s="1"/>
  <c r="B661" i="10"/>
  <c r="C661" i="10" s="1"/>
  <c r="D661" i="10" s="1"/>
  <c r="A662" i="10"/>
  <c r="E662" i="10" s="1"/>
  <c r="B662" i="10"/>
  <c r="C662" i="10" s="1"/>
  <c r="D662" i="10" s="1"/>
  <c r="A663" i="10"/>
  <c r="E663" i="10" s="1"/>
  <c r="B663" i="10"/>
  <c r="C663" i="10" s="1"/>
  <c r="D663" i="10" s="1"/>
  <c r="A664" i="10"/>
  <c r="E664" i="10" s="1"/>
  <c r="B664" i="10"/>
  <c r="C664" i="10" s="1"/>
  <c r="D664" i="10" s="1"/>
  <c r="A665" i="10"/>
  <c r="E665" i="10" s="1"/>
  <c r="B665" i="10"/>
  <c r="C665" i="10" s="1"/>
  <c r="D665" i="10" s="1"/>
  <c r="A666" i="10"/>
  <c r="E666" i="10" s="1"/>
  <c r="B666" i="10"/>
  <c r="C666" i="10" s="1"/>
  <c r="D666" i="10" s="1"/>
  <c r="A667" i="10"/>
  <c r="E667" i="10" s="1"/>
  <c r="B667" i="10"/>
  <c r="C667" i="10" s="1"/>
  <c r="D667" i="10" s="1"/>
  <c r="A668" i="10"/>
  <c r="E668" i="10" s="1"/>
  <c r="B668" i="10"/>
  <c r="C668" i="10" s="1"/>
  <c r="D668" i="10" s="1"/>
  <c r="A669" i="10"/>
  <c r="E669" i="10" s="1"/>
  <c r="B669" i="10"/>
  <c r="C669" i="10" s="1"/>
  <c r="D669" i="10" s="1"/>
  <c r="A670" i="10"/>
  <c r="E670" i="10" s="1"/>
  <c r="B670" i="10"/>
  <c r="C670" i="10" s="1"/>
  <c r="D670" i="10" s="1"/>
  <c r="A671" i="10"/>
  <c r="E671" i="10" s="1"/>
  <c r="B671" i="10"/>
  <c r="C671" i="10" s="1"/>
  <c r="D671" i="10" s="1"/>
  <c r="A672" i="10"/>
  <c r="E672" i="10" s="1"/>
  <c r="B672" i="10"/>
  <c r="C672" i="10" s="1"/>
  <c r="D672" i="10" s="1"/>
  <c r="A673" i="10"/>
  <c r="E673" i="10" s="1"/>
  <c r="B673" i="10"/>
  <c r="C673" i="10" s="1"/>
  <c r="D673" i="10" s="1"/>
  <c r="A674" i="10"/>
  <c r="E674" i="10" s="1"/>
  <c r="B674" i="10"/>
  <c r="C674" i="10" s="1"/>
  <c r="D674" i="10" s="1"/>
  <c r="A675" i="10"/>
  <c r="E675" i="10" s="1"/>
  <c r="B675" i="10"/>
  <c r="C675" i="10" s="1"/>
  <c r="D675" i="10" s="1"/>
  <c r="A676" i="10"/>
  <c r="E676" i="10" s="1"/>
  <c r="B676" i="10"/>
  <c r="C676" i="10" s="1"/>
  <c r="D676" i="10" s="1"/>
  <c r="A677" i="10"/>
  <c r="E677" i="10" s="1"/>
  <c r="B677" i="10"/>
  <c r="C677" i="10" s="1"/>
  <c r="D677" i="10" s="1"/>
  <c r="A678" i="10"/>
  <c r="E678" i="10" s="1"/>
  <c r="B678" i="10"/>
  <c r="C678" i="10" s="1"/>
  <c r="D678" i="10" s="1"/>
  <c r="A679" i="10"/>
  <c r="E679" i="10" s="1"/>
  <c r="B679" i="10"/>
  <c r="C679" i="10" s="1"/>
  <c r="D679" i="10" s="1"/>
  <c r="A680" i="10"/>
  <c r="E680" i="10" s="1"/>
  <c r="B680" i="10"/>
  <c r="C680" i="10" s="1"/>
  <c r="D680" i="10" s="1"/>
  <c r="A681" i="10"/>
  <c r="E681" i="10" s="1"/>
  <c r="B681" i="10"/>
  <c r="C681" i="10" s="1"/>
  <c r="D681" i="10" s="1"/>
  <c r="A682" i="10"/>
  <c r="E682" i="10" s="1"/>
  <c r="B682" i="10"/>
  <c r="C682" i="10" s="1"/>
  <c r="D682" i="10" s="1"/>
  <c r="A683" i="10"/>
  <c r="E683" i="10" s="1"/>
  <c r="B683" i="10"/>
  <c r="C683" i="10" s="1"/>
  <c r="D683" i="10" s="1"/>
  <c r="A684" i="10"/>
  <c r="E684" i="10" s="1"/>
  <c r="B684" i="10"/>
  <c r="C684" i="10" s="1"/>
  <c r="D684" i="10" s="1"/>
  <c r="A685" i="10"/>
  <c r="E685" i="10" s="1"/>
  <c r="B685" i="10"/>
  <c r="C685" i="10" s="1"/>
  <c r="D685" i="10" s="1"/>
  <c r="A686" i="10"/>
  <c r="E686" i="10" s="1"/>
  <c r="B686" i="10"/>
  <c r="C686" i="10" s="1"/>
  <c r="D686" i="10" s="1"/>
  <c r="A687" i="10"/>
  <c r="E687" i="10" s="1"/>
  <c r="B687" i="10"/>
  <c r="C687" i="10" s="1"/>
  <c r="D687" i="10" s="1"/>
  <c r="A688" i="10"/>
  <c r="E688" i="10" s="1"/>
  <c r="B688" i="10"/>
  <c r="C688" i="10" s="1"/>
  <c r="D688" i="10" s="1"/>
  <c r="A689" i="10"/>
  <c r="E689" i="10" s="1"/>
  <c r="B689" i="10"/>
  <c r="C689" i="10" s="1"/>
  <c r="D689" i="10" s="1"/>
  <c r="A690" i="10"/>
  <c r="E690" i="10" s="1"/>
  <c r="B690" i="10"/>
  <c r="C690" i="10" s="1"/>
  <c r="D690" i="10" s="1"/>
  <c r="A691" i="10"/>
  <c r="E691" i="10" s="1"/>
  <c r="B691" i="10"/>
  <c r="C691" i="10" s="1"/>
  <c r="D691" i="10" s="1"/>
  <c r="A692" i="10"/>
  <c r="E692" i="10" s="1"/>
  <c r="B692" i="10"/>
  <c r="C692" i="10" s="1"/>
  <c r="D692" i="10" s="1"/>
  <c r="A693" i="10"/>
  <c r="E693" i="10" s="1"/>
  <c r="B693" i="10"/>
  <c r="C693" i="10" s="1"/>
  <c r="D693" i="10" s="1"/>
  <c r="A694" i="10"/>
  <c r="E694" i="10" s="1"/>
  <c r="B694" i="10"/>
  <c r="C694" i="10" s="1"/>
  <c r="D694" i="10" s="1"/>
  <c r="A695" i="10"/>
  <c r="E695" i="10" s="1"/>
  <c r="B695" i="10"/>
  <c r="C695" i="10" s="1"/>
  <c r="D695" i="10" s="1"/>
  <c r="A696" i="10"/>
  <c r="E696" i="10" s="1"/>
  <c r="B696" i="10"/>
  <c r="C696" i="10" s="1"/>
  <c r="D696" i="10" s="1"/>
  <c r="A697" i="10"/>
  <c r="E697" i="10" s="1"/>
  <c r="B697" i="10"/>
  <c r="C697" i="10" s="1"/>
  <c r="D697" i="10" s="1"/>
  <c r="A698" i="10"/>
  <c r="E698" i="10" s="1"/>
  <c r="B698" i="10"/>
  <c r="C698" i="10" s="1"/>
  <c r="D698" i="10" s="1"/>
  <c r="A699" i="10"/>
  <c r="E699" i="10" s="1"/>
  <c r="B699" i="10"/>
  <c r="C699" i="10" s="1"/>
  <c r="D699" i="10" s="1"/>
  <c r="A700" i="10"/>
  <c r="E700" i="10" s="1"/>
  <c r="B700" i="10"/>
  <c r="C700" i="10" s="1"/>
  <c r="D700" i="10" s="1"/>
  <c r="A701" i="10"/>
  <c r="E701" i="10" s="1"/>
  <c r="B701" i="10"/>
  <c r="C701" i="10" s="1"/>
  <c r="D701" i="10" s="1"/>
  <c r="A702" i="10"/>
  <c r="E702" i="10" s="1"/>
  <c r="B702" i="10"/>
  <c r="C702" i="10" s="1"/>
  <c r="D702" i="10" s="1"/>
  <c r="A703" i="10"/>
  <c r="E703" i="10" s="1"/>
  <c r="B703" i="10"/>
  <c r="C703" i="10" s="1"/>
  <c r="D703" i="10" s="1"/>
  <c r="A704" i="10"/>
  <c r="E704" i="10" s="1"/>
  <c r="B704" i="10"/>
  <c r="C704" i="10" s="1"/>
  <c r="D704" i="10" s="1"/>
  <c r="A705" i="10"/>
  <c r="E705" i="10" s="1"/>
  <c r="B705" i="10"/>
  <c r="C705" i="10" s="1"/>
  <c r="D705" i="10" s="1"/>
  <c r="A706" i="10"/>
  <c r="E706" i="10" s="1"/>
  <c r="B706" i="10"/>
  <c r="C706" i="10" s="1"/>
  <c r="D706" i="10" s="1"/>
  <c r="A707" i="10"/>
  <c r="E707" i="10" s="1"/>
  <c r="B707" i="10"/>
  <c r="C707" i="10" s="1"/>
  <c r="D707" i="10" s="1"/>
  <c r="A708" i="10"/>
  <c r="E708" i="10" s="1"/>
  <c r="B708" i="10"/>
  <c r="C708" i="10" s="1"/>
  <c r="D708" i="10" s="1"/>
  <c r="A709" i="10"/>
  <c r="E709" i="10" s="1"/>
  <c r="B709" i="10"/>
  <c r="C709" i="10" s="1"/>
  <c r="D709" i="10" s="1"/>
  <c r="A710" i="10"/>
  <c r="E710" i="10" s="1"/>
  <c r="B710" i="10"/>
  <c r="C710" i="10" s="1"/>
  <c r="D710" i="10" s="1"/>
  <c r="A711" i="10"/>
  <c r="E711" i="10" s="1"/>
  <c r="B711" i="10"/>
  <c r="C711" i="10" s="1"/>
  <c r="D711" i="10" s="1"/>
  <c r="A712" i="10"/>
  <c r="E712" i="10" s="1"/>
  <c r="B712" i="10"/>
  <c r="C712" i="10" s="1"/>
  <c r="D712" i="10" s="1"/>
  <c r="A713" i="10"/>
  <c r="E713" i="10" s="1"/>
  <c r="B713" i="10"/>
  <c r="C713" i="10" s="1"/>
  <c r="D713" i="10" s="1"/>
  <c r="A607" i="10"/>
  <c r="E607" i="10" s="1"/>
  <c r="B607" i="10"/>
  <c r="C607" i="10" s="1"/>
  <c r="D607" i="10" s="1"/>
  <c r="A608" i="10"/>
  <c r="E608" i="10" s="1"/>
  <c r="B608" i="10"/>
  <c r="C608" i="10" s="1"/>
  <c r="D608" i="10" s="1"/>
  <c r="A609" i="10"/>
  <c r="E609" i="10" s="1"/>
  <c r="B609" i="10"/>
  <c r="C609" i="10" s="1"/>
  <c r="D609" i="10" s="1"/>
  <c r="A610" i="10"/>
  <c r="E610" i="10" s="1"/>
  <c r="B610" i="10"/>
  <c r="C610" i="10" s="1"/>
  <c r="D610" i="10" s="1"/>
  <c r="A611" i="10"/>
  <c r="E611" i="10" s="1"/>
  <c r="B611" i="10"/>
  <c r="C611" i="10" s="1"/>
  <c r="D611" i="10" s="1"/>
  <c r="A612" i="10"/>
  <c r="E612" i="10" s="1"/>
  <c r="B612" i="10"/>
  <c r="C612" i="10" s="1"/>
  <c r="D612" i="10" s="1"/>
  <c r="A613" i="10"/>
  <c r="E613" i="10" s="1"/>
  <c r="B613" i="10"/>
  <c r="C613" i="10" s="1"/>
  <c r="D613" i="10" s="1"/>
  <c r="A614" i="10"/>
  <c r="E614" i="10" s="1"/>
  <c r="B614" i="10"/>
  <c r="C614" i="10" s="1"/>
  <c r="D614" i="10" s="1"/>
  <c r="A615" i="10"/>
  <c r="E615" i="10" s="1"/>
  <c r="B615" i="10"/>
  <c r="C615" i="10" s="1"/>
  <c r="D615" i="10" s="1"/>
  <c r="A616" i="10"/>
  <c r="E616" i="10" s="1"/>
  <c r="B616" i="10"/>
  <c r="C616" i="10" s="1"/>
  <c r="D616" i="10" s="1"/>
  <c r="A617" i="10"/>
  <c r="E617" i="10" s="1"/>
  <c r="B617" i="10"/>
  <c r="C617" i="10" s="1"/>
  <c r="D617" i="10" s="1"/>
  <c r="A618" i="10"/>
  <c r="E618" i="10" s="1"/>
  <c r="B618" i="10"/>
  <c r="C618" i="10" s="1"/>
  <c r="D618" i="10" s="1"/>
  <c r="A619" i="10"/>
  <c r="E619" i="10" s="1"/>
  <c r="B619" i="10"/>
  <c r="C619" i="10" s="1"/>
  <c r="D619" i="10" s="1"/>
  <c r="A620" i="10"/>
  <c r="E620" i="10" s="1"/>
  <c r="B620" i="10"/>
  <c r="C620" i="10" s="1"/>
  <c r="D620" i="10" s="1"/>
  <c r="A621" i="10"/>
  <c r="E621" i="10" s="1"/>
  <c r="B621" i="10"/>
  <c r="C621" i="10" s="1"/>
  <c r="D621" i="10" s="1"/>
  <c r="A622" i="10"/>
  <c r="E622" i="10" s="1"/>
  <c r="B622" i="10"/>
  <c r="C622" i="10" s="1"/>
  <c r="D622" i="10" s="1"/>
  <c r="A623" i="10"/>
  <c r="E623" i="10" s="1"/>
  <c r="B623" i="10"/>
  <c r="C623" i="10" s="1"/>
  <c r="D623" i="10" s="1"/>
  <c r="A624" i="10"/>
  <c r="E624" i="10" s="1"/>
  <c r="B624" i="10"/>
  <c r="C624" i="10" s="1"/>
  <c r="D624" i="10" s="1"/>
  <c r="A625" i="10"/>
  <c r="E625" i="10" s="1"/>
  <c r="B625" i="10"/>
  <c r="C625" i="10" s="1"/>
  <c r="D625" i="10" s="1"/>
  <c r="A626" i="10"/>
  <c r="E626" i="10" s="1"/>
  <c r="B626" i="10"/>
  <c r="C626" i="10" s="1"/>
  <c r="D626" i="10" s="1"/>
  <c r="A627" i="10"/>
  <c r="E627" i="10" s="1"/>
  <c r="B627" i="10"/>
  <c r="C627" i="10" s="1"/>
  <c r="D627" i="10" s="1"/>
  <c r="A628" i="10"/>
  <c r="E628" i="10" s="1"/>
  <c r="B628" i="10"/>
  <c r="C628" i="10" s="1"/>
  <c r="D628" i="10" s="1"/>
  <c r="A629" i="10"/>
  <c r="E629" i="10" s="1"/>
  <c r="B629" i="10"/>
  <c r="C629" i="10" s="1"/>
  <c r="D629" i="10" s="1"/>
  <c r="H73" i="5" l="1"/>
  <c r="I215" i="4" a="1"/>
  <c r="I215" i="4" s="1"/>
  <c r="I216" i="4" a="1"/>
  <c r="I216" i="4" s="1"/>
  <c r="I217" i="4" a="1"/>
  <c r="I217" i="4" s="1"/>
  <c r="I218" i="4" a="1"/>
  <c r="I218" i="4" s="1"/>
  <c r="I214" i="4" a="1"/>
  <c r="I214" i="4" s="1"/>
  <c r="I113" i="4" a="1"/>
  <c r="I113" i="4" s="1"/>
  <c r="I114" i="4" a="1"/>
  <c r="I114" i="4" s="1"/>
  <c r="I115" i="4" a="1"/>
  <c r="I115" i="4" s="1"/>
  <c r="I116" i="4" a="1"/>
  <c r="I116" i="4" s="1"/>
  <c r="I112" i="4" a="1"/>
  <c r="I112" i="4" s="1"/>
  <c r="F116" i="4" a="1"/>
  <c r="F116" i="4" s="1"/>
  <c r="E116" i="4" a="1"/>
  <c r="E116" i="4" s="1"/>
  <c r="J116" i="4" s="1" a="1"/>
  <c r="J116" i="4" s="1"/>
  <c r="F115" i="4" a="1"/>
  <c r="F115" i="4" s="1"/>
  <c r="E115" i="4" a="1"/>
  <c r="E115" i="4" s="1"/>
  <c r="J115" i="4" s="1" a="1"/>
  <c r="J115" i="4" s="1"/>
  <c r="F114" i="4" a="1"/>
  <c r="F114" i="4" s="1"/>
  <c r="E114" i="4" a="1"/>
  <c r="E114" i="4" s="1"/>
  <c r="J114" i="4" s="1" a="1"/>
  <c r="J114" i="4" s="1"/>
  <c r="F113" i="4" a="1"/>
  <c r="F113" i="4" s="1"/>
  <c r="E113" i="4" a="1"/>
  <c r="E113" i="4" s="1"/>
  <c r="J113" i="4" s="1" a="1"/>
  <c r="J113" i="4" s="1"/>
  <c r="F112" i="4" a="1"/>
  <c r="F112" i="4" s="1"/>
  <c r="E112" i="4" a="1"/>
  <c r="E112" i="4" s="1"/>
  <c r="J214" i="4" s="1" a="1"/>
  <c r="J214" i="4" s="1"/>
  <c r="F216" i="4" a="1"/>
  <c r="F216" i="4" s="1"/>
  <c r="E216" i="4" a="1"/>
  <c r="E216" i="4" s="1"/>
  <c r="F218" i="4" a="1"/>
  <c r="F218" i="4" s="1"/>
  <c r="E218" i="4" a="1"/>
  <c r="E218" i="4" s="1"/>
  <c r="F217" i="4" a="1"/>
  <c r="F217" i="4" s="1"/>
  <c r="E217" i="4" a="1"/>
  <c r="E217" i="4" s="1"/>
  <c r="F215" i="4" a="1"/>
  <c r="F215" i="4" s="1"/>
  <c r="E215" i="4" a="1"/>
  <c r="E215" i="4" s="1"/>
  <c r="F214" i="4" a="1"/>
  <c r="F214" i="4" s="1"/>
  <c r="E214" i="4" a="1"/>
  <c r="E214" i="4" s="1"/>
  <c r="E273" i="4" a="1"/>
  <c r="E273" i="4" s="1"/>
  <c r="A66" i="1"/>
  <c r="N66" i="1" s="1"/>
  <c r="A67" i="1"/>
  <c r="N67" i="1" s="1"/>
  <c r="A68" i="1"/>
  <c r="N68" i="1" s="1"/>
  <c r="A69" i="1"/>
  <c r="N69" i="1" s="1"/>
  <c r="A70" i="1"/>
  <c r="A71" i="1"/>
  <c r="A72" i="1"/>
  <c r="A73" i="1"/>
  <c r="A74" i="1"/>
  <c r="A75" i="1"/>
  <c r="C811" i="5"/>
  <c r="B811" i="5" s="1"/>
  <c r="C810" i="5"/>
  <c r="B810" i="5" s="1"/>
  <c r="A9" i="1"/>
  <c r="A10" i="1"/>
  <c r="N10" i="1" s="1"/>
  <c r="A11" i="1"/>
  <c r="N11" i="1" s="1"/>
  <c r="A64" i="1"/>
  <c r="N64" i="1" s="1"/>
  <c r="A65" i="1"/>
  <c r="N73" i="1"/>
  <c r="N72" i="1"/>
  <c r="N71" i="1"/>
  <c r="N70" i="1"/>
  <c r="N65" i="1"/>
  <c r="D811" i="5" l="1"/>
  <c r="D810" i="5"/>
  <c r="J217" i="4" a="1"/>
  <c r="J217" i="4" s="1"/>
  <c r="J216" i="4" a="1"/>
  <c r="J216" i="4" s="1"/>
  <c r="J112" i="4" a="1"/>
  <c r="J112" i="4" s="1"/>
  <c r="J218" i="4" a="1"/>
  <c r="J218" i="4" s="1"/>
  <c r="J215" i="4" a="1"/>
  <c r="J215" i="4" s="1"/>
  <c r="H72" i="5"/>
  <c r="I107" i="4" a="1"/>
  <c r="I107" i="4" s="1"/>
  <c r="I108" i="4" a="1"/>
  <c r="I108" i="4" s="1"/>
  <c r="I109" i="4" a="1"/>
  <c r="I109" i="4" s="1"/>
  <c r="I110" i="4" a="1"/>
  <c r="I110" i="4" s="1"/>
  <c r="I111" i="4" a="1"/>
  <c r="I111" i="4" s="1"/>
  <c r="F111" i="4" a="1"/>
  <c r="F111" i="4" s="1"/>
  <c r="E111" i="4" a="1"/>
  <c r="E111" i="4" s="1"/>
  <c r="F110" i="4" a="1"/>
  <c r="F110" i="4" s="1"/>
  <c r="E110" i="4" a="1"/>
  <c r="E110" i="4" s="1"/>
  <c r="F109" i="4" a="1"/>
  <c r="F109" i="4" s="1"/>
  <c r="E109" i="4" a="1"/>
  <c r="E109" i="4" s="1"/>
  <c r="F108" i="4" a="1"/>
  <c r="F108" i="4" s="1"/>
  <c r="E108" i="4" a="1"/>
  <c r="E108" i="4" s="1"/>
  <c r="F107" i="4" a="1"/>
  <c r="F107" i="4" s="1"/>
  <c r="E107" i="4" a="1"/>
  <c r="E107" i="4" s="1"/>
  <c r="I207" i="4" a="1"/>
  <c r="I207" i="4" s="1"/>
  <c r="I206" i="4" a="1"/>
  <c r="I206" i="4" s="1"/>
  <c r="I208" i="4" a="1"/>
  <c r="I208" i="4" s="1"/>
  <c r="I209" i="4" a="1"/>
  <c r="I209" i="4" s="1"/>
  <c r="I210" i="4" a="1"/>
  <c r="I210" i="4" s="1"/>
  <c r="I211" i="4" a="1"/>
  <c r="I211" i="4" s="1"/>
  <c r="I212" i="4" a="1"/>
  <c r="I212" i="4" s="1"/>
  <c r="I213" i="4" a="1"/>
  <c r="I213" i="4" s="1"/>
  <c r="J44" i="2"/>
  <c r="J46" i="2"/>
  <c r="J34" i="2"/>
  <c r="J45" i="2"/>
  <c r="J39" i="2"/>
  <c r="J33" i="2"/>
  <c r="J40" i="2"/>
  <c r="J47" i="2"/>
  <c r="E269" i="4" a="1"/>
  <c r="E269" i="4" s="1"/>
  <c r="E270" i="4" a="1"/>
  <c r="E270" i="4" s="1"/>
  <c r="E271" i="4" a="1"/>
  <c r="E271" i="4" s="1"/>
  <c r="E272" i="4" a="1"/>
  <c r="E272" i="4" s="1"/>
  <c r="F613" i="4" a="1"/>
  <c r="F613" i="4" s="1"/>
  <c r="E613" i="4" a="1"/>
  <c r="E613" i="4" s="1"/>
  <c r="F612" i="4" a="1"/>
  <c r="F612" i="4" s="1"/>
  <c r="E612" i="4" a="1"/>
  <c r="E612" i="4" s="1"/>
  <c r="F611" i="4" a="1"/>
  <c r="F611" i="4" s="1"/>
  <c r="E611" i="4" a="1"/>
  <c r="E611" i="4" s="1"/>
  <c r="W18" i="6" l="1" a="1"/>
  <c r="W18" i="6" s="1"/>
  <c r="E18" i="6" s="1"/>
  <c r="X18" i="6" a="1"/>
  <c r="X18" i="6" s="1"/>
  <c r="Y18" i="6" a="1"/>
  <c r="Y18" i="6" s="1"/>
  <c r="G18" i="6" s="1"/>
  <c r="W19" i="6" a="1"/>
  <c r="W19" i="6" s="1"/>
  <c r="X19" i="6" a="1"/>
  <c r="X19" i="6" s="1"/>
  <c r="Y19" i="6" a="1"/>
  <c r="Y19" i="6" s="1"/>
  <c r="G19" i="6" s="1"/>
  <c r="E603" i="4" a="1"/>
  <c r="E603" i="4" s="1"/>
  <c r="F603" i="4" a="1"/>
  <c r="F603" i="4" s="1"/>
  <c r="E604" i="4" a="1"/>
  <c r="E604" i="4" s="1"/>
  <c r="F604" i="4" a="1"/>
  <c r="F604" i="4" s="1"/>
  <c r="E605" i="4" a="1"/>
  <c r="E605" i="4" s="1"/>
  <c r="F605" i="4" a="1"/>
  <c r="F605" i="4" s="1"/>
  <c r="E606" i="4" a="1"/>
  <c r="E606" i="4" s="1"/>
  <c r="F606" i="4" a="1"/>
  <c r="F606" i="4" s="1"/>
  <c r="E607" i="4" a="1"/>
  <c r="E607" i="4" s="1"/>
  <c r="F607" i="4" a="1"/>
  <c r="F607" i="4" s="1"/>
  <c r="E608" i="4" a="1"/>
  <c r="E608" i="4" s="1"/>
  <c r="F608" i="4" a="1"/>
  <c r="F608" i="4" s="1"/>
  <c r="E609" i="4" a="1"/>
  <c r="E609" i="4" s="1"/>
  <c r="F609" i="4" a="1"/>
  <c r="F609" i="4" s="1"/>
  <c r="E610" i="4" a="1"/>
  <c r="E610" i="4" s="1"/>
  <c r="F610" i="4" a="1"/>
  <c r="F610" i="4" s="1"/>
  <c r="F602" i="4" a="1"/>
  <c r="F602" i="4" s="1"/>
  <c r="E602" i="4" a="1"/>
  <c r="E602" i="4" s="1"/>
  <c r="I595" i="4" a="1"/>
  <c r="I595" i="4" s="1"/>
  <c r="F595" i="4" a="1"/>
  <c r="F595" i="4" s="1"/>
  <c r="E595" i="4" a="1"/>
  <c r="E595" i="4" s="1"/>
  <c r="J595" i="4" s="1" a="1"/>
  <c r="J595" i="4" s="1"/>
  <c r="I594" i="4" a="1"/>
  <c r="I594" i="4" s="1"/>
  <c r="F594" i="4" a="1"/>
  <c r="F594" i="4" s="1"/>
  <c r="E594" i="4" a="1"/>
  <c r="E594" i="4" s="1"/>
  <c r="J594" i="4" s="1" a="1"/>
  <c r="J594" i="4" s="1"/>
  <c r="I593" i="4" a="1"/>
  <c r="I593" i="4" s="1"/>
  <c r="F593" i="4" a="1"/>
  <c r="F593" i="4" s="1"/>
  <c r="E593" i="4" a="1"/>
  <c r="E593" i="4" s="1"/>
  <c r="J593" i="4" s="1" a="1"/>
  <c r="J593" i="4" s="1"/>
  <c r="C196" i="8"/>
  <c r="D196" i="8"/>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D194" i="8"/>
  <c r="I259" i="4" a="1"/>
  <c r="I259" i="4" s="1"/>
  <c r="F259" i="4" a="1"/>
  <c r="F259" i="4" s="1"/>
  <c r="E259" i="4" a="1"/>
  <c r="E259" i="4" s="1"/>
  <c r="J259" i="4" s="1" a="1"/>
  <c r="J259" i="4" s="1"/>
  <c r="E256" i="4" a="1"/>
  <c r="E256" i="4" s="1"/>
  <c r="J256" i="4" s="1" a="1"/>
  <c r="J256" i="4" s="1"/>
  <c r="I95" i="4" a="1"/>
  <c r="I95" i="4" s="1"/>
  <c r="I96" i="4" a="1"/>
  <c r="I96" i="4" s="1"/>
  <c r="I97" i="4" a="1"/>
  <c r="I97" i="4" s="1"/>
  <c r="I98" i="4" a="1"/>
  <c r="I98" i="4" s="1"/>
  <c r="F95" i="4" a="1"/>
  <c r="F95" i="4" s="1"/>
  <c r="F96" i="4" a="1"/>
  <c r="F96" i="4" s="1"/>
  <c r="F97" i="4" a="1"/>
  <c r="F97" i="4" s="1"/>
  <c r="F98" i="4" a="1"/>
  <c r="F98" i="4" s="1"/>
  <c r="F99" i="4" a="1"/>
  <c r="F99" i="4" s="1"/>
  <c r="F100" i="4" a="1"/>
  <c r="F100" i="4" s="1"/>
  <c r="E95" i="4" a="1"/>
  <c r="E95" i="4" s="1"/>
  <c r="J95" i="4" s="1" a="1"/>
  <c r="J95" i="4" s="1"/>
  <c r="E96" i="4" a="1"/>
  <c r="E96" i="4" s="1"/>
  <c r="J96" i="4" s="1" a="1"/>
  <c r="J96" i="4" s="1"/>
  <c r="E97" i="4" a="1"/>
  <c r="E97" i="4" s="1"/>
  <c r="J97" i="4" s="1" a="1"/>
  <c r="J97" i="4" s="1"/>
  <c r="E98" i="4" a="1"/>
  <c r="E98" i="4" s="1"/>
  <c r="J98" i="4" s="1" a="1"/>
  <c r="J98" i="4" s="1"/>
  <c r="E99" i="4" a="1"/>
  <c r="E99" i="4" s="1"/>
  <c r="E100" i="4" a="1"/>
  <c r="E100" i="4" s="1"/>
  <c r="E89" i="4" a="1"/>
  <c r="E89" i="4" s="1"/>
  <c r="E93" i="4" a="1"/>
  <c r="E93" i="4" s="1"/>
  <c r="E92" i="4" a="1"/>
  <c r="E92" i="4" s="1"/>
  <c r="E91" i="4" a="1"/>
  <c r="E91" i="4" s="1"/>
  <c r="J91" i="4" s="1" a="1"/>
  <c r="J91" i="4" s="1"/>
  <c r="E90" i="4" a="1"/>
  <c r="E90" i="4" s="1"/>
  <c r="O71" i="1" a="1"/>
  <c r="O71" i="1" s="1"/>
  <c r="Q71" i="1"/>
  <c r="R71" i="1"/>
  <c r="O72" i="1" a="1"/>
  <c r="O72" i="1" s="1"/>
  <c r="Q72" i="1"/>
  <c r="R72"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B141" i="10"/>
  <c r="C141" i="10" s="1"/>
  <c r="B142" i="10"/>
  <c r="C142" i="10" s="1"/>
  <c r="B143" i="10"/>
  <c r="C143" i="10" s="1"/>
  <c r="B144" i="10"/>
  <c r="C144" i="10" s="1"/>
  <c r="B145" i="10"/>
  <c r="C145" i="10" s="1"/>
  <c r="B146" i="10"/>
  <c r="C146" i="10" s="1"/>
  <c r="B147" i="10"/>
  <c r="C147" i="10" s="1"/>
  <c r="B148" i="10"/>
  <c r="C148" i="10" s="1"/>
  <c r="B149" i="10"/>
  <c r="C149" i="10" s="1"/>
  <c r="B150" i="10"/>
  <c r="C150" i="10" s="1"/>
  <c r="B151" i="10"/>
  <c r="C151" i="10" s="1"/>
  <c r="B152" i="10"/>
  <c r="C152" i="10" s="1"/>
  <c r="B153" i="10"/>
  <c r="C153" i="10" s="1"/>
  <c r="B154" i="10"/>
  <c r="C154" i="10" s="1"/>
  <c r="B155" i="10"/>
  <c r="C155" i="10" s="1"/>
  <c r="B156" i="10"/>
  <c r="C156" i="10" s="1"/>
  <c r="B157" i="10"/>
  <c r="C157" i="10" s="1"/>
  <c r="B158" i="10"/>
  <c r="C158" i="10" s="1"/>
  <c r="B159" i="10"/>
  <c r="C159" i="10" s="1"/>
  <c r="B160" i="10"/>
  <c r="C160" i="10" s="1"/>
  <c r="B161" i="10"/>
  <c r="C161" i="10" s="1"/>
  <c r="B162" i="10"/>
  <c r="C162" i="10" s="1"/>
  <c r="B163" i="10"/>
  <c r="C163" i="10" s="1"/>
  <c r="B164" i="10"/>
  <c r="C164" i="10" s="1"/>
  <c r="B165" i="10"/>
  <c r="C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B216" i="10"/>
  <c r="C216" i="10" s="1"/>
  <c r="B217" i="10"/>
  <c r="C217" i="10" s="1"/>
  <c r="B218" i="10"/>
  <c r="C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B554" i="10"/>
  <c r="C554" i="10" s="1"/>
  <c r="B555" i="10"/>
  <c r="C555" i="10" s="1"/>
  <c r="B556" i="10"/>
  <c r="C556" i="10" s="1"/>
  <c r="B557" i="10"/>
  <c r="C557" i="10" s="1"/>
  <c r="B558" i="10"/>
  <c r="C558" i="10" s="1"/>
  <c r="B559" i="10"/>
  <c r="C559" i="10" s="1"/>
  <c r="B560" i="10"/>
  <c r="C560" i="10" s="1"/>
  <c r="B561" i="10"/>
  <c r="C561" i="10" s="1"/>
  <c r="B562" i="10"/>
  <c r="C562" i="10" s="1"/>
  <c r="B563" i="10"/>
  <c r="C563" i="10" s="1"/>
  <c r="B564" i="10"/>
  <c r="C564" i="10" s="1"/>
  <c r="B565" i="10"/>
  <c r="C565" i="10" s="1"/>
  <c r="B566" i="10"/>
  <c r="C566" i="10" s="1"/>
  <c r="B567" i="10"/>
  <c r="C567" i="10" s="1"/>
  <c r="B568" i="10"/>
  <c r="C568" i="10" s="1"/>
  <c r="B569" i="10"/>
  <c r="C569" i="10" s="1"/>
  <c r="B570" i="10"/>
  <c r="C570" i="10" s="1"/>
  <c r="B571" i="10"/>
  <c r="C571" i="10" s="1"/>
  <c r="B572" i="10"/>
  <c r="C572" i="10" s="1"/>
  <c r="B573" i="10"/>
  <c r="C573" i="10" s="1"/>
  <c r="B574" i="10"/>
  <c r="C574" i="10" s="1"/>
  <c r="B575" i="10"/>
  <c r="C575" i="10" s="1"/>
  <c r="B576" i="10"/>
  <c r="C576" i="10" s="1"/>
  <c r="B577" i="10"/>
  <c r="C577" i="10" s="1"/>
  <c r="B578" i="10"/>
  <c r="C578" i="10" s="1"/>
  <c r="B579" i="10"/>
  <c r="C579" i="10" s="1"/>
  <c r="B580" i="10"/>
  <c r="C580" i="10" s="1"/>
  <c r="B581" i="10"/>
  <c r="C581" i="10" s="1"/>
  <c r="B582" i="10"/>
  <c r="C582" i="10" s="1"/>
  <c r="B583" i="10"/>
  <c r="C583" i="10" s="1"/>
  <c r="B584" i="10"/>
  <c r="C584" i="10" s="1"/>
  <c r="B585" i="10"/>
  <c r="C585" i="10" s="1"/>
  <c r="B586" i="10"/>
  <c r="C586" i="10" s="1"/>
  <c r="B587" i="10"/>
  <c r="C587" i="10" s="1"/>
  <c r="B588" i="10"/>
  <c r="C588" i="10" s="1"/>
  <c r="B589" i="10"/>
  <c r="C589" i="10" s="1"/>
  <c r="B590" i="10"/>
  <c r="C590" i="10" s="1"/>
  <c r="B591" i="10"/>
  <c r="C591" i="10" s="1"/>
  <c r="B592" i="10"/>
  <c r="C592" i="10" s="1"/>
  <c r="B593" i="10"/>
  <c r="C593" i="10" s="1"/>
  <c r="B594" i="10"/>
  <c r="C594" i="10" s="1"/>
  <c r="B595" i="10"/>
  <c r="C595" i="10" s="1"/>
  <c r="B596" i="10"/>
  <c r="C596" i="10" s="1"/>
  <c r="B597" i="10"/>
  <c r="C597" i="10" s="1"/>
  <c r="B598" i="10"/>
  <c r="C598" i="10" s="1"/>
  <c r="B599" i="10"/>
  <c r="C599" i="10" s="1"/>
  <c r="B600" i="10"/>
  <c r="C600" i="10" s="1"/>
  <c r="B601" i="10"/>
  <c r="C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5" i="8"/>
  <c r="D191" i="8"/>
  <c r="C192" i="8"/>
  <c r="C193" i="8"/>
  <c r="C194" i="8"/>
  <c r="C195" i="8"/>
  <c r="C191" i="8"/>
  <c r="K2" i="5"/>
  <c r="J82" i="2"/>
  <c r="J38" i="2"/>
  <c r="F255" i="4" a="1"/>
  <c r="F255" i="4" s="1"/>
  <c r="E558" i="4" a="1"/>
  <c r="E558" i="4" s="1"/>
  <c r="J558" i="4" s="1" a="1"/>
  <c r="J558" i="4" s="1"/>
  <c r="F251" i="4" a="1"/>
  <c r="F251" i="4" s="1"/>
  <c r="F147" i="4" a="1"/>
  <c r="F147" i="4" s="1"/>
  <c r="E168" i="4" a="1"/>
  <c r="E168" i="4" s="1"/>
  <c r="E169" i="4" a="1"/>
  <c r="E169" i="4" s="1"/>
  <c r="E170" i="4" a="1"/>
  <c r="E170" i="4" s="1"/>
  <c r="E171" i="4" a="1"/>
  <c r="E171" i="4" s="1"/>
  <c r="E172" i="4" a="1"/>
  <c r="E172" i="4" s="1"/>
  <c r="E243" i="4" a="1"/>
  <c r="E243" i="4" s="1"/>
  <c r="J243" i="4" s="1" a="1"/>
  <c r="J243" i="4" s="1"/>
  <c r="E599" i="4" a="1"/>
  <c r="E599" i="4" s="1"/>
  <c r="E475" i="4" a="1"/>
  <c r="E475" i="4" s="1"/>
  <c r="E474" i="4" a="1"/>
  <c r="E474" i="4" s="1"/>
  <c r="E473" i="4" a="1"/>
  <c r="E473" i="4" s="1"/>
  <c r="I598" i="4" a="1"/>
  <c r="I598" i="4" s="1"/>
  <c r="I597" i="4" a="1"/>
  <c r="I597" i="4" s="1"/>
  <c r="I596" i="4" a="1"/>
  <c r="I596" i="4" s="1"/>
  <c r="I599" i="4" a="1"/>
  <c r="I599" i="4" s="1"/>
  <c r="E596" i="4" a="1"/>
  <c r="E596" i="4" s="1"/>
  <c r="J596" i="4" s="1" a="1"/>
  <c r="J596" i="4" s="1"/>
  <c r="E597" i="4" a="1"/>
  <c r="E597" i="4" s="1"/>
  <c r="J597" i="4" s="1" a="1"/>
  <c r="J597" i="4" s="1"/>
  <c r="E598" i="4" a="1"/>
  <c r="E598" i="4" s="1"/>
  <c r="J598" i="4" s="1" a="1"/>
  <c r="J598" i="4" s="1"/>
  <c r="C812" i="5"/>
  <c r="C813" i="5"/>
  <c r="C814" i="5"/>
  <c r="D814" i="5" s="1"/>
  <c r="C815" i="5"/>
  <c r="C816" i="5"/>
  <c r="D816" i="5" s="1"/>
  <c r="C817" i="5"/>
  <c r="C818" i="5"/>
  <c r="B818" i="5" s="1"/>
  <c r="C819" i="5"/>
  <c r="C820" i="5"/>
  <c r="D820" i="5" s="1"/>
  <c r="C821" i="5"/>
  <c r="C822" i="5"/>
  <c r="D822" i="5" s="1"/>
  <c r="C823" i="5"/>
  <c r="C824" i="5"/>
  <c r="C825" i="5"/>
  <c r="D825" i="5" s="1"/>
  <c r="C826" i="5"/>
  <c r="B826" i="5" s="1"/>
  <c r="C827" i="5"/>
  <c r="D827" i="5" s="1"/>
  <c r="C828" i="5"/>
  <c r="C829" i="5"/>
  <c r="C830" i="5"/>
  <c r="D830" i="5" s="1"/>
  <c r="C831" i="5"/>
  <c r="D831" i="5" s="1"/>
  <c r="C832" i="5"/>
  <c r="D832" i="5" s="1"/>
  <c r="C833" i="5"/>
  <c r="D833" i="5" s="1"/>
  <c r="C834" i="5"/>
  <c r="D834" i="5" s="1"/>
  <c r="C835" i="5"/>
  <c r="D835" i="5" s="1"/>
  <c r="C836" i="5"/>
  <c r="C837" i="5"/>
  <c r="D837" i="5" s="1"/>
  <c r="C838" i="5"/>
  <c r="C839" i="5"/>
  <c r="B839" i="5" s="1"/>
  <c r="C840" i="5"/>
  <c r="D840" i="5" s="1"/>
  <c r="C841" i="5"/>
  <c r="C842" i="5"/>
  <c r="C843" i="5"/>
  <c r="C844" i="5"/>
  <c r="D844" i="5" s="1"/>
  <c r="C845" i="5"/>
  <c r="C846" i="5"/>
  <c r="B846" i="5" s="1"/>
  <c r="C847" i="5"/>
  <c r="B847" i="5" s="1"/>
  <c r="C848" i="5"/>
  <c r="C849" i="5"/>
  <c r="B849" i="5" s="1"/>
  <c r="C850" i="5"/>
  <c r="B850" i="5" s="1"/>
  <c r="C851" i="5"/>
  <c r="B851" i="5" s="1"/>
  <c r="C852" i="5"/>
  <c r="B852" i="5" s="1"/>
  <c r="C853" i="5"/>
  <c r="C854" i="5"/>
  <c r="B854" i="5" s="1"/>
  <c r="C855" i="5"/>
  <c r="D855" i="5" s="1"/>
  <c r="C856" i="5"/>
  <c r="D856" i="5" s="1"/>
  <c r="C857" i="5"/>
  <c r="D857" i="5" s="1"/>
  <c r="C858" i="5"/>
  <c r="C859" i="5"/>
  <c r="C860" i="5"/>
  <c r="B860" i="5" s="1"/>
  <c r="C861" i="5"/>
  <c r="B861" i="5" s="1"/>
  <c r="C862" i="5"/>
  <c r="B862" i="5" s="1"/>
  <c r="C863" i="5"/>
  <c r="C864" i="5"/>
  <c r="D864" i="5" s="1"/>
  <c r="C865" i="5"/>
  <c r="C866" i="5"/>
  <c r="D866" i="5" s="1"/>
  <c r="C867" i="5"/>
  <c r="C868" i="5"/>
  <c r="B868" i="5" s="1"/>
  <c r="C869" i="5"/>
  <c r="B869" i="5" s="1"/>
  <c r="C870" i="5"/>
  <c r="B870" i="5" s="1"/>
  <c r="C871" i="5"/>
  <c r="C872" i="5"/>
  <c r="C873" i="5"/>
  <c r="C874" i="5"/>
  <c r="D874" i="5" s="1"/>
  <c r="C875" i="5"/>
  <c r="B875" i="5" s="1"/>
  <c r="C876" i="5"/>
  <c r="B876" i="5" s="1"/>
  <c r="C877" i="5"/>
  <c r="B877" i="5" s="1"/>
  <c r="C878" i="5"/>
  <c r="C879" i="5"/>
  <c r="D879" i="5" s="1"/>
  <c r="C880" i="5"/>
  <c r="D880" i="5" s="1"/>
  <c r="C881" i="5"/>
  <c r="D881" i="5" s="1"/>
  <c r="C882" i="5"/>
  <c r="C883" i="5"/>
  <c r="D883" i="5" s="1"/>
  <c r="C884" i="5"/>
  <c r="C885" i="5"/>
  <c r="C886" i="5"/>
  <c r="C887" i="5"/>
  <c r="B887" i="5" s="1"/>
  <c r="C888" i="5"/>
  <c r="C889" i="5"/>
  <c r="C890" i="5"/>
  <c r="D890" i="5" s="1"/>
  <c r="C891" i="5"/>
  <c r="D891" i="5" s="1"/>
  <c r="C892" i="5"/>
  <c r="D892" i="5" s="1"/>
  <c r="C893" i="5"/>
  <c r="D893" i="5" s="1"/>
  <c r="C894" i="5"/>
  <c r="C895" i="5"/>
  <c r="C896" i="5"/>
  <c r="D896" i="5" s="1"/>
  <c r="C897" i="5"/>
  <c r="D897" i="5" s="1"/>
  <c r="C898" i="5"/>
  <c r="D898" i="5" s="1"/>
  <c r="C899" i="5"/>
  <c r="C900" i="5"/>
  <c r="C901" i="5"/>
  <c r="C902" i="5"/>
  <c r="D902" i="5" s="1"/>
  <c r="C903" i="5"/>
  <c r="C904" i="5"/>
  <c r="C905" i="5"/>
  <c r="D905" i="5" s="1"/>
  <c r="C906" i="5"/>
  <c r="B906" i="5" s="1"/>
  <c r="C907" i="5"/>
  <c r="B907" i="5" s="1"/>
  <c r="C908" i="5"/>
  <c r="C909" i="5"/>
  <c r="C910" i="5"/>
  <c r="B910" i="5" s="1"/>
  <c r="C911" i="5"/>
  <c r="C912" i="5"/>
  <c r="D912" i="5" s="1"/>
  <c r="C913" i="5"/>
  <c r="C914" i="5"/>
  <c r="B914" i="5" s="1"/>
  <c r="C915" i="5"/>
  <c r="B915" i="5" s="1"/>
  <c r="C916" i="5"/>
  <c r="B916" i="5" s="1"/>
  <c r="C917" i="5"/>
  <c r="C918" i="5"/>
  <c r="C919" i="5"/>
  <c r="C920" i="5"/>
  <c r="B920" i="5" s="1"/>
  <c r="C921" i="5"/>
  <c r="B921" i="5" s="1"/>
  <c r="C922" i="5"/>
  <c r="C923" i="5"/>
  <c r="C924" i="5"/>
  <c r="C925" i="5"/>
  <c r="C926" i="5"/>
  <c r="C927" i="5"/>
  <c r="C928" i="5"/>
  <c r="D928" i="5" s="1"/>
  <c r="C929" i="5"/>
  <c r="C930" i="5"/>
  <c r="C931" i="5"/>
  <c r="C932" i="5"/>
  <c r="D932" i="5" s="1"/>
  <c r="C933" i="5"/>
  <c r="C934" i="5"/>
  <c r="D934" i="5" s="1"/>
  <c r="C935" i="5"/>
  <c r="C936" i="5"/>
  <c r="D936" i="5" s="1"/>
  <c r="C937" i="5"/>
  <c r="D937" i="5" s="1"/>
  <c r="C938" i="5"/>
  <c r="C939" i="5"/>
  <c r="D939" i="5" s="1"/>
  <c r="C940" i="5"/>
  <c r="D940" i="5" s="1"/>
  <c r="C941" i="5"/>
  <c r="D941" i="5" s="1"/>
  <c r="C942" i="5"/>
  <c r="D942" i="5" s="1"/>
  <c r="C943" i="5"/>
  <c r="C944" i="5"/>
  <c r="B944" i="5" s="1"/>
  <c r="C945" i="5"/>
  <c r="C946" i="5"/>
  <c r="D946" i="5" s="1"/>
  <c r="C947" i="5"/>
  <c r="B947" i="5" s="1"/>
  <c r="C948" i="5"/>
  <c r="C949" i="5"/>
  <c r="C950" i="5"/>
  <c r="D950" i="5" s="1"/>
  <c r="C951" i="5"/>
  <c r="B951" i="5" s="1"/>
  <c r="C952" i="5"/>
  <c r="C953" i="5"/>
  <c r="C954" i="5"/>
  <c r="C955" i="5"/>
  <c r="C956" i="5"/>
  <c r="C957" i="5"/>
  <c r="B957" i="5" s="1"/>
  <c r="C958" i="5"/>
  <c r="D958" i="5" s="1"/>
  <c r="C959" i="5"/>
  <c r="D959" i="5" s="1"/>
  <c r="C960" i="5"/>
  <c r="B960" i="5" s="1"/>
  <c r="C961" i="5"/>
  <c r="C962" i="5"/>
  <c r="C963" i="5"/>
  <c r="B963" i="5" s="1"/>
  <c r="C964" i="5"/>
  <c r="D964" i="5" s="1"/>
  <c r="C965" i="5"/>
  <c r="C966" i="5"/>
  <c r="B966" i="5" s="1"/>
  <c r="C967" i="5"/>
  <c r="C968" i="5"/>
  <c r="C969" i="5"/>
  <c r="C970" i="5"/>
  <c r="B970" i="5" s="1"/>
  <c r="C971" i="5"/>
  <c r="C972" i="5"/>
  <c r="C973" i="5"/>
  <c r="D973" i="5" s="1"/>
  <c r="C974" i="5"/>
  <c r="B974" i="5" s="1"/>
  <c r="C975" i="5"/>
  <c r="B975" i="5" s="1"/>
  <c r="C976" i="5"/>
  <c r="C977" i="5"/>
  <c r="C978" i="5"/>
  <c r="D978" i="5" s="1"/>
  <c r="C979" i="5"/>
  <c r="C980" i="5"/>
  <c r="D980" i="5" s="1"/>
  <c r="C981" i="5"/>
  <c r="D981" i="5" s="1"/>
  <c r="C982" i="5"/>
  <c r="C983" i="5"/>
  <c r="B983" i="5" s="1"/>
  <c r="C984" i="5"/>
  <c r="B984" i="5" s="1"/>
  <c r="C985" i="5"/>
  <c r="C986" i="5"/>
  <c r="C987" i="5"/>
  <c r="C988" i="5"/>
  <c r="C989" i="5"/>
  <c r="C990" i="5"/>
  <c r="D990" i="5" s="1"/>
  <c r="C991" i="5"/>
  <c r="D991" i="5" s="1"/>
  <c r="C992" i="5"/>
  <c r="C993" i="5"/>
  <c r="C994" i="5"/>
  <c r="B994" i="5" s="1"/>
  <c r="C995" i="5"/>
  <c r="B995" i="5" s="1"/>
  <c r="C996" i="5"/>
  <c r="B996" i="5" s="1"/>
  <c r="C997" i="5"/>
  <c r="D997" i="5" s="1"/>
  <c r="C998" i="5"/>
  <c r="C999" i="5"/>
  <c r="C1000" i="5"/>
  <c r="B1000" i="5" s="1"/>
  <c r="C1001" i="5"/>
  <c r="B1001" i="5" s="1"/>
  <c r="C1002" i="5"/>
  <c r="B1002" i="5" s="1"/>
  <c r="C1003" i="5"/>
  <c r="B1003" i="5" s="1"/>
  <c r="C1004" i="5"/>
  <c r="D1004" i="5" s="1"/>
  <c r="C1005" i="5"/>
  <c r="C1006" i="5"/>
  <c r="C1007" i="5"/>
  <c r="C1008" i="5"/>
  <c r="C1009" i="5"/>
  <c r="C1010" i="5"/>
  <c r="D1010" i="5" s="1"/>
  <c r="C1011" i="5"/>
  <c r="C1012" i="5"/>
  <c r="B1012" i="5" s="1"/>
  <c r="C1013" i="5"/>
  <c r="C1014" i="5"/>
  <c r="D1014" i="5" s="1"/>
  <c r="C1015" i="5"/>
  <c r="C1016" i="5"/>
  <c r="C1017" i="5"/>
  <c r="D1017" i="5" s="1"/>
  <c r="C1018" i="5"/>
  <c r="C1019" i="5"/>
  <c r="C1020" i="5"/>
  <c r="C1021" i="5"/>
  <c r="C1022" i="5"/>
  <c r="B1022" i="5" s="1"/>
  <c r="C1023" i="5"/>
  <c r="C1024" i="5"/>
  <c r="B1024" i="5" s="1"/>
  <c r="C1025" i="5"/>
  <c r="B1025" i="5" s="1"/>
  <c r="C1026" i="5"/>
  <c r="C1027" i="5"/>
  <c r="C1028" i="5"/>
  <c r="B1028" i="5" s="1"/>
  <c r="C1029" i="5"/>
  <c r="C1030" i="5"/>
  <c r="B1030" i="5" s="1"/>
  <c r="C1031" i="5"/>
  <c r="B1031" i="5" s="1"/>
  <c r="C1032" i="5"/>
  <c r="C1033" i="5"/>
  <c r="C1034" i="5"/>
  <c r="C1035" i="5"/>
  <c r="C1036" i="5"/>
  <c r="D1036" i="5" s="1"/>
  <c r="C1037" i="5"/>
  <c r="C1038" i="5"/>
  <c r="C1039" i="5"/>
  <c r="C1040" i="5"/>
  <c r="D1040" i="5" s="1"/>
  <c r="C1041" i="5"/>
  <c r="C1042" i="5"/>
  <c r="C1043" i="5"/>
  <c r="C1044" i="5"/>
  <c r="C1045" i="5"/>
  <c r="B1045" i="5" s="1"/>
  <c r="C1046" i="5"/>
  <c r="C1047" i="5"/>
  <c r="B1047" i="5" s="1"/>
  <c r="C1048" i="5"/>
  <c r="C1049" i="5"/>
  <c r="D1049" i="5" s="1"/>
  <c r="C1050" i="5"/>
  <c r="C1051" i="5"/>
  <c r="C1052" i="5"/>
  <c r="C1053" i="5"/>
  <c r="C1054" i="5"/>
  <c r="D1054" i="5" s="1"/>
  <c r="C1055" i="5"/>
  <c r="C1056" i="5"/>
  <c r="C1057" i="5"/>
  <c r="B1057" i="5" s="1"/>
  <c r="C1058" i="5"/>
  <c r="D1058" i="5" s="1"/>
  <c r="C1059" i="5"/>
  <c r="C1060" i="5"/>
  <c r="C1061" i="5"/>
  <c r="C1062" i="5"/>
  <c r="C1063" i="5"/>
  <c r="B1063" i="5" s="1"/>
  <c r="C1064" i="5"/>
  <c r="C1065" i="5"/>
  <c r="C1066" i="5"/>
  <c r="C1067" i="5"/>
  <c r="C1068" i="5"/>
  <c r="C1069" i="5"/>
  <c r="C1070" i="5"/>
  <c r="C1071" i="5"/>
  <c r="B1071" i="5" s="1"/>
  <c r="C1072" i="5"/>
  <c r="C1073" i="5"/>
  <c r="B1073" i="5" s="1"/>
  <c r="C1074" i="5"/>
  <c r="C1075" i="5"/>
  <c r="C1076" i="5"/>
  <c r="D1076" i="5" s="1"/>
  <c r="C1077" i="5"/>
  <c r="C1078" i="5"/>
  <c r="C1079" i="5"/>
  <c r="B1079" i="5" s="1"/>
  <c r="C1080" i="5"/>
  <c r="C1081" i="5"/>
  <c r="C1082" i="5"/>
  <c r="D1082" i="5" s="1"/>
  <c r="C1083" i="5"/>
  <c r="B1083" i="5" s="1"/>
  <c r="C1084" i="5"/>
  <c r="C1085" i="5"/>
  <c r="D1085" i="5" s="1"/>
  <c r="C1086" i="5"/>
  <c r="C1087" i="5"/>
  <c r="C1088" i="5"/>
  <c r="C1089" i="5"/>
  <c r="B1089" i="5" s="1"/>
  <c r="C1090" i="5"/>
  <c r="D1090" i="5" s="1"/>
  <c r="C1091" i="5"/>
  <c r="D1091" i="5" s="1"/>
  <c r="C1092" i="5"/>
  <c r="D1092" i="5" s="1"/>
  <c r="C1093" i="5"/>
  <c r="D1093" i="5" s="1"/>
  <c r="C1094" i="5"/>
  <c r="C1095" i="5"/>
  <c r="C1096" i="5"/>
  <c r="C1097" i="5"/>
  <c r="C1098" i="5"/>
  <c r="C1099" i="5"/>
  <c r="C1100" i="5"/>
  <c r="B1100" i="5" s="1"/>
  <c r="C1101" i="5"/>
  <c r="C1102" i="5"/>
  <c r="D1102" i="5" s="1"/>
  <c r="C1103" i="5"/>
  <c r="B1103" i="5" s="1"/>
  <c r="C1104" i="5"/>
  <c r="B1104" i="5" s="1"/>
  <c r="C1105" i="5"/>
  <c r="D1105" i="5" s="1"/>
  <c r="C1106" i="5"/>
  <c r="C1107" i="5"/>
  <c r="C1108" i="5"/>
  <c r="C1109" i="5"/>
  <c r="C1110" i="5"/>
  <c r="C1111" i="5"/>
  <c r="C1112" i="5"/>
  <c r="B1112" i="5" s="1"/>
  <c r="C1113" i="5"/>
  <c r="C1114" i="5"/>
  <c r="C1115" i="5"/>
  <c r="B1115" i="5" s="1"/>
  <c r="C1116" i="5"/>
  <c r="C1117" i="5"/>
  <c r="C1118" i="5"/>
  <c r="C1119" i="5"/>
  <c r="C1120" i="5"/>
  <c r="C1121" i="5"/>
  <c r="C1122" i="5"/>
  <c r="D1122" i="5" s="1"/>
  <c r="C1123" i="5"/>
  <c r="C1124" i="5"/>
  <c r="C1125" i="5"/>
  <c r="C1126" i="5"/>
  <c r="C1127" i="5"/>
  <c r="B1127" i="5" s="1"/>
  <c r="C1128" i="5"/>
  <c r="C1129" i="5"/>
  <c r="D1129" i="5" s="1"/>
  <c r="C1130" i="5"/>
  <c r="D1130" i="5" s="1"/>
  <c r="C1131" i="5"/>
  <c r="B1131" i="5" s="1"/>
  <c r="C1132" i="5"/>
  <c r="C1133" i="5"/>
  <c r="D1133" i="5" s="1"/>
  <c r="C1134" i="5"/>
  <c r="D1134" i="5" s="1"/>
  <c r="C1135" i="5"/>
  <c r="C1136" i="5"/>
  <c r="B1136" i="5" s="1"/>
  <c r="C1137" i="5"/>
  <c r="C1138" i="5"/>
  <c r="C1139" i="5"/>
  <c r="C1140" i="5"/>
  <c r="B1140" i="5" s="1"/>
  <c r="C1141" i="5"/>
  <c r="C1142" i="5"/>
  <c r="C1143" i="5"/>
  <c r="C1144" i="5"/>
  <c r="C1145" i="5"/>
  <c r="B1145" i="5" s="1"/>
  <c r="C1146" i="5"/>
  <c r="B1146" i="5" s="1"/>
  <c r="C1147" i="5"/>
  <c r="B1147" i="5" s="1"/>
  <c r="C1148" i="5"/>
  <c r="C1149" i="5"/>
  <c r="D1149" i="5" s="1"/>
  <c r="C1150" i="5"/>
  <c r="C1151" i="5"/>
  <c r="C1152" i="5"/>
  <c r="B1152" i="5" s="1"/>
  <c r="C1153" i="5"/>
  <c r="D1153" i="5" s="1"/>
  <c r="C1154" i="5"/>
  <c r="C1155" i="5"/>
  <c r="C1156" i="5"/>
  <c r="C1157" i="5"/>
  <c r="C1158" i="5"/>
  <c r="C1159" i="5"/>
  <c r="C1160" i="5"/>
  <c r="C1161" i="5"/>
  <c r="D1161" i="5" s="1"/>
  <c r="C1162" i="5"/>
  <c r="B1162" i="5" s="1"/>
  <c r="C1163" i="5"/>
  <c r="B1163" i="5" s="1"/>
  <c r="C1164" i="5"/>
  <c r="B1164" i="5" s="1"/>
  <c r="C1165" i="5"/>
  <c r="C1166" i="5"/>
  <c r="C1167" i="5"/>
  <c r="C1168" i="5"/>
  <c r="C1169" i="5"/>
  <c r="D1169" i="5" s="1"/>
  <c r="C1170" i="5"/>
  <c r="D1170" i="5" s="1"/>
  <c r="C1171" i="5"/>
  <c r="C1172" i="5"/>
  <c r="C1173" i="5"/>
  <c r="C1174" i="5"/>
  <c r="C1175" i="5"/>
  <c r="D1175" i="5" s="1"/>
  <c r="C1176" i="5"/>
  <c r="B1176" i="5" s="1"/>
  <c r="C1177" i="5"/>
  <c r="C1178" i="5"/>
  <c r="C1179" i="5"/>
  <c r="C1180" i="5"/>
  <c r="C1181" i="5"/>
  <c r="B1181" i="5" s="1"/>
  <c r="C1182" i="5"/>
  <c r="C1183" i="5"/>
  <c r="C1184" i="5"/>
  <c r="C1185" i="5"/>
  <c r="C1186" i="5"/>
  <c r="C1187" i="5"/>
  <c r="C1188" i="5"/>
  <c r="C1189" i="5"/>
  <c r="B1189" i="5" s="1"/>
  <c r="C1190" i="5"/>
  <c r="D1190" i="5" s="1"/>
  <c r="C1191" i="5"/>
  <c r="B1191" i="5" s="1"/>
  <c r="C1192" i="5"/>
  <c r="C1193" i="5"/>
  <c r="C1194" i="5"/>
  <c r="C1195" i="5"/>
  <c r="B1195" i="5" s="1"/>
  <c r="C1196" i="5"/>
  <c r="C1197" i="5"/>
  <c r="C1198" i="5"/>
  <c r="C1199" i="5"/>
  <c r="C1200" i="5"/>
  <c r="D1200" i="5" s="1"/>
  <c r="C1201" i="5"/>
  <c r="C1202" i="5"/>
  <c r="C1203" i="5"/>
  <c r="D1203" i="5" s="1"/>
  <c r="C1204" i="5"/>
  <c r="D1204" i="5" s="1"/>
  <c r="C1205" i="5"/>
  <c r="C1206" i="5"/>
  <c r="D1206" i="5" s="1"/>
  <c r="C1207" i="5"/>
  <c r="D1207" i="5" s="1"/>
  <c r="C1208" i="5"/>
  <c r="D1208" i="5" s="1"/>
  <c r="C1209" i="5"/>
  <c r="C1210" i="5"/>
  <c r="C1211" i="5"/>
  <c r="D1211" i="5" s="1"/>
  <c r="C1212" i="5"/>
  <c r="D1212" i="5" s="1"/>
  <c r="C1213" i="5"/>
  <c r="C1214" i="5"/>
  <c r="B1214" i="5" s="1"/>
  <c r="C1215" i="5"/>
  <c r="C1216" i="5"/>
  <c r="D1216" i="5" s="1"/>
  <c r="C1217" i="5"/>
  <c r="D1217" i="5" s="1"/>
  <c r="C1218" i="5"/>
  <c r="C1219" i="5"/>
  <c r="C1220" i="5"/>
  <c r="C1221" i="5"/>
  <c r="C1222" i="5"/>
  <c r="C1223" i="5"/>
  <c r="D1223" i="5" s="1"/>
  <c r="C1224" i="5"/>
  <c r="C1225" i="5"/>
  <c r="C1226" i="5"/>
  <c r="C1227" i="5"/>
  <c r="C1228" i="5"/>
  <c r="D1228" i="5" s="1"/>
  <c r="C1229" i="5"/>
  <c r="D1229" i="5" s="1"/>
  <c r="C1230" i="5"/>
  <c r="C1231" i="5"/>
  <c r="C1232" i="5"/>
  <c r="B1232" i="5" s="1"/>
  <c r="C1233" i="5"/>
  <c r="D1233" i="5" s="1"/>
  <c r="C1234" i="5"/>
  <c r="C1235" i="5"/>
  <c r="C1236" i="5"/>
  <c r="C1237" i="5"/>
  <c r="B1237" i="5" s="1"/>
  <c r="C1238" i="5"/>
  <c r="D1238" i="5" s="1"/>
  <c r="C1239" i="5"/>
  <c r="D1239" i="5" s="1"/>
  <c r="C1240" i="5"/>
  <c r="C1241" i="5"/>
  <c r="C1242" i="5"/>
  <c r="C1243" i="5"/>
  <c r="B1243" i="5" s="1"/>
  <c r="C1244" i="5"/>
  <c r="B1244" i="5" s="1"/>
  <c r="C1245" i="5"/>
  <c r="C1246" i="5"/>
  <c r="C1247" i="5"/>
  <c r="C1248" i="5"/>
  <c r="C1249" i="5"/>
  <c r="D1249" i="5" s="1"/>
  <c r="C1250" i="5"/>
  <c r="D1250" i="5" s="1"/>
  <c r="C1251" i="5"/>
  <c r="C1252" i="5"/>
  <c r="C1253" i="5"/>
  <c r="C1254" i="5"/>
  <c r="D1254" i="5" s="1"/>
  <c r="C1255" i="5"/>
  <c r="C1256" i="5"/>
  <c r="D1256" i="5" s="1"/>
  <c r="C1257" i="5"/>
  <c r="C1258" i="5"/>
  <c r="B1258" i="5" s="1"/>
  <c r="C1259" i="5"/>
  <c r="C1260" i="5"/>
  <c r="D1260" i="5" s="1"/>
  <c r="C1261" i="5"/>
  <c r="C1262" i="5"/>
  <c r="C1263" i="5"/>
  <c r="C1264" i="5"/>
  <c r="C1265" i="5"/>
  <c r="D1265" i="5" s="1"/>
  <c r="C1266" i="5"/>
  <c r="B1266" i="5" s="1"/>
  <c r="C1267" i="5"/>
  <c r="C1268" i="5"/>
  <c r="C1269" i="5"/>
  <c r="C1270" i="5"/>
  <c r="D1270" i="5" s="1"/>
  <c r="C1271" i="5"/>
  <c r="B1271" i="5" s="1"/>
  <c r="C1272" i="5"/>
  <c r="D1272" i="5" s="1"/>
  <c r="C1273" i="5"/>
  <c r="C1274" i="5"/>
  <c r="C1275" i="5"/>
  <c r="C1276" i="5"/>
  <c r="C1277" i="5"/>
  <c r="D1277" i="5" s="1"/>
  <c r="C1278" i="5"/>
  <c r="C1279" i="5"/>
  <c r="C1280" i="5"/>
  <c r="C1281" i="5"/>
  <c r="C1282" i="5"/>
  <c r="C1283" i="5"/>
  <c r="D1283" i="5" s="1"/>
  <c r="C1284" i="5"/>
  <c r="D1284" i="5" s="1"/>
  <c r="C1285" i="5"/>
  <c r="B1285" i="5" s="1"/>
  <c r="C1286" i="5"/>
  <c r="H740" i="5"/>
  <c r="I580" i="4" a="1"/>
  <c r="I580" i="4" s="1"/>
  <c r="I581" i="4" a="1"/>
  <c r="I581" i="4" s="1"/>
  <c r="I582" i="4" a="1"/>
  <c r="I582" i="4" s="1"/>
  <c r="I583" i="4" a="1"/>
  <c r="I583" i="4" s="1"/>
  <c r="I535" i="4" a="1"/>
  <c r="I535" i="4" s="1"/>
  <c r="I600" i="4" a="1"/>
  <c r="I600" i="4" s="1"/>
  <c r="I601" i="4" a="1"/>
  <c r="I601" i="4" s="1"/>
  <c r="I243" i="4" a="1"/>
  <c r="I243" i="4" s="1"/>
  <c r="I244" i="4" a="1"/>
  <c r="I244" i="4" s="1"/>
  <c r="I245" i="4" a="1"/>
  <c r="I245" i="4" s="1"/>
  <c r="I246" i="4" a="1"/>
  <c r="I246" i="4" s="1"/>
  <c r="I247" i="4" a="1"/>
  <c r="I247" i="4" s="1"/>
  <c r="I248" i="4" a="1"/>
  <c r="I248" i="4" s="1"/>
  <c r="I249" i="4" a="1"/>
  <c r="I249" i="4" s="1"/>
  <c r="I250" i="4" a="1"/>
  <c r="I250"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584" i="4" a="1"/>
  <c r="I584" i="4" s="1"/>
  <c r="I585" i="4" a="1"/>
  <c r="I585" i="4" s="1"/>
  <c r="I586" i="4" a="1"/>
  <c r="I586" i="4" s="1"/>
  <c r="I587" i="4" a="1"/>
  <c r="I587" i="4" s="1"/>
  <c r="I588" i="4" a="1"/>
  <c r="I588" i="4" s="1"/>
  <c r="I589" i="4" a="1"/>
  <c r="I589" i="4" s="1"/>
  <c r="I83" i="4" a="1"/>
  <c r="I83" i="4" s="1"/>
  <c r="I84" i="4" a="1"/>
  <c r="I84" i="4" s="1"/>
  <c r="I85" i="4" a="1"/>
  <c r="I85" i="4" s="1"/>
  <c r="I86" i="4" a="1"/>
  <c r="I86" i="4" s="1"/>
  <c r="I87" i="4" a="1"/>
  <c r="I87" i="4" s="1"/>
  <c r="I88" i="4" a="1"/>
  <c r="I88" i="4" s="1"/>
  <c r="I251" i="4" a="1"/>
  <c r="I251" i="4" s="1"/>
  <c r="I252" i="4" a="1"/>
  <c r="I252" i="4" s="1"/>
  <c r="I253" i="4" a="1"/>
  <c r="I253" i="4" s="1"/>
  <c r="I254" i="4" a="1"/>
  <c r="I254" i="4" s="1"/>
  <c r="I255" i="4" a="1"/>
  <c r="I255" i="4" s="1"/>
  <c r="I558" i="4" a="1"/>
  <c r="I558" i="4" s="1"/>
  <c r="I559" i="4" a="1"/>
  <c r="I559" i="4" s="1"/>
  <c r="I560" i="4" a="1"/>
  <c r="I560" i="4" s="1"/>
  <c r="I552" i="4" a="1"/>
  <c r="I552" i="4" s="1"/>
  <c r="I553" i="4" a="1"/>
  <c r="I553" i="4" s="1"/>
  <c r="I554" i="4" a="1"/>
  <c r="I554" i="4" s="1"/>
  <c r="I555" i="4" a="1"/>
  <c r="I555" i="4" s="1"/>
  <c r="I556" i="4" a="1"/>
  <c r="I556" i="4" s="1"/>
  <c r="I557" i="4" a="1"/>
  <c r="I557" i="4" s="1"/>
  <c r="I590" i="4" a="1"/>
  <c r="I590" i="4" s="1"/>
  <c r="I591" i="4" a="1"/>
  <c r="I591" i="4" s="1"/>
  <c r="I592" i="4" a="1"/>
  <c r="I592" i="4" s="1"/>
  <c r="I561" i="4" a="1"/>
  <c r="I561" i="4" s="1"/>
  <c r="I562" i="4" a="1"/>
  <c r="I562" i="4" s="1"/>
  <c r="I563" i="4" a="1"/>
  <c r="I563" i="4" s="1"/>
  <c r="I194" i="4" a="1"/>
  <c r="I194" i="4" s="1"/>
  <c r="I195" i="4" a="1"/>
  <c r="I195" i="4" s="1"/>
  <c r="I196" i="4" a="1"/>
  <c r="I196" i="4" s="1"/>
  <c r="I197" i="4" a="1"/>
  <c r="I197" i="4" s="1"/>
  <c r="I198" i="4" a="1"/>
  <c r="I198" i="4" s="1"/>
  <c r="I199" i="4" a="1"/>
  <c r="I199" i="4" s="1"/>
  <c r="I200" i="4" a="1"/>
  <c r="I200" i="4" s="1"/>
  <c r="I201" i="4" a="1"/>
  <c r="I201" i="4" s="1"/>
  <c r="I202" i="4" a="1"/>
  <c r="I202" i="4" s="1"/>
  <c r="I203" i="4" a="1"/>
  <c r="I203" i="4" s="1"/>
  <c r="I204" i="4" a="1"/>
  <c r="I204" i="4" s="1"/>
  <c r="I205" i="4" a="1"/>
  <c r="I205" i="4" s="1"/>
  <c r="I89" i="4" a="1"/>
  <c r="I89" i="4" s="1"/>
  <c r="I90" i="4" a="1"/>
  <c r="I90" i="4" s="1"/>
  <c r="I91" i="4" a="1"/>
  <c r="I91" i="4" s="1"/>
  <c r="I92" i="4" a="1"/>
  <c r="I92" i="4" s="1"/>
  <c r="I93" i="4" a="1"/>
  <c r="I93" i="4" s="1"/>
  <c r="I94" i="4" a="1"/>
  <c r="I94" i="4" s="1"/>
  <c r="I99" i="4" a="1"/>
  <c r="I99" i="4" s="1"/>
  <c r="I100" i="4" a="1"/>
  <c r="I100" i="4" s="1"/>
  <c r="I256" i="4" a="1"/>
  <c r="I256" i="4" s="1"/>
  <c r="I257" i="4" a="1"/>
  <c r="I257" i="4" s="1"/>
  <c r="I258" i="4" a="1"/>
  <c r="I258" i="4" s="1"/>
  <c r="I260" i="4" a="1"/>
  <c r="I260" i="4" s="1"/>
  <c r="I261" i="4" a="1"/>
  <c r="I261" i="4" s="1"/>
  <c r="I262" i="4" a="1"/>
  <c r="I262" i="4" s="1"/>
  <c r="I263" i="4" a="1"/>
  <c r="I263" i="4" s="1"/>
  <c r="I264" i="4" a="1"/>
  <c r="I264"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265" i="4" a="1"/>
  <c r="I265" i="4" s="1"/>
  <c r="I266" i="4" a="1"/>
  <c r="I266" i="4" s="1"/>
  <c r="I267" i="4" a="1"/>
  <c r="I267" i="4" s="1"/>
  <c r="I268" i="4" a="1"/>
  <c r="I268" i="4" s="1"/>
  <c r="I101" i="4" a="1"/>
  <c r="I101" i="4" s="1"/>
  <c r="I102" i="4" a="1"/>
  <c r="I102" i="4" s="1"/>
  <c r="I103" i="4" a="1"/>
  <c r="I103" i="4" s="1"/>
  <c r="I104" i="4" a="1"/>
  <c r="I104" i="4" s="1"/>
  <c r="I105" i="4" a="1"/>
  <c r="I105" i="4" s="1"/>
  <c r="I106" i="4" a="1"/>
  <c r="I106" i="4" s="1"/>
  <c r="I333" i="4" a="1"/>
  <c r="I333" i="4" s="1"/>
  <c r="I334" i="4" a="1"/>
  <c r="I334" i="4" s="1"/>
  <c r="I335" i="4" a="1"/>
  <c r="I335" i="4" s="1"/>
  <c r="I336" i="4" a="1"/>
  <c r="I336"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1149" i="4" a="1"/>
  <c r="I1149" i="4" s="1"/>
  <c r="I1150" i="4" a="1"/>
  <c r="I1150" i="4" s="1"/>
  <c r="I1151" i="4" a="1"/>
  <c r="I1151" i="4" s="1"/>
  <c r="I1152" i="4" a="1"/>
  <c r="I1152" i="4" s="1"/>
  <c r="I1153" i="4" a="1"/>
  <c r="I1153" i="4" s="1"/>
  <c r="I1154" i="4" a="1"/>
  <c r="I1154" i="4" s="1"/>
  <c r="I1155" i="4" a="1"/>
  <c r="I1155" i="4" s="1"/>
  <c r="I1156" i="4" a="1"/>
  <c r="I1156" i="4" s="1"/>
  <c r="I1157" i="4" a="1"/>
  <c r="I1157" i="4" s="1"/>
  <c r="I1158" i="4" a="1"/>
  <c r="I1158" i="4" s="1"/>
  <c r="I1159" i="4" a="1"/>
  <c r="I1159" i="4" s="1"/>
  <c r="I1160" i="4" a="1"/>
  <c r="I1160" i="4" s="1"/>
  <c r="I1161" i="4" a="1"/>
  <c r="I1161" i="4" s="1"/>
  <c r="I1162" i="4" a="1"/>
  <c r="I1162" i="4" s="1"/>
  <c r="I1163" i="4" a="1"/>
  <c r="I1163" i="4" s="1"/>
  <c r="I1164" i="4" a="1"/>
  <c r="I1164" i="4" s="1"/>
  <c r="I1165" i="4" a="1"/>
  <c r="I1165" i="4" s="1"/>
  <c r="I1166" i="4" a="1"/>
  <c r="I1166" i="4" s="1"/>
  <c r="I1167" i="4" a="1"/>
  <c r="I1167" i="4" s="1"/>
  <c r="I1168" i="4" a="1"/>
  <c r="I1168" i="4" s="1"/>
  <c r="I1169" i="4" a="1"/>
  <c r="I1169" i="4" s="1"/>
  <c r="I1170" i="4" a="1"/>
  <c r="I1170" i="4" s="1"/>
  <c r="I1171" i="4" a="1"/>
  <c r="I1171" i="4" s="1"/>
  <c r="I1172" i="4" a="1"/>
  <c r="I1172" i="4" s="1"/>
  <c r="I1173" i="4" a="1"/>
  <c r="I1173" i="4" s="1"/>
  <c r="I1174" i="4" a="1"/>
  <c r="I1174" i="4" s="1"/>
  <c r="I1175" i="4" a="1"/>
  <c r="I1175" i="4" s="1"/>
  <c r="I1176" i="4" a="1"/>
  <c r="I1176" i="4" s="1"/>
  <c r="I1177" i="4" a="1"/>
  <c r="I1177" i="4" s="1"/>
  <c r="I1178" i="4" a="1"/>
  <c r="I117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s="1"/>
  <c r="F144" i="4" a="1"/>
  <c r="F144" i="4" s="1"/>
  <c r="F145" i="4" a="1"/>
  <c r="F145" i="4" s="1"/>
  <c r="F146" i="4" a="1"/>
  <c r="F146" i="4" s="1"/>
  <c r="F153" i="4" a="1"/>
  <c r="F153" i="4" s="1"/>
  <c r="F154" i="4" a="1"/>
  <c r="F154" i="4" s="1"/>
  <c r="F155" i="4" a="1"/>
  <c r="F155" i="4" s="1"/>
  <c r="F156" i="4" a="1"/>
  <c r="F156" i="4" s="1"/>
  <c r="F157" i="4" a="1"/>
  <c r="F157" i="4" s="1"/>
  <c r="F158" i="4" a="1"/>
  <c r="F158" i="4" s="1"/>
  <c r="F159" i="4" a="1"/>
  <c r="F159" i="4" s="1"/>
  <c r="F160" i="4" a="1"/>
  <c r="F160" i="4" s="1"/>
  <c r="F161" i="4" a="1"/>
  <c r="F161" i="4" s="1"/>
  <c r="F162" i="4" a="1"/>
  <c r="F162"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93" i="4" a="1"/>
  <c r="F293" i="4" s="1"/>
  <c r="F294" i="4" a="1"/>
  <c r="F294" i="4" s="1"/>
  <c r="F295" i="4" a="1"/>
  <c r="F295" i="4" s="1"/>
  <c r="F296" i="4" a="1"/>
  <c r="F296" i="4" s="1"/>
  <c r="F297" i="4" a="1"/>
  <c r="F297" i="4" s="1"/>
  <c r="F298" i="4" a="1"/>
  <c r="F298" i="4" s="1"/>
  <c r="F299" i="4" a="1"/>
  <c r="F299" i="4" s="1"/>
  <c r="F300" i="4" a="1"/>
  <c r="F300"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7" i="4" a="1"/>
  <c r="F417"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34" i="4" a="1"/>
  <c r="F434" i="4" s="1"/>
  <c r="F435" i="4" a="1"/>
  <c r="F435" i="4" s="1"/>
  <c r="F436" i="4" a="1"/>
  <c r="F436" i="4" s="1"/>
  <c r="F437" i="4" a="1"/>
  <c r="F437" i="4" s="1"/>
  <c r="F438" i="4" a="1"/>
  <c r="F438" i="4" s="1"/>
  <c r="F439" i="4" a="1"/>
  <c r="F439" i="4" s="1"/>
  <c r="F440" i="4" a="1"/>
  <c r="F440" i="4" s="1"/>
  <c r="F441" i="4" a="1"/>
  <c r="F441" i="4" s="1"/>
  <c r="F442" i="4" a="1"/>
  <c r="F442"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63" i="4" a="1"/>
  <c r="F463" i="4" s="1"/>
  <c r="F464" i="4" a="1"/>
  <c r="F464" i="4" s="1"/>
  <c r="F465" i="4" a="1"/>
  <c r="F465" i="4" s="1"/>
  <c r="F466" i="4" a="1"/>
  <c r="F466" i="4" s="1"/>
  <c r="F467" i="4" a="1"/>
  <c r="F467" i="4" s="1"/>
  <c r="F468" i="4" a="1"/>
  <c r="F468" i="4" s="1"/>
  <c r="F469" i="4" a="1"/>
  <c r="F469" i="4" s="1"/>
  <c r="F470" i="4" a="1"/>
  <c r="F470" i="4" s="1"/>
  <c r="F471" i="4" a="1"/>
  <c r="F471" i="4" s="1"/>
  <c r="F472" i="4" a="1"/>
  <c r="F472" i="4" s="1"/>
  <c r="F473" i="4" a="1"/>
  <c r="F473" i="4" s="1"/>
  <c r="F474" i="4" a="1"/>
  <c r="F474" i="4" s="1"/>
  <c r="F475" i="4" a="1"/>
  <c r="F475" i="4" s="1"/>
  <c r="F476" i="4" a="1"/>
  <c r="F476" i="4" s="1"/>
  <c r="F477" i="4" a="1"/>
  <c r="F477"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35" i="4" a="1"/>
  <c r="F535" i="4" s="1"/>
  <c r="F596" i="4" a="1"/>
  <c r="F596" i="4" s="1"/>
  <c r="F597" i="4" a="1"/>
  <c r="F597" i="4" s="1"/>
  <c r="F598" i="4" a="1"/>
  <c r="F598" i="4" s="1"/>
  <c r="F599" i="4" a="1"/>
  <c r="F599" i="4" s="1"/>
  <c r="F600" i="4" a="1"/>
  <c r="F600" i="4" s="1"/>
  <c r="F601" i="4" a="1"/>
  <c r="F601" i="4" s="1"/>
  <c r="F243" i="4" a="1"/>
  <c r="F243" i="4" s="1"/>
  <c r="F244" i="4" a="1"/>
  <c r="F244" i="4" s="1"/>
  <c r="F245" i="4" a="1"/>
  <c r="F245" i="4" s="1"/>
  <c r="F246" i="4" a="1"/>
  <c r="F246" i="4" s="1"/>
  <c r="F247" i="4" a="1"/>
  <c r="F247" i="4" s="1"/>
  <c r="F248" i="4" a="1"/>
  <c r="F248" i="4" s="1"/>
  <c r="F249" i="4" a="1"/>
  <c r="F249" i="4" s="1"/>
  <c r="F250" i="4" a="1"/>
  <c r="F250"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584" i="4" a="1"/>
  <c r="F584" i="4" s="1"/>
  <c r="F585" i="4" a="1"/>
  <c r="F585" i="4" s="1"/>
  <c r="F586" i="4" a="1"/>
  <c r="F586" i="4" s="1"/>
  <c r="F587" i="4" a="1"/>
  <c r="F587" i="4" s="1"/>
  <c r="F588" i="4" a="1"/>
  <c r="F588" i="4" s="1"/>
  <c r="F589" i="4" a="1"/>
  <c r="F589" i="4" s="1"/>
  <c r="F86" i="4" a="1"/>
  <c r="F86" i="4" s="1"/>
  <c r="F87" i="4" a="1"/>
  <c r="F87" i="4" s="1"/>
  <c r="F88" i="4" a="1"/>
  <c r="F88" i="4" s="1"/>
  <c r="F252" i="4" a="1"/>
  <c r="F252" i="4" s="1"/>
  <c r="F253" i="4" a="1"/>
  <c r="F253" i="4" s="1"/>
  <c r="F254" i="4" a="1"/>
  <c r="F254" i="4" s="1"/>
  <c r="F558" i="4" a="1"/>
  <c r="F558" i="4" s="1"/>
  <c r="F559" i="4" a="1"/>
  <c r="F559" i="4" s="1"/>
  <c r="F560" i="4" a="1"/>
  <c r="F560" i="4" s="1"/>
  <c r="F552" i="4" a="1"/>
  <c r="F552" i="4" s="1"/>
  <c r="F553" i="4" a="1"/>
  <c r="F553" i="4" s="1"/>
  <c r="F554" i="4" a="1"/>
  <c r="F554" i="4" s="1"/>
  <c r="F555" i="4" a="1"/>
  <c r="F555" i="4" s="1"/>
  <c r="F556" i="4" a="1"/>
  <c r="F556" i="4" s="1"/>
  <c r="F557" i="4" a="1"/>
  <c r="F557" i="4" s="1"/>
  <c r="F590" i="4" a="1"/>
  <c r="F590" i="4" s="1"/>
  <c r="F591" i="4" a="1"/>
  <c r="F591" i="4" s="1"/>
  <c r="F592" i="4" a="1"/>
  <c r="F592" i="4" s="1"/>
  <c r="F561" i="4" a="1"/>
  <c r="F561" i="4" s="1"/>
  <c r="F562" i="4" a="1"/>
  <c r="F562" i="4" s="1"/>
  <c r="F563" i="4" a="1"/>
  <c r="F563" i="4" s="1"/>
  <c r="F89" i="4" a="1"/>
  <c r="F89" i="4" s="1"/>
  <c r="F90" i="4" a="1"/>
  <c r="F90" i="4" s="1"/>
  <c r="F91" i="4" a="1"/>
  <c r="F91" i="4" s="1"/>
  <c r="F92" i="4" a="1"/>
  <c r="F92" i="4" s="1"/>
  <c r="F93" i="4" a="1"/>
  <c r="F93" i="4" s="1"/>
  <c r="F94" i="4" a="1"/>
  <c r="F94" i="4" s="1"/>
  <c r="F256" i="4" a="1"/>
  <c r="F256" i="4" s="1"/>
  <c r="F257" i="4" a="1"/>
  <c r="F257" i="4" s="1"/>
  <c r="F258" i="4" a="1"/>
  <c r="F258" i="4" s="1"/>
  <c r="F260" i="4" a="1"/>
  <c r="F260" i="4" s="1"/>
  <c r="F261" i="4" a="1"/>
  <c r="F261" i="4" s="1"/>
  <c r="F262" i="4" a="1"/>
  <c r="F262" i="4" s="1"/>
  <c r="F263" i="4" a="1"/>
  <c r="F263" i="4" s="1"/>
  <c r="F264" i="4" a="1"/>
  <c r="F264"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265" i="4" a="1"/>
  <c r="F265" i="4" s="1"/>
  <c r="F266" i="4" a="1"/>
  <c r="F266" i="4" s="1"/>
  <c r="F267" i="4" a="1"/>
  <c r="F267" i="4" s="1"/>
  <c r="F268" i="4" a="1"/>
  <c r="F268" i="4" s="1"/>
  <c r="F101" i="4" a="1"/>
  <c r="F101" i="4" s="1"/>
  <c r="F102" i="4" a="1"/>
  <c r="F102" i="4" s="1"/>
  <c r="F103" i="4" a="1"/>
  <c r="F103" i="4" s="1"/>
  <c r="F104" i="4" a="1"/>
  <c r="F104" i="4" s="1"/>
  <c r="F105" i="4" a="1"/>
  <c r="F105" i="4" s="1"/>
  <c r="F106" i="4" a="1"/>
  <c r="F106" i="4" s="1"/>
  <c r="F329" i="4" a="1"/>
  <c r="F329" i="4" s="1"/>
  <c r="F330" i="4" a="1"/>
  <c r="F330" i="4" s="1"/>
  <c r="F331" i="4" a="1"/>
  <c r="F331" i="4" s="1"/>
  <c r="F332" i="4" a="1"/>
  <c r="F332" i="4" s="1"/>
  <c r="F333" i="4" a="1"/>
  <c r="F333" i="4" s="1"/>
  <c r="F334" i="4" a="1"/>
  <c r="F334" i="4" s="1"/>
  <c r="F335" i="4" a="1"/>
  <c r="F335" i="4" s="1"/>
  <c r="F336" i="4" a="1"/>
  <c r="F336"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1149" i="4" a="1"/>
  <c r="F1149" i="4" s="1"/>
  <c r="F1150" i="4" a="1"/>
  <c r="F1150" i="4" s="1"/>
  <c r="F1151" i="4" a="1"/>
  <c r="F1151" i="4" s="1"/>
  <c r="F1152" i="4" a="1"/>
  <c r="F1152" i="4" s="1"/>
  <c r="F1153" i="4" a="1"/>
  <c r="F1153" i="4" s="1"/>
  <c r="F1154" i="4" a="1"/>
  <c r="F1154" i="4" s="1"/>
  <c r="F1155" i="4" a="1"/>
  <c r="F1155" i="4" s="1"/>
  <c r="F1156" i="4" a="1"/>
  <c r="F1156" i="4" s="1"/>
  <c r="F1157" i="4" a="1"/>
  <c r="F1157" i="4" s="1"/>
  <c r="F1158" i="4" a="1"/>
  <c r="F1158" i="4" s="1"/>
  <c r="F1159" i="4" a="1"/>
  <c r="F1159" i="4" s="1"/>
  <c r="F1160" i="4" a="1"/>
  <c r="F1160" i="4" s="1"/>
  <c r="F1161" i="4" a="1"/>
  <c r="F1161" i="4" s="1"/>
  <c r="F1162" i="4" a="1"/>
  <c r="F1162" i="4" s="1"/>
  <c r="F1163" i="4" a="1"/>
  <c r="F1163" i="4" s="1"/>
  <c r="F1164" i="4" a="1"/>
  <c r="F1164" i="4" s="1"/>
  <c r="F1165" i="4" a="1"/>
  <c r="F1165" i="4" s="1"/>
  <c r="F1166" i="4" a="1"/>
  <c r="F1166" i="4" s="1"/>
  <c r="F1167" i="4" a="1"/>
  <c r="F1167" i="4" s="1"/>
  <c r="F1168" i="4" a="1"/>
  <c r="F1168" i="4" s="1"/>
  <c r="F1169" i="4" a="1"/>
  <c r="F1169" i="4" s="1"/>
  <c r="F1170" i="4" a="1"/>
  <c r="F1170" i="4" s="1"/>
  <c r="F1171" i="4" a="1"/>
  <c r="F1171" i="4" s="1"/>
  <c r="F1172" i="4" a="1"/>
  <c r="F1172" i="4" s="1"/>
  <c r="F1173" i="4" a="1"/>
  <c r="F1173" i="4" s="1"/>
  <c r="F1174" i="4" a="1"/>
  <c r="F1174" i="4" s="1"/>
  <c r="F1175" i="4" a="1"/>
  <c r="F1175" i="4" s="1"/>
  <c r="F1176" i="4" a="1"/>
  <c r="F1176" i="4" s="1"/>
  <c r="F1177" i="4" a="1"/>
  <c r="F1177" i="4" s="1"/>
  <c r="F1178" i="4" a="1"/>
  <c r="F117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40" i="4" a="1"/>
  <c r="E140" i="4" s="1"/>
  <c r="J140" i="4" s="1" a="1"/>
  <c r="J140" i="4" s="1"/>
  <c r="E141" i="4" a="1"/>
  <c r="E141" i="4" s="1"/>
  <c r="J141" i="4" s="1" a="1"/>
  <c r="J141" i="4" s="1"/>
  <c r="E142" i="4" a="1"/>
  <c r="E142" i="4" s="1"/>
  <c r="J142" i="4" s="1" a="1"/>
  <c r="J142" i="4" s="1"/>
  <c r="E143" i="4" a="1"/>
  <c r="E143" i="4" s="1"/>
  <c r="J143" i="4" s="1" a="1"/>
  <c r="J143" i="4" s="1"/>
  <c r="E144" i="4" a="1"/>
  <c r="E144" i="4" s="1"/>
  <c r="J144" i="4" s="1" a="1"/>
  <c r="J144" i="4" s="1"/>
  <c r="E145" i="4" a="1"/>
  <c r="E145" i="4" s="1"/>
  <c r="J145" i="4" s="1" a="1"/>
  <c r="J145" i="4" s="1"/>
  <c r="E146" i="4" a="1"/>
  <c r="E146" i="4" s="1"/>
  <c r="J146" i="4" s="1" a="1"/>
  <c r="J146" i="4" s="1"/>
  <c r="E147" i="4" a="1"/>
  <c r="E147" i="4" s="1"/>
  <c r="J147" i="4" s="1" a="1"/>
  <c r="J147" i="4" s="1"/>
  <c r="E148" i="4" a="1"/>
  <c r="E148" i="4" s="1"/>
  <c r="J148" i="4" s="1" a="1"/>
  <c r="J148" i="4" s="1"/>
  <c r="E149" i="4" a="1"/>
  <c r="E149" i="4" s="1"/>
  <c r="J149" i="4" s="1" a="1"/>
  <c r="J149" i="4" s="1"/>
  <c r="E150" i="4" a="1"/>
  <c r="E150" i="4" s="1"/>
  <c r="J150" i="4" s="1" a="1"/>
  <c r="J150" i="4" s="1"/>
  <c r="E151" i="4" a="1"/>
  <c r="E151" i="4" s="1"/>
  <c r="J151" i="4" s="1" a="1"/>
  <c r="J151" i="4" s="1"/>
  <c r="E152" i="4" a="1"/>
  <c r="E152" i="4" s="1"/>
  <c r="J152" i="4" s="1" a="1"/>
  <c r="J152" i="4" s="1"/>
  <c r="E153" i="4" a="1"/>
  <c r="E153" i="4" s="1"/>
  <c r="J153" i="4" s="1" a="1"/>
  <c r="J153" i="4" s="1"/>
  <c r="E154" i="4" a="1"/>
  <c r="E154" i="4" s="1"/>
  <c r="J154" i="4" s="1" a="1"/>
  <c r="J154" i="4" s="1"/>
  <c r="E155" i="4" a="1"/>
  <c r="E155" i="4" s="1"/>
  <c r="J155" i="4" s="1" a="1"/>
  <c r="J155" i="4" s="1"/>
  <c r="E156" i="4" a="1"/>
  <c r="E156" i="4" s="1"/>
  <c r="J156" i="4" s="1" a="1"/>
  <c r="J156" i="4" s="1"/>
  <c r="E157" i="4" a="1"/>
  <c r="E157" i="4" s="1"/>
  <c r="J157" i="4" s="1" a="1"/>
  <c r="J157" i="4" s="1"/>
  <c r="E158" i="4" a="1"/>
  <c r="E158" i="4" s="1"/>
  <c r="J158" i="4" s="1" a="1"/>
  <c r="J158" i="4" s="1"/>
  <c r="E159" i="4" a="1"/>
  <c r="E159" i="4" s="1"/>
  <c r="J159" i="4" s="1" a="1"/>
  <c r="J159" i="4" s="1"/>
  <c r="E160" i="4" a="1"/>
  <c r="E160" i="4" s="1"/>
  <c r="J160" i="4" s="1" a="1"/>
  <c r="J160" i="4" s="1"/>
  <c r="E161" i="4" a="1"/>
  <c r="E161" i="4" s="1"/>
  <c r="J161" i="4" s="1" a="1"/>
  <c r="J161" i="4" s="1"/>
  <c r="E162" i="4" a="1"/>
  <c r="E162" i="4" s="1"/>
  <c r="J162" i="4" s="1" a="1"/>
  <c r="J162" i="4" s="1"/>
  <c r="E163" i="4" a="1"/>
  <c r="E163" i="4" s="1"/>
  <c r="J163" i="4" s="1" a="1"/>
  <c r="J163" i="4" s="1"/>
  <c r="E164" i="4" a="1"/>
  <c r="E164" i="4" s="1"/>
  <c r="J164" i="4" s="1" a="1"/>
  <c r="J164" i="4" s="1"/>
  <c r="E165" i="4" a="1"/>
  <c r="E165" i="4" s="1"/>
  <c r="J165" i="4" s="1" a="1"/>
  <c r="J165" i="4" s="1"/>
  <c r="E166" i="4" a="1"/>
  <c r="E166" i="4" s="1"/>
  <c r="J166" i="4" s="1" a="1"/>
  <c r="J166" i="4" s="1"/>
  <c r="E167" i="4" a="1"/>
  <c r="E167" i="4" s="1"/>
  <c r="J167" i="4" s="1" a="1"/>
  <c r="J167"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5" i="4" a="1"/>
  <c r="E355" i="4" s="1"/>
  <c r="J355" i="4" s="1" a="1"/>
  <c r="J355" i="4" s="1"/>
  <c r="E356" i="4" a="1"/>
  <c r="E356" i="4" s="1"/>
  <c r="J356" i="4" s="1" a="1"/>
  <c r="J356" i="4" s="1"/>
  <c r="E357" i="4" a="1"/>
  <c r="E357" i="4" s="1"/>
  <c r="J357" i="4" s="1" a="1"/>
  <c r="J357"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7" i="4" a="1"/>
  <c r="E417" i="4" s="1"/>
  <c r="J417" i="4" s="1" a="1"/>
  <c r="J417"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40" i="4" a="1"/>
  <c r="E440" i="4" s="1"/>
  <c r="J440" i="4" s="1" a="1"/>
  <c r="J440" i="4" s="1"/>
  <c r="E441" i="4" a="1"/>
  <c r="E441" i="4" s="1"/>
  <c r="J441" i="4" s="1" a="1"/>
  <c r="J441" i="4" s="1"/>
  <c r="E442" i="4" a="1"/>
  <c r="E442" i="4" s="1"/>
  <c r="J442" i="4" s="1" a="1"/>
  <c r="J442"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469" i="4" a="1"/>
  <c r="E469" i="4" s="1"/>
  <c r="J469" i="4" s="1" a="1"/>
  <c r="J469" i="4" s="1"/>
  <c r="E470" i="4" a="1"/>
  <c r="E470" i="4" s="1"/>
  <c r="J470" i="4" s="1" a="1"/>
  <c r="J470" i="4" s="1"/>
  <c r="E471" i="4" a="1"/>
  <c r="E471" i="4" s="1"/>
  <c r="J471" i="4" s="1" a="1"/>
  <c r="J471" i="4" s="1"/>
  <c r="E472" i="4" a="1"/>
  <c r="E472" i="4" s="1"/>
  <c r="J472" i="4" s="1" a="1"/>
  <c r="J472" i="4" s="1"/>
  <c r="E476" i="4" a="1"/>
  <c r="E476" i="4" s="1"/>
  <c r="J476" i="4" s="1" a="1"/>
  <c r="J476" i="4" s="1"/>
  <c r="E477" i="4" a="1"/>
  <c r="E477" i="4" s="1"/>
  <c r="J477" i="4" s="1" a="1"/>
  <c r="J477"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35" i="4" a="1"/>
  <c r="E535" i="4" s="1"/>
  <c r="J535" i="4" s="1" a="1"/>
  <c r="J535" i="4" s="1"/>
  <c r="J599" i="4" a="1"/>
  <c r="J599" i="4" s="1"/>
  <c r="E600" i="4" a="1"/>
  <c r="E600" i="4" s="1"/>
  <c r="J600" i="4" s="1" a="1"/>
  <c r="J600" i="4" s="1"/>
  <c r="E601" i="4" a="1"/>
  <c r="E601" i="4" s="1"/>
  <c r="J601" i="4" s="1" a="1"/>
  <c r="J601"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559" i="4" a="1"/>
  <c r="E559" i="4" s="1"/>
  <c r="J559" i="4" s="1" a="1"/>
  <c r="J559" i="4" s="1"/>
  <c r="E560" i="4" a="1"/>
  <c r="E560" i="4" s="1"/>
  <c r="J560" i="4" s="1" a="1"/>
  <c r="J560" i="4" s="1"/>
  <c r="E552" i="4" a="1"/>
  <c r="E552" i="4" s="1"/>
  <c r="J552" i="4" s="1" a="1"/>
  <c r="J552" i="4" s="1"/>
  <c r="E553" i="4" a="1"/>
  <c r="E553" i="4" s="1"/>
  <c r="J553" i="4" s="1" a="1"/>
  <c r="J553" i="4" s="1"/>
  <c r="E554" i="4" a="1"/>
  <c r="E554" i="4" s="1"/>
  <c r="J554" i="4" s="1" a="1"/>
  <c r="J554" i="4" s="1"/>
  <c r="E555" i="4" a="1"/>
  <c r="E555" i="4" s="1"/>
  <c r="J555" i="4" s="1" a="1"/>
  <c r="J555" i="4" s="1"/>
  <c r="E556" i="4" a="1"/>
  <c r="E556" i="4" s="1"/>
  <c r="J556" i="4" s="1" a="1"/>
  <c r="J556" i="4" s="1"/>
  <c r="E557" i="4" a="1"/>
  <c r="E557" i="4" s="1"/>
  <c r="J557" i="4" s="1" a="1"/>
  <c r="J557" i="4" s="1"/>
  <c r="E590" i="4" a="1"/>
  <c r="E590" i="4" s="1"/>
  <c r="J590" i="4" s="1" a="1"/>
  <c r="J590" i="4" s="1"/>
  <c r="E591" i="4" a="1"/>
  <c r="E591" i="4" s="1"/>
  <c r="J591" i="4" s="1" a="1"/>
  <c r="J591" i="4" s="1"/>
  <c r="E592" i="4" a="1"/>
  <c r="E592" i="4" s="1"/>
  <c r="J592" i="4" s="1" a="1"/>
  <c r="J592" i="4" s="1"/>
  <c r="E561" i="4" a="1"/>
  <c r="E561" i="4" s="1"/>
  <c r="J561" i="4" s="1" a="1"/>
  <c r="J561" i="4" s="1"/>
  <c r="E562" i="4" a="1"/>
  <c r="E562" i="4" s="1"/>
  <c r="J562" i="4" s="1" a="1"/>
  <c r="J562" i="4" s="1"/>
  <c r="E563" i="4" a="1"/>
  <c r="E563" i="4" s="1"/>
  <c r="J563" i="4" s="1" a="1"/>
  <c r="J563" i="4" s="1"/>
  <c r="J89" i="4" a="1"/>
  <c r="J89" i="4" s="1"/>
  <c r="J90" i="4" a="1"/>
  <c r="J90" i="4" s="1"/>
  <c r="J92" i="4" a="1"/>
  <c r="J92" i="4" s="1"/>
  <c r="J93" i="4" a="1"/>
  <c r="J93" i="4" s="1"/>
  <c r="E94" i="4" a="1"/>
  <c r="E94" i="4" s="1"/>
  <c r="J94" i="4" s="1" a="1"/>
  <c r="J94" i="4" s="1"/>
  <c r="J99" i="4" a="1"/>
  <c r="J99" i="4" s="1"/>
  <c r="J100" i="4" a="1"/>
  <c r="J100" i="4" s="1"/>
  <c r="E257" i="4" a="1"/>
  <c r="E257" i="4" s="1"/>
  <c r="J257" i="4" s="1" a="1"/>
  <c r="J257" i="4" s="1"/>
  <c r="E258" i="4" a="1"/>
  <c r="E258" i="4" s="1"/>
  <c r="J258" i="4" s="1" a="1"/>
  <c r="J258"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265" i="4" a="1"/>
  <c r="E265" i="4" s="1"/>
  <c r="J265" i="4" s="1" a="1"/>
  <c r="J265" i="4" s="1"/>
  <c r="E266" i="4" a="1"/>
  <c r="E266" i="4" s="1"/>
  <c r="J266" i="4" s="1" a="1"/>
  <c r="J266" i="4" s="1"/>
  <c r="E267" i="4" a="1"/>
  <c r="E267" i="4" s="1"/>
  <c r="J267" i="4" s="1" a="1"/>
  <c r="J267" i="4" s="1"/>
  <c r="E268" i="4" a="1"/>
  <c r="E268" i="4" s="1"/>
  <c r="J268" i="4" s="1" a="1"/>
  <c r="J268" i="4" s="1"/>
  <c r="E101" i="4" a="1"/>
  <c r="E101" i="4" s="1"/>
  <c r="E102" i="4" a="1"/>
  <c r="E102" i="4" s="1"/>
  <c r="E103" i="4" a="1"/>
  <c r="E103" i="4" s="1"/>
  <c r="E104" i="4" a="1"/>
  <c r="E104" i="4" s="1"/>
  <c r="E105" i="4" a="1"/>
  <c r="E105" i="4" s="1"/>
  <c r="E106" i="4" a="1"/>
  <c r="E106" i="4" s="1"/>
  <c r="E329" i="4" a="1"/>
  <c r="E329" i="4" s="1"/>
  <c r="E330" i="4" a="1"/>
  <c r="E330" i="4" s="1"/>
  <c r="E331" i="4" a="1"/>
  <c r="E331" i="4" s="1"/>
  <c r="E332" i="4" a="1"/>
  <c r="E332" i="4" s="1"/>
  <c r="E333" i="4" a="1"/>
  <c r="E333" i="4" s="1"/>
  <c r="J333" i="4" s="1" a="1"/>
  <c r="J333" i="4" s="1"/>
  <c r="E334" i="4" a="1"/>
  <c r="E334" i="4" s="1"/>
  <c r="J334" i="4" s="1" a="1"/>
  <c r="J334" i="4" s="1"/>
  <c r="E335" i="4" a="1"/>
  <c r="E335" i="4" s="1"/>
  <c r="J335" i="4" s="1" a="1"/>
  <c r="J335" i="4" s="1"/>
  <c r="E336" i="4" a="1"/>
  <c r="E336" i="4" s="1"/>
  <c r="J336" i="4" s="1" a="1"/>
  <c r="J336" i="4" s="1"/>
  <c r="E274" i="4" a="1"/>
  <c r="E274" i="4" s="1"/>
  <c r="E275" i="4" a="1"/>
  <c r="E275" i="4" s="1"/>
  <c r="E276" i="4" a="1"/>
  <c r="E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1149" i="4" a="1"/>
  <c r="E1149" i="4" s="1"/>
  <c r="J1149" i="4" s="1" a="1"/>
  <c r="J1149" i="4" s="1"/>
  <c r="E1150" i="4" a="1"/>
  <c r="E1150" i="4" s="1"/>
  <c r="J1150" i="4" s="1" a="1"/>
  <c r="J1150" i="4" s="1"/>
  <c r="E1151" i="4" a="1"/>
  <c r="E1151" i="4" s="1"/>
  <c r="J1151" i="4" s="1" a="1"/>
  <c r="J1151" i="4" s="1"/>
  <c r="E1152" i="4" a="1"/>
  <c r="E1152" i="4" s="1"/>
  <c r="J1152" i="4" s="1" a="1"/>
  <c r="J1152" i="4" s="1"/>
  <c r="E1153" i="4" a="1"/>
  <c r="E1153" i="4" s="1"/>
  <c r="J1153" i="4" s="1" a="1"/>
  <c r="J1153" i="4" s="1"/>
  <c r="E1154" i="4" a="1"/>
  <c r="E1154" i="4" s="1"/>
  <c r="J1154" i="4" s="1" a="1"/>
  <c r="J1154" i="4" s="1"/>
  <c r="E1155" i="4" a="1"/>
  <c r="E1155" i="4" s="1"/>
  <c r="J1155" i="4" s="1" a="1"/>
  <c r="J1155" i="4" s="1"/>
  <c r="E1156" i="4" a="1"/>
  <c r="E1156" i="4" s="1"/>
  <c r="J1156" i="4" s="1" a="1"/>
  <c r="J1156" i="4" s="1"/>
  <c r="E1157" i="4" a="1"/>
  <c r="E1157" i="4" s="1"/>
  <c r="J1157" i="4" s="1" a="1"/>
  <c r="J1157" i="4" s="1"/>
  <c r="E1158" i="4" a="1"/>
  <c r="E1158" i="4" s="1"/>
  <c r="J1158" i="4" s="1" a="1"/>
  <c r="J1158" i="4" s="1"/>
  <c r="E1159" i="4" a="1"/>
  <c r="E1159" i="4" s="1"/>
  <c r="J1159" i="4" s="1" a="1"/>
  <c r="J1159" i="4" s="1"/>
  <c r="E1160" i="4" a="1"/>
  <c r="E1160" i="4" s="1"/>
  <c r="J1160" i="4" s="1" a="1"/>
  <c r="J1160" i="4" s="1"/>
  <c r="E1161" i="4" a="1"/>
  <c r="E1161" i="4" s="1"/>
  <c r="J1161" i="4" s="1" a="1"/>
  <c r="J1161" i="4" s="1"/>
  <c r="E1162" i="4" a="1"/>
  <c r="E1162" i="4" s="1"/>
  <c r="J1162" i="4" s="1" a="1"/>
  <c r="J1162" i="4" s="1"/>
  <c r="E1163" i="4" a="1"/>
  <c r="E1163" i="4" s="1"/>
  <c r="J1163" i="4" s="1" a="1"/>
  <c r="J1163" i="4" s="1"/>
  <c r="E1164" i="4" a="1"/>
  <c r="E1164" i="4" s="1"/>
  <c r="J1164" i="4" s="1" a="1"/>
  <c r="J1164" i="4" s="1"/>
  <c r="E1165" i="4" a="1"/>
  <c r="E1165" i="4" s="1"/>
  <c r="J1165" i="4" s="1" a="1"/>
  <c r="J1165" i="4" s="1"/>
  <c r="E1166" i="4" a="1"/>
  <c r="E1166" i="4" s="1"/>
  <c r="J1166" i="4" s="1" a="1"/>
  <c r="J1166" i="4" s="1"/>
  <c r="E1167" i="4" a="1"/>
  <c r="E1167" i="4" s="1"/>
  <c r="J1167" i="4" s="1" a="1"/>
  <c r="J1167" i="4" s="1"/>
  <c r="E1168" i="4" a="1"/>
  <c r="E1168" i="4" s="1"/>
  <c r="J1168" i="4" s="1" a="1"/>
  <c r="J1168" i="4" s="1"/>
  <c r="E1169" i="4" a="1"/>
  <c r="E1169" i="4" s="1"/>
  <c r="J1169" i="4" s="1" a="1"/>
  <c r="J1169" i="4" s="1"/>
  <c r="E1170" i="4" a="1"/>
  <c r="E1170" i="4" s="1"/>
  <c r="J1170" i="4" s="1" a="1"/>
  <c r="J1170" i="4" s="1"/>
  <c r="E1171" i="4" a="1"/>
  <c r="E1171" i="4" s="1"/>
  <c r="J1171" i="4" s="1" a="1"/>
  <c r="J1171" i="4" s="1"/>
  <c r="E1172" i="4" a="1"/>
  <c r="E1172" i="4" s="1"/>
  <c r="J1172" i="4" s="1" a="1"/>
  <c r="J1172" i="4" s="1"/>
  <c r="E1173" i="4" a="1"/>
  <c r="E1173" i="4" s="1"/>
  <c r="J1173" i="4" s="1" a="1"/>
  <c r="J1173" i="4" s="1"/>
  <c r="E1174" i="4" a="1"/>
  <c r="E1174" i="4" s="1"/>
  <c r="J1174" i="4" s="1" a="1"/>
  <c r="J1174" i="4" s="1"/>
  <c r="E1175" i="4" a="1"/>
  <c r="E1175" i="4" s="1"/>
  <c r="J1175" i="4" s="1" a="1"/>
  <c r="J1175" i="4" s="1"/>
  <c r="E1176" i="4" a="1"/>
  <c r="E1176" i="4" s="1"/>
  <c r="J1176" i="4" s="1" a="1"/>
  <c r="J1176" i="4" s="1"/>
  <c r="E1177" i="4" a="1"/>
  <c r="E1177" i="4" s="1"/>
  <c r="J1177" i="4" s="1" a="1"/>
  <c r="J1177" i="4" s="1"/>
  <c r="E1178" i="4" a="1"/>
  <c r="E1178" i="4" s="1"/>
  <c r="J1178" i="4" s="1" a="1"/>
  <c r="J1178" i="4" s="1"/>
  <c r="E2" i="4" a="1"/>
  <c r="E2" i="4" s="1"/>
  <c r="J2" i="4" s="1" a="1"/>
  <c r="J2" i="4" s="1"/>
  <c r="C1178" i="4"/>
  <c r="C1177" i="4"/>
  <c r="C1176" i="4"/>
  <c r="B1176" i="4" s="1"/>
  <c r="C1175" i="4"/>
  <c r="C1174" i="4"/>
  <c r="B1174" i="4" s="1"/>
  <c r="C1173" i="4"/>
  <c r="B1173" i="4" s="1"/>
  <c r="C1172" i="4"/>
  <c r="C1171" i="4"/>
  <c r="C1170" i="4"/>
  <c r="C1169" i="4"/>
  <c r="B1169" i="4" s="1"/>
  <c r="C1168" i="4"/>
  <c r="C1167" i="4"/>
  <c r="C1166" i="4"/>
  <c r="C1165" i="4"/>
  <c r="C1164" i="4"/>
  <c r="B1164" i="4" s="1"/>
  <c r="C1163" i="4"/>
  <c r="C1162" i="4"/>
  <c r="C1161" i="4"/>
  <c r="C1160" i="4"/>
  <c r="C1159" i="4"/>
  <c r="D1159" i="4" s="1"/>
  <c r="C1158" i="4"/>
  <c r="C1157" i="4"/>
  <c r="C1156" i="4"/>
  <c r="C1155" i="4"/>
  <c r="D1155" i="4" s="1"/>
  <c r="C1154" i="4"/>
  <c r="C1153" i="4"/>
  <c r="B1153" i="4" s="1"/>
  <c r="C1152" i="4"/>
  <c r="C1151" i="4"/>
  <c r="C1150" i="4"/>
  <c r="C1149" i="4"/>
  <c r="C1148" i="4"/>
  <c r="C1147" i="4"/>
  <c r="B1147" i="4" s="1"/>
  <c r="C1146" i="4"/>
  <c r="C1145" i="4"/>
  <c r="C1144" i="4"/>
  <c r="C1143" i="4"/>
  <c r="C1142" i="4"/>
  <c r="C1141" i="4"/>
  <c r="C1140" i="4"/>
  <c r="D1140" i="4" s="1"/>
  <c r="C1139" i="4"/>
  <c r="C1138" i="4"/>
  <c r="C1137" i="4"/>
  <c r="D1137" i="4" s="1"/>
  <c r="C1136" i="4"/>
  <c r="C1135" i="4"/>
  <c r="B1135" i="4" s="1"/>
  <c r="C1134" i="4"/>
  <c r="C1133" i="4"/>
  <c r="D1133" i="4" s="1"/>
  <c r="C1132" i="4"/>
  <c r="C1131" i="4"/>
  <c r="C1130" i="4"/>
  <c r="C1129" i="4"/>
  <c r="C1128" i="4"/>
  <c r="B1128" i="4" s="1"/>
  <c r="C1127" i="4"/>
  <c r="C1126" i="4"/>
  <c r="C1125" i="4"/>
  <c r="C1124" i="4"/>
  <c r="B1124" i="4" s="1"/>
  <c r="C1123" i="4"/>
  <c r="D1123" i="4" s="1"/>
  <c r="C1122" i="4"/>
  <c r="C1121" i="4"/>
  <c r="C1120" i="4"/>
  <c r="B1120" i="4" s="1"/>
  <c r="C1119" i="4"/>
  <c r="C1118" i="4"/>
  <c r="D1118" i="4" s="1"/>
  <c r="C1117" i="4"/>
  <c r="C1116" i="4"/>
  <c r="D1116" i="4" s="1"/>
  <c r="C1115" i="4"/>
  <c r="C1114" i="4"/>
  <c r="C1113" i="4"/>
  <c r="C1112" i="4"/>
  <c r="C1111" i="4"/>
  <c r="C1110" i="4"/>
  <c r="C1109" i="4"/>
  <c r="C1108" i="4"/>
  <c r="C1107" i="4"/>
  <c r="D1107" i="4" s="1"/>
  <c r="C1106" i="4"/>
  <c r="D1106" i="4" s="1"/>
  <c r="C1105" i="4"/>
  <c r="C1104" i="4"/>
  <c r="C1103" i="4"/>
  <c r="D1103" i="4" s="1"/>
  <c r="C1102" i="4"/>
  <c r="C1101" i="4"/>
  <c r="C1100" i="4"/>
  <c r="C1099" i="4"/>
  <c r="D1099" i="4" s="1"/>
  <c r="C1098" i="4"/>
  <c r="C1097" i="4"/>
  <c r="C1096" i="4"/>
  <c r="C1095" i="4"/>
  <c r="B1095" i="4" s="1"/>
  <c r="C1094" i="4"/>
  <c r="C1093" i="4"/>
  <c r="C1092" i="4"/>
  <c r="C1091" i="4"/>
  <c r="D1091" i="4" s="1"/>
  <c r="C1090" i="4"/>
  <c r="C1089" i="4"/>
  <c r="C1088" i="4"/>
  <c r="C1087" i="4"/>
  <c r="B1087" i="4" s="1"/>
  <c r="C1086" i="4"/>
  <c r="C1085" i="4"/>
  <c r="C1084" i="4"/>
  <c r="D1084" i="4" s="1"/>
  <c r="C1083" i="4"/>
  <c r="C1082" i="4"/>
  <c r="D1082" i="4" s="1"/>
  <c r="C1081" i="4"/>
  <c r="C1080" i="4"/>
  <c r="C1079" i="4"/>
  <c r="C1078" i="4"/>
  <c r="D1078" i="4" s="1"/>
  <c r="C1077" i="4"/>
  <c r="C1076" i="4"/>
  <c r="C1075" i="4"/>
  <c r="C1074" i="4"/>
  <c r="C1073" i="4"/>
  <c r="B1073" i="4" s="1"/>
  <c r="C1072" i="4"/>
  <c r="B1072" i="4" s="1"/>
  <c r="C1071" i="4"/>
  <c r="C1070" i="4"/>
  <c r="D1070" i="4" s="1"/>
  <c r="C1069" i="4"/>
  <c r="C1068" i="4"/>
  <c r="B1068" i="4" s="1"/>
  <c r="C1067" i="4"/>
  <c r="B1067" i="4" s="1"/>
  <c r="C1066" i="4"/>
  <c r="C1065" i="4"/>
  <c r="C1064" i="4"/>
  <c r="C1063" i="4"/>
  <c r="C1062" i="4"/>
  <c r="C1061" i="4"/>
  <c r="C1060" i="4"/>
  <c r="C1059" i="4"/>
  <c r="C1058" i="4"/>
  <c r="C1057" i="4"/>
  <c r="C1056" i="4"/>
  <c r="B1056" i="4" s="1"/>
  <c r="C1055" i="4"/>
  <c r="C1054" i="4"/>
  <c r="C1053" i="4"/>
  <c r="C1052" i="4"/>
  <c r="D1052" i="4" s="1"/>
  <c r="C1051" i="4"/>
  <c r="C1050" i="4"/>
  <c r="C1049" i="4"/>
  <c r="C1048" i="4"/>
  <c r="C1047" i="4"/>
  <c r="C1046" i="4"/>
  <c r="D1046" i="4" s="1"/>
  <c r="C1045" i="4"/>
  <c r="B1045" i="4" s="1"/>
  <c r="C1044" i="4"/>
  <c r="C1043" i="4"/>
  <c r="D1043" i="4" s="1"/>
  <c r="C1042" i="4"/>
  <c r="C1041" i="4"/>
  <c r="C1040" i="4"/>
  <c r="B1040" i="4" s="1"/>
  <c r="C1039" i="4"/>
  <c r="C1038" i="4"/>
  <c r="D1038" i="4" s="1"/>
  <c r="C1037" i="4"/>
  <c r="C1036" i="4"/>
  <c r="C1035" i="4"/>
  <c r="B1035" i="4" s="1"/>
  <c r="C1034" i="4"/>
  <c r="C1033" i="4"/>
  <c r="C1032" i="4"/>
  <c r="D1032" i="4" s="1"/>
  <c r="C1031" i="4"/>
  <c r="C1030" i="4"/>
  <c r="D1030" i="4" s="1"/>
  <c r="C1029" i="4"/>
  <c r="B1029" i="4" s="1"/>
  <c r="C1028" i="4"/>
  <c r="D1028" i="4" s="1"/>
  <c r="C1027" i="4"/>
  <c r="C1026" i="4"/>
  <c r="C1025" i="4"/>
  <c r="C1024" i="4"/>
  <c r="B1024" i="4" s="1"/>
  <c r="C1023" i="4"/>
  <c r="C1022" i="4"/>
  <c r="D1022" i="4" s="1"/>
  <c r="C1021" i="4"/>
  <c r="C1020" i="4"/>
  <c r="C1019" i="4"/>
  <c r="B1019" i="4" s="1"/>
  <c r="C1018" i="4"/>
  <c r="C1017" i="4"/>
  <c r="C1016" i="4"/>
  <c r="D1016" i="4" s="1"/>
  <c r="C1015" i="4"/>
  <c r="C1014" i="4"/>
  <c r="B1014" i="4" s="1"/>
  <c r="C1013" i="4"/>
  <c r="C1012" i="4"/>
  <c r="C1011" i="4"/>
  <c r="C1010" i="4"/>
  <c r="D1010" i="4" s="1"/>
  <c r="C1009" i="4"/>
  <c r="C1008" i="4"/>
  <c r="D1008" i="4" s="1"/>
  <c r="C1007" i="4"/>
  <c r="C1006" i="4"/>
  <c r="D1006" i="4" s="1"/>
  <c r="C1005" i="4"/>
  <c r="D1005" i="4" s="1"/>
  <c r="C1004" i="4"/>
  <c r="B1004" i="4" s="1"/>
  <c r="C1003" i="4"/>
  <c r="C1002" i="4"/>
  <c r="C1001" i="4"/>
  <c r="C1000" i="4"/>
  <c r="B1000" i="4" s="1"/>
  <c r="C999" i="4"/>
  <c r="C998" i="4"/>
  <c r="B998" i="4" s="1"/>
  <c r="C997" i="4"/>
  <c r="D997" i="4" s="1"/>
  <c r="C996" i="4"/>
  <c r="B996" i="4" s="1"/>
  <c r="C995" i="4"/>
  <c r="B995" i="4" s="1"/>
  <c r="C994" i="4"/>
  <c r="C993" i="4"/>
  <c r="C992" i="4"/>
  <c r="D992" i="4" s="1"/>
  <c r="C991" i="4"/>
  <c r="C990" i="4"/>
  <c r="C989" i="4"/>
  <c r="C988" i="4"/>
  <c r="B988" i="4" s="1"/>
  <c r="C987" i="4"/>
  <c r="C986" i="4"/>
  <c r="C985" i="4"/>
  <c r="C984" i="4"/>
  <c r="C983" i="4"/>
  <c r="D983" i="4" s="1"/>
  <c r="C982" i="4"/>
  <c r="B982" i="4" s="1"/>
  <c r="C981" i="4"/>
  <c r="C980" i="4"/>
  <c r="C979" i="4"/>
  <c r="C978" i="4"/>
  <c r="D978" i="4" s="1"/>
  <c r="C977" i="4"/>
  <c r="C976" i="4"/>
  <c r="C975" i="4"/>
  <c r="C974" i="4"/>
  <c r="C973" i="4"/>
  <c r="C972" i="4"/>
  <c r="C971" i="4"/>
  <c r="B971" i="4" s="1"/>
  <c r="C970" i="4"/>
  <c r="C969" i="4"/>
  <c r="C968" i="4"/>
  <c r="D968" i="4" s="1"/>
  <c r="C967" i="4"/>
  <c r="D967" i="4" s="1"/>
  <c r="C966" i="4"/>
  <c r="B966" i="4" s="1"/>
  <c r="C965" i="4"/>
  <c r="C964" i="4"/>
  <c r="C963" i="4"/>
  <c r="C962" i="4"/>
  <c r="C961" i="4"/>
  <c r="D961" i="4" s="1"/>
  <c r="C960" i="4"/>
  <c r="D960" i="4" s="1"/>
  <c r="C959" i="4"/>
  <c r="C958" i="4"/>
  <c r="B958" i="4" s="1"/>
  <c r="C957" i="4"/>
  <c r="C956" i="4"/>
  <c r="C955" i="4"/>
  <c r="C954" i="4"/>
  <c r="C953" i="4"/>
  <c r="D953" i="4" s="1"/>
  <c r="C952" i="4"/>
  <c r="C951" i="4"/>
  <c r="B951" i="4" s="1"/>
  <c r="C950" i="4"/>
  <c r="C949" i="4"/>
  <c r="C948" i="4"/>
  <c r="C947" i="4"/>
  <c r="D947" i="4" s="1"/>
  <c r="C946" i="4"/>
  <c r="C945" i="4"/>
  <c r="B945" i="4" s="1"/>
  <c r="C944" i="4"/>
  <c r="C943" i="4"/>
  <c r="C942" i="4"/>
  <c r="C941" i="4"/>
  <c r="D941" i="4" s="1"/>
  <c r="C940" i="4"/>
  <c r="B940" i="4" s="1"/>
  <c r="C939" i="4"/>
  <c r="C938" i="4"/>
  <c r="B938" i="4" s="1"/>
  <c r="C937" i="4"/>
  <c r="C936" i="4"/>
  <c r="C935" i="4"/>
  <c r="C934" i="4"/>
  <c r="D934" i="4" s="1"/>
  <c r="C933" i="4"/>
  <c r="C932" i="4"/>
  <c r="C931" i="4"/>
  <c r="C930" i="4"/>
  <c r="D930" i="4" s="1"/>
  <c r="C929" i="4"/>
  <c r="C928" i="4"/>
  <c r="C927" i="4"/>
  <c r="C926" i="4"/>
  <c r="D926" i="4" s="1"/>
  <c r="C925" i="4"/>
  <c r="C924" i="4"/>
  <c r="B924" i="4" s="1"/>
  <c r="C923" i="4"/>
  <c r="D923" i="4" s="1"/>
  <c r="C922" i="4"/>
  <c r="C921" i="4"/>
  <c r="C920" i="4"/>
  <c r="C919" i="4"/>
  <c r="C918" i="4"/>
  <c r="D918" i="4" s="1"/>
  <c r="C917" i="4"/>
  <c r="C916" i="4"/>
  <c r="C915" i="4"/>
  <c r="C914" i="4"/>
  <c r="C913" i="4"/>
  <c r="C912" i="4"/>
  <c r="C911" i="4"/>
  <c r="C910" i="4"/>
  <c r="C909" i="4"/>
  <c r="C908" i="4"/>
  <c r="D908" i="4" s="1"/>
  <c r="C907" i="4"/>
  <c r="C906" i="4"/>
  <c r="B906" i="4" s="1"/>
  <c r="C905" i="4"/>
  <c r="C904" i="4"/>
  <c r="D904" i="4" s="1"/>
  <c r="C903" i="4"/>
  <c r="D903" i="4" s="1"/>
  <c r="C902" i="4"/>
  <c r="B902" i="4" s="1"/>
  <c r="C901" i="4"/>
  <c r="D901" i="4" s="1"/>
  <c r="C900" i="4"/>
  <c r="B900" i="4" s="1"/>
  <c r="C899" i="4"/>
  <c r="C898" i="4"/>
  <c r="C897" i="4"/>
  <c r="C896" i="4"/>
  <c r="D896" i="4" s="1"/>
  <c r="C895" i="4"/>
  <c r="C894" i="4"/>
  <c r="C893" i="4"/>
  <c r="C892" i="4"/>
  <c r="B892" i="4" s="1"/>
  <c r="C891" i="4"/>
  <c r="C890" i="4"/>
  <c r="C889" i="4"/>
  <c r="D889" i="4" s="1"/>
  <c r="C888" i="4"/>
  <c r="C887" i="4"/>
  <c r="C886" i="4"/>
  <c r="B886" i="4" s="1"/>
  <c r="C885" i="4"/>
  <c r="C884" i="4"/>
  <c r="C883" i="4"/>
  <c r="C882" i="4"/>
  <c r="C881" i="4"/>
  <c r="C880" i="4"/>
  <c r="B880" i="4" s="1"/>
  <c r="C879" i="4"/>
  <c r="C878" i="4"/>
  <c r="D878" i="4" s="1"/>
  <c r="C877" i="4"/>
  <c r="C876" i="4"/>
  <c r="C875" i="4"/>
  <c r="C874" i="4"/>
  <c r="C873" i="4"/>
  <c r="B873" i="4" s="1"/>
  <c r="C872" i="4"/>
  <c r="C871" i="4"/>
  <c r="C870" i="4"/>
  <c r="B870" i="4" s="1"/>
  <c r="C869" i="4"/>
  <c r="D869" i="4" s="1"/>
  <c r="C868" i="4"/>
  <c r="C867" i="4"/>
  <c r="C866" i="4"/>
  <c r="C865" i="4"/>
  <c r="C864" i="4"/>
  <c r="B864" i="4" s="1"/>
  <c r="C863" i="4"/>
  <c r="C862" i="4"/>
  <c r="B862" i="4" s="1"/>
  <c r="C861" i="4"/>
  <c r="C860" i="4"/>
  <c r="C859" i="4"/>
  <c r="C858" i="4"/>
  <c r="C857" i="4"/>
  <c r="C856" i="4"/>
  <c r="B856" i="4" s="1"/>
  <c r="C855" i="4"/>
  <c r="C854" i="4"/>
  <c r="D854" i="4" s="1"/>
  <c r="C853" i="4"/>
  <c r="D853" i="4" s="1"/>
  <c r="C852" i="4"/>
  <c r="C851" i="4"/>
  <c r="B851" i="4" s="1"/>
  <c r="C850" i="4"/>
  <c r="D850" i="4" s="1"/>
  <c r="C849" i="4"/>
  <c r="D849" i="4" s="1"/>
  <c r="C848" i="4"/>
  <c r="C847" i="4"/>
  <c r="D847" i="4" s="1"/>
  <c r="C846" i="4"/>
  <c r="B846" i="4" s="1"/>
  <c r="C845" i="4"/>
  <c r="C844" i="4"/>
  <c r="D844" i="4" s="1"/>
  <c r="C843" i="4"/>
  <c r="C842" i="4"/>
  <c r="B842" i="4" s="1"/>
  <c r="C841" i="4"/>
  <c r="D841" i="4" s="1"/>
  <c r="C840" i="4"/>
  <c r="C839" i="4"/>
  <c r="C838" i="4"/>
  <c r="C837" i="4"/>
  <c r="D837" i="4" s="1"/>
  <c r="C836" i="4"/>
  <c r="C835" i="4"/>
  <c r="D835" i="4" s="1"/>
  <c r="C834" i="4"/>
  <c r="C833" i="4"/>
  <c r="C832" i="4"/>
  <c r="C831" i="4"/>
  <c r="D831" i="4" s="1"/>
  <c r="C830" i="4"/>
  <c r="B830" i="4" s="1"/>
  <c r="C829" i="4"/>
  <c r="C828" i="4"/>
  <c r="B828" i="4" s="1"/>
  <c r="C827" i="4"/>
  <c r="C826" i="4"/>
  <c r="D826" i="4" s="1"/>
  <c r="C825" i="4"/>
  <c r="C824" i="4"/>
  <c r="B824" i="4" s="1"/>
  <c r="C823" i="4"/>
  <c r="C822" i="4"/>
  <c r="C821" i="4"/>
  <c r="B821" i="4" s="1"/>
  <c r="C820" i="4"/>
  <c r="B820" i="4" s="1"/>
  <c r="C819" i="4"/>
  <c r="D819" i="4" s="1"/>
  <c r="C818" i="4"/>
  <c r="C817" i="4"/>
  <c r="C816" i="4"/>
  <c r="C815" i="4"/>
  <c r="C814" i="4"/>
  <c r="C813" i="4"/>
  <c r="C812" i="4"/>
  <c r="C811" i="4"/>
  <c r="D811" i="4" s="1"/>
  <c r="C810" i="4"/>
  <c r="C809" i="4"/>
  <c r="C808" i="4"/>
  <c r="C807" i="4"/>
  <c r="C806" i="4"/>
  <c r="B806" i="4" s="1"/>
  <c r="C805" i="4"/>
  <c r="C804" i="4"/>
  <c r="B804" i="4" s="1"/>
  <c r="C803" i="4"/>
  <c r="C802" i="4"/>
  <c r="C801" i="4"/>
  <c r="C800" i="4"/>
  <c r="D800" i="4" s="1"/>
  <c r="C799" i="4"/>
  <c r="C798" i="4"/>
  <c r="D798" i="4" s="1"/>
  <c r="C797" i="4"/>
  <c r="C796" i="4"/>
  <c r="D796" i="4" s="1"/>
  <c r="C795" i="4"/>
  <c r="D795" i="4" s="1"/>
  <c r="C794" i="4"/>
  <c r="C793" i="4"/>
  <c r="B793" i="4" s="1"/>
  <c r="C792" i="4"/>
  <c r="B792" i="4" s="1"/>
  <c r="C791" i="4"/>
  <c r="C790" i="4"/>
  <c r="B790" i="4" s="1"/>
  <c r="C789" i="4"/>
  <c r="B789" i="4" s="1"/>
  <c r="C788" i="4"/>
  <c r="C787" i="4"/>
  <c r="C786" i="4"/>
  <c r="B786" i="4" s="1"/>
  <c r="C785" i="4"/>
  <c r="C784" i="4"/>
  <c r="C783" i="4"/>
  <c r="B783" i="4" s="1"/>
  <c r="C782" i="4"/>
  <c r="D782" i="4" s="1"/>
  <c r="C781" i="4"/>
  <c r="C780" i="4"/>
  <c r="B780" i="4" s="1"/>
  <c r="C779" i="4"/>
  <c r="C778" i="4"/>
  <c r="C777" i="4"/>
  <c r="B777" i="4" s="1"/>
  <c r="C776" i="4"/>
  <c r="C775" i="4"/>
  <c r="C774" i="4"/>
  <c r="D774" i="4" s="1"/>
  <c r="C773" i="4"/>
  <c r="C772" i="4"/>
  <c r="C771" i="4"/>
  <c r="B771" i="4" s="1"/>
  <c r="C770" i="4"/>
  <c r="C769" i="4"/>
  <c r="B769" i="4" s="1"/>
  <c r="C768" i="4"/>
  <c r="C767" i="4"/>
  <c r="B767" i="4" s="1"/>
  <c r="C766" i="4"/>
  <c r="C765" i="4"/>
  <c r="C764" i="4"/>
  <c r="C763" i="4"/>
  <c r="D763" i="4" s="1"/>
  <c r="C762" i="4"/>
  <c r="D762" i="4" s="1"/>
  <c r="C761" i="4"/>
  <c r="B761" i="4" s="1"/>
  <c r="C760" i="4"/>
  <c r="C759" i="4"/>
  <c r="C758" i="4"/>
  <c r="D758" i="4" s="1"/>
  <c r="C757" i="4"/>
  <c r="B757" i="4" s="1"/>
  <c r="C756" i="4"/>
  <c r="B756" i="4" s="1"/>
  <c r="C755" i="4"/>
  <c r="B755" i="4" s="1"/>
  <c r="C754" i="4"/>
  <c r="C753" i="4"/>
  <c r="C752" i="4"/>
  <c r="B752" i="4" s="1"/>
  <c r="C751" i="4"/>
  <c r="C750" i="4"/>
  <c r="D750" i="4" s="1"/>
  <c r="C749" i="4"/>
  <c r="B749" i="4" s="1"/>
  <c r="C748" i="4"/>
  <c r="C747" i="4"/>
  <c r="B747" i="4" s="1"/>
  <c r="C746" i="4"/>
  <c r="C745" i="4"/>
  <c r="B745" i="4" s="1"/>
  <c r="C744" i="4"/>
  <c r="C743" i="4"/>
  <c r="C742" i="4"/>
  <c r="B742" i="4" s="1"/>
  <c r="C741" i="4"/>
  <c r="D741" i="4" s="1"/>
  <c r="C740" i="4"/>
  <c r="B740" i="4" s="1"/>
  <c r="C739" i="4"/>
  <c r="C738" i="4"/>
  <c r="C737" i="4"/>
  <c r="C736" i="4"/>
  <c r="B736" i="4" s="1"/>
  <c r="C735" i="4"/>
  <c r="D735" i="4" s="1"/>
  <c r="C734" i="4"/>
  <c r="D734" i="4" s="1"/>
  <c r="C733" i="4"/>
  <c r="C732" i="4"/>
  <c r="B732" i="4" s="1"/>
  <c r="C731" i="4"/>
  <c r="C730" i="4"/>
  <c r="C729" i="4"/>
  <c r="D729" i="4" s="1"/>
  <c r="C728" i="4"/>
  <c r="B728" i="4" s="1"/>
  <c r="C727" i="4"/>
  <c r="C726" i="4"/>
  <c r="B726" i="4" s="1"/>
  <c r="C725" i="4"/>
  <c r="C724" i="4"/>
  <c r="C723" i="4"/>
  <c r="C722" i="4"/>
  <c r="B722" i="4" s="1"/>
  <c r="C721" i="4"/>
  <c r="B721" i="4" s="1"/>
  <c r="C720" i="4"/>
  <c r="C719" i="4"/>
  <c r="D719" i="4" s="1"/>
  <c r="C718" i="4"/>
  <c r="C717" i="4"/>
  <c r="B717" i="4" s="1"/>
  <c r="C716" i="4"/>
  <c r="C715" i="4"/>
  <c r="B715" i="4" s="1"/>
  <c r="C714" i="4"/>
  <c r="C713" i="4"/>
  <c r="C712" i="4"/>
  <c r="B712" i="4" s="1"/>
  <c r="C711" i="4"/>
  <c r="D711" i="4" s="1"/>
  <c r="C710" i="4"/>
  <c r="C709" i="4"/>
  <c r="C708" i="4"/>
  <c r="B708" i="4" s="1"/>
  <c r="C707" i="4"/>
  <c r="C706" i="4"/>
  <c r="C705" i="4"/>
  <c r="D705" i="4" s="1"/>
  <c r="C704" i="4"/>
  <c r="C703" i="4"/>
  <c r="C702" i="4"/>
  <c r="C701" i="4"/>
  <c r="C700" i="4"/>
  <c r="C699" i="4"/>
  <c r="C698" i="4"/>
  <c r="C697" i="4"/>
  <c r="C696" i="4"/>
  <c r="C695" i="4"/>
  <c r="B695" i="4" s="1"/>
  <c r="C694" i="4"/>
  <c r="C693" i="4"/>
  <c r="C692" i="4"/>
  <c r="C691" i="4"/>
  <c r="C690" i="4"/>
  <c r="C689" i="4"/>
  <c r="C688" i="4"/>
  <c r="C687" i="4"/>
  <c r="C686" i="4"/>
  <c r="B686" i="4" s="1"/>
  <c r="C685" i="4"/>
  <c r="D685" i="4" s="1"/>
  <c r="C684" i="4"/>
  <c r="C683" i="4"/>
  <c r="D683" i="4" s="1"/>
  <c r="C682" i="4"/>
  <c r="B682" i="4" s="1"/>
  <c r="C681" i="4"/>
  <c r="D681" i="4" s="1"/>
  <c r="C680" i="4"/>
  <c r="C679" i="4"/>
  <c r="D679" i="4" s="1"/>
  <c r="C678" i="4"/>
  <c r="C677" i="4"/>
  <c r="C676" i="4"/>
  <c r="C675" i="4"/>
  <c r="D675" i="4" s="1"/>
  <c r="C674" i="4"/>
  <c r="C673" i="4"/>
  <c r="C672" i="4"/>
  <c r="C671" i="4"/>
  <c r="B671" i="4" s="1"/>
  <c r="C670" i="4"/>
  <c r="B670" i="4" s="1"/>
  <c r="C669" i="4"/>
  <c r="C668" i="4"/>
  <c r="D668" i="4" s="1"/>
  <c r="C667" i="4"/>
  <c r="D667" i="4" s="1"/>
  <c r="C666" i="4"/>
  <c r="C665" i="4"/>
  <c r="C664" i="4"/>
  <c r="B664" i="4" s="1"/>
  <c r="C663" i="4"/>
  <c r="B663" i="4" s="1"/>
  <c r="C662" i="4"/>
  <c r="C661" i="4"/>
  <c r="C660" i="4"/>
  <c r="C659" i="4"/>
  <c r="C658" i="4"/>
  <c r="C657" i="4"/>
  <c r="D657" i="4" s="1"/>
  <c r="C656" i="4"/>
  <c r="D656" i="4" s="1"/>
  <c r="C655" i="4"/>
  <c r="C654" i="4"/>
  <c r="B654" i="4" s="1"/>
  <c r="C653" i="4"/>
  <c r="B653" i="4" s="1"/>
  <c r="C652" i="4"/>
  <c r="C651" i="4"/>
  <c r="C650" i="4"/>
  <c r="C649" i="4"/>
  <c r="D649" i="4" s="1"/>
  <c r="C648" i="4"/>
  <c r="C647" i="4"/>
  <c r="C646" i="4"/>
  <c r="B646" i="4" s="1"/>
  <c r="C645" i="4"/>
  <c r="D645" i="4" s="1"/>
  <c r="C644" i="4"/>
  <c r="B644" i="4" s="1"/>
  <c r="C643" i="4"/>
  <c r="D643" i="4" s="1"/>
  <c r="C642" i="4"/>
  <c r="C641" i="4"/>
  <c r="C640" i="4"/>
  <c r="C639" i="4"/>
  <c r="C638" i="4"/>
  <c r="D638" i="4" s="1"/>
  <c r="C637" i="4"/>
  <c r="C636" i="4"/>
  <c r="B636" i="4" s="1"/>
  <c r="C635" i="4"/>
  <c r="C634" i="4"/>
  <c r="C633" i="4"/>
  <c r="B633" i="4" s="1"/>
  <c r="C632" i="4"/>
  <c r="D632" i="4" s="1"/>
  <c r="C631" i="4"/>
  <c r="C630" i="4"/>
  <c r="D630" i="4" s="1"/>
  <c r="C629" i="4"/>
  <c r="C628" i="4"/>
  <c r="C627" i="4"/>
  <c r="C626" i="4"/>
  <c r="D626" i="4" s="1"/>
  <c r="C625" i="4"/>
  <c r="C624" i="4"/>
  <c r="D624" i="4" s="1"/>
  <c r="C623" i="4"/>
  <c r="C622" i="4"/>
  <c r="C615" i="4"/>
  <c r="B615" i="4" s="1"/>
  <c r="C614" i="4"/>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s="1"/>
  <c r="I25" i="4" a="1"/>
  <c r="I25" i="4" s="1"/>
  <c r="I26" i="4" a="1"/>
  <c r="I26" i="4" s="1"/>
  <c r="I27" i="4" a="1"/>
  <c r="I27" i="4" s="1"/>
  <c r="I28" i="4" a="1"/>
  <c r="I28" i="4" s="1"/>
  <c r="I29" i="4" a="1"/>
  <c r="I29" i="4" s="1"/>
  <c r="I30" i="4" a="1"/>
  <c r="I30" i="4" s="1"/>
  <c r="I31" i="4" a="1"/>
  <c r="I31" i="4" s="1"/>
  <c r="I32" i="4" a="1"/>
  <c r="I32" i="4" s="1"/>
  <c r="I33" i="4" a="1"/>
  <c r="I33" i="4" s="1"/>
  <c r="I34" i="4" a="1"/>
  <c r="I34" i="4" s="1"/>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s="1"/>
  <c r="I47" i="4" a="1"/>
  <c r="I47" i="4" s="1"/>
  <c r="I48" i="4" a="1"/>
  <c r="I48" i="4" s="1"/>
  <c r="I49" i="4" a="1"/>
  <c r="I49" i="4" s="1"/>
  <c r="I50" i="4" a="1"/>
  <c r="I50" i="4" s="1"/>
  <c r="I51" i="4" a="1"/>
  <c r="I51" i="4" s="1"/>
  <c r="I52" i="4" a="1"/>
  <c r="I52" i="4" s="1"/>
  <c r="I53" i="4" a="1"/>
  <c r="I53" i="4" s="1"/>
  <c r="I54" i="4" a="1"/>
  <c r="I54" i="4" s="1"/>
  <c r="I55" i="4" a="1"/>
  <c r="I55" i="4" s="1"/>
  <c r="I56" i="4" a="1"/>
  <c r="I56" i="4" s="1"/>
  <c r="I57" i="4" a="1"/>
  <c r="I57" i="4" s="1"/>
  <c r="I58" i="4" a="1"/>
  <c r="I58" i="4" s="1"/>
  <c r="I59" i="4" a="1"/>
  <c r="I59" i="4" s="1"/>
  <c r="I60" i="4" a="1"/>
  <c r="I60" i="4" s="1"/>
  <c r="I61" i="4" a="1"/>
  <c r="I61" i="4" s="1"/>
  <c r="I62" i="4" a="1"/>
  <c r="I62" i="4" s="1"/>
  <c r="I63" i="4" a="1"/>
  <c r="I63" i="4" s="1"/>
  <c r="I64" i="4" a="1"/>
  <c r="I64" i="4" s="1"/>
  <c r="I65" i="4" a="1"/>
  <c r="I65" i="4" s="1"/>
  <c r="I66" i="4" a="1"/>
  <c r="I66" i="4" s="1"/>
  <c r="I67" i="4" a="1"/>
  <c r="I67" i="4" s="1"/>
  <c r="I68" i="4" a="1"/>
  <c r="I68" i="4" s="1"/>
  <c r="I117" i="4" a="1"/>
  <c r="I117" i="4" s="1"/>
  <c r="I118" i="4" a="1"/>
  <c r="I118" i="4" s="1"/>
  <c r="I119" i="4" a="1"/>
  <c r="I119" i="4" s="1"/>
  <c r="I120" i="4" a="1"/>
  <c r="I120" i="4" s="1"/>
  <c r="I121" i="4" a="1"/>
  <c r="I121" i="4" s="1"/>
  <c r="I122" i="4" a="1"/>
  <c r="I122" i="4" s="1"/>
  <c r="I123" i="4" a="1"/>
  <c r="I123" i="4" s="1"/>
  <c r="I124" i="4" a="1"/>
  <c r="I124" i="4" s="1"/>
  <c r="I125" i="4" a="1"/>
  <c r="I125" i="4" s="1"/>
  <c r="I126" i="4" a="1"/>
  <c r="I126" i="4" s="1"/>
  <c r="I127" i="4" a="1"/>
  <c r="I127" i="4" s="1"/>
  <c r="I128" i="4" a="1"/>
  <c r="I128" i="4" s="1"/>
  <c r="I129" i="4" a="1"/>
  <c r="I129" i="4" s="1"/>
  <c r="I130" i="4" a="1"/>
  <c r="I130" i="4" s="1"/>
  <c r="I131" i="4" a="1"/>
  <c r="I131" i="4" s="1"/>
  <c r="I132" i="4" a="1"/>
  <c r="I132" i="4" s="1"/>
  <c r="I133" i="4" a="1"/>
  <c r="I133" i="4" s="1"/>
  <c r="I134" i="4" a="1"/>
  <c r="I134" i="4" s="1"/>
  <c r="I135" i="4" a="1"/>
  <c r="I135" i="4" s="1"/>
  <c r="I136" i="4" a="1"/>
  <c r="I136" i="4" s="1"/>
  <c r="I137" i="4" a="1"/>
  <c r="I137" i="4" s="1"/>
  <c r="I138" i="4" a="1"/>
  <c r="I138" i="4" s="1"/>
  <c r="I139" i="4" a="1"/>
  <c r="I139" i="4" s="1"/>
  <c r="I140" i="4" a="1"/>
  <c r="I140" i="4" s="1"/>
  <c r="I141" i="4" a="1"/>
  <c r="I141" i="4" s="1"/>
  <c r="I142" i="4" a="1"/>
  <c r="I142" i="4" s="1"/>
  <c r="I143" i="4" a="1"/>
  <c r="I143" i="4" s="1"/>
  <c r="I144" i="4" a="1"/>
  <c r="I144" i="4" s="1"/>
  <c r="I145" i="4" a="1"/>
  <c r="I145" i="4" s="1"/>
  <c r="I146" i="4" a="1"/>
  <c r="I146" i="4" s="1"/>
  <c r="I147" i="4" a="1"/>
  <c r="I147" i="4" s="1"/>
  <c r="I148" i="4" a="1"/>
  <c r="I148" i="4" s="1"/>
  <c r="I149" i="4" a="1"/>
  <c r="I149" i="4" s="1"/>
  <c r="I150" i="4" a="1"/>
  <c r="I150" i="4" s="1"/>
  <c r="I151" i="4" a="1"/>
  <c r="I151" i="4" s="1"/>
  <c r="I152" i="4" a="1"/>
  <c r="I152" i="4" s="1"/>
  <c r="I153" i="4" a="1"/>
  <c r="I153" i="4" s="1"/>
  <c r="I154" i="4" a="1"/>
  <c r="I154" i="4" s="1"/>
  <c r="I155" i="4" a="1"/>
  <c r="I155" i="4" s="1"/>
  <c r="I156" i="4" a="1"/>
  <c r="I156" i="4" s="1"/>
  <c r="I157" i="4" a="1"/>
  <c r="I157" i="4" s="1"/>
  <c r="I158" i="4" a="1"/>
  <c r="I158" i="4" s="1"/>
  <c r="I159" i="4" a="1"/>
  <c r="I159" i="4" s="1"/>
  <c r="I160" i="4" a="1"/>
  <c r="I160" i="4" s="1"/>
  <c r="I161" i="4" a="1"/>
  <c r="I161" i="4" s="1"/>
  <c r="I162" i="4" a="1"/>
  <c r="I162" i="4" s="1"/>
  <c r="I163" i="4" a="1"/>
  <c r="I163" i="4" s="1"/>
  <c r="I164" i="4" a="1"/>
  <c r="I164" i="4" s="1"/>
  <c r="I165" i="4" a="1"/>
  <c r="I165" i="4" s="1"/>
  <c r="I166" i="4" a="1"/>
  <c r="I166" i="4" s="1"/>
  <c r="I167" i="4" a="1"/>
  <c r="I167" i="4"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93" i="4" a="1"/>
  <c r="I293" i="4" s="1"/>
  <c r="I294" i="4" a="1"/>
  <c r="I294" i="4" s="1"/>
  <c r="I295" i="4" a="1"/>
  <c r="I295" i="4" s="1"/>
  <c r="I296" i="4" a="1"/>
  <c r="I296" i="4" s="1"/>
  <c r="I297" i="4" a="1"/>
  <c r="I297" i="4" s="1"/>
  <c r="I298" i="4" a="1"/>
  <c r="I298" i="4" s="1"/>
  <c r="I299" i="4" a="1"/>
  <c r="I299" i="4" s="1"/>
  <c r="I300" i="4" a="1"/>
  <c r="I300"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5" i="4" a="1"/>
  <c r="I355" i="4" s="1"/>
  <c r="I356" i="4" a="1"/>
  <c r="I356" i="4" s="1"/>
  <c r="I357" i="4" a="1"/>
  <c r="I357"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7" i="4" a="1"/>
  <c r="I417"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34" i="4" a="1"/>
  <c r="I434" i="4" s="1"/>
  <c r="I435" i="4" a="1"/>
  <c r="I435" i="4" s="1"/>
  <c r="I436" i="4" a="1"/>
  <c r="I436" i="4" s="1"/>
  <c r="I437" i="4" a="1"/>
  <c r="I437" i="4" s="1"/>
  <c r="I438" i="4" a="1"/>
  <c r="I438" i="4" s="1"/>
  <c r="I439" i="4" a="1"/>
  <c r="I439" i="4" s="1"/>
  <c r="I440" i="4" a="1"/>
  <c r="I440" i="4" s="1"/>
  <c r="I441" i="4" a="1"/>
  <c r="I441" i="4" s="1"/>
  <c r="I442" i="4" a="1"/>
  <c r="I442"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I459" i="4" a="1"/>
  <c r="I459" i="4" s="1"/>
  <c r="I460" i="4" a="1"/>
  <c r="I460" i="4" s="1"/>
  <c r="I461" i="4" a="1"/>
  <c r="I461" i="4" s="1"/>
  <c r="I462" i="4" a="1"/>
  <c r="I462" i="4" s="1"/>
  <c r="I463" i="4" a="1"/>
  <c r="I463" i="4" s="1"/>
  <c r="I464" i="4" a="1"/>
  <c r="I464" i="4" s="1"/>
  <c r="I465" i="4" a="1"/>
  <c r="I465" i="4" s="1"/>
  <c r="I466" i="4" a="1"/>
  <c r="I466" i="4" s="1"/>
  <c r="I467" i="4" a="1"/>
  <c r="I467" i="4" s="1"/>
  <c r="I468" i="4" a="1"/>
  <c r="I468" i="4" s="1"/>
  <c r="I469" i="4" a="1"/>
  <c r="I469" i="4" s="1"/>
  <c r="I470" i="4" a="1"/>
  <c r="I470" i="4" s="1"/>
  <c r="I471" i="4" a="1"/>
  <c r="I471" i="4" s="1"/>
  <c r="I472" i="4" a="1"/>
  <c r="I472" i="4" s="1"/>
  <c r="I476" i="4" a="1"/>
  <c r="I476" i="4" s="1"/>
  <c r="I477" i="4" a="1"/>
  <c r="I477" i="4" s="1"/>
  <c r="I478" i="4" a="1"/>
  <c r="I478" i="4" s="1"/>
  <c r="I479" i="4" a="1"/>
  <c r="I479" i="4" s="1"/>
  <c r="I480" i="4" a="1"/>
  <c r="I480" i="4" s="1"/>
  <c r="I481" i="4" a="1"/>
  <c r="I481" i="4" s="1"/>
  <c r="I482" i="4" a="1"/>
  <c r="I482" i="4" s="1"/>
  <c r="I483" i="4" a="1"/>
  <c r="I483" i="4" s="1"/>
  <c r="I484" i="4" a="1"/>
  <c r="I484" i="4" s="1"/>
  <c r="I485" i="4" a="1"/>
  <c r="I485" i="4" s="1"/>
  <c r="I486" i="4" a="1"/>
  <c r="I486"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08" i="4" a="1"/>
  <c r="I508" i="4" s="1"/>
  <c r="I509" i="4" a="1"/>
  <c r="I509" i="4" s="1"/>
  <c r="I510" i="4" a="1"/>
  <c r="I510" i="4" s="1"/>
  <c r="I511" i="4" a="1"/>
  <c r="I511" i="4" s="1"/>
  <c r="I512" i="4" a="1"/>
  <c r="I512" i="4" s="1"/>
  <c r="I513" i="4" a="1"/>
  <c r="I513" i="4" s="1"/>
  <c r="I514" i="4" a="1"/>
  <c r="I514" i="4" s="1"/>
  <c r="I515" i="4" a="1"/>
  <c r="I515" i="4" s="1"/>
  <c r="I516" i="4" a="1"/>
  <c r="I516" i="4" s="1"/>
  <c r="I517" i="4" a="1"/>
  <c r="I517"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Y13" i="6" a="1"/>
  <c r="Y13" i="6" s="1"/>
  <c r="G13" i="6" s="1"/>
  <c r="W13" i="6" a="1"/>
  <c r="W13" i="6" s="1"/>
  <c r="E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753" i="3"/>
  <c r="D753" i="3" s="1"/>
  <c r="C754" i="3"/>
  <c r="B754" i="3" s="1"/>
  <c r="C755" i="3"/>
  <c r="B755" i="3" s="1"/>
  <c r="C756" i="3"/>
  <c r="D756" i="3" s="1"/>
  <c r="C757" i="3"/>
  <c r="D757" i="3" s="1"/>
  <c r="C758" i="3"/>
  <c r="C759" i="3"/>
  <c r="D759" i="3" s="1"/>
  <c r="C760" i="3"/>
  <c r="B760" i="3" s="1"/>
  <c r="C761" i="3"/>
  <c r="B761" i="3" s="1"/>
  <c r="C762" i="3"/>
  <c r="B762" i="3" s="1"/>
  <c r="C763" i="3"/>
  <c r="B763" i="3" s="1"/>
  <c r="C764" i="3"/>
  <c r="C765" i="3"/>
  <c r="D765" i="3" s="1"/>
  <c r="C766" i="3"/>
  <c r="C767" i="3"/>
  <c r="B767" i="3" s="1"/>
  <c r="C768" i="3"/>
  <c r="D768" i="3" s="1"/>
  <c r="C769" i="3"/>
  <c r="D769" i="3" s="1"/>
  <c r="C770" i="3"/>
  <c r="C771" i="3"/>
  <c r="D771" i="3" s="1"/>
  <c r="C772" i="3"/>
  <c r="B772" i="3" s="1"/>
  <c r="C773" i="3"/>
  <c r="D773" i="3" s="1"/>
  <c r="C774" i="3"/>
  <c r="D774" i="3" s="1"/>
  <c r="C775" i="3"/>
  <c r="C776" i="3"/>
  <c r="D776" i="3" s="1"/>
  <c r="C777" i="3"/>
  <c r="B777" i="3" s="1"/>
  <c r="C778" i="3"/>
  <c r="B778" i="3" s="1"/>
  <c r="C779" i="3"/>
  <c r="B779" i="3" s="1"/>
  <c r="C780" i="3"/>
  <c r="D780" i="3" s="1"/>
  <c r="C781" i="3"/>
  <c r="C782" i="3"/>
  <c r="D782" i="3" s="1"/>
  <c r="C783" i="3"/>
  <c r="B783" i="3" s="1"/>
  <c r="C784" i="3"/>
  <c r="D784" i="3" s="1"/>
  <c r="C785" i="3"/>
  <c r="B785" i="3" s="1"/>
  <c r="C786" i="3"/>
  <c r="C787" i="3"/>
  <c r="B787" i="3" s="1"/>
  <c r="C788" i="3"/>
  <c r="D788" i="3" s="1"/>
  <c r="C789" i="3"/>
  <c r="C790" i="3"/>
  <c r="B790" i="3" s="1"/>
  <c r="C791" i="3"/>
  <c r="B791" i="3" s="1"/>
  <c r="C792" i="3"/>
  <c r="B792" i="3" s="1"/>
  <c r="C793" i="3"/>
  <c r="D793" i="3" s="1"/>
  <c r="C794" i="3"/>
  <c r="B794" i="3" s="1"/>
  <c r="C795" i="3"/>
  <c r="B795" i="3" s="1"/>
  <c r="C796" i="3"/>
  <c r="C797" i="3"/>
  <c r="D797" i="3" s="1"/>
  <c r="C798" i="3"/>
  <c r="C799" i="3"/>
  <c r="B799" i="3" s="1"/>
  <c r="C800" i="3"/>
  <c r="D800" i="3" s="1"/>
  <c r="C801" i="3"/>
  <c r="C802" i="3"/>
  <c r="D802" i="3" s="1"/>
  <c r="C803" i="3"/>
  <c r="B803" i="3" s="1"/>
  <c r="C804" i="3"/>
  <c r="C805" i="3"/>
  <c r="C806" i="3"/>
  <c r="D806" i="3" s="1"/>
  <c r="C807" i="3"/>
  <c r="B807" i="3" s="1"/>
  <c r="C808" i="3"/>
  <c r="C809" i="3"/>
  <c r="B809" i="3" s="1"/>
  <c r="C810" i="3"/>
  <c r="B810" i="3" s="1"/>
  <c r="C811" i="3"/>
  <c r="C812" i="3"/>
  <c r="C813" i="3"/>
  <c r="C814" i="3"/>
  <c r="C815" i="3"/>
  <c r="C816" i="3"/>
  <c r="D816" i="3" s="1"/>
  <c r="C817" i="3"/>
  <c r="D817" i="3" s="1"/>
  <c r="C818" i="3"/>
  <c r="D818" i="3" s="1"/>
  <c r="C819" i="3"/>
  <c r="C820" i="3"/>
  <c r="D820" i="3" s="1"/>
  <c r="C821" i="3"/>
  <c r="D821" i="3" s="1"/>
  <c r="C822" i="3"/>
  <c r="C823" i="3"/>
  <c r="B823" i="3" s="1"/>
  <c r="C824" i="3"/>
  <c r="C825" i="3"/>
  <c r="B825" i="3" s="1"/>
  <c r="C826" i="3"/>
  <c r="B826" i="3" s="1"/>
  <c r="C827" i="3"/>
  <c r="B827" i="3" s="1"/>
  <c r="C828" i="3"/>
  <c r="D828" i="3" s="1"/>
  <c r="C829" i="3"/>
  <c r="B829" i="3" s="1"/>
  <c r="C830" i="3"/>
  <c r="C831" i="3"/>
  <c r="C832" i="3"/>
  <c r="B832" i="3" s="1"/>
  <c r="C833" i="3"/>
  <c r="D833" i="3" s="1"/>
  <c r="C834" i="3"/>
  <c r="B834" i="3" s="1"/>
  <c r="C835" i="3"/>
  <c r="C836" i="3"/>
  <c r="D836" i="3" s="1"/>
  <c r="C837" i="3"/>
  <c r="C838" i="3"/>
  <c r="C839" i="3"/>
  <c r="C840" i="3"/>
  <c r="B840" i="3" s="1"/>
  <c r="C841" i="3"/>
  <c r="B841" i="3" s="1"/>
  <c r="C842" i="3"/>
  <c r="B842" i="3" s="1"/>
  <c r="C843" i="3"/>
  <c r="C844" i="3"/>
  <c r="C845" i="3"/>
  <c r="D845" i="3" s="1"/>
  <c r="C846" i="3"/>
  <c r="B846" i="3" s="1"/>
  <c r="C847" i="3"/>
  <c r="C848" i="3"/>
  <c r="C849" i="3"/>
  <c r="D849" i="3" s="1"/>
  <c r="C850" i="3"/>
  <c r="B850" i="3" s="1"/>
  <c r="C851" i="3"/>
  <c r="C852" i="3"/>
  <c r="D852" i="3" s="1"/>
  <c r="C853" i="3"/>
  <c r="C854" i="3"/>
  <c r="D854" i="3" s="1"/>
  <c r="C855" i="3"/>
  <c r="B855" i="3" s="1"/>
  <c r="C856" i="3"/>
  <c r="B856" i="3" s="1"/>
  <c r="C857" i="3"/>
  <c r="C858" i="3"/>
  <c r="C859" i="3"/>
  <c r="C860" i="3"/>
  <c r="B860" i="3" s="1"/>
  <c r="C861" i="3"/>
  <c r="B861" i="3" s="1"/>
  <c r="C862" i="3"/>
  <c r="C863" i="3"/>
  <c r="B863" i="3" s="1"/>
  <c r="C864" i="3"/>
  <c r="B864" i="3" s="1"/>
  <c r="C865" i="3"/>
  <c r="D865" i="3" s="1"/>
  <c r="C866" i="3"/>
  <c r="C867" i="3"/>
  <c r="B867" i="3" s="1"/>
  <c r="C868" i="3"/>
  <c r="D868" i="3" s="1"/>
  <c r="C869" i="3"/>
  <c r="B869" i="3" s="1"/>
  <c r="C870" i="3"/>
  <c r="D870" i="3" s="1"/>
  <c r="C871" i="3"/>
  <c r="B871" i="3" s="1"/>
  <c r="C872" i="3"/>
  <c r="D872" i="3" s="1"/>
  <c r="C873" i="3"/>
  <c r="D873" i="3" s="1"/>
  <c r="C874" i="3"/>
  <c r="D874" i="3" s="1"/>
  <c r="C875" i="3"/>
  <c r="D875" i="3" s="1"/>
  <c r="C876" i="3"/>
  <c r="C877" i="3"/>
  <c r="C878" i="3"/>
  <c r="D878" i="3" s="1"/>
  <c r="C879" i="3"/>
  <c r="B879" i="3" s="1"/>
  <c r="C880" i="3"/>
  <c r="C881" i="3"/>
  <c r="C882" i="3"/>
  <c r="B882" i="3" s="1"/>
  <c r="C883" i="3"/>
  <c r="B883" i="3" s="1"/>
  <c r="C884" i="3"/>
  <c r="C885" i="3"/>
  <c r="C886" i="3"/>
  <c r="C887" i="3"/>
  <c r="D887" i="3" s="1"/>
  <c r="C888" i="3"/>
  <c r="C889" i="3"/>
  <c r="C890" i="3"/>
  <c r="B890" i="3" s="1"/>
  <c r="C891" i="3"/>
  <c r="D891" i="3" s="1"/>
  <c r="C892" i="3"/>
  <c r="C893" i="3"/>
  <c r="D893" i="3" s="1"/>
  <c r="C894" i="3"/>
  <c r="D894" i="3" s="1"/>
  <c r="C895" i="3"/>
  <c r="C896" i="3"/>
  <c r="B896" i="3" s="1"/>
  <c r="C897" i="3"/>
  <c r="C898" i="3"/>
  <c r="B898" i="3" s="1"/>
  <c r="C899" i="3"/>
  <c r="B899" i="3" s="1"/>
  <c r="C900" i="3"/>
  <c r="B900" i="3" s="1"/>
  <c r="C901" i="3"/>
  <c r="B901" i="3" s="1"/>
  <c r="C902" i="3"/>
  <c r="D902" i="3" s="1"/>
  <c r="C903" i="3"/>
  <c r="B903" i="3" s="1"/>
  <c r="C904" i="3"/>
  <c r="D904" i="3" s="1"/>
  <c r="C905" i="3"/>
  <c r="C906" i="3"/>
  <c r="D906" i="3" s="1"/>
  <c r="C907" i="3"/>
  <c r="C908" i="3"/>
  <c r="D908" i="3" s="1"/>
  <c r="C909" i="3"/>
  <c r="D909" i="3" s="1"/>
  <c r="C910" i="3"/>
  <c r="D910" i="3" s="1"/>
  <c r="C911" i="3"/>
  <c r="B911" i="3" s="1"/>
  <c r="C912" i="3"/>
  <c r="B912" i="3" s="1"/>
  <c r="C913" i="3"/>
  <c r="D913" i="3" s="1"/>
  <c r="C914" i="3"/>
  <c r="B914" i="3" s="1"/>
  <c r="C915" i="3"/>
  <c r="B915" i="3" s="1"/>
  <c r="C916" i="3"/>
  <c r="D916" i="3" s="1"/>
  <c r="C917" i="3"/>
  <c r="C918" i="3"/>
  <c r="C919" i="3"/>
  <c r="D919" i="3" s="1"/>
  <c r="C920" i="3"/>
  <c r="C921" i="3"/>
  <c r="D921" i="3" s="1"/>
  <c r="C922" i="3"/>
  <c r="B922" i="3" s="1"/>
  <c r="C923" i="3"/>
  <c r="C924" i="3"/>
  <c r="C925" i="3"/>
  <c r="B925" i="3" s="1"/>
  <c r="C926" i="3"/>
  <c r="B926" i="3" s="1"/>
  <c r="C927" i="3"/>
  <c r="D927" i="3" s="1"/>
  <c r="C928" i="3"/>
  <c r="C929" i="3"/>
  <c r="C930" i="3"/>
  <c r="D930" i="3" s="1"/>
  <c r="C931" i="3"/>
  <c r="C932" i="3"/>
  <c r="B932" i="3" s="1"/>
  <c r="C933" i="3"/>
  <c r="B933" i="3" s="1"/>
  <c r="C934" i="3"/>
  <c r="C935" i="3"/>
  <c r="D935" i="3" s="1"/>
  <c r="C936" i="3"/>
  <c r="C937" i="3"/>
  <c r="C938" i="3"/>
  <c r="B938" i="3" s="1"/>
  <c r="C939" i="3"/>
  <c r="C940" i="3"/>
  <c r="C941" i="3"/>
  <c r="B941" i="3" s="1"/>
  <c r="C942" i="3"/>
  <c r="B942" i="3" s="1"/>
  <c r="C943" i="3"/>
  <c r="C944" i="3"/>
  <c r="B944" i="3" s="1"/>
  <c r="C945" i="3"/>
  <c r="C946" i="3"/>
  <c r="C947" i="3"/>
  <c r="D947" i="3" s="1"/>
  <c r="C948" i="3"/>
  <c r="B948" i="3" s="1"/>
  <c r="C949" i="3"/>
  <c r="C950" i="3"/>
  <c r="D950" i="3" s="1"/>
  <c r="C951" i="3"/>
  <c r="D951" i="3" s="1"/>
  <c r="C952" i="3"/>
  <c r="C953" i="3"/>
  <c r="B953" i="3" s="1"/>
  <c r="C954" i="3"/>
  <c r="D954" i="3" s="1"/>
  <c r="C955" i="3"/>
  <c r="B955" i="3" s="1"/>
  <c r="C956" i="3"/>
  <c r="B956" i="3" s="1"/>
  <c r="C957" i="3"/>
  <c r="B957" i="3" s="1"/>
  <c r="C958" i="3"/>
  <c r="B958" i="3" s="1"/>
  <c r="C959" i="3"/>
  <c r="C960" i="3"/>
  <c r="D960" i="3" s="1"/>
  <c r="C961" i="3"/>
  <c r="B961" i="3" s="1"/>
  <c r="C962" i="3"/>
  <c r="B962" i="3" s="1"/>
  <c r="C963" i="3"/>
  <c r="C964" i="3"/>
  <c r="D964" i="3" s="1"/>
  <c r="C965" i="3"/>
  <c r="C966" i="3"/>
  <c r="B966" i="3" s="1"/>
  <c r="C967" i="3"/>
  <c r="C968" i="3"/>
  <c r="D968" i="3" s="1"/>
  <c r="C969" i="3"/>
  <c r="B969" i="3" s="1"/>
  <c r="C970" i="3"/>
  <c r="B970" i="3" s="1"/>
  <c r="C971" i="3"/>
  <c r="B971" i="3" s="1"/>
  <c r="C972" i="3"/>
  <c r="B972" i="3" s="1"/>
  <c r="C973" i="3"/>
  <c r="C974" i="3"/>
  <c r="B974" i="3" s="1"/>
  <c r="C975" i="3"/>
  <c r="C976" i="3"/>
  <c r="D976" i="3" s="1"/>
  <c r="C977" i="3"/>
  <c r="C978" i="3"/>
  <c r="C979" i="3"/>
  <c r="C980" i="3"/>
  <c r="B980" i="3" s="1"/>
  <c r="C981" i="3"/>
  <c r="C982" i="3"/>
  <c r="C983" i="3"/>
  <c r="D983" i="3" s="1"/>
  <c r="C984" i="3"/>
  <c r="B984" i="3" s="1"/>
  <c r="C985" i="3"/>
  <c r="C986" i="3"/>
  <c r="D986" i="3" s="1"/>
  <c r="C987" i="3"/>
  <c r="C988" i="3"/>
  <c r="B988" i="3" s="1"/>
  <c r="C989" i="3"/>
  <c r="C990" i="3"/>
  <c r="B990" i="3" s="1"/>
  <c r="C991" i="3"/>
  <c r="C992" i="3"/>
  <c r="B992" i="3" s="1"/>
  <c r="C993" i="3"/>
  <c r="B993" i="3" s="1"/>
  <c r="C994" i="3"/>
  <c r="B994" i="3" s="1"/>
  <c r="C995" i="3"/>
  <c r="C996" i="3"/>
  <c r="D996" i="3" s="1"/>
  <c r="C997" i="3"/>
  <c r="C998" i="3"/>
  <c r="C999" i="3"/>
  <c r="C1000" i="3"/>
  <c r="C1001" i="3"/>
  <c r="D1001" i="3" s="1"/>
  <c r="C1002" i="3"/>
  <c r="C1003" i="3"/>
  <c r="C1004" i="3"/>
  <c r="C1005" i="3"/>
  <c r="C1006" i="3"/>
  <c r="C1007" i="3"/>
  <c r="D1007" i="3" s="1"/>
  <c r="C1008" i="3"/>
  <c r="B1008" i="3" s="1"/>
  <c r="C1009" i="3"/>
  <c r="D1009" i="3" s="1"/>
  <c r="C1010" i="3"/>
  <c r="B1010" i="3" s="1"/>
  <c r="C1011" i="3"/>
  <c r="D1011" i="3" s="1"/>
  <c r="C1012" i="3"/>
  <c r="B1012" i="3" s="1"/>
  <c r="C1013" i="3"/>
  <c r="B1013" i="3" s="1"/>
  <c r="C1014" i="3"/>
  <c r="C1015" i="3"/>
  <c r="C1016" i="3"/>
  <c r="C1017" i="3"/>
  <c r="D1017" i="3" s="1"/>
  <c r="C1018" i="3"/>
  <c r="B1018" i="3" s="1"/>
  <c r="C1019" i="3"/>
  <c r="D1019" i="3" s="1"/>
  <c r="C1020" i="3"/>
  <c r="D1020" i="3" s="1"/>
  <c r="C1021" i="3"/>
  <c r="C1022" i="3"/>
  <c r="B1022" i="3" s="1"/>
  <c r="C1023" i="3"/>
  <c r="D1023" i="3" s="1"/>
  <c r="C1024" i="3"/>
  <c r="D1024" i="3" s="1"/>
  <c r="C1025" i="3"/>
  <c r="C1026" i="3"/>
  <c r="B1026" i="3" s="1"/>
  <c r="C1027" i="3"/>
  <c r="C1028" i="3"/>
  <c r="D1028" i="3" s="1"/>
  <c r="C1029" i="3"/>
  <c r="C1030" i="3"/>
  <c r="C1031" i="3"/>
  <c r="D1031" i="3" s="1"/>
  <c r="C1032" i="3"/>
  <c r="D1032" i="3" s="1"/>
  <c r="C1033" i="3"/>
  <c r="D1033" i="3" s="1"/>
  <c r="C1034" i="3"/>
  <c r="C1035" i="3"/>
  <c r="C1036" i="3"/>
  <c r="C1037" i="3"/>
  <c r="D1037" i="3" s="1"/>
  <c r="C1038" i="3"/>
  <c r="B1038" i="3" s="1"/>
  <c r="C1039" i="3"/>
  <c r="C1040" i="3"/>
  <c r="D1040" i="3" s="1"/>
  <c r="C1041" i="3"/>
  <c r="C1042" i="3"/>
  <c r="B1042" i="3" s="1"/>
  <c r="C1043" i="3"/>
  <c r="C1044" i="3"/>
  <c r="C1045" i="3"/>
  <c r="D1045" i="3" s="1"/>
  <c r="C1046" i="3"/>
  <c r="C1047" i="3"/>
  <c r="D1047" i="3" s="1"/>
  <c r="C1048" i="3"/>
  <c r="B1048" i="3" s="1"/>
  <c r="C1049" i="3"/>
  <c r="B1049" i="3" s="1"/>
  <c r="C1050" i="3"/>
  <c r="B1050" i="3" s="1"/>
  <c r="C1051" i="3"/>
  <c r="D1051" i="3" s="1"/>
  <c r="C1052" i="3"/>
  <c r="C1053" i="3"/>
  <c r="B1053" i="3" s="1"/>
  <c r="C1054" i="3"/>
  <c r="C1055" i="3"/>
  <c r="D1055" i="3" s="1"/>
  <c r="C1056" i="3"/>
  <c r="B1056" i="3" s="1"/>
  <c r="C1057" i="3"/>
  <c r="C1058" i="3"/>
  <c r="B1058" i="3" s="1"/>
  <c r="C1059" i="3"/>
  <c r="D1059" i="3" s="1"/>
  <c r="C1060" i="3"/>
  <c r="C1061" i="3"/>
  <c r="B1061" i="3" s="1"/>
  <c r="C1062" i="3"/>
  <c r="C1063" i="3"/>
  <c r="C1064" i="3"/>
  <c r="D1064" i="3" s="1"/>
  <c r="C1065" i="3"/>
  <c r="D1065" i="3" s="1"/>
  <c r="C1066" i="3"/>
  <c r="D1066" i="3" s="1"/>
  <c r="C1067" i="3"/>
  <c r="C1068" i="3"/>
  <c r="B1068" i="3" s="1"/>
  <c r="C1069" i="3"/>
  <c r="D1069" i="3" s="1"/>
  <c r="C1070" i="3"/>
  <c r="D1070" i="3" s="1"/>
  <c r="C1071" i="3"/>
  <c r="C1072" i="3"/>
  <c r="D1072" i="3" s="1"/>
  <c r="C1073" i="3"/>
  <c r="D1073" i="3" s="1"/>
  <c r="C1074" i="3"/>
  <c r="D1074" i="3" s="1"/>
  <c r="C1075" i="3"/>
  <c r="C1076" i="3"/>
  <c r="D1076" i="3" s="1"/>
  <c r="C1077" i="3"/>
  <c r="D1077" i="3" s="1"/>
  <c r="C1078" i="3"/>
  <c r="C1079" i="3"/>
  <c r="C1080" i="3"/>
  <c r="C1081" i="3"/>
  <c r="C1082" i="3"/>
  <c r="B1082" i="3" s="1"/>
  <c r="C1083" i="3"/>
  <c r="D1083" i="3" s="1"/>
  <c r="C1084" i="3"/>
  <c r="B1084" i="3" s="1"/>
  <c r="C1085" i="3"/>
  <c r="D1085" i="3" s="1"/>
  <c r="C1086" i="3"/>
  <c r="B1086" i="3" s="1"/>
  <c r="C1087" i="3"/>
  <c r="D1087" i="3" s="1"/>
  <c r="C1088" i="3"/>
  <c r="D1088" i="3" s="1"/>
  <c r="C1089" i="3"/>
  <c r="D1089" i="3" s="1"/>
  <c r="C1090" i="3"/>
  <c r="B1090" i="3" s="1"/>
  <c r="C1091" i="3"/>
  <c r="D1091" i="3" s="1"/>
  <c r="C1092" i="3"/>
  <c r="D1092" i="3" s="1"/>
  <c r="C1093" i="3"/>
  <c r="C1094" i="3"/>
  <c r="C1095" i="3"/>
  <c r="D1095" i="3" s="1"/>
  <c r="C1096" i="3"/>
  <c r="D1096" i="3" s="1"/>
  <c r="C1097" i="3"/>
  <c r="D1097" i="3" s="1"/>
  <c r="C1098" i="3"/>
  <c r="C1099" i="3"/>
  <c r="C1100" i="3"/>
  <c r="B1100" i="3" s="1"/>
  <c r="C1101" i="3"/>
  <c r="B1101" i="3" s="1"/>
  <c r="C1102" i="3"/>
  <c r="B1102" i="3" s="1"/>
  <c r="C1103" i="3"/>
  <c r="D1103" i="3" s="1"/>
  <c r="C1104" i="3"/>
  <c r="C1105" i="3"/>
  <c r="B1105" i="3" s="1"/>
  <c r="C1106" i="3"/>
  <c r="C1107" i="3"/>
  <c r="D1107" i="3" s="1"/>
  <c r="C1108" i="3"/>
  <c r="B1108" i="3" s="1"/>
  <c r="C1109" i="3"/>
  <c r="B1109" i="3" s="1"/>
  <c r="C1110" i="3"/>
  <c r="C1111" i="3"/>
  <c r="D1111" i="3" s="1"/>
  <c r="C1112" i="3"/>
  <c r="C1113" i="3"/>
  <c r="D1113" i="3" s="1"/>
  <c r="C1114" i="3"/>
  <c r="C1115" i="3"/>
  <c r="D1115" i="3" s="1"/>
  <c r="C1116" i="3"/>
  <c r="C1117" i="3"/>
  <c r="B1117" i="3" s="1"/>
  <c r="C1118" i="3"/>
  <c r="B1118" i="3" s="1"/>
  <c r="C1119" i="3"/>
  <c r="D1119" i="3" s="1"/>
  <c r="C1120" i="3"/>
  <c r="B1120" i="3" s="1"/>
  <c r="C1121" i="3"/>
  <c r="D1121" i="3" s="1"/>
  <c r="C1122" i="3"/>
  <c r="C1123" i="3"/>
  <c r="D1123" i="3" s="1"/>
  <c r="C1124" i="3"/>
  <c r="D1124" i="3" s="1"/>
  <c r="C1125" i="3"/>
  <c r="C1126" i="3"/>
  <c r="B1126" i="3" s="1"/>
  <c r="C1127" i="3"/>
  <c r="D1127" i="3" s="1"/>
  <c r="C1128" i="3"/>
  <c r="D1128" i="3" s="1"/>
  <c r="C1129" i="3"/>
  <c r="D1129" i="3" s="1"/>
  <c r="C1130" i="3"/>
  <c r="C1131" i="3"/>
  <c r="C1132" i="3"/>
  <c r="B1132" i="3" s="1"/>
  <c r="C1133" i="3"/>
  <c r="D1133" i="3" s="1"/>
  <c r="C1134" i="3"/>
  <c r="B1134" i="3" s="1"/>
  <c r="C1135" i="3"/>
  <c r="D1135" i="3" s="1"/>
  <c r="C1136" i="3"/>
  <c r="C1137" i="3"/>
  <c r="D1137" i="3" s="1"/>
  <c r="C1138" i="3"/>
  <c r="C1139" i="3"/>
  <c r="D1139" i="3" s="1"/>
  <c r="C1140" i="3"/>
  <c r="B1140" i="3" s="1"/>
  <c r="C1141" i="3"/>
  <c r="C1142" i="3"/>
  <c r="B1142" i="3" s="1"/>
  <c r="C1143" i="3"/>
  <c r="D1143" i="3" s="1"/>
  <c r="C1144" i="3"/>
  <c r="D1144" i="3" s="1"/>
  <c r="C1145" i="3"/>
  <c r="B1145" i="3" s="1"/>
  <c r="C1146" i="3"/>
  <c r="B1146" i="3" s="1"/>
  <c r="C1147" i="3"/>
  <c r="D1147" i="3" s="1"/>
  <c r="C1148" i="3"/>
  <c r="C1149" i="3"/>
  <c r="D1149" i="3" s="1"/>
  <c r="C1150" i="3"/>
  <c r="D1150" i="3" s="1"/>
  <c r="C1151" i="3"/>
  <c r="D1151" i="3" s="1"/>
  <c r="C1152" i="3"/>
  <c r="B1152" i="3" s="1"/>
  <c r="C1153" i="3"/>
  <c r="D1153" i="3" s="1"/>
  <c r="C1154" i="3"/>
  <c r="C1155" i="3"/>
  <c r="D1155" i="3" s="1"/>
  <c r="C1156" i="3"/>
  <c r="D1156" i="3" s="1"/>
  <c r="C1157" i="3"/>
  <c r="C1158" i="3"/>
  <c r="B1158" i="3" s="1"/>
  <c r="C1159" i="3"/>
  <c r="D1159" i="3" s="1"/>
  <c r="C1160" i="3"/>
  <c r="C1161" i="3"/>
  <c r="D1161" i="3" s="1"/>
  <c r="C1162" i="3"/>
  <c r="B1162" i="3" s="1"/>
  <c r="C1163" i="3"/>
  <c r="C1164" i="3"/>
  <c r="C1165" i="3"/>
  <c r="B1165" i="3" s="1"/>
  <c r="C1166" i="3"/>
  <c r="B1166" i="3" s="1"/>
  <c r="C1167" i="3"/>
  <c r="D1167" i="3" s="1"/>
  <c r="C1168" i="3"/>
  <c r="B1168" i="3" s="1"/>
  <c r="C1169" i="3"/>
  <c r="D1169" i="3" s="1"/>
  <c r="C1170" i="3"/>
  <c r="B1170" i="3" s="1"/>
  <c r="C1171" i="3"/>
  <c r="D1171" i="3" s="1"/>
  <c r="C1172" i="3"/>
  <c r="B1172" i="3" s="1"/>
  <c r="C1173" i="3"/>
  <c r="D1173" i="3" s="1"/>
  <c r="C1174" i="3"/>
  <c r="C1175" i="3"/>
  <c r="D1175" i="3" s="1"/>
  <c r="C1176" i="3"/>
  <c r="C1177" i="3"/>
  <c r="C1178" i="3"/>
  <c r="D1178" i="3" s="1"/>
  <c r="C1179" i="3"/>
  <c r="D1179" i="3" s="1"/>
  <c r="C1180" i="3"/>
  <c r="D1180" i="3" s="1"/>
  <c r="C1181" i="3"/>
  <c r="D1181" i="3" s="1"/>
  <c r="C1182" i="3"/>
  <c r="B1182" i="3" s="1"/>
  <c r="C1183" i="3"/>
  <c r="D1183" i="3" s="1"/>
  <c r="C1184" i="3"/>
  <c r="D1184" i="3" s="1"/>
  <c r="C1185" i="3"/>
  <c r="D1185" i="3" s="1"/>
  <c r="C1186" i="3"/>
  <c r="B1186" i="3" s="1"/>
  <c r="C1187" i="3"/>
  <c r="D1187" i="3" s="1"/>
  <c r="C1188" i="3"/>
  <c r="C1189" i="3"/>
  <c r="B1189" i="3" s="1"/>
  <c r="C1190" i="3"/>
  <c r="C1191" i="3"/>
  <c r="D1191" i="3" s="1"/>
  <c r="C1192" i="3"/>
  <c r="D1192" i="3" s="1"/>
  <c r="C1193" i="3"/>
  <c r="B1193" i="3" s="1"/>
  <c r="C1194" i="3"/>
  <c r="D1194" i="3" s="1"/>
  <c r="C1195" i="3"/>
  <c r="C1196" i="3"/>
  <c r="C1197" i="3"/>
  <c r="C1198" i="3"/>
  <c r="D1198" i="3" s="1"/>
  <c r="C1199" i="3"/>
  <c r="C1200" i="3"/>
  <c r="C1201" i="3"/>
  <c r="C1202" i="3"/>
  <c r="C1203" i="3"/>
  <c r="D1203" i="3" s="1"/>
  <c r="C1204" i="3"/>
  <c r="B1204" i="3" s="1"/>
  <c r="C1205" i="3"/>
  <c r="D1205" i="3" s="1"/>
  <c r="C1206" i="3"/>
  <c r="B1206" i="3" s="1"/>
  <c r="C1207" i="3"/>
  <c r="D1207" i="3" s="1"/>
  <c r="C1208" i="3"/>
  <c r="C1209" i="3"/>
  <c r="D1209" i="3" s="1"/>
  <c r="C1210" i="3"/>
  <c r="C1211" i="3"/>
  <c r="D1211" i="3" s="1"/>
  <c r="C1212" i="3"/>
  <c r="C1213" i="3"/>
  <c r="B1213" i="3" s="1"/>
  <c r="C1214" i="3"/>
  <c r="C1215" i="3"/>
  <c r="D1215" i="3" s="1"/>
  <c r="C1216" i="3"/>
  <c r="D1216" i="3" s="1"/>
  <c r="C1217" i="3"/>
  <c r="B1217" i="3" s="1"/>
  <c r="C1218" i="3"/>
  <c r="D1218" i="3" s="1"/>
  <c r="C1219" i="3"/>
  <c r="D1219" i="3" s="1"/>
  <c r="C1220" i="3"/>
  <c r="D1220" i="3" s="1"/>
  <c r="C1221" i="3"/>
  <c r="C1222" i="3"/>
  <c r="B1222" i="3" s="1"/>
  <c r="C1223" i="3"/>
  <c r="D1223" i="3" s="1"/>
  <c r="C1224" i="3"/>
  <c r="D1224" i="3" s="1"/>
  <c r="C1225" i="3"/>
  <c r="D1225" i="3" s="1"/>
  <c r="C1226" i="3"/>
  <c r="D1226" i="3" s="1"/>
  <c r="C1227" i="3"/>
  <c r="C1228" i="3"/>
  <c r="D1228" i="3" s="1"/>
  <c r="C1229" i="3"/>
  <c r="B1229" i="3" s="1"/>
  <c r="C1230" i="3"/>
  <c r="D1230" i="3" s="1"/>
  <c r="C1231" i="3"/>
  <c r="D1231" i="3" s="1"/>
  <c r="C1232" i="3"/>
  <c r="C1233" i="3"/>
  <c r="D1233" i="3" s="1"/>
  <c r="C1234" i="3"/>
  <c r="D1234" i="3" s="1"/>
  <c r="C1235" i="3"/>
  <c r="B1235" i="3" s="1"/>
  <c r="C1236" i="3"/>
  <c r="D1236" i="3" s="1"/>
  <c r="C1237" i="3"/>
  <c r="D1237" i="3" s="1"/>
  <c r="C1238" i="3"/>
  <c r="D1238" i="3" s="1"/>
  <c r="C1239" i="3"/>
  <c r="D1239" i="3" s="1"/>
  <c r="C1240" i="3"/>
  <c r="D1240" i="3" s="1"/>
  <c r="C1241" i="3"/>
  <c r="D1241" i="3" s="1"/>
  <c r="C1242" i="3"/>
  <c r="B1242" i="3" s="1"/>
  <c r="C1243" i="3"/>
  <c r="C1244" i="3"/>
  <c r="D1244" i="3" s="1"/>
  <c r="C1245" i="3"/>
  <c r="D1245" i="3" s="1"/>
  <c r="C1246" i="3"/>
  <c r="B1246" i="3" s="1"/>
  <c r="C1247" i="3"/>
  <c r="C305" i="2"/>
  <c r="D305" i="2" s="1"/>
  <c r="C306" i="2"/>
  <c r="D306" i="2" s="1"/>
  <c r="C307" i="2"/>
  <c r="C308" i="2"/>
  <c r="D308" i="2" s="1"/>
  <c r="C309" i="2"/>
  <c r="C310" i="2"/>
  <c r="C311" i="2"/>
  <c r="D311" i="2" s="1"/>
  <c r="C312" i="2"/>
  <c r="B312" i="2" s="1"/>
  <c r="C313" i="2"/>
  <c r="B313" i="2" s="1"/>
  <c r="C314" i="2"/>
  <c r="C315" i="2"/>
  <c r="B315" i="2" s="1"/>
  <c r="C316" i="2"/>
  <c r="B316" i="2" s="1"/>
  <c r="C317" i="2"/>
  <c r="D317" i="2" s="1"/>
  <c r="C318" i="2"/>
  <c r="C319" i="2"/>
  <c r="C320" i="2"/>
  <c r="C321" i="2"/>
  <c r="C322" i="2"/>
  <c r="D322" i="2" s="1"/>
  <c r="C323" i="2"/>
  <c r="B323" i="2" s="1"/>
  <c r="C324" i="2"/>
  <c r="D324" i="2" s="1"/>
  <c r="C325" i="2"/>
  <c r="D325" i="2" s="1"/>
  <c r="C326" i="2"/>
  <c r="C327" i="2"/>
  <c r="B327" i="2" s="1"/>
  <c r="C328" i="2"/>
  <c r="B328" i="2" s="1"/>
  <c r="C329" i="2"/>
  <c r="D329" i="2" s="1"/>
  <c r="C330" i="2"/>
  <c r="D330" i="2" s="1"/>
  <c r="C331" i="2"/>
  <c r="B331" i="2" s="1"/>
  <c r="C332" i="2"/>
  <c r="D332" i="2" s="1"/>
  <c r="C333" i="2"/>
  <c r="C334" i="2"/>
  <c r="C335" i="2"/>
  <c r="B335" i="2" s="1"/>
  <c r="C336" i="2"/>
  <c r="D336" i="2" s="1"/>
  <c r="C337" i="2"/>
  <c r="D337" i="2" s="1"/>
  <c r="C338" i="2"/>
  <c r="C339" i="2"/>
  <c r="B339" i="2" s="1"/>
  <c r="C340" i="2"/>
  <c r="D340" i="2" s="1"/>
  <c r="C341" i="2"/>
  <c r="C342" i="2"/>
  <c r="D342" i="2" s="1"/>
  <c r="C343" i="2"/>
  <c r="B343" i="2" s="1"/>
  <c r="C344" i="2"/>
  <c r="D344" i="2" s="1"/>
  <c r="C345" i="2"/>
  <c r="D345" i="2" s="1"/>
  <c r="C346" i="2"/>
  <c r="C347" i="2"/>
  <c r="C348" i="2"/>
  <c r="D348" i="2" s="1"/>
  <c r="C349" i="2"/>
  <c r="C350" i="2"/>
  <c r="B350" i="2" s="1"/>
  <c r="C351" i="2"/>
  <c r="B351" i="2" s="1"/>
  <c r="C352" i="2"/>
  <c r="C353" i="2"/>
  <c r="D353" i="2" s="1"/>
  <c r="C354" i="2"/>
  <c r="B354" i="2" s="1"/>
  <c r="C355" i="2"/>
  <c r="B355" i="2" s="1"/>
  <c r="C356" i="2"/>
  <c r="D356" i="2" s="1"/>
  <c r="C357" i="2"/>
  <c r="C358" i="2"/>
  <c r="B358" i="2" s="1"/>
  <c r="C359" i="2"/>
  <c r="B359" i="2" s="1"/>
  <c r="C360" i="2"/>
  <c r="D360" i="2" s="1"/>
  <c r="C361" i="2"/>
  <c r="D361" i="2" s="1"/>
  <c r="C362" i="2"/>
  <c r="C363" i="2"/>
  <c r="C364" i="2"/>
  <c r="D364" i="2" s="1"/>
  <c r="C365" i="2"/>
  <c r="C366" i="2"/>
  <c r="D366" i="2" s="1"/>
  <c r="C367" i="2"/>
  <c r="B367" i="2" s="1"/>
  <c r="C368" i="2"/>
  <c r="D368" i="2" s="1"/>
  <c r="C369" i="2"/>
  <c r="D369" i="2" s="1"/>
  <c r="C370" i="2"/>
  <c r="C371" i="2"/>
  <c r="B371" i="2" s="1"/>
  <c r="C372" i="2"/>
  <c r="D372" i="2" s="1"/>
  <c r="C373" i="2"/>
  <c r="C374" i="2"/>
  <c r="D374" i="2" s="1"/>
  <c r="C375" i="2"/>
  <c r="B375" i="2" s="1"/>
  <c r="C376" i="2"/>
  <c r="D376" i="2" s="1"/>
  <c r="C377" i="2"/>
  <c r="C378" i="2"/>
  <c r="C379" i="2"/>
  <c r="D379" i="2" s="1"/>
  <c r="C380" i="2"/>
  <c r="D380" i="2" s="1"/>
  <c r="C381" i="2"/>
  <c r="D381" i="2" s="1"/>
  <c r="C382" i="2"/>
  <c r="B382" i="2" s="1"/>
  <c r="C383" i="2"/>
  <c r="C384" i="2"/>
  <c r="H15" i="5"/>
  <c r="H13" i="5"/>
  <c r="H12" i="5"/>
  <c r="X6" i="6" a="1"/>
  <c r="X6" i="6" s="1"/>
  <c r="F6" i="6" s="1"/>
  <c r="X7" i="6" a="1"/>
  <c r="X7" i="6" s="1"/>
  <c r="F7" i="6" s="1"/>
  <c r="J59" i="2"/>
  <c r="J3" i="2"/>
  <c r="J24" i="2"/>
  <c r="J26" i="2"/>
  <c r="J29" i="2"/>
  <c r="J302" i="2"/>
  <c r="J32" i="2"/>
  <c r="J43" i="2"/>
  <c r="J28" i="2"/>
  <c r="J49" i="2"/>
  <c r="J52" i="2"/>
  <c r="J58" i="2"/>
  <c r="J67" i="2"/>
  <c r="J66" i="2"/>
  <c r="J78" i="2"/>
  <c r="J79" i="2"/>
  <c r="J80" i="2"/>
  <c r="J81" i="2"/>
  <c r="J83" i="2"/>
  <c r="J69" i="2"/>
  <c r="J70" i="2"/>
  <c r="J71" i="2"/>
  <c r="J72" i="2"/>
  <c r="J73" i="2"/>
  <c r="J74" i="2"/>
  <c r="J75" i="2"/>
  <c r="J76" i="2"/>
  <c r="J77" i="2"/>
  <c r="J68" i="2"/>
  <c r="J85" i="2"/>
  <c r="J86" i="2"/>
  <c r="J84" i="2"/>
  <c r="J88" i="2"/>
  <c r="J89" i="2"/>
  <c r="J87" i="2"/>
  <c r="J100" i="2"/>
  <c r="J101" i="2"/>
  <c r="J102" i="2"/>
  <c r="J103" i="2"/>
  <c r="J104" i="2"/>
  <c r="J105" i="2"/>
  <c r="J91" i="2"/>
  <c r="J92" i="2"/>
  <c r="J93" i="2"/>
  <c r="J94" i="2"/>
  <c r="J95" i="2"/>
  <c r="J96" i="2"/>
  <c r="J97" i="2"/>
  <c r="J98" i="2"/>
  <c r="J99" i="2"/>
  <c r="J90" i="2"/>
  <c r="J106" i="2"/>
  <c r="J117" i="2"/>
  <c r="J118" i="2"/>
  <c r="J119" i="2"/>
  <c r="J108" i="2"/>
  <c r="J109" i="2"/>
  <c r="J110" i="2"/>
  <c r="J111" i="2"/>
  <c r="J112" i="2"/>
  <c r="J113" i="2"/>
  <c r="J114" i="2"/>
  <c r="J115" i="2"/>
  <c r="J116" i="2"/>
  <c r="J107" i="2"/>
  <c r="J121" i="2"/>
  <c r="J122" i="2"/>
  <c r="J120" i="2"/>
  <c r="J123" i="2"/>
  <c r="J124" i="2"/>
  <c r="J126" i="2"/>
  <c r="J125" i="2"/>
  <c r="J128" i="2"/>
  <c r="J129" i="2"/>
  <c r="J127" i="2"/>
  <c r="J131" i="2"/>
  <c r="J132" i="2"/>
  <c r="J133" i="2"/>
  <c r="J134" i="2"/>
  <c r="J130" i="2"/>
  <c r="J136" i="2"/>
  <c r="J137" i="2"/>
  <c r="J138" i="2"/>
  <c r="J135" i="2"/>
  <c r="J140" i="2"/>
  <c r="J141" i="2"/>
  <c r="J142" i="2"/>
  <c r="J143" i="2"/>
  <c r="J144" i="2"/>
  <c r="J139" i="2"/>
  <c r="J146" i="2"/>
  <c r="J147" i="2"/>
  <c r="J148" i="2"/>
  <c r="J149" i="2"/>
  <c r="J145" i="2"/>
  <c r="J151" i="2"/>
  <c r="J152" i="2"/>
  <c r="J150" i="2"/>
  <c r="J154" i="2"/>
  <c r="J155" i="2"/>
  <c r="J156" i="2"/>
  <c r="J157" i="2"/>
  <c r="J158" i="2"/>
  <c r="J159" i="2"/>
  <c r="J160" i="2"/>
  <c r="J153" i="2"/>
  <c r="J162" i="2"/>
  <c r="J163" i="2"/>
  <c r="J164" i="2"/>
  <c r="J165" i="2"/>
  <c r="J166" i="2"/>
  <c r="J161" i="2"/>
  <c r="J177" i="2"/>
  <c r="J178" i="2"/>
  <c r="J179" i="2"/>
  <c r="J168" i="2"/>
  <c r="J169" i="2"/>
  <c r="J170" i="2"/>
  <c r="J171" i="2"/>
  <c r="J172" i="2"/>
  <c r="J173" i="2"/>
  <c r="J174" i="2"/>
  <c r="J175" i="2"/>
  <c r="J176" i="2"/>
  <c r="J167" i="2"/>
  <c r="J181" i="2"/>
  <c r="J182" i="2"/>
  <c r="J183" i="2"/>
  <c r="J184" i="2"/>
  <c r="J185" i="2"/>
  <c r="J180" i="2"/>
  <c r="J187" i="2"/>
  <c r="J188" i="2"/>
  <c r="J186" i="2"/>
  <c r="J199" i="2"/>
  <c r="J200" i="2"/>
  <c r="J190" i="2"/>
  <c r="J191" i="2"/>
  <c r="J192" i="2"/>
  <c r="J193" i="2"/>
  <c r="J194" i="2"/>
  <c r="J195" i="2"/>
  <c r="J196" i="2"/>
  <c r="J197" i="2"/>
  <c r="J198" i="2"/>
  <c r="J189" i="2"/>
  <c r="J211" i="2"/>
  <c r="J212" i="2"/>
  <c r="J202" i="2"/>
  <c r="J203" i="2"/>
  <c r="J204" i="2"/>
  <c r="J205" i="2"/>
  <c r="J206" i="2"/>
  <c r="J207" i="2"/>
  <c r="J208" i="2"/>
  <c r="J209" i="2"/>
  <c r="J210" i="2"/>
  <c r="J201" i="2"/>
  <c r="J214" i="2"/>
  <c r="J215" i="2"/>
  <c r="J216" i="2"/>
  <c r="J217" i="2"/>
  <c r="J218" i="2"/>
  <c r="J219" i="2"/>
  <c r="J220" i="2"/>
  <c r="J221" i="2"/>
  <c r="J222" i="2"/>
  <c r="J213" i="2"/>
  <c r="J224" i="2"/>
  <c r="J225" i="2"/>
  <c r="J223" i="2"/>
  <c r="J227" i="2"/>
  <c r="J228" i="2"/>
  <c r="J226" i="2"/>
  <c r="J230" i="2"/>
  <c r="J231" i="2"/>
  <c r="J229" i="2"/>
  <c r="J232" i="2"/>
  <c r="J234" i="2"/>
  <c r="J235" i="2"/>
  <c r="J236" i="2"/>
  <c r="J233" i="2"/>
  <c r="J238" i="2"/>
  <c r="J239" i="2"/>
  <c r="J237" i="2"/>
  <c r="J241" i="2"/>
  <c r="J242" i="2"/>
  <c r="J240" i="2"/>
  <c r="J244" i="2"/>
  <c r="J245" i="2"/>
  <c r="J246" i="2"/>
  <c r="J243" i="2"/>
  <c r="J248" i="2"/>
  <c r="J249" i="2"/>
  <c r="J250" i="2"/>
  <c r="J247" i="2"/>
  <c r="J251" i="2"/>
  <c r="J253" i="2"/>
  <c r="J252" i="2"/>
  <c r="J255" i="2"/>
  <c r="J254" i="2"/>
  <c r="J257" i="2"/>
  <c r="J256" i="2"/>
  <c r="J259" i="2"/>
  <c r="J258" i="2"/>
  <c r="J261" i="2"/>
  <c r="J262" i="2"/>
  <c r="J263" i="2"/>
  <c r="J260" i="2"/>
  <c r="J264" i="2"/>
  <c r="J266" i="2"/>
  <c r="J265" i="2"/>
  <c r="J268" i="2"/>
  <c r="J267" i="2"/>
  <c r="J270" i="2"/>
  <c r="J269" i="2"/>
  <c r="J272" i="2"/>
  <c r="J271" i="2"/>
  <c r="J274" i="2"/>
  <c r="J275" i="2"/>
  <c r="J276" i="2"/>
  <c r="J277" i="2"/>
  <c r="J273" i="2"/>
  <c r="J279" i="2"/>
  <c r="J278" i="2"/>
  <c r="J281" i="2"/>
  <c r="J282" i="2"/>
  <c r="J280" i="2"/>
  <c r="J284" i="2"/>
  <c r="J283" i="2"/>
  <c r="J287" i="2"/>
  <c r="J290" i="2"/>
  <c r="J288" i="2"/>
  <c r="J286" i="2"/>
  <c r="J292" i="2"/>
  <c r="J294" i="2"/>
  <c r="J295" i="2"/>
  <c r="J296" i="2"/>
  <c r="J291" i="2"/>
  <c r="J297" i="2"/>
  <c r="J9" i="2"/>
  <c r="J10" i="2"/>
  <c r="J4" i="2"/>
  <c r="J13" i="2"/>
  <c r="J14" i="2"/>
  <c r="J15" i="2"/>
  <c r="J5" i="2"/>
  <c r="J6" i="2"/>
  <c r="J7" i="2"/>
  <c r="J11" i="2"/>
  <c r="J8" i="2"/>
  <c r="J16" i="2"/>
  <c r="J12" i="2"/>
  <c r="J25" i="2"/>
  <c r="J27" i="2"/>
  <c r="J41" i="2"/>
  <c r="J35" i="2"/>
  <c r="J36" i="2"/>
  <c r="J30" i="2"/>
  <c r="J42" i="2"/>
  <c r="J37" i="2"/>
  <c r="J31" i="2"/>
  <c r="J50" i="2"/>
  <c r="J53" i="2"/>
  <c r="J54" i="2"/>
  <c r="J55" i="2"/>
  <c r="J56" i="2"/>
  <c r="J57" i="2"/>
  <c r="J61" i="2"/>
  <c r="J62" i="2"/>
  <c r="J285" i="2"/>
  <c r="J299" i="2"/>
  <c r="J298" i="2"/>
  <c r="J17" i="2"/>
  <c r="J293" i="2"/>
  <c r="J300" i="2"/>
  <c r="J289" i="2"/>
  <c r="J60" i="2"/>
  <c r="J64" i="2"/>
  <c r="J65" i="2"/>
  <c r="J63" i="2"/>
  <c r="J303" i="2"/>
  <c r="J304" i="2"/>
  <c r="J51"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2" i="2"/>
  <c r="A8" i="1"/>
  <c r="N8"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F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F103" i="6" a="1"/>
  <c r="AF103" i="6" s="1"/>
  <c r="N103" i="6" s="1"/>
  <c r="AG103" i="6" a="1"/>
  <c r="AG103" i="6" s="1"/>
  <c r="O103" i="6" s="1"/>
  <c r="U104" i="6" a="1"/>
  <c r="U104" i="6" s="1"/>
  <c r="C104" i="6" s="1"/>
  <c r="V104" i="6" a="1"/>
  <c r="V104" i="6" s="1"/>
  <c r="D104" i="6" s="1"/>
  <c r="W104" i="6" a="1"/>
  <c r="W104" i="6" s="1"/>
  <c r="E104" i="6" s="1"/>
  <c r="X104" i="6" a="1"/>
  <c r="X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C43" i="6" s="1"/>
  <c r="V43" i="6" a="1"/>
  <c r="V43" i="6" s="1"/>
  <c r="D43" i="6" s="1"/>
  <c r="W43" i="6" a="1"/>
  <c r="W43" i="6" s="1"/>
  <c r="E43" i="6" s="1"/>
  <c r="X43" i="6" a="1"/>
  <c r="X43" i="6" s="1"/>
  <c r="Y43" i="6" a="1"/>
  <c r="Y43" i="6" s="1"/>
  <c r="G43" i="6" s="1"/>
  <c r="AB43" i="6" a="1"/>
  <c r="AB43" i="6" s="1"/>
  <c r="J43" i="6" s="1"/>
  <c r="AC43" i="6" a="1"/>
  <c r="AC43" i="6" s="1"/>
  <c r="K43" i="6" s="1"/>
  <c r="AD43" i="6" a="1"/>
  <c r="AD43" i="6" s="1"/>
  <c r="L43" i="6" s="1"/>
  <c r="AE43" i="6" a="1"/>
  <c r="AE43" i="6" s="1"/>
  <c r="M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M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J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J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J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M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F50" i="6" a="1"/>
  <c r="AF50" i="6" s="1"/>
  <c r="N50" i="6" s="1"/>
  <c r="AG50" i="6" a="1"/>
  <c r="AG50" i="6" s="1"/>
  <c r="O50" i="6" s="1"/>
  <c r="U51" i="6" a="1"/>
  <c r="U51" i="6" s="1"/>
  <c r="C51" i="6" s="1"/>
  <c r="V51" i="6" a="1"/>
  <c r="V51" i="6" s="1"/>
  <c r="D51" i="6" s="1"/>
  <c r="W51" i="6" a="1"/>
  <c r="W51" i="6" s="1"/>
  <c r="E51" i="6" s="1"/>
  <c r="X51" i="6" a="1"/>
  <c r="X51" i="6" s="1"/>
  <c r="F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F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J9" i="6" s="1"/>
  <c r="AC9" i="6" a="1"/>
  <c r="AC9" i="6" s="1"/>
  <c r="K9" i="6" s="1"/>
  <c r="AD9" i="6" a="1"/>
  <c r="AD9" i="6" s="1"/>
  <c r="L9" i="6" s="1"/>
  <c r="AE9" i="6" a="1"/>
  <c r="AE9" i="6" s="1"/>
  <c r="M9" i="6" s="1"/>
  <c r="AF9" i="6" a="1"/>
  <c r="AF9" i="6" s="1"/>
  <c r="AG9" i="6" a="1"/>
  <c r="AG9" i="6" s="1"/>
  <c r="O9" i="6" s="1"/>
  <c r="AB10" i="6" a="1"/>
  <c r="AB10" i="6" s="1"/>
  <c r="J10" i="6" s="1"/>
  <c r="AC10" i="6" a="1"/>
  <c r="AC10" i="6" s="1"/>
  <c r="K10" i="6" s="1"/>
  <c r="AD10" i="6" a="1"/>
  <c r="AD10" i="6" s="1"/>
  <c r="L10" i="6" s="1"/>
  <c r="AE10" i="6" a="1"/>
  <c r="AE10" i="6" s="1"/>
  <c r="M10" i="6" s="1"/>
  <c r="AF10" i="6" a="1"/>
  <c r="AF10" i="6" s="1"/>
  <c r="N10" i="6" s="1"/>
  <c r="AG10" i="6" a="1"/>
  <c r="AG10" i="6" s="1"/>
  <c r="O10" i="6" s="1"/>
  <c r="AB11" i="6" a="1"/>
  <c r="AB11" i="6" s="1"/>
  <c r="J11" i="6" s="1"/>
  <c r="AC11" i="6" a="1"/>
  <c r="AC11" i="6" s="1"/>
  <c r="K11" i="6" s="1"/>
  <c r="AD11" i="6" a="1"/>
  <c r="AD11" i="6" s="1"/>
  <c r="L11" i="6" s="1"/>
  <c r="AE11" i="6" a="1"/>
  <c r="AE11" i="6" s="1"/>
  <c r="AF11" i="6" a="1"/>
  <c r="AF11" i="6" s="1"/>
  <c r="N11" i="6" s="1"/>
  <c r="AG11" i="6" a="1"/>
  <c r="AG11" i="6" s="1"/>
  <c r="O11" i="6" s="1"/>
  <c r="AB12" i="6" a="1"/>
  <c r="AB12" i="6" s="1"/>
  <c r="J12" i="6" s="1"/>
  <c r="AC12" i="6" a="1"/>
  <c r="AC12" i="6" s="1"/>
  <c r="K12" i="6" s="1"/>
  <c r="AD12" i="6" a="1"/>
  <c r="AD12" i="6" s="1"/>
  <c r="L12" i="6" s="1"/>
  <c r="AE12" i="6" a="1"/>
  <c r="AE12" i="6" s="1"/>
  <c r="AG12" i="6" a="1"/>
  <c r="AG12" i="6" s="1"/>
  <c r="O12" i="6" s="1"/>
  <c r="AB13" i="6" a="1"/>
  <c r="AB13" i="6" s="1"/>
  <c r="J13" i="6" s="1"/>
  <c r="AC13" i="6" a="1"/>
  <c r="AC13" i="6" s="1"/>
  <c r="K13" i="6" s="1"/>
  <c r="AD13" i="6" a="1"/>
  <c r="AD13" i="6" s="1"/>
  <c r="L13" i="6" s="1"/>
  <c r="AE13" i="6" a="1"/>
  <c r="AE13" i="6" s="1"/>
  <c r="M13" i="6" s="1"/>
  <c r="AF13" i="6" a="1"/>
  <c r="AF13" i="6" s="1"/>
  <c r="N13" i="6" s="1"/>
  <c r="AG13" i="6" a="1"/>
  <c r="AG13" i="6" s="1"/>
  <c r="O13" i="6" s="1"/>
  <c r="AB14" i="6" a="1"/>
  <c r="AB14" i="6" s="1"/>
  <c r="J14" i="6" s="1"/>
  <c r="AC14" i="6" a="1"/>
  <c r="AC14" i="6" s="1"/>
  <c r="K14" i="6" s="1"/>
  <c r="AD14" i="6" a="1"/>
  <c r="AD14" i="6" s="1"/>
  <c r="L14" i="6" s="1"/>
  <c r="AE14" i="6" a="1"/>
  <c r="AE14" i="6" s="1"/>
  <c r="M14" i="6" s="1"/>
  <c r="AF14" i="6" a="1"/>
  <c r="AF14" i="6" s="1"/>
  <c r="N14" i="6" s="1"/>
  <c r="AG14" i="6" a="1"/>
  <c r="AG14" i="6" s="1"/>
  <c r="O14" i="6" s="1"/>
  <c r="AB15" i="6" a="1"/>
  <c r="AB15" i="6" s="1"/>
  <c r="J15" i="6" s="1"/>
  <c r="AC15" i="6" a="1"/>
  <c r="AC15" i="6" s="1"/>
  <c r="K15" i="6" s="1"/>
  <c r="AD15" i="6" a="1"/>
  <c r="AD15" i="6" s="1"/>
  <c r="L15" i="6" s="1"/>
  <c r="AE15" i="6" a="1"/>
  <c r="AE15" i="6" s="1"/>
  <c r="M15" i="6" s="1"/>
  <c r="AF15" i="6" a="1"/>
  <c r="AF15" i="6" s="1"/>
  <c r="N15" i="6" s="1"/>
  <c r="AG15" i="6" a="1"/>
  <c r="AG15" i="6" s="1"/>
  <c r="O15" i="6" s="1"/>
  <c r="AB16" i="6" a="1"/>
  <c r="AB16" i="6" s="1"/>
  <c r="J16" i="6" s="1"/>
  <c r="AC16" i="6" a="1"/>
  <c r="AC16" i="6" s="1"/>
  <c r="K16" i="6" s="1"/>
  <c r="AD16" i="6" a="1"/>
  <c r="AD16" i="6" s="1"/>
  <c r="L16" i="6" s="1"/>
  <c r="AE16" i="6" a="1"/>
  <c r="AE16" i="6" s="1"/>
  <c r="M16" i="6" s="1"/>
  <c r="AF16" i="6" a="1"/>
  <c r="AF16" i="6" s="1"/>
  <c r="N16" i="6" s="1"/>
  <c r="AG16" i="6" a="1"/>
  <c r="AG16" i="6" s="1"/>
  <c r="O16" i="6" s="1"/>
  <c r="AB17" i="6" a="1"/>
  <c r="AB17" i="6" s="1"/>
  <c r="J17" i="6" s="1"/>
  <c r="AC17" i="6" a="1"/>
  <c r="AC17" i="6" s="1"/>
  <c r="K17" i="6" s="1"/>
  <c r="AD17" i="6" a="1"/>
  <c r="AD17" i="6" s="1"/>
  <c r="L17" i="6" s="1"/>
  <c r="AE17" i="6" a="1"/>
  <c r="AE17" i="6" s="1"/>
  <c r="M17" i="6" s="1"/>
  <c r="AF17" i="6" a="1"/>
  <c r="AF17" i="6" s="1"/>
  <c r="AG17" i="6" a="1"/>
  <c r="AG17" i="6" s="1"/>
  <c r="O17" i="6" s="1"/>
  <c r="AB18" i="6" a="1"/>
  <c r="AB18" i="6" s="1"/>
  <c r="J18" i="6" s="1"/>
  <c r="AC18" i="6" a="1"/>
  <c r="AC18" i="6" s="1"/>
  <c r="K18" i="6" s="1"/>
  <c r="AD18" i="6" a="1"/>
  <c r="AD18" i="6" s="1"/>
  <c r="L18" i="6" s="1"/>
  <c r="AE18" i="6" a="1"/>
  <c r="AE18" i="6" s="1"/>
  <c r="M18" i="6" s="1"/>
  <c r="AF18" i="6" a="1"/>
  <c r="AF18" i="6" s="1"/>
  <c r="N18" i="6" s="1"/>
  <c r="AG18" i="6" a="1"/>
  <c r="AG18" i="6" s="1"/>
  <c r="O18" i="6" s="1"/>
  <c r="AB19" i="6" a="1"/>
  <c r="AB19" i="6" s="1"/>
  <c r="J19" i="6" s="1"/>
  <c r="AC19" i="6" a="1"/>
  <c r="AC19" i="6" s="1"/>
  <c r="K19" i="6" s="1"/>
  <c r="AD19" i="6" a="1"/>
  <c r="AD19" i="6" s="1"/>
  <c r="L19" i="6" s="1"/>
  <c r="AE19" i="6" a="1"/>
  <c r="AE19" i="6" s="1"/>
  <c r="AF19" i="6" a="1"/>
  <c r="AF19" i="6" s="1"/>
  <c r="N19" i="6" s="1"/>
  <c r="AG19" i="6" a="1"/>
  <c r="AG19" i="6" s="1"/>
  <c r="O19" i="6" s="1"/>
  <c r="AB20" i="6" a="1"/>
  <c r="AB20" i="6" s="1"/>
  <c r="J20" i="6" s="1"/>
  <c r="AC20" i="6" a="1"/>
  <c r="AC20" i="6" s="1"/>
  <c r="K20" i="6" s="1"/>
  <c r="AD20" i="6" a="1"/>
  <c r="AD20" i="6" s="1"/>
  <c r="L20" i="6" s="1"/>
  <c r="AE20" i="6" a="1"/>
  <c r="AE20" i="6" s="1"/>
  <c r="M20" i="6" s="1"/>
  <c r="AF20" i="6" a="1"/>
  <c r="AF20" i="6" s="1"/>
  <c r="N20" i="6" s="1"/>
  <c r="AG20" i="6" a="1"/>
  <c r="AG20" i="6" s="1"/>
  <c r="O20" i="6" s="1"/>
  <c r="AB21" i="6" a="1"/>
  <c r="AB21" i="6" s="1"/>
  <c r="J21" i="6" s="1"/>
  <c r="AC21" i="6" a="1"/>
  <c r="AC21" i="6" s="1"/>
  <c r="K21" i="6" s="1"/>
  <c r="AD21" i="6" a="1"/>
  <c r="AD21" i="6" s="1"/>
  <c r="L21" i="6" s="1"/>
  <c r="AE21" i="6" a="1"/>
  <c r="AE21" i="6" s="1"/>
  <c r="M21" i="6" s="1"/>
  <c r="AF21" i="6" a="1"/>
  <c r="AF21" i="6" s="1"/>
  <c r="N21" i="6" s="1"/>
  <c r="AG21" i="6" a="1"/>
  <c r="AG21" i="6" s="1"/>
  <c r="O21" i="6" s="1"/>
  <c r="AB22" i="6" a="1"/>
  <c r="AB22" i="6" s="1"/>
  <c r="J22" i="6" s="1"/>
  <c r="AC22" i="6" a="1"/>
  <c r="AC22" i="6" s="1"/>
  <c r="K22" i="6" s="1"/>
  <c r="AD22" i="6" a="1"/>
  <c r="AD22" i="6" s="1"/>
  <c r="L22" i="6" s="1"/>
  <c r="AE22" i="6" a="1"/>
  <c r="AE22" i="6" s="1"/>
  <c r="AF22" i="6" a="1"/>
  <c r="AF22" i="6" s="1"/>
  <c r="N22" i="6" s="1"/>
  <c r="AG22" i="6" a="1"/>
  <c r="AG22" i="6" s="1"/>
  <c r="O22" i="6" s="1"/>
  <c r="AB23" i="6" a="1"/>
  <c r="AB23" i="6" s="1"/>
  <c r="J23" i="6" s="1"/>
  <c r="AC23" i="6" a="1"/>
  <c r="AC23" i="6" s="1"/>
  <c r="K23" i="6" s="1"/>
  <c r="AD23" i="6" a="1"/>
  <c r="AD23" i="6" s="1"/>
  <c r="L23" i="6" s="1"/>
  <c r="AE23" i="6" a="1"/>
  <c r="AE23" i="6" s="1"/>
  <c r="M23" i="6" s="1"/>
  <c r="AF23" i="6" a="1"/>
  <c r="AF23" i="6" s="1"/>
  <c r="N23" i="6" s="1"/>
  <c r="AG23" i="6" a="1"/>
  <c r="AG23" i="6" s="1"/>
  <c r="O23" i="6" s="1"/>
  <c r="AB24" i="6" a="1"/>
  <c r="AB24" i="6" s="1"/>
  <c r="J24" i="6" s="1"/>
  <c r="AC24" i="6" a="1"/>
  <c r="AC24" i="6" s="1"/>
  <c r="K24" i="6" s="1"/>
  <c r="AD24" i="6" a="1"/>
  <c r="AD24" i="6" s="1"/>
  <c r="L24" i="6" s="1"/>
  <c r="AE24" i="6" a="1"/>
  <c r="AE24" i="6" s="1"/>
  <c r="M24" i="6" s="1"/>
  <c r="AF24" i="6" a="1"/>
  <c r="AF24" i="6" s="1"/>
  <c r="N24" i="6" s="1"/>
  <c r="AG24" i="6" a="1"/>
  <c r="AG24" i="6" s="1"/>
  <c r="O24" i="6" s="1"/>
  <c r="AB25" i="6" a="1"/>
  <c r="AB25" i="6" s="1"/>
  <c r="J25" i="6" s="1"/>
  <c r="AC25" i="6" a="1"/>
  <c r="AC25" i="6" s="1"/>
  <c r="K25" i="6" s="1"/>
  <c r="AD25" i="6" a="1"/>
  <c r="AD25" i="6" s="1"/>
  <c r="L25" i="6" s="1"/>
  <c r="AE25" i="6" a="1"/>
  <c r="AE25" i="6" s="1"/>
  <c r="AF25" i="6" a="1"/>
  <c r="AF25" i="6" s="1"/>
  <c r="N25" i="6" s="1"/>
  <c r="AG25" i="6" a="1"/>
  <c r="AG25" i="6" s="1"/>
  <c r="O25" i="6" s="1"/>
  <c r="AB26" i="6" a="1"/>
  <c r="AB26" i="6" s="1"/>
  <c r="J26" i="6" s="1"/>
  <c r="AC26" i="6" a="1"/>
  <c r="AC26" i="6" s="1"/>
  <c r="K26" i="6" s="1"/>
  <c r="AD26" i="6" a="1"/>
  <c r="AD26" i="6" s="1"/>
  <c r="L26" i="6" s="1"/>
  <c r="AE26" i="6" a="1"/>
  <c r="AE26" i="6" s="1"/>
  <c r="M26" i="6" s="1"/>
  <c r="AF26" i="6" a="1"/>
  <c r="AF26" i="6" s="1"/>
  <c r="N26" i="6" s="1"/>
  <c r="AG26" i="6" a="1"/>
  <c r="AG26" i="6" s="1"/>
  <c r="O26" i="6" s="1"/>
  <c r="AB27" i="6" a="1"/>
  <c r="AB27" i="6" s="1"/>
  <c r="J27" i="6" s="1"/>
  <c r="AC27" i="6" a="1"/>
  <c r="AC27" i="6" s="1"/>
  <c r="K27" i="6" s="1"/>
  <c r="AD27" i="6" a="1"/>
  <c r="AD27" i="6" s="1"/>
  <c r="L27" i="6" s="1"/>
  <c r="AE27" i="6" a="1"/>
  <c r="AE27" i="6" s="1"/>
  <c r="M27" i="6" s="1"/>
  <c r="AF27" i="6" a="1"/>
  <c r="AF27" i="6" s="1"/>
  <c r="N27" i="6" s="1"/>
  <c r="AG27" i="6" a="1"/>
  <c r="AG27" i="6" s="1"/>
  <c r="O27" i="6" s="1"/>
  <c r="AB28" i="6" a="1"/>
  <c r="AB28" i="6" s="1"/>
  <c r="J28" i="6" s="1"/>
  <c r="AC28" i="6" a="1"/>
  <c r="AC28" i="6" s="1"/>
  <c r="K28" i="6" s="1"/>
  <c r="AD28" i="6" a="1"/>
  <c r="AD28" i="6" s="1"/>
  <c r="L28" i="6" s="1"/>
  <c r="AE28" i="6" a="1"/>
  <c r="AE28" i="6" s="1"/>
  <c r="AJ28" i="6" s="1"/>
  <c r="AF28" i="6" a="1"/>
  <c r="AF28" i="6" s="1"/>
  <c r="N28" i="6" s="1"/>
  <c r="AG28" i="6" a="1"/>
  <c r="AG28" i="6" s="1"/>
  <c r="O28" i="6" s="1"/>
  <c r="AB29" i="6" a="1"/>
  <c r="AB29" i="6" s="1"/>
  <c r="J29" i="6" s="1"/>
  <c r="AC29" i="6" a="1"/>
  <c r="AC29" i="6" s="1"/>
  <c r="K29" i="6" s="1"/>
  <c r="AD29" i="6" a="1"/>
  <c r="AD29" i="6" s="1"/>
  <c r="L29" i="6" s="1"/>
  <c r="AE29" i="6" a="1"/>
  <c r="AE29" i="6" s="1"/>
  <c r="AJ29" i="6" s="1"/>
  <c r="AF29" i="6" a="1"/>
  <c r="AF29" i="6" s="1"/>
  <c r="N29" i="6" s="1"/>
  <c r="AG29" i="6" a="1"/>
  <c r="AG29" i="6" s="1"/>
  <c r="O29" i="6" s="1"/>
  <c r="AB30" i="6" a="1"/>
  <c r="AB30" i="6" s="1"/>
  <c r="J30" i="6" s="1"/>
  <c r="AC30" i="6" a="1"/>
  <c r="AC30" i="6" s="1"/>
  <c r="K30" i="6" s="1"/>
  <c r="AD30" i="6" a="1"/>
  <c r="AD30" i="6" s="1"/>
  <c r="L30" i="6" s="1"/>
  <c r="AE30" i="6" a="1"/>
  <c r="AE30" i="6" s="1"/>
  <c r="AJ30" i="6" s="1"/>
  <c r="AF30" i="6" a="1"/>
  <c r="AF30" i="6" s="1"/>
  <c r="N30" i="6" s="1"/>
  <c r="AG30" i="6" a="1"/>
  <c r="AG30" i="6" s="1"/>
  <c r="O30" i="6" s="1"/>
  <c r="AB31" i="6" a="1"/>
  <c r="AB31" i="6" s="1"/>
  <c r="J31" i="6" s="1"/>
  <c r="AC31" i="6" a="1"/>
  <c r="AC31" i="6" s="1"/>
  <c r="K31" i="6" s="1"/>
  <c r="AD31" i="6" a="1"/>
  <c r="AD31" i="6" s="1"/>
  <c r="L31" i="6" s="1"/>
  <c r="AE31" i="6" a="1"/>
  <c r="AE31" i="6" s="1"/>
  <c r="AJ31" i="6" s="1"/>
  <c r="AF31" i="6" a="1"/>
  <c r="AF31" i="6" s="1"/>
  <c r="N31" i="6" s="1"/>
  <c r="AG31" i="6" a="1"/>
  <c r="AG31" i="6" s="1"/>
  <c r="O31" i="6" s="1"/>
  <c r="AB32" i="6" a="1"/>
  <c r="AB32" i="6" s="1"/>
  <c r="J32" i="6" s="1"/>
  <c r="AC32" i="6" a="1"/>
  <c r="AC32" i="6" s="1"/>
  <c r="K32" i="6" s="1"/>
  <c r="AD32" i="6" a="1"/>
  <c r="AD32" i="6" s="1"/>
  <c r="L32" i="6" s="1"/>
  <c r="AE32" i="6" a="1"/>
  <c r="AE32" i="6" s="1"/>
  <c r="AJ32" i="6" s="1"/>
  <c r="AF32" i="6" a="1"/>
  <c r="AF32" i="6" s="1"/>
  <c r="N32" i="6" s="1"/>
  <c r="AG32" i="6" a="1"/>
  <c r="AG32" i="6" s="1"/>
  <c r="O32" i="6" s="1"/>
  <c r="AB33" i="6" a="1"/>
  <c r="AB33" i="6" s="1"/>
  <c r="J33" i="6" s="1"/>
  <c r="AC33" i="6" a="1"/>
  <c r="AC33" i="6" s="1"/>
  <c r="K33" i="6" s="1"/>
  <c r="AD33" i="6" a="1"/>
  <c r="AD33" i="6" s="1"/>
  <c r="L33" i="6" s="1"/>
  <c r="AE33" i="6" a="1"/>
  <c r="AE33" i="6" s="1"/>
  <c r="AF33" i="6" a="1"/>
  <c r="AF33" i="6" s="1"/>
  <c r="N33" i="6" s="1"/>
  <c r="AG33" i="6" a="1"/>
  <c r="AG33" i="6" s="1"/>
  <c r="O33" i="6" s="1"/>
  <c r="AB34" i="6" a="1"/>
  <c r="AB34" i="6" s="1"/>
  <c r="J34" i="6" s="1"/>
  <c r="AC34" i="6" a="1"/>
  <c r="AC34" i="6" s="1"/>
  <c r="K34" i="6" s="1"/>
  <c r="AD34" i="6" a="1"/>
  <c r="AD34" i="6" s="1"/>
  <c r="L34" i="6" s="1"/>
  <c r="AE34" i="6" a="1"/>
  <c r="AE34" i="6" s="1"/>
  <c r="AJ34" i="6" s="1"/>
  <c r="AF34" i="6" a="1"/>
  <c r="AF34" i="6" s="1"/>
  <c r="N34" i="6" s="1"/>
  <c r="AG34" i="6" a="1"/>
  <c r="AG34" i="6" s="1"/>
  <c r="O34" i="6" s="1"/>
  <c r="AB35" i="6" a="1"/>
  <c r="AB35" i="6" s="1"/>
  <c r="J35" i="6" s="1"/>
  <c r="AC35" i="6" a="1"/>
  <c r="AC35" i="6" s="1"/>
  <c r="K35" i="6" s="1"/>
  <c r="AD35" i="6" a="1"/>
  <c r="AD35" i="6" s="1"/>
  <c r="L35" i="6" s="1"/>
  <c r="AE35" i="6" a="1"/>
  <c r="AE35" i="6" s="1"/>
  <c r="AJ35" i="6" s="1"/>
  <c r="AF35" i="6" a="1"/>
  <c r="AF35" i="6" s="1"/>
  <c r="N35" i="6" s="1"/>
  <c r="AG35" i="6" a="1"/>
  <c r="AG35" i="6" s="1"/>
  <c r="O35" i="6" s="1"/>
  <c r="AB36" i="6" a="1"/>
  <c r="AB36" i="6" s="1"/>
  <c r="J36" i="6" s="1"/>
  <c r="AC36" i="6" a="1"/>
  <c r="AC36" i="6" s="1"/>
  <c r="K36" i="6" s="1"/>
  <c r="AD36" i="6" a="1"/>
  <c r="AD36" i="6" s="1"/>
  <c r="L36" i="6" s="1"/>
  <c r="AE36" i="6" a="1"/>
  <c r="AE36" i="6" s="1"/>
  <c r="M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J39" i="6" s="1"/>
  <c r="AF39" i="6" a="1"/>
  <c r="AF39" i="6" s="1"/>
  <c r="N39" i="6" s="1"/>
  <c r="AG39" i="6" a="1"/>
  <c r="AG39" i="6" s="1"/>
  <c r="O39" i="6" s="1"/>
  <c r="AB40" i="6" a="1"/>
  <c r="AB40" i="6" s="1"/>
  <c r="J40" i="6" s="1"/>
  <c r="AC40" i="6" a="1"/>
  <c r="AC40" i="6" s="1"/>
  <c r="K40" i="6" s="1"/>
  <c r="AD40" i="6" a="1"/>
  <c r="AD40" i="6" s="1"/>
  <c r="L40" i="6" s="1"/>
  <c r="AE40" i="6" a="1"/>
  <c r="AE40" i="6" s="1"/>
  <c r="AJ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J42" i="6" s="1"/>
  <c r="AF42" i="6" a="1"/>
  <c r="AF42" i="6" s="1"/>
  <c r="N42" i="6" s="1"/>
  <c r="AG42" i="6" a="1"/>
  <c r="AG42" i="6" s="1"/>
  <c r="O42" i="6" s="1"/>
  <c r="M79" i="6"/>
  <c r="M67" i="6"/>
  <c r="M88" i="6"/>
  <c r="M80" i="6"/>
  <c r="M76" i="6"/>
  <c r="M72" i="6"/>
  <c r="M68" i="6"/>
  <c r="M105" i="6"/>
  <c r="M97" i="6"/>
  <c r="M89" i="6"/>
  <c r="M81" i="6"/>
  <c r="M73" i="6"/>
  <c r="M82" i="6"/>
  <c r="M78" i="6"/>
  <c r="F77" i="6"/>
  <c r="M74" i="6"/>
  <c r="M66" i="6"/>
  <c r="P2" i="6"/>
  <c r="U14" i="6" a="1"/>
  <c r="U14" i="6" s="1"/>
  <c r="C14" i="6" s="1"/>
  <c r="V14" i="6" a="1"/>
  <c r="V14" i="6" s="1"/>
  <c r="D14" i="6" s="1"/>
  <c r="W14" i="6" a="1"/>
  <c r="W14" i="6" s="1"/>
  <c r="E14" i="6" s="1"/>
  <c r="X14" i="6" a="1"/>
  <c r="X14" i="6" s="1"/>
  <c r="F14" i="6" s="1"/>
  <c r="Y14" i="6" a="1"/>
  <c r="Y14" i="6" s="1"/>
  <c r="G14" i="6" s="1"/>
  <c r="U15" i="6" a="1"/>
  <c r="U15" i="6" s="1"/>
  <c r="C15" i="6" s="1"/>
  <c r="V15" i="6" a="1"/>
  <c r="V15" i="6" s="1"/>
  <c r="D15" i="6" s="1"/>
  <c r="W15" i="6" a="1"/>
  <c r="W15" i="6" s="1"/>
  <c r="E15" i="6" s="1"/>
  <c r="X15" i="6" a="1"/>
  <c r="X15" i="6" s="1"/>
  <c r="F15" i="6" s="1"/>
  <c r="Y15" i="6" a="1"/>
  <c r="Y15" i="6" s="1"/>
  <c r="G15" i="6" s="1"/>
  <c r="U16" i="6" a="1"/>
  <c r="U16" i="6" s="1"/>
  <c r="C16" i="6" s="1"/>
  <c r="V16" i="6" a="1"/>
  <c r="V16" i="6" s="1"/>
  <c r="D16" i="6" s="1"/>
  <c r="W16" i="6" a="1"/>
  <c r="W16" i="6" s="1"/>
  <c r="E16" i="6" s="1"/>
  <c r="X16" i="6" a="1"/>
  <c r="X16" i="6" s="1"/>
  <c r="F16" i="6" s="1"/>
  <c r="Y16" i="6" a="1"/>
  <c r="Y16" i="6" s="1"/>
  <c r="G16" i="6" s="1"/>
  <c r="U17" i="6" a="1"/>
  <c r="U17" i="6" s="1"/>
  <c r="C17" i="6" s="1"/>
  <c r="V17" i="6" a="1"/>
  <c r="V17" i="6" s="1"/>
  <c r="D17" i="6" s="1"/>
  <c r="W17" i="6" a="1"/>
  <c r="W17" i="6" s="1"/>
  <c r="E17" i="6" s="1"/>
  <c r="X17" i="6" a="1"/>
  <c r="X17" i="6" s="1"/>
  <c r="F17" i="6" s="1"/>
  <c r="Y17" i="6" a="1"/>
  <c r="Y17" i="6" s="1"/>
  <c r="G17" i="6" s="1"/>
  <c r="U18" i="6" a="1"/>
  <c r="U18" i="6" s="1"/>
  <c r="C18" i="6" s="1"/>
  <c r="V18" i="6" a="1"/>
  <c r="V18" i="6" s="1"/>
  <c r="D18" i="6" s="1"/>
  <c r="U19" i="6" a="1"/>
  <c r="U19" i="6" s="1"/>
  <c r="C19" i="6" s="1"/>
  <c r="V19" i="6" a="1"/>
  <c r="V19" i="6" s="1"/>
  <c r="U20" i="6" a="1"/>
  <c r="U20" i="6" s="1"/>
  <c r="C20" i="6" s="1"/>
  <c r="V20" i="6" a="1"/>
  <c r="V20" i="6" s="1"/>
  <c r="D20" i="6" s="1"/>
  <c r="W20" i="6" a="1"/>
  <c r="W20" i="6" s="1"/>
  <c r="E20" i="6" s="1"/>
  <c r="X20" i="6" a="1"/>
  <c r="X20" i="6" s="1"/>
  <c r="Y20" i="6" a="1"/>
  <c r="Y20" i="6" s="1"/>
  <c r="U21" i="6" a="1"/>
  <c r="U21" i="6" s="1"/>
  <c r="C21" i="6" s="1"/>
  <c r="V21" i="6" a="1"/>
  <c r="V21" i="6" s="1"/>
  <c r="D21" i="6" s="1"/>
  <c r="W21" i="6" a="1"/>
  <c r="W21" i="6" s="1"/>
  <c r="E21" i="6" s="1"/>
  <c r="X21" i="6" a="1"/>
  <c r="X21" i="6" s="1"/>
  <c r="F21" i="6" s="1"/>
  <c r="Y21" i="6" a="1"/>
  <c r="Y21" i="6" s="1"/>
  <c r="G21" i="6" s="1"/>
  <c r="U22" i="6" a="1"/>
  <c r="U22" i="6" s="1"/>
  <c r="C22" i="6" s="1"/>
  <c r="V22" i="6" a="1"/>
  <c r="V22" i="6" s="1"/>
  <c r="D22" i="6" s="1"/>
  <c r="W22" i="6" a="1"/>
  <c r="W22" i="6" s="1"/>
  <c r="E22" i="6" s="1"/>
  <c r="X22" i="6" a="1"/>
  <c r="X22" i="6" s="1"/>
  <c r="F22" i="6" s="1"/>
  <c r="Y22" i="6" a="1"/>
  <c r="Y22" i="6" s="1"/>
  <c r="G22" i="6" s="1"/>
  <c r="U23" i="6" a="1"/>
  <c r="U23" i="6" s="1"/>
  <c r="C23" i="6" s="1"/>
  <c r="V23" i="6" a="1"/>
  <c r="V23" i="6" s="1"/>
  <c r="D23" i="6" s="1"/>
  <c r="W23" i="6" a="1"/>
  <c r="W23" i="6" s="1"/>
  <c r="E23" i="6" s="1"/>
  <c r="X23" i="6" a="1"/>
  <c r="X23" i="6" s="1"/>
  <c r="F23" i="6" s="1"/>
  <c r="Y23" i="6" a="1"/>
  <c r="Y23" i="6" s="1"/>
  <c r="G23" i="6" s="1"/>
  <c r="U24" i="6" a="1"/>
  <c r="U24" i="6" s="1"/>
  <c r="C24" i="6" s="1"/>
  <c r="V24" i="6" a="1"/>
  <c r="V24" i="6" s="1"/>
  <c r="D24" i="6" s="1"/>
  <c r="W24" i="6" a="1"/>
  <c r="W24" i="6" s="1"/>
  <c r="E24" i="6" s="1"/>
  <c r="X24" i="6" a="1"/>
  <c r="X24" i="6" s="1"/>
  <c r="Y24" i="6" a="1"/>
  <c r="Y24" i="6" s="1"/>
  <c r="G24" i="6" s="1"/>
  <c r="U25" i="6" a="1"/>
  <c r="U25" i="6" s="1"/>
  <c r="C25" i="6" s="1"/>
  <c r="V25" i="6" a="1"/>
  <c r="V25" i="6" s="1"/>
  <c r="D25" i="6" s="1"/>
  <c r="W25" i="6" a="1"/>
  <c r="W25" i="6" s="1"/>
  <c r="E25" i="6" s="1"/>
  <c r="X25" i="6" a="1"/>
  <c r="X25" i="6" s="1"/>
  <c r="Y25" i="6" a="1"/>
  <c r="Y25" i="6" s="1"/>
  <c r="G25" i="6" s="1"/>
  <c r="U26" i="6" a="1"/>
  <c r="U26" i="6" s="1"/>
  <c r="C26" i="6" s="1"/>
  <c r="V26" i="6" a="1"/>
  <c r="V26" i="6" s="1"/>
  <c r="D26" i="6" s="1"/>
  <c r="W26" i="6" a="1"/>
  <c r="W26" i="6" s="1"/>
  <c r="X26" i="6" a="1"/>
  <c r="X26" i="6" s="1"/>
  <c r="F26" i="6" s="1"/>
  <c r="Y26" i="6" a="1"/>
  <c r="Y26" i="6" s="1"/>
  <c r="G26" i="6" s="1"/>
  <c r="U27" i="6" a="1"/>
  <c r="U27" i="6" s="1"/>
  <c r="C27" i="6" s="1"/>
  <c r="V27" i="6" a="1"/>
  <c r="V27" i="6" s="1"/>
  <c r="D27" i="6" s="1"/>
  <c r="W27" i="6" a="1"/>
  <c r="W27" i="6" s="1"/>
  <c r="E27" i="6" s="1"/>
  <c r="X27" i="6" a="1"/>
  <c r="X27" i="6" s="1"/>
  <c r="Y27" i="6" a="1"/>
  <c r="Y27" i="6" s="1"/>
  <c r="G27" i="6" s="1"/>
  <c r="U28" i="6" a="1"/>
  <c r="U28" i="6" s="1"/>
  <c r="C28" i="6" s="1"/>
  <c r="V28" i="6" a="1"/>
  <c r="V28" i="6" s="1"/>
  <c r="D28" i="6" s="1"/>
  <c r="W28" i="6" a="1"/>
  <c r="W28" i="6" s="1"/>
  <c r="E28" i="6" s="1"/>
  <c r="X28" i="6" a="1"/>
  <c r="X28" i="6" s="1"/>
  <c r="Y28" i="6" a="1"/>
  <c r="Y28" i="6" s="1"/>
  <c r="G28" i="6" s="1"/>
  <c r="U29" i="6" a="1"/>
  <c r="U29" i="6" s="1"/>
  <c r="C29" i="6" s="1"/>
  <c r="V29" i="6" a="1"/>
  <c r="V29" i="6" s="1"/>
  <c r="D29" i="6" s="1"/>
  <c r="W29" i="6" a="1"/>
  <c r="W29" i="6" s="1"/>
  <c r="E29" i="6" s="1"/>
  <c r="X29" i="6" a="1"/>
  <c r="X29" i="6" s="1"/>
  <c r="Y29" i="6" a="1"/>
  <c r="Y29" i="6" s="1"/>
  <c r="G29" i="6" s="1"/>
  <c r="U30" i="6" a="1"/>
  <c r="U30" i="6" s="1"/>
  <c r="C30" i="6" s="1"/>
  <c r="V30" i="6" a="1"/>
  <c r="V30" i="6" s="1"/>
  <c r="D30" i="6" s="1"/>
  <c r="W30" i="6" a="1"/>
  <c r="W30" i="6" s="1"/>
  <c r="E30" i="6" s="1"/>
  <c r="X30" i="6" a="1"/>
  <c r="X30" i="6" s="1"/>
  <c r="F30" i="6" s="1"/>
  <c r="Y30" i="6" a="1"/>
  <c r="Y30" i="6" s="1"/>
  <c r="G30" i="6" s="1"/>
  <c r="U31" i="6" a="1"/>
  <c r="U31" i="6" s="1"/>
  <c r="C31" i="6" s="1"/>
  <c r="V31" i="6" a="1"/>
  <c r="V31" i="6" s="1"/>
  <c r="D31" i="6" s="1"/>
  <c r="W31" i="6" a="1"/>
  <c r="W31" i="6" s="1"/>
  <c r="E31" i="6" s="1"/>
  <c r="X31" i="6" a="1"/>
  <c r="X31" i="6" s="1"/>
  <c r="Y31" i="6" a="1"/>
  <c r="Y31" i="6" s="1"/>
  <c r="G31" i="6" s="1"/>
  <c r="U32" i="6" a="1"/>
  <c r="U32" i="6" s="1"/>
  <c r="C32" i="6" s="1"/>
  <c r="V32" i="6" a="1"/>
  <c r="V32" i="6" s="1"/>
  <c r="D32" i="6" s="1"/>
  <c r="W32" i="6" a="1"/>
  <c r="W32" i="6" s="1"/>
  <c r="E32" i="6" s="1"/>
  <c r="X32" i="6" a="1"/>
  <c r="X32" i="6" s="1"/>
  <c r="Y32" i="6" a="1"/>
  <c r="Y32" i="6" s="1"/>
  <c r="G32" i="6" s="1"/>
  <c r="U33" i="6" a="1"/>
  <c r="U33" i="6" s="1"/>
  <c r="C33" i="6" s="1"/>
  <c r="V33" i="6" a="1"/>
  <c r="V33" i="6" s="1"/>
  <c r="D33" i="6" s="1"/>
  <c r="W33" i="6" a="1"/>
  <c r="W33" i="6" s="1"/>
  <c r="E33" i="6" s="1"/>
  <c r="X33" i="6" a="1"/>
  <c r="X33" i="6" s="1"/>
  <c r="Y33" i="6" a="1"/>
  <c r="Y33" i="6" s="1"/>
  <c r="G33" i="6" s="1"/>
  <c r="U34" i="6" a="1"/>
  <c r="U34" i="6" s="1"/>
  <c r="C34" i="6" s="1"/>
  <c r="V34" i="6" a="1"/>
  <c r="V34" i="6" s="1"/>
  <c r="D34" i="6" s="1"/>
  <c r="W34" i="6" a="1"/>
  <c r="W34" i="6" s="1"/>
  <c r="E34" i="6" s="1"/>
  <c r="X34" i="6" a="1"/>
  <c r="X34" i="6" s="1"/>
  <c r="Y34" i="6" a="1"/>
  <c r="Y34" i="6" s="1"/>
  <c r="G34" i="6" s="1"/>
  <c r="U35" i="6" a="1"/>
  <c r="U35" i="6" s="1"/>
  <c r="C35" i="6" s="1"/>
  <c r="V35" i="6" a="1"/>
  <c r="V35" i="6" s="1"/>
  <c r="D35" i="6" s="1"/>
  <c r="W35" i="6" a="1"/>
  <c r="W35" i="6" s="1"/>
  <c r="E35" i="6" s="1"/>
  <c r="X35" i="6" a="1"/>
  <c r="X35" i="6" s="1"/>
  <c r="Y35" i="6" a="1"/>
  <c r="Y35" i="6" s="1"/>
  <c r="G35" i="6" s="1"/>
  <c r="U36" i="6" a="1"/>
  <c r="U36" i="6" s="1"/>
  <c r="C36" i="6" s="1"/>
  <c r="V36" i="6" a="1"/>
  <c r="V36" i="6" s="1"/>
  <c r="D36" i="6" s="1"/>
  <c r="W36" i="6" a="1"/>
  <c r="W36" i="6" s="1"/>
  <c r="E36" i="6" s="1"/>
  <c r="X36" i="6" a="1"/>
  <c r="X36" i="6" s="1"/>
  <c r="Y36" i="6" a="1"/>
  <c r="Y36" i="6" s="1"/>
  <c r="G36" i="6" s="1"/>
  <c r="U37" i="6" a="1"/>
  <c r="U37" i="6" s="1"/>
  <c r="C37" i="6" s="1"/>
  <c r="V37" i="6" a="1"/>
  <c r="V37" i="6" s="1"/>
  <c r="D37" i="6" s="1"/>
  <c r="W37" i="6" a="1"/>
  <c r="W37" i="6" s="1"/>
  <c r="E37" i="6" s="1"/>
  <c r="X37" i="6" a="1"/>
  <c r="X37" i="6" s="1"/>
  <c r="Y37" i="6" a="1"/>
  <c r="Y37" i="6" s="1"/>
  <c r="G37" i="6" s="1"/>
  <c r="U38" i="6" a="1"/>
  <c r="U38" i="6" s="1"/>
  <c r="C38" i="6" s="1"/>
  <c r="V38" i="6" a="1"/>
  <c r="V38" i="6" s="1"/>
  <c r="D38" i="6" s="1"/>
  <c r="W38" i="6" a="1"/>
  <c r="W38" i="6" s="1"/>
  <c r="E38" i="6" s="1"/>
  <c r="X38" i="6" a="1"/>
  <c r="X38" i="6" s="1"/>
  <c r="Y38" i="6" a="1"/>
  <c r="Y38" i="6" s="1"/>
  <c r="G38" i="6" s="1"/>
  <c r="U39" i="6" a="1"/>
  <c r="U39" i="6" s="1"/>
  <c r="C39" i="6" s="1"/>
  <c r="V39" i="6" a="1"/>
  <c r="V39" i="6" s="1"/>
  <c r="D39" i="6" s="1"/>
  <c r="W39" i="6" a="1"/>
  <c r="W39" i="6" s="1"/>
  <c r="E39" i="6" s="1"/>
  <c r="X39" i="6" a="1"/>
  <c r="X39" i="6" s="1"/>
  <c r="Y39" i="6" a="1"/>
  <c r="Y39" i="6" s="1"/>
  <c r="G39" i="6" s="1"/>
  <c r="U40" i="6" a="1"/>
  <c r="U40" i="6" s="1"/>
  <c r="C40" i="6" s="1"/>
  <c r="V40" i="6" a="1"/>
  <c r="V40" i="6" s="1"/>
  <c r="D40" i="6" s="1"/>
  <c r="W40" i="6" a="1"/>
  <c r="W40" i="6" s="1"/>
  <c r="E40" i="6" s="1"/>
  <c r="X40" i="6" a="1"/>
  <c r="X40" i="6" s="1"/>
  <c r="Y40" i="6" a="1"/>
  <c r="Y40" i="6" s="1"/>
  <c r="G40" i="6" s="1"/>
  <c r="U41" i="6" a="1"/>
  <c r="U41" i="6" s="1"/>
  <c r="C41" i="6" s="1"/>
  <c r="V41" i="6" a="1"/>
  <c r="V41" i="6" s="1"/>
  <c r="D41" i="6" s="1"/>
  <c r="W41" i="6" a="1"/>
  <c r="W41" i="6" s="1"/>
  <c r="E41" i="6" s="1"/>
  <c r="X41" i="6" a="1"/>
  <c r="X41" i="6" s="1"/>
  <c r="Y41" i="6" a="1"/>
  <c r="Y41" i="6" s="1"/>
  <c r="G41" i="6" s="1"/>
  <c r="U42" i="6" a="1"/>
  <c r="U42" i="6" s="1"/>
  <c r="C42" i="6" s="1"/>
  <c r="V42" i="6" a="1"/>
  <c r="V42" i="6" s="1"/>
  <c r="D42" i="6" s="1"/>
  <c r="W42" i="6" a="1"/>
  <c r="W42" i="6" s="1"/>
  <c r="E42" i="6" s="1"/>
  <c r="X42" i="6" a="1"/>
  <c r="X42" i="6" s="1"/>
  <c r="Y42" i="6" a="1"/>
  <c r="Y42" i="6" s="1"/>
  <c r="G42" i="6" s="1"/>
  <c r="A12" i="1"/>
  <c r="N12" i="1" s="1"/>
  <c r="A13" i="1"/>
  <c r="N13" i="1" s="1"/>
  <c r="A14" i="1"/>
  <c r="E19" i="6"/>
  <c r="F19" i="6"/>
  <c r="A15" i="1"/>
  <c r="N15" i="1" s="1"/>
  <c r="A16" i="1"/>
  <c r="N16" i="1" s="1"/>
  <c r="A17" i="1"/>
  <c r="A18" i="1"/>
  <c r="A19" i="1"/>
  <c r="N19" i="1" s="1"/>
  <c r="A20" i="1"/>
  <c r="N20" i="1" s="1"/>
  <c r="A21" i="1"/>
  <c r="A22" i="1"/>
  <c r="N22" i="1" s="1"/>
  <c r="A23" i="1"/>
  <c r="A24" i="1"/>
  <c r="N24" i="1" s="1"/>
  <c r="A25" i="1"/>
  <c r="A26" i="1"/>
  <c r="N26" i="1" s="1"/>
  <c r="A27" i="1"/>
  <c r="A28" i="1"/>
  <c r="N28" i="1" s="1"/>
  <c r="A29" i="1"/>
  <c r="A30" i="1"/>
  <c r="A31" i="1"/>
  <c r="P64" i="1" s="1"/>
  <c r="A32" i="1"/>
  <c r="P65" i="1" s="1"/>
  <c r="A33" i="1"/>
  <c r="N33" i="1" s="1"/>
  <c r="A34" i="1"/>
  <c r="A35" i="1"/>
  <c r="N35" i="1" s="1"/>
  <c r="A36" i="1"/>
  <c r="A37" i="1"/>
  <c r="N37" i="1" s="1"/>
  <c r="A38" i="1"/>
  <c r="A39" i="1"/>
  <c r="A40" i="1"/>
  <c r="A41" i="1"/>
  <c r="A42" i="1"/>
  <c r="N42" i="1" s="1"/>
  <c r="A43" i="1"/>
  <c r="N43" i="1" s="1"/>
  <c r="A44" i="1"/>
  <c r="A45" i="1"/>
  <c r="N45" i="1" s="1"/>
  <c r="A46" i="1"/>
  <c r="N46" i="1" s="1"/>
  <c r="A47" i="1"/>
  <c r="N47" i="1" s="1"/>
  <c r="A48" i="1"/>
  <c r="A49" i="1"/>
  <c r="N49" i="1" s="1"/>
  <c r="A50" i="1"/>
  <c r="N50" i="1" s="1"/>
  <c r="A51" i="1"/>
  <c r="A52" i="1"/>
  <c r="N52" i="1" s="1"/>
  <c r="A53" i="1"/>
  <c r="A54" i="1"/>
  <c r="A55" i="1"/>
  <c r="N55" i="1" s="1"/>
  <c r="A56" i="1"/>
  <c r="N56" i="1" s="1"/>
  <c r="A57" i="1"/>
  <c r="A58" i="1"/>
  <c r="N58" i="1" s="1"/>
  <c r="A59" i="1"/>
  <c r="N59" i="1" s="1"/>
  <c r="A60" i="1"/>
  <c r="N60" i="1" s="1"/>
  <c r="A61" i="1"/>
  <c r="N61" i="1" s="1"/>
  <c r="A62" i="1"/>
  <c r="N62" i="1" s="1"/>
  <c r="A2" i="1"/>
  <c r="C621" i="4" s="1"/>
  <c r="A3" i="1"/>
  <c r="C616" i="4" s="1"/>
  <c r="A4" i="1"/>
  <c r="A5" i="1"/>
  <c r="N5" i="1" s="1"/>
  <c r="A6" i="1"/>
  <c r="A7" i="1"/>
  <c r="N7" i="1" s="1"/>
  <c r="N9" i="1"/>
  <c r="A63" i="1"/>
  <c r="Q11" i="1" s="1"/>
  <c r="O70" i="1" a="1"/>
  <c r="O70" i="1" s="1"/>
  <c r="Q70" i="1"/>
  <c r="R70" i="1"/>
  <c r="O69" i="1" a="1"/>
  <c r="O69" i="1" s="1"/>
  <c r="Q69" i="1"/>
  <c r="R69" i="1"/>
  <c r="O68" i="1" a="1"/>
  <c r="O68" i="1" s="1"/>
  <c r="Q68" i="1"/>
  <c r="R68" i="1"/>
  <c r="O67" i="1" a="1"/>
  <c r="O67" i="1" s="1"/>
  <c r="Q67" i="1"/>
  <c r="R67" i="1"/>
  <c r="O66" i="1" a="1"/>
  <c r="O66" i="1" s="1"/>
  <c r="Q66" i="1"/>
  <c r="R66" i="1"/>
  <c r="O65" i="1" a="1"/>
  <c r="O65" i="1" s="1"/>
  <c r="Q65" i="1"/>
  <c r="R65" i="1"/>
  <c r="O64" i="1" a="1"/>
  <c r="O64" i="1" s="1"/>
  <c r="Q64" i="1"/>
  <c r="R64" i="1"/>
  <c r="R11" i="1"/>
  <c r="X8" i="6" a="1"/>
  <c r="X8" i="6" s="1"/>
  <c r="F8" i="6" s="1"/>
  <c r="X9" i="6" a="1"/>
  <c r="X9" i="6" s="1"/>
  <c r="F9" i="6" s="1"/>
  <c r="X10" i="6" a="1"/>
  <c r="X10" i="6" s="1"/>
  <c r="F10" i="6" s="1"/>
  <c r="X11" i="6" a="1"/>
  <c r="X11" i="6" s="1"/>
  <c r="F11" i="6" s="1"/>
  <c r="Y6" i="6" a="1"/>
  <c r="Y6" i="6" s="1"/>
  <c r="G6" i="6" s="1"/>
  <c r="Y7" i="6" a="1"/>
  <c r="Y7" i="6" s="1"/>
  <c r="G7" i="6" s="1"/>
  <c r="Y8" i="6" a="1"/>
  <c r="Y8" i="6" s="1"/>
  <c r="G8" i="6" s="1"/>
  <c r="Y9" i="6" a="1"/>
  <c r="Y9" i="6" s="1"/>
  <c r="G9" i="6" s="1"/>
  <c r="Y10" i="6" a="1"/>
  <c r="Y10" i="6" s="1"/>
  <c r="G10" i="6" s="1"/>
  <c r="Y11" i="6" a="1"/>
  <c r="Y11" i="6" s="1"/>
  <c r="G11" i="6" s="1"/>
  <c r="AC7" i="6" a="1"/>
  <c r="AC7" i="6" s="1"/>
  <c r="K7" i="6" s="1"/>
  <c r="AD7" i="6" a="1"/>
  <c r="AD7" i="6" s="1"/>
  <c r="L7" i="6" s="1"/>
  <c r="AE7" i="6" a="1"/>
  <c r="AE7" i="6" s="1"/>
  <c r="M7" i="6" s="1"/>
  <c r="AF7" i="6" a="1"/>
  <c r="AF7" i="6" s="1"/>
  <c r="AG7" i="6" a="1"/>
  <c r="AG7" i="6" s="1"/>
  <c r="O7" i="6" s="1"/>
  <c r="AC8" i="6" a="1"/>
  <c r="AC8" i="6" s="1"/>
  <c r="K8" i="6" s="1"/>
  <c r="AD8" i="6" a="1"/>
  <c r="AD8" i="6" s="1"/>
  <c r="L8" i="6" s="1"/>
  <c r="AE8" i="6" a="1"/>
  <c r="AE8" i="6" s="1"/>
  <c r="AF8" i="6" a="1"/>
  <c r="AF8" i="6" s="1"/>
  <c r="N8" i="6" s="1"/>
  <c r="AG8" i="6" a="1"/>
  <c r="AG8" i="6" s="1"/>
  <c r="O8" i="6" s="1"/>
  <c r="AD6" i="6" a="1"/>
  <c r="AD6" i="6" s="1"/>
  <c r="L6" i="6" s="1"/>
  <c r="AE6" i="6" a="1"/>
  <c r="AE6" i="6" s="1"/>
  <c r="M6" i="6" s="1"/>
  <c r="AF6" i="6" a="1"/>
  <c r="AF6" i="6" s="1"/>
  <c r="AG6" i="6" a="1"/>
  <c r="AG6" i="6" s="1"/>
  <c r="O6" i="6" s="1"/>
  <c r="AC6" i="6" a="1"/>
  <c r="AC6" i="6" s="1"/>
  <c r="K6" i="6" s="1"/>
  <c r="AB7" i="6" a="1"/>
  <c r="AB7" i="6" s="1"/>
  <c r="J7" i="6" s="1"/>
  <c r="AB8" i="6" a="1"/>
  <c r="AB8" i="6" s="1"/>
  <c r="J8" i="6" s="1"/>
  <c r="AB6" i="6" a="1"/>
  <c r="AB6" i="6" s="1"/>
  <c r="J6" i="6" s="1"/>
  <c r="N12" i="6"/>
  <c r="U12" i="6" a="1"/>
  <c r="U12" i="6" s="1"/>
  <c r="C12" i="6" s="1"/>
  <c r="V12" i="6" a="1"/>
  <c r="V12" i="6" s="1"/>
  <c r="D12" i="6" s="1"/>
  <c r="W12" i="6" a="1"/>
  <c r="W12" i="6" s="1"/>
  <c r="E12" i="6" s="1"/>
  <c r="X12" i="6" a="1"/>
  <c r="X12" i="6" s="1"/>
  <c r="F12" i="6" s="1"/>
  <c r="Y12" i="6" a="1"/>
  <c r="Y12" i="6" s="1"/>
  <c r="G12" i="6" s="1"/>
  <c r="U13" i="6" a="1"/>
  <c r="U13" i="6" s="1"/>
  <c r="C13" i="6" s="1"/>
  <c r="V13" i="6" a="1"/>
  <c r="V13" i="6" s="1"/>
  <c r="D13" i="6" s="1"/>
  <c r="X13" i="6" a="1"/>
  <c r="X13" i="6" s="1"/>
  <c r="F18" i="6"/>
  <c r="U7" i="6" a="1"/>
  <c r="U7" i="6" s="1"/>
  <c r="C7" i="6" s="1"/>
  <c r="V7" i="6" a="1"/>
  <c r="V7" i="6" s="1"/>
  <c r="D7" i="6" s="1"/>
  <c r="W7" i="6" a="1"/>
  <c r="W7" i="6" s="1"/>
  <c r="U8" i="6" a="1"/>
  <c r="U8" i="6" s="1"/>
  <c r="C8" i="6" s="1"/>
  <c r="V8" i="6" a="1"/>
  <c r="V8" i="6" s="1"/>
  <c r="D8" i="6" s="1"/>
  <c r="W8" i="6" a="1"/>
  <c r="W8" i="6" s="1"/>
  <c r="U9" i="6" a="1"/>
  <c r="U9" i="6" s="1"/>
  <c r="C9" i="6" s="1"/>
  <c r="V9" i="6" a="1"/>
  <c r="V9" i="6" s="1"/>
  <c r="W9" i="6" a="1"/>
  <c r="W9" i="6" s="1"/>
  <c r="E9" i="6" s="1"/>
  <c r="U10" i="6" a="1"/>
  <c r="U10" i="6" s="1"/>
  <c r="C10" i="6" s="1"/>
  <c r="V10" i="6" a="1"/>
  <c r="V10" i="6" s="1"/>
  <c r="D10" i="6" s="1"/>
  <c r="W10" i="6" a="1"/>
  <c r="W10" i="6" s="1"/>
  <c r="U11" i="6" a="1"/>
  <c r="U11" i="6" s="1"/>
  <c r="C11" i="6" s="1"/>
  <c r="V11" i="6" a="1"/>
  <c r="V11" i="6" s="1"/>
  <c r="D11" i="6" s="1"/>
  <c r="W11" i="6" a="1"/>
  <c r="W11" i="6" s="1"/>
  <c r="E11" i="6" s="1"/>
  <c r="V6" i="6" a="1"/>
  <c r="V6" i="6" s="1"/>
  <c r="W6" i="6" a="1"/>
  <c r="W6" i="6" s="1"/>
  <c r="E6" i="6" s="1"/>
  <c r="U6" i="6" a="1"/>
  <c r="U6" i="6" s="1"/>
  <c r="C6" i="6" s="1"/>
  <c r="C617" i="4" l="1"/>
  <c r="C618" i="4"/>
  <c r="R10" i="1"/>
  <c r="O10" i="1" a="1"/>
  <c r="O10" i="1" s="1"/>
  <c r="C619" i="4"/>
  <c r="D619" i="4" s="1"/>
  <c r="C620" i="4"/>
  <c r="B620" i="4" s="1"/>
  <c r="M75" i="6"/>
  <c r="C304" i="2"/>
  <c r="D304" i="2" s="1"/>
  <c r="C301" i="2"/>
  <c r="C28" i="5"/>
  <c r="C27" i="5"/>
  <c r="C26" i="5"/>
  <c r="C25" i="5"/>
  <c r="C116" i="4"/>
  <c r="C115" i="4"/>
  <c r="C114" i="4"/>
  <c r="C113" i="4"/>
  <c r="C112" i="4"/>
  <c r="C216" i="4"/>
  <c r="C218" i="4"/>
  <c r="C217" i="4"/>
  <c r="C215" i="4"/>
  <c r="C214" i="4"/>
  <c r="C23" i="3"/>
  <c r="C277" i="4"/>
  <c r="C798" i="5"/>
  <c r="C799" i="5"/>
  <c r="D799" i="5" s="1"/>
  <c r="C800" i="5"/>
  <c r="B800" i="5" s="1"/>
  <c r="C801" i="5"/>
  <c r="D801" i="5" s="1"/>
  <c r="C802" i="5"/>
  <c r="D802" i="5" s="1"/>
  <c r="C803" i="5"/>
  <c r="C804" i="5"/>
  <c r="B804" i="5" s="1"/>
  <c r="C805" i="5"/>
  <c r="D805" i="5" s="1"/>
  <c r="C806" i="5"/>
  <c r="C807" i="5"/>
  <c r="D807" i="5" s="1"/>
  <c r="C808" i="5"/>
  <c r="C809" i="5"/>
  <c r="B809" i="5" s="1"/>
  <c r="C748" i="3"/>
  <c r="D748" i="3" s="1"/>
  <c r="C745" i="3"/>
  <c r="D745" i="3" s="1"/>
  <c r="C742" i="3"/>
  <c r="C739" i="3"/>
  <c r="C273" i="4"/>
  <c r="B273" i="4" s="1"/>
  <c r="C276" i="4"/>
  <c r="B276" i="4" s="1"/>
  <c r="C280" i="4"/>
  <c r="C283" i="4"/>
  <c r="D283" i="4" s="1"/>
  <c r="C286" i="4"/>
  <c r="C289" i="4"/>
  <c r="D289" i="4" s="1"/>
  <c r="C292" i="4"/>
  <c r="B292" i="4" s="1"/>
  <c r="C747" i="3"/>
  <c r="D747" i="3" s="1"/>
  <c r="C744" i="3"/>
  <c r="D744" i="3" s="1"/>
  <c r="C741" i="3"/>
  <c r="C738" i="3"/>
  <c r="C274" i="4"/>
  <c r="B274" i="4" s="1"/>
  <c r="C278" i="4"/>
  <c r="B278" i="4" s="1"/>
  <c r="C281" i="4"/>
  <c r="B281" i="4" s="1"/>
  <c r="C284" i="4"/>
  <c r="C287" i="4"/>
  <c r="C290" i="4"/>
  <c r="Q10" i="1"/>
  <c r="C51" i="2"/>
  <c r="D51" i="2" s="1"/>
  <c r="C746" i="3"/>
  <c r="C743" i="3"/>
  <c r="C740" i="3"/>
  <c r="D740" i="3" s="1"/>
  <c r="C737" i="3"/>
  <c r="C275" i="4"/>
  <c r="C279" i="4"/>
  <c r="B279" i="4" s="1"/>
  <c r="C282" i="4"/>
  <c r="B282" i="4" s="1"/>
  <c r="C285" i="4"/>
  <c r="C288" i="4"/>
  <c r="B288" i="4" s="1"/>
  <c r="C291" i="4"/>
  <c r="D601" i="10"/>
  <c r="D600" i="10"/>
  <c r="D599" i="10"/>
  <c r="D165" i="10"/>
  <c r="D598" i="10"/>
  <c r="D164" i="10"/>
  <c r="D597" i="10"/>
  <c r="D163" i="10"/>
  <c r="D596" i="10"/>
  <c r="D595" i="10"/>
  <c r="D594" i="10"/>
  <c r="D593" i="10"/>
  <c r="D592" i="10"/>
  <c r="M90" i="6"/>
  <c r="M51" i="6"/>
  <c r="M83" i="6"/>
  <c r="M92" i="6"/>
  <c r="D585" i="10"/>
  <c r="D591" i="10"/>
  <c r="D590" i="10"/>
  <c r="D589" i="10"/>
  <c r="D588" i="10"/>
  <c r="D587" i="10"/>
  <c r="D586" i="10"/>
  <c r="D579" i="10"/>
  <c r="D578" i="10"/>
  <c r="D577" i="10"/>
  <c r="D572" i="10"/>
  <c r="D571" i="10"/>
  <c r="D486" i="10"/>
  <c r="D485" i="10"/>
  <c r="D484" i="10"/>
  <c r="D483" i="10"/>
  <c r="D482" i="10"/>
  <c r="D481" i="10"/>
  <c r="D480" i="10"/>
  <c r="D479" i="10"/>
  <c r="D478" i="10"/>
  <c r="D357" i="10"/>
  <c r="D356" i="10"/>
  <c r="D355" i="10"/>
  <c r="D218" i="10"/>
  <c r="D217" i="10"/>
  <c r="D216" i="10"/>
  <c r="D215" i="10"/>
  <c r="D214" i="10"/>
  <c r="D213" i="10"/>
  <c r="D212" i="10"/>
  <c r="D211"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P10" i="1"/>
  <c r="N2" i="1"/>
  <c r="C736" i="3"/>
  <c r="C735" i="3"/>
  <c r="C734" i="3"/>
  <c r="C733" i="3"/>
  <c r="C732" i="3"/>
  <c r="C731" i="3"/>
  <c r="C730" i="3"/>
  <c r="C729" i="3"/>
  <c r="C728" i="3"/>
  <c r="C727" i="3"/>
  <c r="C726" i="3"/>
  <c r="C725" i="3"/>
  <c r="C724" i="3"/>
  <c r="C723" i="3"/>
  <c r="C722" i="3"/>
  <c r="C794" i="5"/>
  <c r="C795" i="5"/>
  <c r="C796" i="5"/>
  <c r="C797" i="5"/>
  <c r="C73" i="5"/>
  <c r="D73" i="5" s="1"/>
  <c r="C74" i="5"/>
  <c r="B74" i="5" s="1"/>
  <c r="C75" i="5"/>
  <c r="D75" i="5" s="1"/>
  <c r="C76" i="5"/>
  <c r="B76" i="5" s="1"/>
  <c r="C782" i="5"/>
  <c r="D782" i="5" s="1"/>
  <c r="C783" i="5"/>
  <c r="C784" i="5"/>
  <c r="D784" i="5" s="1"/>
  <c r="C785" i="5"/>
  <c r="B785" i="5" s="1"/>
  <c r="C786" i="5"/>
  <c r="B786" i="5" s="1"/>
  <c r="C787" i="5"/>
  <c r="D787" i="5" s="1"/>
  <c r="C788" i="5"/>
  <c r="B788" i="5" s="1"/>
  <c r="C789" i="5"/>
  <c r="D789" i="5" s="1"/>
  <c r="C790" i="5"/>
  <c r="D790" i="5" s="1"/>
  <c r="C791" i="5"/>
  <c r="D791" i="5" s="1"/>
  <c r="C792" i="5"/>
  <c r="C793" i="5"/>
  <c r="D793" i="5" s="1"/>
  <c r="C721" i="3"/>
  <c r="C58" i="3"/>
  <c r="D58" i="3" s="1"/>
  <c r="C59" i="3"/>
  <c r="B59" i="3" s="1"/>
  <c r="C60" i="3"/>
  <c r="B60" i="3" s="1"/>
  <c r="C61" i="3"/>
  <c r="D61" i="3" s="1"/>
  <c r="C63" i="2"/>
  <c r="B63" i="2" s="1"/>
  <c r="C303" i="2"/>
  <c r="B303" i="2" s="1"/>
  <c r="N30" i="1"/>
  <c r="O11" i="1" a="1"/>
  <c r="O11" i="1" s="1"/>
  <c r="P11" i="1"/>
  <c r="Z29" i="6"/>
  <c r="Z27" i="6"/>
  <c r="Z31" i="6"/>
  <c r="AJ25" i="6"/>
  <c r="AJ22" i="6"/>
  <c r="O4" i="1" a="1"/>
  <c r="O4" i="1" s="1"/>
  <c r="N4" i="1"/>
  <c r="P53" i="1"/>
  <c r="N53" i="1"/>
  <c r="O32" i="1" a="1"/>
  <c r="O32" i="1" s="1"/>
  <c r="N32" i="1"/>
  <c r="Q29" i="1"/>
  <c r="N29" i="1"/>
  <c r="R23" i="1"/>
  <c r="N23" i="1"/>
  <c r="Q63" i="1"/>
  <c r="N63" i="1"/>
  <c r="R6" i="1"/>
  <c r="N6" i="1"/>
  <c r="Q3" i="1"/>
  <c r="N3" i="1"/>
  <c r="P40" i="1"/>
  <c r="N40" i="1"/>
  <c r="P34" i="1"/>
  <c r="N34" i="1"/>
  <c r="O31" i="1" a="1"/>
  <c r="O31" i="1" s="1"/>
  <c r="N31" i="1"/>
  <c r="O25" i="1" a="1"/>
  <c r="O25" i="1" s="1"/>
  <c r="N25" i="1"/>
  <c r="Q41" i="1"/>
  <c r="N41" i="1"/>
  <c r="O17" i="1" a="1"/>
  <c r="O17" i="1" s="1"/>
  <c r="N17" i="1"/>
  <c r="P57" i="1"/>
  <c r="N57" i="1"/>
  <c r="Q54" i="1"/>
  <c r="N54" i="1"/>
  <c r="R51" i="1"/>
  <c r="N51" i="1"/>
  <c r="R48" i="1"/>
  <c r="N48" i="1"/>
  <c r="O39" i="1" a="1"/>
  <c r="O39" i="1" s="1"/>
  <c r="N39" i="1"/>
  <c r="O36" i="1" a="1"/>
  <c r="O36" i="1" s="1"/>
  <c r="N36" i="1"/>
  <c r="P27" i="1"/>
  <c r="N27" i="1"/>
  <c r="R21" i="1"/>
  <c r="N21" i="1"/>
  <c r="Q18" i="1"/>
  <c r="N18" i="1"/>
  <c r="Q14" i="1"/>
  <c r="N14" i="1"/>
  <c r="O44" i="1" a="1"/>
  <c r="O44" i="1" s="1"/>
  <c r="N44" i="1"/>
  <c r="O38" i="1" a="1"/>
  <c r="O38" i="1" s="1"/>
  <c r="N38" i="1"/>
  <c r="C103" i="5"/>
  <c r="B103" i="5" s="1"/>
  <c r="C93" i="5"/>
  <c r="B93" i="5" s="1"/>
  <c r="C79" i="3"/>
  <c r="B79" i="3" s="1"/>
  <c r="C65" i="2"/>
  <c r="B65" i="2" s="1"/>
  <c r="C110" i="3"/>
  <c r="D110" i="3" s="1"/>
  <c r="C98" i="3"/>
  <c r="D98" i="3" s="1"/>
  <c r="C86" i="3"/>
  <c r="B86" i="3" s="1"/>
  <c r="C334" i="4"/>
  <c r="D334" i="4" s="1"/>
  <c r="C122" i="5"/>
  <c r="B122" i="5" s="1"/>
  <c r="C110" i="5"/>
  <c r="D110" i="5" s="1"/>
  <c r="C98" i="5"/>
  <c r="B98" i="5" s="1"/>
  <c r="C116" i="3"/>
  <c r="D116" i="3" s="1"/>
  <c r="C64" i="2"/>
  <c r="D64" i="2" s="1"/>
  <c r="C109" i="3"/>
  <c r="D109" i="3" s="1"/>
  <c r="C97" i="3"/>
  <c r="D97" i="3" s="1"/>
  <c r="C85" i="3"/>
  <c r="D85" i="3" s="1"/>
  <c r="C335" i="4"/>
  <c r="B335" i="4" s="1"/>
  <c r="C121" i="5"/>
  <c r="D121" i="5" s="1"/>
  <c r="C109" i="5"/>
  <c r="B109" i="5" s="1"/>
  <c r="C97" i="5"/>
  <c r="C91" i="5"/>
  <c r="D91" i="5" s="1"/>
  <c r="C108" i="3"/>
  <c r="B108" i="3" s="1"/>
  <c r="C96" i="3"/>
  <c r="B96" i="3" s="1"/>
  <c r="C84" i="3"/>
  <c r="D84" i="3" s="1"/>
  <c r="C336" i="4"/>
  <c r="D336" i="4" s="1"/>
  <c r="C120" i="5"/>
  <c r="B120" i="5" s="1"/>
  <c r="C108" i="5"/>
  <c r="B108" i="5" s="1"/>
  <c r="C96" i="5"/>
  <c r="B96" i="5" s="1"/>
  <c r="C103" i="3"/>
  <c r="D103" i="3" s="1"/>
  <c r="C127" i="5"/>
  <c r="D127" i="5" s="1"/>
  <c r="C107" i="3"/>
  <c r="B107" i="3" s="1"/>
  <c r="C95" i="3"/>
  <c r="D95" i="3" s="1"/>
  <c r="C83" i="3"/>
  <c r="D83" i="3" s="1"/>
  <c r="C131" i="5"/>
  <c r="B131" i="5" s="1"/>
  <c r="C119" i="5"/>
  <c r="D119" i="5" s="1"/>
  <c r="C107" i="5"/>
  <c r="C95" i="5"/>
  <c r="B95" i="5" s="1"/>
  <c r="C106" i="3"/>
  <c r="D106" i="3" s="1"/>
  <c r="C94" i="3"/>
  <c r="B94" i="3" s="1"/>
  <c r="C82" i="3"/>
  <c r="D82" i="3" s="1"/>
  <c r="C130" i="5"/>
  <c r="B130" i="5" s="1"/>
  <c r="C118" i="5"/>
  <c r="B118" i="5" s="1"/>
  <c r="C106" i="5"/>
  <c r="C94" i="5"/>
  <c r="C116" i="5"/>
  <c r="D116" i="5" s="1"/>
  <c r="C117" i="3"/>
  <c r="B117" i="3" s="1"/>
  <c r="C105" i="3"/>
  <c r="D105" i="3" s="1"/>
  <c r="C93" i="3"/>
  <c r="D93" i="3" s="1"/>
  <c r="C81" i="3"/>
  <c r="D81" i="3" s="1"/>
  <c r="C129" i="5"/>
  <c r="B129" i="5" s="1"/>
  <c r="C117" i="5"/>
  <c r="B117" i="5" s="1"/>
  <c r="C105" i="5"/>
  <c r="B105" i="5" s="1"/>
  <c r="C128" i="5"/>
  <c r="B128" i="5" s="1"/>
  <c r="C80" i="3"/>
  <c r="D80" i="3" s="1"/>
  <c r="C115" i="3"/>
  <c r="D115" i="3" s="1"/>
  <c r="C108" i="4"/>
  <c r="C111" i="4"/>
  <c r="C109" i="4"/>
  <c r="C107" i="4"/>
  <c r="C110" i="4"/>
  <c r="C114" i="3"/>
  <c r="D114" i="3" s="1"/>
  <c r="C102" i="3"/>
  <c r="D102" i="3" s="1"/>
  <c r="C90" i="3"/>
  <c r="B90" i="3" s="1"/>
  <c r="C78" i="3"/>
  <c r="D78" i="3" s="1"/>
  <c r="C126" i="5"/>
  <c r="D126" i="5" s="1"/>
  <c r="C114" i="5"/>
  <c r="B114" i="5" s="1"/>
  <c r="C102" i="5"/>
  <c r="B102" i="5" s="1"/>
  <c r="C113" i="3"/>
  <c r="D113" i="3" s="1"/>
  <c r="C101" i="3"/>
  <c r="D101" i="3" s="1"/>
  <c r="C89" i="3"/>
  <c r="D89" i="3" s="1"/>
  <c r="C77" i="3"/>
  <c r="B77" i="3" s="1"/>
  <c r="C125" i="5"/>
  <c r="D125" i="5" s="1"/>
  <c r="C113" i="5"/>
  <c r="B113" i="5" s="1"/>
  <c r="C101" i="5"/>
  <c r="D101" i="5" s="1"/>
  <c r="C104" i="3"/>
  <c r="D104" i="3" s="1"/>
  <c r="C92" i="5"/>
  <c r="B92" i="5" s="1"/>
  <c r="C91" i="3"/>
  <c r="B91" i="3" s="1"/>
  <c r="C115" i="5"/>
  <c r="B115" i="5" s="1"/>
  <c r="C112" i="3"/>
  <c r="D112" i="3" s="1"/>
  <c r="C100" i="3"/>
  <c r="B100" i="3" s="1"/>
  <c r="C88" i="3"/>
  <c r="B88" i="3" s="1"/>
  <c r="C76" i="3"/>
  <c r="B76" i="3" s="1"/>
  <c r="C124" i="5"/>
  <c r="B124" i="5" s="1"/>
  <c r="C112" i="5"/>
  <c r="B112" i="5" s="1"/>
  <c r="C100" i="5"/>
  <c r="D100" i="5" s="1"/>
  <c r="C92" i="3"/>
  <c r="D92" i="3" s="1"/>
  <c r="C104" i="5"/>
  <c r="B104" i="5" s="1"/>
  <c r="C111" i="3"/>
  <c r="B111" i="3" s="1"/>
  <c r="C99" i="3"/>
  <c r="B99" i="3" s="1"/>
  <c r="C87" i="3"/>
  <c r="D87" i="3" s="1"/>
  <c r="C333" i="4"/>
  <c r="D333" i="4" s="1"/>
  <c r="C123" i="5"/>
  <c r="B123" i="5" s="1"/>
  <c r="C111" i="5"/>
  <c r="B111" i="5" s="1"/>
  <c r="C99" i="5"/>
  <c r="B99" i="5" s="1"/>
  <c r="B353" i="2"/>
  <c r="M71" i="6"/>
  <c r="M84" i="6"/>
  <c r="M87" i="6"/>
  <c r="AJ44" i="6"/>
  <c r="D573" i="10"/>
  <c r="D580" i="10"/>
  <c r="D575" i="10"/>
  <c r="D584" i="10"/>
  <c r="D583" i="10"/>
  <c r="D582" i="10"/>
  <c r="D581" i="10"/>
  <c r="D574" i="10"/>
  <c r="D576" i="10"/>
  <c r="F75" i="6"/>
  <c r="AJ12" i="6"/>
  <c r="C213" i="4"/>
  <c r="C57" i="5"/>
  <c r="C212" i="4"/>
  <c r="C211" i="4"/>
  <c r="C55" i="5"/>
  <c r="C52" i="5"/>
  <c r="C210" i="4"/>
  <c r="C54" i="5"/>
  <c r="C208" i="4"/>
  <c r="C209" i="4"/>
  <c r="C53" i="5"/>
  <c r="C207" i="4"/>
  <c r="C206" i="4"/>
  <c r="C58" i="5"/>
  <c r="C56" i="5"/>
  <c r="M86" i="6"/>
  <c r="M96" i="6"/>
  <c r="M56" i="6"/>
  <c r="M104" i="6"/>
  <c r="D569" i="10"/>
  <c r="D570" i="10"/>
  <c r="D568" i="10"/>
  <c r="D567" i="10"/>
  <c r="D563" i="10"/>
  <c r="D566" i="10"/>
  <c r="D565" i="10"/>
  <c r="D564" i="10"/>
  <c r="M94" i="6"/>
  <c r="M45" i="6"/>
  <c r="M95" i="6"/>
  <c r="AJ48" i="6"/>
  <c r="M99" i="6"/>
  <c r="M52" i="6"/>
  <c r="M91" i="6"/>
  <c r="M70" i="6"/>
  <c r="M57" i="6"/>
  <c r="M98" i="6"/>
  <c r="AJ43" i="6"/>
  <c r="M59" i="6"/>
  <c r="M55" i="6"/>
  <c r="M100" i="6"/>
  <c r="M69" i="6"/>
  <c r="M77" i="6"/>
  <c r="M93" i="6"/>
  <c r="M53" i="6"/>
  <c r="M101" i="6"/>
  <c r="M46" i="6"/>
  <c r="M54" i="6"/>
  <c r="M85" i="6"/>
  <c r="M60" i="6"/>
  <c r="M64" i="6"/>
  <c r="AJ14" i="6"/>
  <c r="M12" i="6"/>
  <c r="AJ10" i="6"/>
  <c r="AJ11" i="6"/>
  <c r="M11" i="6"/>
  <c r="D561" i="10"/>
  <c r="M58" i="6"/>
  <c r="M62" i="6"/>
  <c r="F66" i="6"/>
  <c r="F65" i="6"/>
  <c r="F74" i="6"/>
  <c r="M102" i="6"/>
  <c r="M47" i="6"/>
  <c r="D562" i="10"/>
  <c r="F68" i="6"/>
  <c r="F82" i="6"/>
  <c r="F73" i="6"/>
  <c r="F70" i="6"/>
  <c r="F88" i="6"/>
  <c r="F52" i="6"/>
  <c r="F96" i="6"/>
  <c r="F67" i="6"/>
  <c r="B1082" i="4"/>
  <c r="D1035" i="4"/>
  <c r="C87" i="5"/>
  <c r="D87" i="5" s="1"/>
  <c r="D64" i="10"/>
  <c r="D40" i="10"/>
  <c r="C75" i="3"/>
  <c r="D75" i="3" s="1"/>
  <c r="C73" i="3"/>
  <c r="D73" i="3" s="1"/>
  <c r="C74" i="3"/>
  <c r="D74" i="3" s="1"/>
  <c r="C269" i="4"/>
  <c r="C44" i="2"/>
  <c r="C271" i="4"/>
  <c r="C270" i="4"/>
  <c r="C272" i="4"/>
  <c r="C72" i="3"/>
  <c r="B72" i="3" s="1"/>
  <c r="C90" i="5"/>
  <c r="B90" i="5" s="1"/>
  <c r="C89" i="5"/>
  <c r="D89" i="5" s="1"/>
  <c r="C88" i="5"/>
  <c r="D88" i="5" s="1"/>
  <c r="M29" i="6"/>
  <c r="AJ27" i="6"/>
  <c r="AJ20" i="6"/>
  <c r="M30" i="6"/>
  <c r="M22" i="6"/>
  <c r="M28" i="6"/>
  <c r="M25" i="6"/>
  <c r="Z24" i="6"/>
  <c r="AJ19" i="6"/>
  <c r="AJ18" i="6"/>
  <c r="M31" i="6"/>
  <c r="AJ23" i="6"/>
  <c r="AJ26" i="6"/>
  <c r="AJ16" i="6"/>
  <c r="D560" i="10"/>
  <c r="D559" i="10"/>
  <c r="AJ36" i="6"/>
  <c r="C51" i="5"/>
  <c r="C613" i="4"/>
  <c r="C612" i="4"/>
  <c r="C611" i="4"/>
  <c r="Q21" i="1"/>
  <c r="B683" i="4"/>
  <c r="F103" i="6"/>
  <c r="F48" i="6"/>
  <c r="F95" i="6"/>
  <c r="F47" i="6"/>
  <c r="F56" i="6"/>
  <c r="F81" i="6"/>
  <c r="F76" i="6"/>
  <c r="F84" i="6"/>
  <c r="F92" i="6"/>
  <c r="Z23" i="6"/>
  <c r="F31" i="6"/>
  <c r="D907" i="5"/>
  <c r="D963" i="5"/>
  <c r="F91" i="6"/>
  <c r="AJ24" i="6"/>
  <c r="M32" i="6"/>
  <c r="M34" i="6"/>
  <c r="B890" i="5"/>
  <c r="B833" i="3"/>
  <c r="F53" i="6"/>
  <c r="Z26" i="6"/>
  <c r="F87" i="6"/>
  <c r="F100" i="6"/>
  <c r="D722" i="4"/>
  <c r="D558" i="10"/>
  <c r="D715" i="4"/>
  <c r="D557" i="10"/>
  <c r="D756" i="4"/>
  <c r="D1147" i="4"/>
  <c r="B960" i="4"/>
  <c r="D556" i="10"/>
  <c r="B1116" i="4"/>
  <c r="D682" i="4"/>
  <c r="D555" i="10"/>
  <c r="D940" i="4"/>
  <c r="B1137" i="4"/>
  <c r="D777" i="4"/>
  <c r="D1164" i="4"/>
  <c r="D644" i="4"/>
  <c r="B1103" i="4"/>
  <c r="D1068" i="4"/>
  <c r="D924" i="4"/>
  <c r="AJ65" i="6"/>
  <c r="M65" i="6"/>
  <c r="B951" i="3"/>
  <c r="M35" i="6"/>
  <c r="D791" i="3"/>
  <c r="B753" i="3"/>
  <c r="D855" i="3"/>
  <c r="D911" i="3"/>
  <c r="D72" i="10"/>
  <c r="D807" i="3"/>
  <c r="D199" i="10"/>
  <c r="B927" i="3"/>
  <c r="D849" i="5"/>
  <c r="Z83" i="6"/>
  <c r="F83" i="6"/>
  <c r="Z71" i="6"/>
  <c r="F71" i="6"/>
  <c r="Z80" i="6"/>
  <c r="F80" i="6"/>
  <c r="B791" i="5"/>
  <c r="B844" i="5"/>
  <c r="F50" i="6"/>
  <c r="D33" i="10"/>
  <c r="O54" i="1" a="1"/>
  <c r="O54" i="1" s="1"/>
  <c r="D653" i="4"/>
  <c r="D292" i="4"/>
  <c r="B941" i="4"/>
  <c r="B854" i="3"/>
  <c r="B869" i="4"/>
  <c r="Q27" i="1"/>
  <c r="Q35" i="1"/>
  <c r="B916" i="3"/>
  <c r="O34" i="1" a="1"/>
  <c r="O34" i="1" s="1"/>
  <c r="B878" i="4"/>
  <c r="B847" i="4"/>
  <c r="D852" i="5"/>
  <c r="O50" i="1" a="1"/>
  <c r="O50" i="1" s="1"/>
  <c r="D1235" i="3"/>
  <c r="D862" i="4"/>
  <c r="D790" i="4"/>
  <c r="B304" i="2"/>
  <c r="B1241" i="3"/>
  <c r="D846" i="4"/>
  <c r="R34" i="1"/>
  <c r="Q34" i="1"/>
  <c r="D761" i="3"/>
  <c r="D670" i="4"/>
  <c r="D870" i="4"/>
  <c r="AJ63" i="6"/>
  <c r="M63" i="6"/>
  <c r="AJ61" i="6"/>
  <c r="M61" i="6"/>
  <c r="Z105" i="6"/>
  <c r="F105" i="6"/>
  <c r="M38" i="6"/>
  <c r="AJ38" i="6"/>
  <c r="AJ37" i="6"/>
  <c r="M37" i="6"/>
  <c r="AJ49" i="6"/>
  <c r="M49" i="6"/>
  <c r="Z45" i="6"/>
  <c r="F45" i="6"/>
  <c r="AJ50" i="6"/>
  <c r="M50" i="6"/>
  <c r="AJ33" i="6"/>
  <c r="M33" i="6"/>
  <c r="Z55" i="6"/>
  <c r="F55" i="6"/>
  <c r="Z49" i="6"/>
  <c r="F49" i="6"/>
  <c r="Z43" i="6"/>
  <c r="F43" i="6"/>
  <c r="AJ103" i="6"/>
  <c r="M103" i="6"/>
  <c r="AJ13" i="6"/>
  <c r="F27" i="6"/>
  <c r="O27" i="1" a="1"/>
  <c r="O27" i="1" s="1"/>
  <c r="Q38" i="1"/>
  <c r="B1010" i="4"/>
  <c r="D886" i="4"/>
  <c r="D900" i="4"/>
  <c r="B681" i="4"/>
  <c r="B793" i="3"/>
  <c r="D1040" i="4"/>
  <c r="B854" i="4"/>
  <c r="D769" i="4"/>
  <c r="B1133" i="4"/>
  <c r="R41" i="1"/>
  <c r="B308" i="2"/>
  <c r="B1198" i="3"/>
  <c r="D1047" i="5"/>
  <c r="Q44" i="1"/>
  <c r="B322" i="2"/>
  <c r="B776" i="3"/>
  <c r="B325" i="2"/>
  <c r="B1237" i="3"/>
  <c r="D902" i="4"/>
  <c r="D1169" i="4"/>
  <c r="D761" i="4"/>
  <c r="B1010" i="5"/>
  <c r="D1153" i="4"/>
  <c r="D663" i="4"/>
  <c r="D971" i="4"/>
  <c r="D945" i="4"/>
  <c r="B771" i="3"/>
  <c r="B337" i="2"/>
  <c r="B1106" i="4"/>
  <c r="B1091" i="4"/>
  <c r="D995" i="4"/>
  <c r="D1067" i="4"/>
  <c r="B624" i="4"/>
  <c r="D821" i="4"/>
  <c r="B844" i="4"/>
  <c r="D851" i="4"/>
  <c r="B1175" i="5"/>
  <c r="B632" i="4"/>
  <c r="D1237" i="5"/>
  <c r="D772" i="3"/>
  <c r="B1032" i="4"/>
  <c r="O23" i="1" a="1"/>
  <c r="O23" i="1" s="1"/>
  <c r="B324" i="2"/>
  <c r="B1111" i="3"/>
  <c r="D953" i="3"/>
  <c r="D1042" i="3"/>
  <c r="B317" i="2"/>
  <c r="B1006" i="4"/>
  <c r="D1000" i="4"/>
  <c r="D757" i="4"/>
  <c r="D120" i="5"/>
  <c r="C195" i="3"/>
  <c r="D195" i="3" s="1"/>
  <c r="D1012" i="5"/>
  <c r="O57" i="1" a="1"/>
  <c r="O57" i="1" s="1"/>
  <c r="C214" i="3"/>
  <c r="D214" i="3" s="1"/>
  <c r="D890" i="3"/>
  <c r="Q16" i="1"/>
  <c r="Q25" i="1"/>
  <c r="B330" i="2"/>
  <c r="D803" i="3"/>
  <c r="D1049" i="3"/>
  <c r="B1046" i="4"/>
  <c r="D998" i="4"/>
  <c r="D749" i="4"/>
  <c r="B638" i="4"/>
  <c r="B750" i="4"/>
  <c r="D887" i="5"/>
  <c r="D1181" i="5"/>
  <c r="R57" i="1"/>
  <c r="B930" i="3"/>
  <c r="O49" i="1" a="1"/>
  <c r="O49" i="1" s="1"/>
  <c r="B788" i="3"/>
  <c r="D1101" i="3"/>
  <c r="D1229" i="3"/>
  <c r="B1038" i="4"/>
  <c r="D982" i="4"/>
  <c r="B795" i="4"/>
  <c r="D646" i="4"/>
  <c r="D873" i="4"/>
  <c r="D742" i="4"/>
  <c r="D695" i="4"/>
  <c r="B814" i="5"/>
  <c r="B1093" i="5"/>
  <c r="O41" i="1" a="1"/>
  <c r="O41" i="1" s="1"/>
  <c r="Q17" i="1"/>
  <c r="D867" i="3"/>
  <c r="B816" i="3"/>
  <c r="D1166" i="3"/>
  <c r="D1158" i="3"/>
  <c r="B1020" i="3"/>
  <c r="B1030" i="4"/>
  <c r="B930" i="4"/>
  <c r="D780" i="4"/>
  <c r="D726" i="4"/>
  <c r="D846" i="5"/>
  <c r="D1045" i="5"/>
  <c r="B991" i="5"/>
  <c r="D920" i="5"/>
  <c r="B1096" i="3"/>
  <c r="B1073" i="3"/>
  <c r="B1066" i="3"/>
  <c r="D806" i="4"/>
  <c r="D951" i="4"/>
  <c r="R24" i="1"/>
  <c r="R12" i="1"/>
  <c r="B835" i="4"/>
  <c r="D752" i="4"/>
  <c r="D276" i="4"/>
  <c r="D880" i="4"/>
  <c r="B1107" i="4"/>
  <c r="B901" i="4"/>
  <c r="D1045" i="4"/>
  <c r="B822" i="5"/>
  <c r="D862" i="5"/>
  <c r="C329" i="5"/>
  <c r="D329" i="5" s="1"/>
  <c r="C108" i="2"/>
  <c r="D108" i="2" s="1"/>
  <c r="C595" i="5"/>
  <c r="D595" i="5" s="1"/>
  <c r="C492" i="5"/>
  <c r="D492" i="5" s="1"/>
  <c r="C234" i="2"/>
  <c r="D234" i="2" s="1"/>
  <c r="C299" i="5"/>
  <c r="B299" i="5" s="1"/>
  <c r="C181" i="3"/>
  <c r="B181" i="3" s="1"/>
  <c r="C118" i="2"/>
  <c r="B118" i="2" s="1"/>
  <c r="C158" i="4"/>
  <c r="B158" i="4" s="1"/>
  <c r="B941" i="5"/>
  <c r="C248" i="5"/>
  <c r="D248" i="5" s="1"/>
  <c r="C210" i="5"/>
  <c r="D210" i="5" s="1"/>
  <c r="C273" i="5"/>
  <c r="D273" i="5" s="1"/>
  <c r="C526" i="5"/>
  <c r="B526" i="5" s="1"/>
  <c r="C288" i="5"/>
  <c r="D288" i="5" s="1"/>
  <c r="C213" i="5"/>
  <c r="B213" i="5" s="1"/>
  <c r="C254" i="5"/>
  <c r="D254" i="5" s="1"/>
  <c r="C87" i="2"/>
  <c r="B87" i="2" s="1"/>
  <c r="C222" i="2"/>
  <c r="B222" i="2" s="1"/>
  <c r="C292" i="5"/>
  <c r="D292" i="5" s="1"/>
  <c r="C186" i="3"/>
  <c r="D186" i="3" s="1"/>
  <c r="Q24" i="1"/>
  <c r="O28" i="1" a="1"/>
  <c r="O28" i="1" s="1"/>
  <c r="O12" i="1" a="1"/>
  <c r="O12" i="1" s="1"/>
  <c r="D794" i="3"/>
  <c r="B345" i="2"/>
  <c r="B818" i="3"/>
  <c r="B1022" i="4"/>
  <c r="D938" i="4"/>
  <c r="B819" i="4"/>
  <c r="D736" i="4"/>
  <c r="D856" i="4"/>
  <c r="B889" i="4"/>
  <c r="B1099" i="4"/>
  <c r="B853" i="4"/>
  <c r="D1095" i="4"/>
  <c r="B950" i="5"/>
  <c r="B874" i="5"/>
  <c r="D1028" i="5"/>
  <c r="B1054" i="5"/>
  <c r="C260" i="5"/>
  <c r="D260" i="5" s="1"/>
  <c r="C308" i="5"/>
  <c r="D308" i="5" s="1"/>
  <c r="C626" i="5"/>
  <c r="D626" i="5" s="1"/>
  <c r="C98" i="2"/>
  <c r="C508" i="5"/>
  <c r="B508" i="5" s="1"/>
  <c r="C135" i="2"/>
  <c r="B135" i="2" s="1"/>
  <c r="C398" i="5"/>
  <c r="D398" i="5" s="1"/>
  <c r="C195" i="2"/>
  <c r="B195" i="2" s="1"/>
  <c r="C282" i="5"/>
  <c r="D282" i="5" s="1"/>
  <c r="C215" i="3"/>
  <c r="B215" i="3" s="1"/>
  <c r="C194" i="3"/>
  <c r="D194" i="3" s="1"/>
  <c r="C236" i="5"/>
  <c r="D236" i="5" s="1"/>
  <c r="C603" i="5"/>
  <c r="B603" i="5" s="1"/>
  <c r="C661" i="5"/>
  <c r="D661" i="5" s="1"/>
  <c r="C286" i="5"/>
  <c r="D286" i="5" s="1"/>
  <c r="C449" i="5"/>
  <c r="B449" i="5" s="1"/>
  <c r="C500" i="5"/>
  <c r="B500" i="5" s="1"/>
  <c r="C111" i="2"/>
  <c r="C290" i="5"/>
  <c r="B290" i="5" s="1"/>
  <c r="C271" i="5"/>
  <c r="C268" i="5"/>
  <c r="B268" i="5" s="1"/>
  <c r="C174" i="3"/>
  <c r="B174" i="3" s="1"/>
  <c r="O24" i="1" a="1"/>
  <c r="O24" i="1" s="1"/>
  <c r="D827" i="3"/>
  <c r="D1172" i="3"/>
  <c r="D778" i="3"/>
  <c r="D1014" i="4"/>
  <c r="B850" i="4"/>
  <c r="D732" i="4"/>
  <c r="D783" i="4"/>
  <c r="D842" i="4"/>
  <c r="B947" i="4"/>
  <c r="B953" i="4"/>
  <c r="D786" i="4"/>
  <c r="B800" i="4"/>
  <c r="D1135" i="4"/>
  <c r="D1174" i="4"/>
  <c r="D861" i="5"/>
  <c r="B1049" i="5"/>
  <c r="D916" i="5"/>
  <c r="D901" i="3"/>
  <c r="D972" i="3"/>
  <c r="B1028" i="4"/>
  <c r="B904" i="4"/>
  <c r="B826" i="4"/>
  <c r="B811" i="4"/>
  <c r="B1052" i="4"/>
  <c r="B1123" i="4"/>
  <c r="B366" i="2"/>
  <c r="B756" i="3"/>
  <c r="D988" i="3"/>
  <c r="D856" i="3"/>
  <c r="B1084" i="4"/>
  <c r="D1024" i="4"/>
  <c r="D906" i="4"/>
  <c r="B831" i="4"/>
  <c r="D1124" i="4"/>
  <c r="D633" i="4"/>
  <c r="B992" i="4"/>
  <c r="B657" i="4"/>
  <c r="B735" i="4"/>
  <c r="D767" i="4"/>
  <c r="D921" i="5"/>
  <c r="D877" i="5"/>
  <c r="B1133" i="5"/>
  <c r="C298" i="5"/>
  <c r="B298" i="5" s="1"/>
  <c r="C671" i="5"/>
  <c r="D671" i="5" s="1"/>
  <c r="C107" i="2"/>
  <c r="D107" i="2" s="1"/>
  <c r="C11" i="5"/>
  <c r="D11" i="5" s="1"/>
  <c r="C392" i="5"/>
  <c r="B392" i="5" s="1"/>
  <c r="C568" i="5"/>
  <c r="B568" i="5" s="1"/>
  <c r="C228" i="5"/>
  <c r="D228" i="5" s="1"/>
  <c r="C110" i="2"/>
  <c r="C221" i="5"/>
  <c r="B221" i="5" s="1"/>
  <c r="C276" i="5"/>
  <c r="B276" i="5" s="1"/>
  <c r="C306" i="5"/>
  <c r="D306" i="5" s="1"/>
  <c r="C162" i="2"/>
  <c r="B162" i="2" s="1"/>
  <c r="C243" i="5"/>
  <c r="B243" i="5" s="1"/>
  <c r="C281" i="3"/>
  <c r="D281" i="3" s="1"/>
  <c r="C283" i="3"/>
  <c r="B283" i="3" s="1"/>
  <c r="B711" i="4"/>
  <c r="C165" i="2"/>
  <c r="D165" i="2" s="1"/>
  <c r="C220" i="5"/>
  <c r="D220" i="5" s="1"/>
  <c r="C284" i="5"/>
  <c r="B284" i="5" s="1"/>
  <c r="C485" i="5"/>
  <c r="D485" i="5" s="1"/>
  <c r="C577" i="5"/>
  <c r="B577" i="5" s="1"/>
  <c r="C240" i="2"/>
  <c r="B240" i="2" s="1"/>
  <c r="C353" i="5"/>
  <c r="B353" i="5" s="1"/>
  <c r="C92" i="2"/>
  <c r="C208" i="2"/>
  <c r="D208" i="2" s="1"/>
  <c r="C201" i="3"/>
  <c r="D201" i="3" s="1"/>
  <c r="C115" i="2"/>
  <c r="B115" i="2" s="1"/>
  <c r="C93" i="2"/>
  <c r="C285" i="5"/>
  <c r="C660" i="5"/>
  <c r="B660" i="5" s="1"/>
  <c r="C211" i="5"/>
  <c r="C583" i="5"/>
  <c r="D583" i="5" s="1"/>
  <c r="C132" i="2"/>
  <c r="D132" i="2" s="1"/>
  <c r="C608" i="5"/>
  <c r="B608" i="5" s="1"/>
  <c r="C465" i="5"/>
  <c r="B465" i="5" s="1"/>
  <c r="C112" i="2"/>
  <c r="C189" i="3"/>
  <c r="D189" i="3" s="1"/>
  <c r="C231" i="3"/>
  <c r="B231" i="3" s="1"/>
  <c r="C338" i="5"/>
  <c r="B338" i="5" s="1"/>
  <c r="C446" i="5"/>
  <c r="B446" i="5" s="1"/>
  <c r="C421" i="5"/>
  <c r="D421" i="5" s="1"/>
  <c r="C413" i="5"/>
  <c r="B413" i="5" s="1"/>
  <c r="C397" i="5"/>
  <c r="D397" i="5" s="1"/>
  <c r="C155" i="2"/>
  <c r="B155" i="2" s="1"/>
  <c r="C267" i="5"/>
  <c r="C307" i="5"/>
  <c r="D307" i="5" s="1"/>
  <c r="C205" i="3"/>
  <c r="D205" i="3" s="1"/>
  <c r="C177" i="3"/>
  <c r="D177" i="3" s="1"/>
  <c r="R27" i="1"/>
  <c r="B87" i="3"/>
  <c r="B947" i="3"/>
  <c r="D961" i="3"/>
  <c r="D1072" i="4"/>
  <c r="B782" i="4"/>
  <c r="D988" i="4"/>
  <c r="D654" i="4"/>
  <c r="B896" i="4"/>
  <c r="B849" i="4"/>
  <c r="B719" i="4"/>
  <c r="D755" i="4"/>
  <c r="B796" i="4"/>
  <c r="B896" i="5"/>
  <c r="D1176" i="5"/>
  <c r="O59" i="1" a="1"/>
  <c r="O59" i="1" s="1"/>
  <c r="R59" i="1"/>
  <c r="P59" i="1"/>
  <c r="Q43" i="1"/>
  <c r="O43" i="1" a="1"/>
  <c r="O43" i="1" s="1"/>
  <c r="P7" i="1"/>
  <c r="R7" i="1"/>
  <c r="O7" i="1" a="1"/>
  <c r="O7" i="1" s="1"/>
  <c r="B1138" i="4"/>
  <c r="D1138" i="4"/>
  <c r="O5" i="1" a="1"/>
  <c r="O5" i="1" s="1"/>
  <c r="R5" i="1"/>
  <c r="Q5" i="1"/>
  <c r="B1282" i="5"/>
  <c r="D1282" i="5"/>
  <c r="D1187" i="5"/>
  <c r="B1187" i="5"/>
  <c r="D1174" i="5"/>
  <c r="B1174" i="5"/>
  <c r="D1158" i="5"/>
  <c r="B1158" i="5"/>
  <c r="B1086" i="5"/>
  <c r="D1086" i="5"/>
  <c r="Q60" i="1"/>
  <c r="B1177" i="4"/>
  <c r="D1177" i="4"/>
  <c r="C77" i="5"/>
  <c r="D77" i="5" s="1"/>
  <c r="C30" i="5"/>
  <c r="C288" i="2"/>
  <c r="D288" i="2" s="1"/>
  <c r="D952" i="3"/>
  <c r="B952" i="3"/>
  <c r="C10" i="5"/>
  <c r="D10" i="5" s="1"/>
  <c r="Q31" i="1"/>
  <c r="P31" i="1"/>
  <c r="R31" i="1"/>
  <c r="C228" i="3"/>
  <c r="B228" i="3" s="1"/>
  <c r="C204" i="3"/>
  <c r="B204" i="3" s="1"/>
  <c r="C259" i="5"/>
  <c r="C278" i="5"/>
  <c r="C90" i="2"/>
  <c r="C95" i="2"/>
  <c r="B95" i="2" s="1"/>
  <c r="C53" i="2"/>
  <c r="D53" i="2" s="1"/>
  <c r="O15" i="1" a="1"/>
  <c r="O15" i="1" s="1"/>
  <c r="R15" i="1"/>
  <c r="C203" i="3"/>
  <c r="B203" i="3" s="1"/>
  <c r="C248" i="3"/>
  <c r="B248" i="3" s="1"/>
  <c r="C109" i="2"/>
  <c r="B109" i="2" s="1"/>
  <c r="C88" i="2"/>
  <c r="C287" i="5"/>
  <c r="B287" i="5" s="1"/>
  <c r="C395" i="5"/>
  <c r="B395" i="5" s="1"/>
  <c r="C575" i="5"/>
  <c r="B575" i="5" s="1"/>
  <c r="C242" i="5"/>
  <c r="D242" i="5" s="1"/>
  <c r="D384" i="2"/>
  <c r="B384" i="2"/>
  <c r="B1062" i="3"/>
  <c r="D1062" i="3"/>
  <c r="D999" i="3"/>
  <c r="B999" i="3"/>
  <c r="D975" i="3"/>
  <c r="B975" i="3"/>
  <c r="D967" i="3"/>
  <c r="B967" i="3"/>
  <c r="C196" i="3"/>
  <c r="P30" i="1"/>
  <c r="Q30" i="1"/>
  <c r="R22" i="1"/>
  <c r="O22" i="1" a="1"/>
  <c r="O22" i="1" s="1"/>
  <c r="B381" i="2"/>
  <c r="B839" i="3"/>
  <c r="D839" i="3"/>
  <c r="B831" i="3"/>
  <c r="D831" i="3"/>
  <c r="D1087" i="4"/>
  <c r="B667" i="4"/>
  <c r="B905" i="4"/>
  <c r="D905" i="4"/>
  <c r="B1069" i="4"/>
  <c r="D1069" i="4"/>
  <c r="B1132" i="4"/>
  <c r="D1132" i="4"/>
  <c r="D1194" i="5"/>
  <c r="B1194" i="5"/>
  <c r="D1173" i="5"/>
  <c r="B1173" i="5"/>
  <c r="B981" i="3"/>
  <c r="D981" i="3"/>
  <c r="B973" i="3"/>
  <c r="D973" i="3"/>
  <c r="D886" i="3"/>
  <c r="B886" i="3"/>
  <c r="B737" i="4"/>
  <c r="D737" i="4"/>
  <c r="B776" i="4"/>
  <c r="D776" i="4"/>
  <c r="D1126" i="4"/>
  <c r="B1126" i="4"/>
  <c r="B889" i="5"/>
  <c r="D889" i="5"/>
  <c r="C224" i="5"/>
  <c r="B224" i="5" s="1"/>
  <c r="C616" i="5"/>
  <c r="B616" i="5" s="1"/>
  <c r="C707" i="5"/>
  <c r="D707" i="5" s="1"/>
  <c r="C262" i="5"/>
  <c r="B262" i="5" s="1"/>
  <c r="C228" i="2"/>
  <c r="B228" i="2" s="1"/>
  <c r="C304" i="5"/>
  <c r="D304" i="5" s="1"/>
  <c r="C283" i="5"/>
  <c r="C357" i="5"/>
  <c r="D357" i="5" s="1"/>
  <c r="C700" i="5"/>
  <c r="B700" i="5" s="1"/>
  <c r="C247" i="5"/>
  <c r="C200" i="3"/>
  <c r="D200" i="3" s="1"/>
  <c r="C224" i="3"/>
  <c r="B224" i="3" s="1"/>
  <c r="R30" i="1"/>
  <c r="D349" i="2"/>
  <c r="B349" i="2"/>
  <c r="D892" i="3"/>
  <c r="B892" i="3"/>
  <c r="B967" i="4"/>
  <c r="D838" i="4"/>
  <c r="B838" i="4"/>
  <c r="B868" i="4"/>
  <c r="D868" i="4"/>
  <c r="B884" i="4"/>
  <c r="D884" i="4"/>
  <c r="B932" i="4"/>
  <c r="D932" i="4"/>
  <c r="B976" i="4"/>
  <c r="D976" i="4"/>
  <c r="B984" i="4"/>
  <c r="D984" i="4"/>
  <c r="B1048" i="4"/>
  <c r="D1048" i="4"/>
  <c r="B1278" i="5"/>
  <c r="D1278" i="5"/>
  <c r="B888" i="5"/>
  <c r="D888" i="5"/>
  <c r="D872" i="5"/>
  <c r="B872" i="5"/>
  <c r="P50" i="1"/>
  <c r="R50" i="1"/>
  <c r="D853" i="3"/>
  <c r="B853" i="3"/>
  <c r="D837" i="3"/>
  <c r="B837" i="3"/>
  <c r="C209" i="5"/>
  <c r="B209" i="5" s="1"/>
  <c r="C596" i="5"/>
  <c r="B596" i="5" s="1"/>
  <c r="C366" i="5"/>
  <c r="D366" i="5" s="1"/>
  <c r="C694" i="5"/>
  <c r="C473" i="5"/>
  <c r="D473" i="5" s="1"/>
  <c r="C241" i="5"/>
  <c r="B241" i="5" s="1"/>
  <c r="C293" i="5"/>
  <c r="D293" i="5" s="1"/>
  <c r="C230" i="5"/>
  <c r="C258" i="5"/>
  <c r="C251" i="5"/>
  <c r="D251" i="5" s="1"/>
  <c r="C275" i="5"/>
  <c r="C192" i="3"/>
  <c r="B192" i="3" s="1"/>
  <c r="C5" i="2"/>
  <c r="B5" i="2" s="1"/>
  <c r="C169" i="3"/>
  <c r="B169" i="3" s="1"/>
  <c r="B1088" i="4"/>
  <c r="D1088" i="4"/>
  <c r="C212" i="5"/>
  <c r="D212" i="5" s="1"/>
  <c r="C12" i="5"/>
  <c r="B12" i="5" s="1"/>
  <c r="C612" i="5"/>
  <c r="B612" i="5" s="1"/>
  <c r="C254" i="2"/>
  <c r="D254" i="2" s="1"/>
  <c r="C423" i="5"/>
  <c r="B423" i="5" s="1"/>
  <c r="C387" i="5"/>
  <c r="B387" i="5" s="1"/>
  <c r="C229" i="5"/>
  <c r="C261" i="5"/>
  <c r="D261" i="5" s="1"/>
  <c r="C281" i="5"/>
  <c r="B281" i="5" s="1"/>
  <c r="C444" i="5"/>
  <c r="C302" i="5"/>
  <c r="C222" i="5"/>
  <c r="C188" i="2"/>
  <c r="C239" i="5"/>
  <c r="B239" i="5" s="1"/>
  <c r="C223" i="5"/>
  <c r="D223" i="5" s="1"/>
  <c r="C263" i="5"/>
  <c r="B263" i="5" s="1"/>
  <c r="C188" i="3"/>
  <c r="D188" i="3" s="1"/>
  <c r="C180" i="3"/>
  <c r="D180" i="3" s="1"/>
  <c r="C185" i="3"/>
  <c r="D185" i="3" s="1"/>
  <c r="C289" i="5"/>
  <c r="D289" i="5" s="1"/>
  <c r="C187" i="3"/>
  <c r="B187" i="3" s="1"/>
  <c r="C184" i="3"/>
  <c r="R42" i="1"/>
  <c r="C724" i="5"/>
  <c r="B724" i="5" s="1"/>
  <c r="C174" i="5"/>
  <c r="D174" i="5" s="1"/>
  <c r="C120" i="3"/>
  <c r="D120" i="3" s="1"/>
  <c r="Q12" i="1"/>
  <c r="P12" i="1"/>
  <c r="C217" i="3"/>
  <c r="C241" i="3"/>
  <c r="D241" i="3" s="1"/>
  <c r="C182" i="3"/>
  <c r="B182" i="3" s="1"/>
  <c r="C236" i="3"/>
  <c r="B236" i="3" s="1"/>
  <c r="C197" i="3"/>
  <c r="D197" i="3" s="1"/>
  <c r="C449" i="3"/>
  <c r="D449" i="3" s="1"/>
  <c r="C255" i="3"/>
  <c r="D255" i="3" s="1"/>
  <c r="C89" i="2"/>
  <c r="C231" i="5"/>
  <c r="C336" i="5"/>
  <c r="D336" i="5" s="1"/>
  <c r="C303" i="5"/>
  <c r="D303" i="5" s="1"/>
  <c r="C266" i="5"/>
  <c r="D266" i="5" s="1"/>
  <c r="C246" i="5"/>
  <c r="D246" i="5" s="1"/>
  <c r="C250" i="5"/>
  <c r="C639" i="5"/>
  <c r="B639" i="5" s="1"/>
  <c r="C605" i="5"/>
  <c r="B605" i="5" s="1"/>
  <c r="C203" i="2"/>
  <c r="B203" i="2" s="1"/>
  <c r="C264" i="5"/>
  <c r="D264" i="5" s="1"/>
  <c r="C99" i="2"/>
  <c r="D99" i="2" s="1"/>
  <c r="C253" i="5"/>
  <c r="B253" i="5" s="1"/>
  <c r="C156" i="2"/>
  <c r="C257" i="5"/>
  <c r="D257" i="5" s="1"/>
  <c r="C414" i="5"/>
  <c r="C158" i="2"/>
  <c r="B158" i="2" s="1"/>
  <c r="C272" i="5"/>
  <c r="D272" i="5" s="1"/>
  <c r="C525" i="5"/>
  <c r="D525" i="5" s="1"/>
  <c r="C730" i="5"/>
  <c r="D730" i="5" s="1"/>
  <c r="C376" i="5"/>
  <c r="B376" i="5" s="1"/>
  <c r="C66" i="5"/>
  <c r="D66" i="5" s="1"/>
  <c r="C499" i="5"/>
  <c r="B499" i="5" s="1"/>
  <c r="C312" i="5"/>
  <c r="D312" i="5" s="1"/>
  <c r="D956" i="3"/>
  <c r="D860" i="3"/>
  <c r="B361" i="2"/>
  <c r="B859" i="3"/>
  <c r="D859" i="3"/>
  <c r="D742" i="3"/>
  <c r="B742" i="3"/>
  <c r="D1056" i="4"/>
  <c r="B1016" i="4"/>
  <c r="B908" i="4"/>
  <c r="B968" i="4"/>
  <c r="D892" i="4"/>
  <c r="D828" i="4"/>
  <c r="B678" i="4"/>
  <c r="D678" i="4"/>
  <c r="D861" i="4"/>
  <c r="B861" i="4"/>
  <c r="B877" i="4"/>
  <c r="D877" i="4"/>
  <c r="D933" i="4"/>
  <c r="B933" i="4"/>
  <c r="D969" i="4"/>
  <c r="B969" i="4"/>
  <c r="B977" i="4"/>
  <c r="D977" i="4"/>
  <c r="B881" i="5"/>
  <c r="D851" i="5"/>
  <c r="D1073" i="5"/>
  <c r="B806" i="5"/>
  <c r="D806" i="5"/>
  <c r="D1068" i="3"/>
  <c r="D310" i="2"/>
  <c r="B310" i="2"/>
  <c r="B789" i="3"/>
  <c r="D789" i="3"/>
  <c r="D766" i="3"/>
  <c r="B766" i="3"/>
  <c r="C72" i="5"/>
  <c r="D72" i="5" s="1"/>
  <c r="C256" i="5"/>
  <c r="D256" i="5" s="1"/>
  <c r="C177" i="2"/>
  <c r="B177" i="2" s="1"/>
  <c r="C617" i="5"/>
  <c r="D617" i="5" s="1"/>
  <c r="C218" i="5"/>
  <c r="C334" i="5"/>
  <c r="B334" i="5" s="1"/>
  <c r="C695" i="5"/>
  <c r="D695" i="5" s="1"/>
  <c r="C34" i="5"/>
  <c r="C244" i="5"/>
  <c r="B244" i="5" s="1"/>
  <c r="C252" i="5"/>
  <c r="C105" i="2"/>
  <c r="C194" i="2"/>
  <c r="C350" i="5"/>
  <c r="D350" i="5" s="1"/>
  <c r="C245" i="5"/>
  <c r="B245" i="5" s="1"/>
  <c r="C38" i="5"/>
  <c r="D38" i="5" s="1"/>
  <c r="C217" i="5"/>
  <c r="C249" i="5"/>
  <c r="C269" i="5"/>
  <c r="C670" i="5"/>
  <c r="B670" i="5" s="1"/>
  <c r="C279" i="5"/>
  <c r="D279" i="5" s="1"/>
  <c r="C226" i="5"/>
  <c r="D226" i="5" s="1"/>
  <c r="C497" i="5"/>
  <c r="D497" i="5" s="1"/>
  <c r="C116" i="2"/>
  <c r="C215" i="5"/>
  <c r="B215" i="5" s="1"/>
  <c r="C294" i="5"/>
  <c r="C149" i="2"/>
  <c r="C176" i="3"/>
  <c r="B176" i="3" s="1"/>
  <c r="C239" i="3"/>
  <c r="D239" i="3" s="1"/>
  <c r="C202" i="3"/>
  <c r="C265" i="5"/>
  <c r="B265" i="5" s="1"/>
  <c r="C240" i="3"/>
  <c r="R16" i="1"/>
  <c r="O30" i="1" a="1"/>
  <c r="O30" i="1" s="1"/>
  <c r="R25" i="1"/>
  <c r="P25" i="1"/>
  <c r="P17" i="1"/>
  <c r="R17" i="1"/>
  <c r="C66" i="2"/>
  <c r="D66" i="2" s="1"/>
  <c r="B909" i="3"/>
  <c r="D958" i="3"/>
  <c r="B369" i="2"/>
  <c r="B1157" i="3"/>
  <c r="D1157" i="3"/>
  <c r="B866" i="3"/>
  <c r="D866" i="3"/>
  <c r="B764" i="3"/>
  <c r="D764" i="3"/>
  <c r="B1008" i="4"/>
  <c r="D745" i="4"/>
  <c r="B762" i="4"/>
  <c r="D281" i="4"/>
  <c r="D639" i="4"/>
  <c r="B639" i="4"/>
  <c r="B725" i="4"/>
  <c r="D725" i="4"/>
  <c r="D894" i="4"/>
  <c r="B894" i="4"/>
  <c r="D948" i="4"/>
  <c r="B948" i="4"/>
  <c r="D1026" i="4"/>
  <c r="B1026" i="4"/>
  <c r="D1034" i="4"/>
  <c r="B1034" i="4"/>
  <c r="B1238" i="5"/>
  <c r="D1191" i="5"/>
  <c r="B1065" i="5"/>
  <c r="D1065" i="5"/>
  <c r="B1019" i="5"/>
  <c r="D1019" i="5"/>
  <c r="B989" i="5"/>
  <c r="D989" i="5"/>
  <c r="D925" i="5"/>
  <c r="B925" i="5"/>
  <c r="P14" i="1"/>
  <c r="O14" i="1" a="1"/>
  <c r="O14" i="1" s="1"/>
  <c r="B1157" i="4"/>
  <c r="D1157" i="4"/>
  <c r="C598" i="5"/>
  <c r="B598" i="5" s="1"/>
  <c r="C237" i="2"/>
  <c r="C2" i="5"/>
  <c r="B2" i="5" s="1"/>
  <c r="C232" i="5"/>
  <c r="D232" i="5" s="1"/>
  <c r="C240" i="5"/>
  <c r="C296" i="5"/>
  <c r="D296" i="5" s="1"/>
  <c r="C170" i="2"/>
  <c r="D170" i="2" s="1"/>
  <c r="C63" i="5"/>
  <c r="B63" i="5" s="1"/>
  <c r="C233" i="5"/>
  <c r="D233" i="5" s="1"/>
  <c r="C65" i="5"/>
  <c r="D65" i="5" s="1"/>
  <c r="C627" i="5"/>
  <c r="B627" i="5" s="1"/>
  <c r="C237" i="5"/>
  <c r="B237" i="5" s="1"/>
  <c r="C325" i="5"/>
  <c r="D325" i="5" s="1"/>
  <c r="C344" i="5"/>
  <c r="B344" i="5" s="1"/>
  <c r="C183" i="2"/>
  <c r="B183" i="2" s="1"/>
  <c r="C513" i="5"/>
  <c r="D513" i="5" s="1"/>
  <c r="C291" i="5"/>
  <c r="C104" i="2"/>
  <c r="B104" i="2" s="1"/>
  <c r="C704" i="5"/>
  <c r="B704" i="5" s="1"/>
  <c r="C117" i="2"/>
  <c r="C101" i="2"/>
  <c r="C399" i="3"/>
  <c r="D399" i="3" s="1"/>
  <c r="C227" i="3"/>
  <c r="B227" i="3" s="1"/>
  <c r="C178" i="3"/>
  <c r="D178" i="3" s="1"/>
  <c r="C665" i="5"/>
  <c r="C519" i="3"/>
  <c r="B519" i="3" s="1"/>
  <c r="C171" i="3"/>
  <c r="D171" i="3" s="1"/>
  <c r="B836" i="3"/>
  <c r="D377" i="2"/>
  <c r="B377" i="2"/>
  <c r="B307" i="2"/>
  <c r="D307" i="2"/>
  <c r="D1148" i="3"/>
  <c r="B1148" i="3"/>
  <c r="B1116" i="3"/>
  <c r="D1116" i="3"/>
  <c r="D1063" i="3"/>
  <c r="B1063" i="3"/>
  <c r="D721" i="4"/>
  <c r="B645" i="4"/>
  <c r="D747" i="4"/>
  <c r="D360" i="10"/>
  <c r="D618" i="4"/>
  <c r="B618" i="4"/>
  <c r="D687" i="4"/>
  <c r="B687" i="4"/>
  <c r="B710" i="4"/>
  <c r="D710" i="4"/>
  <c r="B833" i="4"/>
  <c r="D833" i="4"/>
  <c r="B1072" i="5"/>
  <c r="D1072" i="5"/>
  <c r="P41" i="1"/>
  <c r="D1182" i="3"/>
  <c r="B1036" i="5"/>
  <c r="C335" i="3"/>
  <c r="B335" i="3" s="1"/>
  <c r="B942" i="5"/>
  <c r="D1145" i="5"/>
  <c r="D868" i="5"/>
  <c r="D1164" i="5"/>
  <c r="C9" i="5"/>
  <c r="D9" i="5" s="1"/>
  <c r="C80" i="5"/>
  <c r="D80" i="5" s="1"/>
  <c r="C385" i="5"/>
  <c r="C710" i="5"/>
  <c r="D710" i="5" s="1"/>
  <c r="C454" i="5"/>
  <c r="D454" i="5" s="1"/>
  <c r="C374" i="5"/>
  <c r="C466" i="5"/>
  <c r="D466" i="5" s="1"/>
  <c r="C562" i="5"/>
  <c r="B562" i="5" s="1"/>
  <c r="C543" i="4"/>
  <c r="D543" i="4" s="1"/>
  <c r="C70" i="5"/>
  <c r="C622" i="5"/>
  <c r="C530" i="5"/>
  <c r="C422" i="3"/>
  <c r="C727" i="5"/>
  <c r="B727" i="5" s="1"/>
  <c r="C533" i="3"/>
  <c r="B533" i="3" s="1"/>
  <c r="C644" i="3"/>
  <c r="D1154" i="5"/>
  <c r="B1154" i="5"/>
  <c r="B1042" i="5"/>
  <c r="D1042" i="5"/>
  <c r="D972" i="5"/>
  <c r="B972" i="5"/>
  <c r="R56" i="1"/>
  <c r="O56" i="1" a="1"/>
  <c r="O56" i="1" s="1"/>
  <c r="Q56" i="1"/>
  <c r="P56" i="1"/>
  <c r="R20" i="1"/>
  <c r="O20" i="1" a="1"/>
  <c r="O20" i="1" s="1"/>
  <c r="C586" i="4"/>
  <c r="C348" i="4"/>
  <c r="C393" i="4"/>
  <c r="C381" i="4"/>
  <c r="C501" i="3"/>
  <c r="B501" i="3" s="1"/>
  <c r="C151" i="2"/>
  <c r="B151" i="2" s="1"/>
  <c r="C420" i="3"/>
  <c r="D420" i="3" s="1"/>
  <c r="C226" i="4"/>
  <c r="C309" i="3"/>
  <c r="C495" i="3"/>
  <c r="D495" i="3" s="1"/>
  <c r="C502" i="3"/>
  <c r="C229" i="2"/>
  <c r="C520" i="5"/>
  <c r="D520" i="5" s="1"/>
  <c r="C581" i="3"/>
  <c r="C451" i="3"/>
  <c r="B451" i="3" s="1"/>
  <c r="C265" i="3"/>
  <c r="C332" i="3"/>
  <c r="D332" i="3" s="1"/>
  <c r="C456" i="5"/>
  <c r="D456" i="5" s="1"/>
  <c r="C269" i="2"/>
  <c r="C443" i="5"/>
  <c r="D443" i="5" s="1"/>
  <c r="C419" i="5"/>
  <c r="C636" i="5"/>
  <c r="B636" i="5" s="1"/>
  <c r="C746" i="5"/>
  <c r="D746" i="5" s="1"/>
  <c r="C658" i="5"/>
  <c r="D658" i="5" s="1"/>
  <c r="C601" i="5"/>
  <c r="B601" i="5" s="1"/>
  <c r="C708" i="5"/>
  <c r="C224" i="2"/>
  <c r="C666" i="5"/>
  <c r="C231" i="2"/>
  <c r="B231" i="2" s="1"/>
  <c r="C464" i="5"/>
  <c r="C394" i="5"/>
  <c r="B394" i="5" s="1"/>
  <c r="C62" i="5"/>
  <c r="D62" i="5" s="1"/>
  <c r="C352" i="5"/>
  <c r="D352" i="5" s="1"/>
  <c r="C714" i="5"/>
  <c r="D714" i="5" s="1"/>
  <c r="C179" i="2"/>
  <c r="C442" i="5"/>
  <c r="C204" i="2"/>
  <c r="C207" i="2"/>
  <c r="C363" i="5"/>
  <c r="C60" i="5"/>
  <c r="C675" i="5"/>
  <c r="C579" i="5"/>
  <c r="B579" i="5" s="1"/>
  <c r="C30" i="2"/>
  <c r="C206" i="2"/>
  <c r="C445" i="5"/>
  <c r="C141" i="2"/>
  <c r="B141" i="2" s="1"/>
  <c r="C503" i="5"/>
  <c r="D503" i="5" s="1"/>
  <c r="C64" i="5"/>
  <c r="D64" i="5" s="1"/>
  <c r="C537" i="5"/>
  <c r="D537" i="5" s="1"/>
  <c r="C472" i="5"/>
  <c r="B472" i="5" s="1"/>
  <c r="C14" i="5"/>
  <c r="C422" i="5"/>
  <c r="C380" i="5"/>
  <c r="D380" i="5" s="1"/>
  <c r="C368" i="5"/>
  <c r="B368" i="5" s="1"/>
  <c r="C171" i="4"/>
  <c r="D171" i="4" s="1"/>
  <c r="C355" i="4"/>
  <c r="C346" i="4"/>
  <c r="B346" i="4" s="1"/>
  <c r="C472" i="4"/>
  <c r="C552" i="3"/>
  <c r="C437" i="3"/>
  <c r="B437" i="3" s="1"/>
  <c r="C247" i="2"/>
  <c r="C421" i="3"/>
  <c r="C238" i="2"/>
  <c r="C621" i="3"/>
  <c r="C423" i="3"/>
  <c r="C682" i="3"/>
  <c r="D682" i="3" s="1"/>
  <c r="C291" i="3"/>
  <c r="D291" i="3" s="1"/>
  <c r="C286" i="3"/>
  <c r="D286" i="3" s="1"/>
  <c r="C265" i="2"/>
  <c r="C223" i="4"/>
  <c r="B223" i="4" s="1"/>
  <c r="C485" i="3"/>
  <c r="B485" i="3" s="1"/>
  <c r="C439" i="3"/>
  <c r="D439" i="3" s="1"/>
  <c r="C42" i="3"/>
  <c r="C534" i="3"/>
  <c r="B534" i="3" s="1"/>
  <c r="C674" i="5"/>
  <c r="D674" i="5" s="1"/>
  <c r="C654" i="5"/>
  <c r="C597" i="5"/>
  <c r="D597" i="5" s="1"/>
  <c r="C599" i="5"/>
  <c r="B599" i="5" s="1"/>
  <c r="C522" i="5"/>
  <c r="C407" i="5"/>
  <c r="D407" i="5" s="1"/>
  <c r="C435" i="5"/>
  <c r="D435" i="5" s="1"/>
  <c r="C236" i="2"/>
  <c r="C678" i="5"/>
  <c r="Q20" i="1"/>
  <c r="C75" i="4"/>
  <c r="B75" i="4" s="1"/>
  <c r="C542" i="4"/>
  <c r="B542" i="4" s="1"/>
  <c r="C120" i="4"/>
  <c r="C583" i="4"/>
  <c r="D583" i="4" s="1"/>
  <c r="C339" i="3"/>
  <c r="C283" i="2"/>
  <c r="C711" i="5"/>
  <c r="C655" i="3"/>
  <c r="D655" i="3" s="1"/>
  <c r="C564" i="3"/>
  <c r="B564" i="3" s="1"/>
  <c r="C67" i="3"/>
  <c r="B67" i="3" s="1"/>
  <c r="C269" i="3"/>
  <c r="B269" i="3" s="1"/>
  <c r="C291" i="2"/>
  <c r="C600" i="3"/>
  <c r="B600" i="3" s="1"/>
  <c r="C336" i="3"/>
  <c r="B336" i="3" s="1"/>
  <c r="C13" i="2"/>
  <c r="B13" i="2" s="1"/>
  <c r="C521" i="3"/>
  <c r="C124" i="2"/>
  <c r="C448" i="5"/>
  <c r="C494" i="5"/>
  <c r="C408" i="5"/>
  <c r="D408" i="5" s="1"/>
  <c r="C502" i="5"/>
  <c r="C538" i="5"/>
  <c r="C260" i="2"/>
  <c r="C651" i="5"/>
  <c r="C618" i="5"/>
  <c r="B618" i="5" s="1"/>
  <c r="C489" i="5"/>
  <c r="D489" i="5" s="1"/>
  <c r="C609" i="5"/>
  <c r="B609" i="5" s="1"/>
  <c r="C752" i="5"/>
  <c r="B752" i="5" s="1"/>
  <c r="C722" i="5"/>
  <c r="C3" i="5"/>
  <c r="C251" i="2"/>
  <c r="C728" i="5"/>
  <c r="D728" i="5" s="1"/>
  <c r="C276" i="2"/>
  <c r="C664" i="5"/>
  <c r="D664" i="5" s="1"/>
  <c r="C613" i="5"/>
  <c r="D613" i="5" s="1"/>
  <c r="C342" i="5"/>
  <c r="D342" i="5" s="1"/>
  <c r="C477" i="5"/>
  <c r="D477" i="5" s="1"/>
  <c r="C377" i="5"/>
  <c r="C569" i="5"/>
  <c r="B569" i="5" s="1"/>
  <c r="C13" i="5"/>
  <c r="C278" i="2"/>
  <c r="B278" i="2" s="1"/>
  <c r="C644" i="5"/>
  <c r="C249" i="2"/>
  <c r="C144" i="2"/>
  <c r="D144" i="2" s="1"/>
  <c r="C586" i="5"/>
  <c r="C68" i="5"/>
  <c r="D68" i="5" s="1"/>
  <c r="C39" i="5"/>
  <c r="D39" i="5" s="1"/>
  <c r="C511" i="5"/>
  <c r="D511" i="5" s="1"/>
  <c r="C637" i="5"/>
  <c r="D637" i="5" s="1"/>
  <c r="C558" i="5"/>
  <c r="C373" i="5"/>
  <c r="D373" i="5" s="1"/>
  <c r="C49" i="5"/>
  <c r="B49" i="5" s="1"/>
  <c r="C292" i="2"/>
  <c r="C286" i="2"/>
  <c r="C476" i="5"/>
  <c r="B476" i="5" s="1"/>
  <c r="C760" i="5"/>
  <c r="B760" i="5" s="1"/>
  <c r="C130" i="4"/>
  <c r="C527" i="4"/>
  <c r="C623" i="3"/>
  <c r="C455" i="3"/>
  <c r="D455" i="3" s="1"/>
  <c r="C484" i="3"/>
  <c r="C66" i="4"/>
  <c r="D66" i="4" s="1"/>
  <c r="C479" i="3"/>
  <c r="D479" i="3" s="1"/>
  <c r="C480" i="3"/>
  <c r="B480" i="3" s="1"/>
  <c r="C551" i="3"/>
  <c r="B551" i="3" s="1"/>
  <c r="C720" i="5"/>
  <c r="C531" i="4"/>
  <c r="D531" i="4" s="1"/>
  <c r="C456" i="3"/>
  <c r="C62" i="3"/>
  <c r="C667" i="5"/>
  <c r="C624" i="3"/>
  <c r="D624" i="3" s="1"/>
  <c r="C522" i="3"/>
  <c r="C471" i="3"/>
  <c r="C262" i="3"/>
  <c r="B262" i="3" s="1"/>
  <c r="C148" i="2"/>
  <c r="C647" i="5"/>
  <c r="C354" i="5"/>
  <c r="C749" i="5"/>
  <c r="D749" i="5" s="1"/>
  <c r="C322" i="5"/>
  <c r="D322" i="5" s="1"/>
  <c r="C356" i="5"/>
  <c r="B356" i="5" s="1"/>
  <c r="C501" i="5"/>
  <c r="C406" i="5"/>
  <c r="D406" i="5" s="1"/>
  <c r="C378" i="5"/>
  <c r="C440" i="5"/>
  <c r="C614" i="5"/>
  <c r="C381" i="5"/>
  <c r="D381" i="5" s="1"/>
  <c r="C523" i="5"/>
  <c r="B523" i="5" s="1"/>
  <c r="C263" i="2"/>
  <c r="C687" i="5"/>
  <c r="D687" i="5" s="1"/>
  <c r="C564" i="5"/>
  <c r="D564" i="5" s="1"/>
  <c r="C364" i="5"/>
  <c r="C747" i="5"/>
  <c r="B747" i="5" s="1"/>
  <c r="C540" i="5"/>
  <c r="C634" i="5"/>
  <c r="B634" i="5" s="1"/>
  <c r="C328" i="5"/>
  <c r="B328" i="5" s="1"/>
  <c r="C134" i="2"/>
  <c r="B134" i="2" s="1"/>
  <c r="C216" i="2"/>
  <c r="C738" i="5"/>
  <c r="D738" i="5" s="1"/>
  <c r="C42" i="4"/>
  <c r="C373" i="4"/>
  <c r="C584" i="3"/>
  <c r="C342" i="3"/>
  <c r="C361" i="3"/>
  <c r="C306" i="3"/>
  <c r="D306" i="3" s="1"/>
  <c r="C520" i="3"/>
  <c r="C675" i="3"/>
  <c r="C649" i="5"/>
  <c r="C578" i="3"/>
  <c r="C558" i="3"/>
  <c r="B558" i="3" s="1"/>
  <c r="C483" i="3"/>
  <c r="D483" i="3" s="1"/>
  <c r="C640" i="5"/>
  <c r="B640" i="5" s="1"/>
  <c r="C564" i="4"/>
  <c r="C438" i="3"/>
  <c r="D438" i="3" s="1"/>
  <c r="C673" i="3"/>
  <c r="D673" i="3" s="1"/>
  <c r="C411" i="3"/>
  <c r="D411" i="3" s="1"/>
  <c r="C308" i="3"/>
  <c r="D308" i="3" s="1"/>
  <c r="C268" i="2"/>
  <c r="C161" i="2"/>
  <c r="C4" i="5"/>
  <c r="D4" i="5" s="1"/>
  <c r="C37" i="5"/>
  <c r="C62" i="2"/>
  <c r="C602" i="5"/>
  <c r="B602" i="5" s="1"/>
  <c r="C721" i="5"/>
  <c r="B721" i="5" s="1"/>
  <c r="C385" i="3"/>
  <c r="D385" i="3" s="1"/>
  <c r="C679" i="3"/>
  <c r="C35" i="2"/>
  <c r="C352" i="3"/>
  <c r="B352" i="3" s="1"/>
  <c r="C396" i="3"/>
  <c r="B396" i="3" s="1"/>
  <c r="C145" i="2"/>
  <c r="C238" i="4"/>
  <c r="B238" i="4" s="1"/>
  <c r="C53" i="3"/>
  <c r="B53" i="3" s="1"/>
  <c r="C37" i="3"/>
  <c r="D37" i="3" s="1"/>
  <c r="C705" i="5"/>
  <c r="D705" i="5" s="1"/>
  <c r="C173" i="2"/>
  <c r="C550" i="5"/>
  <c r="D550" i="5" s="1"/>
  <c r="C59" i="5"/>
  <c r="C210" i="2"/>
  <c r="C383" i="5"/>
  <c r="C362" i="5"/>
  <c r="D362" i="5" s="1"/>
  <c r="C128" i="2"/>
  <c r="C439" i="5"/>
  <c r="B439" i="5" s="1"/>
  <c r="C159" i="2"/>
  <c r="B159" i="2" s="1"/>
  <c r="C509" i="5"/>
  <c r="D509" i="5" s="1"/>
  <c r="C198" i="2"/>
  <c r="D198" i="2" s="1"/>
  <c r="C8" i="5"/>
  <c r="C16" i="5"/>
  <c r="C531" i="5"/>
  <c r="B531" i="5" s="1"/>
  <c r="C590" i="5"/>
  <c r="D590" i="5" s="1"/>
  <c r="C42" i="5"/>
  <c r="B42" i="5" s="1"/>
  <c r="C131" i="2"/>
  <c r="C703" i="5"/>
  <c r="B703" i="5" s="1"/>
  <c r="C533" i="5"/>
  <c r="D533" i="5" s="1"/>
  <c r="C512" i="5"/>
  <c r="D512" i="5" s="1"/>
  <c r="C481" i="5"/>
  <c r="D481" i="5" s="1"/>
  <c r="C349" i="5"/>
  <c r="B349" i="5" s="1"/>
  <c r="C192" i="2"/>
  <c r="C604" i="5"/>
  <c r="D604" i="5" s="1"/>
  <c r="C390" i="5"/>
  <c r="B390" i="5" s="1"/>
  <c r="C182" i="2"/>
  <c r="C715" i="5"/>
  <c r="C524" i="5"/>
  <c r="D524" i="5" s="1"/>
  <c r="C588" i="5"/>
  <c r="D588" i="5" s="1"/>
  <c r="C645" i="5"/>
  <c r="B645" i="5" s="1"/>
  <c r="C547" i="5"/>
  <c r="C333" i="5"/>
  <c r="B333" i="5" s="1"/>
  <c r="C561" i="5"/>
  <c r="D561" i="5" s="1"/>
  <c r="C273" i="2"/>
  <c r="B273" i="2" s="1"/>
  <c r="C572" i="5"/>
  <c r="D572" i="5" s="1"/>
  <c r="C67" i="5"/>
  <c r="C300" i="3"/>
  <c r="D300" i="3" s="1"/>
  <c r="C7" i="3"/>
  <c r="C36" i="3"/>
  <c r="C531" i="3"/>
  <c r="C610" i="3"/>
  <c r="D610" i="3" s="1"/>
  <c r="C594" i="3"/>
  <c r="C498" i="3"/>
  <c r="B498" i="3" s="1"/>
  <c r="C27" i="2"/>
  <c r="D27" i="2" s="1"/>
  <c r="C257" i="2"/>
  <c r="C83" i="4"/>
  <c r="C64" i="4"/>
  <c r="D64" i="4" s="1"/>
  <c r="C476" i="4"/>
  <c r="D476" i="4" s="1"/>
  <c r="C500" i="4"/>
  <c r="B500" i="4" s="1"/>
  <c r="C55" i="2"/>
  <c r="D55" i="2" s="1"/>
  <c r="C263" i="3"/>
  <c r="D263" i="3" s="1"/>
  <c r="C408" i="3"/>
  <c r="C169" i="2"/>
  <c r="B169" i="2" s="1"/>
  <c r="C682" i="5"/>
  <c r="D682" i="5" s="1"/>
  <c r="D948" i="5"/>
  <c r="B948" i="5"/>
  <c r="C346" i="5"/>
  <c r="C40" i="5"/>
  <c r="C543" i="5"/>
  <c r="D543" i="5" s="1"/>
  <c r="C463" i="5"/>
  <c r="C71" i="5"/>
  <c r="B71" i="5" s="1"/>
  <c r="C681" i="5"/>
  <c r="C505" i="3"/>
  <c r="C11" i="4"/>
  <c r="D11" i="4" s="1"/>
  <c r="C197" i="4"/>
  <c r="C39" i="4"/>
  <c r="B39" i="4" s="1"/>
  <c r="C431" i="3"/>
  <c r="D431" i="3" s="1"/>
  <c r="C524" i="4"/>
  <c r="D524" i="4" s="1"/>
  <c r="D998" i="3"/>
  <c r="B998" i="3"/>
  <c r="B694" i="4"/>
  <c r="D694" i="4"/>
  <c r="D993" i="4"/>
  <c r="B993" i="4"/>
  <c r="B1001" i="4"/>
  <c r="D1001" i="4"/>
  <c r="B1009" i="4"/>
  <c r="D1009" i="4"/>
  <c r="B1057" i="4"/>
  <c r="D1057" i="4"/>
  <c r="B1081" i="4"/>
  <c r="D1081" i="4"/>
  <c r="B1096" i="4"/>
  <c r="D1096" i="4"/>
  <c r="B1112" i="4"/>
  <c r="D1112" i="4"/>
  <c r="B1142" i="4"/>
  <c r="D1142" i="4"/>
  <c r="D1150" i="4"/>
  <c r="B1150" i="4"/>
  <c r="B1158" i="4"/>
  <c r="D1158" i="4"/>
  <c r="D1166" i="4"/>
  <c r="B1166" i="4"/>
  <c r="C299" i="3"/>
  <c r="D299" i="3" s="1"/>
  <c r="C526" i="3"/>
  <c r="B526" i="3" s="1"/>
  <c r="C347" i="4"/>
  <c r="C419" i="4"/>
  <c r="B419" i="4" s="1"/>
  <c r="C513" i="4"/>
  <c r="D513" i="4" s="1"/>
  <c r="B1036" i="3"/>
  <c r="D1036" i="3"/>
  <c r="D863" i="5"/>
  <c r="B863" i="5"/>
  <c r="D118" i="5"/>
  <c r="B75" i="5"/>
  <c r="O9" i="1" a="1"/>
  <c r="O9" i="1" s="1"/>
  <c r="Q9" i="1"/>
  <c r="Q47" i="1"/>
  <c r="O47" i="1" a="1"/>
  <c r="O47" i="1" s="1"/>
  <c r="P47" i="1"/>
  <c r="R47" i="1"/>
  <c r="P26" i="1"/>
  <c r="R26" i="1"/>
  <c r="Q26" i="1"/>
  <c r="C74" i="4"/>
  <c r="D74" i="4" s="1"/>
  <c r="C535" i="4"/>
  <c r="B535" i="4" s="1"/>
  <c r="C236" i="4"/>
  <c r="D236" i="4" s="1"/>
  <c r="C232" i="4"/>
  <c r="D232" i="4" s="1"/>
  <c r="C27" i="4"/>
  <c r="B27" i="4" s="1"/>
  <c r="C145" i="4"/>
  <c r="C346" i="3"/>
  <c r="C36" i="2"/>
  <c r="C28" i="3"/>
  <c r="C647" i="3"/>
  <c r="C295" i="3"/>
  <c r="C314" i="3"/>
  <c r="D314" i="3" s="1"/>
  <c r="C154" i="2"/>
  <c r="C648" i="3"/>
  <c r="B648" i="3" s="1"/>
  <c r="C661" i="3"/>
  <c r="C758" i="5"/>
  <c r="C376" i="4"/>
  <c r="C296" i="4"/>
  <c r="D296" i="4" s="1"/>
  <c r="C444" i="4"/>
  <c r="B444" i="4" s="1"/>
  <c r="C274" i="3"/>
  <c r="B274" i="3" s="1"/>
  <c r="C32" i="3"/>
  <c r="C425" i="3"/>
  <c r="C52" i="3"/>
  <c r="B52" i="3" s="1"/>
  <c r="C388" i="3"/>
  <c r="C458" i="3"/>
  <c r="D458" i="3" s="1"/>
  <c r="C307" i="3"/>
  <c r="B307" i="3" s="1"/>
  <c r="C338" i="3"/>
  <c r="D338" i="3" s="1"/>
  <c r="C190" i="2"/>
  <c r="C669" i="3"/>
  <c r="D669" i="3" s="1"/>
  <c r="C424" i="3"/>
  <c r="B424" i="3" s="1"/>
  <c r="C298" i="3"/>
  <c r="D298" i="3" s="1"/>
  <c r="C329" i="3"/>
  <c r="B329" i="3" s="1"/>
  <c r="C24" i="2"/>
  <c r="C702" i="5"/>
  <c r="D702" i="5" s="1"/>
  <c r="C61" i="2"/>
  <c r="B61" i="2" s="1"/>
  <c r="C632" i="3"/>
  <c r="D632" i="3" s="1"/>
  <c r="C463" i="3"/>
  <c r="C544" i="3"/>
  <c r="C30" i="3"/>
  <c r="C681" i="3"/>
  <c r="C172" i="2"/>
  <c r="B172" i="2" s="1"/>
  <c r="C535" i="5"/>
  <c r="B535" i="5" s="1"/>
  <c r="C281" i="2"/>
  <c r="C150" i="2"/>
  <c r="B150" i="2" s="1"/>
  <c r="C615" i="5"/>
  <c r="C498" i="5"/>
  <c r="D498" i="5" s="1"/>
  <c r="C403" i="5"/>
  <c r="D403" i="5" s="1"/>
  <c r="C337" i="5"/>
  <c r="D337" i="5" s="1"/>
  <c r="C138" i="2"/>
  <c r="C578" i="5"/>
  <c r="D578" i="5" s="1"/>
  <c r="C685" i="5"/>
  <c r="C176" i="2"/>
  <c r="C712" i="5"/>
  <c r="D712" i="5" s="1"/>
  <c r="C416" i="5"/>
  <c r="C701" i="5"/>
  <c r="D701" i="5" s="1"/>
  <c r="C610" i="5"/>
  <c r="C574" i="5"/>
  <c r="B574" i="5" s="1"/>
  <c r="C32" i="5"/>
  <c r="C147" i="2"/>
  <c r="B147" i="2" s="1"/>
  <c r="C493" i="5"/>
  <c r="D493" i="5" s="1"/>
  <c r="C470" i="5"/>
  <c r="D470" i="5" s="1"/>
  <c r="C468" i="5"/>
  <c r="B468" i="5" s="1"/>
  <c r="C191" i="2"/>
  <c r="D191" i="2" s="1"/>
  <c r="C692" i="5"/>
  <c r="D692" i="5" s="1"/>
  <c r="C461" i="5"/>
  <c r="D461" i="5" s="1"/>
  <c r="C243" i="2"/>
  <c r="C589" i="5"/>
  <c r="B589" i="5" s="1"/>
  <c r="C43" i="5"/>
  <c r="C585" i="5"/>
  <c r="D585" i="5" s="1"/>
  <c r="C733" i="5"/>
  <c r="C401" i="5"/>
  <c r="B401" i="5" s="1"/>
  <c r="C549" i="5"/>
  <c r="C673" i="5"/>
  <c r="D673" i="5" s="1"/>
  <c r="C242" i="2"/>
  <c r="B242" i="2" s="1"/>
  <c r="C729" i="5"/>
  <c r="D729" i="5" s="1"/>
  <c r="C434" i="5"/>
  <c r="C180" i="2"/>
  <c r="C495" i="5"/>
  <c r="C400" i="5"/>
  <c r="C580" i="5"/>
  <c r="D580" i="5" s="1"/>
  <c r="C331" i="5"/>
  <c r="B331" i="5" s="1"/>
  <c r="C750" i="5"/>
  <c r="B750" i="5" s="1"/>
  <c r="C684" i="5"/>
  <c r="B684" i="5" s="1"/>
  <c r="C404" i="5"/>
  <c r="B404" i="5" s="1"/>
  <c r="C593" i="5"/>
  <c r="B593" i="5" s="1"/>
  <c r="C192" i="4"/>
  <c r="D192" i="4" s="1"/>
  <c r="C493" i="4"/>
  <c r="D493" i="4" s="1"/>
  <c r="C519" i="4"/>
  <c r="B519" i="4" s="1"/>
  <c r="C356" i="4"/>
  <c r="D356" i="4" s="1"/>
  <c r="C641" i="3"/>
  <c r="C468" i="4"/>
  <c r="B468" i="4" s="1"/>
  <c r="C139" i="2"/>
  <c r="C645" i="3"/>
  <c r="D645" i="3" s="1"/>
  <c r="C532" i="3"/>
  <c r="B532" i="3" s="1"/>
  <c r="C7" i="2"/>
  <c r="C266" i="3"/>
  <c r="C287" i="2"/>
  <c r="C156" i="4"/>
  <c r="C333" i="3"/>
  <c r="B333" i="3" s="1"/>
  <c r="C51" i="3"/>
  <c r="B51" i="3" s="1"/>
  <c r="C527" i="3"/>
  <c r="B527" i="3" s="1"/>
  <c r="C133" i="2"/>
  <c r="C429" i="5"/>
  <c r="C551" i="4"/>
  <c r="B551" i="4" s="1"/>
  <c r="C651" i="3"/>
  <c r="D651" i="3" s="1"/>
  <c r="C264" i="3"/>
  <c r="C337" i="3"/>
  <c r="D337" i="3" s="1"/>
  <c r="C54" i="3"/>
  <c r="C406" i="3"/>
  <c r="B406" i="3" s="1"/>
  <c r="C8" i="2"/>
  <c r="D8" i="2" s="1"/>
  <c r="C244" i="2"/>
  <c r="C686" i="5"/>
  <c r="C258" i="2"/>
  <c r="D258" i="2" s="1"/>
  <c r="C737" i="5"/>
  <c r="D737" i="5" s="1"/>
  <c r="C571" i="5"/>
  <c r="D571" i="5" s="1"/>
  <c r="C18" i="5"/>
  <c r="B18" i="5" s="1"/>
  <c r="C282" i="2"/>
  <c r="C371" i="5"/>
  <c r="C82" i="5"/>
  <c r="C514" i="5"/>
  <c r="B514" i="5" s="1"/>
  <c r="C200" i="2"/>
  <c r="B200" i="2" s="1"/>
  <c r="C735" i="5"/>
  <c r="C542" i="5"/>
  <c r="B542" i="5" s="1"/>
  <c r="C480" i="5"/>
  <c r="D480" i="5" s="1"/>
  <c r="C565" i="5"/>
  <c r="D565" i="5" s="1"/>
  <c r="C351" i="5"/>
  <c r="C471" i="5"/>
  <c r="D471" i="5" s="1"/>
  <c r="C219" i="2"/>
  <c r="B219" i="2" s="1"/>
  <c r="C584" i="5"/>
  <c r="C573" i="5"/>
  <c r="B573" i="5" s="1"/>
  <c r="C15" i="2"/>
  <c r="B15" i="2" s="1"/>
  <c r="C227" i="2"/>
  <c r="C418" i="5"/>
  <c r="C32" i="2"/>
  <c r="D32" i="2" s="1"/>
  <c r="C488" i="5"/>
  <c r="B488" i="5" s="1"/>
  <c r="C591" i="5"/>
  <c r="C437" i="5"/>
  <c r="C317" i="5"/>
  <c r="C81" i="5"/>
  <c r="D81" i="5" s="1"/>
  <c r="C33" i="5"/>
  <c r="B33" i="5" s="1"/>
  <c r="C560" i="5"/>
  <c r="C582" i="5"/>
  <c r="C662" i="5"/>
  <c r="D662" i="5" s="1"/>
  <c r="C146" i="2"/>
  <c r="C266" i="2"/>
  <c r="D266" i="2" s="1"/>
  <c r="C433" i="5"/>
  <c r="D433" i="5" s="1"/>
  <c r="C546" i="5"/>
  <c r="C672" i="5"/>
  <c r="B672" i="5" s="1"/>
  <c r="C594" i="5"/>
  <c r="D594" i="5" s="1"/>
  <c r="C345" i="5"/>
  <c r="C41" i="5"/>
  <c r="C25" i="2"/>
  <c r="D25" i="2" s="1"/>
  <c r="C458" i="5"/>
  <c r="D458" i="5" s="1"/>
  <c r="C563" i="5"/>
  <c r="B563" i="5" s="1"/>
  <c r="C358" i="5"/>
  <c r="D358" i="5" s="1"/>
  <c r="C486" i="5"/>
  <c r="B486" i="5" s="1"/>
  <c r="D378" i="2"/>
  <c r="B378" i="2"/>
  <c r="O40" i="1" a="1"/>
  <c r="O40" i="1" s="1"/>
  <c r="Q40" i="1"/>
  <c r="R40" i="1"/>
  <c r="Q32" i="1"/>
  <c r="R32" i="1"/>
  <c r="P18" i="1"/>
  <c r="O18" i="1" a="1"/>
  <c r="O18" i="1" s="1"/>
  <c r="R18" i="1"/>
  <c r="C185" i="4"/>
  <c r="D185" i="4" s="1"/>
  <c r="C384" i="4"/>
  <c r="B384" i="4" s="1"/>
  <c r="C377" i="3"/>
  <c r="C129" i="4"/>
  <c r="C541" i="4"/>
  <c r="D541" i="4" s="1"/>
  <c r="C453" i="4"/>
  <c r="B453" i="4" s="1"/>
  <c r="C598" i="3"/>
  <c r="C421" i="4"/>
  <c r="C636" i="3"/>
  <c r="D636" i="3" s="1"/>
  <c r="C780" i="5"/>
  <c r="B780" i="5" s="1"/>
  <c r="C73" i="4"/>
  <c r="D73" i="4" s="1"/>
  <c r="C461" i="4"/>
  <c r="D461" i="4" s="1"/>
  <c r="C432" i="4"/>
  <c r="C160" i="4"/>
  <c r="B160" i="4" s="1"/>
  <c r="C423" i="4"/>
  <c r="C153" i="4"/>
  <c r="B153" i="4" s="1"/>
  <c r="C151" i="4"/>
  <c r="B151" i="4" s="1"/>
  <c r="C37" i="4"/>
  <c r="C163" i="4"/>
  <c r="D163" i="4" s="1"/>
  <c r="C637" i="3"/>
  <c r="C612" i="3"/>
  <c r="D612" i="3" s="1"/>
  <c r="C450" i="3"/>
  <c r="C349" i="3"/>
  <c r="B349" i="3" s="1"/>
  <c r="C556" i="3"/>
  <c r="C64" i="3"/>
  <c r="C345" i="3"/>
  <c r="C142" i="2"/>
  <c r="C450" i="5"/>
  <c r="C372" i="3"/>
  <c r="D372" i="3" s="1"/>
  <c r="C494" i="3"/>
  <c r="C445" i="3"/>
  <c r="C252" i="3"/>
  <c r="D252" i="3" s="1"/>
  <c r="C419" i="3"/>
  <c r="D419" i="3" s="1"/>
  <c r="C259" i="3"/>
  <c r="D259" i="3" s="1"/>
  <c r="C324" i="5"/>
  <c r="B324" i="5" s="1"/>
  <c r="C375" i="3"/>
  <c r="B375" i="3" s="1"/>
  <c r="C596" i="3"/>
  <c r="C254" i="3"/>
  <c r="C464" i="3"/>
  <c r="D464" i="3" s="1"/>
  <c r="C514" i="3"/>
  <c r="B514" i="3" s="1"/>
  <c r="C270" i="3"/>
  <c r="B270" i="3" s="1"/>
  <c r="C481" i="3"/>
  <c r="B481" i="3" s="1"/>
  <c r="C289" i="3"/>
  <c r="B289" i="3" s="1"/>
  <c r="C327" i="5"/>
  <c r="D327" i="5" s="1"/>
  <c r="C137" i="2"/>
  <c r="D137" i="2" s="1"/>
  <c r="C697" i="5"/>
  <c r="D697" i="5" s="1"/>
  <c r="C629" i="5"/>
  <c r="D629" i="5" s="1"/>
  <c r="C261" i="2"/>
  <c r="C487" i="5"/>
  <c r="C320" i="5"/>
  <c r="D320" i="5" s="1"/>
  <c r="C576" i="5"/>
  <c r="D576" i="5" s="1"/>
  <c r="C431" i="5"/>
  <c r="B431" i="5" s="1"/>
  <c r="C611" i="5"/>
  <c r="B611" i="5" s="1"/>
  <c r="C361" i="5"/>
  <c r="C36" i="5"/>
  <c r="C212" i="2"/>
  <c r="D212" i="2" s="1"/>
  <c r="C677" i="5"/>
  <c r="D677" i="5" s="1"/>
  <c r="C267" i="2"/>
  <c r="D267" i="2" s="1"/>
  <c r="C126" i="2"/>
  <c r="C519" i="5"/>
  <c r="D519" i="5" s="1"/>
  <c r="C553" i="5"/>
  <c r="D553" i="5" s="1"/>
  <c r="C360" i="5"/>
  <c r="D360" i="5" s="1"/>
  <c r="C78" i="5"/>
  <c r="D78" i="5" s="1"/>
  <c r="C411" i="5"/>
  <c r="D411" i="5" s="1"/>
  <c r="C713" i="5"/>
  <c r="C592" i="5"/>
  <c r="C35" i="5"/>
  <c r="D35" i="5" s="1"/>
  <c r="C744" i="5"/>
  <c r="D744" i="5" s="1"/>
  <c r="C215" i="2"/>
  <c r="D215" i="2" s="1"/>
  <c r="C668" i="5"/>
  <c r="B668" i="5" s="1"/>
  <c r="C653" i="5"/>
  <c r="B653" i="5" s="1"/>
  <c r="C168" i="2"/>
  <c r="C516" i="5"/>
  <c r="B516" i="5" s="1"/>
  <c r="C621" i="5"/>
  <c r="D621" i="5" s="1"/>
  <c r="C171" i="2"/>
  <c r="D171" i="2" s="1"/>
  <c r="C528" i="5"/>
  <c r="B528" i="5" s="1"/>
  <c r="C544" i="5"/>
  <c r="B544" i="5" s="1"/>
  <c r="C305" i="5"/>
  <c r="D305" i="5" s="1"/>
  <c r="C31" i="5"/>
  <c r="D31" i="5" s="1"/>
  <c r="C624" i="5"/>
  <c r="D624" i="5" s="1"/>
  <c r="C120" i="2"/>
  <c r="D120" i="2" s="1"/>
  <c r="C648" i="5"/>
  <c r="B648" i="5" s="1"/>
  <c r="C554" i="4"/>
  <c r="D554" i="4" s="1"/>
  <c r="C598" i="4"/>
  <c r="D598" i="4" s="1"/>
  <c r="C35" i="4"/>
  <c r="B35" i="4" s="1"/>
  <c r="C139" i="4"/>
  <c r="B139" i="4" s="1"/>
  <c r="C580" i="3"/>
  <c r="B580" i="3" s="1"/>
  <c r="C24" i="4"/>
  <c r="C60" i="4"/>
  <c r="C520" i="4"/>
  <c r="B520" i="4" s="1"/>
  <c r="C33" i="4"/>
  <c r="C653" i="3"/>
  <c r="D653" i="3" s="1"/>
  <c r="C688" i="3"/>
  <c r="D688" i="3" s="1"/>
  <c r="C17" i="3"/>
  <c r="C253" i="3"/>
  <c r="C235" i="2"/>
  <c r="C577" i="4"/>
  <c r="B577" i="4" s="1"/>
  <c r="C31" i="3"/>
  <c r="B31" i="3" s="1"/>
  <c r="C262" i="2"/>
  <c r="D262" i="2" s="1"/>
  <c r="C607" i="3"/>
  <c r="D607" i="3" s="1"/>
  <c r="C290" i="3"/>
  <c r="B290" i="3" s="1"/>
  <c r="C39" i="3"/>
  <c r="C554" i="3"/>
  <c r="B554" i="3" s="1"/>
  <c r="C6" i="3"/>
  <c r="D6" i="3" s="1"/>
  <c r="C205" i="2"/>
  <c r="C453" i="5"/>
  <c r="D453" i="5" s="1"/>
  <c r="C544" i="4"/>
  <c r="D544" i="4" s="1"/>
  <c r="C550" i="4"/>
  <c r="B550" i="4" s="1"/>
  <c r="C312" i="3"/>
  <c r="D312" i="3" s="1"/>
  <c r="C685" i="3"/>
  <c r="C474" i="3"/>
  <c r="C674" i="3"/>
  <c r="D674" i="3" s="1"/>
  <c r="C434" i="3"/>
  <c r="C540" i="3"/>
  <c r="D540" i="3" s="1"/>
  <c r="C65" i="3"/>
  <c r="B65" i="3" s="1"/>
  <c r="C196" i="2"/>
  <c r="B196" i="2" s="1"/>
  <c r="C233" i="2"/>
  <c r="C663" i="5"/>
  <c r="C669" i="5"/>
  <c r="C552" i="5"/>
  <c r="C475" i="5"/>
  <c r="D475" i="5" s="1"/>
  <c r="C348" i="5"/>
  <c r="D348" i="5" s="1"/>
  <c r="C635" i="5"/>
  <c r="C174" i="2"/>
  <c r="C625" i="5"/>
  <c r="D625" i="5" s="1"/>
  <c r="C479" i="5"/>
  <c r="B479" i="5" s="1"/>
  <c r="C372" i="5"/>
  <c r="B372" i="5" s="1"/>
  <c r="C731" i="5"/>
  <c r="B731" i="5" s="1"/>
  <c r="C140" i="2"/>
  <c r="B140" i="2" s="1"/>
  <c r="C284" i="2"/>
  <c r="C451" i="5"/>
  <c r="B451" i="5" s="1"/>
  <c r="C555" i="5"/>
  <c r="D555" i="5" s="1"/>
  <c r="C270" i="2"/>
  <c r="C600" i="5"/>
  <c r="B600" i="5" s="1"/>
  <c r="C748" i="5"/>
  <c r="C79" i="5"/>
  <c r="D79" i="5" s="1"/>
  <c r="C545" i="5"/>
  <c r="B545" i="5" s="1"/>
  <c r="C482" i="5"/>
  <c r="D482" i="5" s="1"/>
  <c r="C310" i="5"/>
  <c r="D310" i="5" s="1"/>
  <c r="C659" i="5"/>
  <c r="D659" i="5" s="1"/>
  <c r="C167" i="2"/>
  <c r="C275" i="2"/>
  <c r="D275" i="2" s="1"/>
  <c r="C430" i="5"/>
  <c r="D430" i="5" s="1"/>
  <c r="C521" i="5"/>
  <c r="D521" i="5" s="1"/>
  <c r="C698" i="5"/>
  <c r="D698" i="5" s="1"/>
  <c r="C45" i="5"/>
  <c r="C719" i="5"/>
  <c r="C469" i="5"/>
  <c r="D469" i="5" s="1"/>
  <c r="C330" i="5"/>
  <c r="D330" i="5" s="1"/>
  <c r="C355" i="5"/>
  <c r="D355" i="5" s="1"/>
  <c r="C359" i="5"/>
  <c r="C2" i="2"/>
  <c r="C631" i="5"/>
  <c r="C389" i="5"/>
  <c r="C309" i="5"/>
  <c r="D309" i="5" s="1"/>
  <c r="C474" i="5"/>
  <c r="B474" i="5" s="1"/>
  <c r="C717" i="5"/>
  <c r="B717" i="5" s="1"/>
  <c r="C230" i="2"/>
  <c r="C683" i="5"/>
  <c r="C656" i="5"/>
  <c r="C213" i="2"/>
  <c r="B213" i="2" s="1"/>
  <c r="C491" i="5"/>
  <c r="D491" i="5" s="1"/>
  <c r="C384" i="5"/>
  <c r="D384" i="5" s="1"/>
  <c r="C252" i="2"/>
  <c r="C630" i="5"/>
  <c r="B630" i="5" s="1"/>
  <c r="C388" i="5"/>
  <c r="C484" i="5"/>
  <c r="C47" i="5"/>
  <c r="B47" i="5" s="1"/>
  <c r="C393" i="5"/>
  <c r="B393" i="5" s="1"/>
  <c r="C129" i="2"/>
  <c r="C657" i="5"/>
  <c r="B657" i="5" s="1"/>
  <c r="C551" i="5"/>
  <c r="D551" i="5" s="1"/>
  <c r="C300" i="5"/>
  <c r="B300" i="5" s="1"/>
  <c r="C396" i="5"/>
  <c r="D396" i="5" s="1"/>
  <c r="D1276" i="5"/>
  <c r="B1276" i="5"/>
  <c r="B1197" i="5"/>
  <c r="D1197" i="5"/>
  <c r="P8" i="1"/>
  <c r="O8" i="1" a="1"/>
  <c r="O8" i="1" s="1"/>
  <c r="Q8" i="1"/>
  <c r="R8" i="1"/>
  <c r="B357" i="2"/>
  <c r="D357" i="2"/>
  <c r="D326" i="2"/>
  <c r="B326" i="2"/>
  <c r="B1200" i="3"/>
  <c r="D1200" i="3"/>
  <c r="B1138" i="3"/>
  <c r="D1138" i="3"/>
  <c r="B1130" i="3"/>
  <c r="D1130" i="3"/>
  <c r="B1114" i="3"/>
  <c r="D1114" i="3"/>
  <c r="B1098" i="3"/>
  <c r="D1098" i="3"/>
  <c r="D1075" i="3"/>
  <c r="B1075" i="3"/>
  <c r="B1029" i="3"/>
  <c r="D1029" i="3"/>
  <c r="B1021" i="3"/>
  <c r="D1021" i="3"/>
  <c r="B1014" i="3"/>
  <c r="D1014" i="3"/>
  <c r="B280" i="4"/>
  <c r="D280" i="4"/>
  <c r="D631" i="4"/>
  <c r="B631" i="4"/>
  <c r="O29" i="1" a="1"/>
  <c r="O29" i="1" s="1"/>
  <c r="R29" i="1"/>
  <c r="D1247" i="3"/>
  <c r="B1247" i="3"/>
  <c r="D924" i="3"/>
  <c r="B924" i="3"/>
  <c r="D877" i="3"/>
  <c r="B877" i="3"/>
  <c r="D838" i="3"/>
  <c r="B838" i="3"/>
  <c r="D830" i="3"/>
  <c r="B830" i="3"/>
  <c r="D822" i="3"/>
  <c r="B822" i="3"/>
  <c r="B815" i="3"/>
  <c r="D815" i="3"/>
  <c r="B903" i="4"/>
  <c r="B660" i="4"/>
  <c r="D660" i="4"/>
  <c r="B676" i="4"/>
  <c r="D676" i="4"/>
  <c r="D799" i="4"/>
  <c r="B799" i="4"/>
  <c r="D859" i="4"/>
  <c r="B859" i="4"/>
  <c r="B867" i="4"/>
  <c r="D867" i="4"/>
  <c r="D899" i="4"/>
  <c r="B899" i="4"/>
  <c r="B914" i="4"/>
  <c r="D914" i="4"/>
  <c r="B922" i="4"/>
  <c r="D922" i="4"/>
  <c r="B1185" i="5"/>
  <c r="D1185" i="5"/>
  <c r="D1178" i="5"/>
  <c r="B1178" i="5"/>
  <c r="B1141" i="5"/>
  <c r="D1141" i="5"/>
  <c r="C82" i="2"/>
  <c r="D82" i="2" s="1"/>
  <c r="C134" i="5"/>
  <c r="B134" i="5" s="1"/>
  <c r="C132" i="5"/>
  <c r="B132" i="5" s="1"/>
  <c r="C119" i="3"/>
  <c r="B119" i="3" s="1"/>
  <c r="C135" i="5"/>
  <c r="B135" i="5" s="1"/>
  <c r="C251" i="4"/>
  <c r="C249" i="4"/>
  <c r="D249" i="4" s="1"/>
  <c r="C392" i="4"/>
  <c r="C237" i="4"/>
  <c r="C497" i="4"/>
  <c r="D497" i="4" s="1"/>
  <c r="C55" i="4"/>
  <c r="C740" i="5"/>
  <c r="B740" i="5" s="1"/>
  <c r="C375" i="4"/>
  <c r="B375" i="4" s="1"/>
  <c r="C383" i="3"/>
  <c r="C231" i="4"/>
  <c r="C121" i="4"/>
  <c r="C224" i="4"/>
  <c r="B224" i="4" s="1"/>
  <c r="C155" i="4"/>
  <c r="D155" i="4" s="1"/>
  <c r="C207" i="3"/>
  <c r="D207" i="3" s="1"/>
  <c r="C172" i="3"/>
  <c r="D172" i="3" s="1"/>
  <c r="C57" i="3"/>
  <c r="B57" i="3" s="1"/>
  <c r="C409" i="3"/>
  <c r="C103" i="2"/>
  <c r="C565" i="4"/>
  <c r="C295" i="4"/>
  <c r="B295" i="4" s="1"/>
  <c r="C432" i="3"/>
  <c r="C260" i="3"/>
  <c r="D260" i="3" s="1"/>
  <c r="C561" i="3"/>
  <c r="D561" i="3" s="1"/>
  <c r="C303" i="3"/>
  <c r="D303" i="3" s="1"/>
  <c r="C428" i="3"/>
  <c r="D428" i="3" s="1"/>
  <c r="C499" i="3"/>
  <c r="D499" i="3" s="1"/>
  <c r="C94" i="2"/>
  <c r="C699" i="5"/>
  <c r="C40" i="4"/>
  <c r="C166" i="4"/>
  <c r="C213" i="3"/>
  <c r="B213" i="3" s="1"/>
  <c r="C340" i="3"/>
  <c r="C461" i="3"/>
  <c r="D461" i="3" s="1"/>
  <c r="C542" i="3"/>
  <c r="C10" i="2"/>
  <c r="C403" i="3"/>
  <c r="D403" i="3" s="1"/>
  <c r="C46" i="3"/>
  <c r="C193" i="2"/>
  <c r="C723" i="5"/>
  <c r="B723" i="5" s="1"/>
  <c r="C532" i="5"/>
  <c r="B532" i="5" s="1"/>
  <c r="C235" i="3"/>
  <c r="C389" i="3"/>
  <c r="B389" i="3" s="1"/>
  <c r="C426" i="3"/>
  <c r="C410" i="3"/>
  <c r="D410" i="3" s="1"/>
  <c r="C667" i="3"/>
  <c r="B667" i="3" s="1"/>
  <c r="C550" i="3"/>
  <c r="C510" i="3"/>
  <c r="C246" i="3"/>
  <c r="B246" i="3" s="1"/>
  <c r="C493" i="3"/>
  <c r="B493" i="3" s="1"/>
  <c r="C296" i="3"/>
  <c r="C56" i="2"/>
  <c r="C232" i="2"/>
  <c r="C295" i="5"/>
  <c r="C185" i="2"/>
  <c r="D185" i="2" s="1"/>
  <c r="C424" i="5"/>
  <c r="C186" i="2"/>
  <c r="C219" i="5"/>
  <c r="D219" i="5" s="1"/>
  <c r="C153" i="2"/>
  <c r="C235" i="5"/>
  <c r="C606" i="5"/>
  <c r="C370" i="5"/>
  <c r="C375" i="5"/>
  <c r="B375" i="5" s="1"/>
  <c r="C102" i="2"/>
  <c r="C270" i="5"/>
  <c r="C554" i="5"/>
  <c r="C315" i="5"/>
  <c r="C301" i="5"/>
  <c r="D301" i="5" s="1"/>
  <c r="C459" i="5"/>
  <c r="C164" i="2"/>
  <c r="C272" i="2"/>
  <c r="C427" i="5"/>
  <c r="C518" i="5"/>
  <c r="B518" i="5" s="1"/>
  <c r="C323" i="5"/>
  <c r="B323" i="5" s="1"/>
  <c r="C632" i="5"/>
  <c r="D632" i="5" s="1"/>
  <c r="C19" i="5"/>
  <c r="C428" i="5"/>
  <c r="B428" i="5" s="1"/>
  <c r="C238" i="5"/>
  <c r="C478" i="5"/>
  <c r="C339" i="5"/>
  <c r="D339" i="5" s="1"/>
  <c r="C343" i="5"/>
  <c r="C313" i="5"/>
  <c r="C255" i="2"/>
  <c r="C628" i="5"/>
  <c r="B628" i="5" s="1"/>
  <c r="C386" i="5"/>
  <c r="C566" i="5"/>
  <c r="C405" i="5"/>
  <c r="B405" i="5" s="1"/>
  <c r="C420" i="5"/>
  <c r="D420" i="5" s="1"/>
  <c r="C119" i="2"/>
  <c r="D119" i="2" s="1"/>
  <c r="C133" i="5"/>
  <c r="D133" i="5" s="1"/>
  <c r="C779" i="5"/>
  <c r="C306" i="4"/>
  <c r="D306" i="4" s="1"/>
  <c r="C597" i="4"/>
  <c r="C127" i="4"/>
  <c r="C382" i="4"/>
  <c r="C404" i="4"/>
  <c r="C615" i="3"/>
  <c r="B615" i="3" s="1"/>
  <c r="C399" i="4"/>
  <c r="C152" i="4"/>
  <c r="D152" i="4" s="1"/>
  <c r="C357" i="3"/>
  <c r="B357" i="3" s="1"/>
  <c r="C370" i="4"/>
  <c r="B370" i="4" s="1"/>
  <c r="C478" i="4"/>
  <c r="B478" i="4" s="1"/>
  <c r="C666" i="3"/>
  <c r="D666" i="3" s="1"/>
  <c r="C218" i="3"/>
  <c r="C284" i="3"/>
  <c r="D284" i="3" s="1"/>
  <c r="C347" i="3"/>
  <c r="C179" i="3"/>
  <c r="B179" i="3" s="1"/>
  <c r="C665" i="3"/>
  <c r="B665" i="3" s="1"/>
  <c r="C187" i="2"/>
  <c r="C363" i="3"/>
  <c r="B363" i="3" s="1"/>
  <c r="C575" i="3"/>
  <c r="D575" i="3" s="1"/>
  <c r="C571" i="3"/>
  <c r="C47" i="3"/>
  <c r="D47" i="3" s="1"/>
  <c r="C319" i="3"/>
  <c r="D319" i="3" s="1"/>
  <c r="C48" i="3"/>
  <c r="C487" i="3"/>
  <c r="C687" i="3"/>
  <c r="D687" i="3" s="1"/>
  <c r="D842" i="3"/>
  <c r="D365" i="2"/>
  <c r="B365" i="2"/>
  <c r="B1046" i="3"/>
  <c r="D1046" i="3"/>
  <c r="D1030" i="3"/>
  <c r="B1030" i="3"/>
  <c r="D1015" i="3"/>
  <c r="B1015" i="3"/>
  <c r="B934" i="4"/>
  <c r="D712" i="4"/>
  <c r="D770" i="4"/>
  <c r="B770" i="4"/>
  <c r="D778" i="4"/>
  <c r="B778" i="4"/>
  <c r="B1172" i="4"/>
  <c r="D1172" i="4"/>
  <c r="D1171" i="5"/>
  <c r="B1171" i="5"/>
  <c r="D817" i="5"/>
  <c r="B817" i="5"/>
  <c r="B1081" i="3"/>
  <c r="D1081" i="3"/>
  <c r="B920" i="3"/>
  <c r="D920" i="3"/>
  <c r="D881" i="3"/>
  <c r="B881" i="3"/>
  <c r="D857" i="3"/>
  <c r="B857" i="3"/>
  <c r="B680" i="4"/>
  <c r="D680" i="4"/>
  <c r="B810" i="4"/>
  <c r="D810" i="4"/>
  <c r="D910" i="4"/>
  <c r="B910" i="4"/>
  <c r="D942" i="4"/>
  <c r="B942" i="4"/>
  <c r="B954" i="4"/>
  <c r="D954" i="4"/>
  <c r="B1113" i="4"/>
  <c r="D1113" i="4"/>
  <c r="B1136" i="4"/>
  <c r="D1136" i="4"/>
  <c r="B1167" i="4"/>
  <c r="D1167" i="4"/>
  <c r="D1258" i="5"/>
  <c r="B1048" i="5"/>
  <c r="D1048" i="5"/>
  <c r="B900" i="5"/>
  <c r="D900" i="5"/>
  <c r="Q42" i="1"/>
  <c r="D1197" i="3"/>
  <c r="B1197" i="3"/>
  <c r="D1174" i="3"/>
  <c r="B1174" i="3"/>
  <c r="B1080" i="3"/>
  <c r="D1080" i="3"/>
  <c r="D743" i="4"/>
  <c r="B743" i="4"/>
  <c r="B759" i="4"/>
  <c r="D759" i="4"/>
  <c r="B766" i="4"/>
  <c r="D766" i="4"/>
  <c r="D979" i="4"/>
  <c r="B979" i="4"/>
  <c r="B1003" i="4"/>
  <c r="D1003" i="4"/>
  <c r="B1059" i="4"/>
  <c r="D1059" i="4"/>
  <c r="D1122" i="4"/>
  <c r="B1122" i="4"/>
  <c r="D1130" i="4"/>
  <c r="B1130" i="4"/>
  <c r="D1175" i="4"/>
  <c r="B1175" i="4"/>
  <c r="D1242" i="5"/>
  <c r="B1242" i="5"/>
  <c r="B1075" i="5"/>
  <c r="D1075" i="5"/>
  <c r="B922" i="5"/>
  <c r="D922" i="5"/>
  <c r="D346" i="2"/>
  <c r="B346" i="2"/>
  <c r="D65" i="2"/>
  <c r="D1188" i="3"/>
  <c r="B1188" i="3"/>
  <c r="B987" i="3"/>
  <c r="D987" i="3"/>
  <c r="D979" i="3"/>
  <c r="B979" i="3"/>
  <c r="D934" i="3"/>
  <c r="B934" i="3"/>
  <c r="D824" i="3"/>
  <c r="B824" i="3"/>
  <c r="B786" i="3"/>
  <c r="D786" i="3"/>
  <c r="D827" i="4"/>
  <c r="B827" i="4"/>
  <c r="D857" i="4"/>
  <c r="B857" i="4"/>
  <c r="B865" i="4"/>
  <c r="D865" i="4"/>
  <c r="D881" i="4"/>
  <c r="B881" i="4"/>
  <c r="B964" i="4"/>
  <c r="D964" i="4"/>
  <c r="B980" i="4"/>
  <c r="D980" i="4"/>
  <c r="D1036" i="4"/>
  <c r="B1036" i="4"/>
  <c r="B1044" i="4"/>
  <c r="D1044" i="4"/>
  <c r="B1060" i="4"/>
  <c r="D1060" i="4"/>
  <c r="B1076" i="4"/>
  <c r="D1076" i="4"/>
  <c r="B1092" i="4"/>
  <c r="D1092" i="4"/>
  <c r="D1202" i="5"/>
  <c r="B1202" i="5"/>
  <c r="B1135" i="5"/>
  <c r="D1135" i="5"/>
  <c r="B1120" i="5"/>
  <c r="D1120" i="5"/>
  <c r="D969" i="5"/>
  <c r="B969" i="5"/>
  <c r="Q23" i="1"/>
  <c r="Q15" i="1"/>
  <c r="P15" i="1"/>
  <c r="C118" i="3"/>
  <c r="D118" i="3" s="1"/>
  <c r="D949" i="3"/>
  <c r="B949" i="3"/>
  <c r="D808" i="3"/>
  <c r="B808" i="3"/>
  <c r="D739" i="3"/>
  <c r="B739" i="3"/>
  <c r="B978" i="4"/>
  <c r="B690" i="4"/>
  <c r="D690" i="4"/>
  <c r="D921" i="4"/>
  <c r="B921" i="4"/>
  <c r="D937" i="4"/>
  <c r="B937" i="4"/>
  <c r="D957" i="4"/>
  <c r="B957" i="4"/>
  <c r="D965" i="4"/>
  <c r="B965" i="4"/>
  <c r="B973" i="4"/>
  <c r="D973" i="4"/>
  <c r="B989" i="4"/>
  <c r="D989" i="4"/>
  <c r="B1021" i="4"/>
  <c r="D1021" i="4"/>
  <c r="B1061" i="4"/>
  <c r="D1061" i="4"/>
  <c r="B1077" i="4"/>
  <c r="D1077" i="4"/>
  <c r="B1085" i="4"/>
  <c r="D1085" i="4"/>
  <c r="B1067" i="5"/>
  <c r="D1067" i="5"/>
  <c r="D966" i="3"/>
  <c r="B1016" i="3"/>
  <c r="D1016" i="3"/>
  <c r="B895" i="3"/>
  <c r="D895" i="3"/>
  <c r="D740" i="4"/>
  <c r="D636" i="4"/>
  <c r="B734" i="4"/>
  <c r="D771" i="4"/>
  <c r="B760" i="4"/>
  <c r="D760" i="4"/>
  <c r="B775" i="4"/>
  <c r="D775" i="4"/>
  <c r="B834" i="4"/>
  <c r="D834" i="4"/>
  <c r="B888" i="4"/>
  <c r="D888" i="4"/>
  <c r="D1002" i="4"/>
  <c r="B1002" i="4"/>
  <c r="D1050" i="4"/>
  <c r="B1050" i="4"/>
  <c r="B1111" i="5"/>
  <c r="D1111" i="5"/>
  <c r="B1068" i="5"/>
  <c r="D1068" i="5"/>
  <c r="Q57" i="1"/>
  <c r="O60" i="1" a="1"/>
  <c r="O60" i="1" s="1"/>
  <c r="P24" i="1"/>
  <c r="D982" i="3"/>
  <c r="B982" i="3"/>
  <c r="B285" i="4"/>
  <c r="D285" i="4"/>
  <c r="D635" i="4"/>
  <c r="B635" i="4"/>
  <c r="B876" i="4"/>
  <c r="D876" i="4"/>
  <c r="D907" i="4"/>
  <c r="B907" i="4"/>
  <c r="D915" i="4"/>
  <c r="B915" i="4"/>
  <c r="B975" i="4"/>
  <c r="D975" i="4"/>
  <c r="D1054" i="4"/>
  <c r="B1054" i="4"/>
  <c r="D850" i="5"/>
  <c r="D829" i="3"/>
  <c r="D980" i="3"/>
  <c r="D362" i="2"/>
  <c r="B362" i="2"/>
  <c r="D1177" i="3"/>
  <c r="B1177" i="3"/>
  <c r="B1070" i="3"/>
  <c r="B1040" i="3"/>
  <c r="B937" i="3"/>
  <c r="D937" i="3"/>
  <c r="B813" i="3"/>
  <c r="D813" i="3"/>
  <c r="D824" i="4"/>
  <c r="B630" i="4"/>
  <c r="B923" i="4"/>
  <c r="D47" i="10"/>
  <c r="B703" i="4"/>
  <c r="D703" i="4"/>
  <c r="B733" i="4"/>
  <c r="D733" i="4"/>
  <c r="D839" i="4"/>
  <c r="B839" i="4"/>
  <c r="B856" i="5"/>
  <c r="B1091" i="5"/>
  <c r="D785" i="5"/>
  <c r="D1221" i="3"/>
  <c r="B1221" i="3"/>
  <c r="B287" i="4"/>
  <c r="D287" i="4"/>
  <c r="D651" i="4"/>
  <c r="B651" i="4"/>
  <c r="D659" i="4"/>
  <c r="B659" i="4"/>
  <c r="B696" i="4"/>
  <c r="D696" i="4"/>
  <c r="B704" i="4"/>
  <c r="D704" i="4"/>
  <c r="B801" i="4"/>
  <c r="D801" i="4"/>
  <c r="D809" i="4"/>
  <c r="B809" i="4"/>
  <c r="B1171" i="4"/>
  <c r="D1171" i="4"/>
  <c r="D1269" i="5"/>
  <c r="B1269" i="5"/>
  <c r="D1084" i="5"/>
  <c r="B1084" i="5"/>
  <c r="D933" i="5"/>
  <c r="B933" i="5"/>
  <c r="D359" i="10"/>
  <c r="D183" i="10"/>
  <c r="D175" i="10"/>
  <c r="D191" i="10"/>
  <c r="B880" i="5"/>
  <c r="B866" i="5"/>
  <c r="B805" i="5"/>
  <c r="D286" i="4"/>
  <c r="B286" i="4"/>
  <c r="B614" i="4"/>
  <c r="D614" i="4"/>
  <c r="D622" i="4"/>
  <c r="B622" i="4"/>
  <c r="B650" i="4"/>
  <c r="D650" i="4"/>
  <c r="D666" i="4"/>
  <c r="B666" i="4"/>
  <c r="D688" i="4"/>
  <c r="B688" i="4"/>
  <c r="B772" i="4"/>
  <c r="D772" i="4"/>
  <c r="B779" i="4"/>
  <c r="D779" i="4"/>
  <c r="D807" i="4"/>
  <c r="B807" i="4"/>
  <c r="D815" i="4"/>
  <c r="B815" i="4"/>
  <c r="B822" i="4"/>
  <c r="D822" i="4"/>
  <c r="B829" i="4"/>
  <c r="D829" i="4"/>
  <c r="B836" i="4"/>
  <c r="D836" i="4"/>
  <c r="D858" i="4"/>
  <c r="B858" i="4"/>
  <c r="D866" i="4"/>
  <c r="B866" i="4"/>
  <c r="B874" i="4"/>
  <c r="D874" i="4"/>
  <c r="D882" i="4"/>
  <c r="B882" i="4"/>
  <c r="B890" i="4"/>
  <c r="D890" i="4"/>
  <c r="B898" i="4"/>
  <c r="D898" i="4"/>
  <c r="D912" i="4"/>
  <c r="B912" i="4"/>
  <c r="D928" i="4"/>
  <c r="B928" i="4"/>
  <c r="B936" i="4"/>
  <c r="D936" i="4"/>
  <c r="B944" i="4"/>
  <c r="D944" i="4"/>
  <c r="B950" i="4"/>
  <c r="D950" i="4"/>
  <c r="B333" i="2"/>
  <c r="D333" i="2"/>
  <c r="B318" i="2"/>
  <c r="D318" i="2"/>
  <c r="B1232" i="3"/>
  <c r="D1232" i="3"/>
  <c r="D1201" i="3"/>
  <c r="B1201" i="3"/>
  <c r="D985" i="3"/>
  <c r="B985" i="3"/>
  <c r="B978" i="3"/>
  <c r="D978" i="3"/>
  <c r="D1115" i="4"/>
  <c r="B1115" i="4"/>
  <c r="B1131" i="4"/>
  <c r="D1131" i="4"/>
  <c r="B1144" i="4"/>
  <c r="D1144" i="4"/>
  <c r="B1152" i="4"/>
  <c r="D1152" i="4"/>
  <c r="B1160" i="4"/>
  <c r="D1160" i="4"/>
  <c r="D1227" i="5"/>
  <c r="B1227" i="5"/>
  <c r="B1088" i="5"/>
  <c r="D1088" i="5"/>
  <c r="B1016" i="5"/>
  <c r="D1016" i="5"/>
  <c r="D1009" i="5"/>
  <c r="B1009" i="5"/>
  <c r="D993" i="5"/>
  <c r="B993" i="5"/>
  <c r="D986" i="5"/>
  <c r="B986" i="5"/>
  <c r="C139" i="3"/>
  <c r="D139" i="3" s="1"/>
  <c r="C131" i="3"/>
  <c r="D131" i="3" s="1"/>
  <c r="C123" i="3"/>
  <c r="D123" i="3" s="1"/>
  <c r="C154" i="5"/>
  <c r="D154" i="5" s="1"/>
  <c r="C79" i="2"/>
  <c r="C161" i="5"/>
  <c r="C142" i="3"/>
  <c r="C134" i="3"/>
  <c r="D134" i="3" s="1"/>
  <c r="C135" i="3"/>
  <c r="D135" i="3" s="1"/>
  <c r="C72" i="2"/>
  <c r="D72" i="2" s="1"/>
  <c r="C157" i="5"/>
  <c r="B157" i="5" s="1"/>
  <c r="C83" i="2"/>
  <c r="C173" i="5"/>
  <c r="B173" i="5" s="1"/>
  <c r="C185" i="5"/>
  <c r="D185" i="5" s="1"/>
  <c r="C165" i="5"/>
  <c r="B165" i="5" s="1"/>
  <c r="C207" i="5"/>
  <c r="D207" i="5" s="1"/>
  <c r="C196" i="5"/>
  <c r="B196" i="5" s="1"/>
  <c r="C158" i="3"/>
  <c r="D158" i="3" s="1"/>
  <c r="C153" i="3"/>
  <c r="B153" i="3" s="1"/>
  <c r="C145" i="5"/>
  <c r="D145" i="5" s="1"/>
  <c r="C181" i="5"/>
  <c r="C152" i="5"/>
  <c r="D152" i="5" s="1"/>
  <c r="C68" i="2"/>
  <c r="C203" i="5"/>
  <c r="B203" i="5" s="1"/>
  <c r="C189" i="5"/>
  <c r="C168" i="5"/>
  <c r="B168" i="5" s="1"/>
  <c r="C136" i="3"/>
  <c r="D136" i="3" s="1"/>
  <c r="C152" i="3"/>
  <c r="D152" i="3" s="1"/>
  <c r="C175" i="5"/>
  <c r="D175" i="5" s="1"/>
  <c r="C158" i="5"/>
  <c r="D158" i="5" s="1"/>
  <c r="C194" i="5"/>
  <c r="D194" i="5" s="1"/>
  <c r="C201" i="5"/>
  <c r="D201" i="5" s="1"/>
  <c r="C190" i="5"/>
  <c r="D190" i="5" s="1"/>
  <c r="C19" i="3"/>
  <c r="D19" i="3" s="1"/>
  <c r="C148" i="3"/>
  <c r="D148" i="3" s="1"/>
  <c r="C155" i="3"/>
  <c r="D155" i="3" s="1"/>
  <c r="C178" i="5"/>
  <c r="B178" i="5" s="1"/>
  <c r="C176" i="5"/>
  <c r="C200" i="5"/>
  <c r="D200" i="5" s="1"/>
  <c r="C204" i="5"/>
  <c r="B204" i="5" s="1"/>
  <c r="C199" i="5"/>
  <c r="B199" i="5" s="1"/>
  <c r="C205" i="4"/>
  <c r="P13" i="1"/>
  <c r="R13" i="1"/>
  <c r="C157" i="3"/>
  <c r="C78" i="2"/>
  <c r="C76" i="2"/>
  <c r="C182" i="5"/>
  <c r="D182" i="5" s="1"/>
  <c r="C80" i="2"/>
  <c r="C206" i="5"/>
  <c r="C196" i="4"/>
  <c r="C83" i="5"/>
  <c r="C88" i="4"/>
  <c r="B88" i="4" s="1"/>
  <c r="C589" i="4"/>
  <c r="B589" i="4" s="1"/>
  <c r="C182" i="4"/>
  <c r="D182" i="4" s="1"/>
  <c r="C168" i="4"/>
  <c r="D168" i="4" s="1"/>
  <c r="C245" i="4"/>
  <c r="C596" i="4"/>
  <c r="C759" i="5"/>
  <c r="B759" i="5" s="1"/>
  <c r="C705" i="3"/>
  <c r="C362" i="4"/>
  <c r="C353" i="4"/>
  <c r="C131" i="4"/>
  <c r="D131" i="4" s="1"/>
  <c r="C495" i="4"/>
  <c r="C539" i="4"/>
  <c r="C614" i="3"/>
  <c r="B614" i="3" s="1"/>
  <c r="C411" i="4"/>
  <c r="B411" i="4" s="1"/>
  <c r="C506" i="4"/>
  <c r="C482" i="4"/>
  <c r="B482" i="4" s="1"/>
  <c r="C372" i="4"/>
  <c r="B372" i="4" s="1"/>
  <c r="C480" i="4"/>
  <c r="C371" i="4"/>
  <c r="D371" i="4" s="1"/>
  <c r="C52" i="4"/>
  <c r="D52" i="4" s="1"/>
  <c r="C617" i="3"/>
  <c r="C53" i="4"/>
  <c r="B53" i="4" s="1"/>
  <c r="C638" i="3"/>
  <c r="C238" i="3"/>
  <c r="B238" i="3" s="1"/>
  <c r="C580" i="4"/>
  <c r="D580" i="4" s="1"/>
  <c r="C474" i="4"/>
  <c r="B474" i="4" s="1"/>
  <c r="C516" i="4"/>
  <c r="C504" i="4"/>
  <c r="B504" i="4" s="1"/>
  <c r="C408" i="4"/>
  <c r="B408" i="4" s="1"/>
  <c r="C138" i="3"/>
  <c r="B138" i="3" s="1"/>
  <c r="C81" i="2"/>
  <c r="C137" i="5"/>
  <c r="B137" i="5" s="1"/>
  <c r="C144" i="5"/>
  <c r="D144" i="5" s="1"/>
  <c r="C147" i="5"/>
  <c r="B147" i="5" s="1"/>
  <c r="C84" i="2"/>
  <c r="C128" i="3"/>
  <c r="C147" i="3"/>
  <c r="B147" i="3" s="1"/>
  <c r="C151" i="5"/>
  <c r="B151" i="5" s="1"/>
  <c r="C149" i="5"/>
  <c r="D149" i="5" s="1"/>
  <c r="C180" i="5"/>
  <c r="D180" i="5" s="1"/>
  <c r="C183" i="5"/>
  <c r="D183" i="5" s="1"/>
  <c r="C177" i="5"/>
  <c r="B177" i="5" s="1"/>
  <c r="C309" i="4"/>
  <c r="C162" i="5"/>
  <c r="B162" i="5" s="1"/>
  <c r="C202" i="5"/>
  <c r="D202" i="5" s="1"/>
  <c r="C773" i="5"/>
  <c r="C293" i="2"/>
  <c r="C553" i="4"/>
  <c r="B553" i="4" s="1"/>
  <c r="C84" i="4"/>
  <c r="C175" i="4"/>
  <c r="D175" i="4" s="1"/>
  <c r="C69" i="4"/>
  <c r="C696" i="3"/>
  <c r="C755" i="5"/>
  <c r="B755" i="5" s="1"/>
  <c r="C378" i="4"/>
  <c r="C471" i="4"/>
  <c r="C510" i="4"/>
  <c r="C430" i="4"/>
  <c r="C48" i="4"/>
  <c r="C649" i="3"/>
  <c r="C386" i="4"/>
  <c r="C10" i="4"/>
  <c r="C477" i="4"/>
  <c r="C338" i="4"/>
  <c r="C462" i="4"/>
  <c r="C568" i="4"/>
  <c r="D568" i="4" s="1"/>
  <c r="C640" i="3"/>
  <c r="C574" i="4"/>
  <c r="B574" i="4" s="1"/>
  <c r="C366" i="3"/>
  <c r="C51" i="4"/>
  <c r="D51" i="4" s="1"/>
  <c r="C639" i="3"/>
  <c r="D639" i="3" s="1"/>
  <c r="C460" i="4"/>
  <c r="D460" i="4" s="1"/>
  <c r="C383" i="4"/>
  <c r="C470" i="4"/>
  <c r="B470" i="4" s="1"/>
  <c r="C391" i="4"/>
  <c r="C19" i="4"/>
  <c r="C572" i="4"/>
  <c r="C660" i="3"/>
  <c r="B660" i="3" s="1"/>
  <c r="C159" i="4"/>
  <c r="C656" i="3"/>
  <c r="C41" i="4"/>
  <c r="B41" i="4" s="1"/>
  <c r="E2" i="6"/>
  <c r="C489" i="4"/>
  <c r="C410" i="4"/>
  <c r="D410" i="4" s="1"/>
  <c r="C367" i="4"/>
  <c r="D367" i="4" s="1"/>
  <c r="C412" i="4"/>
  <c r="C117" i="4"/>
  <c r="B117" i="4" s="1"/>
  <c r="C49" i="4"/>
  <c r="C278" i="3"/>
  <c r="D278" i="3" s="1"/>
  <c r="C526" i="4"/>
  <c r="D526" i="4" s="1"/>
  <c r="C244" i="3"/>
  <c r="C642" i="3"/>
  <c r="D642" i="3" s="1"/>
  <c r="C243" i="3"/>
  <c r="C183" i="3"/>
  <c r="B183" i="3" s="1"/>
  <c r="C529" i="3"/>
  <c r="D529" i="3" s="1"/>
  <c r="C676" i="3"/>
  <c r="C467" i="3"/>
  <c r="C328" i="3"/>
  <c r="B328" i="3" s="1"/>
  <c r="C513" i="3"/>
  <c r="C4" i="2"/>
  <c r="C191" i="3"/>
  <c r="B191" i="3" s="1"/>
  <c r="C537" i="3"/>
  <c r="C684" i="3"/>
  <c r="D684" i="3" s="1"/>
  <c r="C91" i="2"/>
  <c r="C211" i="2"/>
  <c r="C46" i="4"/>
  <c r="B46" i="4" s="1"/>
  <c r="C577" i="3"/>
  <c r="B577" i="3" s="1"/>
  <c r="C601" i="3"/>
  <c r="B601" i="3" s="1"/>
  <c r="C233" i="3"/>
  <c r="C560" i="3"/>
  <c r="C330" i="3"/>
  <c r="C122" i="3"/>
  <c r="D122" i="3" s="1"/>
  <c r="C75" i="2"/>
  <c r="B75" i="2" s="1"/>
  <c r="C188" i="5"/>
  <c r="B188" i="5" s="1"/>
  <c r="C137" i="3"/>
  <c r="D137" i="3" s="1"/>
  <c r="C148" i="5"/>
  <c r="C124" i="3"/>
  <c r="D124" i="3" s="1"/>
  <c r="C156" i="3"/>
  <c r="B156" i="3" s="1"/>
  <c r="C155" i="5"/>
  <c r="B155" i="5" s="1"/>
  <c r="C150" i="5"/>
  <c r="D150" i="5" s="1"/>
  <c r="C198" i="4"/>
  <c r="C84" i="5"/>
  <c r="C255" i="4"/>
  <c r="B255" i="4" s="1"/>
  <c r="C305" i="4"/>
  <c r="D305" i="4" s="1"/>
  <c r="C173" i="4"/>
  <c r="D173" i="4" s="1"/>
  <c r="C78" i="4"/>
  <c r="D78" i="4" s="1"/>
  <c r="C761" i="5"/>
  <c r="D761" i="5" s="1"/>
  <c r="C706" i="3"/>
  <c r="B706" i="3" s="1"/>
  <c r="C298" i="2"/>
  <c r="C119" i="4"/>
  <c r="C434" i="4"/>
  <c r="C448" i="4"/>
  <c r="B448" i="4" s="1"/>
  <c r="C132" i="4"/>
  <c r="C549" i="4"/>
  <c r="C415" i="4"/>
  <c r="C365" i="4"/>
  <c r="C508" i="4"/>
  <c r="B508" i="4" s="1"/>
  <c r="C25" i="4"/>
  <c r="C9" i="4"/>
  <c r="D9" i="4" s="1"/>
  <c r="C44" i="4"/>
  <c r="C630" i="3"/>
  <c r="C45" i="4"/>
  <c r="C650" i="3"/>
  <c r="C222" i="4"/>
  <c r="D222" i="4" s="1"/>
  <c r="C604" i="3"/>
  <c r="C446" i="4"/>
  <c r="B446" i="4" s="1"/>
  <c r="C413" i="4"/>
  <c r="B413" i="4" s="1"/>
  <c r="C118" i="4"/>
  <c r="D118" i="4" s="1"/>
  <c r="C350" i="4"/>
  <c r="C438" i="4"/>
  <c r="D438" i="4" s="1"/>
  <c r="C525" i="4"/>
  <c r="C608" i="3"/>
  <c r="B608" i="3" s="1"/>
  <c r="C567" i="4"/>
  <c r="B567" i="4" s="1"/>
  <c r="C618" i="3"/>
  <c r="C229" i="3"/>
  <c r="D229" i="3" s="1"/>
  <c r="C240" i="4"/>
  <c r="D240" i="4" s="1"/>
  <c r="C505" i="4"/>
  <c r="C17" i="4"/>
  <c r="C458" i="4"/>
  <c r="D458" i="4" s="1"/>
  <c r="C530" i="4"/>
  <c r="D530" i="4" s="1"/>
  <c r="C512" i="4"/>
  <c r="C142" i="4"/>
  <c r="B142" i="4" s="1"/>
  <c r="C67" i="4"/>
  <c r="C386" i="3"/>
  <c r="C384" i="3"/>
  <c r="B384" i="3" s="1"/>
  <c r="C635" i="3"/>
  <c r="C163" i="5"/>
  <c r="C184" i="5"/>
  <c r="C106" i="4"/>
  <c r="C562" i="4"/>
  <c r="C86" i="4"/>
  <c r="B86" i="4" s="1"/>
  <c r="C692" i="3"/>
  <c r="C174" i="4"/>
  <c r="D174" i="4" s="1"/>
  <c r="C244" i="4"/>
  <c r="D244" i="4" s="1"/>
  <c r="C754" i="5"/>
  <c r="C742" i="5"/>
  <c r="C475" i="4"/>
  <c r="B475" i="4" s="1"/>
  <c r="C420" i="4"/>
  <c r="C147" i="4"/>
  <c r="B147" i="4" s="1"/>
  <c r="C365" i="3"/>
  <c r="C457" i="4"/>
  <c r="D457" i="4" s="1"/>
  <c r="C360" i="4"/>
  <c r="C349" i="4"/>
  <c r="C137" i="4"/>
  <c r="C605" i="3"/>
  <c r="C578" i="4"/>
  <c r="C226" i="3"/>
  <c r="C616" i="3"/>
  <c r="B616" i="3" s="1"/>
  <c r="C368" i="4"/>
  <c r="C511" i="4"/>
  <c r="C501" i="4"/>
  <c r="C133" i="4"/>
  <c r="C275" i="3"/>
  <c r="C570" i="4"/>
  <c r="B570" i="4" s="1"/>
  <c r="C381" i="3"/>
  <c r="B381" i="3" s="1"/>
  <c r="C571" i="4"/>
  <c r="C359" i="4"/>
  <c r="D359" i="4" s="1"/>
  <c r="C449" i="4"/>
  <c r="D449" i="4" s="1"/>
  <c r="C23" i="4"/>
  <c r="D23" i="4" s="1"/>
  <c r="C364" i="4"/>
  <c r="C523" i="4"/>
  <c r="C362" i="3"/>
  <c r="C220" i="3"/>
  <c r="C370" i="3"/>
  <c r="C454" i="3"/>
  <c r="C476" i="3"/>
  <c r="C500" i="3"/>
  <c r="D500" i="3" s="1"/>
  <c r="C234" i="3"/>
  <c r="C489" i="3"/>
  <c r="D489" i="3" s="1"/>
  <c r="C285" i="3"/>
  <c r="C219" i="3"/>
  <c r="B219" i="3" s="1"/>
  <c r="C472" i="3"/>
  <c r="C496" i="3"/>
  <c r="D496" i="3" s="1"/>
  <c r="C11" i="2"/>
  <c r="C163" i="2"/>
  <c r="C136" i="4"/>
  <c r="C223" i="3"/>
  <c r="D223" i="3" s="1"/>
  <c r="C664" i="3"/>
  <c r="C582" i="3"/>
  <c r="D582" i="3" s="1"/>
  <c r="C210" i="3"/>
  <c r="B210" i="3" s="1"/>
  <c r="C168" i="3"/>
  <c r="C20" i="3"/>
  <c r="B20" i="3" s="1"/>
  <c r="C175" i="3"/>
  <c r="B175" i="3" s="1"/>
  <c r="C405" i="3"/>
  <c r="C288" i="3"/>
  <c r="C42" i="2"/>
  <c r="C206" i="3"/>
  <c r="D206" i="3" s="1"/>
  <c r="C515" i="3"/>
  <c r="C3" i="3"/>
  <c r="D3" i="3" s="1"/>
  <c r="C106" i="2"/>
  <c r="C226" i="2"/>
  <c r="C688" i="5"/>
  <c r="C277" i="5"/>
  <c r="B277" i="5" s="1"/>
  <c r="C634" i="3"/>
  <c r="C298" i="4"/>
  <c r="D298" i="4" s="1"/>
  <c r="C390" i="3"/>
  <c r="D390" i="3" s="1"/>
  <c r="C460" i="3"/>
  <c r="C482" i="3"/>
  <c r="C251" i="3"/>
  <c r="D251" i="3" s="1"/>
  <c r="C38" i="3"/>
  <c r="B38" i="3" s="1"/>
  <c r="C190" i="3"/>
  <c r="D190" i="3" s="1"/>
  <c r="C536" i="3"/>
  <c r="C671" i="3"/>
  <c r="D671" i="3" s="1"/>
  <c r="C237" i="3"/>
  <c r="B237" i="3" s="1"/>
  <c r="C209" i="3"/>
  <c r="C518" i="3"/>
  <c r="D518" i="3" s="1"/>
  <c r="C678" i="3"/>
  <c r="D678" i="3" s="1"/>
  <c r="C97" i="2"/>
  <c r="C217" i="2"/>
  <c r="C679" i="5"/>
  <c r="C280" i="5"/>
  <c r="C576" i="4"/>
  <c r="C47" i="4"/>
  <c r="C367" i="3"/>
  <c r="B367" i="3" s="1"/>
  <c r="C222" i="3"/>
  <c r="D222" i="3" s="1"/>
  <c r="C549" i="3"/>
  <c r="C343" i="3"/>
  <c r="D343" i="3" s="1"/>
  <c r="C29" i="3"/>
  <c r="B29" i="3" s="1"/>
  <c r="C193" i="3"/>
  <c r="C523" i="3"/>
  <c r="D523" i="3" s="1"/>
  <c r="C2" i="3"/>
  <c r="D2" i="3" s="1"/>
  <c r="C459" i="3"/>
  <c r="C557" i="3"/>
  <c r="C351" i="3"/>
  <c r="B351" i="3" s="1"/>
  <c r="C9" i="3"/>
  <c r="D9" i="3" s="1"/>
  <c r="C100" i="2"/>
  <c r="C220" i="2"/>
  <c r="C726" i="5"/>
  <c r="D726" i="5" s="1"/>
  <c r="C113" i="2"/>
  <c r="C245" i="2"/>
  <c r="C732" i="5"/>
  <c r="C527" i="5"/>
  <c r="D527" i="5" s="1"/>
  <c r="C642" i="5"/>
  <c r="C255" i="5"/>
  <c r="C189" i="2"/>
  <c r="C510" i="5"/>
  <c r="C391" i="5"/>
  <c r="C311" i="5"/>
  <c r="C17" i="5"/>
  <c r="C44" i="5"/>
  <c r="C347" i="5"/>
  <c r="C246" i="2"/>
  <c r="C490" i="5"/>
  <c r="C623" i="5"/>
  <c r="C581" i="5"/>
  <c r="C29" i="5"/>
  <c r="C753" i="5"/>
  <c r="C646" i="5"/>
  <c r="C154" i="3"/>
  <c r="C70" i="2"/>
  <c r="D70" i="2" s="1"/>
  <c r="C143" i="5"/>
  <c r="B143" i="5" s="1"/>
  <c r="C590" i="4"/>
  <c r="C558" i="4"/>
  <c r="C304" i="4"/>
  <c r="D304" i="4" s="1"/>
  <c r="C80" i="4"/>
  <c r="B80" i="4" s="1"/>
  <c r="C17" i="2"/>
  <c r="C767" i="5"/>
  <c r="B767" i="5" s="1"/>
  <c r="C385" i="4"/>
  <c r="D385" i="4" s="1"/>
  <c r="C358" i="4"/>
  <c r="C4" i="4"/>
  <c r="C162" i="4"/>
  <c r="D162" i="4" s="1"/>
  <c r="C392" i="3"/>
  <c r="C124" i="4"/>
  <c r="B124" i="4" s="1"/>
  <c r="C464" i="4"/>
  <c r="D464" i="4" s="1"/>
  <c r="C507" i="4"/>
  <c r="D507" i="4" s="1"/>
  <c r="C221" i="4"/>
  <c r="D221" i="4" s="1"/>
  <c r="C380" i="3"/>
  <c r="D380" i="3" s="1"/>
  <c r="C628" i="3"/>
  <c r="B628" i="3" s="1"/>
  <c r="C538" i="4"/>
  <c r="D538" i="4" s="1"/>
  <c r="C340" i="4"/>
  <c r="B340" i="4" s="1"/>
  <c r="C13" i="4"/>
  <c r="B13" i="4" s="1"/>
  <c r="C467" i="4"/>
  <c r="B467" i="4" s="1"/>
  <c r="C502" i="4"/>
  <c r="B502" i="4" s="1"/>
  <c r="C43" i="4"/>
  <c r="D43" i="4" s="1"/>
  <c r="C620" i="3"/>
  <c r="B620" i="3" s="1"/>
  <c r="C241" i="4"/>
  <c r="C583" i="3"/>
  <c r="C739" i="5"/>
  <c r="C463" i="4"/>
  <c r="D463" i="4" s="1"/>
  <c r="C447" i="4"/>
  <c r="C416" i="4"/>
  <c r="B416" i="4" s="1"/>
  <c r="C407" i="4"/>
  <c r="C545" i="4"/>
  <c r="B545" i="4" s="1"/>
  <c r="C34" i="4"/>
  <c r="C225" i="4"/>
  <c r="C599" i="3"/>
  <c r="C429" i="3"/>
  <c r="B429" i="3" s="1"/>
  <c r="C315" i="3"/>
  <c r="D315" i="3" s="1"/>
  <c r="C267" i="3"/>
  <c r="C430" i="3"/>
  <c r="D430" i="3" s="1"/>
  <c r="C402" i="3"/>
  <c r="C689" i="3"/>
  <c r="D689" i="3" s="1"/>
  <c r="C462" i="3"/>
  <c r="C311" i="3"/>
  <c r="C292" i="3"/>
  <c r="C52" i="2"/>
  <c r="C223" i="2"/>
  <c r="C300" i="4"/>
  <c r="C537" i="4"/>
  <c r="B537" i="4" s="1"/>
  <c r="C373" i="3"/>
  <c r="B373" i="3" s="1"/>
  <c r="C457" i="3"/>
  <c r="C491" i="3"/>
  <c r="C302" i="3"/>
  <c r="B302" i="3" s="1"/>
  <c r="C585" i="3"/>
  <c r="C199" i="3"/>
  <c r="C539" i="3"/>
  <c r="C657" i="3"/>
  <c r="D657" i="3" s="1"/>
  <c r="C452" i="3"/>
  <c r="C475" i="3"/>
  <c r="C256" i="3"/>
  <c r="C55" i="3"/>
  <c r="D55" i="3" s="1"/>
  <c r="C130" i="2"/>
  <c r="C250" i="2"/>
  <c r="C426" i="5"/>
  <c r="C529" i="5"/>
  <c r="C662" i="3"/>
  <c r="C582" i="4"/>
  <c r="B582" i="4" s="1"/>
  <c r="C212" i="3"/>
  <c r="C435" i="3"/>
  <c r="C321" i="3"/>
  <c r="C506" i="3"/>
  <c r="D506" i="3" s="1"/>
  <c r="C216" i="3"/>
  <c r="C547" i="3"/>
  <c r="C341" i="3"/>
  <c r="B341" i="3" s="1"/>
  <c r="C27" i="3"/>
  <c r="C468" i="3"/>
  <c r="C478" i="3"/>
  <c r="C167" i="3"/>
  <c r="C34" i="3"/>
  <c r="C121" i="2"/>
  <c r="C161" i="3"/>
  <c r="B161" i="3" s="1"/>
  <c r="C186" i="5"/>
  <c r="D186" i="5" s="1"/>
  <c r="C592" i="4"/>
  <c r="C252" i="4"/>
  <c r="B252" i="4" s="1"/>
  <c r="C170" i="4"/>
  <c r="D170" i="4" s="1"/>
  <c r="C69" i="3"/>
  <c r="D69" i="3" s="1"/>
  <c r="C299" i="2"/>
  <c r="C466" i="4"/>
  <c r="B466" i="4" s="1"/>
  <c r="C450" i="4"/>
  <c r="C579" i="4"/>
  <c r="B579" i="4" s="1"/>
  <c r="C445" i="4"/>
  <c r="D445" i="4" s="1"/>
  <c r="C7" i="4"/>
  <c r="C436" i="4"/>
  <c r="C58" i="4"/>
  <c r="B58" i="4" s="1"/>
  <c r="C62" i="4"/>
  <c r="C161" i="4"/>
  <c r="C431" i="4"/>
  <c r="C363" i="4"/>
  <c r="C491" i="4"/>
  <c r="B491" i="4" s="1"/>
  <c r="C239" i="4"/>
  <c r="D239" i="4" s="1"/>
  <c r="C56" i="4"/>
  <c r="B56" i="4" s="1"/>
  <c r="C242" i="3"/>
  <c r="B242" i="3" s="1"/>
  <c r="C483" i="4"/>
  <c r="D483" i="4" s="1"/>
  <c r="C425" i="4"/>
  <c r="D425" i="4" s="1"/>
  <c r="C451" i="4"/>
  <c r="B451" i="4" s="1"/>
  <c r="C143" i="4"/>
  <c r="B143" i="4" s="1"/>
  <c r="C374" i="3"/>
  <c r="C547" i="4"/>
  <c r="B547" i="4" s="1"/>
  <c r="C447" i="3"/>
  <c r="D447" i="3" s="1"/>
  <c r="C488" i="3"/>
  <c r="D488" i="3" s="1"/>
  <c r="C4" i="3"/>
  <c r="B4" i="3" s="1"/>
  <c r="C208" i="3"/>
  <c r="C268" i="3"/>
  <c r="B268" i="3" s="1"/>
  <c r="C141" i="3"/>
  <c r="D141" i="3" s="1"/>
  <c r="C191" i="4"/>
  <c r="D191" i="4" s="1"/>
  <c r="C584" i="4"/>
  <c r="C177" i="4"/>
  <c r="D177" i="4" s="1"/>
  <c r="C769" i="5"/>
  <c r="D769" i="5" s="1"/>
  <c r="C768" i="5"/>
  <c r="D768" i="5" s="1"/>
  <c r="C418" i="4"/>
  <c r="B418" i="4" s="1"/>
  <c r="C442" i="4"/>
  <c r="C627" i="3"/>
  <c r="B627" i="3" s="1"/>
  <c r="C400" i="4"/>
  <c r="C522" i="4"/>
  <c r="C16" i="4"/>
  <c r="C356" i="3"/>
  <c r="D356" i="3" s="1"/>
  <c r="C354" i="3"/>
  <c r="C271" i="3"/>
  <c r="B271" i="3" s="1"/>
  <c r="C123" i="4"/>
  <c r="B123" i="4" s="1"/>
  <c r="C30" i="4"/>
  <c r="C469" i="4"/>
  <c r="D469" i="4" s="1"/>
  <c r="C633" i="3"/>
  <c r="C273" i="3"/>
  <c r="C569" i="4"/>
  <c r="C8" i="4"/>
  <c r="C515" i="4"/>
  <c r="D515" i="4" s="1"/>
  <c r="C456" i="4"/>
  <c r="C229" i="4"/>
  <c r="C57" i="4"/>
  <c r="C613" i="3"/>
  <c r="C466" i="3"/>
  <c r="C525" i="3"/>
  <c r="C56" i="3"/>
  <c r="C569" i="3"/>
  <c r="C33" i="3"/>
  <c r="C776" i="5"/>
  <c r="C188" i="4"/>
  <c r="D188" i="4" s="1"/>
  <c r="C585" i="4"/>
  <c r="C81" i="4"/>
  <c r="C703" i="3"/>
  <c r="D703" i="3" s="1"/>
  <c r="C756" i="5"/>
  <c r="C6" i="4"/>
  <c r="C12" i="4"/>
  <c r="C670" i="3"/>
  <c r="C21" i="4"/>
  <c r="D21" i="4" s="1"/>
  <c r="C15" i="4"/>
  <c r="C28" i="4"/>
  <c r="B28" i="4" s="1"/>
  <c r="C391" i="3"/>
  <c r="C387" i="3"/>
  <c r="D387" i="3" s="1"/>
  <c r="C629" i="3"/>
  <c r="C29" i="4"/>
  <c r="B29" i="4" s="1"/>
  <c r="C141" i="4"/>
  <c r="B141" i="4" s="1"/>
  <c r="C32" i="4"/>
  <c r="D32" i="4" s="1"/>
  <c r="C371" i="3"/>
  <c r="B371" i="3" s="1"/>
  <c r="C606" i="3"/>
  <c r="D606" i="3" s="1"/>
  <c r="C157" i="4"/>
  <c r="C518" i="4"/>
  <c r="B518" i="4" s="1"/>
  <c r="C485" i="4"/>
  <c r="C395" i="4"/>
  <c r="B395" i="4" s="1"/>
  <c r="C546" i="4"/>
  <c r="B546" i="4" s="1"/>
  <c r="C276" i="3"/>
  <c r="C658" i="3"/>
  <c r="B658" i="3" s="1"/>
  <c r="C441" i="3"/>
  <c r="D441" i="3" s="1"/>
  <c r="C516" i="3"/>
  <c r="C576" i="3"/>
  <c r="C530" i="3"/>
  <c r="C45" i="3"/>
  <c r="C548" i="3"/>
  <c r="C672" i="3"/>
  <c r="C127" i="2"/>
  <c r="C696" i="5"/>
  <c r="C228" i="4"/>
  <c r="C221" i="3"/>
  <c r="C198" i="3"/>
  <c r="C294" i="3"/>
  <c r="B294" i="3" s="1"/>
  <c r="C470" i="3"/>
  <c r="D470" i="3" s="1"/>
  <c r="C572" i="3"/>
  <c r="D572" i="3" s="1"/>
  <c r="C24" i="3"/>
  <c r="C440" i="3"/>
  <c r="B440" i="3" s="1"/>
  <c r="C524" i="3"/>
  <c r="C3" i="2"/>
  <c r="C166" i="2"/>
  <c r="C676" i="5"/>
  <c r="C541" i="5"/>
  <c r="C232" i="3"/>
  <c r="B232" i="3" s="1"/>
  <c r="C364" i="3"/>
  <c r="D364" i="3" s="1"/>
  <c r="C563" i="3"/>
  <c r="C541" i="3"/>
  <c r="D541" i="3" s="1"/>
  <c r="C10" i="3"/>
  <c r="D10" i="3" s="1"/>
  <c r="C559" i="3"/>
  <c r="D559" i="3" s="1"/>
  <c r="C507" i="3"/>
  <c r="B507" i="3" s="1"/>
  <c r="C50" i="2"/>
  <c r="C490" i="3"/>
  <c r="C293" i="3"/>
  <c r="C58" i="2"/>
  <c r="C241" i="2"/>
  <c r="C441" i="5"/>
  <c r="C6" i="2"/>
  <c r="C589" i="3"/>
  <c r="B589" i="3" s="1"/>
  <c r="C625" i="3"/>
  <c r="C444" i="3"/>
  <c r="B444" i="3" s="1"/>
  <c r="C473" i="3"/>
  <c r="C497" i="3"/>
  <c r="B497" i="3" s="1"/>
  <c r="C225" i="3"/>
  <c r="C313" i="3"/>
  <c r="B313" i="3" s="1"/>
  <c r="C282" i="3"/>
  <c r="B282" i="3" s="1"/>
  <c r="C54" i="2"/>
  <c r="C545" i="3"/>
  <c r="C170" i="3"/>
  <c r="D170" i="3" s="1"/>
  <c r="C49" i="3"/>
  <c r="C136" i="2"/>
  <c r="C295" i="2"/>
  <c r="C49" i="2"/>
  <c r="C209" i="2"/>
  <c r="C718" i="5"/>
  <c r="B718" i="5" s="1"/>
  <c r="C114" i="2"/>
  <c r="C534" i="5"/>
  <c r="C402" i="5"/>
  <c r="C455" i="5"/>
  <c r="C619" i="5"/>
  <c r="D619" i="5" s="1"/>
  <c r="C415" i="5"/>
  <c r="C5" i="5"/>
  <c r="C69" i="5"/>
  <c r="C61" i="5"/>
  <c r="D61" i="5" s="1"/>
  <c r="C693" i="5"/>
  <c r="C227" i="5"/>
  <c r="C467" i="5"/>
  <c r="D467" i="5" s="1"/>
  <c r="C340" i="5"/>
  <c r="B340" i="5" s="1"/>
  <c r="C335" i="5"/>
  <c r="D335" i="5" s="1"/>
  <c r="C274" i="5"/>
  <c r="D274" i="5" s="1"/>
  <c r="C152" i="2"/>
  <c r="C248" i="2"/>
  <c r="C689" i="5"/>
  <c r="C650" i="5"/>
  <c r="C123" i="2"/>
  <c r="C452" i="5"/>
  <c r="C234" i="5"/>
  <c r="C9" i="2"/>
  <c r="C690" i="5"/>
  <c r="C214" i="5"/>
  <c r="D214" i="5" s="1"/>
  <c r="C382" i="5"/>
  <c r="C314" i="5"/>
  <c r="C20" i="5"/>
  <c r="C48" i="5"/>
  <c r="C319" i="5"/>
  <c r="C294" i="2"/>
  <c r="C505" i="5"/>
  <c r="C557" i="5"/>
  <c r="C410" i="5"/>
  <c r="C743" i="5"/>
  <c r="C7" i="5"/>
  <c r="C655" i="5"/>
  <c r="C143" i="2"/>
  <c r="C239" i="2"/>
  <c r="C680" i="5"/>
  <c r="C641" i="5"/>
  <c r="C96" i="2"/>
  <c r="C425" i="5"/>
  <c r="C225" i="5"/>
  <c r="C341" i="5"/>
  <c r="C279" i="2"/>
  <c r="C504" i="5"/>
  <c r="C556" i="5"/>
  <c r="C409" i="5"/>
  <c r="C751" i="5"/>
  <c r="C6" i="5"/>
  <c r="C332" i="5"/>
  <c r="C264" i="2"/>
  <c r="C496" i="5"/>
  <c r="C548" i="5"/>
  <c r="C587" i="5"/>
  <c r="C318" i="5"/>
  <c r="C316" i="5"/>
  <c r="C447" i="5"/>
  <c r="C122" i="2"/>
  <c r="C218" i="2"/>
  <c r="C706" i="5"/>
  <c r="C457" i="5"/>
  <c r="C536" i="5"/>
  <c r="C716" i="5"/>
  <c r="C216" i="5"/>
  <c r="D216" i="5" s="1"/>
  <c r="C483" i="5"/>
  <c r="C290" i="2"/>
  <c r="C507" i="5"/>
  <c r="C559" i="5"/>
  <c r="C412" i="5"/>
  <c r="C367" i="5"/>
  <c r="C365" i="5"/>
  <c r="C567" i="5"/>
  <c r="C201" i="2"/>
  <c r="C297" i="5"/>
  <c r="C620" i="5"/>
  <c r="C607" i="5"/>
  <c r="D607" i="5" s="1"/>
  <c r="C15" i="5"/>
  <c r="C369" i="5"/>
  <c r="D383" i="2"/>
  <c r="B383" i="2"/>
  <c r="D347" i="2"/>
  <c r="B347" i="2"/>
  <c r="D1208" i="3"/>
  <c r="B1208" i="3"/>
  <c r="D1043" i="3"/>
  <c r="B1043" i="3"/>
  <c r="D977" i="3"/>
  <c r="B977" i="3"/>
  <c r="D804" i="3"/>
  <c r="B804" i="3"/>
  <c r="B796" i="3"/>
  <c r="D796" i="3"/>
  <c r="B781" i="3"/>
  <c r="D781" i="3"/>
  <c r="D758" i="3"/>
  <c r="B758" i="3"/>
  <c r="C348" i="3"/>
  <c r="D348" i="3" s="1"/>
  <c r="C173" i="3"/>
  <c r="D173" i="3" s="1"/>
  <c r="C663" i="3"/>
  <c r="B663" i="3" s="1"/>
  <c r="C322" i="3"/>
  <c r="D322" i="3" s="1"/>
  <c r="C66" i="3"/>
  <c r="C407" i="3"/>
  <c r="D407" i="3" s="1"/>
  <c r="C249" i="3"/>
  <c r="D249" i="3" s="1"/>
  <c r="C622" i="3"/>
  <c r="C548" i="4"/>
  <c r="B548" i="4" s="1"/>
  <c r="C462" i="5"/>
  <c r="C214" i="2"/>
  <c r="C14" i="2"/>
  <c r="C528" i="3"/>
  <c r="B528" i="3" s="1"/>
  <c r="C465" i="3"/>
  <c r="C504" i="3"/>
  <c r="C211" i="3"/>
  <c r="C691" i="3"/>
  <c r="C318" i="3"/>
  <c r="C245" i="3"/>
  <c r="C247" i="3"/>
  <c r="D247" i="3" s="1"/>
  <c r="C259" i="2"/>
  <c r="C302" i="2"/>
  <c r="C543" i="3"/>
  <c r="C448" i="3"/>
  <c r="C553" i="3"/>
  <c r="C257" i="3"/>
  <c r="B257" i="3" s="1"/>
  <c r="C230" i="3"/>
  <c r="C609" i="3"/>
  <c r="B609" i="3" s="1"/>
  <c r="C22" i="4"/>
  <c r="C2" i="4"/>
  <c r="D2" i="4" s="1"/>
  <c r="C377" i="4"/>
  <c r="B377" i="4" s="1"/>
  <c r="C220" i="4"/>
  <c r="D220" i="4" s="1"/>
  <c r="C138" i="4"/>
  <c r="C454" i="4"/>
  <c r="D454" i="4" s="1"/>
  <c r="C575" i="4"/>
  <c r="D575" i="4" s="1"/>
  <c r="C219" i="4"/>
  <c r="B219" i="4" s="1"/>
  <c r="C490" i="4"/>
  <c r="C380" i="4"/>
  <c r="C566" i="4"/>
  <c r="C339" i="4"/>
  <c r="D339" i="4" s="1"/>
  <c r="C766" i="5"/>
  <c r="B766" i="5" s="1"/>
  <c r="C183" i="4"/>
  <c r="D183" i="4" s="1"/>
  <c r="C86" i="5"/>
  <c r="C179" i="5"/>
  <c r="D179" i="5" s="1"/>
  <c r="C654" i="3"/>
  <c r="C361" i="4"/>
  <c r="D361" i="4" s="1"/>
  <c r="C409" i="4"/>
  <c r="C250" i="3"/>
  <c r="D250" i="3" s="1"/>
  <c r="C272" i="3"/>
  <c r="C345" i="4"/>
  <c r="D345" i="4" s="1"/>
  <c r="C452" i="4"/>
  <c r="C20" i="4"/>
  <c r="C455" i="4"/>
  <c r="C599" i="4"/>
  <c r="D599" i="4" s="1"/>
  <c r="C301" i="4"/>
  <c r="D301" i="4" s="1"/>
  <c r="C194" i="4"/>
  <c r="B194" i="4" s="1"/>
  <c r="C208" i="5"/>
  <c r="B208" i="5" s="1"/>
  <c r="D370" i="2"/>
  <c r="B370" i="2"/>
  <c r="D363" i="2"/>
  <c r="B363" i="2"/>
  <c r="D963" i="3"/>
  <c r="B963" i="3"/>
  <c r="B858" i="3"/>
  <c r="D858" i="3"/>
  <c r="B851" i="3"/>
  <c r="D851" i="3"/>
  <c r="B843" i="3"/>
  <c r="D843" i="3"/>
  <c r="B835" i="3"/>
  <c r="D835" i="3"/>
  <c r="P62" i="1"/>
  <c r="R62" i="1"/>
  <c r="Q62" i="1"/>
  <c r="O62" i="1" a="1"/>
  <c r="O62" i="1" s="1"/>
  <c r="B991" i="4"/>
  <c r="D991" i="4"/>
  <c r="D999" i="4"/>
  <c r="B999" i="4"/>
  <c r="B1023" i="4"/>
  <c r="D1023" i="4"/>
  <c r="B1039" i="4"/>
  <c r="D1039" i="4"/>
  <c r="B1047" i="4"/>
  <c r="D1047" i="4"/>
  <c r="P55" i="1"/>
  <c r="R55" i="1"/>
  <c r="Q48" i="1"/>
  <c r="P48" i="1"/>
  <c r="O48" i="1" a="1"/>
  <c r="O48" i="1" s="1"/>
  <c r="P35" i="1"/>
  <c r="R35" i="1"/>
  <c r="O35" i="1" a="1"/>
  <c r="O35" i="1" s="1"/>
  <c r="P22" i="1"/>
  <c r="Q22" i="1"/>
  <c r="B698" i="4"/>
  <c r="D698" i="4"/>
  <c r="D706" i="4"/>
  <c r="B706" i="4"/>
  <c r="B713" i="4"/>
  <c r="D713" i="4"/>
  <c r="B744" i="4"/>
  <c r="D744" i="4"/>
  <c r="B1055" i="4"/>
  <c r="D1055" i="4"/>
  <c r="B1071" i="4"/>
  <c r="D1071" i="4"/>
  <c r="B1079" i="4"/>
  <c r="D1079" i="4"/>
  <c r="D1110" i="4"/>
  <c r="B1110" i="4"/>
  <c r="D1117" i="4"/>
  <c r="B1117" i="4"/>
  <c r="D1125" i="4"/>
  <c r="B1125" i="4"/>
  <c r="D1139" i="4"/>
  <c r="B1139" i="4"/>
  <c r="D1146" i="4"/>
  <c r="B1146" i="4"/>
  <c r="D1154" i="4"/>
  <c r="B1154" i="4"/>
  <c r="B1162" i="4"/>
  <c r="D1162" i="4"/>
  <c r="P33" i="1"/>
  <c r="O33" i="1" a="1"/>
  <c r="O33" i="1" s="1"/>
  <c r="Q33" i="1"/>
  <c r="R33" i="1"/>
  <c r="O58" i="1" a="1"/>
  <c r="O58" i="1" s="1"/>
  <c r="Q58" i="1"/>
  <c r="O53" i="1" a="1"/>
  <c r="O53" i="1" s="1"/>
  <c r="Q53" i="1"/>
  <c r="R53" i="1"/>
  <c r="Q46" i="1"/>
  <c r="R46" i="1"/>
  <c r="P32" i="1"/>
  <c r="B1176" i="3"/>
  <c r="D1176" i="3"/>
  <c r="D1025" i="3"/>
  <c r="B1025" i="3"/>
  <c r="B1002" i="3"/>
  <c r="D1002" i="3"/>
  <c r="D995" i="3"/>
  <c r="B995" i="3"/>
  <c r="B884" i="3"/>
  <c r="D884" i="3"/>
  <c r="D876" i="3"/>
  <c r="B876" i="3"/>
  <c r="R3" i="1"/>
  <c r="Q39" i="1"/>
  <c r="P39" i="1"/>
  <c r="R39" i="1"/>
  <c r="R37" i="1"/>
  <c r="P6" i="1"/>
  <c r="O6" i="1" a="1"/>
  <c r="O6" i="1" s="1"/>
  <c r="Q6" i="1"/>
  <c r="O21" i="1" a="1"/>
  <c r="O21" i="1" s="1"/>
  <c r="P21" i="1"/>
  <c r="D832" i="3"/>
  <c r="D320" i="2"/>
  <c r="B320" i="2"/>
  <c r="D1054" i="3"/>
  <c r="B1054" i="3"/>
  <c r="D1039" i="3"/>
  <c r="B1039" i="3"/>
  <c r="D929" i="3"/>
  <c r="B929" i="3"/>
  <c r="B746" i="3"/>
  <c r="D746" i="3"/>
  <c r="B738" i="3"/>
  <c r="D738" i="3"/>
  <c r="R44" i="1"/>
  <c r="P44" i="1"/>
  <c r="B1110" i="3"/>
  <c r="D1110" i="3"/>
  <c r="D848" i="3"/>
  <c r="B848" i="3"/>
  <c r="D811" i="3"/>
  <c r="B811" i="3"/>
  <c r="B693" i="4"/>
  <c r="D693" i="4"/>
  <c r="B700" i="4"/>
  <c r="D700" i="4"/>
  <c r="B730" i="4"/>
  <c r="D730" i="4"/>
  <c r="B738" i="4"/>
  <c r="D738" i="4"/>
  <c r="B746" i="4"/>
  <c r="D746" i="4"/>
  <c r="B797" i="4"/>
  <c r="D797" i="4"/>
  <c r="B812" i="4"/>
  <c r="D812" i="4"/>
  <c r="B848" i="4"/>
  <c r="D848" i="4"/>
  <c r="D855" i="4"/>
  <c r="B855" i="4"/>
  <c r="D863" i="4"/>
  <c r="B863" i="4"/>
  <c r="D871" i="4"/>
  <c r="B871" i="4"/>
  <c r="D879" i="4"/>
  <c r="B879" i="4"/>
  <c r="D917" i="4"/>
  <c r="B917" i="4"/>
  <c r="B1255" i="5"/>
  <c r="D1255" i="5"/>
  <c r="B1107" i="5"/>
  <c r="D1107" i="5"/>
  <c r="B1099" i="5"/>
  <c r="D1099" i="5"/>
  <c r="D845" i="5"/>
  <c r="B845" i="5"/>
  <c r="D838" i="5"/>
  <c r="B838" i="5"/>
  <c r="D1125" i="3"/>
  <c r="B1125" i="3"/>
  <c r="D1078" i="3"/>
  <c r="B1078" i="3"/>
  <c r="D1071" i="3"/>
  <c r="B1071" i="3"/>
  <c r="B1057" i="3"/>
  <c r="D1057" i="3"/>
  <c r="B1034" i="3"/>
  <c r="D1034" i="3"/>
  <c r="D917" i="3"/>
  <c r="B917" i="3"/>
  <c r="B841" i="4"/>
  <c r="O16" i="1" a="1"/>
  <c r="O16" i="1" s="1"/>
  <c r="R49" i="1"/>
  <c r="P49" i="1"/>
  <c r="Q49" i="1"/>
  <c r="P42" i="1"/>
  <c r="O42" i="1" a="1"/>
  <c r="O42" i="1" s="1"/>
  <c r="B1215" i="3"/>
  <c r="D1222" i="3"/>
  <c r="D373" i="2"/>
  <c r="B373" i="2"/>
  <c r="D352" i="2"/>
  <c r="B352" i="2"/>
  <c r="D1093" i="3"/>
  <c r="B1093" i="3"/>
  <c r="D959" i="3"/>
  <c r="B959" i="3"/>
  <c r="B946" i="3"/>
  <c r="D946" i="3"/>
  <c r="B955" i="4"/>
  <c r="D955" i="4"/>
  <c r="D963" i="4"/>
  <c r="B963" i="4"/>
  <c r="B986" i="4"/>
  <c r="D986" i="4"/>
  <c r="D994" i="4"/>
  <c r="B994" i="4"/>
  <c r="D1018" i="4"/>
  <c r="B1018" i="4"/>
  <c r="D1074" i="4"/>
  <c r="B1074" i="4"/>
  <c r="D1090" i="4"/>
  <c r="B1090" i="4"/>
  <c r="D1097" i="4"/>
  <c r="B1097" i="4"/>
  <c r="D1105" i="4"/>
  <c r="B1105" i="4"/>
  <c r="B1172" i="5"/>
  <c r="D1172" i="5"/>
  <c r="D1157" i="5"/>
  <c r="B1157" i="5"/>
  <c r="D988" i="5"/>
  <c r="B988" i="5"/>
  <c r="B917" i="5"/>
  <c r="D917" i="5"/>
  <c r="D894" i="5"/>
  <c r="B894" i="5"/>
  <c r="Q7" i="1"/>
  <c r="D341" i="2"/>
  <c r="B341" i="2"/>
  <c r="D334" i="2"/>
  <c r="B334" i="2"/>
  <c r="D319" i="2"/>
  <c r="B319" i="2"/>
  <c r="B1190" i="3"/>
  <c r="D1190" i="3"/>
  <c r="D1154" i="3"/>
  <c r="B1154" i="3"/>
  <c r="D1094" i="3"/>
  <c r="B1094" i="3"/>
  <c r="B1006" i="3"/>
  <c r="D1006" i="3"/>
  <c r="D991" i="3"/>
  <c r="B991" i="3"/>
  <c r="D928" i="3"/>
  <c r="B928" i="3"/>
  <c r="B1118" i="4"/>
  <c r="B275" i="4"/>
  <c r="D275" i="4"/>
  <c r="D662" i="4"/>
  <c r="B662" i="4"/>
  <c r="B753" i="4"/>
  <c r="D753" i="4"/>
  <c r="B768" i="4"/>
  <c r="D768" i="4"/>
  <c r="D1086" i="4"/>
  <c r="B1086" i="4"/>
  <c r="D1101" i="4"/>
  <c r="B1101" i="4"/>
  <c r="B1074" i="5"/>
  <c r="D1074" i="5"/>
  <c r="D955" i="5"/>
  <c r="B955" i="5"/>
  <c r="B309" i="2"/>
  <c r="D309" i="2"/>
  <c r="D1202" i="3"/>
  <c r="B1202" i="3"/>
  <c r="D997" i="3"/>
  <c r="B997" i="3"/>
  <c r="B989" i="3"/>
  <c r="D989" i="3"/>
  <c r="D805" i="3"/>
  <c r="B805" i="3"/>
  <c r="B775" i="3"/>
  <c r="D775" i="3"/>
  <c r="B333" i="4"/>
  <c r="B291" i="4"/>
  <c r="D291" i="4"/>
  <c r="B648" i="4"/>
  <c r="D648" i="4"/>
  <c r="B672" i="4"/>
  <c r="D672" i="4"/>
  <c r="B709" i="4"/>
  <c r="D709" i="4"/>
  <c r="B716" i="4"/>
  <c r="D716" i="4"/>
  <c r="B723" i="4"/>
  <c r="D723" i="4"/>
  <c r="B731" i="4"/>
  <c r="D731" i="4"/>
  <c r="B739" i="4"/>
  <c r="D739" i="4"/>
  <c r="B785" i="4"/>
  <c r="D785" i="4"/>
  <c r="D1111" i="4"/>
  <c r="B1111" i="4"/>
  <c r="D1134" i="4"/>
  <c r="B1134" i="4"/>
  <c r="D1264" i="5"/>
  <c r="B1264" i="5"/>
  <c r="D1101" i="5"/>
  <c r="B1101" i="5"/>
  <c r="B1039" i="5"/>
  <c r="D1039" i="5"/>
  <c r="C266" i="4"/>
  <c r="D338" i="2"/>
  <c r="B338" i="2"/>
  <c r="D819" i="3"/>
  <c r="B819" i="3"/>
  <c r="B812" i="3"/>
  <c r="D812" i="3"/>
  <c r="D620" i="4"/>
  <c r="B665" i="4"/>
  <c r="D665" i="4"/>
  <c r="B673" i="4"/>
  <c r="D673" i="4"/>
  <c r="B702" i="4"/>
  <c r="D702" i="4"/>
  <c r="D911" i="4"/>
  <c r="B911" i="4"/>
  <c r="D919" i="4"/>
  <c r="B919" i="4"/>
  <c r="D927" i="4"/>
  <c r="B927" i="4"/>
  <c r="B1017" i="4"/>
  <c r="D1017" i="4"/>
  <c r="B1025" i="4"/>
  <c r="D1025" i="4"/>
  <c r="B1033" i="4"/>
  <c r="D1033" i="4"/>
  <c r="B1041" i="4"/>
  <c r="D1041" i="4"/>
  <c r="B1065" i="4"/>
  <c r="D1065" i="4"/>
  <c r="D1089" i="4"/>
  <c r="B1089" i="4"/>
  <c r="D1104" i="4"/>
  <c r="B1104" i="4"/>
  <c r="D1119" i="4"/>
  <c r="B1119" i="4"/>
  <c r="D1141" i="4"/>
  <c r="B1141" i="4"/>
  <c r="B1148" i="4"/>
  <c r="D1148" i="4"/>
  <c r="B1156" i="4"/>
  <c r="D1156" i="4"/>
  <c r="D1178" i="4"/>
  <c r="B1178" i="4"/>
  <c r="B823" i="5"/>
  <c r="D823" i="5"/>
  <c r="P23" i="1"/>
  <c r="B873" i="3"/>
  <c r="B865" i="3"/>
  <c r="B314" i="2"/>
  <c r="D314" i="2"/>
  <c r="D1214" i="3"/>
  <c r="B1214" i="3"/>
  <c r="D1104" i="3"/>
  <c r="B1104" i="3"/>
  <c r="D885" i="3"/>
  <c r="B885" i="3"/>
  <c r="B83" i="3"/>
  <c r="D686" i="4"/>
  <c r="B808" i="4"/>
  <c r="D808" i="4"/>
  <c r="D883" i="4"/>
  <c r="B883" i="4"/>
  <c r="D891" i="4"/>
  <c r="B891" i="4"/>
  <c r="D913" i="4"/>
  <c r="B913" i="4"/>
  <c r="D929" i="4"/>
  <c r="B929" i="4"/>
  <c r="D956" i="4"/>
  <c r="B956" i="4"/>
  <c r="D972" i="4"/>
  <c r="B972" i="4"/>
  <c r="B987" i="4"/>
  <c r="D987" i="4"/>
  <c r="B1051" i="4"/>
  <c r="D1051" i="4"/>
  <c r="B1075" i="4"/>
  <c r="D1075" i="4"/>
  <c r="B1083" i="4"/>
  <c r="D1083" i="4"/>
  <c r="D1151" i="5"/>
  <c r="B1151" i="5"/>
  <c r="B1137" i="5"/>
  <c r="D1137" i="5"/>
  <c r="D1114" i="5"/>
  <c r="B1114" i="5"/>
  <c r="B926" i="5"/>
  <c r="D926" i="5"/>
  <c r="B919" i="5"/>
  <c r="D919" i="5"/>
  <c r="B904" i="5"/>
  <c r="D904" i="5"/>
  <c r="D858" i="5"/>
  <c r="B858" i="5"/>
  <c r="B1175" i="3"/>
  <c r="D321" i="2"/>
  <c r="B321" i="2"/>
  <c r="D923" i="3"/>
  <c r="B923" i="3"/>
  <c r="B741" i="3"/>
  <c r="D741" i="3"/>
  <c r="B727" i="4"/>
  <c r="D727" i="4"/>
  <c r="B751" i="4"/>
  <c r="D751" i="4"/>
  <c r="B788" i="4"/>
  <c r="D788" i="4"/>
  <c r="D947" i="5"/>
  <c r="B965" i="5"/>
  <c r="D965" i="5"/>
  <c r="B836" i="5"/>
  <c r="D836" i="5"/>
  <c r="B1193" i="5"/>
  <c r="D1193" i="5"/>
  <c r="B1055" i="5"/>
  <c r="D1055" i="5"/>
  <c r="B882" i="5"/>
  <c r="D882" i="5"/>
  <c r="B640" i="4"/>
  <c r="D640" i="4"/>
  <c r="D699" i="4"/>
  <c r="B699" i="4"/>
  <c r="B707" i="4"/>
  <c r="D707" i="4"/>
  <c r="B765" i="4"/>
  <c r="D765" i="4"/>
  <c r="B805" i="4"/>
  <c r="D805" i="4"/>
  <c r="B872" i="4"/>
  <c r="D872" i="4"/>
  <c r="D1002" i="5"/>
  <c r="B1161" i="5"/>
  <c r="B1190" i="5"/>
  <c r="B1212" i="5"/>
  <c r="B1198" i="5"/>
  <c r="D1198" i="5"/>
  <c r="D1094" i="5"/>
  <c r="B1094" i="5"/>
  <c r="B1069" i="5"/>
  <c r="D1069" i="5"/>
  <c r="B1062" i="5"/>
  <c r="D1062" i="5"/>
  <c r="B935" i="5"/>
  <c r="D935" i="5"/>
  <c r="D913" i="5"/>
  <c r="B913" i="5"/>
  <c r="B1184" i="5"/>
  <c r="D1184" i="5"/>
  <c r="B1080" i="5"/>
  <c r="D1080" i="5"/>
  <c r="B1060" i="5"/>
  <c r="D1060" i="5"/>
  <c r="R14" i="1"/>
  <c r="D63" i="2"/>
  <c r="D879" i="3"/>
  <c r="D728" i="4"/>
  <c r="B758" i="4"/>
  <c r="B626" i="4"/>
  <c r="B689" i="4"/>
  <c r="D689" i="4"/>
  <c r="D789" i="4"/>
  <c r="D845" i="4"/>
  <c r="B845" i="4"/>
  <c r="B852" i="4"/>
  <c r="D852" i="4"/>
  <c r="B1149" i="4"/>
  <c r="D1149" i="4"/>
  <c r="B1165" i="4"/>
  <c r="D1165" i="4"/>
  <c r="B905" i="5"/>
  <c r="B1082" i="5"/>
  <c r="D1268" i="5"/>
  <c r="B1268" i="5"/>
  <c r="D1182" i="5"/>
  <c r="B1182" i="5"/>
  <c r="D1106" i="5"/>
  <c r="B1106" i="5"/>
  <c r="D992" i="5"/>
  <c r="B992" i="5"/>
  <c r="D843" i="5"/>
  <c r="B843" i="5"/>
  <c r="B812" i="5"/>
  <c r="D812" i="5"/>
  <c r="D754" i="3"/>
  <c r="B820" i="3"/>
  <c r="D1189" i="3"/>
  <c r="D1026" i="3"/>
  <c r="B329" i="2"/>
  <c r="B1233" i="3"/>
  <c r="B1185" i="3"/>
  <c r="B1089" i="3"/>
  <c r="B1069" i="3"/>
  <c r="B986" i="3"/>
  <c r="B874" i="3"/>
  <c r="B679" i="4"/>
  <c r="B616" i="4"/>
  <c r="D616" i="4"/>
  <c r="B637" i="4"/>
  <c r="D637" i="4"/>
  <c r="B652" i="4"/>
  <c r="D652" i="4"/>
  <c r="D802" i="4"/>
  <c r="B802" i="4"/>
  <c r="D885" i="4"/>
  <c r="B885" i="4"/>
  <c r="B893" i="4"/>
  <c r="D893" i="4"/>
  <c r="B931" i="4"/>
  <c r="D931" i="4"/>
  <c r="B974" i="4"/>
  <c r="D974" i="4"/>
  <c r="B1037" i="4"/>
  <c r="D1037" i="4"/>
  <c r="D1129" i="4"/>
  <c r="B1129" i="4"/>
  <c r="B832" i="5"/>
  <c r="B946" i="5"/>
  <c r="B837" i="5"/>
  <c r="D983" i="5"/>
  <c r="B990" i="5"/>
  <c r="B1253" i="5"/>
  <c r="D1253" i="5"/>
  <c r="B1029" i="5"/>
  <c r="D1029" i="5"/>
  <c r="D884" i="5"/>
  <c r="B884" i="5"/>
  <c r="B834" i="5"/>
  <c r="D1013" i="3"/>
  <c r="B617" i="4"/>
  <c r="D617" i="4"/>
  <c r="B677" i="4"/>
  <c r="D677" i="4"/>
  <c r="B857" i="5"/>
  <c r="D800" i="5"/>
  <c r="B1090" i="5"/>
  <c r="D1266" i="5"/>
  <c r="D1244" i="5"/>
  <c r="D1140" i="5"/>
  <c r="B1119" i="5"/>
  <c r="D1119" i="5"/>
  <c r="B1076" i="5"/>
  <c r="D998" i="5"/>
  <c r="B998" i="5"/>
  <c r="D944" i="5"/>
  <c r="D847" i="5"/>
  <c r="B883" i="5"/>
  <c r="B1170" i="5"/>
  <c r="Q2" i="1"/>
  <c r="O2" i="1" a="1"/>
  <c r="O2" i="1" s="1"/>
  <c r="R2" i="1"/>
  <c r="P2" i="1"/>
  <c r="R52" i="1"/>
  <c r="O52" i="1" a="1"/>
  <c r="O52" i="1" s="1"/>
  <c r="P52" i="1"/>
  <c r="Q52" i="1"/>
  <c r="P19" i="1"/>
  <c r="Q19" i="1"/>
  <c r="C774" i="5"/>
  <c r="C200" i="4"/>
  <c r="C591" i="4"/>
  <c r="B591" i="4" s="1"/>
  <c r="C187" i="4"/>
  <c r="D187" i="4" s="1"/>
  <c r="C254" i="4"/>
  <c r="B254" i="4" s="1"/>
  <c r="C85" i="4"/>
  <c r="C300" i="2"/>
  <c r="C308" i="4"/>
  <c r="D308" i="4" s="1"/>
  <c r="C302" i="4"/>
  <c r="D302" i="4" s="1"/>
  <c r="C169" i="4"/>
  <c r="D169" i="4" s="1"/>
  <c r="C38" i="2"/>
  <c r="C243" i="4"/>
  <c r="B243" i="4" s="1"/>
  <c r="C71" i="4"/>
  <c r="D71" i="4" s="1"/>
  <c r="C600" i="4"/>
  <c r="C695" i="3"/>
  <c r="B695" i="3" s="1"/>
  <c r="C694" i="3"/>
  <c r="D694" i="3" s="1"/>
  <c r="C702" i="3"/>
  <c r="C693" i="3"/>
  <c r="D693" i="3" s="1"/>
  <c r="C374" i="4"/>
  <c r="C509" i="4"/>
  <c r="C18" i="4"/>
  <c r="C498" i="4"/>
  <c r="C369" i="4"/>
  <c r="C473" i="4"/>
  <c r="C459" i="4"/>
  <c r="R19" i="1"/>
  <c r="C265" i="4"/>
  <c r="B265" i="4" s="1"/>
  <c r="C103" i="4"/>
  <c r="D103" i="4" s="1"/>
  <c r="C323" i="4"/>
  <c r="C21" i="3"/>
  <c r="C95" i="4"/>
  <c r="B95" i="4" s="1"/>
  <c r="C712" i="3"/>
  <c r="C771" i="5"/>
  <c r="B771" i="5" s="1"/>
  <c r="C195" i="4"/>
  <c r="B195" i="4" s="1"/>
  <c r="C193" i="4"/>
  <c r="D193" i="4" s="1"/>
  <c r="C85" i="5"/>
  <c r="D85" i="5" s="1"/>
  <c r="C552" i="4"/>
  <c r="B552" i="4" s="1"/>
  <c r="C87" i="4"/>
  <c r="C82" i="4"/>
  <c r="C303" i="4"/>
  <c r="D303" i="4" s="1"/>
  <c r="C176" i="4"/>
  <c r="D176" i="4" s="1"/>
  <c r="C79" i="4"/>
  <c r="C248" i="4"/>
  <c r="D248" i="4" s="1"/>
  <c r="C68" i="3"/>
  <c r="D68" i="3" s="1"/>
  <c r="C708" i="3"/>
  <c r="D708" i="3" s="1"/>
  <c r="C699" i="3"/>
  <c r="B699" i="3" s="1"/>
  <c r="C697" i="3"/>
  <c r="C700" i="3"/>
  <c r="C503" i="4"/>
  <c r="B503" i="4" s="1"/>
  <c r="C437" i="4"/>
  <c r="C422" i="4"/>
  <c r="B422" i="4" s="1"/>
  <c r="C401" i="4"/>
  <c r="C337" i="4"/>
  <c r="C397" i="4"/>
  <c r="C125" i="4"/>
  <c r="C227" i="4"/>
  <c r="C602" i="3"/>
  <c r="B602" i="3" s="1"/>
  <c r="C741" i="5"/>
  <c r="B741" i="5" s="1"/>
  <c r="C428" i="4"/>
  <c r="C494" i="4"/>
  <c r="C352" i="4"/>
  <c r="C435" i="4"/>
  <c r="C134" i="4"/>
  <c r="C486" i="4"/>
  <c r="C517" i="4"/>
  <c r="C529" i="4"/>
  <c r="C242" i="4"/>
  <c r="C652" i="3"/>
  <c r="C536" i="4"/>
  <c r="C341" i="4"/>
  <c r="C378" i="3"/>
  <c r="C140" i="4"/>
  <c r="C235" i="4"/>
  <c r="C638" i="5"/>
  <c r="B638" i="5" s="1"/>
  <c r="C487" i="4"/>
  <c r="C496" i="4"/>
  <c r="C388" i="4"/>
  <c r="C492" i="4"/>
  <c r="C36" i="4"/>
  <c r="C499" i="4"/>
  <c r="C465" i="4"/>
  <c r="C31" i="4"/>
  <c r="C167" i="4"/>
  <c r="C643" i="3"/>
  <c r="B643" i="3" s="1"/>
  <c r="C149" i="4"/>
  <c r="C294" i="4"/>
  <c r="C369" i="3"/>
  <c r="B369" i="3" s="1"/>
  <c r="C446" i="3"/>
  <c r="C54" i="4"/>
  <c r="C351" i="4"/>
  <c r="C433" i="4"/>
  <c r="C414" i="4"/>
  <c r="C429" i="4"/>
  <c r="C14" i="4"/>
  <c r="C387" i="4"/>
  <c r="C481" i="4"/>
  <c r="C38" i="4"/>
  <c r="C299" i="4"/>
  <c r="C611" i="3"/>
  <c r="D611" i="3" s="1"/>
  <c r="C532" i="4"/>
  <c r="C360" i="3"/>
  <c r="D360" i="3" s="1"/>
  <c r="C234" i="4"/>
  <c r="C358" i="3"/>
  <c r="B358" i="3" s="1"/>
  <c r="C327" i="3"/>
  <c r="B327" i="3" s="1"/>
  <c r="C417" i="3"/>
  <c r="C16" i="3"/>
  <c r="D16" i="3" s="1"/>
  <c r="C418" i="3"/>
  <c r="C477" i="3"/>
  <c r="C517" i="3"/>
  <c r="C677" i="3"/>
  <c r="C16" i="2"/>
  <c r="C565" i="3"/>
  <c r="B565" i="3" s="1"/>
  <c r="C323" i="3"/>
  <c r="C413" i="3"/>
  <c r="D413" i="3" s="1"/>
  <c r="C12" i="3"/>
  <c r="C12" i="2"/>
  <c r="C175" i="2"/>
  <c r="C271" i="2"/>
  <c r="C164" i="4"/>
  <c r="C277" i="3"/>
  <c r="B277" i="3" s="1"/>
  <c r="C590" i="3"/>
  <c r="C404" i="3"/>
  <c r="B404" i="3" s="1"/>
  <c r="C503" i="3"/>
  <c r="D503" i="3" s="1"/>
  <c r="C35" i="3"/>
  <c r="D35" i="3" s="1"/>
  <c r="C433" i="3"/>
  <c r="C492" i="3"/>
  <c r="D492" i="3" s="1"/>
  <c r="C350" i="3"/>
  <c r="C680" i="3"/>
  <c r="B680" i="3" s="1"/>
  <c r="C26" i="2"/>
  <c r="C568" i="3"/>
  <c r="C326" i="3"/>
  <c r="B326" i="3" s="1"/>
  <c r="C416" i="3"/>
  <c r="B416" i="3" s="1"/>
  <c r="C15" i="3"/>
  <c r="B15" i="3" s="1"/>
  <c r="C28" i="2"/>
  <c r="C178" i="2"/>
  <c r="C274" i="2"/>
  <c r="C734" i="5"/>
  <c r="B734" i="5" s="1"/>
  <c r="C233" i="4"/>
  <c r="C586" i="3"/>
  <c r="D586" i="3" s="1"/>
  <c r="C59" i="4"/>
  <c r="C376" i="3"/>
  <c r="C453" i="3"/>
  <c r="B453" i="3" s="1"/>
  <c r="C395" i="3"/>
  <c r="B395" i="3" s="1"/>
  <c r="C305" i="3"/>
  <c r="D305" i="3" s="1"/>
  <c r="C26" i="3"/>
  <c r="D26" i="3" s="1"/>
  <c r="C436" i="3"/>
  <c r="D436" i="3" s="1"/>
  <c r="C310" i="3"/>
  <c r="D310" i="3" s="1"/>
  <c r="C353" i="3"/>
  <c r="C683" i="3"/>
  <c r="D683" i="3" s="1"/>
  <c r="C29" i="2"/>
  <c r="C443" i="3"/>
  <c r="D443" i="3" s="1"/>
  <c r="C317" i="3"/>
  <c r="B317" i="3" s="1"/>
  <c r="C690" i="3"/>
  <c r="B690" i="3" s="1"/>
  <c r="C37" i="2"/>
  <c r="C157" i="2"/>
  <c r="C253" i="2"/>
  <c r="C691" i="5"/>
  <c r="D691" i="5" s="1"/>
  <c r="C652" i="5"/>
  <c r="D652" i="5" s="1"/>
  <c r="C146" i="4"/>
  <c r="C668" i="3"/>
  <c r="B668" i="3" s="1"/>
  <c r="C50" i="4"/>
  <c r="C355" i="3"/>
  <c r="B355" i="3" s="1"/>
  <c r="C566" i="3"/>
  <c r="D566" i="3" s="1"/>
  <c r="C324" i="3"/>
  <c r="D324" i="3" s="1"/>
  <c r="C414" i="3"/>
  <c r="B414" i="3" s="1"/>
  <c r="C13" i="3"/>
  <c r="D13" i="3" s="1"/>
  <c r="C427" i="3"/>
  <c r="D427" i="3" s="1"/>
  <c r="C486" i="3"/>
  <c r="C344" i="3"/>
  <c r="D344" i="3" s="1"/>
  <c r="C686" i="3"/>
  <c r="B686" i="3" s="1"/>
  <c r="C31" i="2"/>
  <c r="C562" i="3"/>
  <c r="D562" i="3" s="1"/>
  <c r="C320" i="3"/>
  <c r="C659" i="3"/>
  <c r="D659" i="3" s="1"/>
  <c r="C43" i="2"/>
  <c r="C160" i="2"/>
  <c r="C256" i="2"/>
  <c r="C432" i="5"/>
  <c r="B432" i="5" s="1"/>
  <c r="C197" i="2"/>
  <c r="C296" i="2"/>
  <c r="C436" i="5"/>
  <c r="C515" i="5"/>
  <c r="B515" i="5" s="1"/>
  <c r="C297" i="2"/>
  <c r="C506" i="5"/>
  <c r="D506" i="5" s="1"/>
  <c r="C399" i="5"/>
  <c r="B399" i="5" s="1"/>
  <c r="C225" i="2"/>
  <c r="C320" i="4"/>
  <c r="C609" i="4"/>
  <c r="C314" i="4"/>
  <c r="B314" i="4" s="1"/>
  <c r="C97" i="4"/>
  <c r="D97" i="4" s="1"/>
  <c r="C89" i="4"/>
  <c r="C715" i="3"/>
  <c r="C605" i="4"/>
  <c r="D605" i="4" s="1"/>
  <c r="C311" i="4"/>
  <c r="C606" i="4"/>
  <c r="C257" i="4"/>
  <c r="B257" i="4" s="1"/>
  <c r="C21" i="5"/>
  <c r="C719" i="3"/>
  <c r="O19" i="1" a="1"/>
  <c r="O19" i="1" s="1"/>
  <c r="C772" i="5"/>
  <c r="C561" i="4"/>
  <c r="B561" i="4" s="1"/>
  <c r="C556" i="4"/>
  <c r="B556" i="4" s="1"/>
  <c r="C253" i="4"/>
  <c r="C289" i="2"/>
  <c r="C307" i="4"/>
  <c r="D307" i="4" s="1"/>
  <c r="C186" i="4"/>
  <c r="D186" i="4" s="1"/>
  <c r="C70" i="4"/>
  <c r="B70" i="4" s="1"/>
  <c r="C77" i="4"/>
  <c r="C601" i="4"/>
  <c r="C707" i="3"/>
  <c r="C698" i="3"/>
  <c r="C701" i="3"/>
  <c r="B701" i="3" s="1"/>
  <c r="C704" i="3"/>
  <c r="C479" i="4"/>
  <c r="D479" i="4" s="1"/>
  <c r="C405" i="4"/>
  <c r="C484" i="4"/>
  <c r="C514" i="4"/>
  <c r="C424" i="4"/>
  <c r="B424" i="4" s="1"/>
  <c r="C366" i="4"/>
  <c r="B366" i="4" s="1"/>
  <c r="C528" i="4"/>
  <c r="C573" i="4"/>
  <c r="D573" i="4" s="1"/>
  <c r="C626" i="3"/>
  <c r="D626" i="3" s="1"/>
  <c r="E3" i="6"/>
  <c r="C3" i="4"/>
  <c r="C441" i="4"/>
  <c r="C389" i="4"/>
  <c r="C403" i="4"/>
  <c r="C342" i="4"/>
  <c r="C357" i="4"/>
  <c r="C521" i="4"/>
  <c r="C148" i="4"/>
  <c r="C293" i="4"/>
  <c r="C368" i="3"/>
  <c r="B368" i="3" s="1"/>
  <c r="C540" i="4"/>
  <c r="C603" i="3"/>
  <c r="B603" i="3" s="1"/>
  <c r="C595" i="3"/>
  <c r="D595" i="3" s="1"/>
  <c r="C150" i="4"/>
  <c r="C63" i="4"/>
  <c r="C344" i="4"/>
  <c r="C5" i="4"/>
  <c r="C443" i="4"/>
  <c r="C390" i="4"/>
  <c r="C440" i="4"/>
  <c r="C379" i="4"/>
  <c r="C396" i="4"/>
  <c r="C406" i="4"/>
  <c r="C533" i="4"/>
  <c r="C61" i="4"/>
  <c r="C359" i="3"/>
  <c r="D359" i="3" s="1"/>
  <c r="C154" i="4"/>
  <c r="C631" i="3"/>
  <c r="D631" i="3" s="1"/>
  <c r="C393" i="3"/>
  <c r="D393" i="3" s="1"/>
  <c r="C534" i="4"/>
  <c r="C50" i="5"/>
  <c r="C354" i="4"/>
  <c r="C402" i="4"/>
  <c r="C417" i="4"/>
  <c r="C398" i="4"/>
  <c r="C128" i="4"/>
  <c r="C427" i="4"/>
  <c r="C439" i="4"/>
  <c r="C135" i="4"/>
  <c r="C165" i="4"/>
  <c r="C646" i="3"/>
  <c r="B646" i="3" s="1"/>
  <c r="C297" i="4"/>
  <c r="C574" i="3"/>
  <c r="D574" i="3" s="1"/>
  <c r="C68" i="4"/>
  <c r="C382" i="3"/>
  <c r="B382" i="3" s="1"/>
  <c r="C573" i="3"/>
  <c r="B573" i="3" s="1"/>
  <c r="C401" i="3"/>
  <c r="C512" i="3"/>
  <c r="B512" i="3" s="1"/>
  <c r="C44" i="3"/>
  <c r="D44" i="3" s="1"/>
  <c r="C442" i="3"/>
  <c r="B442" i="3" s="1"/>
  <c r="C316" i="3"/>
  <c r="B316" i="3" s="1"/>
  <c r="C258" i="3"/>
  <c r="B258" i="3" s="1"/>
  <c r="C5" i="3"/>
  <c r="B5" i="3" s="1"/>
  <c r="C57" i="2"/>
  <c r="C397" i="3"/>
  <c r="B397" i="3" s="1"/>
  <c r="C508" i="3"/>
  <c r="D508" i="3" s="1"/>
  <c r="C40" i="3"/>
  <c r="D40" i="3" s="1"/>
  <c r="C199" i="2"/>
  <c r="C285" i="2"/>
  <c r="C279" i="3"/>
  <c r="B279" i="3" s="1"/>
  <c r="C144" i="4"/>
  <c r="C619" i="3"/>
  <c r="D619" i="3" s="1"/>
  <c r="C587" i="3"/>
  <c r="B587" i="3" s="1"/>
  <c r="C469" i="3"/>
  <c r="D469" i="3" s="1"/>
  <c r="C555" i="3"/>
  <c r="C538" i="3"/>
  <c r="D538" i="3" s="1"/>
  <c r="C287" i="3"/>
  <c r="D287" i="3" s="1"/>
  <c r="C63" i="3"/>
  <c r="D63" i="3" s="1"/>
  <c r="C331" i="3"/>
  <c r="B331" i="3" s="1"/>
  <c r="C261" i="3"/>
  <c r="B261" i="3" s="1"/>
  <c r="C8" i="3"/>
  <c r="D8" i="3" s="1"/>
  <c r="C597" i="3"/>
  <c r="C400" i="3"/>
  <c r="D400" i="3" s="1"/>
  <c r="C511" i="3"/>
  <c r="B511" i="3" s="1"/>
  <c r="C43" i="3"/>
  <c r="D43" i="3" s="1"/>
  <c r="C202" i="2"/>
  <c r="C321" i="5"/>
  <c r="C438" i="5"/>
  <c r="D438" i="5" s="1"/>
  <c r="C517" i="5"/>
  <c r="C581" i="4"/>
  <c r="C126" i="4"/>
  <c r="C280" i="3"/>
  <c r="B280" i="3" s="1"/>
  <c r="C593" i="3"/>
  <c r="B593" i="3" s="1"/>
  <c r="C546" i="3"/>
  <c r="B546" i="3" s="1"/>
  <c r="C535" i="3"/>
  <c r="D535" i="3" s="1"/>
  <c r="C297" i="3"/>
  <c r="D297" i="3" s="1"/>
  <c r="C50" i="3"/>
  <c r="C334" i="3"/>
  <c r="D334" i="3" s="1"/>
  <c r="C412" i="3"/>
  <c r="B412" i="3" s="1"/>
  <c r="C11" i="3"/>
  <c r="C579" i="3"/>
  <c r="D579" i="3" s="1"/>
  <c r="C570" i="3"/>
  <c r="D570" i="3" s="1"/>
  <c r="C301" i="3"/>
  <c r="C18" i="3"/>
  <c r="B18" i="3" s="1"/>
  <c r="C41" i="2"/>
  <c r="C181" i="2"/>
  <c r="C277" i="2"/>
  <c r="C417" i="5"/>
  <c r="D417" i="5" s="1"/>
  <c r="C230" i="4"/>
  <c r="C592" i="3"/>
  <c r="B592" i="3" s="1"/>
  <c r="C65" i="4"/>
  <c r="C379" i="3"/>
  <c r="C591" i="3"/>
  <c r="D591" i="3" s="1"/>
  <c r="C398" i="3"/>
  <c r="D398" i="3" s="1"/>
  <c r="C509" i="3"/>
  <c r="C41" i="3"/>
  <c r="D41" i="3" s="1"/>
  <c r="C567" i="3"/>
  <c r="D567" i="3" s="1"/>
  <c r="C325" i="3"/>
  <c r="D325" i="3" s="1"/>
  <c r="C415" i="3"/>
  <c r="D415" i="3" s="1"/>
  <c r="C14" i="3"/>
  <c r="D14" i="3" s="1"/>
  <c r="C588" i="3"/>
  <c r="D588" i="3" s="1"/>
  <c r="C394" i="3"/>
  <c r="B394" i="3" s="1"/>
  <c r="C304" i="3"/>
  <c r="C25" i="3"/>
  <c r="B25" i="3" s="1"/>
  <c r="C184" i="2"/>
  <c r="C280" i="2"/>
  <c r="C643" i="5"/>
  <c r="D643" i="5" s="1"/>
  <c r="C125" i="2"/>
  <c r="C221" i="2"/>
  <c r="C709" i="5"/>
  <c r="C460" i="5"/>
  <c r="D460" i="5" s="1"/>
  <c r="C539" i="5"/>
  <c r="B539" i="5" s="1"/>
  <c r="C725" i="5"/>
  <c r="C570" i="5"/>
  <c r="B570" i="5" s="1"/>
  <c r="C326" i="5"/>
  <c r="D326" i="5" s="1"/>
  <c r="C633" i="5"/>
  <c r="D633" i="5" s="1"/>
  <c r="C379" i="5"/>
  <c r="D379" i="5" s="1"/>
  <c r="C602" i="4"/>
  <c r="B602" i="4" s="1"/>
  <c r="C604" i="4"/>
  <c r="D604" i="4" s="1"/>
  <c r="C603" i="4"/>
  <c r="C262" i="4"/>
  <c r="C22" i="5"/>
  <c r="C710" i="3"/>
  <c r="B710" i="3" s="1"/>
  <c r="C775" i="5"/>
  <c r="C593" i="4"/>
  <c r="D593" i="4" s="1"/>
  <c r="C328" i="4"/>
  <c r="C102" i="4"/>
  <c r="C22" i="3"/>
  <c r="C259" i="4"/>
  <c r="D259" i="4" s="1"/>
  <c r="C100" i="4"/>
  <c r="C720" i="3"/>
  <c r="D720" i="3" s="1"/>
  <c r="C770" i="5"/>
  <c r="C778" i="5"/>
  <c r="C563" i="4"/>
  <c r="B563" i="4" s="1"/>
  <c r="C189" i="4"/>
  <c r="D189" i="4" s="1"/>
  <c r="C559" i="4"/>
  <c r="C557" i="4"/>
  <c r="C588" i="4"/>
  <c r="B588" i="4" s="1"/>
  <c r="C172" i="4"/>
  <c r="D172" i="4" s="1"/>
  <c r="C181" i="4"/>
  <c r="D181" i="4" s="1"/>
  <c r="C246" i="4"/>
  <c r="C250" i="4"/>
  <c r="C765" i="5"/>
  <c r="C762" i="5"/>
  <c r="B762" i="5" s="1"/>
  <c r="C763" i="5"/>
  <c r="C764" i="5"/>
  <c r="C736" i="5"/>
  <c r="D736" i="5" s="1"/>
  <c r="C394" i="4"/>
  <c r="C343" i="4"/>
  <c r="C488" i="4"/>
  <c r="B488" i="4" s="1"/>
  <c r="C26" i="4"/>
  <c r="B26" i="4" s="1"/>
  <c r="C426" i="4"/>
  <c r="C122" i="4"/>
  <c r="B122" i="4" s="1"/>
  <c r="C267" i="4"/>
  <c r="C319" i="4"/>
  <c r="C316" i="4"/>
  <c r="C71" i="3"/>
  <c r="C94" i="4"/>
  <c r="C92" i="4"/>
  <c r="B92" i="4" s="1"/>
  <c r="C718" i="3"/>
  <c r="C313" i="4"/>
  <c r="C310" i="4"/>
  <c r="B310" i="4" s="1"/>
  <c r="C318" i="4"/>
  <c r="C23" i="5"/>
  <c r="C258" i="4"/>
  <c r="B258" i="4" s="1"/>
  <c r="C203" i="4"/>
  <c r="B203" i="4" s="1"/>
  <c r="C717" i="3"/>
  <c r="P51" i="1"/>
  <c r="P46" i="1"/>
  <c r="O46" i="1" a="1"/>
  <c r="O46" i="1" s="1"/>
  <c r="O61" i="1" a="1"/>
  <c r="O61" i="1" s="1"/>
  <c r="P61" i="1"/>
  <c r="Q61" i="1"/>
  <c r="R61" i="1"/>
  <c r="O45" i="1" a="1"/>
  <c r="O45" i="1" s="1"/>
  <c r="Q45" i="1"/>
  <c r="P45" i="1"/>
  <c r="Q51" i="1"/>
  <c r="R60" i="1"/>
  <c r="P60" i="1"/>
  <c r="R28" i="1"/>
  <c r="P28" i="1"/>
  <c r="Q28" i="1"/>
  <c r="C70" i="3"/>
  <c r="B70" i="3" s="1"/>
  <c r="P5" i="1"/>
  <c r="Q55" i="1"/>
  <c r="O55" i="1" a="1"/>
  <c r="O55" i="1" s="1"/>
  <c r="O51" i="1" a="1"/>
  <c r="O51" i="1" s="1"/>
  <c r="Q4" i="1"/>
  <c r="P4" i="1"/>
  <c r="R4" i="1"/>
  <c r="Q59" i="1"/>
  <c r="P54" i="1"/>
  <c r="R54" i="1"/>
  <c r="P43" i="1"/>
  <c r="R43" i="1"/>
  <c r="P38" i="1"/>
  <c r="R38" i="1"/>
  <c r="R45" i="1"/>
  <c r="R63" i="1"/>
  <c r="P63" i="1"/>
  <c r="O63" i="1" a="1"/>
  <c r="O63" i="1" s="1"/>
  <c r="O3" i="1" a="1"/>
  <c r="O3" i="1" s="1"/>
  <c r="P3" i="1"/>
  <c r="P58" i="1"/>
  <c r="R58" i="1"/>
  <c r="O37" i="1" a="1"/>
  <c r="O37" i="1" s="1"/>
  <c r="P37" i="1"/>
  <c r="Q37" i="1"/>
  <c r="P9" i="1"/>
  <c r="R9" i="1"/>
  <c r="R36" i="1"/>
  <c r="Q36" i="1"/>
  <c r="P36" i="1"/>
  <c r="O13" i="1" a="1"/>
  <c r="O13" i="1" s="1"/>
  <c r="C187" i="5"/>
  <c r="D187" i="5" s="1"/>
  <c r="C60" i="2"/>
  <c r="C101" i="4"/>
  <c r="B101" i="4" s="1"/>
  <c r="C607" i="4"/>
  <c r="D607" i="4" s="1"/>
  <c r="C321" i="4"/>
  <c r="C594" i="4"/>
  <c r="D594" i="4" s="1"/>
  <c r="C268" i="4"/>
  <c r="D268" i="4" s="1"/>
  <c r="C24" i="5"/>
  <c r="C99" i="4"/>
  <c r="D99" i="4" s="1"/>
  <c r="C256" i="4"/>
  <c r="C264" i="4"/>
  <c r="D264" i="4" s="1"/>
  <c r="C202" i="4"/>
  <c r="D202" i="4" s="1"/>
  <c r="C713" i="3"/>
  <c r="C777" i="5"/>
  <c r="C199" i="4"/>
  <c r="B199" i="4" s="1"/>
  <c r="C59" i="2"/>
  <c r="C190" i="4"/>
  <c r="D190" i="4" s="1"/>
  <c r="C745" i="5"/>
  <c r="B745" i="5" s="1"/>
  <c r="C555" i="4"/>
  <c r="B555" i="4" s="1"/>
  <c r="C560" i="4"/>
  <c r="C587" i="4"/>
  <c r="C184" i="4"/>
  <c r="D184" i="4" s="1"/>
  <c r="C180" i="4"/>
  <c r="D180" i="4" s="1"/>
  <c r="C76" i="4"/>
  <c r="B76" i="4" s="1"/>
  <c r="C72" i="4"/>
  <c r="B72" i="4" s="1"/>
  <c r="C247" i="4"/>
  <c r="C757" i="5"/>
  <c r="Q13" i="1"/>
  <c r="C127" i="3"/>
  <c r="C151" i="3"/>
  <c r="C125" i="3"/>
  <c r="C149" i="3"/>
  <c r="C126" i="3"/>
  <c r="C150" i="3"/>
  <c r="C69" i="2"/>
  <c r="C142" i="5"/>
  <c r="C166" i="5"/>
  <c r="B166" i="5" s="1"/>
  <c r="C73" i="2"/>
  <c r="C146" i="5"/>
  <c r="B146" i="5" s="1"/>
  <c r="C170" i="5"/>
  <c r="C153" i="5"/>
  <c r="D153" i="5" s="1"/>
  <c r="C197" i="5"/>
  <c r="C156" i="5"/>
  <c r="D156" i="5" s="1"/>
  <c r="C198" i="5"/>
  <c r="C141" i="5"/>
  <c r="C193" i="5"/>
  <c r="D193" i="5" s="1"/>
  <c r="C714" i="3"/>
  <c r="D714" i="3" s="1"/>
  <c r="C709" i="3"/>
  <c r="B709" i="3" s="1"/>
  <c r="C263" i="4"/>
  <c r="B263" i="4" s="1"/>
  <c r="C261" i="4"/>
  <c r="C91" i="4"/>
  <c r="C327" i="4"/>
  <c r="C317" i="4"/>
  <c r="D317" i="4" s="1"/>
  <c r="C105" i="4"/>
  <c r="C315" i="4"/>
  <c r="B315" i="4" s="1"/>
  <c r="C608" i="4"/>
  <c r="P16" i="1"/>
  <c r="C205" i="5"/>
  <c r="C159" i="5"/>
  <c r="C195" i="5"/>
  <c r="D195" i="5" s="1"/>
  <c r="C71" i="2"/>
  <c r="C171" i="5"/>
  <c r="C167" i="5"/>
  <c r="B167" i="5" s="1"/>
  <c r="C86" i="2"/>
  <c r="C172" i="5"/>
  <c r="C139" i="5"/>
  <c r="D139" i="5" s="1"/>
  <c r="C162" i="3"/>
  <c r="B162" i="3" s="1"/>
  <c r="C132" i="3"/>
  <c r="C146" i="3"/>
  <c r="C163" i="3"/>
  <c r="D163" i="3" s="1"/>
  <c r="C133" i="3"/>
  <c r="B133" i="3" s="1"/>
  <c r="O26" i="1" a="1"/>
  <c r="O26" i="1" s="1"/>
  <c r="Q50" i="1"/>
  <c r="C711" i="3"/>
  <c r="D711" i="3" s="1"/>
  <c r="C204" i="4"/>
  <c r="D204" i="4" s="1"/>
  <c r="C260" i="4"/>
  <c r="C96" i="4"/>
  <c r="C98" i="4"/>
  <c r="C104" i="4"/>
  <c r="B104" i="4" s="1"/>
  <c r="C326" i="4"/>
  <c r="C595" i="4"/>
  <c r="D595" i="4" s="1"/>
  <c r="C324" i="4"/>
  <c r="P29" i="1"/>
  <c r="P20" i="1"/>
  <c r="C169" i="5"/>
  <c r="C85" i="2"/>
  <c r="C159" i="3"/>
  <c r="D159" i="3" s="1"/>
  <c r="C129" i="3"/>
  <c r="D129" i="3" s="1"/>
  <c r="C140" i="3"/>
  <c r="D140" i="3" s="1"/>
  <c r="C160" i="3"/>
  <c r="D160" i="3" s="1"/>
  <c r="C130" i="3"/>
  <c r="B130" i="3" s="1"/>
  <c r="C716" i="3"/>
  <c r="C201" i="4"/>
  <c r="C93" i="4"/>
  <c r="D93" i="4" s="1"/>
  <c r="C90" i="4"/>
  <c r="C325" i="4"/>
  <c r="B325" i="4" s="1"/>
  <c r="C312" i="4"/>
  <c r="B312" i="4" s="1"/>
  <c r="C610" i="4"/>
  <c r="C322" i="4"/>
  <c r="B322" i="4" s="1"/>
  <c r="D1136" i="3"/>
  <c r="B1136" i="3"/>
  <c r="D1060" i="3"/>
  <c r="B1060" i="3"/>
  <c r="D936" i="3"/>
  <c r="B936" i="3"/>
  <c r="B814" i="3"/>
  <c r="D814" i="3"/>
  <c r="D647" i="4"/>
  <c r="B647" i="4"/>
  <c r="D655" i="4"/>
  <c r="B655" i="4"/>
  <c r="B720" i="4"/>
  <c r="D720" i="4"/>
  <c r="B1063" i="4"/>
  <c r="D1063" i="4"/>
  <c r="D1093" i="4"/>
  <c r="B1093" i="4"/>
  <c r="B1100" i="4"/>
  <c r="D1100" i="4"/>
  <c r="D1163" i="4"/>
  <c r="B1163" i="4"/>
  <c r="D1170" i="4"/>
  <c r="B1170" i="4"/>
  <c r="D1221" i="5"/>
  <c r="B1221" i="5"/>
  <c r="D1213" i="5"/>
  <c r="B1213" i="5"/>
  <c r="B1087" i="5"/>
  <c r="D1087" i="5"/>
  <c r="D987" i="5"/>
  <c r="B987" i="5"/>
  <c r="C329" i="4"/>
  <c r="C332" i="4"/>
  <c r="B332" i="4" s="1"/>
  <c r="B1207" i="3"/>
  <c r="B769" i="3"/>
  <c r="B356" i="2"/>
  <c r="B379" i="2"/>
  <c r="D375" i="2"/>
  <c r="D371" i="2"/>
  <c r="D367" i="2"/>
  <c r="D359" i="2"/>
  <c r="D355" i="2"/>
  <c r="D351" i="2"/>
  <c r="D343" i="2"/>
  <c r="D339" i="2"/>
  <c r="D335" i="2"/>
  <c r="D331" i="2"/>
  <c r="D327" i="2"/>
  <c r="B305" i="2"/>
  <c r="D1141" i="3"/>
  <c r="B1141" i="3"/>
  <c r="B1128" i="3"/>
  <c r="D1052" i="3"/>
  <c r="B1052" i="3"/>
  <c r="B943" i="3"/>
  <c r="D943" i="3"/>
  <c r="D825" i="3"/>
  <c r="D1120" i="4"/>
  <c r="C330" i="4"/>
  <c r="D627" i="4"/>
  <c r="B627" i="4"/>
  <c r="D634" i="4"/>
  <c r="B634" i="4"/>
  <c r="B641" i="4"/>
  <c r="D641" i="4"/>
  <c r="B656" i="4"/>
  <c r="B669" i="4"/>
  <c r="D669" i="4"/>
  <c r="B701" i="4"/>
  <c r="D701" i="4"/>
  <c r="B714" i="4"/>
  <c r="D714" i="4"/>
  <c r="B773" i="4"/>
  <c r="D773" i="4"/>
  <c r="B840" i="4"/>
  <c r="D840" i="4"/>
  <c r="D1042" i="4"/>
  <c r="B1042" i="4"/>
  <c r="B1049" i="4"/>
  <c r="D1049" i="4"/>
  <c r="B1064" i="4"/>
  <c r="D1064" i="4"/>
  <c r="D1114" i="4"/>
  <c r="B1114" i="4"/>
  <c r="B1235" i="5"/>
  <c r="D1235" i="5"/>
  <c r="B1015" i="5"/>
  <c r="D1015" i="5"/>
  <c r="B1008" i="5"/>
  <c r="D1008" i="5"/>
  <c r="B878" i="3"/>
  <c r="D755" i="3"/>
  <c r="B849" i="3"/>
  <c r="D1109" i="3"/>
  <c r="B360" i="2"/>
  <c r="D313" i="2"/>
  <c r="B1243" i="3"/>
  <c r="D1243" i="3"/>
  <c r="D1212" i="3"/>
  <c r="B1212" i="3"/>
  <c r="D847" i="3"/>
  <c r="B847" i="3"/>
  <c r="B1155" i="4"/>
  <c r="C331" i="4"/>
  <c r="B621" i="4"/>
  <c r="D621" i="4"/>
  <c r="B628" i="4"/>
  <c r="D628" i="4"/>
  <c r="B642" i="4"/>
  <c r="D642" i="4"/>
  <c r="B787" i="4"/>
  <c r="D787" i="4"/>
  <c r="B794" i="4"/>
  <c r="D794" i="4"/>
  <c r="B813" i="4"/>
  <c r="D813" i="4"/>
  <c r="D887" i="4"/>
  <c r="B887" i="4"/>
  <c r="D895" i="4"/>
  <c r="B895" i="4"/>
  <c r="D909" i="4"/>
  <c r="B909" i="4"/>
  <c r="B916" i="4"/>
  <c r="D916" i="4"/>
  <c r="B939" i="4"/>
  <c r="D939" i="4"/>
  <c r="B946" i="4"/>
  <c r="D946" i="4"/>
  <c r="D952" i="4"/>
  <c r="B952" i="4"/>
  <c r="D981" i="4"/>
  <c r="B981" i="4"/>
  <c r="B1011" i="4"/>
  <c r="D1011" i="4"/>
  <c r="B1027" i="4"/>
  <c r="D1027" i="4"/>
  <c r="B1080" i="4"/>
  <c r="D1080" i="4"/>
  <c r="D1102" i="4"/>
  <c r="B1102" i="4"/>
  <c r="B1108" i="4"/>
  <c r="D1108" i="4"/>
  <c r="B1240" i="5"/>
  <c r="D1240" i="5"/>
  <c r="B1160" i="5"/>
  <c r="D1160" i="5"/>
  <c r="D924" i="5"/>
  <c r="B924" i="5"/>
  <c r="D886" i="5"/>
  <c r="B886" i="5"/>
  <c r="C74" i="2"/>
  <c r="C192" i="5"/>
  <c r="D192" i="5" s="1"/>
  <c r="C138" i="5"/>
  <c r="B138" i="5" s="1"/>
  <c r="C191" i="5"/>
  <c r="D191" i="5" s="1"/>
  <c r="C77" i="2"/>
  <c r="C164" i="5"/>
  <c r="B164" i="5" s="1"/>
  <c r="C140" i="5"/>
  <c r="B140" i="5" s="1"/>
  <c r="C67" i="2"/>
  <c r="C160" i="5"/>
  <c r="C136" i="5"/>
  <c r="D136" i="5" s="1"/>
  <c r="C164" i="3"/>
  <c r="B164" i="3" s="1"/>
  <c r="C144" i="3"/>
  <c r="D144" i="3" s="1"/>
  <c r="C166" i="3"/>
  <c r="C143" i="3"/>
  <c r="B143" i="3" s="1"/>
  <c r="C165" i="3"/>
  <c r="D165" i="3" s="1"/>
  <c r="C145" i="3"/>
  <c r="D145" i="3" s="1"/>
  <c r="C121" i="3"/>
  <c r="D121" i="3" s="1"/>
  <c r="D312" i="2"/>
  <c r="B342" i="2"/>
  <c r="B374" i="2"/>
  <c r="B935" i="3"/>
  <c r="B1230" i="3"/>
  <c r="D840" i="3"/>
  <c r="B1226" i="3"/>
  <c r="D792" i="3"/>
  <c r="B332" i="2"/>
  <c r="B364" i="2"/>
  <c r="D382" i="2"/>
  <c r="D358" i="2"/>
  <c r="D354" i="2"/>
  <c r="D350" i="2"/>
  <c r="B51" i="2"/>
  <c r="B1218" i="3"/>
  <c r="B1192" i="3"/>
  <c r="B1133" i="3"/>
  <c r="D1106" i="3"/>
  <c r="B1106" i="3"/>
  <c r="B1037" i="3"/>
  <c r="D1005" i="3"/>
  <c r="B1005" i="3"/>
  <c r="B954" i="3"/>
  <c r="B897" i="3"/>
  <c r="D897" i="3"/>
  <c r="B926" i="4"/>
  <c r="D820" i="4"/>
  <c r="D996" i="4"/>
  <c r="B1043" i="4"/>
  <c r="D1019" i="4"/>
  <c r="D282" i="4"/>
  <c r="D615" i="4"/>
  <c r="B629" i="4"/>
  <c r="D629" i="4"/>
  <c r="B729" i="4"/>
  <c r="B741" i="4"/>
  <c r="B754" i="4"/>
  <c r="D754" i="4"/>
  <c r="B781" i="4"/>
  <c r="D781" i="4"/>
  <c r="D925" i="4"/>
  <c r="B925" i="4"/>
  <c r="D959" i="4"/>
  <c r="B959" i="4"/>
  <c r="B990" i="4"/>
  <c r="D990" i="4"/>
  <c r="B1005" i="4"/>
  <c r="B1012" i="4"/>
  <c r="D1012" i="4"/>
  <c r="D1020" i="4"/>
  <c r="B1020" i="4"/>
  <c r="D1058" i="4"/>
  <c r="B1058" i="4"/>
  <c r="D1066" i="4"/>
  <c r="B1066" i="4"/>
  <c r="D910" i="5"/>
  <c r="D1022" i="5"/>
  <c r="D1281" i="5"/>
  <c r="B1281" i="5"/>
  <c r="D1167" i="5"/>
  <c r="B1167" i="5"/>
  <c r="B1159" i="5"/>
  <c r="D1159" i="5"/>
  <c r="D962" i="5"/>
  <c r="B962" i="5"/>
  <c r="B954" i="5"/>
  <c r="D954" i="5"/>
  <c r="B931" i="5"/>
  <c r="D931" i="5"/>
  <c r="D923" i="5"/>
  <c r="B923" i="5"/>
  <c r="D885" i="5"/>
  <c r="B885" i="5"/>
  <c r="D878" i="5"/>
  <c r="B878" i="5"/>
  <c r="B1239" i="3"/>
  <c r="D863" i="3"/>
  <c r="D1162" i="3"/>
  <c r="D1142" i="3"/>
  <c r="B336" i="2"/>
  <c r="B368" i="2"/>
  <c r="B311" i="2"/>
  <c r="B737" i="3"/>
  <c r="D737" i="3"/>
  <c r="D804" i="4"/>
  <c r="D623" i="4"/>
  <c r="B623" i="4"/>
  <c r="B658" i="4"/>
  <c r="D658" i="4"/>
  <c r="B724" i="4"/>
  <c r="D724" i="4"/>
  <c r="B748" i="4"/>
  <c r="D748" i="4"/>
  <c r="D897" i="4"/>
  <c r="B897" i="4"/>
  <c r="B1013" i="4"/>
  <c r="D1013" i="4"/>
  <c r="D1143" i="4"/>
  <c r="B1143" i="4"/>
  <c r="D1151" i="4"/>
  <c r="B1151" i="4"/>
  <c r="B1096" i="5"/>
  <c r="D1096" i="5"/>
  <c r="B961" i="5"/>
  <c r="D961" i="5"/>
  <c r="D953" i="5"/>
  <c r="B953" i="5"/>
  <c r="B945" i="5"/>
  <c r="D945" i="5"/>
  <c r="B930" i="5"/>
  <c r="D930" i="5"/>
  <c r="B101" i="5"/>
  <c r="D316" i="2"/>
  <c r="B806" i="3"/>
  <c r="D869" i="3"/>
  <c r="B1107" i="3"/>
  <c r="B960" i="3"/>
  <c r="D783" i="3"/>
  <c r="D900" i="3"/>
  <c r="D1168" i="3"/>
  <c r="D922" i="3"/>
  <c r="D1145" i="3"/>
  <c r="D1012" i="3"/>
  <c r="D915" i="3"/>
  <c r="D1206" i="3"/>
  <c r="B340" i="2"/>
  <c r="B372" i="2"/>
  <c r="D1164" i="3"/>
  <c r="B1164" i="3"/>
  <c r="D971" i="3"/>
  <c r="B964" i="3"/>
  <c r="D743" i="3"/>
  <c r="B743" i="3"/>
  <c r="B1078" i="4"/>
  <c r="D966" i="4"/>
  <c r="B1140" i="4"/>
  <c r="D1004" i="4"/>
  <c r="D717" i="4"/>
  <c r="B684" i="4"/>
  <c r="D684" i="4"/>
  <c r="B691" i="4"/>
  <c r="D691" i="4"/>
  <c r="B697" i="4"/>
  <c r="D697" i="4"/>
  <c r="B705" i="4"/>
  <c r="B718" i="4"/>
  <c r="D718" i="4"/>
  <c r="B816" i="4"/>
  <c r="D816" i="4"/>
  <c r="D823" i="4"/>
  <c r="B823" i="4"/>
  <c r="B837" i="4"/>
  <c r="B1053" i="4"/>
  <c r="D1053" i="4"/>
  <c r="B1168" i="4"/>
  <c r="D1168" i="4"/>
  <c r="B939" i="5"/>
  <c r="D1201" i="5"/>
  <c r="B1201" i="5"/>
  <c r="B1150" i="5"/>
  <c r="D1150" i="5"/>
  <c r="B1143" i="5"/>
  <c r="D1143" i="5"/>
  <c r="D1108" i="5"/>
  <c r="B1108" i="5"/>
  <c r="D1046" i="5"/>
  <c r="B1046" i="5"/>
  <c r="D1033" i="5"/>
  <c r="B1033" i="5"/>
  <c r="D1026" i="5"/>
  <c r="B1026" i="5"/>
  <c r="D315" i="2"/>
  <c r="B306" i="2"/>
  <c r="D883" i="3"/>
  <c r="D767" i="3"/>
  <c r="D914" i="3"/>
  <c r="D799" i="3"/>
  <c r="D1084" i="3"/>
  <c r="D992" i="3"/>
  <c r="D941" i="3"/>
  <c r="D1050" i="3"/>
  <c r="B344" i="2"/>
  <c r="B376" i="2"/>
  <c r="B1228" i="3"/>
  <c r="B1156" i="3"/>
  <c r="B1137" i="3"/>
  <c r="B880" i="3"/>
  <c r="D880" i="3"/>
  <c r="D1176" i="4"/>
  <c r="D958" i="4"/>
  <c r="B918" i="4"/>
  <c r="D1128" i="4"/>
  <c r="D1073" i="4"/>
  <c r="B649" i="4"/>
  <c r="B983" i="4"/>
  <c r="B997" i="4"/>
  <c r="B675" i="4"/>
  <c r="D671" i="4"/>
  <c r="D1029" i="4"/>
  <c r="B692" i="4"/>
  <c r="D692" i="4"/>
  <c r="B764" i="4"/>
  <c r="D764" i="4"/>
  <c r="D803" i="4"/>
  <c r="B803" i="4"/>
  <c r="B817" i="4"/>
  <c r="D817" i="4"/>
  <c r="D875" i="4"/>
  <c r="B875" i="4"/>
  <c r="D920" i="4"/>
  <c r="B920" i="4"/>
  <c r="D935" i="4"/>
  <c r="B935" i="4"/>
  <c r="D943" i="4"/>
  <c r="B943" i="4"/>
  <c r="D949" i="4"/>
  <c r="B949" i="4"/>
  <c r="B962" i="4"/>
  <c r="D962" i="4"/>
  <c r="B970" i="4"/>
  <c r="D970" i="4"/>
  <c r="D985" i="4"/>
  <c r="B985" i="4"/>
  <c r="B1007" i="4"/>
  <c r="D1007" i="4"/>
  <c r="B1015" i="4"/>
  <c r="D1015" i="4"/>
  <c r="B1031" i="4"/>
  <c r="D1031" i="4"/>
  <c r="D1098" i="4"/>
  <c r="B1098" i="4"/>
  <c r="B1145" i="4"/>
  <c r="D1145" i="4"/>
  <c r="D1161" i="4"/>
  <c r="B1161" i="4"/>
  <c r="B879" i="5"/>
  <c r="B1052" i="5"/>
  <c r="D1052" i="5"/>
  <c r="D1032" i="5"/>
  <c r="B1032" i="5"/>
  <c r="D323" i="2"/>
  <c r="D328" i="2"/>
  <c r="B1031" i="3"/>
  <c r="B1159" i="3"/>
  <c r="B921" i="3"/>
  <c r="D933" i="3"/>
  <c r="D1086" i="3"/>
  <c r="D984" i="3"/>
  <c r="D1056" i="3"/>
  <c r="D1213" i="3"/>
  <c r="B348" i="2"/>
  <c r="B380" i="2"/>
  <c r="B1245" i="3"/>
  <c r="B1092" i="3"/>
  <c r="B1070" i="4"/>
  <c r="D708" i="4"/>
  <c r="D664" i="4"/>
  <c r="D1173" i="4"/>
  <c r="D793" i="4"/>
  <c r="B774" i="4"/>
  <c r="B1159" i="4"/>
  <c r="D792" i="4"/>
  <c r="B798" i="4"/>
  <c r="B284" i="4"/>
  <c r="D284" i="4"/>
  <c r="D290" i="4"/>
  <c r="B290" i="4"/>
  <c r="B661" i="4"/>
  <c r="D661" i="4"/>
  <c r="B668" i="4"/>
  <c r="B674" i="4"/>
  <c r="D674" i="4"/>
  <c r="D791" i="4"/>
  <c r="B791" i="4"/>
  <c r="D818" i="4"/>
  <c r="B818" i="4"/>
  <c r="D825" i="4"/>
  <c r="B825" i="4"/>
  <c r="B832" i="4"/>
  <c r="D832" i="4"/>
  <c r="B860" i="4"/>
  <c r="D860" i="4"/>
  <c r="D1062" i="4"/>
  <c r="B1062" i="4"/>
  <c r="D1222" i="5"/>
  <c r="B1222" i="5"/>
  <c r="B1064" i="5"/>
  <c r="D1064" i="5"/>
  <c r="D1057" i="5"/>
  <c r="B1051" i="5"/>
  <c r="D1051" i="5"/>
  <c r="B982" i="5"/>
  <c r="D982" i="5"/>
  <c r="D1188" i="5"/>
  <c r="B1188" i="5"/>
  <c r="D1125" i="5"/>
  <c r="B1125" i="5"/>
  <c r="D1118" i="5"/>
  <c r="B1118" i="5"/>
  <c r="D1110" i="5"/>
  <c r="B1110" i="5"/>
  <c r="D1097" i="5"/>
  <c r="B1097" i="5"/>
  <c r="D976" i="5"/>
  <c r="B976" i="5"/>
  <c r="D1094" i="4"/>
  <c r="B1094" i="4"/>
  <c r="D1127" i="4"/>
  <c r="B1127" i="4"/>
  <c r="B1261" i="5"/>
  <c r="D1261" i="5"/>
  <c r="B1247" i="5"/>
  <c r="D1247" i="5"/>
  <c r="D1144" i="5"/>
  <c r="B1144" i="5"/>
  <c r="D1124" i="5"/>
  <c r="B1124" i="5"/>
  <c r="D967" i="5"/>
  <c r="B967" i="5"/>
  <c r="B1009" i="3"/>
  <c r="D809" i="3"/>
  <c r="D790" i="3"/>
  <c r="D785" i="3"/>
  <c r="B625" i="4"/>
  <c r="D625" i="4"/>
  <c r="B784" i="4"/>
  <c r="D784" i="4"/>
  <c r="D814" i="4"/>
  <c r="B814" i="4"/>
  <c r="D1109" i="4"/>
  <c r="B1109" i="4"/>
  <c r="D1121" i="4"/>
  <c r="B1121" i="4"/>
  <c r="D1286" i="5"/>
  <c r="B1286" i="5"/>
  <c r="D1234" i="5"/>
  <c r="B1234" i="5"/>
  <c r="D1155" i="5"/>
  <c r="B1155" i="5"/>
  <c r="D1142" i="5"/>
  <c r="B1142" i="5"/>
  <c r="D1021" i="5"/>
  <c r="B1021" i="5"/>
  <c r="D860" i="5"/>
  <c r="D1285" i="5"/>
  <c r="D1148" i="5"/>
  <c r="B1148" i="5"/>
  <c r="D1020" i="5"/>
  <c r="B1020" i="5"/>
  <c r="B873" i="5"/>
  <c r="D873" i="5"/>
  <c r="B827" i="5"/>
  <c r="D843" i="4"/>
  <c r="B843" i="4"/>
  <c r="B1081" i="5"/>
  <c r="D1081" i="5"/>
  <c r="B1070" i="5"/>
  <c r="D1070" i="5"/>
  <c r="D1041" i="5"/>
  <c r="B1041" i="5"/>
  <c r="D918" i="5"/>
  <c r="B918" i="5"/>
  <c r="B911" i="5"/>
  <c r="D911" i="5"/>
  <c r="B903" i="5"/>
  <c r="D903" i="5"/>
  <c r="B895" i="5"/>
  <c r="D895" i="5"/>
  <c r="B1256" i="5"/>
  <c r="D1271" i="5"/>
  <c r="B1153" i="5"/>
  <c r="D984" i="5"/>
  <c r="D876" i="5"/>
  <c r="B1283" i="5"/>
  <c r="B1211" i="5"/>
  <c r="D1089" i="5"/>
  <c r="D1024" i="5"/>
  <c r="B964" i="5"/>
  <c r="B958" i="5"/>
  <c r="D1003" i="5"/>
  <c r="D1083" i="5"/>
  <c r="D92" i="5"/>
  <c r="B825" i="5"/>
  <c r="B784" i="5"/>
  <c r="B1249" i="5"/>
  <c r="B928" i="5"/>
  <c r="B1085" i="5"/>
  <c r="B831" i="5"/>
  <c r="B1224" i="5"/>
  <c r="D1224" i="5"/>
  <c r="D1077" i="5"/>
  <c r="B1077" i="5"/>
  <c r="F29" i="6"/>
  <c r="B971" i="5"/>
  <c r="D971" i="5"/>
  <c r="Z37" i="6"/>
  <c r="F37" i="6"/>
  <c r="Z61" i="6"/>
  <c r="F61" i="6"/>
  <c r="B97" i="5"/>
  <c r="D97" i="5"/>
  <c r="F38" i="6"/>
  <c r="Z38" i="6"/>
  <c r="Z35" i="6"/>
  <c r="F35" i="6"/>
  <c r="D1066" i="5"/>
  <c r="B1066" i="5"/>
  <c r="Z39" i="6"/>
  <c r="F39" i="6"/>
  <c r="Z79" i="6"/>
  <c r="F79" i="6"/>
  <c r="Z101" i="6"/>
  <c r="F101" i="6"/>
  <c r="D1177" i="5"/>
  <c r="B1177" i="5"/>
  <c r="D828" i="5"/>
  <c r="B828" i="5"/>
  <c r="B821" i="5"/>
  <c r="D821" i="5"/>
  <c r="B813" i="5"/>
  <c r="D813" i="5"/>
  <c r="Z104" i="6"/>
  <c r="F104" i="6"/>
  <c r="Z97" i="6"/>
  <c r="F97" i="6"/>
  <c r="Z94" i="6"/>
  <c r="F94" i="6"/>
  <c r="Z93" i="6"/>
  <c r="F93" i="6"/>
  <c r="Z72" i="6"/>
  <c r="F72" i="6"/>
  <c r="Z64" i="6"/>
  <c r="F64" i="6"/>
  <c r="Z44" i="6"/>
  <c r="F44" i="6"/>
  <c r="Z99" i="6"/>
  <c r="F99" i="6"/>
  <c r="Z86" i="6"/>
  <c r="F86" i="6"/>
  <c r="Z89" i="6"/>
  <c r="F89" i="6"/>
  <c r="Z54" i="6"/>
  <c r="D977" i="5"/>
  <c r="B977" i="5"/>
  <c r="B110" i="5"/>
  <c r="D102" i="5"/>
  <c r="D1248" i="5"/>
  <c r="B1248" i="5"/>
  <c r="D1236" i="5"/>
  <c r="B1236" i="5"/>
  <c r="D783" i="5"/>
  <c r="B783" i="5"/>
  <c r="B1169" i="5"/>
  <c r="D1280" i="5"/>
  <c r="B1280" i="5"/>
  <c r="B1183" i="5"/>
  <c r="D1183" i="5"/>
  <c r="B853" i="5"/>
  <c r="D853" i="5"/>
  <c r="D841" i="5"/>
  <c r="B841" i="5"/>
  <c r="F57" i="6"/>
  <c r="F60" i="6"/>
  <c r="B1123" i="5"/>
  <c r="D1123" i="5"/>
  <c r="D1013" i="5"/>
  <c r="B1013" i="5"/>
  <c r="B938" i="5"/>
  <c r="D938" i="5"/>
  <c r="D909" i="5"/>
  <c r="B909" i="5"/>
  <c r="D901" i="5"/>
  <c r="B901" i="5"/>
  <c r="B859" i="5"/>
  <c r="D859" i="5"/>
  <c r="D1205" i="5"/>
  <c r="B1205" i="5"/>
  <c r="B952" i="5"/>
  <c r="D952" i="5"/>
  <c r="B1219" i="5"/>
  <c r="D1219" i="5"/>
  <c r="D1037" i="5"/>
  <c r="B1037" i="5"/>
  <c r="B1218" i="5"/>
  <c r="D1218" i="5"/>
  <c r="B1168" i="5"/>
  <c r="D1168" i="5"/>
  <c r="D1186" i="5"/>
  <c r="B1186" i="5"/>
  <c r="B1139" i="5"/>
  <c r="D1139" i="5"/>
  <c r="B1121" i="5"/>
  <c r="D1121" i="5"/>
  <c r="D1109" i="5"/>
  <c r="B1109" i="5"/>
  <c r="B1059" i="5"/>
  <c r="D1059" i="5"/>
  <c r="B1023" i="5"/>
  <c r="D1023" i="5"/>
  <c r="B899" i="5"/>
  <c r="D899" i="5"/>
  <c r="B819" i="5"/>
  <c r="D819" i="5"/>
  <c r="D285" i="10"/>
  <c r="D261" i="10"/>
  <c r="D237" i="10"/>
  <c r="D229" i="10"/>
  <c r="D221" i="10"/>
  <c r="B840" i="5"/>
  <c r="B937" i="5"/>
  <c r="B1265" i="5"/>
  <c r="B1122" i="5"/>
  <c r="B1204" i="5"/>
  <c r="B1203" i="5"/>
  <c r="D1245" i="5"/>
  <c r="B1245" i="5"/>
  <c r="D1138" i="5"/>
  <c r="B1138" i="5"/>
  <c r="B1035" i="5"/>
  <c r="D1035" i="5"/>
  <c r="B927" i="5"/>
  <c r="D927" i="5"/>
  <c r="B898" i="5"/>
  <c r="D915" i="5"/>
  <c r="B1017" i="5"/>
  <c r="B936" i="5"/>
  <c r="B1228" i="5"/>
  <c r="B1272" i="5"/>
  <c r="B1239" i="5"/>
  <c r="B892" i="5"/>
  <c r="B1257" i="5"/>
  <c r="D1257" i="5"/>
  <c r="D112" i="5"/>
  <c r="B902" i="5"/>
  <c r="B864" i="5"/>
  <c r="D906" i="5"/>
  <c r="B1254" i="5"/>
  <c r="D869" i="5"/>
  <c r="B891" i="5"/>
  <c r="B802" i="5"/>
  <c r="D995" i="5"/>
  <c r="D1031" i="5"/>
  <c r="D1071" i="5"/>
  <c r="B1217" i="5"/>
  <c r="B1277" i="5"/>
  <c r="B980" i="5"/>
  <c r="B1040" i="5"/>
  <c r="D960" i="5"/>
  <c r="D1104" i="5"/>
  <c r="D994" i="5"/>
  <c r="D1243" i="5"/>
  <c r="D966" i="5"/>
  <c r="B1058" i="5"/>
  <c r="D1152" i="5"/>
  <c r="B1262" i="5"/>
  <c r="D1262" i="5"/>
  <c r="D1232" i="5"/>
  <c r="D1226" i="5"/>
  <c r="B1226" i="5"/>
  <c r="D1214" i="5"/>
  <c r="D1189" i="5"/>
  <c r="B1130" i="5"/>
  <c r="D1112" i="5"/>
  <c r="B1014" i="5"/>
  <c r="D1001" i="5"/>
  <c r="B978" i="5"/>
  <c r="B940" i="5"/>
  <c r="D867" i="5"/>
  <c r="B867" i="5"/>
  <c r="B855" i="5"/>
  <c r="B897" i="5"/>
  <c r="D1131" i="5"/>
  <c r="D875" i="5"/>
  <c r="B820" i="5"/>
  <c r="B981" i="5"/>
  <c r="D970" i="5"/>
  <c r="B997" i="5"/>
  <c r="B1149" i="5"/>
  <c r="D1127" i="5"/>
  <c r="B1284" i="5"/>
  <c r="B1216" i="5"/>
  <c r="D1275" i="5"/>
  <c r="B1275" i="5"/>
  <c r="D1038" i="5"/>
  <c r="B1038" i="5"/>
  <c r="D815" i="5"/>
  <c r="B815" i="5"/>
  <c r="D951" i="5"/>
  <c r="D1147" i="5"/>
  <c r="D975" i="5"/>
  <c r="D1079" i="5"/>
  <c r="B1233" i="5"/>
  <c r="D826" i="5"/>
  <c r="B1078" i="5"/>
  <c r="D1078" i="5"/>
  <c r="B1007" i="5"/>
  <c r="D1007" i="5"/>
  <c r="D842" i="5"/>
  <c r="B842" i="5"/>
  <c r="M39" i="6"/>
  <c r="M40" i="6"/>
  <c r="M19" i="6"/>
  <c r="AJ15" i="6"/>
  <c r="D1061" i="3"/>
  <c r="D762" i="3"/>
  <c r="D1193" i="3"/>
  <c r="D810" i="3"/>
  <c r="D1246" i="3"/>
  <c r="D1242" i="3"/>
  <c r="B1238" i="3"/>
  <c r="B1234" i="3"/>
  <c r="B1224" i="3"/>
  <c r="D1199" i="3"/>
  <c r="B1199" i="3"/>
  <c r="B1144" i="3"/>
  <c r="D1134" i="3"/>
  <c r="B1124" i="3"/>
  <c r="D1118" i="3"/>
  <c r="B1113" i="3"/>
  <c r="B1077" i="3"/>
  <c r="B1072" i="3"/>
  <c r="B1044" i="3"/>
  <c r="D1044" i="3"/>
  <c r="B1032" i="3"/>
  <c r="D1000" i="3"/>
  <c r="B1000" i="3"/>
  <c r="D955" i="3"/>
  <c r="B950" i="3"/>
  <c r="D925" i="3"/>
  <c r="D907" i="3"/>
  <c r="B907" i="3"/>
  <c r="B887" i="3"/>
  <c r="B868" i="3"/>
  <c r="B768" i="3"/>
  <c r="D1160" i="3"/>
  <c r="B1160" i="3"/>
  <c r="D1027" i="3"/>
  <c r="B1027" i="3"/>
  <c r="D931" i="3"/>
  <c r="B931" i="3"/>
  <c r="B1203" i="3"/>
  <c r="D899" i="3"/>
  <c r="D1090" i="3"/>
  <c r="B1194" i="3"/>
  <c r="D1058" i="3"/>
  <c r="D896" i="3"/>
  <c r="B1112" i="3"/>
  <c r="D1112" i="3"/>
  <c r="D905" i="3"/>
  <c r="B905" i="3"/>
  <c r="B757" i="3"/>
  <c r="B845" i="3"/>
  <c r="B893" i="3"/>
  <c r="B1103" i="3"/>
  <c r="B747" i="3"/>
  <c r="D1100" i="3"/>
  <c r="D962" i="3"/>
  <c r="D1022" i="3"/>
  <c r="D1217" i="3"/>
  <c r="D1008" i="3"/>
  <c r="D1102" i="3"/>
  <c r="D1126" i="3"/>
  <c r="D1122" i="3"/>
  <c r="B1122" i="3"/>
  <c r="D1004" i="3"/>
  <c r="B1004" i="3"/>
  <c r="B1211" i="3"/>
  <c r="D861" i="3"/>
  <c r="B745" i="3"/>
  <c r="B852" i="3"/>
  <c r="D990" i="3"/>
  <c r="D1082" i="3"/>
  <c r="D944" i="3"/>
  <c r="D1010" i="3"/>
  <c r="D1165" i="3"/>
  <c r="D993" i="3"/>
  <c r="D1105" i="3"/>
  <c r="D912" i="3"/>
  <c r="D1146" i="3"/>
  <c r="B744" i="3"/>
  <c r="B1244" i="3"/>
  <c r="B1240" i="3"/>
  <c r="B1236" i="3"/>
  <c r="B1180" i="3"/>
  <c r="B1169" i="3"/>
  <c r="B1153" i="3"/>
  <c r="B1121" i="3"/>
  <c r="B1074" i="3"/>
  <c r="B1064" i="3"/>
  <c r="D1041" i="3"/>
  <c r="B1041" i="3"/>
  <c r="B910" i="3"/>
  <c r="B802" i="3"/>
  <c r="D777" i="3"/>
  <c r="B774" i="3"/>
  <c r="D823" i="3"/>
  <c r="D88" i="3"/>
  <c r="B1196" i="3"/>
  <c r="D1196" i="3"/>
  <c r="D1079" i="3"/>
  <c r="B1079" i="3"/>
  <c r="D770" i="3"/>
  <c r="B770" i="3"/>
  <c r="B894" i="3"/>
  <c r="B797" i="3"/>
  <c r="B1139" i="3"/>
  <c r="B1219" i="3"/>
  <c r="B765" i="3"/>
  <c r="D60" i="3"/>
  <c r="B780" i="3"/>
  <c r="B906" i="3"/>
  <c r="D994" i="3"/>
  <c r="D1038" i="3"/>
  <c r="D864" i="3"/>
  <c r="B1150" i="3"/>
  <c r="B976" i="3"/>
  <c r="D903" i="3"/>
  <c r="D1170" i="3"/>
  <c r="B1178" i="3"/>
  <c r="D760" i="3"/>
  <c r="B1210" i="3"/>
  <c r="D1210" i="3"/>
  <c r="B1205" i="3"/>
  <c r="B1045" i="3"/>
  <c r="B1017" i="3"/>
  <c r="B940" i="3"/>
  <c r="D940" i="3"/>
  <c r="B889" i="3"/>
  <c r="D889" i="3"/>
  <c r="D841" i="3"/>
  <c r="B902" i="3"/>
  <c r="B1047" i="3"/>
  <c r="B1143" i="3"/>
  <c r="B1223" i="3"/>
  <c r="B875" i="3"/>
  <c r="D850" i="3"/>
  <c r="D1132" i="3"/>
  <c r="B784" i="3"/>
  <c r="D834" i="3"/>
  <c r="D938" i="3"/>
  <c r="D871" i="3"/>
  <c r="D1048" i="3"/>
  <c r="D1186" i="3"/>
  <c r="D1018" i="3"/>
  <c r="B1220" i="3"/>
  <c r="B1209" i="3"/>
  <c r="B1173" i="3"/>
  <c r="B1028" i="3"/>
  <c r="B939" i="3"/>
  <c r="D939" i="3"/>
  <c r="D846" i="3"/>
  <c r="B828" i="3"/>
  <c r="D945" i="3"/>
  <c r="B945" i="3"/>
  <c r="B844" i="3"/>
  <c r="D844" i="3"/>
  <c r="D381" i="10"/>
  <c r="AJ8" i="6"/>
  <c r="M8" i="6"/>
  <c r="M41" i="6"/>
  <c r="AJ41" i="6"/>
  <c r="M42" i="6"/>
  <c r="AJ17" i="6"/>
  <c r="D779" i="3"/>
  <c r="B1051" i="3"/>
  <c r="B1087" i="3"/>
  <c r="B1123" i="3"/>
  <c r="B773" i="3"/>
  <c r="B748" i="3"/>
  <c r="B821" i="3"/>
  <c r="B983" i="3"/>
  <c r="B1019" i="3"/>
  <c r="B1055" i="3"/>
  <c r="B1091" i="3"/>
  <c r="B1127" i="3"/>
  <c r="B1167" i="3"/>
  <c r="D1152" i="3"/>
  <c r="D826" i="3"/>
  <c r="D969" i="3"/>
  <c r="B904" i="3"/>
  <c r="B872" i="3"/>
  <c r="D787" i="3"/>
  <c r="B1023" i="3"/>
  <c r="B1059" i="3"/>
  <c r="B1095" i="3"/>
  <c r="B1135" i="3"/>
  <c r="B1171" i="3"/>
  <c r="B891" i="3"/>
  <c r="B913" i="3"/>
  <c r="B817" i="3"/>
  <c r="D1120" i="3"/>
  <c r="D1204" i="3"/>
  <c r="D942" i="3"/>
  <c r="D957" i="3"/>
  <c r="D898" i="3"/>
  <c r="D1053" i="3"/>
  <c r="D932" i="3"/>
  <c r="B1225" i="3"/>
  <c r="B1216" i="3"/>
  <c r="B1184" i="3"/>
  <c r="B1161" i="3"/>
  <c r="B1129" i="3"/>
  <c r="B1097" i="3"/>
  <c r="B1088" i="3"/>
  <c r="B1065" i="3"/>
  <c r="B1033" i="3"/>
  <c r="B1024" i="3"/>
  <c r="B1001" i="3"/>
  <c r="B996" i="3"/>
  <c r="B798" i="3"/>
  <c r="D798" i="3"/>
  <c r="B759" i="3"/>
  <c r="B740" i="3"/>
  <c r="B965" i="3"/>
  <c r="D965" i="3"/>
  <c r="D763" i="3"/>
  <c r="B1179" i="3"/>
  <c r="D918" i="3"/>
  <c r="B918" i="3"/>
  <c r="D862" i="3"/>
  <c r="B862" i="3"/>
  <c r="B1147" i="3"/>
  <c r="B1183" i="3"/>
  <c r="B908" i="3"/>
  <c r="B782" i="3"/>
  <c r="B1007" i="3"/>
  <c r="B1115" i="3"/>
  <c r="B1151" i="3"/>
  <c r="B1187" i="3"/>
  <c r="D795" i="3"/>
  <c r="D1140" i="3"/>
  <c r="D948" i="3"/>
  <c r="B801" i="3"/>
  <c r="D801" i="3"/>
  <c r="B870" i="3"/>
  <c r="B1011" i="3"/>
  <c r="B1083" i="3"/>
  <c r="B1119" i="3"/>
  <c r="B1155" i="3"/>
  <c r="B1191" i="3"/>
  <c r="B1231" i="3"/>
  <c r="D882" i="3"/>
  <c r="D1108" i="3"/>
  <c r="D926" i="3"/>
  <c r="D974" i="3"/>
  <c r="B919" i="3"/>
  <c r="D970" i="3"/>
  <c r="D1117" i="3"/>
  <c r="B1227" i="3"/>
  <c r="D1227" i="3"/>
  <c r="B1195" i="3"/>
  <c r="D1195" i="3"/>
  <c r="B1181" i="3"/>
  <c r="B1163" i="3"/>
  <c r="D1163" i="3"/>
  <c r="B1149" i="3"/>
  <c r="B1131" i="3"/>
  <c r="D1131" i="3"/>
  <c r="B1099" i="3"/>
  <c r="D1099" i="3"/>
  <c r="B1085" i="3"/>
  <c r="B1076" i="3"/>
  <c r="B1067" i="3"/>
  <c r="D1067" i="3"/>
  <c r="B1035" i="3"/>
  <c r="D1035" i="3"/>
  <c r="B1003" i="3"/>
  <c r="D1003" i="3"/>
  <c r="B968" i="3"/>
  <c r="B888" i="3"/>
  <c r="D888" i="3"/>
  <c r="B800" i="3"/>
  <c r="D491" i="10"/>
  <c r="D466" i="10"/>
  <c r="D510" i="10"/>
  <c r="D458" i="10"/>
  <c r="D450" i="10"/>
  <c r="D60" i="10"/>
  <c r="D321" i="10"/>
  <c r="D122" i="10"/>
  <c r="D379" i="10"/>
  <c r="D363" i="10"/>
  <c r="D410" i="10"/>
  <c r="B643" i="4"/>
  <c r="B619" i="4"/>
  <c r="B685" i="4"/>
  <c r="B763" i="4"/>
  <c r="D830" i="4"/>
  <c r="B961" i="4"/>
  <c r="D864" i="4"/>
  <c r="D23" i="10"/>
  <c r="D15" i="10"/>
  <c r="D7" i="10"/>
  <c r="D547" i="10"/>
  <c r="D539" i="10"/>
  <c r="D531" i="10"/>
  <c r="D523" i="10"/>
  <c r="D515" i="10"/>
  <c r="D507" i="10"/>
  <c r="D499" i="10"/>
  <c r="D475" i="10"/>
  <c r="D467" i="10"/>
  <c r="D459" i="10"/>
  <c r="D451" i="10"/>
  <c r="D443" i="10"/>
  <c r="D435" i="10"/>
  <c r="D427" i="10"/>
  <c r="D419" i="10"/>
  <c r="D411" i="10"/>
  <c r="D403" i="10"/>
  <c r="D395" i="10"/>
  <c r="D387" i="10"/>
  <c r="D371" i="10"/>
  <c r="D347" i="10"/>
  <c r="D339" i="10"/>
  <c r="D331" i="10"/>
  <c r="D323" i="10"/>
  <c r="D315" i="10"/>
  <c r="D307" i="10"/>
  <c r="D299" i="10"/>
  <c r="D291" i="10"/>
  <c r="D283" i="10"/>
  <c r="D275" i="10"/>
  <c r="D267" i="10"/>
  <c r="D259" i="10"/>
  <c r="D251" i="10"/>
  <c r="D243" i="10"/>
  <c r="D235" i="10"/>
  <c r="D227" i="10"/>
  <c r="D219" i="10"/>
  <c r="D203" i="10"/>
  <c r="D195" i="10"/>
  <c r="D187" i="10"/>
  <c r="D179" i="10"/>
  <c r="D171" i="10"/>
  <c r="D139" i="10"/>
  <c r="D131" i="10"/>
  <c r="D123" i="10"/>
  <c r="D115" i="10"/>
  <c r="D107" i="10"/>
  <c r="D99" i="10"/>
  <c r="D91" i="10"/>
  <c r="D83" i="10"/>
  <c r="D75" i="10"/>
  <c r="D67" i="10"/>
  <c r="D59" i="10"/>
  <c r="D52" i="10"/>
  <c r="D44" i="10"/>
  <c r="D36" i="10"/>
  <c r="D26" i="10"/>
  <c r="D18" i="10"/>
  <c r="D10" i="10"/>
  <c r="D550" i="10"/>
  <c r="D542" i="10"/>
  <c r="D534" i="10"/>
  <c r="D526" i="10"/>
  <c r="D518" i="10"/>
  <c r="D502" i="10"/>
  <c r="D494" i="10"/>
  <c r="D470" i="10"/>
  <c r="D462" i="10"/>
  <c r="D454" i="10"/>
  <c r="D446" i="10"/>
  <c r="D438" i="10"/>
  <c r="D430" i="10"/>
  <c r="D422" i="10"/>
  <c r="D414" i="10"/>
  <c r="D406" i="10"/>
  <c r="D398" i="10"/>
  <c r="D390" i="10"/>
  <c r="D382" i="10"/>
  <c r="D374" i="10"/>
  <c r="D366" i="10"/>
  <c r="D358" i="10"/>
  <c r="D350" i="10"/>
  <c r="D342" i="10"/>
  <c r="D334" i="10"/>
  <c r="D326" i="10"/>
  <c r="D318" i="10"/>
  <c r="D310" i="10"/>
  <c r="D302" i="10"/>
  <c r="D294" i="10"/>
  <c r="D286" i="10"/>
  <c r="D278" i="10"/>
  <c r="D270" i="10"/>
  <c r="D262" i="10"/>
  <c r="D254" i="10"/>
  <c r="D246" i="10"/>
  <c r="D238" i="10"/>
  <c r="D230" i="10"/>
  <c r="D222" i="10"/>
  <c r="D206" i="10"/>
  <c r="D198" i="10"/>
  <c r="D190" i="10"/>
  <c r="D182" i="10"/>
  <c r="D174" i="10"/>
  <c r="D166" i="10"/>
  <c r="D134" i="10"/>
  <c r="D126" i="10"/>
  <c r="D118" i="10"/>
  <c r="D110" i="10"/>
  <c r="D102" i="10"/>
  <c r="D94" i="10"/>
  <c r="D86" i="10"/>
  <c r="D78" i="10"/>
  <c r="D70" i="10"/>
  <c r="D62" i="10"/>
  <c r="D55" i="10"/>
  <c r="D39" i="10"/>
  <c r="D31" i="10"/>
  <c r="D25" i="10"/>
  <c r="D17" i="10"/>
  <c r="D9" i="10"/>
  <c r="D549" i="10"/>
  <c r="D541" i="10"/>
  <c r="D533" i="10"/>
  <c r="D525" i="10"/>
  <c r="D517" i="10"/>
  <c r="D509" i="10"/>
  <c r="D501" i="10"/>
  <c r="D493" i="10"/>
  <c r="D477" i="10"/>
  <c r="D469" i="10"/>
  <c r="D461" i="10"/>
  <c r="D453" i="10"/>
  <c r="D445" i="10"/>
  <c r="D437" i="10"/>
  <c r="D429" i="10"/>
  <c r="D421" i="10"/>
  <c r="D413" i="10"/>
  <c r="D405" i="10"/>
  <c r="D27" i="10"/>
  <c r="D19" i="10"/>
  <c r="D11" i="10"/>
  <c r="D3" i="10"/>
  <c r="D551" i="10"/>
  <c r="D543" i="10"/>
  <c r="D535" i="10"/>
  <c r="D527" i="10"/>
  <c r="D519" i="10"/>
  <c r="D511" i="10"/>
  <c r="D503" i="10"/>
  <c r="D495" i="10"/>
  <c r="D487" i="10"/>
  <c r="D471" i="10"/>
  <c r="D463" i="10"/>
  <c r="D455" i="10"/>
  <c r="D447" i="10"/>
  <c r="D439" i="10"/>
  <c r="D431" i="10"/>
  <c r="D423" i="10"/>
  <c r="D415" i="10"/>
  <c r="D407" i="10"/>
  <c r="D399" i="10"/>
  <c r="D391" i="10"/>
  <c r="D383" i="10"/>
  <c r="D375" i="10"/>
  <c r="D367" i="10"/>
  <c r="D351" i="10"/>
  <c r="D343" i="10"/>
  <c r="D335" i="10"/>
  <c r="D327" i="10"/>
  <c r="D319" i="10"/>
  <c r="D311" i="10"/>
  <c r="D303" i="10"/>
  <c r="D295" i="10"/>
  <c r="D287" i="10"/>
  <c r="D279" i="10"/>
  <c r="D271" i="10"/>
  <c r="D263" i="10"/>
  <c r="D255" i="10"/>
  <c r="D247" i="10"/>
  <c r="D239" i="10"/>
  <c r="D231" i="10"/>
  <c r="D223" i="10"/>
  <c r="D207" i="10"/>
  <c r="D167" i="10"/>
  <c r="D135" i="10"/>
  <c r="D127" i="10"/>
  <c r="D119" i="10"/>
  <c r="D111" i="10"/>
  <c r="D103" i="10"/>
  <c r="D95" i="10"/>
  <c r="D87" i="10"/>
  <c r="D79" i="10"/>
  <c r="D71" i="10"/>
  <c r="D63" i="10"/>
  <c r="D56" i="10"/>
  <c r="D48" i="10"/>
  <c r="D32" i="10"/>
  <c r="D397" i="10"/>
  <c r="D389" i="10"/>
  <c r="D373" i="10"/>
  <c r="D365" i="10"/>
  <c r="D349" i="10"/>
  <c r="D341" i="10"/>
  <c r="D333" i="10"/>
  <c r="D325" i="10"/>
  <c r="D317" i="10"/>
  <c r="D309" i="10"/>
  <c r="D301" i="10"/>
  <c r="D293" i="10"/>
  <c r="D277" i="10"/>
  <c r="D269" i="10"/>
  <c r="D253" i="10"/>
  <c r="D245" i="10"/>
  <c r="D205" i="10"/>
  <c r="D197" i="10"/>
  <c r="D189" i="10"/>
  <c r="D181" i="10"/>
  <c r="D173" i="10"/>
  <c r="D133" i="10"/>
  <c r="D125" i="10"/>
  <c r="D117" i="10"/>
  <c r="D109" i="10"/>
  <c r="D101" i="10"/>
  <c r="D93" i="10"/>
  <c r="D85" i="10"/>
  <c r="D77" i="10"/>
  <c r="D69" i="10"/>
  <c r="D61" i="10"/>
  <c r="D54" i="10"/>
  <c r="D46" i="10"/>
  <c r="D38" i="10"/>
  <c r="D30" i="10"/>
  <c r="D24" i="10"/>
  <c r="D16" i="10"/>
  <c r="D8" i="10"/>
  <c r="D548" i="10"/>
  <c r="D540" i="10"/>
  <c r="D532" i="10"/>
  <c r="D524" i="10"/>
  <c r="D516" i="10"/>
  <c r="D508" i="10"/>
  <c r="D500" i="10"/>
  <c r="D492" i="10"/>
  <c r="D476" i="10"/>
  <c r="D468" i="10"/>
  <c r="D460" i="10"/>
  <c r="D452" i="10"/>
  <c r="D444" i="10"/>
  <c r="D436" i="10"/>
  <c r="D428" i="10"/>
  <c r="D420" i="10"/>
  <c r="D412" i="10"/>
  <c r="D404" i="10"/>
  <c r="D396" i="10"/>
  <c r="D388" i="10"/>
  <c r="D380" i="10"/>
  <c r="D372" i="10"/>
  <c r="D364" i="10"/>
  <c r="D348" i="10"/>
  <c r="D340" i="10"/>
  <c r="D332" i="10"/>
  <c r="D324" i="10"/>
  <c r="D316" i="10"/>
  <c r="D308" i="10"/>
  <c r="D300" i="10"/>
  <c r="D292" i="10"/>
  <c r="D284" i="10"/>
  <c r="D276" i="10"/>
  <c r="D268" i="10"/>
  <c r="D260" i="10"/>
  <c r="D252" i="10"/>
  <c r="D244" i="10"/>
  <c r="D236" i="10"/>
  <c r="D228" i="10"/>
  <c r="D220" i="10"/>
  <c r="D204" i="10"/>
  <c r="D196" i="10"/>
  <c r="D188" i="10"/>
  <c r="D180" i="10"/>
  <c r="D172" i="10"/>
  <c r="D132" i="10"/>
  <c r="D124" i="10"/>
  <c r="D116" i="10"/>
  <c r="D108" i="10"/>
  <c r="D100" i="10"/>
  <c r="D92" i="10"/>
  <c r="D84" i="10"/>
  <c r="D76" i="10"/>
  <c r="D68" i="10"/>
  <c r="D53" i="10"/>
  <c r="D45" i="10"/>
  <c r="D37" i="10"/>
  <c r="D2" i="10"/>
  <c r="D22" i="10"/>
  <c r="D14" i="10"/>
  <c r="D6" i="10"/>
  <c r="D554" i="10"/>
  <c r="D546" i="10"/>
  <c r="D538" i="10"/>
  <c r="D530" i="10"/>
  <c r="D522" i="10"/>
  <c r="D514" i="10"/>
  <c r="D506" i="10"/>
  <c r="D498" i="10"/>
  <c r="D490" i="10"/>
  <c r="D474" i="10"/>
  <c r="D442" i="10"/>
  <c r="D434" i="10"/>
  <c r="D426" i="10"/>
  <c r="D418" i="10"/>
  <c r="D402" i="10"/>
  <c r="D394" i="10"/>
  <c r="D386" i="10"/>
  <c r="D378" i="10"/>
  <c r="D370" i="10"/>
  <c r="D362" i="10"/>
  <c r="D354" i="10"/>
  <c r="D346" i="10"/>
  <c r="D338" i="10"/>
  <c r="D330" i="10"/>
  <c r="D322" i="10"/>
  <c r="D314" i="10"/>
  <c r="D306" i="10"/>
  <c r="D298" i="10"/>
  <c r="D290" i="10"/>
  <c r="D282" i="10"/>
  <c r="D274" i="10"/>
  <c r="D266" i="10"/>
  <c r="D258" i="10"/>
  <c r="D250" i="10"/>
  <c r="D242" i="10"/>
  <c r="D234" i="10"/>
  <c r="D226" i="10"/>
  <c r="D210" i="10"/>
  <c r="D202" i="10"/>
  <c r="D194" i="10"/>
  <c r="D186" i="10"/>
  <c r="D178" i="10"/>
  <c r="D170" i="10"/>
  <c r="D138" i="10"/>
  <c r="D130" i="10"/>
  <c r="D114" i="10"/>
  <c r="D106" i="10"/>
  <c r="D98" i="10"/>
  <c r="D90" i="10"/>
  <c r="D82" i="10"/>
  <c r="D74" i="10"/>
  <c r="D66" i="10"/>
  <c r="D58" i="10"/>
  <c r="D51" i="10"/>
  <c r="D43" i="10"/>
  <c r="D35" i="10"/>
  <c r="D29" i="10"/>
  <c r="D21" i="10"/>
  <c r="D13" i="10"/>
  <c r="D5" i="10"/>
  <c r="D553" i="10"/>
  <c r="D545" i="10"/>
  <c r="D537" i="10"/>
  <c r="D529" i="10"/>
  <c r="D521" i="10"/>
  <c r="D513" i="10"/>
  <c r="D505" i="10"/>
  <c r="D497" i="10"/>
  <c r="D489" i="10"/>
  <c r="D473" i="10"/>
  <c r="D465" i="10"/>
  <c r="D457" i="10"/>
  <c r="D449" i="10"/>
  <c r="D441" i="10"/>
  <c r="D433" i="10"/>
  <c r="D425" i="10"/>
  <c r="D417" i="10"/>
  <c r="D409" i="10"/>
  <c r="D401" i="10"/>
  <c r="D393" i="10"/>
  <c r="D385" i="10"/>
  <c r="D377" i="10"/>
  <c r="D369" i="10"/>
  <c r="D361" i="10"/>
  <c r="D353" i="10"/>
  <c r="D345" i="10"/>
  <c r="D337" i="10"/>
  <c r="D329" i="10"/>
  <c r="D313" i="10"/>
  <c r="D305" i="10"/>
  <c r="D297" i="10"/>
  <c r="D289" i="10"/>
  <c r="D281" i="10"/>
  <c r="D273" i="10"/>
  <c r="D265" i="10"/>
  <c r="D257" i="10"/>
  <c r="D249" i="10"/>
  <c r="D241" i="10"/>
  <c r="D233" i="10"/>
  <c r="D225" i="10"/>
  <c r="D209" i="10"/>
  <c r="D201" i="10"/>
  <c r="D193" i="10"/>
  <c r="D185" i="10"/>
  <c r="D177" i="10"/>
  <c r="D169" i="10"/>
  <c r="D137" i="10"/>
  <c r="D129" i="10"/>
  <c r="D121" i="10"/>
  <c r="D113" i="10"/>
  <c r="D105" i="10"/>
  <c r="D97" i="10"/>
  <c r="D89" i="10"/>
  <c r="D81" i="10"/>
  <c r="D73" i="10"/>
  <c r="D65" i="10"/>
  <c r="D50" i="10"/>
  <c r="D42" i="10"/>
  <c r="D34" i="10"/>
  <c r="D28" i="10"/>
  <c r="D20" i="10"/>
  <c r="D12" i="10"/>
  <c r="D4" i="10"/>
  <c r="D552" i="10"/>
  <c r="D544" i="10"/>
  <c r="D536" i="10"/>
  <c r="D528" i="10"/>
  <c r="D520" i="10"/>
  <c r="D512" i="10"/>
  <c r="D504" i="10"/>
  <c r="D496" i="10"/>
  <c r="D488" i="10"/>
  <c r="D472" i="10"/>
  <c r="D464" i="10"/>
  <c r="D456" i="10"/>
  <c r="D448" i="10"/>
  <c r="D440" i="10"/>
  <c r="D432" i="10"/>
  <c r="D424" i="10"/>
  <c r="D416" i="10"/>
  <c r="D408" i="10"/>
  <c r="D400" i="10"/>
  <c r="D392" i="10"/>
  <c r="D384" i="10"/>
  <c r="D376" i="10"/>
  <c r="D368" i="10"/>
  <c r="D352" i="10"/>
  <c r="D344" i="10"/>
  <c r="D336" i="10"/>
  <c r="D328" i="10"/>
  <c r="D320" i="10"/>
  <c r="D312" i="10"/>
  <c r="D304" i="10"/>
  <c r="D296" i="10"/>
  <c r="D288" i="10"/>
  <c r="D280" i="10"/>
  <c r="D272" i="10"/>
  <c r="D264" i="10"/>
  <c r="D256" i="10"/>
  <c r="D248" i="10"/>
  <c r="D240" i="10"/>
  <c r="D232" i="10"/>
  <c r="D224" i="10"/>
  <c r="D208" i="10"/>
  <c r="D200" i="10"/>
  <c r="D192" i="10"/>
  <c r="D184" i="10"/>
  <c r="D176" i="10"/>
  <c r="D168" i="10"/>
  <c r="D136" i="10"/>
  <c r="D128" i="10"/>
  <c r="D120" i="10"/>
  <c r="D112" i="10"/>
  <c r="D104" i="10"/>
  <c r="D96" i="10"/>
  <c r="D88" i="10"/>
  <c r="D80" i="10"/>
  <c r="D57" i="10"/>
  <c r="D49" i="10"/>
  <c r="D41" i="10"/>
  <c r="Z14" i="6"/>
  <c r="E7" i="6"/>
  <c r="Z7" i="6"/>
  <c r="E10" i="6"/>
  <c r="Z10" i="6"/>
  <c r="Z6" i="6"/>
  <c r="D6" i="6"/>
  <c r="E8" i="6"/>
  <c r="Z8" i="6"/>
  <c r="Z9" i="6"/>
  <c r="D9" i="6"/>
  <c r="Z12" i="6"/>
  <c r="Z11" i="6"/>
  <c r="Z13" i="6"/>
  <c r="F13" i="6"/>
  <c r="Z102" i="6"/>
  <c r="F102" i="6"/>
  <c r="Z42" i="6"/>
  <c r="F42" i="6"/>
  <c r="Z34" i="6"/>
  <c r="F34" i="6"/>
  <c r="AA2" i="6"/>
  <c r="G20" i="6"/>
  <c r="Z18" i="6"/>
  <c r="Z15" i="6"/>
  <c r="Z62" i="6"/>
  <c r="F62" i="6"/>
  <c r="Z25" i="6"/>
  <c r="F25" i="6"/>
  <c r="F20" i="6"/>
  <c r="Z20" i="6"/>
  <c r="F36" i="6"/>
  <c r="Z36" i="6"/>
  <c r="F28" i="6"/>
  <c r="Z28" i="6"/>
  <c r="E26" i="6"/>
  <c r="Z21" i="6"/>
  <c r="Z16" i="6"/>
  <c r="Z30" i="6"/>
  <c r="Z63" i="6"/>
  <c r="F63" i="6"/>
  <c r="Z59" i="6"/>
  <c r="F59" i="6"/>
  <c r="Z41" i="6"/>
  <c r="F41" i="6"/>
  <c r="Z33" i="6"/>
  <c r="F33" i="6"/>
  <c r="Z19" i="6"/>
  <c r="D19" i="6"/>
  <c r="Z17" i="6"/>
  <c r="Z22" i="6"/>
  <c r="F40" i="6"/>
  <c r="Z40" i="6"/>
  <c r="F32" i="6"/>
  <c r="Z32" i="6"/>
  <c r="F46" i="6"/>
  <c r="Z51" i="6"/>
  <c r="Z78" i="6"/>
  <c r="F78" i="6"/>
  <c r="Z90" i="6"/>
  <c r="F90" i="6"/>
  <c r="F24" i="6"/>
  <c r="F58" i="6"/>
  <c r="F98" i="6"/>
  <c r="Z69" i="6"/>
  <c r="F69" i="6"/>
  <c r="Z85" i="6"/>
  <c r="D1251" i="5"/>
  <c r="B1251" i="5"/>
  <c r="D1126" i="5"/>
  <c r="B1126" i="5"/>
  <c r="D1116" i="5"/>
  <c r="B1116" i="5"/>
  <c r="D1034" i="5"/>
  <c r="B1034" i="5"/>
  <c r="B803" i="5"/>
  <c r="D803" i="5"/>
  <c r="B107" i="5"/>
  <c r="D107" i="5"/>
  <c r="B1132" i="5"/>
  <c r="D1132" i="5"/>
  <c r="D1056" i="5"/>
  <c r="B1056" i="5"/>
  <c r="D1050" i="5"/>
  <c r="B1050" i="5"/>
  <c r="D824" i="5"/>
  <c r="B824" i="5"/>
  <c r="B792" i="5"/>
  <c r="D792" i="5"/>
  <c r="B106" i="5"/>
  <c r="D106" i="5"/>
  <c r="B94" i="5"/>
  <c r="D94" i="5"/>
  <c r="D818" i="5"/>
  <c r="D1274" i="5"/>
  <c r="B1274" i="5"/>
  <c r="B1267" i="5"/>
  <c r="D1267" i="5"/>
  <c r="D1061" i="5"/>
  <c r="B1061" i="5"/>
  <c r="B1044" i="5"/>
  <c r="D1044" i="5"/>
  <c r="B943" i="5"/>
  <c r="D943" i="5"/>
  <c r="D929" i="5"/>
  <c r="B929" i="5"/>
  <c r="D908" i="5"/>
  <c r="B908" i="5"/>
  <c r="B871" i="5"/>
  <c r="D871" i="5"/>
  <c r="D865" i="5"/>
  <c r="B865" i="5"/>
  <c r="D848" i="5"/>
  <c r="B848" i="5"/>
  <c r="B829" i="5"/>
  <c r="D829" i="5"/>
  <c r="B893" i="5"/>
  <c r="B1279" i="5"/>
  <c r="D1279" i="5"/>
  <c r="D1273" i="5"/>
  <c r="B1273" i="5"/>
  <c r="D1210" i="5"/>
  <c r="B1210" i="5"/>
  <c r="B979" i="5"/>
  <c r="D979" i="5"/>
  <c r="D974" i="5"/>
  <c r="B968" i="5"/>
  <c r="D968" i="5"/>
  <c r="B956" i="5"/>
  <c r="D956" i="5"/>
  <c r="D949" i="5"/>
  <c r="B949" i="5"/>
  <c r="D1215" i="5"/>
  <c r="B1215" i="5"/>
  <c r="D1209" i="5"/>
  <c r="B1209" i="5"/>
  <c r="B1156" i="5"/>
  <c r="D1156" i="5"/>
  <c r="D854" i="5"/>
  <c r="B830" i="5"/>
  <c r="D1000" i="5"/>
  <c r="D1231" i="5"/>
  <c r="B1231" i="5"/>
  <c r="D1225" i="5"/>
  <c r="B1225" i="5"/>
  <c r="D1220" i="5"/>
  <c r="B1220" i="5"/>
  <c r="D1100" i="5"/>
  <c r="B1095" i="5"/>
  <c r="D1095" i="5"/>
  <c r="D1006" i="5"/>
  <c r="B1006" i="5"/>
  <c r="B999" i="5"/>
  <c r="D999" i="5"/>
  <c r="D957" i="5"/>
  <c r="D1241" i="5"/>
  <c r="B1241" i="5"/>
  <c r="D1230" i="5"/>
  <c r="B1230" i="5"/>
  <c r="D1180" i="5"/>
  <c r="B1180" i="5"/>
  <c r="D1166" i="5"/>
  <c r="B1166" i="5"/>
  <c r="D1005" i="5"/>
  <c r="B1005" i="5"/>
  <c r="D1146" i="5"/>
  <c r="D1252" i="5"/>
  <c r="B1252" i="5"/>
  <c r="D1246" i="5"/>
  <c r="B1246" i="5"/>
  <c r="B1179" i="5"/>
  <c r="D1179" i="5"/>
  <c r="D1165" i="5"/>
  <c r="B1165" i="5"/>
  <c r="B1117" i="5"/>
  <c r="D1117" i="5"/>
  <c r="B1011" i="5"/>
  <c r="D1011" i="5"/>
  <c r="B1192" i="5"/>
  <c r="D1192" i="5"/>
  <c r="B1043" i="5"/>
  <c r="D1043" i="5"/>
  <c r="B1027" i="5"/>
  <c r="D1027" i="5"/>
  <c r="B808" i="5"/>
  <c r="D808" i="5"/>
  <c r="D1163" i="5"/>
  <c r="B833" i="5"/>
  <c r="B959" i="5"/>
  <c r="B1134" i="5"/>
  <c r="D1030" i="5"/>
  <c r="D1195" i="5"/>
  <c r="D870" i="5"/>
  <c r="B1206" i="5"/>
  <c r="B1270" i="5"/>
  <c r="D1103" i="5"/>
  <c r="B1229" i="5"/>
  <c r="B912" i="5"/>
  <c r="B1129" i="5"/>
  <c r="B1004" i="5"/>
  <c r="B932" i="5"/>
  <c r="D105" i="5"/>
  <c r="D839" i="5"/>
  <c r="D1196" i="5"/>
  <c r="B1196" i="5"/>
  <c r="D1113" i="5"/>
  <c r="B1113" i="5"/>
  <c r="B1098" i="5"/>
  <c r="D1098" i="5"/>
  <c r="D1053" i="5"/>
  <c r="B1053" i="5"/>
  <c r="D1025" i="5"/>
  <c r="D996" i="5"/>
  <c r="D1115" i="5"/>
  <c r="B816" i="5"/>
  <c r="D914" i="5"/>
  <c r="B973" i="5"/>
  <c r="B835" i="5"/>
  <c r="B1259" i="5"/>
  <c r="D1259" i="5"/>
  <c r="B934" i="5"/>
  <c r="B1092" i="5"/>
  <c r="B1105" i="5"/>
  <c r="B1208" i="5"/>
  <c r="B1207" i="5"/>
  <c r="B1223" i="5"/>
  <c r="B1128" i="5"/>
  <c r="D1128" i="5"/>
  <c r="B1250" i="5"/>
  <c r="D1063" i="5"/>
  <c r="B1102" i="5"/>
  <c r="B1260" i="5"/>
  <c r="D1136" i="5"/>
  <c r="D1162" i="5"/>
  <c r="B1200" i="5"/>
  <c r="B1263" i="5"/>
  <c r="D1263" i="5"/>
  <c r="B1199" i="5"/>
  <c r="D1199" i="5"/>
  <c r="B1018" i="5"/>
  <c r="D1018" i="5"/>
  <c r="D985" i="5"/>
  <c r="B985" i="5"/>
  <c r="N6" i="6"/>
  <c r="AJ6" i="6"/>
  <c r="AJ7" i="6"/>
  <c r="N7" i="6"/>
  <c r="AJ9" i="6"/>
  <c r="N9" i="6"/>
  <c r="AJ21" i="6"/>
  <c r="N17" i="6"/>
  <c r="D130" i="5" l="1"/>
  <c r="D278" i="4"/>
  <c r="D273" i="4"/>
  <c r="D279" i="4"/>
  <c r="B721" i="3"/>
  <c r="D721" i="3"/>
  <c r="D804" i="5"/>
  <c r="D114" i="5"/>
  <c r="D131" i="5"/>
  <c r="B782" i="5"/>
  <c r="B121" i="5"/>
  <c r="D93" i="5"/>
  <c r="D129" i="5"/>
  <c r="B790" i="5"/>
  <c r="D274" i="4"/>
  <c r="B283" i="4"/>
  <c r="D288" i="4"/>
  <c r="B289" i="4"/>
  <c r="D123" i="5"/>
  <c r="D96" i="5"/>
  <c r="D809" i="5"/>
  <c r="B801" i="5"/>
  <c r="D486" i="5"/>
  <c r="B91" i="5"/>
  <c r="B807" i="5"/>
  <c r="B793" i="5"/>
  <c r="B799" i="5"/>
  <c r="B116" i="5"/>
  <c r="D128" i="5"/>
  <c r="D277" i="4"/>
  <c r="B277" i="4"/>
  <c r="B215" i="4"/>
  <c r="D215" i="4"/>
  <c r="D216" i="4"/>
  <c r="B216" i="4"/>
  <c r="B114" i="4"/>
  <c r="D114" i="4"/>
  <c r="D25" i="5"/>
  <c r="B25" i="5"/>
  <c r="D28" i="5"/>
  <c r="B28" i="5"/>
  <c r="D23" i="3"/>
  <c r="B23" i="3"/>
  <c r="D217" i="4"/>
  <c r="B217" i="4"/>
  <c r="D112" i="4"/>
  <c r="B112" i="4"/>
  <c r="B115" i="4"/>
  <c r="D115" i="4"/>
  <c r="D26" i="5"/>
  <c r="B26" i="5"/>
  <c r="B301" i="2"/>
  <c r="D301" i="2"/>
  <c r="B798" i="5"/>
  <c r="D798" i="5"/>
  <c r="D214" i="4"/>
  <c r="B214" i="4"/>
  <c r="D218" i="4"/>
  <c r="B218" i="4"/>
  <c r="D113" i="4"/>
  <c r="B113" i="4"/>
  <c r="D116" i="4"/>
  <c r="B116" i="4"/>
  <c r="D27" i="5"/>
  <c r="B27" i="5"/>
  <c r="B787" i="5"/>
  <c r="D74" i="5"/>
  <c r="B82" i="3"/>
  <c r="D303" i="2"/>
  <c r="B460" i="4"/>
  <c r="B334" i="4"/>
  <c r="D76" i="5"/>
  <c r="D122" i="5"/>
  <c r="D103" i="5"/>
  <c r="B126" i="5"/>
  <c r="B789" i="5"/>
  <c r="D788" i="5"/>
  <c r="B73" i="5"/>
  <c r="D786" i="5"/>
  <c r="D115" i="5"/>
  <c r="D108" i="5"/>
  <c r="D109" i="5"/>
  <c r="B127" i="5"/>
  <c r="D99" i="5"/>
  <c r="D117" i="5"/>
  <c r="D111" i="5"/>
  <c r="D104" i="5"/>
  <c r="B125" i="5"/>
  <c r="B95" i="3"/>
  <c r="D100" i="3"/>
  <c r="D59" i="3"/>
  <c r="B78" i="3"/>
  <c r="B93" i="3"/>
  <c r="D335" i="4"/>
  <c r="B222" i="4"/>
  <c r="B110" i="3"/>
  <c r="B61" i="3"/>
  <c r="D76" i="3"/>
  <c r="D79" i="3"/>
  <c r="B113" i="3"/>
  <c r="B104" i="3"/>
  <c r="B116" i="3"/>
  <c r="D99" i="3"/>
  <c r="B92" i="3"/>
  <c r="B98" i="3"/>
  <c r="B102" i="3"/>
  <c r="B101" i="3"/>
  <c r="B80" i="3"/>
  <c r="B106" i="3"/>
  <c r="D117" i="3"/>
  <c r="B109" i="3"/>
  <c r="D108" i="3"/>
  <c r="D91" i="3"/>
  <c r="B103" i="3"/>
  <c r="B89" i="3"/>
  <c r="D94" i="3"/>
  <c r="B115" i="3"/>
  <c r="D86" i="3"/>
  <c r="B97" i="3"/>
  <c r="B58" i="3"/>
  <c r="B84" i="3"/>
  <c r="D111" i="3"/>
  <c r="D107" i="3"/>
  <c r="B85" i="3"/>
  <c r="B112" i="3"/>
  <c r="D90" i="3"/>
  <c r="B797" i="5"/>
  <c r="D797" i="5"/>
  <c r="B796" i="5"/>
  <c r="D796" i="5"/>
  <c r="B795" i="5"/>
  <c r="D795" i="5"/>
  <c r="B794" i="5"/>
  <c r="D794" i="5"/>
  <c r="D722" i="3"/>
  <c r="B722" i="3"/>
  <c r="D723" i="3"/>
  <c r="B723" i="3"/>
  <c r="D724" i="3"/>
  <c r="B724" i="3"/>
  <c r="D725" i="3"/>
  <c r="B725" i="3"/>
  <c r="D726" i="3"/>
  <c r="B726" i="3"/>
  <c r="D727" i="3"/>
  <c r="B727" i="3"/>
  <c r="D728" i="3"/>
  <c r="B728" i="3"/>
  <c r="D729" i="3"/>
  <c r="B729" i="3"/>
  <c r="D730" i="3"/>
  <c r="B730" i="3"/>
  <c r="D731" i="3"/>
  <c r="B731" i="3"/>
  <c r="D732" i="3"/>
  <c r="B732" i="3"/>
  <c r="D733" i="3"/>
  <c r="B733" i="3"/>
  <c r="D734" i="3"/>
  <c r="B734" i="3"/>
  <c r="D735" i="3"/>
  <c r="B735" i="3"/>
  <c r="D736" i="3"/>
  <c r="B736" i="3"/>
  <c r="B105" i="3"/>
  <c r="D124" i="5"/>
  <c r="D98" i="5"/>
  <c r="D96" i="3"/>
  <c r="D500" i="5"/>
  <c r="B119" i="5"/>
  <c r="D77" i="3"/>
  <c r="B100" i="5"/>
  <c r="B81" i="3"/>
  <c r="B110" i="4"/>
  <c r="D110" i="4"/>
  <c r="D107" i="4"/>
  <c r="B107" i="4"/>
  <c r="B109" i="4"/>
  <c r="D109" i="4"/>
  <c r="B64" i="2"/>
  <c r="D111" i="4"/>
  <c r="B111" i="4"/>
  <c r="B336" i="4"/>
  <c r="D113" i="5"/>
  <c r="D108" i="4"/>
  <c r="B108" i="4"/>
  <c r="D95" i="5"/>
  <c r="B114" i="3"/>
  <c r="B180" i="3"/>
  <c r="D158" i="4"/>
  <c r="B464" i="4"/>
  <c r="B87" i="5"/>
  <c r="B88" i="5"/>
  <c r="D724" i="5"/>
  <c r="B306" i="5"/>
  <c r="D760" i="5"/>
  <c r="B533" i="5"/>
  <c r="B251" i="5"/>
  <c r="D237" i="5"/>
  <c r="D72" i="3"/>
  <c r="B553" i="5"/>
  <c r="D215" i="3"/>
  <c r="D564" i="3"/>
  <c r="B195" i="3"/>
  <c r="B314" i="3"/>
  <c r="D192" i="3"/>
  <c r="B75" i="3"/>
  <c r="B513" i="4"/>
  <c r="D453" i="4"/>
  <c r="B612" i="3"/>
  <c r="D451" i="3"/>
  <c r="D340" i="4"/>
  <c r="B438" i="4"/>
  <c r="D252" i="4"/>
  <c r="B449" i="4"/>
  <c r="B244" i="4"/>
  <c r="D27" i="4"/>
  <c r="D408" i="4"/>
  <c r="D547" i="4"/>
  <c r="B51" i="4"/>
  <c r="D53" i="5"/>
  <c r="B53" i="5"/>
  <c r="D55" i="5"/>
  <c r="B55" i="5"/>
  <c r="D56" i="5"/>
  <c r="B56" i="5"/>
  <c r="B209" i="4"/>
  <c r="D209" i="4"/>
  <c r="D211" i="4"/>
  <c r="B211" i="4"/>
  <c r="D58" i="5"/>
  <c r="B58" i="5"/>
  <c r="D208" i="4"/>
  <c r="B208" i="4"/>
  <c r="D206" i="4"/>
  <c r="B206" i="4"/>
  <c r="D54" i="5"/>
  <c r="B54" i="5"/>
  <c r="D212" i="4"/>
  <c r="B212" i="4"/>
  <c r="D57" i="5"/>
  <c r="B57" i="5"/>
  <c r="D207" i="4"/>
  <c r="B207" i="4"/>
  <c r="D210" i="4"/>
  <c r="B210" i="4"/>
  <c r="D52" i="5"/>
  <c r="B52" i="5"/>
  <c r="D213" i="4"/>
  <c r="B213" i="4"/>
  <c r="B480" i="5"/>
  <c r="D404" i="5"/>
  <c r="D18" i="5"/>
  <c r="D139" i="4"/>
  <c r="D95" i="4"/>
  <c r="D255" i="4"/>
  <c r="B541" i="4"/>
  <c r="D553" i="4"/>
  <c r="D41" i="4"/>
  <c r="B488" i="3"/>
  <c r="B372" i="3"/>
  <c r="B410" i="3"/>
  <c r="D614" i="3"/>
  <c r="B131" i="3"/>
  <c r="B74" i="3"/>
  <c r="B120" i="3"/>
  <c r="B239" i="3"/>
  <c r="D351" i="3"/>
  <c r="B122" i="3"/>
  <c r="D274" i="3"/>
  <c r="D514" i="3"/>
  <c r="B69" i="3"/>
  <c r="B152" i="3"/>
  <c r="D242" i="3"/>
  <c r="D15" i="3"/>
  <c r="B619" i="3"/>
  <c r="D283" i="3"/>
  <c r="B310" i="5"/>
  <c r="B585" i="5"/>
  <c r="B397" i="5"/>
  <c r="B697" i="5"/>
  <c r="B360" i="5"/>
  <c r="D451" i="5"/>
  <c r="B179" i="5"/>
  <c r="B728" i="5"/>
  <c r="B380" i="5"/>
  <c r="B289" i="5"/>
  <c r="B520" i="5"/>
  <c r="B572" i="5"/>
  <c r="D605" i="5"/>
  <c r="J3" i="6"/>
  <c r="B355" i="5"/>
  <c r="B629" i="5"/>
  <c r="B72" i="2"/>
  <c r="G2" i="6"/>
  <c r="D150" i="2"/>
  <c r="B148" i="3"/>
  <c r="D176" i="3"/>
  <c r="B222" i="3"/>
  <c r="D181" i="3"/>
  <c r="B158" i="3"/>
  <c r="D660" i="3"/>
  <c r="D658" i="3"/>
  <c r="D183" i="3"/>
  <c r="B606" i="3"/>
  <c r="D213" i="3"/>
  <c r="D175" i="3"/>
  <c r="D119" i="3"/>
  <c r="B518" i="3"/>
  <c r="B255" i="3"/>
  <c r="B252" i="3"/>
  <c r="D20" i="3"/>
  <c r="B185" i="3"/>
  <c r="B298" i="3"/>
  <c r="B364" i="3"/>
  <c r="D367" i="3"/>
  <c r="B19" i="3"/>
  <c r="B281" i="3"/>
  <c r="D371" i="3"/>
  <c r="D156" i="3"/>
  <c r="B154" i="5"/>
  <c r="D340" i="5"/>
  <c r="B248" i="5"/>
  <c r="B89" i="5"/>
  <c r="D672" i="5"/>
  <c r="D528" i="5"/>
  <c r="B477" i="5"/>
  <c r="B705" i="5"/>
  <c r="B470" i="5"/>
  <c r="B305" i="5"/>
  <c r="B286" i="5"/>
  <c r="D668" i="5"/>
  <c r="D727" i="5"/>
  <c r="D33" i="5"/>
  <c r="B288" i="5"/>
  <c r="D717" i="5"/>
  <c r="B350" i="5"/>
  <c r="D639" i="5"/>
  <c r="D401" i="5"/>
  <c r="B226" i="5"/>
  <c r="D740" i="5"/>
  <c r="D132" i="5"/>
  <c r="D499" i="5"/>
  <c r="B150" i="5"/>
  <c r="B498" i="5"/>
  <c r="J2" i="6"/>
  <c r="D224" i="5"/>
  <c r="B396" i="5"/>
  <c r="D87" i="2"/>
  <c r="D141" i="2"/>
  <c r="D493" i="3"/>
  <c r="B461" i="3"/>
  <c r="B438" i="3"/>
  <c r="B497" i="5"/>
  <c r="B619" i="5"/>
  <c r="B530" i="4"/>
  <c r="D706" i="3"/>
  <c r="D608" i="3"/>
  <c r="D38" i="3"/>
  <c r="B145" i="5"/>
  <c r="B27" i="2"/>
  <c r="D616" i="5"/>
  <c r="B543" i="5"/>
  <c r="D287" i="5"/>
  <c r="D334" i="5"/>
  <c r="D767" i="5"/>
  <c r="B232" i="5"/>
  <c r="B703" i="3"/>
  <c r="B527" i="5"/>
  <c r="D602" i="4"/>
  <c r="B73" i="3"/>
  <c r="B611" i="3"/>
  <c r="B315" i="3"/>
  <c r="B149" i="5"/>
  <c r="D551" i="3"/>
  <c r="D265" i="5"/>
  <c r="D90" i="5"/>
  <c r="D164" i="5"/>
  <c r="D265" i="4"/>
  <c r="B155" i="3"/>
  <c r="D238" i="3"/>
  <c r="B356" i="3"/>
  <c r="B292" i="5"/>
  <c r="D467" i="4"/>
  <c r="D88" i="4"/>
  <c r="B541" i="3"/>
  <c r="B190" i="3"/>
  <c r="D636" i="5"/>
  <c r="B254" i="2"/>
  <c r="D75" i="4"/>
  <c r="D603" i="5"/>
  <c r="D39" i="4"/>
  <c r="D387" i="5"/>
  <c r="D272" i="4"/>
  <c r="B272" i="4"/>
  <c r="D270" i="4"/>
  <c r="B270" i="4"/>
  <c r="B503" i="5"/>
  <c r="B296" i="5"/>
  <c r="B296" i="4"/>
  <c r="D271" i="4"/>
  <c r="B271" i="4"/>
  <c r="B44" i="2"/>
  <c r="D44" i="2"/>
  <c r="D238" i="4"/>
  <c r="D269" i="4"/>
  <c r="B269" i="4"/>
  <c r="B433" i="5"/>
  <c r="D257" i="4"/>
  <c r="B489" i="5"/>
  <c r="D58" i="4"/>
  <c r="B239" i="4"/>
  <c r="D613" i="4"/>
  <c r="B613" i="4"/>
  <c r="B611" i="4"/>
  <c r="D611" i="4"/>
  <c r="D51" i="5"/>
  <c r="B51" i="5"/>
  <c r="D612" i="4"/>
  <c r="B612" i="4"/>
  <c r="D554" i="3"/>
  <c r="B626" i="5"/>
  <c r="B687" i="5"/>
  <c r="D155" i="5"/>
  <c r="D368" i="5"/>
  <c r="B637" i="5"/>
  <c r="B512" i="5"/>
  <c r="B695" i="5"/>
  <c r="D395" i="5"/>
  <c r="B597" i="5"/>
  <c r="B220" i="5"/>
  <c r="B398" i="5"/>
  <c r="B80" i="5"/>
  <c r="B65" i="5"/>
  <c r="D353" i="5"/>
  <c r="D168" i="5"/>
  <c r="B308" i="5"/>
  <c r="B257" i="5"/>
  <c r="D338" i="5"/>
  <c r="B228" i="5"/>
  <c r="D755" i="5"/>
  <c r="D596" i="5"/>
  <c r="B202" i="5"/>
  <c r="B198" i="2"/>
  <c r="D395" i="3"/>
  <c r="B398" i="3"/>
  <c r="D480" i="3"/>
  <c r="D394" i="3"/>
  <c r="D648" i="3"/>
  <c r="B306" i="3"/>
  <c r="B738" i="5"/>
  <c r="B411" i="5"/>
  <c r="D372" i="5"/>
  <c r="B156" i="5"/>
  <c r="B266" i="5"/>
  <c r="B406" i="5"/>
  <c r="B339" i="5"/>
  <c r="D135" i="5"/>
  <c r="D577" i="5"/>
  <c r="B53" i="2"/>
  <c r="B524" i="4"/>
  <c r="D588" i="4"/>
  <c r="D101" i="4"/>
  <c r="D478" i="4"/>
  <c r="D527" i="3"/>
  <c r="B688" i="3"/>
  <c r="B312" i="3"/>
  <c r="B207" i="3"/>
  <c r="B575" i="3"/>
  <c r="B263" i="3"/>
  <c r="B666" i="3"/>
  <c r="D609" i="3"/>
  <c r="D501" i="3"/>
  <c r="B655" i="3"/>
  <c r="B286" i="3"/>
  <c r="D396" i="3"/>
  <c r="D224" i="3"/>
  <c r="D532" i="3"/>
  <c r="D498" i="3"/>
  <c r="B132" i="2"/>
  <c r="D95" i="2"/>
  <c r="B208" i="2"/>
  <c r="B212" i="2"/>
  <c r="D278" i="2"/>
  <c r="D104" i="2"/>
  <c r="D151" i="2"/>
  <c r="D670" i="5"/>
  <c r="D598" i="5"/>
  <c r="B186" i="5"/>
  <c r="B210" i="5"/>
  <c r="D2" i="5"/>
  <c r="D298" i="5"/>
  <c r="B421" i="5"/>
  <c r="B236" i="5"/>
  <c r="B366" i="5"/>
  <c r="D627" i="5"/>
  <c r="B64" i="5"/>
  <c r="D700" i="5"/>
  <c r="D221" i="5"/>
  <c r="D612" i="5"/>
  <c r="D704" i="5"/>
  <c r="B312" i="5"/>
  <c r="B492" i="5"/>
  <c r="D535" i="4"/>
  <c r="B173" i="3"/>
  <c r="D51" i="3"/>
  <c r="B493" i="5"/>
  <c r="B435" i="5"/>
  <c r="B195" i="5"/>
  <c r="B599" i="4"/>
  <c r="B160" i="3"/>
  <c r="B702" i="5"/>
  <c r="D573" i="5"/>
  <c r="B476" i="4"/>
  <c r="B11" i="4"/>
  <c r="B714" i="5"/>
  <c r="D13" i="2"/>
  <c r="B632" i="3"/>
  <c r="B163" i="4"/>
  <c r="B185" i="5"/>
  <c r="D257" i="3"/>
  <c r="B425" i="4"/>
  <c r="B454" i="4"/>
  <c r="B483" i="4"/>
  <c r="D416" i="4"/>
  <c r="B223" i="3"/>
  <c r="B506" i="3"/>
  <c r="D392" i="5"/>
  <c r="B301" i="5"/>
  <c r="D178" i="5"/>
  <c r="D75" i="2"/>
  <c r="D243" i="5"/>
  <c r="B39" i="5"/>
  <c r="B55" i="2"/>
  <c r="D195" i="2"/>
  <c r="D476" i="5"/>
  <c r="D518" i="4"/>
  <c r="D502" i="4"/>
  <c r="D508" i="4"/>
  <c r="B71" i="4"/>
  <c r="B507" i="4"/>
  <c r="D65" i="3"/>
  <c r="B278" i="3"/>
  <c r="D4" i="3"/>
  <c r="B9" i="3"/>
  <c r="B387" i="3"/>
  <c r="B303" i="5"/>
  <c r="B175" i="5"/>
  <c r="B438" i="5"/>
  <c r="B335" i="5"/>
  <c r="D569" i="5"/>
  <c r="D444" i="4"/>
  <c r="B461" i="4"/>
  <c r="B10" i="3"/>
  <c r="D261" i="3"/>
  <c r="B519" i="5"/>
  <c r="B82" i="2"/>
  <c r="B327" i="5"/>
  <c r="D314" i="4"/>
  <c r="B26" i="3"/>
  <c r="D511" i="3"/>
  <c r="D357" i="3"/>
  <c r="B343" i="3"/>
  <c r="D137" i="5"/>
  <c r="B554" i="4"/>
  <c r="D313" i="3"/>
  <c r="B768" i="5"/>
  <c r="B384" i="5"/>
  <c r="D475" i="4"/>
  <c r="D491" i="4"/>
  <c r="D665" i="3"/>
  <c r="B309" i="5"/>
  <c r="B180" i="5"/>
  <c r="D375" i="3"/>
  <c r="B344" i="3"/>
  <c r="B338" i="3"/>
  <c r="B417" i="5"/>
  <c r="D482" i="4"/>
  <c r="D567" i="4"/>
  <c r="D227" i="3"/>
  <c r="B489" i="3"/>
  <c r="D173" i="5"/>
  <c r="D277" i="5"/>
  <c r="B744" i="5"/>
  <c r="B272" i="5"/>
  <c r="B642" i="3"/>
  <c r="B348" i="3"/>
  <c r="D601" i="3"/>
  <c r="B455" i="3"/>
  <c r="D335" i="3"/>
  <c r="D162" i="2"/>
  <c r="B583" i="4"/>
  <c r="B118" i="4"/>
  <c r="B332" i="3"/>
  <c r="B308" i="3"/>
  <c r="B385" i="3"/>
  <c r="D575" i="5"/>
  <c r="D745" i="5"/>
  <c r="B11" i="5"/>
  <c r="B473" i="5"/>
  <c r="B134" i="3"/>
  <c r="B580" i="5"/>
  <c r="D424" i="4"/>
  <c r="B431" i="3"/>
  <c r="B408" i="5"/>
  <c r="D601" i="5"/>
  <c r="B485" i="5"/>
  <c r="D562" i="5"/>
  <c r="B698" i="5"/>
  <c r="D174" i="3"/>
  <c r="D481" i="3"/>
  <c r="D281" i="5"/>
  <c r="D358" i="3"/>
  <c r="B430" i="3"/>
  <c r="D600" i="3"/>
  <c r="D323" i="5"/>
  <c r="B219" i="5"/>
  <c r="B712" i="5"/>
  <c r="D648" i="5"/>
  <c r="B463" i="4"/>
  <c r="D589" i="4"/>
  <c r="D29" i="4"/>
  <c r="B339" i="4"/>
  <c r="B610" i="3"/>
  <c r="D695" i="3"/>
  <c r="D577" i="3"/>
  <c r="D294" i="3"/>
  <c r="D558" i="3"/>
  <c r="D219" i="3"/>
  <c r="D228" i="3"/>
  <c r="B671" i="3"/>
  <c r="D188" i="5"/>
  <c r="B621" i="5"/>
  <c r="B692" i="5"/>
  <c r="D439" i="5"/>
  <c r="D67" i="3"/>
  <c r="B568" i="4"/>
  <c r="D115" i="2"/>
  <c r="B38" i="5"/>
  <c r="B212" i="5"/>
  <c r="B594" i="5"/>
  <c r="D177" i="2"/>
  <c r="B749" i="5"/>
  <c r="B133" i="5"/>
  <c r="D209" i="5"/>
  <c r="B330" i="5"/>
  <c r="D284" i="5"/>
  <c r="B458" i="4"/>
  <c r="D346" i="4"/>
  <c r="D667" i="3"/>
  <c r="B483" i="3"/>
  <c r="B645" i="3"/>
  <c r="B197" i="3"/>
  <c r="D336" i="3"/>
  <c r="D376" i="5"/>
  <c r="D472" i="5"/>
  <c r="B475" i="5"/>
  <c r="D526" i="5"/>
  <c r="B625" i="5"/>
  <c r="B70" i="2"/>
  <c r="D213" i="2"/>
  <c r="B108" i="2"/>
  <c r="B456" i="5"/>
  <c r="B229" i="3"/>
  <c r="B246" i="5"/>
  <c r="B304" i="5"/>
  <c r="B256" i="5"/>
  <c r="B458" i="5"/>
  <c r="B580" i="4"/>
  <c r="B515" i="4"/>
  <c r="D551" i="4"/>
  <c r="B428" i="3"/>
  <c r="B319" i="3"/>
  <c r="B469" i="3"/>
  <c r="B284" i="3"/>
  <c r="D512" i="3"/>
  <c r="D246" i="3"/>
  <c r="D329" i="3"/>
  <c r="D390" i="5"/>
  <c r="D593" i="5"/>
  <c r="G3" i="6"/>
  <c r="D109" i="2"/>
  <c r="B707" i="5"/>
  <c r="D542" i="4"/>
  <c r="B661" i="5"/>
  <c r="B673" i="5"/>
  <c r="D135" i="2"/>
  <c r="D333" i="5"/>
  <c r="D143" i="5"/>
  <c r="D276" i="5"/>
  <c r="B326" i="5"/>
  <c r="B356" i="4"/>
  <c r="D545" i="4"/>
  <c r="D271" i="3"/>
  <c r="B259" i="3"/>
  <c r="B495" i="3"/>
  <c r="B178" i="3"/>
  <c r="D406" i="3"/>
  <c r="D780" i="5"/>
  <c r="D718" i="5"/>
  <c r="B233" i="5"/>
  <c r="B174" i="5"/>
  <c r="C3" i="6"/>
  <c r="D159" i="2"/>
  <c r="D431" i="5"/>
  <c r="B107" i="2"/>
  <c r="D155" i="2"/>
  <c r="D393" i="5"/>
  <c r="B68" i="5"/>
  <c r="B66" i="5"/>
  <c r="B144" i="5"/>
  <c r="D500" i="4"/>
  <c r="D117" i="4"/>
  <c r="D451" i="4"/>
  <c r="D124" i="4"/>
  <c r="B251" i="3"/>
  <c r="B322" i="3"/>
  <c r="B678" i="3"/>
  <c r="B55" i="3"/>
  <c r="B299" i="3"/>
  <c r="B188" i="3"/>
  <c r="D599" i="5"/>
  <c r="B200" i="5"/>
  <c r="B267" i="2"/>
  <c r="D300" i="5"/>
  <c r="D465" i="5"/>
  <c r="B513" i="5"/>
  <c r="B77" i="5"/>
  <c r="D299" i="5"/>
  <c r="D542" i="5"/>
  <c r="D660" i="5"/>
  <c r="B62" i="5"/>
  <c r="D13" i="4"/>
  <c r="D223" i="4"/>
  <c r="D570" i="4"/>
  <c r="B310" i="3"/>
  <c r="D232" i="3"/>
  <c r="D280" i="3"/>
  <c r="D262" i="3"/>
  <c r="B674" i="3"/>
  <c r="B561" i="3"/>
  <c r="B172" i="3"/>
  <c r="B420" i="5"/>
  <c r="B183" i="5"/>
  <c r="B525" i="5"/>
  <c r="B293" i="5"/>
  <c r="D514" i="5"/>
  <c r="B152" i="5"/>
  <c r="D418" i="4"/>
  <c r="B511" i="5"/>
  <c r="B232" i="4"/>
  <c r="B588" i="5"/>
  <c r="B471" i="5"/>
  <c r="D183" i="2"/>
  <c r="B260" i="5"/>
  <c r="B613" i="5"/>
  <c r="D57" i="3"/>
  <c r="D516" i="5"/>
  <c r="D645" i="5"/>
  <c r="D580" i="3"/>
  <c r="B531" i="4"/>
  <c r="D628" i="3"/>
  <c r="D518" i="5"/>
  <c r="B564" i="5"/>
  <c r="B481" i="5"/>
  <c r="D609" i="5"/>
  <c r="D372" i="4"/>
  <c r="B411" i="3"/>
  <c r="D616" i="3"/>
  <c r="D270" i="3"/>
  <c r="B492" i="3"/>
  <c r="D690" i="3"/>
  <c r="D307" i="3"/>
  <c r="B247" i="3"/>
  <c r="B538" i="3"/>
  <c r="D328" i="3"/>
  <c r="D615" i="3"/>
  <c r="D394" i="5"/>
  <c r="B282" i="5"/>
  <c r="B274" i="5"/>
  <c r="D731" i="5"/>
  <c r="D535" i="5"/>
  <c r="D568" i="5"/>
  <c r="D449" i="5"/>
  <c r="D349" i="5"/>
  <c r="B10" i="5"/>
  <c r="D160" i="4"/>
  <c r="D118" i="2"/>
  <c r="B538" i="4"/>
  <c r="B72" i="5"/>
  <c r="B223" i="5"/>
  <c r="B362" i="5"/>
  <c r="D208" i="5"/>
  <c r="B746" i="5"/>
  <c r="B454" i="5"/>
  <c r="D762" i="5"/>
  <c r="D219" i="4"/>
  <c r="D503" i="4"/>
  <c r="D448" i="4"/>
  <c r="D35" i="4"/>
  <c r="B248" i="4"/>
  <c r="D153" i="4"/>
  <c r="B124" i="3"/>
  <c r="B407" i="3"/>
  <c r="B41" i="3"/>
  <c r="D444" i="3"/>
  <c r="B420" i="3"/>
  <c r="B300" i="3"/>
  <c r="B570" i="3"/>
  <c r="D723" i="5"/>
  <c r="D532" i="5"/>
  <c r="B664" i="5"/>
  <c r="D244" i="5"/>
  <c r="B373" i="5"/>
  <c r="D240" i="2"/>
  <c r="B578" i="5"/>
  <c r="D169" i="2"/>
  <c r="D602" i="5"/>
  <c r="B189" i="3"/>
  <c r="D245" i="5"/>
  <c r="B336" i="5"/>
  <c r="D219" i="2"/>
  <c r="D228" i="2"/>
  <c r="B236" i="4"/>
  <c r="B2" i="4"/>
  <c r="B337" i="3"/>
  <c r="D561" i="4"/>
  <c r="D53" i="3"/>
  <c r="B419" i="3"/>
  <c r="B47" i="3"/>
  <c r="B6" i="3"/>
  <c r="B303" i="3"/>
  <c r="D203" i="3"/>
  <c r="D47" i="5"/>
  <c r="B79" i="5"/>
  <c r="D721" i="5"/>
  <c r="B430" i="5"/>
  <c r="D241" i="5"/>
  <c r="D563" i="5"/>
  <c r="B155" i="4"/>
  <c r="B307" i="5"/>
  <c r="D231" i="3"/>
  <c r="B329" i="5"/>
  <c r="B521" i="5"/>
  <c r="D151" i="4"/>
  <c r="D375" i="4"/>
  <c r="B254" i="5"/>
  <c r="D468" i="4"/>
  <c r="D466" i="4"/>
  <c r="B605" i="4"/>
  <c r="D419" i="4"/>
  <c r="B673" i="3"/>
  <c r="D363" i="3"/>
  <c r="B170" i="3"/>
  <c r="D333" i="3"/>
  <c r="D182" i="3"/>
  <c r="B503" i="3"/>
  <c r="D630" i="5"/>
  <c r="B658" i="5"/>
  <c r="D399" i="5"/>
  <c r="B242" i="5"/>
  <c r="B158" i="5"/>
  <c r="D282" i="3"/>
  <c r="B730" i="5"/>
  <c r="D242" i="2"/>
  <c r="B737" i="5"/>
  <c r="B170" i="2"/>
  <c r="D213" i="5"/>
  <c r="D589" i="5"/>
  <c r="D290" i="3"/>
  <c r="B624" i="5"/>
  <c r="B99" i="2"/>
  <c r="D290" i="5"/>
  <c r="D611" i="5"/>
  <c r="D142" i="4"/>
  <c r="B220" i="4"/>
  <c r="B361" i="4"/>
  <c r="D446" i="4"/>
  <c r="B385" i="4"/>
  <c r="D326" i="3"/>
  <c r="B439" i="3"/>
  <c r="B683" i="3"/>
  <c r="D29" i="3"/>
  <c r="B380" i="3"/>
  <c r="B37" i="3"/>
  <c r="B559" i="3"/>
  <c r="B607" i="3"/>
  <c r="D165" i="5"/>
  <c r="D634" i="5"/>
  <c r="D628" i="5"/>
  <c r="B729" i="5"/>
  <c r="B710" i="5"/>
  <c r="D657" i="5"/>
  <c r="D49" i="5"/>
  <c r="D61" i="2"/>
  <c r="D134" i="5"/>
  <c r="B64" i="4"/>
  <c r="D423" i="5"/>
  <c r="D531" i="5"/>
  <c r="D349" i="3"/>
  <c r="B590" i="5"/>
  <c r="D752" i="5"/>
  <c r="D620" i="3"/>
  <c r="D526" i="3"/>
  <c r="B403" i="3"/>
  <c r="B118" i="3"/>
  <c r="D263" i="5"/>
  <c r="D172" i="2"/>
  <c r="D253" i="5"/>
  <c r="D15" i="2"/>
  <c r="B261" i="5"/>
  <c r="B407" i="5"/>
  <c r="D26" i="4"/>
  <c r="B44" i="3"/>
  <c r="B342" i="5"/>
  <c r="D474" i="5"/>
  <c r="B537" i="5"/>
  <c r="D591" i="4"/>
  <c r="D537" i="4"/>
  <c r="D395" i="4"/>
  <c r="D474" i="4"/>
  <c r="B651" i="3"/>
  <c r="B626" i="3"/>
  <c r="B194" i="3"/>
  <c r="B582" i="3"/>
  <c r="B461" i="5"/>
  <c r="D747" i="5"/>
  <c r="D200" i="2"/>
  <c r="B266" i="2"/>
  <c r="B583" i="5"/>
  <c r="B379" i="5"/>
  <c r="B544" i="4"/>
  <c r="B43" i="4"/>
  <c r="D552" i="4"/>
  <c r="B359" i="4"/>
  <c r="D46" i="4"/>
  <c r="B298" i="4"/>
  <c r="B221" i="4"/>
  <c r="D169" i="3"/>
  <c r="B464" i="3"/>
  <c r="B201" i="3"/>
  <c r="D381" i="3"/>
  <c r="D573" i="3"/>
  <c r="D177" i="5"/>
  <c r="B769" i="5"/>
  <c r="B381" i="5"/>
  <c r="B571" i="5"/>
  <c r="B337" i="5"/>
  <c r="D600" i="5"/>
  <c r="B78" i="4"/>
  <c r="B185" i="2"/>
  <c r="B561" i="5"/>
  <c r="D684" i="5"/>
  <c r="D147" i="2"/>
  <c r="B275" i="2"/>
  <c r="D273" i="2"/>
  <c r="D653" i="5"/>
  <c r="D750" i="5"/>
  <c r="D42" i="5"/>
  <c r="D485" i="3"/>
  <c r="D519" i="4"/>
  <c r="D544" i="5"/>
  <c r="B171" i="3"/>
  <c r="D215" i="5"/>
  <c r="B399" i="3"/>
  <c r="B165" i="2"/>
  <c r="B9" i="4"/>
  <c r="D663" i="3"/>
  <c r="D161" i="3"/>
  <c r="D646" i="3"/>
  <c r="B190" i="5"/>
  <c r="D574" i="5"/>
  <c r="B595" i="5"/>
  <c r="D269" i="3"/>
  <c r="B241" i="3"/>
  <c r="D344" i="5"/>
  <c r="B214" i="3"/>
  <c r="B74" i="4"/>
  <c r="B260" i="3"/>
  <c r="D268" i="3"/>
  <c r="B206" i="3"/>
  <c r="B358" i="5"/>
  <c r="B258" i="2"/>
  <c r="B682" i="3"/>
  <c r="D534" i="3"/>
  <c r="D71" i="5"/>
  <c r="D262" i="5"/>
  <c r="B682" i="5"/>
  <c r="D295" i="4"/>
  <c r="D236" i="3"/>
  <c r="B264" i="5"/>
  <c r="D63" i="5"/>
  <c r="D123" i="4"/>
  <c r="D147" i="5"/>
  <c r="D86" i="4"/>
  <c r="B457" i="4"/>
  <c r="D413" i="4"/>
  <c r="B555" i="5"/>
  <c r="B216" i="5"/>
  <c r="B81" i="5"/>
  <c r="B131" i="4"/>
  <c r="B526" i="4"/>
  <c r="D147" i="4"/>
  <c r="B66" i="4"/>
  <c r="D254" i="4"/>
  <c r="D470" i="4"/>
  <c r="B137" i="3"/>
  <c r="B653" i="3"/>
  <c r="D204" i="3"/>
  <c r="B657" i="3"/>
  <c r="D18" i="3"/>
  <c r="B711" i="3"/>
  <c r="D405" i="5"/>
  <c r="B352" i="5"/>
  <c r="D375" i="5"/>
  <c r="B25" i="2"/>
  <c r="D239" i="5"/>
  <c r="B144" i="2"/>
  <c r="B262" i="2"/>
  <c r="D479" i="5"/>
  <c r="B137" i="2"/>
  <c r="D317" i="3"/>
  <c r="B152" i="4"/>
  <c r="D582" i="4"/>
  <c r="B604" i="4"/>
  <c r="B162" i="4"/>
  <c r="B694" i="3"/>
  <c r="B186" i="3"/>
  <c r="D327" i="3"/>
  <c r="D412" i="3"/>
  <c r="D680" i="3"/>
  <c r="B499" i="3"/>
  <c r="B135" i="3"/>
  <c r="B572" i="3"/>
  <c r="D389" i="3"/>
  <c r="B291" i="3"/>
  <c r="B550" i="5"/>
  <c r="B403" i="5"/>
  <c r="D5" i="2"/>
  <c r="B191" i="2"/>
  <c r="B482" i="5"/>
  <c r="B443" i="5"/>
  <c r="B4" i="5"/>
  <c r="D523" i="5"/>
  <c r="D271" i="5"/>
  <c r="B271" i="5"/>
  <c r="D98" i="2"/>
  <c r="B98" i="2"/>
  <c r="D668" i="3"/>
  <c r="D268" i="5"/>
  <c r="D703" i="5"/>
  <c r="B445" i="4"/>
  <c r="D370" i="4"/>
  <c r="B32" i="4"/>
  <c r="B305" i="3"/>
  <c r="B453" i="5"/>
  <c r="D162" i="5"/>
  <c r="D196" i="5"/>
  <c r="D640" i="5"/>
  <c r="D203" i="2"/>
  <c r="B234" i="2"/>
  <c r="D508" i="5"/>
  <c r="B92" i="2"/>
  <c r="D92" i="2"/>
  <c r="D110" i="2"/>
  <c r="B110" i="2"/>
  <c r="B509" i="5"/>
  <c r="D565" i="3"/>
  <c r="D187" i="3"/>
  <c r="D384" i="3"/>
  <c r="B9" i="5"/>
  <c r="B659" i="5"/>
  <c r="D194" i="4"/>
  <c r="D80" i="4"/>
  <c r="D411" i="4"/>
  <c r="D28" i="4"/>
  <c r="D322" i="4"/>
  <c r="B97" i="4"/>
  <c r="D315" i="4"/>
  <c r="B639" i="3"/>
  <c r="B441" i="3"/>
  <c r="D302" i="3"/>
  <c r="D153" i="3"/>
  <c r="D179" i="3"/>
  <c r="D191" i="3"/>
  <c r="D138" i="3"/>
  <c r="D162" i="3"/>
  <c r="B40" i="3"/>
  <c r="B447" i="3"/>
  <c r="B479" i="3"/>
  <c r="B297" i="3"/>
  <c r="D157" i="5"/>
  <c r="B322" i="5"/>
  <c r="B469" i="5"/>
  <c r="B761" i="5"/>
  <c r="B177" i="3"/>
  <c r="B598" i="4"/>
  <c r="B171" i="2"/>
  <c r="B565" i="5"/>
  <c r="D618" i="5"/>
  <c r="B211" i="5"/>
  <c r="D211" i="5"/>
  <c r="D111" i="2"/>
  <c r="B111" i="2"/>
  <c r="D258" i="4"/>
  <c r="B500" i="3"/>
  <c r="B491" i="5"/>
  <c r="B35" i="5"/>
  <c r="D138" i="5"/>
  <c r="B325" i="5"/>
  <c r="B593" i="4"/>
  <c r="D555" i="4"/>
  <c r="B575" i="4"/>
  <c r="B469" i="4"/>
  <c r="B345" i="4"/>
  <c r="B493" i="4"/>
  <c r="B543" i="4"/>
  <c r="B367" i="4"/>
  <c r="D224" i="4"/>
  <c r="B708" i="3"/>
  <c r="B139" i="3"/>
  <c r="B684" i="3"/>
  <c r="B687" i="3"/>
  <c r="D497" i="3"/>
  <c r="B360" i="3"/>
  <c r="D414" i="3"/>
  <c r="B496" i="3"/>
  <c r="D31" i="3"/>
  <c r="B2" i="3"/>
  <c r="B3" i="3"/>
  <c r="B529" i="3"/>
  <c r="B714" i="3"/>
  <c r="D429" i="3"/>
  <c r="B691" i="5"/>
  <c r="B551" i="5"/>
  <c r="D488" i="5"/>
  <c r="D428" i="5"/>
  <c r="B194" i="5"/>
  <c r="D289" i="3"/>
  <c r="B674" i="5"/>
  <c r="B669" i="3"/>
  <c r="B458" i="3"/>
  <c r="D328" i="5"/>
  <c r="B524" i="5"/>
  <c r="D579" i="5"/>
  <c r="D331" i="5"/>
  <c r="D158" i="2"/>
  <c r="D222" i="2"/>
  <c r="B21" i="4"/>
  <c r="D53" i="4"/>
  <c r="D92" i="4"/>
  <c r="D248" i="3"/>
  <c r="B200" i="3"/>
  <c r="D52" i="3"/>
  <c r="D151" i="5"/>
  <c r="B662" i="5"/>
  <c r="D759" i="5"/>
  <c r="B632" i="5"/>
  <c r="D550" i="4"/>
  <c r="B479" i="4"/>
  <c r="B573" i="4"/>
  <c r="D504" i="4"/>
  <c r="B140" i="3"/>
  <c r="B540" i="3"/>
  <c r="B720" i="3"/>
  <c r="B588" i="3"/>
  <c r="D440" i="3"/>
  <c r="B123" i="3"/>
  <c r="D699" i="3"/>
  <c r="D528" i="3"/>
  <c r="D608" i="5"/>
  <c r="B467" i="5"/>
  <c r="D199" i="5"/>
  <c r="B136" i="3"/>
  <c r="D324" i="5"/>
  <c r="B215" i="2"/>
  <c r="B466" i="5"/>
  <c r="B267" i="5"/>
  <c r="D267" i="5"/>
  <c r="D285" i="5"/>
  <c r="B285" i="5"/>
  <c r="D413" i="5"/>
  <c r="B273" i="5"/>
  <c r="B205" i="3"/>
  <c r="B112" i="2"/>
  <c r="D112" i="2"/>
  <c r="D93" i="2"/>
  <c r="B93" i="2"/>
  <c r="B193" i="5"/>
  <c r="B460" i="5"/>
  <c r="B73" i="4"/>
  <c r="B52" i="4"/>
  <c r="B594" i="4"/>
  <c r="B249" i="4"/>
  <c r="B23" i="4"/>
  <c r="D520" i="4"/>
  <c r="D56" i="4"/>
  <c r="D352" i="3"/>
  <c r="D277" i="3"/>
  <c r="B624" i="3"/>
  <c r="B250" i="3"/>
  <c r="B165" i="3"/>
  <c r="B633" i="5"/>
  <c r="B671" i="5"/>
  <c r="D515" i="5"/>
  <c r="B506" i="5"/>
  <c r="B66" i="2"/>
  <c r="B120" i="2"/>
  <c r="B288" i="2"/>
  <c r="B348" i="5"/>
  <c r="B604" i="5"/>
  <c r="D446" i="5"/>
  <c r="B99" i="4"/>
  <c r="D122" i="4"/>
  <c r="D310" i="4"/>
  <c r="B631" i="3"/>
  <c r="B325" i="3"/>
  <c r="D237" i="2"/>
  <c r="B237" i="2"/>
  <c r="D194" i="2"/>
  <c r="B194" i="2"/>
  <c r="D250" i="5"/>
  <c r="B250" i="5"/>
  <c r="D444" i="5"/>
  <c r="B444" i="5"/>
  <c r="D196" i="3"/>
  <c r="B196" i="3"/>
  <c r="B595" i="4"/>
  <c r="D72" i="4"/>
  <c r="B159" i="3"/>
  <c r="D231" i="2"/>
  <c r="B279" i="5"/>
  <c r="D134" i="2"/>
  <c r="D665" i="5"/>
  <c r="B665" i="5"/>
  <c r="D291" i="5"/>
  <c r="B291" i="5"/>
  <c r="D105" i="2"/>
  <c r="B105" i="2"/>
  <c r="D156" i="2"/>
  <c r="B156" i="2"/>
  <c r="B258" i="5"/>
  <c r="D258" i="5"/>
  <c r="D283" i="5"/>
  <c r="B283" i="5"/>
  <c r="B136" i="5"/>
  <c r="D422" i="4"/>
  <c r="B264" i="4"/>
  <c r="D556" i="4"/>
  <c r="D203" i="4"/>
  <c r="D563" i="4"/>
  <c r="B13" i="3"/>
  <c r="D316" i="3"/>
  <c r="B8" i="3"/>
  <c r="D369" i="3"/>
  <c r="D258" i="3"/>
  <c r="D546" i="3"/>
  <c r="D143" i="3"/>
  <c r="D507" i="3"/>
  <c r="D437" i="3"/>
  <c r="B119" i="2"/>
  <c r="B357" i="5"/>
  <c r="B701" i="5"/>
  <c r="D196" i="2"/>
  <c r="D468" i="5"/>
  <c r="B677" i="5"/>
  <c r="D149" i="2"/>
  <c r="B149" i="2"/>
  <c r="D269" i="5"/>
  <c r="B269" i="5"/>
  <c r="B252" i="5"/>
  <c r="D252" i="5"/>
  <c r="B230" i="5"/>
  <c r="D230" i="5"/>
  <c r="D577" i="4"/>
  <c r="D545" i="5"/>
  <c r="B617" i="5"/>
  <c r="B294" i="5"/>
  <c r="D294" i="5"/>
  <c r="D249" i="5"/>
  <c r="B249" i="5"/>
  <c r="B229" i="5"/>
  <c r="D229" i="5"/>
  <c r="D88" i="2"/>
  <c r="B88" i="2"/>
  <c r="D519" i="3"/>
  <c r="B8" i="2"/>
  <c r="B217" i="5"/>
  <c r="D217" i="5"/>
  <c r="B34" i="5"/>
  <c r="D34" i="5"/>
  <c r="B184" i="3"/>
  <c r="D184" i="3"/>
  <c r="D90" i="2"/>
  <c r="B90" i="2"/>
  <c r="B187" i="5"/>
  <c r="D76" i="4"/>
  <c r="D279" i="3"/>
  <c r="B579" i="3"/>
  <c r="B566" i="3"/>
  <c r="D603" i="3"/>
  <c r="B63" i="3"/>
  <c r="D570" i="5"/>
  <c r="D12" i="5"/>
  <c r="B576" i="5"/>
  <c r="D101" i="2"/>
  <c r="B101" i="2"/>
  <c r="B240" i="5"/>
  <c r="D240" i="5"/>
  <c r="D240" i="3"/>
  <c r="B240" i="3"/>
  <c r="D116" i="2"/>
  <c r="B116" i="2"/>
  <c r="D231" i="5"/>
  <c r="B231" i="5"/>
  <c r="D217" i="3"/>
  <c r="B217" i="3"/>
  <c r="B188" i="2"/>
  <c r="D188" i="2"/>
  <c r="D278" i="5"/>
  <c r="B278" i="5"/>
  <c r="B317" i="4"/>
  <c r="B139" i="5"/>
  <c r="D332" i="4"/>
  <c r="D325" i="4"/>
  <c r="D130" i="3"/>
  <c r="D592" i="3"/>
  <c r="B413" i="3"/>
  <c r="D453" i="3"/>
  <c r="B334" i="3"/>
  <c r="D589" i="3"/>
  <c r="D424" i="3"/>
  <c r="D140" i="2"/>
  <c r="B636" i="3"/>
  <c r="B32" i="2"/>
  <c r="B320" i="5"/>
  <c r="D533" i="3"/>
  <c r="D356" i="5"/>
  <c r="B449" i="3"/>
  <c r="D117" i="2"/>
  <c r="B117" i="2"/>
  <c r="B89" i="2"/>
  <c r="D89" i="2"/>
  <c r="B222" i="5"/>
  <c r="D222" i="5"/>
  <c r="D694" i="5"/>
  <c r="B694" i="5"/>
  <c r="B247" i="5"/>
  <c r="D247" i="5"/>
  <c r="D259" i="5"/>
  <c r="B259" i="5"/>
  <c r="B153" i="5"/>
  <c r="D366" i="4"/>
  <c r="D404" i="3"/>
  <c r="B586" i="3"/>
  <c r="D384" i="4"/>
  <c r="D202" i="3"/>
  <c r="B202" i="3"/>
  <c r="B218" i="5"/>
  <c r="D218" i="5"/>
  <c r="B414" i="5"/>
  <c r="D414" i="5"/>
  <c r="B302" i="5"/>
  <c r="D302" i="5"/>
  <c r="B275" i="5"/>
  <c r="D275" i="5"/>
  <c r="B30" i="5"/>
  <c r="D30" i="5"/>
  <c r="D382" i="4"/>
  <c r="B382" i="4"/>
  <c r="B478" i="5"/>
  <c r="D478" i="5"/>
  <c r="D272" i="2"/>
  <c r="B272" i="2"/>
  <c r="B550" i="3"/>
  <c r="D550" i="3"/>
  <c r="B193" i="2"/>
  <c r="D193" i="2"/>
  <c r="B166" i="4"/>
  <c r="D166" i="4"/>
  <c r="D55" i="4"/>
  <c r="B55" i="4"/>
  <c r="D388" i="5"/>
  <c r="B388" i="5"/>
  <c r="D230" i="2"/>
  <c r="B230" i="2"/>
  <c r="B663" i="5"/>
  <c r="D663" i="5"/>
  <c r="D685" i="3"/>
  <c r="B685" i="3"/>
  <c r="B39" i="3"/>
  <c r="D39" i="3"/>
  <c r="B17" i="3"/>
  <c r="D17" i="3"/>
  <c r="D36" i="5"/>
  <c r="B36" i="5"/>
  <c r="B445" i="3"/>
  <c r="D445" i="3"/>
  <c r="D423" i="4"/>
  <c r="B423" i="4"/>
  <c r="B598" i="3"/>
  <c r="D598" i="3"/>
  <c r="D546" i="5"/>
  <c r="B546" i="5"/>
  <c r="B685" i="5"/>
  <c r="D685" i="5"/>
  <c r="D281" i="2"/>
  <c r="B281" i="2"/>
  <c r="D295" i="3"/>
  <c r="B295" i="3"/>
  <c r="D505" i="3"/>
  <c r="B505" i="3"/>
  <c r="B531" i="3"/>
  <c r="D531" i="3"/>
  <c r="D679" i="3"/>
  <c r="B679" i="3"/>
  <c r="B268" i="2"/>
  <c r="D268" i="2"/>
  <c r="D584" i="3"/>
  <c r="B584" i="3"/>
  <c r="D540" i="5"/>
  <c r="B540" i="5"/>
  <c r="D614" i="5"/>
  <c r="B614" i="5"/>
  <c r="B354" i="5"/>
  <c r="D354" i="5"/>
  <c r="D62" i="3"/>
  <c r="B62" i="3"/>
  <c r="D484" i="3"/>
  <c r="B484" i="3"/>
  <c r="B292" i="2"/>
  <c r="D292" i="2"/>
  <c r="D586" i="5"/>
  <c r="B586" i="5"/>
  <c r="B722" i="5"/>
  <c r="D722" i="5"/>
  <c r="D502" i="5"/>
  <c r="B502" i="5"/>
  <c r="D339" i="3"/>
  <c r="B339" i="3"/>
  <c r="B42" i="3"/>
  <c r="D42" i="3"/>
  <c r="B423" i="3"/>
  <c r="D423" i="3"/>
  <c r="B708" i="5"/>
  <c r="D708" i="5"/>
  <c r="B348" i="4"/>
  <c r="D348" i="4"/>
  <c r="B530" i="5"/>
  <c r="D530" i="5"/>
  <c r="D127" i="4"/>
  <c r="B127" i="4"/>
  <c r="B566" i="5"/>
  <c r="D566" i="5"/>
  <c r="B238" i="5"/>
  <c r="D238" i="5"/>
  <c r="B164" i="2"/>
  <c r="D164" i="2"/>
  <c r="B370" i="5"/>
  <c r="D370" i="5"/>
  <c r="B295" i="5"/>
  <c r="D295" i="5"/>
  <c r="B46" i="3"/>
  <c r="D46" i="3"/>
  <c r="D40" i="4"/>
  <c r="B40" i="4"/>
  <c r="D432" i="3"/>
  <c r="B432" i="3"/>
  <c r="B167" i="2"/>
  <c r="D167" i="2"/>
  <c r="D270" i="2"/>
  <c r="B270" i="2"/>
  <c r="D233" i="2"/>
  <c r="B233" i="2"/>
  <c r="D361" i="5"/>
  <c r="B361" i="5"/>
  <c r="D254" i="3"/>
  <c r="B254" i="3"/>
  <c r="B494" i="3"/>
  <c r="D494" i="3"/>
  <c r="D450" i="3"/>
  <c r="B450" i="3"/>
  <c r="D317" i="5"/>
  <c r="B317" i="5"/>
  <c r="B735" i="5"/>
  <c r="D735" i="5"/>
  <c r="D264" i="3"/>
  <c r="B264" i="3"/>
  <c r="B156" i="4"/>
  <c r="D156" i="4"/>
  <c r="D641" i="3"/>
  <c r="B641" i="3"/>
  <c r="B243" i="2"/>
  <c r="D243" i="2"/>
  <c r="B32" i="5"/>
  <c r="D32" i="5"/>
  <c r="B647" i="3"/>
  <c r="D647" i="3"/>
  <c r="D347" i="4"/>
  <c r="B347" i="4"/>
  <c r="B681" i="5"/>
  <c r="D681" i="5"/>
  <c r="D36" i="3"/>
  <c r="B36" i="3"/>
  <c r="B547" i="5"/>
  <c r="D547" i="5"/>
  <c r="B192" i="2"/>
  <c r="D192" i="2"/>
  <c r="B128" i="2"/>
  <c r="D128" i="2"/>
  <c r="D578" i="3"/>
  <c r="B578" i="3"/>
  <c r="D373" i="4"/>
  <c r="B373" i="4"/>
  <c r="B440" i="5"/>
  <c r="D440" i="5"/>
  <c r="B647" i="5"/>
  <c r="D647" i="5"/>
  <c r="B456" i="3"/>
  <c r="D456" i="3"/>
  <c r="D291" i="2"/>
  <c r="B291" i="2"/>
  <c r="D621" i="3"/>
  <c r="B621" i="3"/>
  <c r="D355" i="4"/>
  <c r="B355" i="4"/>
  <c r="B675" i="5"/>
  <c r="D675" i="5"/>
  <c r="B309" i="3"/>
  <c r="D309" i="3"/>
  <c r="B586" i="4"/>
  <c r="D586" i="4"/>
  <c r="B622" i="5"/>
  <c r="D622" i="5"/>
  <c r="B202" i="4"/>
  <c r="B607" i="4"/>
  <c r="D70" i="4"/>
  <c r="D488" i="4"/>
  <c r="B427" i="3"/>
  <c r="B443" i="3"/>
  <c r="B508" i="3"/>
  <c r="B400" i="3"/>
  <c r="D771" i="5"/>
  <c r="B31" i="5"/>
  <c r="D187" i="2"/>
  <c r="B187" i="2"/>
  <c r="B597" i="4"/>
  <c r="D597" i="4"/>
  <c r="D386" i="5"/>
  <c r="B386" i="5"/>
  <c r="D459" i="5"/>
  <c r="B459" i="5"/>
  <c r="B606" i="5"/>
  <c r="D606" i="5"/>
  <c r="D232" i="2"/>
  <c r="B232" i="2"/>
  <c r="B699" i="5"/>
  <c r="D699" i="5"/>
  <c r="B237" i="4"/>
  <c r="D237" i="4"/>
  <c r="B252" i="2"/>
  <c r="D252" i="2"/>
  <c r="D174" i="2"/>
  <c r="B174" i="2"/>
  <c r="D596" i="3"/>
  <c r="B596" i="3"/>
  <c r="B432" i="4"/>
  <c r="D432" i="4"/>
  <c r="B437" i="5"/>
  <c r="D437" i="5"/>
  <c r="D584" i="5"/>
  <c r="B584" i="5"/>
  <c r="D287" i="2"/>
  <c r="B287" i="2"/>
  <c r="D138" i="2"/>
  <c r="B138" i="2"/>
  <c r="D24" i="2"/>
  <c r="B24" i="2"/>
  <c r="B376" i="4"/>
  <c r="D376" i="4"/>
  <c r="D28" i="3"/>
  <c r="B28" i="3"/>
  <c r="D83" i="4"/>
  <c r="B83" i="4"/>
  <c r="D7" i="3"/>
  <c r="B7" i="3"/>
  <c r="B649" i="5"/>
  <c r="D649" i="5"/>
  <c r="B42" i="4"/>
  <c r="D42" i="4"/>
  <c r="B364" i="5"/>
  <c r="D364" i="5"/>
  <c r="B378" i="5"/>
  <c r="D378" i="5"/>
  <c r="B148" i="2"/>
  <c r="D148" i="2"/>
  <c r="D623" i="3"/>
  <c r="B623" i="3"/>
  <c r="B249" i="2"/>
  <c r="D249" i="2"/>
  <c r="B494" i="5"/>
  <c r="D494" i="5"/>
  <c r="D120" i="4"/>
  <c r="B120" i="4"/>
  <c r="D522" i="5"/>
  <c r="B522" i="5"/>
  <c r="D238" i="2"/>
  <c r="B238" i="2"/>
  <c r="D60" i="5"/>
  <c r="B60" i="5"/>
  <c r="D265" i="3"/>
  <c r="B265" i="3"/>
  <c r="D226" i="4"/>
  <c r="B226" i="4"/>
  <c r="B70" i="5"/>
  <c r="D70" i="5"/>
  <c r="B607" i="5"/>
  <c r="B487" i="3"/>
  <c r="D487" i="3"/>
  <c r="D19" i="5"/>
  <c r="B19" i="5"/>
  <c r="D235" i="5"/>
  <c r="B235" i="5"/>
  <c r="B56" i="2"/>
  <c r="D56" i="2"/>
  <c r="B426" i="3"/>
  <c r="D426" i="3"/>
  <c r="D10" i="2"/>
  <c r="B10" i="2"/>
  <c r="D94" i="2"/>
  <c r="B94" i="2"/>
  <c r="D565" i="4"/>
  <c r="B565" i="4"/>
  <c r="D121" i="4"/>
  <c r="B121" i="4"/>
  <c r="D392" i="4"/>
  <c r="B392" i="4"/>
  <c r="B719" i="5"/>
  <c r="D719" i="5"/>
  <c r="D635" i="5"/>
  <c r="B635" i="5"/>
  <c r="B33" i="4"/>
  <c r="D33" i="4"/>
  <c r="B450" i="5"/>
  <c r="D450" i="5"/>
  <c r="B637" i="3"/>
  <c r="D637" i="3"/>
  <c r="B129" i="4"/>
  <c r="D129" i="4"/>
  <c r="B146" i="2"/>
  <c r="D146" i="2"/>
  <c r="B591" i="5"/>
  <c r="D591" i="5"/>
  <c r="D686" i="5"/>
  <c r="B686" i="5"/>
  <c r="B266" i="3"/>
  <c r="D266" i="3"/>
  <c r="B549" i="5"/>
  <c r="D549" i="5"/>
  <c r="B610" i="5"/>
  <c r="D610" i="5"/>
  <c r="D681" i="3"/>
  <c r="B681" i="3"/>
  <c r="B388" i="3"/>
  <c r="D388" i="3"/>
  <c r="D758" i="5"/>
  <c r="B758" i="5"/>
  <c r="D36" i="2"/>
  <c r="B36" i="2"/>
  <c r="D463" i="5"/>
  <c r="B463" i="5"/>
  <c r="B257" i="2"/>
  <c r="D257" i="2"/>
  <c r="D16" i="5"/>
  <c r="B16" i="5"/>
  <c r="D383" i="5"/>
  <c r="B383" i="5"/>
  <c r="D675" i="3"/>
  <c r="B675" i="3"/>
  <c r="D720" i="5"/>
  <c r="B720" i="5"/>
  <c r="B527" i="4"/>
  <c r="D527" i="4"/>
  <c r="B558" i="5"/>
  <c r="D558" i="5"/>
  <c r="D644" i="5"/>
  <c r="B644" i="5"/>
  <c r="B448" i="5"/>
  <c r="D448" i="5"/>
  <c r="B421" i="3"/>
  <c r="D421" i="3"/>
  <c r="D363" i="5"/>
  <c r="B363" i="5"/>
  <c r="D104" i="4"/>
  <c r="B659" i="3"/>
  <c r="D368" i="3"/>
  <c r="B145" i="3"/>
  <c r="D397" i="3"/>
  <c r="D442" i="3"/>
  <c r="D602" i="3"/>
  <c r="D734" i="5"/>
  <c r="B78" i="5"/>
  <c r="B497" i="4"/>
  <c r="D48" i="3"/>
  <c r="B48" i="3"/>
  <c r="D779" i="5"/>
  <c r="B779" i="5"/>
  <c r="B255" i="2"/>
  <c r="D255" i="2"/>
  <c r="D315" i="5"/>
  <c r="B315" i="5"/>
  <c r="D153" i="2"/>
  <c r="B153" i="2"/>
  <c r="B296" i="3"/>
  <c r="D296" i="3"/>
  <c r="B542" i="3"/>
  <c r="D542" i="3"/>
  <c r="B103" i="2"/>
  <c r="D103" i="2"/>
  <c r="D231" i="4"/>
  <c r="B231" i="4"/>
  <c r="B129" i="2"/>
  <c r="D129" i="2"/>
  <c r="D389" i="5"/>
  <c r="B389" i="5"/>
  <c r="D45" i="5"/>
  <c r="B45" i="5"/>
  <c r="D284" i="2"/>
  <c r="B284" i="2"/>
  <c r="D126" i="2"/>
  <c r="B126" i="2"/>
  <c r="B142" i="2"/>
  <c r="D142" i="2"/>
  <c r="B377" i="3"/>
  <c r="D377" i="3"/>
  <c r="B41" i="5"/>
  <c r="D41" i="5"/>
  <c r="D82" i="5"/>
  <c r="B82" i="5"/>
  <c r="B244" i="2"/>
  <c r="D244" i="2"/>
  <c r="B429" i="5"/>
  <c r="D429" i="5"/>
  <c r="B7" i="2"/>
  <c r="D7" i="2"/>
  <c r="B400" i="5"/>
  <c r="D400" i="5"/>
  <c r="B30" i="3"/>
  <c r="D30" i="3"/>
  <c r="D661" i="3"/>
  <c r="B661" i="3"/>
  <c r="D346" i="3"/>
  <c r="B346" i="3"/>
  <c r="B408" i="3"/>
  <c r="D408" i="3"/>
  <c r="B67" i="5"/>
  <c r="D67" i="5"/>
  <c r="D8" i="5"/>
  <c r="B8" i="5"/>
  <c r="D210" i="2"/>
  <c r="B210" i="2"/>
  <c r="D145" i="2"/>
  <c r="B145" i="2"/>
  <c r="B62" i="2"/>
  <c r="D62" i="2"/>
  <c r="B520" i="3"/>
  <c r="D520" i="3"/>
  <c r="D216" i="2"/>
  <c r="B216" i="2"/>
  <c r="B501" i="5"/>
  <c r="D501" i="5"/>
  <c r="B471" i="3"/>
  <c r="D471" i="3"/>
  <c r="D130" i="4"/>
  <c r="B130" i="4"/>
  <c r="B276" i="2"/>
  <c r="D276" i="2"/>
  <c r="B124" i="2"/>
  <c r="D124" i="2"/>
  <c r="D265" i="2"/>
  <c r="B265" i="2"/>
  <c r="B247" i="2"/>
  <c r="D247" i="2"/>
  <c r="B207" i="2"/>
  <c r="D207" i="2"/>
  <c r="D464" i="5"/>
  <c r="B464" i="5"/>
  <c r="D581" i="3"/>
  <c r="B581" i="3"/>
  <c r="D644" i="3"/>
  <c r="B644" i="3"/>
  <c r="B374" i="5"/>
  <c r="D374" i="5"/>
  <c r="D25" i="3"/>
  <c r="B163" i="3"/>
  <c r="D164" i="3"/>
  <c r="D587" i="3"/>
  <c r="B652" i="5"/>
  <c r="D347" i="3"/>
  <c r="B347" i="3"/>
  <c r="B399" i="4"/>
  <c r="D399" i="4"/>
  <c r="B313" i="5"/>
  <c r="D313" i="5"/>
  <c r="B554" i="5"/>
  <c r="D554" i="5"/>
  <c r="D235" i="3"/>
  <c r="B235" i="3"/>
  <c r="D409" i="3"/>
  <c r="B409" i="3"/>
  <c r="B383" i="3"/>
  <c r="D383" i="3"/>
  <c r="B251" i="4"/>
  <c r="D251" i="4"/>
  <c r="B631" i="5"/>
  <c r="D631" i="5"/>
  <c r="D434" i="3"/>
  <c r="B434" i="3"/>
  <c r="B205" i="2"/>
  <c r="D205" i="2"/>
  <c r="D60" i="4"/>
  <c r="B60" i="4"/>
  <c r="B592" i="5"/>
  <c r="D592" i="5"/>
  <c r="B345" i="3"/>
  <c r="D345" i="3"/>
  <c r="B37" i="4"/>
  <c r="D37" i="4"/>
  <c r="D345" i="5"/>
  <c r="B345" i="5"/>
  <c r="D582" i="5"/>
  <c r="B582" i="5"/>
  <c r="B351" i="5"/>
  <c r="D351" i="5"/>
  <c r="D371" i="5"/>
  <c r="B371" i="5"/>
  <c r="D133" i="2"/>
  <c r="B133" i="2"/>
  <c r="D495" i="5"/>
  <c r="B495" i="5"/>
  <c r="D733" i="5"/>
  <c r="B733" i="5"/>
  <c r="D416" i="5"/>
  <c r="B416" i="5"/>
  <c r="B544" i="3"/>
  <c r="D544" i="3"/>
  <c r="B425" i="3"/>
  <c r="D425" i="3"/>
  <c r="D145" i="4"/>
  <c r="B145" i="4"/>
  <c r="D40" i="5"/>
  <c r="B40" i="5"/>
  <c r="D715" i="5"/>
  <c r="B715" i="5"/>
  <c r="B59" i="5"/>
  <c r="D59" i="5"/>
  <c r="D37" i="5"/>
  <c r="B37" i="5"/>
  <c r="D564" i="4"/>
  <c r="B564" i="4"/>
  <c r="B263" i="2"/>
  <c r="D263" i="2"/>
  <c r="B522" i="3"/>
  <c r="D522" i="3"/>
  <c r="B13" i="5"/>
  <c r="D13" i="5"/>
  <c r="B651" i="5"/>
  <c r="D651" i="5"/>
  <c r="D521" i="3"/>
  <c r="B521" i="3"/>
  <c r="B654" i="5"/>
  <c r="D654" i="5"/>
  <c r="D445" i="5"/>
  <c r="B445" i="5"/>
  <c r="D204" i="2"/>
  <c r="B204" i="2"/>
  <c r="D419" i="5"/>
  <c r="B419" i="5"/>
  <c r="B343" i="5"/>
  <c r="D343" i="5"/>
  <c r="D270" i="5"/>
  <c r="B270" i="5"/>
  <c r="B186" i="2"/>
  <c r="D186" i="2"/>
  <c r="B340" i="3"/>
  <c r="D340" i="3"/>
  <c r="B656" i="5"/>
  <c r="D656" i="5"/>
  <c r="B2" i="2"/>
  <c r="D2" i="2"/>
  <c r="D552" i="5"/>
  <c r="B552" i="5"/>
  <c r="D235" i="2"/>
  <c r="B235" i="2"/>
  <c r="B24" i="4"/>
  <c r="D24" i="4"/>
  <c r="D713" i="5"/>
  <c r="B713" i="5"/>
  <c r="B487" i="5"/>
  <c r="D487" i="5"/>
  <c r="D64" i="3"/>
  <c r="B64" i="3"/>
  <c r="B560" i="5"/>
  <c r="D560" i="5"/>
  <c r="D418" i="5"/>
  <c r="B418" i="5"/>
  <c r="B282" i="2"/>
  <c r="D282" i="2"/>
  <c r="B180" i="2"/>
  <c r="D180" i="2"/>
  <c r="B615" i="5"/>
  <c r="D615" i="5"/>
  <c r="D463" i="3"/>
  <c r="B463" i="3"/>
  <c r="B32" i="3"/>
  <c r="D32" i="3"/>
  <c r="D154" i="2"/>
  <c r="B154" i="2"/>
  <c r="B197" i="4"/>
  <c r="D197" i="4"/>
  <c r="D346" i="5"/>
  <c r="B346" i="5"/>
  <c r="D594" i="3"/>
  <c r="B594" i="3"/>
  <c r="B182" i="2"/>
  <c r="D182" i="2"/>
  <c r="B361" i="3"/>
  <c r="D361" i="3"/>
  <c r="B251" i="2"/>
  <c r="D251" i="2"/>
  <c r="D260" i="2"/>
  <c r="B260" i="2"/>
  <c r="D711" i="5"/>
  <c r="B711" i="5"/>
  <c r="B678" i="5"/>
  <c r="D678" i="5"/>
  <c r="B552" i="3"/>
  <c r="D552" i="3"/>
  <c r="B422" i="5"/>
  <c r="D422" i="5"/>
  <c r="D206" i="2"/>
  <c r="B206" i="2"/>
  <c r="D442" i="5"/>
  <c r="B442" i="5"/>
  <c r="D666" i="5"/>
  <c r="B666" i="5"/>
  <c r="B229" i="2"/>
  <c r="D229" i="2"/>
  <c r="D381" i="4"/>
  <c r="B381" i="4"/>
  <c r="B571" i="3"/>
  <c r="D571" i="3"/>
  <c r="B218" i="3"/>
  <c r="D218" i="3"/>
  <c r="D404" i="4"/>
  <c r="B404" i="4"/>
  <c r="D427" i="5"/>
  <c r="B427" i="5"/>
  <c r="B102" i="2"/>
  <c r="D102" i="2"/>
  <c r="B424" i="5"/>
  <c r="D424" i="5"/>
  <c r="D510" i="3"/>
  <c r="B510" i="3"/>
  <c r="B484" i="5"/>
  <c r="D484" i="5"/>
  <c r="B683" i="5"/>
  <c r="D683" i="5"/>
  <c r="B359" i="5"/>
  <c r="D359" i="5"/>
  <c r="D748" i="5"/>
  <c r="B748" i="5"/>
  <c r="B669" i="5"/>
  <c r="D669" i="5"/>
  <c r="B474" i="3"/>
  <c r="D474" i="3"/>
  <c r="B253" i="3"/>
  <c r="D253" i="3"/>
  <c r="D168" i="2"/>
  <c r="B168" i="2"/>
  <c r="D261" i="2"/>
  <c r="B261" i="2"/>
  <c r="B556" i="3"/>
  <c r="D556" i="3"/>
  <c r="D421" i="4"/>
  <c r="B421" i="4"/>
  <c r="B227" i="2"/>
  <c r="D227" i="2"/>
  <c r="D54" i="3"/>
  <c r="B54" i="3"/>
  <c r="D139" i="2"/>
  <c r="B139" i="2"/>
  <c r="B434" i="5"/>
  <c r="D434" i="5"/>
  <c r="D43" i="5"/>
  <c r="B43" i="5"/>
  <c r="B176" i="2"/>
  <c r="D176" i="2"/>
  <c r="B190" i="2"/>
  <c r="D190" i="2"/>
  <c r="D131" i="2"/>
  <c r="B131" i="2"/>
  <c r="B173" i="2"/>
  <c r="D173" i="2"/>
  <c r="B35" i="2"/>
  <c r="D35" i="2"/>
  <c r="B161" i="2"/>
  <c r="D161" i="2"/>
  <c r="D342" i="3"/>
  <c r="B342" i="3"/>
  <c r="B667" i="5"/>
  <c r="D667" i="5"/>
  <c r="D286" i="2"/>
  <c r="B286" i="2"/>
  <c r="B377" i="5"/>
  <c r="D377" i="5"/>
  <c r="B3" i="5"/>
  <c r="D3" i="5"/>
  <c r="D538" i="5"/>
  <c r="B538" i="5"/>
  <c r="D283" i="2"/>
  <c r="B283" i="2"/>
  <c r="D236" i="2"/>
  <c r="B236" i="2"/>
  <c r="B472" i="4"/>
  <c r="D472" i="4"/>
  <c r="B14" i="5"/>
  <c r="D14" i="5"/>
  <c r="D30" i="2"/>
  <c r="B30" i="2"/>
  <c r="B179" i="2"/>
  <c r="D179" i="2"/>
  <c r="B224" i="2"/>
  <c r="D224" i="2"/>
  <c r="B269" i="2"/>
  <c r="D269" i="2"/>
  <c r="B502" i="3"/>
  <c r="D502" i="3"/>
  <c r="D393" i="4"/>
  <c r="B393" i="4"/>
  <c r="D422" i="3"/>
  <c r="B422" i="3"/>
  <c r="B385" i="5"/>
  <c r="D385" i="5"/>
  <c r="D263" i="4"/>
  <c r="D686" i="3"/>
  <c r="B141" i="3"/>
  <c r="B654" i="3"/>
  <c r="D654" i="3"/>
  <c r="D138" i="4"/>
  <c r="B138" i="4"/>
  <c r="B691" i="3"/>
  <c r="D691" i="3"/>
  <c r="B447" i="5"/>
  <c r="D447" i="5"/>
  <c r="D743" i="5"/>
  <c r="B743" i="5"/>
  <c r="B402" i="5"/>
  <c r="D402" i="5"/>
  <c r="D473" i="3"/>
  <c r="B473" i="3"/>
  <c r="D15" i="4"/>
  <c r="B15" i="4"/>
  <c r="B613" i="3"/>
  <c r="D613" i="3"/>
  <c r="D522" i="4"/>
  <c r="B522" i="4"/>
  <c r="D584" i="4"/>
  <c r="B584" i="4"/>
  <c r="B7" i="4"/>
  <c r="D7" i="4"/>
  <c r="D468" i="3"/>
  <c r="B468" i="3"/>
  <c r="B212" i="3"/>
  <c r="D212" i="3"/>
  <c r="D256" i="3"/>
  <c r="B256" i="3"/>
  <c r="B491" i="3"/>
  <c r="D491" i="3"/>
  <c r="D311" i="3"/>
  <c r="B311" i="3"/>
  <c r="D599" i="3"/>
  <c r="B599" i="3"/>
  <c r="D739" i="5"/>
  <c r="B739" i="5"/>
  <c r="B392" i="3"/>
  <c r="D392" i="3"/>
  <c r="D29" i="5"/>
  <c r="B29" i="5"/>
  <c r="D311" i="5"/>
  <c r="B311" i="5"/>
  <c r="B245" i="2"/>
  <c r="D245" i="2"/>
  <c r="B459" i="3"/>
  <c r="D459" i="3"/>
  <c r="D482" i="3"/>
  <c r="B482" i="3"/>
  <c r="D106" i="2"/>
  <c r="B106" i="2"/>
  <c r="B11" i="2"/>
  <c r="D11" i="2"/>
  <c r="D476" i="3"/>
  <c r="B476" i="3"/>
  <c r="D511" i="4"/>
  <c r="B511" i="4"/>
  <c r="D360" i="4"/>
  <c r="B360" i="4"/>
  <c r="D635" i="3"/>
  <c r="B635" i="3"/>
  <c r="B17" i="4"/>
  <c r="D17" i="4"/>
  <c r="D45" i="4"/>
  <c r="B45" i="4"/>
  <c r="D549" i="4"/>
  <c r="B549" i="4"/>
  <c r="B560" i="3"/>
  <c r="D560" i="3"/>
  <c r="D537" i="3"/>
  <c r="B537" i="3"/>
  <c r="B412" i="4"/>
  <c r="D412" i="4"/>
  <c r="D10" i="4"/>
  <c r="B10" i="4"/>
  <c r="B617" i="3"/>
  <c r="D617" i="3"/>
  <c r="D596" i="4"/>
  <c r="B596" i="4"/>
  <c r="B206" i="5"/>
  <c r="D206" i="5"/>
  <c r="D205" i="4"/>
  <c r="B205" i="4"/>
  <c r="B693" i="3"/>
  <c r="B214" i="5"/>
  <c r="D203" i="5"/>
  <c r="B455" i="4"/>
  <c r="D455" i="4"/>
  <c r="D553" i="3"/>
  <c r="B553" i="3"/>
  <c r="D201" i="2"/>
  <c r="B201" i="2"/>
  <c r="D483" i="5"/>
  <c r="B483" i="5"/>
  <c r="D6" i="5"/>
  <c r="B6" i="5"/>
  <c r="D425" i="5"/>
  <c r="B425" i="5"/>
  <c r="D314" i="5"/>
  <c r="B314" i="5"/>
  <c r="B650" i="5"/>
  <c r="D650" i="5"/>
  <c r="D227" i="5"/>
  <c r="B227" i="5"/>
  <c r="D49" i="3"/>
  <c r="B49" i="3"/>
  <c r="D293" i="3"/>
  <c r="B293" i="3"/>
  <c r="B24" i="3"/>
  <c r="D24" i="3"/>
  <c r="B127" i="2"/>
  <c r="D127" i="2"/>
  <c r="D585" i="4"/>
  <c r="B585" i="4"/>
  <c r="B633" i="3"/>
  <c r="D633" i="3"/>
  <c r="B182" i="5"/>
  <c r="D579" i="4"/>
  <c r="D377" i="4"/>
  <c r="B93" i="4"/>
  <c r="B591" i="3"/>
  <c r="B14" i="3"/>
  <c r="D593" i="3"/>
  <c r="D140" i="5"/>
  <c r="B191" i="5"/>
  <c r="B61" i="5"/>
  <c r="B20" i="4"/>
  <c r="D20" i="4"/>
  <c r="B448" i="3"/>
  <c r="D448" i="3"/>
  <c r="B211" i="3"/>
  <c r="D211" i="3"/>
  <c r="D622" i="3"/>
  <c r="B622" i="3"/>
  <c r="D567" i="5"/>
  <c r="B567" i="5"/>
  <c r="D316" i="5"/>
  <c r="B316" i="5"/>
  <c r="B751" i="5"/>
  <c r="D751" i="5"/>
  <c r="D96" i="2"/>
  <c r="B96" i="2"/>
  <c r="D410" i="5"/>
  <c r="B410" i="5"/>
  <c r="B382" i="5"/>
  <c r="D382" i="5"/>
  <c r="D689" i="5"/>
  <c r="B689" i="5"/>
  <c r="B693" i="5"/>
  <c r="D693" i="5"/>
  <c r="D534" i="5"/>
  <c r="B534" i="5"/>
  <c r="D490" i="3"/>
  <c r="B490" i="3"/>
  <c r="B672" i="3"/>
  <c r="D672" i="3"/>
  <c r="D276" i="3"/>
  <c r="B276" i="3"/>
  <c r="D57" i="4"/>
  <c r="B57" i="4"/>
  <c r="D400" i="4"/>
  <c r="B400" i="4"/>
  <c r="D374" i="3"/>
  <c r="B374" i="3"/>
  <c r="B592" i="4"/>
  <c r="D592" i="4"/>
  <c r="B27" i="3"/>
  <c r="D27" i="3"/>
  <c r="B475" i="3"/>
  <c r="D475" i="3"/>
  <c r="B457" i="3"/>
  <c r="D457" i="3"/>
  <c r="B462" i="3"/>
  <c r="D462" i="3"/>
  <c r="D225" i="4"/>
  <c r="B225" i="4"/>
  <c r="D583" i="3"/>
  <c r="B583" i="3"/>
  <c r="B558" i="4"/>
  <c r="D558" i="4"/>
  <c r="B581" i="5"/>
  <c r="D581" i="5"/>
  <c r="D391" i="5"/>
  <c r="B391" i="5"/>
  <c r="D113" i="2"/>
  <c r="B113" i="2"/>
  <c r="D47" i="4"/>
  <c r="B47" i="4"/>
  <c r="B209" i="3"/>
  <c r="D209" i="3"/>
  <c r="B460" i="3"/>
  <c r="D460" i="3"/>
  <c r="D168" i="3"/>
  <c r="B168" i="3"/>
  <c r="D454" i="3"/>
  <c r="B454" i="3"/>
  <c r="B368" i="4"/>
  <c r="D368" i="4"/>
  <c r="B505" i="4"/>
  <c r="D505" i="4"/>
  <c r="B350" i="4"/>
  <c r="D350" i="4"/>
  <c r="B630" i="3"/>
  <c r="D630" i="3"/>
  <c r="B132" i="4"/>
  <c r="D132" i="4"/>
  <c r="B233" i="3"/>
  <c r="D233" i="3"/>
  <c r="D243" i="3"/>
  <c r="B243" i="3"/>
  <c r="D572" i="4"/>
  <c r="B572" i="4"/>
  <c r="B366" i="3"/>
  <c r="D366" i="3"/>
  <c r="D386" i="4"/>
  <c r="B386" i="4"/>
  <c r="B696" i="3"/>
  <c r="D696" i="3"/>
  <c r="D128" i="3"/>
  <c r="B128" i="3"/>
  <c r="B539" i="4"/>
  <c r="D539" i="4"/>
  <c r="D245" i="4"/>
  <c r="B245" i="4"/>
  <c r="B80" i="2"/>
  <c r="D80" i="2"/>
  <c r="B189" i="5"/>
  <c r="D189" i="5"/>
  <c r="B452" i="4"/>
  <c r="D452" i="4"/>
  <c r="B566" i="4"/>
  <c r="D566" i="4"/>
  <c r="D543" i="3"/>
  <c r="B543" i="3"/>
  <c r="D716" i="5"/>
  <c r="B716" i="5"/>
  <c r="D641" i="5"/>
  <c r="B641" i="5"/>
  <c r="D248" i="2"/>
  <c r="B248" i="2"/>
  <c r="B114" i="2"/>
  <c r="D114" i="2"/>
  <c r="B625" i="3"/>
  <c r="D625" i="3"/>
  <c r="B541" i="5"/>
  <c r="D541" i="5"/>
  <c r="D776" i="5"/>
  <c r="B776" i="5"/>
  <c r="D662" i="3"/>
  <c r="B662" i="3"/>
  <c r="B241" i="4"/>
  <c r="D241" i="4"/>
  <c r="B4" i="4"/>
  <c r="D4" i="4"/>
  <c r="B510" i="5"/>
  <c r="D510" i="5"/>
  <c r="D472" i="3"/>
  <c r="B472" i="3"/>
  <c r="B370" i="3"/>
  <c r="D370" i="3"/>
  <c r="D692" i="3"/>
  <c r="B692" i="3"/>
  <c r="B148" i="5"/>
  <c r="D148" i="5"/>
  <c r="B69" i="4"/>
  <c r="D69" i="4"/>
  <c r="B516" i="4"/>
  <c r="D516" i="4"/>
  <c r="D495" i="4"/>
  <c r="B495" i="4"/>
  <c r="B523" i="3"/>
  <c r="D643" i="3"/>
  <c r="B129" i="3"/>
  <c r="B567" i="3"/>
  <c r="B393" i="3"/>
  <c r="B207" i="5"/>
  <c r="B266" i="4"/>
  <c r="D266" i="4"/>
  <c r="D380" i="4"/>
  <c r="B380" i="4"/>
  <c r="D302" i="2"/>
  <c r="B302" i="2"/>
  <c r="B465" i="3"/>
  <c r="D465" i="3"/>
  <c r="D369" i="5"/>
  <c r="B369" i="5"/>
  <c r="B367" i="5"/>
  <c r="D367" i="5"/>
  <c r="D536" i="5"/>
  <c r="B536" i="5"/>
  <c r="D587" i="5"/>
  <c r="B587" i="5"/>
  <c r="D556" i="5"/>
  <c r="B556" i="5"/>
  <c r="D680" i="5"/>
  <c r="B680" i="5"/>
  <c r="B505" i="5"/>
  <c r="D505" i="5"/>
  <c r="D690" i="5"/>
  <c r="B690" i="5"/>
  <c r="B152" i="2"/>
  <c r="D152" i="2"/>
  <c r="B69" i="5"/>
  <c r="D69" i="5"/>
  <c r="B54" i="2"/>
  <c r="D54" i="2"/>
  <c r="B676" i="5"/>
  <c r="D676" i="5"/>
  <c r="B45" i="3"/>
  <c r="D45" i="3"/>
  <c r="D12" i="4"/>
  <c r="B12" i="4"/>
  <c r="B33" i="3"/>
  <c r="D33" i="3"/>
  <c r="D456" i="4"/>
  <c r="B456" i="4"/>
  <c r="D442" i="4"/>
  <c r="B442" i="4"/>
  <c r="B431" i="4"/>
  <c r="D431" i="4"/>
  <c r="D450" i="4"/>
  <c r="B450" i="4"/>
  <c r="B547" i="3"/>
  <c r="D547" i="3"/>
  <c r="D529" i="5"/>
  <c r="B529" i="5"/>
  <c r="D402" i="3"/>
  <c r="B402" i="3"/>
  <c r="D358" i="4"/>
  <c r="B358" i="4"/>
  <c r="D490" i="5"/>
  <c r="B490" i="5"/>
  <c r="D189" i="2"/>
  <c r="B189" i="2"/>
  <c r="B220" i="2"/>
  <c r="D220" i="2"/>
  <c r="D193" i="3"/>
  <c r="B193" i="3"/>
  <c r="B280" i="5"/>
  <c r="D280" i="5"/>
  <c r="D220" i="3"/>
  <c r="B220" i="3"/>
  <c r="D226" i="3"/>
  <c r="B226" i="3"/>
  <c r="B67" i="4"/>
  <c r="D67" i="4"/>
  <c r="D434" i="4"/>
  <c r="B434" i="4"/>
  <c r="D513" i="3"/>
  <c r="B513" i="3"/>
  <c r="D244" i="3"/>
  <c r="B244" i="3"/>
  <c r="D489" i="4"/>
  <c r="B489" i="4"/>
  <c r="D391" i="4"/>
  <c r="B391" i="4"/>
  <c r="D640" i="3"/>
  <c r="B640" i="3"/>
  <c r="B48" i="4"/>
  <c r="D48" i="4"/>
  <c r="D480" i="4"/>
  <c r="B480" i="4"/>
  <c r="D76" i="2"/>
  <c r="B76" i="2"/>
  <c r="D68" i="2"/>
  <c r="B68" i="2"/>
  <c r="B142" i="3"/>
  <c r="D142" i="3"/>
  <c r="B504" i="3"/>
  <c r="D504" i="3"/>
  <c r="D365" i="5"/>
  <c r="B365" i="5"/>
  <c r="D318" i="5"/>
  <c r="B318" i="5"/>
  <c r="D409" i="5"/>
  <c r="B409" i="5"/>
  <c r="D557" i="5"/>
  <c r="B557" i="5"/>
  <c r="B545" i="3"/>
  <c r="D545" i="3"/>
  <c r="D50" i="2"/>
  <c r="B50" i="2"/>
  <c r="D548" i="3"/>
  <c r="B548" i="3"/>
  <c r="B670" i="3"/>
  <c r="D670" i="3"/>
  <c r="D229" i="4"/>
  <c r="B229" i="4"/>
  <c r="D30" i="4"/>
  <c r="B30" i="4"/>
  <c r="D363" i="4"/>
  <c r="B363" i="4"/>
  <c r="D452" i="3"/>
  <c r="B452" i="3"/>
  <c r="B34" i="4"/>
  <c r="D34" i="4"/>
  <c r="D590" i="4"/>
  <c r="B590" i="4"/>
  <c r="D623" i="5"/>
  <c r="B623" i="5"/>
  <c r="D576" i="4"/>
  <c r="B576" i="4"/>
  <c r="D515" i="3"/>
  <c r="B515" i="3"/>
  <c r="B571" i="4"/>
  <c r="D571" i="4"/>
  <c r="D365" i="3"/>
  <c r="B365" i="3"/>
  <c r="B386" i="3"/>
  <c r="D386" i="3"/>
  <c r="D44" i="4"/>
  <c r="B44" i="4"/>
  <c r="D4" i="2"/>
  <c r="B4" i="2"/>
  <c r="D19" i="4"/>
  <c r="B19" i="4"/>
  <c r="D649" i="3"/>
  <c r="B649" i="3"/>
  <c r="D309" i="4"/>
  <c r="B309" i="4"/>
  <c r="B84" i="2"/>
  <c r="D84" i="2"/>
  <c r="D195" i="4"/>
  <c r="D766" i="5"/>
  <c r="D167" i="5"/>
  <c r="B643" i="5"/>
  <c r="D546" i="4"/>
  <c r="D548" i="4"/>
  <c r="D141" i="4"/>
  <c r="D147" i="3"/>
  <c r="D710" i="3"/>
  <c r="B16" i="3"/>
  <c r="D5" i="3"/>
  <c r="B43" i="3"/>
  <c r="B436" i="3"/>
  <c r="D237" i="3"/>
  <c r="B689" i="3"/>
  <c r="B470" i="3"/>
  <c r="B726" i="5"/>
  <c r="D272" i="3"/>
  <c r="B272" i="3"/>
  <c r="D490" i="4"/>
  <c r="B490" i="4"/>
  <c r="B22" i="4"/>
  <c r="D22" i="4"/>
  <c r="B259" i="2"/>
  <c r="D259" i="2"/>
  <c r="B66" i="3"/>
  <c r="D66" i="3"/>
  <c r="D15" i="5"/>
  <c r="B15" i="5"/>
  <c r="D412" i="5"/>
  <c r="B412" i="5"/>
  <c r="B457" i="5"/>
  <c r="D457" i="5"/>
  <c r="B548" i="5"/>
  <c r="D548" i="5"/>
  <c r="D504" i="5"/>
  <c r="B504" i="5"/>
  <c r="D239" i="2"/>
  <c r="B239" i="2"/>
  <c r="B294" i="2"/>
  <c r="D294" i="2"/>
  <c r="D9" i="2"/>
  <c r="B9" i="2"/>
  <c r="D5" i="5"/>
  <c r="B5" i="5"/>
  <c r="D209" i="2"/>
  <c r="B209" i="2"/>
  <c r="B6" i="2"/>
  <c r="D6" i="2"/>
  <c r="D166" i="2"/>
  <c r="B166" i="2"/>
  <c r="B198" i="3"/>
  <c r="D198" i="3"/>
  <c r="B530" i="3"/>
  <c r="D530" i="3"/>
  <c r="B485" i="4"/>
  <c r="D485" i="4"/>
  <c r="B629" i="3"/>
  <c r="D629" i="3"/>
  <c r="B6" i="4"/>
  <c r="D6" i="4"/>
  <c r="D569" i="3"/>
  <c r="B569" i="3"/>
  <c r="B208" i="3"/>
  <c r="D208" i="3"/>
  <c r="B161" i="4"/>
  <c r="D161" i="4"/>
  <c r="B121" i="2"/>
  <c r="D121" i="2"/>
  <c r="B216" i="3"/>
  <c r="D216" i="3"/>
  <c r="D426" i="5"/>
  <c r="B426" i="5"/>
  <c r="D539" i="3"/>
  <c r="B539" i="3"/>
  <c r="D300" i="4"/>
  <c r="B300" i="4"/>
  <c r="B407" i="4"/>
  <c r="D407" i="4"/>
  <c r="B246" i="2"/>
  <c r="D246" i="2"/>
  <c r="D255" i="5"/>
  <c r="B255" i="5"/>
  <c r="B100" i="2"/>
  <c r="D100" i="2"/>
  <c r="D679" i="5"/>
  <c r="B679" i="5"/>
  <c r="B536" i="3"/>
  <c r="D536" i="3"/>
  <c r="D634" i="3"/>
  <c r="B634" i="3"/>
  <c r="B42" i="2"/>
  <c r="D42" i="2"/>
  <c r="D664" i="3"/>
  <c r="B664" i="3"/>
  <c r="B285" i="3"/>
  <c r="D285" i="3"/>
  <c r="B362" i="3"/>
  <c r="D362" i="3"/>
  <c r="D578" i="4"/>
  <c r="B578" i="4"/>
  <c r="D420" i="4"/>
  <c r="B420" i="4"/>
  <c r="B562" i="4"/>
  <c r="D562" i="4"/>
  <c r="D618" i="3"/>
  <c r="B618" i="3"/>
  <c r="D25" i="4"/>
  <c r="B25" i="4"/>
  <c r="B119" i="4"/>
  <c r="D119" i="4"/>
  <c r="D84" i="5"/>
  <c r="B84" i="5"/>
  <c r="D430" i="4"/>
  <c r="B430" i="4"/>
  <c r="B84" i="4"/>
  <c r="D84" i="4"/>
  <c r="D353" i="4"/>
  <c r="B353" i="4"/>
  <c r="B78" i="2"/>
  <c r="D78" i="2"/>
  <c r="D176" i="5"/>
  <c r="B176" i="5"/>
  <c r="D161" i="5"/>
  <c r="B161" i="5"/>
  <c r="B371" i="4"/>
  <c r="D14" i="2"/>
  <c r="B14" i="2"/>
  <c r="D559" i="5"/>
  <c r="B559" i="5"/>
  <c r="D706" i="5"/>
  <c r="B706" i="5"/>
  <c r="D496" i="5"/>
  <c r="B496" i="5"/>
  <c r="D279" i="2"/>
  <c r="B279" i="2"/>
  <c r="D143" i="2"/>
  <c r="B143" i="2"/>
  <c r="D319" i="5"/>
  <c r="B319" i="5"/>
  <c r="B234" i="5"/>
  <c r="D234" i="5"/>
  <c r="D415" i="5"/>
  <c r="B415" i="5"/>
  <c r="D49" i="2"/>
  <c r="B49" i="2"/>
  <c r="B441" i="5"/>
  <c r="D441" i="5"/>
  <c r="B3" i="2"/>
  <c r="D3" i="2"/>
  <c r="D221" i="3"/>
  <c r="B221" i="3"/>
  <c r="D576" i="3"/>
  <c r="B576" i="3"/>
  <c r="B756" i="5"/>
  <c r="D756" i="5"/>
  <c r="D56" i="3"/>
  <c r="B56" i="3"/>
  <c r="B8" i="4"/>
  <c r="D8" i="4"/>
  <c r="D354" i="3"/>
  <c r="B354" i="3"/>
  <c r="B62" i="4"/>
  <c r="D62" i="4"/>
  <c r="B299" i="2"/>
  <c r="D299" i="2"/>
  <c r="D34" i="3"/>
  <c r="B34" i="3"/>
  <c r="D250" i="2"/>
  <c r="B250" i="2"/>
  <c r="B199" i="3"/>
  <c r="D199" i="3"/>
  <c r="D223" i="2"/>
  <c r="B223" i="2"/>
  <c r="D267" i="3"/>
  <c r="B267" i="3"/>
  <c r="D154" i="3"/>
  <c r="B154" i="3"/>
  <c r="D347" i="5"/>
  <c r="B347" i="5"/>
  <c r="B642" i="5"/>
  <c r="D642" i="5"/>
  <c r="B217" i="2"/>
  <c r="D217" i="2"/>
  <c r="B288" i="3"/>
  <c r="D288" i="3"/>
  <c r="D523" i="4"/>
  <c r="B523" i="4"/>
  <c r="B275" i="3"/>
  <c r="D275" i="3"/>
  <c r="D605" i="3"/>
  <c r="B605" i="3"/>
  <c r="B106" i="4"/>
  <c r="D106" i="4"/>
  <c r="B512" i="4"/>
  <c r="D512" i="4"/>
  <c r="D604" i="3"/>
  <c r="B604" i="3"/>
  <c r="D298" i="2"/>
  <c r="B298" i="2"/>
  <c r="B198" i="4"/>
  <c r="D198" i="4"/>
  <c r="B211" i="2"/>
  <c r="D211" i="2"/>
  <c r="B467" i="3"/>
  <c r="D467" i="3"/>
  <c r="B383" i="4"/>
  <c r="D383" i="4"/>
  <c r="B462" i="4"/>
  <c r="D462" i="4"/>
  <c r="B510" i="4"/>
  <c r="D510" i="4"/>
  <c r="B362" i="4"/>
  <c r="D362" i="4"/>
  <c r="B157" i="3"/>
  <c r="D157" i="3"/>
  <c r="B181" i="5"/>
  <c r="D181" i="5"/>
  <c r="D79" i="2"/>
  <c r="B79" i="2"/>
  <c r="D143" i="4"/>
  <c r="D627" i="3"/>
  <c r="D341" i="3"/>
  <c r="B574" i="3"/>
  <c r="B249" i="3"/>
  <c r="D355" i="3"/>
  <c r="D210" i="3"/>
  <c r="B287" i="3"/>
  <c r="D166" i="5"/>
  <c r="D741" i="5"/>
  <c r="B201" i="5"/>
  <c r="D409" i="4"/>
  <c r="B409" i="4"/>
  <c r="D86" i="5"/>
  <c r="B86" i="5"/>
  <c r="B230" i="3"/>
  <c r="D230" i="3"/>
  <c r="B245" i="3"/>
  <c r="D245" i="3"/>
  <c r="D214" i="2"/>
  <c r="B214" i="2"/>
  <c r="B620" i="5"/>
  <c r="D620" i="5"/>
  <c r="B507" i="5"/>
  <c r="D507" i="5"/>
  <c r="D218" i="2"/>
  <c r="B218" i="2"/>
  <c r="B264" i="2"/>
  <c r="D264" i="2"/>
  <c r="D341" i="5"/>
  <c r="B341" i="5"/>
  <c r="D655" i="5"/>
  <c r="B655" i="5"/>
  <c r="B48" i="5"/>
  <c r="D48" i="5"/>
  <c r="B452" i="5"/>
  <c r="D452" i="5"/>
  <c r="B295" i="2"/>
  <c r="D295" i="2"/>
  <c r="B225" i="3"/>
  <c r="D225" i="3"/>
  <c r="B241" i="2"/>
  <c r="D241" i="2"/>
  <c r="B524" i="3"/>
  <c r="D524" i="3"/>
  <c r="B228" i="4"/>
  <c r="D228" i="4"/>
  <c r="B516" i="3"/>
  <c r="D516" i="3"/>
  <c r="B157" i="4"/>
  <c r="D157" i="4"/>
  <c r="B391" i="3"/>
  <c r="D391" i="3"/>
  <c r="B525" i="3"/>
  <c r="D525" i="3"/>
  <c r="B569" i="4"/>
  <c r="D569" i="4"/>
  <c r="D167" i="3"/>
  <c r="B167" i="3"/>
  <c r="D321" i="3"/>
  <c r="B321" i="3"/>
  <c r="D130" i="2"/>
  <c r="B130" i="2"/>
  <c r="D585" i="3"/>
  <c r="B585" i="3"/>
  <c r="D52" i="2"/>
  <c r="B52" i="2"/>
  <c r="D447" i="4"/>
  <c r="B447" i="4"/>
  <c r="D17" i="2"/>
  <c r="B17" i="2"/>
  <c r="D646" i="5"/>
  <c r="B646" i="5"/>
  <c r="D44" i="5"/>
  <c r="B44" i="5"/>
  <c r="B549" i="3"/>
  <c r="D549" i="3"/>
  <c r="D97" i="2"/>
  <c r="B97" i="2"/>
  <c r="D688" i="5"/>
  <c r="B688" i="5"/>
  <c r="D405" i="3"/>
  <c r="B405" i="3"/>
  <c r="B136" i="4"/>
  <c r="D136" i="4"/>
  <c r="B234" i="3"/>
  <c r="D234" i="3"/>
  <c r="B364" i="4"/>
  <c r="D364" i="4"/>
  <c r="D133" i="4"/>
  <c r="B133" i="4"/>
  <c r="B137" i="4"/>
  <c r="D137" i="4"/>
  <c r="B742" i="5"/>
  <c r="D742" i="5"/>
  <c r="B184" i="5"/>
  <c r="D184" i="5"/>
  <c r="B365" i="4"/>
  <c r="D365" i="4"/>
  <c r="D91" i="2"/>
  <c r="B91" i="2"/>
  <c r="D676" i="3"/>
  <c r="B676" i="3"/>
  <c r="B49" i="4"/>
  <c r="D49" i="4"/>
  <c r="D656" i="3"/>
  <c r="B656" i="3"/>
  <c r="B338" i="4"/>
  <c r="D338" i="4"/>
  <c r="B471" i="4"/>
  <c r="D471" i="4"/>
  <c r="D293" i="2"/>
  <c r="B293" i="2"/>
  <c r="D81" i="2"/>
  <c r="B81" i="2"/>
  <c r="D638" i="3"/>
  <c r="B638" i="3"/>
  <c r="D506" i="4"/>
  <c r="B506" i="4"/>
  <c r="D705" i="3"/>
  <c r="B705" i="3"/>
  <c r="D83" i="5"/>
  <c r="B83" i="5"/>
  <c r="D83" i="2"/>
  <c r="B83" i="2"/>
  <c r="B259" i="4"/>
  <c r="B410" i="4"/>
  <c r="B240" i="4"/>
  <c r="B103" i="4"/>
  <c r="D574" i="4"/>
  <c r="B390" i="3"/>
  <c r="D373" i="3"/>
  <c r="D638" i="5"/>
  <c r="D204" i="5"/>
  <c r="D318" i="3"/>
  <c r="B318" i="3"/>
  <c r="B462" i="5"/>
  <c r="D462" i="5"/>
  <c r="B297" i="5"/>
  <c r="D297" i="5"/>
  <c r="B290" i="2"/>
  <c r="D290" i="2"/>
  <c r="D122" i="2"/>
  <c r="B122" i="2"/>
  <c r="D332" i="5"/>
  <c r="B332" i="5"/>
  <c r="D225" i="5"/>
  <c r="B225" i="5"/>
  <c r="D7" i="5"/>
  <c r="B7" i="5"/>
  <c r="D20" i="5"/>
  <c r="B20" i="5"/>
  <c r="B123" i="2"/>
  <c r="D123" i="2"/>
  <c r="B455" i="5"/>
  <c r="D455" i="5"/>
  <c r="D136" i="2"/>
  <c r="B136" i="2"/>
  <c r="B58" i="2"/>
  <c r="D58" i="2"/>
  <c r="B563" i="3"/>
  <c r="D563" i="3"/>
  <c r="D696" i="5"/>
  <c r="B696" i="5"/>
  <c r="D81" i="4"/>
  <c r="B81" i="4"/>
  <c r="B466" i="3"/>
  <c r="D466" i="3"/>
  <c r="D273" i="3"/>
  <c r="B273" i="3"/>
  <c r="B16" i="4"/>
  <c r="D16" i="4"/>
  <c r="D436" i="4"/>
  <c r="B436" i="4"/>
  <c r="D478" i="3"/>
  <c r="B478" i="3"/>
  <c r="B435" i="3"/>
  <c r="D435" i="3"/>
  <c r="D292" i="3"/>
  <c r="B292" i="3"/>
  <c r="D753" i="5"/>
  <c r="B753" i="5"/>
  <c r="B17" i="5"/>
  <c r="D17" i="5"/>
  <c r="D732" i="5"/>
  <c r="B732" i="5"/>
  <c r="B557" i="3"/>
  <c r="D557" i="3"/>
  <c r="D226" i="2"/>
  <c r="B226" i="2"/>
  <c r="B163" i="2"/>
  <c r="D163" i="2"/>
  <c r="B501" i="4"/>
  <c r="D501" i="4"/>
  <c r="B349" i="4"/>
  <c r="D349" i="4"/>
  <c r="B754" i="5"/>
  <c r="D754" i="5"/>
  <c r="B163" i="5"/>
  <c r="D163" i="5"/>
  <c r="D525" i="4"/>
  <c r="B525" i="4"/>
  <c r="D650" i="3"/>
  <c r="B650" i="3"/>
  <c r="D415" i="4"/>
  <c r="B415" i="4"/>
  <c r="D330" i="3"/>
  <c r="B330" i="3"/>
  <c r="B159" i="4"/>
  <c r="D159" i="4"/>
  <c r="D477" i="4"/>
  <c r="B477" i="4"/>
  <c r="B378" i="4"/>
  <c r="D378" i="4"/>
  <c r="B773" i="5"/>
  <c r="D773" i="5"/>
  <c r="D196" i="4"/>
  <c r="B196" i="4"/>
  <c r="D716" i="3"/>
  <c r="B716" i="3"/>
  <c r="D98" i="4"/>
  <c r="B98" i="4"/>
  <c r="B91" i="4"/>
  <c r="D91" i="4"/>
  <c r="B125" i="3"/>
  <c r="D125" i="3"/>
  <c r="D318" i="4"/>
  <c r="B318" i="4"/>
  <c r="D319" i="4"/>
  <c r="B319" i="4"/>
  <c r="D65" i="4"/>
  <c r="B65" i="4"/>
  <c r="B301" i="3"/>
  <c r="D301" i="3"/>
  <c r="B321" i="5"/>
  <c r="D321" i="5"/>
  <c r="D144" i="4"/>
  <c r="B144" i="4"/>
  <c r="D427" i="4"/>
  <c r="B427" i="4"/>
  <c r="B379" i="4"/>
  <c r="D379" i="4"/>
  <c r="B342" i="4"/>
  <c r="D342" i="4"/>
  <c r="D528" i="4"/>
  <c r="B528" i="4"/>
  <c r="B289" i="2"/>
  <c r="D289" i="2"/>
  <c r="B609" i="4"/>
  <c r="D609" i="4"/>
  <c r="D296" i="2"/>
  <c r="B296" i="2"/>
  <c r="D253" i="2"/>
  <c r="B253" i="2"/>
  <c r="B353" i="3"/>
  <c r="D353" i="3"/>
  <c r="D59" i="4"/>
  <c r="B59" i="4"/>
  <c r="D12" i="2"/>
  <c r="B12" i="2"/>
  <c r="B477" i="3"/>
  <c r="D477" i="3"/>
  <c r="B532" i="4"/>
  <c r="D532" i="4"/>
  <c r="D414" i="4"/>
  <c r="B414" i="4"/>
  <c r="D496" i="4"/>
  <c r="B496" i="4"/>
  <c r="B652" i="3"/>
  <c r="D652" i="3"/>
  <c r="D494" i="4"/>
  <c r="B494" i="4"/>
  <c r="B401" i="4"/>
  <c r="D401" i="4"/>
  <c r="D509" i="4"/>
  <c r="B509" i="4"/>
  <c r="B268" i="4"/>
  <c r="D709" i="3"/>
  <c r="D382" i="3"/>
  <c r="D133" i="3"/>
  <c r="B359" i="3"/>
  <c r="D146" i="5"/>
  <c r="D432" i="5"/>
  <c r="B85" i="5"/>
  <c r="B96" i="4"/>
  <c r="D96" i="4"/>
  <c r="B171" i="5"/>
  <c r="D171" i="5"/>
  <c r="D261" i="4"/>
  <c r="B261" i="4"/>
  <c r="D73" i="2"/>
  <c r="B73" i="2"/>
  <c r="B151" i="3"/>
  <c r="D151" i="3"/>
  <c r="B777" i="5"/>
  <c r="D777" i="5"/>
  <c r="D267" i="4"/>
  <c r="B267" i="4"/>
  <c r="B764" i="5"/>
  <c r="D764" i="5"/>
  <c r="D100" i="4"/>
  <c r="B100" i="4"/>
  <c r="B22" i="5"/>
  <c r="D22" i="5"/>
  <c r="B280" i="2"/>
  <c r="D280" i="2"/>
  <c r="D202" i="2"/>
  <c r="B202" i="2"/>
  <c r="D68" i="4"/>
  <c r="B68" i="4"/>
  <c r="D128" i="4"/>
  <c r="B128" i="4"/>
  <c r="D440" i="4"/>
  <c r="B440" i="4"/>
  <c r="D403" i="4"/>
  <c r="B403" i="4"/>
  <c r="B698" i="3"/>
  <c r="D698" i="3"/>
  <c r="D253" i="4"/>
  <c r="B253" i="4"/>
  <c r="B606" i="4"/>
  <c r="D606" i="4"/>
  <c r="B320" i="4"/>
  <c r="D320" i="4"/>
  <c r="B197" i="2"/>
  <c r="D197" i="2"/>
  <c r="B31" i="2"/>
  <c r="D31" i="2"/>
  <c r="B157" i="2"/>
  <c r="D157" i="2"/>
  <c r="D12" i="3"/>
  <c r="B12" i="3"/>
  <c r="B418" i="3"/>
  <c r="D418" i="3"/>
  <c r="B433" i="4"/>
  <c r="D433" i="4"/>
  <c r="B167" i="4"/>
  <c r="D167" i="4"/>
  <c r="B487" i="4"/>
  <c r="D487" i="4"/>
  <c r="D242" i="4"/>
  <c r="B242" i="4"/>
  <c r="D428" i="4"/>
  <c r="B428" i="4"/>
  <c r="B374" i="4"/>
  <c r="D374" i="4"/>
  <c r="D38" i="2"/>
  <c r="B38" i="2"/>
  <c r="B535" i="3"/>
  <c r="D70" i="3"/>
  <c r="B331" i="4"/>
  <c r="D331" i="4"/>
  <c r="D610" i="4"/>
  <c r="B610" i="4"/>
  <c r="B85" i="2"/>
  <c r="D85" i="2"/>
  <c r="B260" i="4"/>
  <c r="D260" i="4"/>
  <c r="B146" i="3"/>
  <c r="D146" i="3"/>
  <c r="D71" i="2"/>
  <c r="B71" i="2"/>
  <c r="D141" i="5"/>
  <c r="B141" i="5"/>
  <c r="D127" i="3"/>
  <c r="B127" i="3"/>
  <c r="B587" i="4"/>
  <c r="D587" i="4"/>
  <c r="B713" i="3"/>
  <c r="D713" i="3"/>
  <c r="B321" i="4"/>
  <c r="D321" i="4"/>
  <c r="B313" i="4"/>
  <c r="D313" i="4"/>
  <c r="D763" i="5"/>
  <c r="B763" i="5"/>
  <c r="D557" i="4"/>
  <c r="B557" i="4"/>
  <c r="B262" i="4"/>
  <c r="D262" i="4"/>
  <c r="D725" i="5"/>
  <c r="B725" i="5"/>
  <c r="D184" i="2"/>
  <c r="B184" i="2"/>
  <c r="D230" i="4"/>
  <c r="B230" i="4"/>
  <c r="D285" i="2"/>
  <c r="B285" i="2"/>
  <c r="B398" i="4"/>
  <c r="D398" i="4"/>
  <c r="B154" i="4"/>
  <c r="D154" i="4"/>
  <c r="B390" i="4"/>
  <c r="D390" i="4"/>
  <c r="B540" i="4"/>
  <c r="D540" i="4"/>
  <c r="D389" i="4"/>
  <c r="B389" i="4"/>
  <c r="D707" i="3"/>
  <c r="B707" i="3"/>
  <c r="B311" i="4"/>
  <c r="D311" i="4"/>
  <c r="B225" i="2"/>
  <c r="D225" i="2"/>
  <c r="D37" i="2"/>
  <c r="B37" i="2"/>
  <c r="B233" i="4"/>
  <c r="D233" i="4"/>
  <c r="D568" i="3"/>
  <c r="B568" i="3"/>
  <c r="B299" i="4"/>
  <c r="D299" i="4"/>
  <c r="D351" i="4"/>
  <c r="B351" i="4"/>
  <c r="D31" i="4"/>
  <c r="B31" i="4"/>
  <c r="B529" i="4"/>
  <c r="D529" i="4"/>
  <c r="D437" i="4"/>
  <c r="B437" i="4"/>
  <c r="B79" i="4"/>
  <c r="D79" i="4"/>
  <c r="D200" i="4"/>
  <c r="B200" i="4"/>
  <c r="B160" i="5"/>
  <c r="D160" i="5"/>
  <c r="B74" i="2"/>
  <c r="D74" i="2"/>
  <c r="B329" i="4"/>
  <c r="D329" i="4"/>
  <c r="D169" i="5"/>
  <c r="B169" i="5"/>
  <c r="B132" i="3"/>
  <c r="D132" i="3"/>
  <c r="B608" i="4"/>
  <c r="D608" i="4"/>
  <c r="B198" i="5"/>
  <c r="D198" i="5"/>
  <c r="B142" i="5"/>
  <c r="D142" i="5"/>
  <c r="D560" i="4"/>
  <c r="B560" i="4"/>
  <c r="D718" i="3"/>
  <c r="B718" i="3"/>
  <c r="D426" i="4"/>
  <c r="B426" i="4"/>
  <c r="B559" i="4"/>
  <c r="D559" i="4"/>
  <c r="D22" i="3"/>
  <c r="B22" i="3"/>
  <c r="D603" i="4"/>
  <c r="B603" i="4"/>
  <c r="D11" i="3"/>
  <c r="B11" i="3"/>
  <c r="B199" i="2"/>
  <c r="D199" i="2"/>
  <c r="D297" i="4"/>
  <c r="B297" i="4"/>
  <c r="B417" i="4"/>
  <c r="D417" i="4"/>
  <c r="D443" i="4"/>
  <c r="B443" i="4"/>
  <c r="B441" i="4"/>
  <c r="D441" i="4"/>
  <c r="B514" i="4"/>
  <c r="D514" i="4"/>
  <c r="B601" i="4"/>
  <c r="D601" i="4"/>
  <c r="D256" i="2"/>
  <c r="B256" i="2"/>
  <c r="D50" i="4"/>
  <c r="B50" i="4"/>
  <c r="B26" i="2"/>
  <c r="D26" i="2"/>
  <c r="B590" i="3"/>
  <c r="D590" i="3"/>
  <c r="D323" i="3"/>
  <c r="B323" i="3"/>
  <c r="D417" i="3"/>
  <c r="B417" i="3"/>
  <c r="D38" i="4"/>
  <c r="B38" i="4"/>
  <c r="D54" i="4"/>
  <c r="B54" i="4"/>
  <c r="B465" i="4"/>
  <c r="D465" i="4"/>
  <c r="D235" i="4"/>
  <c r="B235" i="4"/>
  <c r="B517" i="4"/>
  <c r="D517" i="4"/>
  <c r="D459" i="4"/>
  <c r="B459" i="4"/>
  <c r="D702" i="3"/>
  <c r="B702" i="3"/>
  <c r="B774" i="5"/>
  <c r="D774" i="5"/>
  <c r="B204" i="4"/>
  <c r="B35" i="3"/>
  <c r="B562" i="3"/>
  <c r="D331" i="3"/>
  <c r="B68" i="3"/>
  <c r="B192" i="5"/>
  <c r="D539" i="5"/>
  <c r="D67" i="2"/>
  <c r="B67" i="2"/>
  <c r="D324" i="4"/>
  <c r="B324" i="4"/>
  <c r="D159" i="5"/>
  <c r="B159" i="5"/>
  <c r="D69" i="2"/>
  <c r="B69" i="2"/>
  <c r="D757" i="5"/>
  <c r="B757" i="5"/>
  <c r="D717" i="3"/>
  <c r="B717" i="3"/>
  <c r="B765" i="5"/>
  <c r="D765" i="5"/>
  <c r="D102" i="4"/>
  <c r="B102" i="4"/>
  <c r="B304" i="3"/>
  <c r="D304" i="3"/>
  <c r="B509" i="3"/>
  <c r="D509" i="3"/>
  <c r="B277" i="2"/>
  <c r="D277" i="2"/>
  <c r="B126" i="4"/>
  <c r="D126" i="4"/>
  <c r="D555" i="3"/>
  <c r="B555" i="3"/>
  <c r="B402" i="4"/>
  <c r="D402" i="4"/>
  <c r="B61" i="4"/>
  <c r="D61" i="4"/>
  <c r="B5" i="4"/>
  <c r="D5" i="4"/>
  <c r="D293" i="4"/>
  <c r="B293" i="4"/>
  <c r="D3" i="4"/>
  <c r="B3" i="4"/>
  <c r="D484" i="4"/>
  <c r="B484" i="4"/>
  <c r="B77" i="4"/>
  <c r="D77" i="4"/>
  <c r="B772" i="5"/>
  <c r="D772" i="5"/>
  <c r="D715" i="3"/>
  <c r="B715" i="3"/>
  <c r="D160" i="2"/>
  <c r="B160" i="2"/>
  <c r="B486" i="3"/>
  <c r="D486" i="3"/>
  <c r="D274" i="2"/>
  <c r="B274" i="2"/>
  <c r="D481" i="4"/>
  <c r="B481" i="4"/>
  <c r="D446" i="3"/>
  <c r="B446" i="3"/>
  <c r="D499" i="4"/>
  <c r="B499" i="4"/>
  <c r="B140" i="4"/>
  <c r="D140" i="4"/>
  <c r="B486" i="4"/>
  <c r="D486" i="4"/>
  <c r="B227" i="4"/>
  <c r="D227" i="4"/>
  <c r="B700" i="3"/>
  <c r="D700" i="3"/>
  <c r="B712" i="3"/>
  <c r="D712" i="3"/>
  <c r="B473" i="4"/>
  <c r="D473" i="4"/>
  <c r="D199" i="4"/>
  <c r="D312" i="4"/>
  <c r="B324" i="3"/>
  <c r="D701" i="3"/>
  <c r="B121" i="3"/>
  <c r="B595" i="3"/>
  <c r="D90" i="4"/>
  <c r="B90" i="4"/>
  <c r="B205" i="5"/>
  <c r="D205" i="5"/>
  <c r="B105" i="4"/>
  <c r="D105" i="4"/>
  <c r="B197" i="5"/>
  <c r="D197" i="5"/>
  <c r="B150" i="3"/>
  <c r="D150" i="3"/>
  <c r="D247" i="4"/>
  <c r="B247" i="4"/>
  <c r="D256" i="4"/>
  <c r="B256" i="4"/>
  <c r="B60" i="2"/>
  <c r="D60" i="2"/>
  <c r="B94" i="4"/>
  <c r="D94" i="4"/>
  <c r="D250" i="4"/>
  <c r="B250" i="4"/>
  <c r="B328" i="4"/>
  <c r="D328" i="4"/>
  <c r="D709" i="5"/>
  <c r="B709" i="5"/>
  <c r="B181" i="2"/>
  <c r="D181" i="2"/>
  <c r="D581" i="4"/>
  <c r="B581" i="4"/>
  <c r="B597" i="3"/>
  <c r="D597" i="3"/>
  <c r="D165" i="4"/>
  <c r="B165" i="4"/>
  <c r="D354" i="4"/>
  <c r="B354" i="4"/>
  <c r="B533" i="4"/>
  <c r="D533" i="4"/>
  <c r="D344" i="4"/>
  <c r="B344" i="4"/>
  <c r="B148" i="4"/>
  <c r="D148" i="4"/>
  <c r="B405" i="4"/>
  <c r="D405" i="4"/>
  <c r="D89" i="4"/>
  <c r="B89" i="4"/>
  <c r="D297" i="2"/>
  <c r="B297" i="2"/>
  <c r="D43" i="2"/>
  <c r="B43" i="2"/>
  <c r="B146" i="4"/>
  <c r="D146" i="4"/>
  <c r="B178" i="2"/>
  <c r="D178" i="2"/>
  <c r="B350" i="3"/>
  <c r="D350" i="3"/>
  <c r="D164" i="4"/>
  <c r="B164" i="4"/>
  <c r="B16" i="2"/>
  <c r="D16" i="2"/>
  <c r="D387" i="4"/>
  <c r="B387" i="4"/>
  <c r="D36" i="4"/>
  <c r="B36" i="4"/>
  <c r="D378" i="3"/>
  <c r="B378" i="3"/>
  <c r="D134" i="4"/>
  <c r="B134" i="4"/>
  <c r="D125" i="4"/>
  <c r="B125" i="4"/>
  <c r="D697" i="3"/>
  <c r="B697" i="3"/>
  <c r="D82" i="4"/>
  <c r="B82" i="4"/>
  <c r="B369" i="4"/>
  <c r="D369" i="4"/>
  <c r="D300" i="2"/>
  <c r="B300" i="2"/>
  <c r="B144" i="3"/>
  <c r="D416" i="3"/>
  <c r="B415" i="3"/>
  <c r="B326" i="4"/>
  <c r="D326" i="4"/>
  <c r="B172" i="5"/>
  <c r="D172" i="5"/>
  <c r="B126" i="3"/>
  <c r="D126" i="3"/>
  <c r="B71" i="3"/>
  <c r="D71" i="3"/>
  <c r="B343" i="4"/>
  <c r="D343" i="4"/>
  <c r="B246" i="4"/>
  <c r="D246" i="4"/>
  <c r="B778" i="5"/>
  <c r="D778" i="5"/>
  <c r="D221" i="2"/>
  <c r="B221" i="2"/>
  <c r="D41" i="2"/>
  <c r="B41" i="2"/>
  <c r="D50" i="3"/>
  <c r="B50" i="3"/>
  <c r="D517" i="5"/>
  <c r="B517" i="5"/>
  <c r="D401" i="3"/>
  <c r="B401" i="3"/>
  <c r="D135" i="4"/>
  <c r="B135" i="4"/>
  <c r="D50" i="5"/>
  <c r="B50" i="5"/>
  <c r="B406" i="4"/>
  <c r="D406" i="4"/>
  <c r="D63" i="4"/>
  <c r="B63" i="4"/>
  <c r="B521" i="4"/>
  <c r="D521" i="4"/>
  <c r="B719" i="3"/>
  <c r="D719" i="3"/>
  <c r="D29" i="2"/>
  <c r="B29" i="2"/>
  <c r="D28" i="2"/>
  <c r="B28" i="2"/>
  <c r="D271" i="2"/>
  <c r="B271" i="2"/>
  <c r="B677" i="3"/>
  <c r="D677" i="3"/>
  <c r="B234" i="4"/>
  <c r="D234" i="4"/>
  <c r="B14" i="4"/>
  <c r="D14" i="4"/>
  <c r="B294" i="4"/>
  <c r="D294" i="4"/>
  <c r="B492" i="4"/>
  <c r="D492" i="4"/>
  <c r="D341" i="4"/>
  <c r="B341" i="4"/>
  <c r="D435" i="4"/>
  <c r="B435" i="4"/>
  <c r="B397" i="4"/>
  <c r="D397" i="4"/>
  <c r="D87" i="4"/>
  <c r="B87" i="4"/>
  <c r="D21" i="3"/>
  <c r="B21" i="3"/>
  <c r="D498" i="4"/>
  <c r="B498" i="4"/>
  <c r="B600" i="4"/>
  <c r="D600" i="4"/>
  <c r="B85" i="4"/>
  <c r="D85" i="4"/>
  <c r="D243" i="4"/>
  <c r="B736" i="5"/>
  <c r="D166" i="3"/>
  <c r="B166" i="3"/>
  <c r="B77" i="2"/>
  <c r="D77" i="2"/>
  <c r="D330" i="4"/>
  <c r="B330" i="4"/>
  <c r="D201" i="4"/>
  <c r="B201" i="4"/>
  <c r="B86" i="2"/>
  <c r="D86" i="2"/>
  <c r="D327" i="4"/>
  <c r="B327" i="4"/>
  <c r="B170" i="5"/>
  <c r="D170" i="5"/>
  <c r="B149" i="3"/>
  <c r="D149" i="3"/>
  <c r="D59" i="2"/>
  <c r="B59" i="2"/>
  <c r="B24" i="5"/>
  <c r="D24" i="5"/>
  <c r="D23" i="5"/>
  <c r="B23" i="5"/>
  <c r="D316" i="4"/>
  <c r="B316" i="4"/>
  <c r="B394" i="4"/>
  <c r="D394" i="4"/>
  <c r="B770" i="5"/>
  <c r="D770" i="5"/>
  <c r="B775" i="5"/>
  <c r="D775" i="5"/>
  <c r="B125" i="2"/>
  <c r="D125" i="2"/>
  <c r="D379" i="3"/>
  <c r="B379" i="3"/>
  <c r="D57" i="2"/>
  <c r="B57" i="2"/>
  <c r="B439" i="4"/>
  <c r="D439" i="4"/>
  <c r="B534" i="4"/>
  <c r="D534" i="4"/>
  <c r="B396" i="4"/>
  <c r="D396" i="4"/>
  <c r="B150" i="4"/>
  <c r="D150" i="4"/>
  <c r="B357" i="4"/>
  <c r="D357" i="4"/>
  <c r="B704" i="3"/>
  <c r="D704" i="3"/>
  <c r="B21" i="5"/>
  <c r="D21" i="5"/>
  <c r="D436" i="5"/>
  <c r="B436" i="5"/>
  <c r="D320" i="3"/>
  <c r="B320" i="3"/>
  <c r="B376" i="3"/>
  <c r="D376" i="3"/>
  <c r="D433" i="3"/>
  <c r="B433" i="3"/>
  <c r="B175" i="2"/>
  <c r="D175" i="2"/>
  <c r="B517" i="3"/>
  <c r="D517" i="3"/>
  <c r="D429" i="4"/>
  <c r="B429" i="4"/>
  <c r="B149" i="4"/>
  <c r="D149" i="4"/>
  <c r="B388" i="4"/>
  <c r="D388" i="4"/>
  <c r="B536" i="4"/>
  <c r="D536" i="4"/>
  <c r="D352" i="4"/>
  <c r="B352" i="4"/>
  <c r="D337" i="4"/>
  <c r="B337" i="4"/>
  <c r="B323" i="4"/>
  <c r="D323" i="4"/>
  <c r="D18" i="4"/>
  <c r="B18" i="4"/>
  <c r="Z4" i="6"/>
  <c r="L2" i="6" s="1"/>
  <c r="AJ4" i="6"/>
  <c r="L3" i="6"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<sst xmlns="http://schemas.openxmlformats.org/spreadsheetml/2006/main" count="8086" uniqueCount="1264">
  <si>
    <t>Código TP/CG</t>
  </si>
  <si>
    <t>TP-054/2023</t>
  </si>
  <si>
    <t>Sigla do Órgão Estatal Parceiro</t>
  </si>
  <si>
    <t>Início da vigência</t>
  </si>
  <si>
    <t>Total Repasses Previstos</t>
  </si>
  <si>
    <t>Repasse a Menor ou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</si>
  <si>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</si>
  <si>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</si>
  <si>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</si>
  <si>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</si>
  <si>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</si>
  <si>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</si>
  <si>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</si>
  <si>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</si>
  <si>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</si>
  <si>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</si>
  <si>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</si>
  <si>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</si>
  <si>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</si>
  <si>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</si>
  <si>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</si>
  <si>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</si>
  <si>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</si>
  <si>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</si>
  <si>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</si>
  <si>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</si>
  <si>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</si>
  <si>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</si>
  <si>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Repasse a Menor</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</si>
  <si>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</si>
  <si>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</si>
  <si>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</si>
  <si>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</si>
  <si>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</si>
  <si>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</si>
  <si>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</si>
  <si>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</si>
  <si>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</si>
  <si>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</si>
  <si>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</si>
  <si>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</si>
  <si>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</si>
  <si>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</si>
  <si>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</si>
  <si>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</si>
  <si>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</si>
  <si>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</si>
  <si>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</si>
  <si>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</si>
  <si>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</si>
  <si>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</si>
  <si>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</si>
  <si>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</si>
  <si>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</si>
  <si>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</si>
  <si>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</si>
  <si>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</si>
  <si>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</si>
  <si>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</si>
  <si>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</si>
  <si>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</si>
  <si>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</si>
  <si>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</si>
  <si>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</si>
  <si>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</si>
  <si>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</si>
  <si>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</si>
  <si>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</si>
  <si>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</si>
  <si>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</si>
  <si>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</si>
  <si>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</si>
  <si>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</si>
  <si>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</si>
  <si>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</si>
  <si>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</si>
  <si>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</si>
  <si>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</si>
  <si>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</si>
  <si>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</si>
  <si>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</si>
  <si>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</si>
  <si>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</si>
  <si>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</si>
  <si>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</si>
  <si>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</si>
  <si>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</si>
  <si>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</si>
  <si>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</si>
  <si>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</si>
  <si>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</si>
  <si>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</si>
  <si>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</si>
  <si>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</si>
  <si>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</si>
  <si>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</si>
  <si>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</si>
  <si>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</si>
  <si>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</si>
  <si>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</si>
  <si>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</si>
  <si>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</si>
  <si>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</si>
  <si>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</si>
  <si>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</si>
  <si>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</si>
  <si>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</si>
  <si>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</si>
  <si>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</si>
  <si>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</si>
  <si>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</si>
  <si>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</si>
  <si>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</si>
  <si>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</si>
  <si>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</si>
  <si>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</si>
  <si>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</si>
  <si>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</si>
  <si>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</si>
  <si>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</si>
  <si>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</si>
  <si>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</si>
  <si>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</si>
  <si>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</si>
  <si>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001/2018</t>
  </si>
  <si>
    <t>Extinto</t>
  </si>
  <si>
    <t>Secretaria de Estado de Cultura</t>
  </si>
  <si>
    <t>SEC</t>
  </si>
  <si>
    <t>Instituto Cultural Filarmônica</t>
  </si>
  <si>
    <t>ICF</t>
  </si>
  <si>
    <t>07.837.375/0001-50</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</si>
  <si>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</si>
  <si>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</si>
  <si>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https://www.secult.mg.gov.br/documentos/contratos-de-gestao</t>
  </si>
  <si>
    <t>002/2019</t>
  </si>
  <si>
    <t>Vigente</t>
  </si>
  <si>
    <t>Secretaria de Estado de Justiça e Segurança Pública</t>
  </si>
  <si>
    <t>SEJUSP</t>
  </si>
  <si>
    <t>Instituto Elo</t>
  </si>
  <si>
    <t>IELO</t>
  </si>
  <si>
    <t>07.514.913/0001-75</t>
  </si>
  <si>
    <t>Co-execução de ações da Política Estadual de Prevenção Social à Criminalidade, propiciando o desenvolvimento das atividades das Unidades e dos Programas de Prevenção Social à Criminalidade definidos pela SESP/SUPEC.</t>
  </si>
  <si>
    <t>http://www.seguranca.mg.gov.br/component/gmg/page/2994-contrato-de-gestao-n-02-2019</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</si>
  <si>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</si>
  <si>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</si>
  <si>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http://www.secult.mg.gov.br/documentos/contratos-de-gestao</t>
  </si>
  <si>
    <t>004/2019</t>
  </si>
  <si>
    <t>Secretaria de Estado de Cultura e Turismo</t>
  </si>
  <si>
    <t>SECULT</t>
  </si>
  <si>
    <t>005/2019</t>
  </si>
  <si>
    <t>Fundação Clóvis Salgado</t>
  </si>
  <si>
    <t>FCS</t>
  </si>
  <si>
    <t>Associação Pró-Cultura e Promoção das Artes</t>
  </si>
  <si>
    <t>APPA</t>
  </si>
  <si>
    <t>70.945.209/0001-03</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</si>
  <si>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</si>
  <si>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http://fcs.mg.gov.br/institucional/contrato-de-gestao-termos-de-parceria/</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</si>
  <si>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</si>
  <si>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</si>
  <si>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</si>
  <si>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</si>
  <si>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http://www.seguranca.mg.gov.br/socioeducativo/parcerias</t>
  </si>
  <si>
    <t>008/2021</t>
  </si>
  <si>
    <t>07.514.913/0001-76</t>
  </si>
  <si>
    <t>A cogestão de medida socioeducava de internação nos municípios de Araxá, Belo Horizonte, Ipatinga, Sete Lagoas, Tupaciguara, Uberaba e Unaí.</t>
  </si>
  <si>
    <t>009/2023</t>
  </si>
  <si>
    <t>CESPDS-MG</t>
  </si>
  <si>
    <t>A cogestão de medida socioeducativa de internação, internação provisória
e internação-sanção nos municípios do estado de Minas Gerais</t>
  </si>
  <si>
    <t>010/2023</t>
  </si>
  <si>
    <t>Polo de Evolução de Medidas
Socioeducativas</t>
  </si>
  <si>
    <t>PEMSE</t>
  </si>
  <si>
    <t>07.372.649/0001-82</t>
  </si>
  <si>
    <t>A cogestão de medida socioeducativa de
semiliberdade em municípios do estado de Minas Gerais</t>
  </si>
  <si>
    <t>001/2005</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</si>
  <si>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</si>
  <si>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</si>
  <si>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</si>
  <si>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</si>
  <si>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</si>
  <si>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</si>
  <si>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002/2005</t>
  </si>
  <si>
    <t>Secretaria de Estado de Defesa Social</t>
  </si>
  <si>
    <t>SEDS</t>
  </si>
  <si>
    <t>ELO</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</si>
  <si>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</si>
  <si>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</si>
  <si>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</si>
  <si>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</si>
  <si>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</si>
  <si>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</si>
  <si>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</si>
  <si>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</si>
  <si>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</si>
  <si>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</si>
  <si>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</si>
  <si>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</si>
  <si>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</si>
  <si>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</si>
  <si>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</si>
  <si>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</si>
  <si>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</si>
  <si>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</si>
  <si>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</si>
  <si>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</si>
  <si>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006/2005</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</si>
  <si>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</si>
  <si>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</si>
  <si>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</si>
  <si>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</si>
  <si>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</si>
  <si>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</si>
  <si>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</si>
  <si>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Desenvolver atividades culturais para a sociedade, voltadas para a difusão da música erudita, por meio do fomento à atuação da orquestra sinfônica.</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</si>
  <si>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</si>
  <si>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</si>
  <si>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</si>
  <si>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</si>
  <si>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</si>
  <si>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</si>
  <si>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</si>
  <si>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</si>
  <si>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</si>
  <si>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</si>
  <si>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</si>
  <si>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</si>
  <si>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</si>
  <si>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</si>
  <si>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</si>
  <si>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</si>
  <si>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</si>
  <si>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</si>
  <si>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</si>
  <si>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</si>
  <si>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</si>
  <si>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</si>
  <si>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</si>
  <si>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</si>
  <si>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</si>
  <si>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</si>
  <si>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</si>
  <si>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</si>
  <si>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</si>
  <si>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</si>
  <si>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</si>
  <si>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</si>
  <si>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</si>
  <si>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</si>
  <si>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</si>
  <si>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</si>
  <si>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</si>
  <si>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</si>
  <si>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</si>
  <si>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</si>
  <si>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</si>
  <si>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</si>
  <si>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</si>
  <si>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</si>
  <si>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</si>
  <si>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</si>
  <si>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</si>
  <si>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</si>
  <si>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</si>
  <si>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</si>
  <si>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</si>
  <si>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</si>
  <si>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</si>
  <si>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</si>
  <si>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</si>
  <si>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</si>
  <si>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</si>
  <si>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</si>
  <si>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</si>
  <si>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</si>
  <si>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</si>
  <si>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</si>
  <si>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</si>
  <si>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</si>
  <si>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</si>
  <si>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</si>
  <si>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</si>
  <si>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</si>
  <si>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</si>
  <si>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</si>
  <si>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</si>
  <si>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</si>
  <si>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</si>
  <si>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</si>
  <si>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</si>
  <si>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</si>
  <si>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</si>
  <si>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</si>
  <si>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</si>
  <si>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</si>
  <si>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</si>
  <si>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</si>
  <si>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</si>
  <si>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</si>
  <si>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</si>
  <si>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</si>
  <si>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</si>
  <si>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</si>
  <si>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</si>
  <si>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</si>
  <si>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</si>
  <si>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</si>
  <si>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</si>
  <si>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</si>
  <si>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</si>
  <si>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</si>
  <si>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</si>
  <si>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</si>
  <si>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</si>
  <si>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</si>
  <si>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</si>
  <si>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</si>
  <si>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</si>
  <si>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</si>
  <si>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</si>
  <si>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</si>
  <si>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</si>
  <si>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</si>
  <si>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</si>
  <si>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</si>
  <si>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</si>
  <si>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</si>
  <si>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</si>
  <si>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</si>
  <si>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</si>
  <si>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</si>
  <si>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</si>
  <si>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</si>
  <si>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</si>
  <si>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</si>
  <si>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</si>
  <si>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</si>
  <si>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</si>
  <si>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</si>
  <si>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</si>
  <si>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</si>
  <si>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</si>
  <si>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</si>
  <si>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</si>
  <si>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</si>
  <si>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</si>
  <si>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</si>
  <si>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</si>
  <si>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</si>
  <si>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</si>
  <si>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</si>
  <si>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</si>
  <si>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</si>
  <si>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</si>
  <si>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</si>
  <si>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</si>
  <si>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</si>
  <si>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</si>
  <si>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</si>
  <si>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</si>
  <si>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</si>
  <si>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</si>
  <si>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</si>
  <si>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</si>
  <si>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</si>
  <si>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</si>
  <si>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</si>
  <si>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</si>
  <si>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</si>
  <si>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</si>
  <si>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</si>
  <si>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</si>
  <si>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</si>
  <si>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</si>
  <si>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</si>
  <si>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</si>
  <si>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</si>
  <si>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</si>
  <si>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</si>
  <si>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</si>
  <si>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</si>
  <si>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</si>
  <si>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</si>
  <si>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</si>
  <si>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</si>
  <si>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</si>
  <si>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</si>
  <si>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</si>
  <si>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</si>
  <si>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</si>
  <si>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</si>
  <si>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</si>
  <si>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</si>
  <si>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</si>
  <si>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</si>
  <si>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</si>
  <si>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</si>
  <si>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</si>
  <si>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</si>
  <si>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</si>
  <si>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</si>
  <si>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</si>
  <si>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</si>
  <si>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</si>
  <si>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</si>
  <si>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053/2023</t>
  </si>
  <si>
    <t>Apoio ao funcionamento e as atividades artísticas e culturais do Palácio da Liberdade</t>
  </si>
  <si>
    <t>https://fcs.mg.gov.br/institucional/contrato-de-gestao-termos-de-parceria/</t>
  </si>
  <si>
    <t>054/2023</t>
  </si>
  <si>
    <t>Associação Mineira do Paradesporto</t>
  </si>
  <si>
    <t>AMP</t>
  </si>
  <si>
    <t>29.335.005/0001-57</t>
  </si>
  <si>
    <t>Apoio à realização da política de promoção ao direito de acesso ao esporte educacional e paradesportivo em Minas Gerais.</t>
  </si>
  <si>
    <t>Código Instrumento</t>
  </si>
  <si>
    <t>Situação</t>
  </si>
  <si>
    <t>Documento</t>
  </si>
  <si>
    <t>Instrumento de Referência do TAS</t>
  </si>
  <si>
    <t>Data de Fim da Vigência</t>
  </si>
  <si>
    <t>Link do Documento</t>
  </si>
  <si>
    <t>Ordem</t>
  </si>
  <si>
    <t>CG-001/2018</t>
  </si>
  <si>
    <t>https://drive.google.com/file/d/1F8YFTplFTvopI7tN_8KodEMrR83HGAum/view</t>
  </si>
  <si>
    <t>CG-002/2019</t>
  </si>
  <si>
    <t>https://drive.google.com/drive/folders/1obiHvus6CevuaB_mOfH27pOm68Ox_lQa</t>
  </si>
  <si>
    <t>http://www.seguranca.mg.gov.br/images/2019/DEZEMBRO/II%20Termo%20Aditivo%20ao%20Contrato%20de%20Gesto%20n%2002-2019.pdf</t>
  </si>
  <si>
    <t>https://docs.google.com/uc?export=download&amp;id=1SNDQ6f9d5QiWWVrROoDrXeO1JdWI19vG</t>
  </si>
  <si>
    <t>https://docs.google.com/uc?export=download&amp;id=1IvlRmrzy2Zs878xSI2Gr6lyti5-SF-xF</t>
  </si>
  <si>
    <t>https://docs.google.com/uc?export=download&amp;id=1AKQiaPzBsXkgMOjHmWztdpyHodIUPyjO</t>
  </si>
  <si>
    <t>https://docs.google.com/uc?export=download&amp;id=1NAGbyMtwx3Oe4h21gD1O5m8VBySBHSyT</t>
  </si>
  <si>
    <t>https://docs.google.com/uc?export=download&amp;id=1MXjBBvikSTc9NkbzC_d0y0XTfv2Tj6Oi</t>
  </si>
  <si>
    <t>https://docs.google.com/uc?export=download&amp;id=17XSab1U9EAsqmDD9FWrT8XRiOVlPuDU3</t>
  </si>
  <si>
    <t>https://docs.google.com/uc?export=download&amp;id=1dgPG2jDz0LyD25lJ-GYBDqc0ZoP1GNNL</t>
  </si>
  <si>
    <t>https://docs.google.com/uc?export=download&amp;id=1PneS0eipVHLgYsLVyBIl6C03HJxtl5vP</t>
  </si>
  <si>
    <t>https://docs.google.com/uc?export=download&amp;id=1miNtnUWL1TNvIikXAl8Xi0tvduJLwzXE</t>
  </si>
  <si>
    <t>https://docs.google.com/uc?export=download&amp;id=1jn7TS8dmOvsXQBPf-uRw9QTW6zkZKtE9</t>
  </si>
  <si>
    <t>https://docs.google.com/uc?export=download&amp;id=1c2E9O8ijyAxGRPOtcj-G1-oWrFAiVDSt</t>
  </si>
  <si>
    <t>https://docs.google.com/uc?export=download&amp;id=1OoC-VOxWjldO6O6sYQinMVCzAYMhX6AX</t>
  </si>
  <si>
    <t>http://www.institutoelo.org.br/site/files/arquivos/2febd4e3dab12af0adb370b129492dd1.pdf</t>
  </si>
  <si>
    <t>http://www.seguranca.mg.gov.br/images/2022/Dezembro/VII%20Termo%20Aditivo%20ao%20Contrato%20de%20Gesto%20n%2002_2019.pdf</t>
  </si>
  <si>
    <t>https://www.seguranca.mg.gov.br/images/seds_docs/Prevencao/SEI_GOVMG%20-%2062204798%20-%20VI%20Termo%20de%20Apostilamento.pdf</t>
  </si>
  <si>
    <t>https://www.seguranca.mg.gov.br/images/seds_docs/Prevencao/SEI_63300425_Termo_de_Alteracao_Simples_n__05_2023.pdf</t>
  </si>
  <si>
    <t>https://www.seguranca.mg.gov.br/images/2023/Dezembro/7%C2%BA_Termo_de_Apostilamento.pdf</t>
  </si>
  <si>
    <t>https://www.seguranca.mg.gov.br/images/2023/Dezembro/VIII_Termo_Aditivo_ao_Contrato_de_Gest%C3%A3o_n%C2%BA_02_2019.pdf</t>
  </si>
  <si>
    <t>https://www.seguranca.mg.gov.br/images/seds_docs/Prevencao/VIII%20Termo%20de%20Apostilamento.pdf</t>
  </si>
  <si>
    <t>CG-003/2019</t>
  </si>
  <si>
    <t>https://drive.google.com/file/d/120u0xq7kMXKM-Ix4Ko1Vi34cBXLiZIEx/view</t>
  </si>
  <si>
    <t>https://www.secult.mg.gov.br/download/category/6-contratos-de-gestao?download=1169:1-termo-de-apostilamento-do-cg-n-03-2019-dotacao-orcamentaria</t>
  </si>
  <si>
    <t>CG-004/2019</t>
  </si>
  <si>
    <t>https://drive.google.com/file/d/1fEag7FUDGzNeu6E_BpXQuVVqTtLNu98E/view</t>
  </si>
  <si>
    <t>https://www.secult.mg.gov.br/download/category/6-contratos-de-gestao?download=1110:1-termo-de-apostilamento-ao-contrato-de-gestao-n-04-2019-altera-comissao-de-monitoramento-do-contrato</t>
  </si>
  <si>
    <t>CG-005/2019</t>
  </si>
  <si>
    <t>https://drive.google.com/file/d/1Mn1BVwaNpBs8XcmQT3o6ApNmKx-gAVfN/view</t>
  </si>
  <si>
    <t>https://drive.google.com/file/d/1RTZfbqEtvhl330X1oJvoU635WFtj_TaT/view</t>
  </si>
  <si>
    <t>https://drive.google.com/file/d/11rFOouzu5BAVVAe-YCuU1dBHgJ9Xl3nn/view</t>
  </si>
  <si>
    <t>https://drive.google.com/file/d/1UVlEFt9NFIkaxAvSOmN1xti7GMpTXk1V/view</t>
  </si>
  <si>
    <t>https://fcs.mg.gov.br/wp-content/uploads/2022/12/4o-Termo-Aditivo.pdf</t>
  </si>
  <si>
    <t>https://fcs.mg.gov.br/wp-content/uploads/2023/04/5o-TA-Publicado.pdf</t>
  </si>
  <si>
    <t>https://fcs.mg.gov.br/wp-content/uploads/2023/09/6o-TA-Assinado.pdf</t>
  </si>
  <si>
    <t>https://drive.google.com/file/d/1uswS2MT_BK5X38BjJeRRdstuaXH41jBv/view</t>
  </si>
  <si>
    <t>https://fcs.mg.gov.br/wp-content/uploads/2022/12/2o-Termo-de-alterac%CC%A7a%CC%83o-Simples.pdf</t>
  </si>
  <si>
    <t>https://fcs.mg.gov.br/wp-content/uploads/2021/11/3o-Termo-de-Apostilamento-do-CG-05_2019.pdf</t>
  </si>
  <si>
    <t>https://fcs.mg.gov.br/wp-content/uploads/2022/07/SEI_GOVMG-48948762-4o-Termo-de-Alterac%CC%A7a%CC%83o-Simples.pdf</t>
  </si>
  <si>
    <t>Não publicado.</t>
  </si>
  <si>
    <t>https://drive.google.com/file/d/1bvgSDEpx-bKvNaCu2LW16lZdPK_dLy_I/view</t>
  </si>
  <si>
    <t>https://fcs.mg.gov.br/wp-content/uploads/2021/08/SEI_GOVMG-32323594-2o-Termo-de-Apostilamento.pdf</t>
  </si>
  <si>
    <t>Termo de Apostilamento CANCELADO (aparece como apagado no processo SEI nº 2180.01.0000214/2020-46).</t>
  </si>
  <si>
    <t>https://fcs.mg.gov.br/wp-content/uploads/2023/04/5o-Termo-de-Apostilamento.pdf</t>
  </si>
  <si>
    <t>https://fcs.mg.gov.br/wp-content/uploads/2023/11/Termo-de-Apostilamento.pdf</t>
  </si>
  <si>
    <t>https://fcs.mg.gov.br/wp-content/uploads/2024/02/8o-Termo-de-Apostialamento-ao-CG-05-2019.pdf</t>
  </si>
  <si>
    <t>CG-006/2020</t>
  </si>
  <si>
    <t>https://www.secult.mg.gov.br/download/category/6-contratos-de-gestao?download=1541:contrato-de-gestao-n-06-2020</t>
  </si>
  <si>
    <t>https://www.secult.mg.gov.br/download/category/21-outros?download=2662:termo-aditivo-assinado</t>
  </si>
  <si>
    <t>https://www.secult.mg.gov.br/download/category/6-contratos-de-gestao?download=3328:ii-termo-aditivo-cg-02-2020</t>
  </si>
  <si>
    <t>CG-007/2021</t>
  </si>
  <si>
    <t>http://www.seguranca.mg.gov.br/images/cogestao_suase/011%20SEI_GOVMG%20-%2024177074%20-%20Contrato.pdf</t>
  </si>
  <si>
    <t>CG-008/2021</t>
  </si>
  <si>
    <t>http://www.seguranca.mg.gov.br/images/2021/Julho/Documentos/SEI_GOVMG%20-%2032112094%20-%20Contrato.pdf</t>
  </si>
  <si>
    <t>http://www.seguranca.mg.gov.br/images/2022/Julho/1%C2%BA_Termo_Aditivo_ao_Contrato_de_Gest%C3%A3o_n%C2%BA_08_2021.pdf</t>
  </si>
  <si>
    <t>http://www.seguranca.mg.gov.br/images/CG_08-2021_Suase_IELO/2%C2%BA_Termo_Aditivo_-_Assinado.pdf</t>
  </si>
  <si>
    <t>http://www.seguranca.mg.gov.br/images/2022/Abril/Documentos/SEI_GOVMG%20-%2032465052%20-%201%20Termo%20de%20Apostilamento.pdf</t>
  </si>
  <si>
    <t>http://www.seguranca.mg.gov.br/images/2022/Abril/Documentos/SEI_GOVMG%20-%2042771736%20-%202%20Termo%20de%20Apostilamento.pdf</t>
  </si>
  <si>
    <t>https://www.seguranca.mg.gov.br/images/CG_08-2021_Suase_IELO/TAS%20n%2003-2023.pdf</t>
  </si>
  <si>
    <t>CG-009/2023</t>
  </si>
  <si>
    <t>http://www.seguranca.mg.gov.br/images/CG_08-2021_Suase_IELO/CG_09_2023/Contrato%20de%20Gesto%20n%2009-2023.pdf</t>
  </si>
  <si>
    <t>CG-010/2023</t>
  </si>
  <si>
    <t>http://www.seguranca.mg.gov.br/images/cogestao_suase/CG_10_2023/Contrato_de_Gestao_n__10_2023.pdf</t>
  </si>
  <si>
    <t>TP-001/2005</t>
  </si>
  <si>
    <t>TP-002/2005</t>
  </si>
  <si>
    <t>TP-003/2005</t>
  </si>
  <si>
    <t>TP-004/2005</t>
  </si>
  <si>
    <t>TP-005/2005</t>
  </si>
  <si>
    <t>TP-006/2005</t>
  </si>
  <si>
    <t>TP-007/2006</t>
  </si>
  <si>
    <t>TP-008/2006</t>
  </si>
  <si>
    <t>TP-009/2006</t>
  </si>
  <si>
    <t>TP-010/2006</t>
  </si>
  <si>
    <t>TP-011/2006</t>
  </si>
  <si>
    <t>TP-012/2006</t>
  </si>
  <si>
    <t>TP-013/2007</t>
  </si>
  <si>
    <t>TP-014/2007</t>
  </si>
  <si>
    <t>TP-015/2007</t>
  </si>
  <si>
    <t>TP-016/2007</t>
  </si>
  <si>
    <t>TP-017/2007</t>
  </si>
  <si>
    <t>TP-018/2007</t>
  </si>
  <si>
    <t>TP-019/2008</t>
  </si>
  <si>
    <t>TP-020/2008</t>
  </si>
  <si>
    <t>TP-021/2008</t>
  </si>
  <si>
    <t>TP-022/2008</t>
  </si>
  <si>
    <t>TP-023/2008</t>
  </si>
  <si>
    <t>TP-024/2009</t>
  </si>
  <si>
    <t>TP-025/2009</t>
  </si>
  <si>
    <t>TP-026/2009</t>
  </si>
  <si>
    <t>TP-027/2009</t>
  </si>
  <si>
    <t>TP-028/2010</t>
  </si>
  <si>
    <t>TP-029/2011</t>
  </si>
  <si>
    <t>TP-030/2010</t>
  </si>
  <si>
    <t>TP-031/2011</t>
  </si>
  <si>
    <t>TP-032/2012</t>
  </si>
  <si>
    <t>TP-033/2013</t>
  </si>
  <si>
    <t>TP-034/2013</t>
  </si>
  <si>
    <t>TP-035/2016</t>
  </si>
  <si>
    <t>TP-036/2016</t>
  </si>
  <si>
    <t>TP-037/2016</t>
  </si>
  <si>
    <t>TP-038/2016</t>
  </si>
  <si>
    <t>TP-039/2016</t>
  </si>
  <si>
    <t>TP-040/2017</t>
  </si>
  <si>
    <t>TP-041/2017</t>
  </si>
  <si>
    <t>http://homologa3.prodemge.gov.br/vaek/wp-content/uploads/2018/11/Termo-de-Parceria-n%C2%BA-41-DIART.pdf</t>
  </si>
  <si>
    <t>http://fcs.mg.gov.br/wp-content/uploads/2019/02/I-Termo-Aditivo-ao-Termo-de-Parceria-n%C2%BA-041-2017.pdf</t>
  </si>
  <si>
    <t>TP-042/2017</t>
  </si>
  <si>
    <t>http://homologa3.prodemge.gov.br/vaek/wp-content/uploads/2018/11/Termo-de-Parceria-n%C2%BA-42-DIPRO.pdf</t>
  </si>
  <si>
    <t>https://drive.google.com/file/d/1_ZceexR9u4xpDYWcVFVDvvrm1jBDljWg/view</t>
  </si>
  <si>
    <t>TP-043/2017</t>
  </si>
  <si>
    <t>http://homologa3.prodemge.gov.br/vaek/wp-content/uploads/2018/11/Termo-de-Parceria-n%C2%BA-43-CEFART.pdf</t>
  </si>
  <si>
    <t>https://drive.google.com/file/d/1bTA_U58w4xaNuuw1ACFrDxV4iyBA9qhm/view</t>
  </si>
  <si>
    <t>TP-044/2017</t>
  </si>
  <si>
    <t>https://drive.google.com/drive/folders/1c4RZQdpOoSBJjnJ4mmh_7SUw3NRKncHW</t>
  </si>
  <si>
    <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</si>
  <si>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</si>
  <si>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</si>
  <si>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</si>
  <si>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</si>
  <si>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</si>
  <si>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</si>
  <si>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TP-046/2018</t>
  </si>
  <si>
    <t>https://drive.google.com/file/d/1yCLjpFt8mQW5JUtZ1MfJE6P4UqZ0Fwsz/view</t>
  </si>
  <si>
    <t>http://esportes.social.mg.gov.br/images/documentos/editais_termos_de_parceria/2019/4-relatorio-comissao-avaliacao.pdf</t>
  </si>
  <si>
    <t>TP-047/2018</t>
  </si>
  <si>
    <t>TP-048/2018</t>
  </si>
  <si>
    <t>http://www.feam.br/images/stories/2018/CONCURSO_PROJETOS/Termo_de_Parceria_FEAM_GESOIS_Vers%C3%A3o_Final_assinada_27_04_2018.pdf</t>
  </si>
  <si>
    <t>http://www.feam.br/images/stories/2019/MINAS_SEM_LIXOES/termo_parceria-48-18/I_TA_Retificado_15042019_assinado.pdf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</si>
  <si>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</si>
  <si>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</si>
  <si>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</si>
  <si>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</si>
  <si>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</si>
  <si>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TP-050/2020</t>
  </si>
  <si>
    <t>http://www.iepha.mg.gov.br/images/Termo_de_Parceria/Termo_Parceria_50_2020/Termo_de_Parceria_assinado.pdf</t>
  </si>
  <si>
    <t>http://www.iepha.mg.gov.br/images/Termo_de_Parceria/Termo_Parceria_50_2020/SEI_GOVMG_-_31365935_-_Termo_Aditivo_assinado.pdf</t>
  </si>
  <si>
    <t>http://www.iepha.mg.gov.br/images/Termo_de_Parceria/Termo_Parceria_50_2020/2%C2%BA_TA_ASSINADO.pdf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</si>
  <si>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</si>
  <si>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</si>
  <si>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</si>
  <si>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</si>
  <si>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</si>
  <si>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</si>
  <si>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</si>
  <si>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</si>
  <si>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</si>
  <si>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</si>
  <si>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</si>
  <si>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http://www.ief.mg.gov.br/images/stories/2023/TRANSPARENCIA/SEI_64336411_Termo_de_Alteracao_Simples_n__03.pdf</t>
  </si>
  <si>
    <t>TP-052/2023</t>
  </si>
  <si>
    <t>TP-053/2023</t>
  </si>
  <si>
    <t>https://fcs.mg.gov.br/wp-content/uploads/2024/01/SEI_79242786_Termo_053_2023.pdf</t>
  </si>
  <si>
    <t>https://social.mg.gov.br/images/Esportes/termo_de_parceria/2023/Termo_de_Parceria_para_publicacao.pdf</t>
  </si>
  <si>
    <t>Número do Repasse</t>
  </si>
  <si>
    <t>Termo de Alteração Simples de Referência</t>
  </si>
  <si>
    <t>Data Prevista da Avaliação</t>
  </si>
  <si>
    <t>9.07</t>
  </si>
  <si>
    <t>N/A</t>
  </si>
  <si>
    <t>2</t>
  </si>
  <si>
    <t>3</t>
  </si>
  <si>
    <t>4</t>
  </si>
  <si>
    <t>5</t>
  </si>
  <si>
    <t>1</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</si>
  <si>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</si>
  <si>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</si>
  <si>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</si>
  <si>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</si>
  <si>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</si>
  <si>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</si>
  <si>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</si>
  <si>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</si>
  <si>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</si>
  <si>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</si>
  <si>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</si>
  <si>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</si>
  <si>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</si>
  <si>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</si>
  <si>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</si>
  <si>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</si>
  <si>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</si>
  <si>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</si>
  <si>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</si>
  <si>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</si>
  <si>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</si>
  <si>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</si>
  <si>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</si>
  <si>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</si>
  <si>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</si>
  <si>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</si>
  <si>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</si>
  <si>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</si>
  <si>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</si>
  <si>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</si>
  <si>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</si>
  <si>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</si>
  <si>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</si>
  <si>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</si>
  <si>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</si>
  <si>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</si>
  <si>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</si>
  <si>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</si>
  <si>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</si>
  <si>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</si>
  <si>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</si>
  <si>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</si>
  <si>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</si>
  <si>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</si>
  <si>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</si>
  <si>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</si>
  <si>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</si>
  <si>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</si>
  <si>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</si>
  <si>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</si>
  <si>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</si>
  <si>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</si>
  <si>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</si>
  <si>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</si>
  <si>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</si>
  <si>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</si>
  <si>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</si>
  <si>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</si>
  <si>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</si>
  <si>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</si>
  <si>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</si>
  <si>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</si>
  <si>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</si>
  <si>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</si>
  <si>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</si>
  <si>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</si>
  <si>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</si>
  <si>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</si>
  <si>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</si>
  <si>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</si>
  <si>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</si>
  <si>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</si>
  <si>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</si>
  <si>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</si>
  <si>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</si>
  <si>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</si>
  <si>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</si>
  <si>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</si>
  <si>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</si>
  <si>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</si>
  <si>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</si>
  <si>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</si>
  <si>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</si>
  <si>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</si>
  <si>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</si>
  <si>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</si>
  <si>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</si>
  <si>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</si>
  <si>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</si>
  <si>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</si>
  <si>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</si>
  <si>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</si>
  <si>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</si>
  <si>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</si>
  <si>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</si>
  <si>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</si>
  <si>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</si>
  <si>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</si>
  <si>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</si>
  <si>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</si>
  <si>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</si>
  <si>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</si>
  <si>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</si>
  <si>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</si>
  <si>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</si>
  <si>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</si>
  <si>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</si>
  <si>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</si>
  <si>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</si>
  <si>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</si>
  <si>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</si>
  <si>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</si>
  <si>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</si>
  <si>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</si>
  <si>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</si>
  <si>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</si>
  <si>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</si>
  <si>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</si>
  <si>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</si>
  <si>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</si>
  <si>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</si>
  <si>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</si>
  <si>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</si>
  <si>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</si>
  <si>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</si>
  <si>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</si>
  <si>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</si>
  <si>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</si>
  <si>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</si>
  <si>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</si>
  <si>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</si>
  <si>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</si>
  <si>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</si>
  <si>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</si>
  <si>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</si>
  <si>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</si>
  <si>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https://www.seguranca.mg.gov.br/images/seds_docs/Prevencao/SEI_70771109_Relatorio_de_Monitoramento_18__PA%201.pdf</t>
  </si>
  <si>
    <t>https://www.seguranca.mg.gov.br/images/seds_docs/Prevencao/SEI_71909951_Relatorio_da_Comissao_de_Avaliacao_18__PA.pdf</t>
  </si>
  <si>
    <t>https://www.seguranca.mg.gov.br/images/seds_docs/Prevencao/RGR%20-%2019%20PA.pdf</t>
  </si>
  <si>
    <t>https://www.seguranca.mg.gov.br/images/seds_docs/Prevencao/Relatrio%20Gerencial%20Financeiro%20ESTADUAL%2019%20Perodo%20Avaliatrio.pdf</t>
  </si>
  <si>
    <t>https://www.seguranca.mg.gov.br/images/seds_docs/Prevencao/Relatrio%20Gerencial%20Financeiro%20FUNEMP%20-%2019%20Perodo%20Avaliatrio.pdf</t>
  </si>
  <si>
    <t>https://www.seguranca.mg.gov.br/images/seds_docs/Prevencao/RM_19%20PA.pdf</t>
  </si>
  <si>
    <t>https://www.seguranca.mg.gov.br/images/seds_docs/Prevencao/Relatrio%20da%20Comisso%20de%20Avaliao%2019%20PA.pdf</t>
  </si>
  <si>
    <t>http://www.seguranca.mg.gov.br/images/seds_docs/Prevencao/20%20RGR.pdf</t>
  </si>
  <si>
    <t>http://www.seguranca.mg.gov.br/images/seds_docs/Prevencao/Relatrio%20Gerencial%20Financeiro%20ESTADUAL%2020%20Perodo%20Avaliatrio%20-%20assinado.pdf</t>
  </si>
  <si>
    <t>http://www.seguranca.mg.gov.br/images/seds_docs/Prevencao/Relatrio%20Gerencial%20Financeiro%20FUNEMP%20-%2020%20Perodo%20Avaliatrio%20-%20assinado.pdf</t>
  </si>
  <si>
    <t>https://www.seguranca.mg.gov.br/images/seds_docs/Prevencao/Relatrio%20de%20Monitoramento%2020%20PA.pdf</t>
  </si>
  <si>
    <t>https://www.seguranca.mg.gov.br/images/seds_docs/Prevencao/SEI_GOVMG%20-%2082042759%20-%20Relatrio%20da%20Comisso%20de%20Avaliao.pdf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</si>
  <si>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</si>
  <si>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</si>
  <si>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</si>
  <si>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</si>
  <si>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</si>
  <si>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</si>
  <si>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</si>
  <si>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</si>
  <si>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</si>
  <si>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</si>
  <si>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</si>
  <si>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</si>
  <si>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</si>
  <si>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</si>
  <si>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</si>
  <si>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</si>
  <si>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</si>
  <si>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</si>
  <si>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</si>
  <si>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Modernismo em Minas Gerais</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</si>
  <si>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</si>
  <si>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</si>
  <si>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</si>
  <si>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</si>
  <si>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</si>
  <si>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</si>
  <si>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</si>
  <si>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</si>
  <si>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</si>
  <si>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</si>
  <si>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</si>
  <si>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</si>
  <si>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</si>
  <si>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</si>
  <si>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</si>
  <si>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</si>
  <si>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</si>
  <si>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</si>
  <si>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</si>
  <si>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</si>
  <si>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</si>
  <si>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</si>
  <si>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</si>
  <si>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</si>
  <si>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</si>
  <si>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</si>
  <si>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</si>
  <si>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</si>
  <si>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</si>
  <si>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</si>
  <si>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</si>
  <si>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</si>
  <si>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</si>
  <si>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</si>
  <si>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</si>
  <si>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</si>
  <si>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</si>
  <si>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</si>
  <si>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</si>
  <si>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</si>
  <si>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</si>
  <si>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</si>
  <si>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</si>
  <si>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</si>
  <si>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</si>
  <si>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</si>
  <si>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</si>
  <si>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</si>
  <si>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</si>
  <si>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</si>
  <si>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</si>
  <si>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</si>
  <si>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</si>
  <si>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</si>
  <si>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</si>
  <si>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</si>
  <si>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https://fcs.mg.gov.br/wp-content/uploads/2023/02/12o-Relato%CC%81rio-de-Avaliac%CC%A7a%CC%83o-CG.pdf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</si>
  <si>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</si>
  <si>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</si>
  <si>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</si>
  <si>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</si>
  <si>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</si>
  <si>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https://fcs.mg.gov.br/wp-content/uploads/2023/08/14oRelatorioGerencialdeResultados2023-1_compressed-2.pdf</t>
  </si>
  <si>
    <t>https://fcs.mg.gov.br/wp-content/uploads/2023/08/Relatorio-de-Avaliacao-e-Monitoramento.pdf</t>
  </si>
  <si>
    <t>https://fcs.mg.gov.br/wp-content/uploads/2023/10/15o-Relatorio-Gerencial-de-Resultados-2023-Comprimido.pdf</t>
  </si>
  <si>
    <t>https://fcs.mg.gov.br/wp-content/uploads/2023/10/Relatorio-Gerencail-Financeiro-FCS-APPA-CG-05-2019-15o-PA-1.pdf</t>
  </si>
  <si>
    <t>https://fcs.mg.gov.br/wp-content/uploads/2023/10/15o-Relatorio-de-Monitoramento-CG-052019.pdf</t>
  </si>
  <si>
    <t>https://fcs.mg.gov.br/wp-content/uploads/2023/11/Relatorio-de-Avaliacao-Final-ass.pdf</t>
  </si>
  <si>
    <t>https://fcs.mg.gov.br/wp-content/uploads/2024/01/16o-Relatorio-Gerencial-de-Resultados-2023.pdf-assinado.pdf</t>
  </si>
  <si>
    <t>https://fcs.mg.gov.br/wp-content/uploads/2024/01/16o-Relatorio-Gerencial-Financeiro-FCS-APPA-CG-05-19-2023.pdf</t>
  </si>
  <si>
    <t>https://fcs.mg.gov.br/wp-content/uploads/2024/01/16o-Relatorio-Gerencial-Financeiro-FCS-APPA-CG-05-20-2023.xlsx</t>
  </si>
  <si>
    <t>https://fcs.mg.gov.br/wp-content/uploads/2024/02/Relatorio-de-Avaliacao-do-Resultados-ass.pdf</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</si>
  <si>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</si>
  <si>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</si>
  <si>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</si>
  <si>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</si>
  <si>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</si>
  <si>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</si>
  <si>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</si>
  <si>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</si>
  <si>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</si>
  <si>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</si>
  <si>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</si>
  <si>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</si>
  <si>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</si>
  <si>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</si>
  <si>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</si>
  <si>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</si>
  <si>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</si>
  <si>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</si>
  <si>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</si>
  <si>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</si>
  <si>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</si>
  <si>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</si>
  <si>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</si>
  <si>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</si>
  <si>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</si>
  <si>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</si>
  <si>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</si>
  <si>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</si>
  <si>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</si>
  <si>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</si>
  <si>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</si>
  <si>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</si>
  <si>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</si>
  <si>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</si>
  <si>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</si>
  <si>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</si>
  <si>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</si>
  <si>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</si>
  <si>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</si>
  <si>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</si>
  <si>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</si>
  <si>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</si>
  <si>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</si>
  <si>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</si>
  <si>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</si>
  <si>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</si>
  <si>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</si>
  <si>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</si>
  <si>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</si>
  <si>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https://www.secult.mg.gov.br/download/category/6-contratos-de-gestao?download=3245:13-relatorio-gerencial-financeiro</t>
  </si>
  <si>
    <t>https://www.secult.mg.gov.br/download/category/6-contratos-de-gestao?download=3246:13-relatorio-gerencial-de-resultados
https://www.secult.mg.gov.br/download/category/6-contratos-de-gestao?download=3258:13-relatorio-gerencial-de-resultados-errata</t>
  </si>
  <si>
    <t>https://www.secult.mg.gov.br/download/category/6-contratos-de-gestao?download=3248:relatorio-de-monitoramento-atualizado</t>
  </si>
  <si>
    <t>https://www.secult.mg.gov.br/download/category/6-contratos-de-gestao?download=3271:13-relatorio-de-avaliacao</t>
  </si>
  <si>
    <t>https://www.secult.mg.gov.br/download/category/6-contratos-de-gestao?download=3358:14-relatorio-gerencial-de-resultados</t>
  </si>
  <si>
    <t>https://www.secult.mg.gov.br/download/category/6-contratos-de-gestao?download=3356:14-relatorio-gerencial-financeiro</t>
  </si>
  <si>
    <t>https://www.secult.mg.gov.br/download/category/6-contratos-de-gestao?download=3357:14-relatorio-de-monitoramento</t>
  </si>
  <si>
    <t>https://www.secult.mg.gov.br/download/category/6-contratos-de-gestao?download=3364:14-relatorio-de-avaliacao</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</si>
  <si>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</si>
  <si>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</si>
  <si>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</si>
  <si>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</si>
  <si>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</si>
  <si>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</si>
  <si>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</si>
  <si>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</si>
  <si>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</si>
  <si>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</si>
  <si>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</si>
  <si>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</si>
  <si>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</si>
  <si>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</si>
  <si>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</si>
  <si>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</si>
  <si>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</si>
  <si>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</si>
  <si>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</si>
  <si>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</si>
  <si>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</si>
  <si>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</si>
  <si>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</si>
  <si>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</si>
  <si>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</si>
  <si>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</si>
  <si>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</si>
  <si>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</si>
  <si>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http://www.seguranca.mg.gov.br/images/CG_08-2021_Suase_IELO/8%20RGF%20publicao.pdf</t>
  </si>
  <si>
    <t>http://www.seguranca.mg.gov.br/images/CG_08-2021_Suase_IELO/RGR_8PA.pdf</t>
  </si>
  <si>
    <t>http://www.seguranca.mg.gov.br/images/CG_08-2021_Suase_IELO/8%20Relatrio%20de%20Monitoramento.pdf</t>
  </si>
  <si>
    <t>https://www.seguranca.mg.gov.br/images/CG_08-2021_Suase_IELO/8%C2%BA_Relat%C3%B3rio_da_Comiss%C3%A3o_de_Avalia%C3%A7%C3%A3o.pdf</t>
  </si>
  <si>
    <t>http://www.seguranca.mg.gov.br/images/CG_08-2021_Suase_IELO/9%20RGF%201.xlsx</t>
  </si>
  <si>
    <t>http://www.seguranca.mg.gov.br/images/CG_08-2021_Suase_IELO/9RGR_9PA%202.pdf</t>
  </si>
  <si>
    <t>http://www.seguranca.mg.gov.br/images/CG_08-2021_Suase_IELO/9%20RM%201.pdf</t>
  </si>
  <si>
    <t>http://www.seguranca.mg.gov.br/images/CG_08-2021_Suase_IELO/9%20Relatrio%20da%20Comisso%20de%20Avaliao%201.pdf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</si>
  <si>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</si>
  <si>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</si>
  <si>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</si>
  <si>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</si>
  <si>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</si>
  <si>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</si>
  <si>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</si>
  <si>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</si>
  <si>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</si>
  <si>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</si>
  <si>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</si>
  <si>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</si>
  <si>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</si>
  <si>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</si>
  <si>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</si>
  <si>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</si>
  <si>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</si>
  <si>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</si>
  <si>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</si>
  <si>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</si>
  <si>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</si>
  <si>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</si>
  <si>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</si>
  <si>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</si>
  <si>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</si>
  <si>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</si>
  <si>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</si>
  <si>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</si>
  <si>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</si>
  <si>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</si>
  <si>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</si>
  <si>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</si>
  <si>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</si>
  <si>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</si>
  <si>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</si>
  <si>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</si>
  <si>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</si>
  <si>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</si>
  <si>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</si>
  <si>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</si>
  <si>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</si>
  <si>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</si>
  <si>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</si>
  <si>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</si>
  <si>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</si>
  <si>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</si>
  <si>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</si>
  <si>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</si>
  <si>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</si>
  <si>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</si>
  <si>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</si>
  <si>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</si>
  <si>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</si>
  <si>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</si>
  <si>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</si>
  <si>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</si>
  <si>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</si>
  <si>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</si>
  <si>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</si>
  <si>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</si>
  <si>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</si>
  <si>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</si>
  <si>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</si>
  <si>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</si>
  <si>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</si>
  <si>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</si>
  <si>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</si>
  <si>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</si>
  <si>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</si>
  <si>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</si>
  <si>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</si>
  <si>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</si>
  <si>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</si>
  <si>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</si>
  <si>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</si>
  <si>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</si>
  <si>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</si>
  <si>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</si>
  <si>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</si>
  <si>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</si>
  <si>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</si>
  <si>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</si>
  <si>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</si>
  <si>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</si>
  <si>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</si>
  <si>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</si>
  <si>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</si>
  <si>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</si>
  <si>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</si>
  <si>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</si>
  <si>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</si>
  <si>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</si>
  <si>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</si>
  <si>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</si>
  <si>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</si>
  <si>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</si>
  <si>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</si>
  <si>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</si>
  <si>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</si>
  <si>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</si>
  <si>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</si>
  <si>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</si>
  <si>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</si>
  <si>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</si>
  <si>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</si>
  <si>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</si>
  <si>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</si>
  <si>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</si>
  <si>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</si>
  <si>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</si>
  <si>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</si>
  <si>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</si>
  <si>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</si>
  <si>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</si>
  <si>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</si>
  <si>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</si>
  <si>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</si>
  <si>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</si>
  <si>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</si>
  <si>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</si>
  <si>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</si>
  <si>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</si>
  <si>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</si>
  <si>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</si>
  <si>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</si>
  <si>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</si>
  <si>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</si>
  <si>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</si>
  <si>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</si>
  <si>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</si>
  <si>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</si>
  <si>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</si>
  <si>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</si>
  <si>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</si>
  <si>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</si>
  <si>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</si>
  <si>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</si>
  <si>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</si>
  <si>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</si>
  <si>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</si>
  <si>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</si>
  <si>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</si>
  <si>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</si>
  <si>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</si>
  <si>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</si>
  <si>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</si>
  <si>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</si>
  <si>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</si>
  <si>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</si>
  <si>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</si>
  <si>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</si>
  <si>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</si>
  <si>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</si>
  <si>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</si>
  <si>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</si>
  <si>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</si>
  <si>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</si>
  <si>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</si>
  <si>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</si>
  <si>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</si>
  <si>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</si>
  <si>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</si>
  <si>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</si>
  <si>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</si>
  <si>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</si>
  <si>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</si>
  <si>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</si>
  <si>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</si>
  <si>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</si>
  <si>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</si>
  <si>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</si>
  <si>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</si>
  <si>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</si>
  <si>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</si>
  <si>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</si>
  <si>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</si>
  <si>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</si>
  <si>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</si>
  <si>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</si>
  <si>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https://social.mg.gov.br/images/Esportes/2022/12-Relatrio-de-Resultados---Termo-de-Parceria-n-49_2020.pdf</t>
  </si>
  <si>
    <t>https://social.mg.gov.br/images/Esportes/2022/Relatorio-de-Monitoramento-12-Perodo-Avaliatrio---Termo-de-Parceria-n-49_2020.pdf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</si>
  <si>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</si>
  <si>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</si>
  <si>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</si>
  <si>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</si>
  <si>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</si>
  <si>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</si>
  <si>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</si>
  <si>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</si>
  <si>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</si>
  <si>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</si>
  <si>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</si>
  <si>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</si>
  <si>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</si>
  <si>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</si>
  <si>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</si>
  <si>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</si>
  <si>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</si>
  <si>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</si>
  <si>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</si>
  <si>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</si>
  <si>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</si>
  <si>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</si>
  <si>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</si>
  <si>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</si>
  <si>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</si>
  <si>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</si>
  <si>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</si>
  <si>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</si>
  <si>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</si>
  <si>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</si>
  <si>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</si>
  <si>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</si>
  <si>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</si>
  <si>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</si>
  <si>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</si>
  <si>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</si>
  <si>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</si>
  <si>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</si>
  <si>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</si>
  <si>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</si>
  <si>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</si>
  <si>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</si>
  <si>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</si>
  <si>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</si>
  <si>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http://www.ief.mg.gov.br/images/stories/2023/TRANSPARENCIA/Relat%C3%B3rio_de_resultados_5.pdf</t>
  </si>
  <si>
    <t>http://www.ief.mg.gov.br/images/stories/2023/TRANSPARENCIA/Relat%C3%B3rio_monitoramento_5.pdf</t>
  </si>
  <si>
    <t>http://www.ief.mg.gov.br/images/stories/2023/TRANSPARENCIA/Relat%C3%B3rio_avaliacao_5.pdf</t>
  </si>
  <si>
    <t>http://www.ief.mg.gov.br/images/stories/2023/TRANSPARENCIA/Relat%C3%B3rio_de_resultados.pdf</t>
  </si>
  <si>
    <t>http://www.ief.mg.gov.br/images/stories/2023/TRANSPARENCIA/SEI_GOVMG_-_74073971_-_Relat%C3%B3riode_monitoramento.pdf</t>
  </si>
  <si>
    <t>http://www.ief.mg.gov.br/images/stories/2023/TRANSPARENCIA/SEI_GOVMG_-_75253888_-_Relat%C3%B3rio_Avalia%C3%A7%C3%A3o.pdf</t>
  </si>
  <si>
    <t>https://www.seguranca.mg.gov.br/images/CG_08-2021_Suase_IELO/10RM.pdf</t>
  </si>
  <si>
    <t>https://www.seguranca.mg.gov.br/images/CG_08-2021_Suase_IELO/10RGR.pdf</t>
  </si>
  <si>
    <t>https://www.seguranca.mg.gov.br/images/CG_08-2021_Suase_IELO/10%20RGF.pdf</t>
  </si>
  <si>
    <t>https://www.seguranca.mg.gov.br/images/CG_08-2021_Suase_IELO/CG_09_2023/1_RCA.pdf</t>
  </si>
  <si>
    <t>https://www.seguranca.mg.gov.br/images/CG_08-2021_Suase_IELO/CG_09_2023/1%20RM%20-%20CG%2009-2023.pdf</t>
  </si>
  <si>
    <t>https://www.seguranca.mg.gov.br/images/CG_08-2021_Suase_IELO/CG_09_2023/1%20RGR%2009-2023.pdf</t>
  </si>
  <si>
    <t>https://www.seguranca.mg.gov.br/images/CG_08-2021_Suase_IELO/CG_09_2023/1RGF.pdf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</si>
  <si>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</si>
  <si>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</si>
  <si>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</si>
  <si>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</si>
  <si>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</si>
  <si>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</si>
  <si>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</si>
  <si>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</si>
  <si>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</si>
  <si>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</si>
  <si>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</si>
  <si>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</si>
  <si>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</si>
  <si>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</si>
  <si>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</si>
  <si>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</si>
  <si>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</si>
  <si>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</si>
  <si>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</si>
  <si>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</si>
  <si>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</si>
  <si>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</si>
  <si>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</si>
  <si>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</si>
  <si>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</si>
  <si>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</si>
  <si>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https://drive.google.com/file/d/18jVy5xBowo_rYNzKP_NFAC5tywqWBOZL/view</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</si>
  <si>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</si>
  <si>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</si>
  <si>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</si>
  <si>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</si>
  <si>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</si>
  <si>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</si>
  <si>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</si>
  <si>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</si>
  <si>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</si>
  <si>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</si>
  <si>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</si>
  <si>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</si>
  <si>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</si>
  <si>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</si>
  <si>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</si>
  <si>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</si>
  <si>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</si>
  <si>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</si>
  <si>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</si>
  <si>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</si>
  <si>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</si>
  <si>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</si>
  <si>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</si>
  <si>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</si>
  <si>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</si>
  <si>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</si>
  <si>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</si>
  <si>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</si>
  <si>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</si>
  <si>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</si>
  <si>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</si>
  <si>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</si>
  <si>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</si>
  <si>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</si>
  <si>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</si>
  <si>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</si>
  <si>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</si>
  <si>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</si>
  <si>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</si>
  <si>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</si>
  <si>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</si>
  <si>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</si>
  <si>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</si>
  <si>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</si>
  <si>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</si>
  <si>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</si>
  <si>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</si>
  <si>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</si>
  <si>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</si>
  <si>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</si>
  <si>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</si>
  <si>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</si>
  <si>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</si>
  <si>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</si>
  <si>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</si>
  <si>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</si>
  <si>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</si>
  <si>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</si>
  <si>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</si>
  <si>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</si>
  <si>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</si>
  <si>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</si>
  <si>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</si>
  <si>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</si>
  <si>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</si>
  <si>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</si>
  <si>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</si>
  <si>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</si>
  <si>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</si>
  <si>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</si>
  <si>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</si>
  <si>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</si>
  <si>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</si>
  <si>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</si>
  <si>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</si>
  <si>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</si>
  <si>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</si>
  <si>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</si>
  <si>
    <t>CG_009/2023</t>
  </si>
  <si>
    <t>CG_010/2023</t>
  </si>
  <si>
    <t>TP_053/2023</t>
  </si>
  <si>
    <t>TP_054/2023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</si>
</sst>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16"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72">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0" borderId="8" xfId="0" applyNumberFormat="1" applyBorder="1" applyAlignment="1" applyProtection="1">
      <alignment horizontal="right" vertical="center"/>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14" fillId="0" borderId="25" xfId="0" applyFont="1" applyBorder="1"/>
    <xf numFmtId="0" fontId="15" fillId="3" borderId="13" xfId="4" applyFont="1" applyFill="1" applyBorder="1" applyProtection="1">
      <protection locked="0"/>
    </xf>
    <xf numFmtId="4" fontId="0" fillId="0" borderId="10" xfId="0" applyNumberFormat="1" applyBorder="1" applyAlignment="1" applyProtection="1">
      <alignment vertical="center"/>
      <protection locked="0"/>
    </xf>
    <xf numFmtId="0" fontId="12" fillId="3" borderId="13" xfId="3" applyFill="1" applyBorder="1" applyProtection="1">
      <protection locked="0"/>
    </xf>
    <xf numFmtId="14" fontId="0" fillId="8" borderId="22" xfId="0" applyNumberFormat="1" applyFill="1" applyBorder="1" applyAlignment="1" applyProtection="1">
      <alignment horizontal="right" vertical="center"/>
      <protection locked="0"/>
    </xf>
    <xf numFmtId="14" fontId="0" fillId="8" borderId="23" xfId="0" applyNumberFormat="1" applyFill="1" applyBorder="1" applyAlignment="1" applyProtection="1">
      <alignment horizontal="right" vertical="center"/>
      <protection locked="0"/>
    </xf>
    <xf numFmtId="0" fontId="12" fillId="8" borderId="31" xfId="3" applyFill="1" applyBorder="1" applyProtection="1">
      <protection locked="0"/>
    </xf>
    <xf numFmtId="1" fontId="0" fillId="0" borderId="25" xfId="0" applyNumberFormat="1" applyBorder="1" applyAlignment="1" applyProtection="1">
      <alignment horizontal="right" vertical="center"/>
      <protection locked="0"/>
    </xf>
    <xf numFmtId="0" fontId="0" fillId="8" borderId="22" xfId="0" applyFill="1" applyBorder="1" applyAlignment="1" applyProtection="1">
      <alignment horizontal="left" vertical="center" wrapText="1"/>
      <protection locked="0"/>
    </xf>
    <xf numFmtId="164" fontId="0" fillId="8" borderId="23" xfId="0" applyNumberFormat="1" applyFill="1" applyBorder="1"/>
    <xf numFmtId="164" fontId="0" fillId="8" borderId="10" xfId="0" applyNumberFormat="1" applyFill="1" applyBorder="1"/>
    <xf numFmtId="164" fontId="0" fillId="8" borderId="12" xfId="0" applyNumberFormat="1" applyFill="1" applyBorder="1"/>
    <xf numFmtId="14" fontId="13" fillId="16" borderId="22" xfId="0" applyNumberFormat="1" applyFont="1" applyFill="1" applyBorder="1"/>
    <xf numFmtId="14" fontId="8" fillId="0" borderId="9" xfId="0" applyNumberFormat="1" applyFont="1" applyBorder="1"/>
    <xf numFmtId="14" fontId="13" fillId="16" borderId="23" xfId="0" applyNumberFormat="1" applyFont="1" applyFill="1" applyBorder="1"/>
    <xf numFmtId="14" fontId="8" fillId="0" borderId="13" xfId="0" applyNumberFormat="1" applyFont="1" applyBorder="1"/>
    <xf numFmtId="0" fontId="12" fillId="0" borderId="8" xfId="3" applyBorder="1" applyProtection="1">
      <protection locked="0"/>
    </xf>
    <xf numFmtId="0" fontId="12" fillId="0" borderId="26" xfId="4" applyBorder="1" applyProtection="1">
      <protection locked="0"/>
    </xf>
    <xf numFmtId="0" fontId="12" fillId="0" borderId="50" xfId="4" applyBorder="1" applyProtection="1">
      <protection locked="0"/>
    </xf>
    <xf numFmtId="0" fontId="0" fillId="8" borderId="1" xfId="0" applyFill="1" applyBorder="1" applyProtection="1">
      <protection locked="0"/>
    </xf>
    <xf numFmtId="0" fontId="12" fillId="0" borderId="8" xfId="4" applyBorder="1" applyAlignment="1" applyProtection="1">
      <alignment wrapText="1"/>
      <protection locked="0"/>
    </xf>
    <xf numFmtId="0" fontId="12" fillId="8" borderId="1" xfId="3" applyFill="1" applyBorder="1" applyProtection="1">
      <protection locked="0"/>
    </xf>
    <xf numFmtId="0" fontId="12" fillId="3" borderId="8" xfId="4" applyFill="1" applyBorder="1" applyProtection="1">
      <protection locked="0"/>
    </xf>
    <xf numFmtId="0" fontId="12" fillId="0" borderId="8" xfId="3" applyFill="1" applyBorder="1" applyProtection="1">
      <protection locked="0"/>
    </xf>
    <xf numFmtId="4" fontId="0" fillId="0" borderId="17" xfId="0" applyNumberFormat="1" applyBorder="1" applyProtection="1">
      <protection locked="0"/>
    </xf>
    <xf numFmtId="4" fontId="0" fillId="0" borderId="48" xfId="0" applyNumberFormat="1" applyBorder="1" applyProtection="1">
      <protection locked="0"/>
    </xf>
    <xf numFmtId="4" fontId="0" fillId="0" borderId="0" xfId="0" applyNumberFormat="1" applyProtection="1">
      <protection locked="0"/>
    </xf>
    <xf numFmtId="4" fontId="0" fillId="15" borderId="10" xfId="0" applyNumberFormat="1" applyFill="1" applyBorder="1" applyAlignment="1" applyProtection="1">
      <alignment horizontal="right" vertical="center"/>
      <protection locked="0"/>
    </xf>
    <xf numFmtId="4" fontId="0" fillId="0" borderId="49"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0" fontId="12" fillId="0" borderId="13" xfId="4" applyBorder="1"/>
    <xf numFmtId="4" fontId="10" fillId="0" borderId="10" xfId="0" applyNumberFormat="1" applyFont="1" applyBorder="1" applyAlignment="1" applyProtection="1">
      <alignment horizontal="right" vertical="center"/>
      <protection locked="0"/>
    </xf>
    <xf numFmtId="4" fontId="13" fillId="0" borderId="8" xfId="0" applyNumberFormat="1" applyFont="1" applyBorder="1"/>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ief.mg.gov.br/component/content/article/3306-nova-categoria/3238--edital-termo-de-parceria-parque-estadual-do-rio-doce" TargetMode="External"/><Relationship Id="rId3" Type="http://schemas.openxmlformats.org/officeDocument/2006/relationships/hyperlink" Target="http://www.seguranca.mg.gov.br/socioeducativo/parcerias" TargetMode="External"/><Relationship Id="rId7" Type="http://schemas.openxmlformats.org/officeDocument/2006/relationships/hyperlink" Target="https://social.mg.gov.br/esportes/editais-e-termos-de-parceria" TargetMode="External"/><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 Id="rId6" Type="http://schemas.openxmlformats.org/officeDocument/2006/relationships/hyperlink" Target="https://fcs.mg.gov.br/institucional/contrato-de-gestao-termos-de-parceria/" TargetMode="External"/><Relationship Id="rId5" Type="http://schemas.openxmlformats.org/officeDocument/2006/relationships/hyperlink" Target="http://www.seguranca.mg.gov.br/socioeducativo/parcerias" TargetMode="External"/><Relationship Id="rId4" Type="http://schemas.openxmlformats.org/officeDocument/2006/relationships/hyperlink" Target="http://www.seguranca.mg.gov.br/socioeducativo/parceria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26" Type="http://schemas.openxmlformats.org/officeDocument/2006/relationships/hyperlink" Target="https://drive.google.com/file/d/1bvgSDEpx-bKvNaCu2LW16lZdPK_dLy_I/view" TargetMode="External"/><Relationship Id="rId39" Type="http://schemas.openxmlformats.org/officeDocument/2006/relationships/hyperlink" Target="https://www.seguranca.mg.gov.br/images/2023/Dezembro/VIII_Termo_Aditivo_ao_Contrato_de_Gest%C3%A3o_n%C2%BA_02_2019.pdf" TargetMode="External"/><Relationship Id="rId21" Type="http://schemas.openxmlformats.org/officeDocument/2006/relationships/hyperlink" Target="https://fcs.mg.gov.br/wp-content/uploads/2023/04/5o-TA-Publicado.pdf" TargetMode="External"/><Relationship Id="rId34" Type="http://schemas.openxmlformats.org/officeDocument/2006/relationships/hyperlink" Target="https://fcs.mg.gov.br/wp-content/uploads/2023/04/5o-Termo-de-Apostilamento.pdf" TargetMode="External"/><Relationship Id="rId42" Type="http://schemas.openxmlformats.org/officeDocument/2006/relationships/hyperlink" Target="http://www.seguranca.mg.gov.br/images/cogestao_suase/CG_10_2023/Contrato_de_Gestao_n__10_2023.pdf" TargetMode="External"/><Relationship Id="rId47" Type="http://schemas.openxmlformats.org/officeDocument/2006/relationships/hyperlink" Target="https://fcs.mg.gov.br/wp-content/uploads/2024/01/SEI_79242786_Termo_053_2023.pdf" TargetMode="External"/><Relationship Id="rId50" Type="http://schemas.openxmlformats.org/officeDocument/2006/relationships/hyperlink" Target="https://fcs.mg.gov.br/wp-content/uploads/2024/02/8o-Termo-de-Apostialamento-ao-CG-05-2019.pdf" TargetMode="External"/><Relationship Id="rId7" Type="http://schemas.openxmlformats.org/officeDocument/2006/relationships/hyperlink" Target="https://fcs.mg.gov.br/wp-content/uploads/2022/07/SEI_GOVMG-48948762-4o-Termo-de-Alterac%CC%A7a%CC%83o-Simples.pdf"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9" Type="http://schemas.openxmlformats.org/officeDocument/2006/relationships/hyperlink" Target="https://drive.google.com/file/d/11rFOouzu5BAVVAe-YCuU1dBHgJ9Xl3nn/view"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hyperlink" Target="https://www.secult.mg.gov.br/download/category/21-outros?download=2662:termo-aditivo-assinado" TargetMode="External"/><Relationship Id="rId32" Type="http://schemas.openxmlformats.org/officeDocument/2006/relationships/hyperlink" Target="https://fcs.mg.gov.br/wp-content/uploads/2022/12/4o-Termo-Aditivo.pdf" TargetMode="External"/><Relationship Id="rId37" Type="http://schemas.openxmlformats.org/officeDocument/2006/relationships/hyperlink" Target="https://www.seguranca.mg.gov.br/images/seds_docs/Prevencao/SEI_GOVMG%20-%2062204798%20-%20VI%20Termo%20de%20Apostilamento.pdf" TargetMode="External"/><Relationship Id="rId40" Type="http://schemas.openxmlformats.org/officeDocument/2006/relationships/hyperlink" Target="https://www.secult.mg.gov.br/download/category/6-contratos-de-gestao?download=1541:contrato-de-gestao-n-06-2020" TargetMode="External"/><Relationship Id="rId45" Type="http://schemas.openxmlformats.org/officeDocument/2006/relationships/hyperlink" Target="https://www.secult.mg.gov.br/download/category/6-contratos-de-gestao?download=3328:ii-termo-aditivo-cg-02-2020"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28" Type="http://schemas.openxmlformats.org/officeDocument/2006/relationships/hyperlink" Target="https://drive.google.com/file/d/1uswS2MT_BK5X38BjJeRRdstuaXH41jBv/view" TargetMode="External"/><Relationship Id="rId36" Type="http://schemas.openxmlformats.org/officeDocument/2006/relationships/hyperlink" Target="https://www.seguranca.mg.gov.br/images/2023/Dezembro/7%C2%BA_Termo_de_Apostilamento.pdf" TargetMode="External"/><Relationship Id="rId49" Type="http://schemas.openxmlformats.org/officeDocument/2006/relationships/hyperlink" Target="https://www.seguranca.mg.gov.br/images/seds_docs/Prevencao/VIII%20Termo%20de%20Apostilament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31" Type="http://schemas.openxmlformats.org/officeDocument/2006/relationships/hyperlink" Target="https://drive.google.com/file/d/1UVlEFt9NFIkaxAvSOmN1xti7GMpTXk1V/view" TargetMode="External"/><Relationship Id="rId44" Type="http://schemas.openxmlformats.org/officeDocument/2006/relationships/hyperlink" Target="https://social.mg.gov.br/images/Esportes/termo_de_parceria/2023/Termo_de_Parceria_para_publicacao.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 Id="rId27" Type="http://schemas.openxmlformats.org/officeDocument/2006/relationships/hyperlink" Target="https://drive.google.com/file/d/1Mn1BVwaNpBs8XcmQT3o6ApNmKx-gAVfN/view" TargetMode="External"/><Relationship Id="rId30" Type="http://schemas.openxmlformats.org/officeDocument/2006/relationships/hyperlink" Target="https://fcs.mg.gov.br/wp-content/uploads/2021/08/SEI_GOVMG-32323594-2o-Termo-de-Apostilamento.pdf" TargetMode="External"/><Relationship Id="rId35" Type="http://schemas.openxmlformats.org/officeDocument/2006/relationships/hyperlink" Target="https://fcs.mg.gov.br/wp-content/uploads/2023/11/Termo-de-Apostilamento.pdf" TargetMode="External"/><Relationship Id="rId43" Type="http://schemas.openxmlformats.org/officeDocument/2006/relationships/hyperlink" Target="https://www.seguranca.mg.gov.br/images/CG_08-2021_Suase_IELO/TAS%20n%2003-2023.pdf" TargetMode="External"/><Relationship Id="rId48" Type="http://schemas.openxmlformats.org/officeDocument/2006/relationships/hyperlink" Target="http://www.ief.mg.gov.br/images/stories/2023/TRANSPARENCIA/SEI_64336411_Termo_de_Alteracao_Simples_n__03.pdf" TargetMode="External"/><Relationship Id="rId8" Type="http://schemas.openxmlformats.org/officeDocument/2006/relationships/hyperlink" Target="http://www.ief.mg.gov.br/images/stories/2022/TRANSPARENCIA/Termo_de_Alteracao_Simples_n_02_TP_51_2021.pdf" TargetMode="External"/><Relationship Id="rId51" Type="http://schemas.openxmlformats.org/officeDocument/2006/relationships/printerSettings" Target="../printerSettings/printerSettings3.bin"/><Relationship Id="rId3" Type="http://schemas.openxmlformats.org/officeDocument/2006/relationships/hyperlink" Target="http://social.mg.gov.br/images/Esportes/JEMG/TERMO-ADITIVO.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5" Type="http://schemas.openxmlformats.org/officeDocument/2006/relationships/hyperlink" Target="https://fcs.mg.gov.br/wp-content/uploads/2023/09/6o-TA-Assinado.pdf" TargetMode="External"/><Relationship Id="rId33" Type="http://schemas.openxmlformats.org/officeDocument/2006/relationships/hyperlink" Target="https://fcs.mg.gov.br/wp-content/uploads/2022/12/2o-Termo-de-alterac%CC%A7a%CC%83o-Simples.pdf" TargetMode="External"/><Relationship Id="rId38" Type="http://schemas.openxmlformats.org/officeDocument/2006/relationships/hyperlink" Target="https://www.seguranca.mg.gov.br/images/seds_docs/Prevencao/SEI_63300425_Termo_de_Alteracao_Simples_n__05_2023.pdf" TargetMode="External"/><Relationship Id="rId46" Type="http://schemas.openxmlformats.org/officeDocument/2006/relationships/hyperlink" Target="http://fcs.mg.gov.br/wp-content/uploads/2019/02/I-Termo-Aditivo-ao-Termo-de-Parceria-n%C2%BA-041-2017.pdf" TargetMode="External"/><Relationship Id="rId20" Type="http://schemas.openxmlformats.org/officeDocument/2006/relationships/hyperlink" Target="https://drive.google.com/file/d/1RTZfbqEtvhl330X1oJvoU635WFtj_TaT/view" TargetMode="External"/><Relationship Id="rId41" Type="http://schemas.openxmlformats.org/officeDocument/2006/relationships/hyperlink" Target="http://www.seguranca.mg.gov.br/images/CG_08-2021_Suase_IELO/CG_09_2023/Contrato%20de%20Gesto%20n%2009-2023.pdf"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70" Type="http://schemas.openxmlformats.org/officeDocument/2006/relationships/hyperlink" Target="https://www.secult.mg.gov.br/download/category/6-contratos-de-gestao?download=3246:13-relatorio-gerencial-de-resultados" TargetMode="External"/><Relationship Id="rId191" Type="http://schemas.openxmlformats.org/officeDocument/2006/relationships/hyperlink" Target="http://www.seguranca.mg.gov.br/images/CG_08-2021_Suase_IELO/9%20Relatrio%20da%20Comisso%20de%20Avaliao%201.pdf" TargetMode="External"/><Relationship Id="rId205" Type="http://schemas.openxmlformats.org/officeDocument/2006/relationships/hyperlink" Target="https://www.seguranca.mg.gov.br/images/seds_docs/Prevencao/SEI_GOVMG%20-%2082042759%20-%20Relatrio%20da%20Comisso%20de%20Avaliao.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181" Type="http://schemas.openxmlformats.org/officeDocument/2006/relationships/hyperlink" Target="http://www.ief.mg.gov.br/images/stories/2023/TRANSPARENCIA/Relat%C3%B3rio_de_resultados.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71" Type="http://schemas.openxmlformats.org/officeDocument/2006/relationships/hyperlink" Target="https://www.secult.mg.gov.br/download/category/6-contratos-de-gestao?download=3248:relatorio-de-monitoramento-atualizado" TargetMode="External"/><Relationship Id="rId192" Type="http://schemas.openxmlformats.org/officeDocument/2006/relationships/hyperlink" Target="https://www.seguranca.mg.gov.br/images/seds_docs/Prevencao/Relatrio%20da%20Comisso%20de%20Avaliao%2019%20PA.pdf" TargetMode="External"/><Relationship Id="rId206" Type="http://schemas.openxmlformats.org/officeDocument/2006/relationships/hyperlink" Target="https://www.seguranca.mg.gov.br/images/CG_08-2021_Suase_IELO/10RGR.pdf" TargetMode="External"/><Relationship Id="rId12" Type="http://schemas.openxmlformats.org/officeDocument/2006/relationships/hyperlink" Target="https://www.secult.mg.gov.br/download/category/21-outros?download=2818:7-relatorio-de-monitoramento" TargetMode="External"/><Relationship Id="rId33" Type="http://schemas.openxmlformats.org/officeDocument/2006/relationships/hyperlink" Target="https://fcs.mg.gov.br/wp-content/uploads/2022/05/9o_Relatorio_Gerencial_Financeiro_CG-Retificado.xlsx"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5" Type="http://schemas.openxmlformats.org/officeDocument/2006/relationships/hyperlink" Target="https://fcs.mg.gov.br/wp-content/uploads/2022/12/11o-Relato%CC%81rio-Gerencial-Financeiro-CG-XLS.xlsx"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61" Type="http://schemas.openxmlformats.org/officeDocument/2006/relationships/hyperlink" Target="http://www.seguranca.mg.gov.br/images/CG_08-2021_Suase_IELO/3%20ao%207%20Relatrios%20da%20Comisso%20de%20Avaliao_compressed%201.pdf" TargetMode="External"/><Relationship Id="rId182" Type="http://schemas.openxmlformats.org/officeDocument/2006/relationships/hyperlink" Target="http://www.ief.mg.gov.br/images/stories/2023/TRANSPARENCIA/SEI_GOVMG_-_74073971_-_Relat%C3%B3riode_monitoramento.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5" Type="http://schemas.openxmlformats.org/officeDocument/2006/relationships/hyperlink" Target="https://www.secult.mg.gov.br/download/category/6-contratos-de-gestao?download=2988:9-relatorio-gerencial-de-resultados"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51" Type="http://schemas.openxmlformats.org/officeDocument/2006/relationships/hyperlink" Target="http://www.ief.mg.gov.br/images/stories/2023/TRANSPARENCIA/3PA_Relatorio_de_Resultados.pdf" TargetMode="External"/><Relationship Id="rId172" Type="http://schemas.openxmlformats.org/officeDocument/2006/relationships/hyperlink" Target="https://www.secult.mg.gov.br/download/category/6-contratos-de-gestao?download=3271:13-relatorio-de-avaliacao" TargetMode="External"/><Relationship Id="rId193" Type="http://schemas.openxmlformats.org/officeDocument/2006/relationships/hyperlink" Target="https://www.secult.mg.gov.br/download/category/6-contratos-de-gestao?download=3358:14-relatorio-gerencial-de-resultados" TargetMode="External"/><Relationship Id="rId207" Type="http://schemas.openxmlformats.org/officeDocument/2006/relationships/hyperlink" Target="https://www.seguranca.mg.gov.br/images/CG_08-2021_Suase_IELO/10%20RGF.pdf" TargetMode="External"/><Relationship Id="rId13" Type="http://schemas.openxmlformats.org/officeDocument/2006/relationships/hyperlink" Target="https://www.secult.mg.gov.br/download/category/21-outros?download=2832:documentos-assinatos-publicados-doc"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20" Type="http://schemas.openxmlformats.org/officeDocument/2006/relationships/hyperlink" Target="https://fcs.mg.gov.br/wp-content/uploads/2023/05/13__Relatorio_Gerencial_de_Resultados_2023___Assinado.pdf" TargetMode="External"/><Relationship Id="rId141" Type="http://schemas.openxmlformats.org/officeDocument/2006/relationships/hyperlink" Target="https://www.secult.mg.gov.br/download/category/6-contratos-de-gestao?download=3150:relatorio-de-resultados" TargetMode="External"/><Relationship Id="rId7" Type="http://schemas.openxmlformats.org/officeDocument/2006/relationships/hyperlink" Target="http://www.ief.mg.gov.br/images/stories/2022/TRANSPARENCIA/Relat%C3%B3rio_de_Monitoramento_2-.pdf" TargetMode="External"/><Relationship Id="rId162" Type="http://schemas.openxmlformats.org/officeDocument/2006/relationships/hyperlink" Target="http://www.seguranca.mg.gov.br/images/CG_08-2021_Suase_IELO/RGR_8PA.pdf" TargetMode="External"/><Relationship Id="rId183" Type="http://schemas.openxmlformats.org/officeDocument/2006/relationships/hyperlink" Target="http://www.ief.mg.gov.br/images/stories/2023/TRANSPARENCIA/SEI_GOVMG_-_75253888_-_Relat%C3%B3rio_Avalia%C3%A7%C3%A3o.pdf" TargetMode="External"/><Relationship Id="rId24" Type="http://schemas.openxmlformats.org/officeDocument/2006/relationships/hyperlink" Target="https://fcs.mg.gov.br/wp-content/uploads/2022/05/9o-Relatorio-de-Avaliacao-CG-052019.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31" Type="http://schemas.openxmlformats.org/officeDocument/2006/relationships/hyperlink" Target="http://www.seguranca.mg.gov.br/images/CG_08-2021_Suase_IELO/5%20RGF%20publicao.pdf" TargetMode="External"/><Relationship Id="rId152" Type="http://schemas.openxmlformats.org/officeDocument/2006/relationships/hyperlink" Target="http://www.ief.mg.gov.br/images/stories/2023/TRANSPARENCIA/3PA_Relatorio_de_Monitoramento.pdf" TargetMode="External"/><Relationship Id="rId173" Type="http://schemas.openxmlformats.org/officeDocument/2006/relationships/hyperlink" Target="https://fcs.mg.gov.br/wp-content/uploads/2023/08/14oRelatorioGerencialdeResultados2023-1_compressed-2.pdf" TargetMode="External"/><Relationship Id="rId194" Type="http://schemas.openxmlformats.org/officeDocument/2006/relationships/hyperlink" Target="https://www.secult.mg.gov.br/download/category/6-contratos-de-gestao?download=3356:14-relatorio-gerencial-financeiro" TargetMode="External"/><Relationship Id="rId208" Type="http://schemas.openxmlformats.org/officeDocument/2006/relationships/hyperlink" Target="https://www.seguranca.mg.gov.br/images/CG_08-2021_Suase_IELO/10RM.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168" Type="http://schemas.openxmlformats.org/officeDocument/2006/relationships/hyperlink" Target="https://www.seguranca.mg.gov.br/images/CG_08-2021_Suase_IELO/8%C2%BA_Relat%C3%B3rio_da_Comiss%C3%A3o_de_Avalia%C3%A7%C3%A3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163" Type="http://schemas.openxmlformats.org/officeDocument/2006/relationships/hyperlink" Target="http://www.seguranca.mg.gov.br/images/CG_08-2021_Suase_IELO/8%20RGF%20publicao.pdf" TargetMode="External"/><Relationship Id="rId184" Type="http://schemas.openxmlformats.org/officeDocument/2006/relationships/hyperlink" Target="https://www.seguranca.mg.gov.br/images/seds_docs/Prevencao/RGR%20-%2019%20PA.pdf" TargetMode="External"/><Relationship Id="rId189" Type="http://schemas.openxmlformats.org/officeDocument/2006/relationships/hyperlink" Target="http://www.seguranca.mg.gov.br/images/CG_08-2021_Suase_IELO/9RGR_9PA%202.pdf"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74" Type="http://schemas.openxmlformats.org/officeDocument/2006/relationships/hyperlink" Target="https://fcs.mg.gov.br/wp-content/uploads/2023/08/Relatorio-de-Avaliacao-e-Monitoramento.pdf" TargetMode="External"/><Relationship Id="rId179" Type="http://schemas.openxmlformats.org/officeDocument/2006/relationships/hyperlink" Target="https://www.seguranca.mg.gov.br/images/seds_docs/Prevencao/SEI_70771109_Relatorio_de_Monitoramento_18__PA%201.pdf" TargetMode="External"/><Relationship Id="rId195" Type="http://schemas.openxmlformats.org/officeDocument/2006/relationships/hyperlink" Target="https://www.secult.mg.gov.br/download/category/6-contratos-de-gestao?download=3357:14-relatorio-de-monitoramento" TargetMode="External"/><Relationship Id="rId209" Type="http://schemas.openxmlformats.org/officeDocument/2006/relationships/hyperlink" Target="https://www.seguranca.mg.gov.br/images/CG_08-2021_Suase_IELO/CG_09_2023/1%20RGR%2009-2023.pdf" TargetMode="External"/><Relationship Id="rId190" Type="http://schemas.openxmlformats.org/officeDocument/2006/relationships/hyperlink" Target="http://www.seguranca.mg.gov.br/images/CG_08-2021_Suase_IELO/9%20RM%201.pdf" TargetMode="External"/><Relationship Id="rId204" Type="http://schemas.openxmlformats.org/officeDocument/2006/relationships/hyperlink" Target="https://www.seguranca.mg.gov.br/images/seds_docs/Prevencao/Relatrio%20de%20Monitoramento%2020%20PA.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164" Type="http://schemas.openxmlformats.org/officeDocument/2006/relationships/hyperlink" Target="http://www.seguranca.mg.gov.br/images/CG_08-2021_Suase_IELO/8%20Relatrio%20de%20Monitoramento.pdf" TargetMode="External"/><Relationship Id="rId169" Type="http://schemas.openxmlformats.org/officeDocument/2006/relationships/hyperlink" Target="https://www.secult.mg.gov.br/download/category/6-contratos-de-gestao?download=3245:13-relatorio-gerencial-financeiro" TargetMode="External"/><Relationship Id="rId185" Type="http://schemas.openxmlformats.org/officeDocument/2006/relationships/hyperlink" Target="https://www.seguranca.mg.gov.br/images/seds_docs/Prevencao/Relatrio%20Gerencial%20Financeiro%20ESTADUAL%2019%20Perodo%20Avaliatrio.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180" Type="http://schemas.openxmlformats.org/officeDocument/2006/relationships/hyperlink" Target="https://www.seguranca.mg.gov.br/images/seds_docs/Prevencao/SEI_71909951_Relatorio_da_Comissao_de_Avaliacao_18__PA.pdf" TargetMode="External"/><Relationship Id="rId210" Type="http://schemas.openxmlformats.org/officeDocument/2006/relationships/hyperlink" Target="https://www.seguranca.mg.gov.br/images/CG_08-2021_Suase_IELO/CG_09_2023/1RGF.pdf"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75" Type="http://schemas.openxmlformats.org/officeDocument/2006/relationships/hyperlink" Target="https://fcs.mg.gov.br/wp-content/uploads/2023/10/15o-Relatorio-Gerencial-de-Resultados-2023-Comprimido.pdf" TargetMode="External"/><Relationship Id="rId196" Type="http://schemas.openxmlformats.org/officeDocument/2006/relationships/hyperlink" Target="https://www.secult.mg.gov.br/download/category/6-contratos-de-gestao?download=3364:14-relatorio-de-avaliacao" TargetMode="External"/><Relationship Id="rId200" Type="http://schemas.openxmlformats.org/officeDocument/2006/relationships/hyperlink" Target="https://fcs.mg.gov.br/wp-content/uploads/2024/02/Relatorio-de-Avaliacao-do-Resultados-as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165" Type="http://schemas.openxmlformats.org/officeDocument/2006/relationships/hyperlink" Target="http://www.ief.mg.gov.br/images/stories/2023/TRANSPARENCIA/Relat%C3%B3rio_de_resultados_5.pdf" TargetMode="External"/><Relationship Id="rId186" Type="http://schemas.openxmlformats.org/officeDocument/2006/relationships/hyperlink" Target="https://www.seguranca.mg.gov.br/images/seds_docs/Prevencao/Relatrio%20Gerencial%20Financeiro%20FUNEMP%20-%2019%20Perodo%20Avaliatrio.pdf" TargetMode="External"/><Relationship Id="rId211" Type="http://schemas.openxmlformats.org/officeDocument/2006/relationships/hyperlink" Target="https://www.seguranca.mg.gov.br/images/CG_08-2021_Suase_IELO/CG_09_2023/1%20RM%20-%20CG%2009-2023.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 Id="rId176" Type="http://schemas.openxmlformats.org/officeDocument/2006/relationships/hyperlink" Target="https://fcs.mg.gov.br/wp-content/uploads/2023/10/Relatorio-Gerencail-Financeiro-FCS-APPA-CG-05-2019-15o-PA-1.pdf" TargetMode="External"/><Relationship Id="rId197" Type="http://schemas.openxmlformats.org/officeDocument/2006/relationships/hyperlink" Target="https://fcs.mg.gov.br/wp-content/uploads/2024/01/16o-Relatorio-Gerencial-de-Resultados-2023.pdf-assinado.pdf" TargetMode="External"/><Relationship Id="rId201" Type="http://schemas.openxmlformats.org/officeDocument/2006/relationships/hyperlink" Target="http://www.seguranca.mg.gov.br/images/seds_docs/Prevencao/20%20RGR.pdf" TargetMode="External"/><Relationship Id="rId17" Type="http://schemas.openxmlformats.org/officeDocument/2006/relationships/hyperlink" Target="https://www.secult.mg.gov.br/download/category/6-contratos-de-gestao?download=2928:relatorio-de-aval-assinado"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24" Type="http://schemas.openxmlformats.org/officeDocument/2006/relationships/hyperlink" Target="http://www.seguranca.mg.gov.br/images/CG_08-2021_Suase_IELO/RGR_3PA.pdf" TargetMode="External"/><Relationship Id="rId70" Type="http://schemas.openxmlformats.org/officeDocument/2006/relationships/hyperlink" Target="https://social.mg.gov.br/images/CEJUVE/11-Relatrio-de-Monitoramento-do-Termo-de-Parceria-n-49-de-2020.pdf" TargetMode="External"/><Relationship Id="rId91" Type="http://schemas.openxmlformats.org/officeDocument/2006/relationships/hyperlink" Target="https://social.mg.gov.br/images/Esportes/2022/Relatorio-de-Monitoramento-12-Perodo-Avaliatrio---Termo-de-Parceria-n-49_2020.pdf" TargetMode="External"/><Relationship Id="rId145" Type="http://schemas.openxmlformats.org/officeDocument/2006/relationships/hyperlink" Target="http://www.seguranca.mg.gov.br/images/seds_docs/Prevencao/Relatrio%20Gerencial%20Financeiro%20ESTADUAL%2018%20Perodo%20Avaliatrio.pdf" TargetMode="External"/><Relationship Id="rId166" Type="http://schemas.openxmlformats.org/officeDocument/2006/relationships/hyperlink" Target="http://www.ief.mg.gov.br/images/stories/2023/TRANSPARENCIA/Relat%C3%B3rio_monitoramento_5.pdf" TargetMode="External"/><Relationship Id="rId187" Type="http://schemas.openxmlformats.org/officeDocument/2006/relationships/hyperlink" Target="https://www.seguranca.mg.gov.br/images/seds_docs/Prevencao/RM_19%20PA.pdf" TargetMode="External"/><Relationship Id="rId1" Type="http://schemas.openxmlformats.org/officeDocument/2006/relationships/hyperlink" Target="http://iepha.mg.gov.br/images/Termo_de_Parceria/Relat%C3%B3rio_Gerencial_de_Resultados_Avalia%C3%A7%C3%A3o_Extraordin%C3%A1ria.pdf" TargetMode="External"/><Relationship Id="rId212" Type="http://schemas.openxmlformats.org/officeDocument/2006/relationships/hyperlink" Target="https://www.seguranca.mg.gov.br/images/CG_08-2021_Suase_IELO/CG_09_2023/1_RCA.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81" Type="http://schemas.openxmlformats.org/officeDocument/2006/relationships/hyperlink" Target="https://social.mg.gov.br/images/Esportes/JEMG/2022/SEI_GOVMG---45357466---Relatrio-de-Monitoramento-9-Perodo-Avaliatrio---SEDESE-SUBESP-CSTP.pdf" TargetMode="External"/><Relationship Id="rId135" Type="http://schemas.openxmlformats.org/officeDocument/2006/relationships/hyperlink" Target="http://www.seguranca.mg.gov.br/images/CG_08-2021_Suase_IELO/Relatrio%20de%20Monitoramento%205%206%20e%207%20PAs.pdf" TargetMode="External"/><Relationship Id="rId156" Type="http://schemas.openxmlformats.org/officeDocument/2006/relationships/hyperlink" Target="http://www.ief.mg.gov.br/images/stories/2023/TRANSPARENCIA/4PA_Relatorio_de_Avaliacao.pdf" TargetMode="External"/><Relationship Id="rId177" Type="http://schemas.openxmlformats.org/officeDocument/2006/relationships/hyperlink" Target="https://fcs.mg.gov.br/wp-content/uploads/2023/10/15o-Relatorio-de-Monitoramento-CG-052019.pdf" TargetMode="External"/><Relationship Id="rId198" Type="http://schemas.openxmlformats.org/officeDocument/2006/relationships/hyperlink" Target="https://fcs.mg.gov.br/wp-content/uploads/2024/01/16o-Relatorio-Gerencial-Financeiro-FCS-APPA-CG-05-19-2023.pdf" TargetMode="External"/><Relationship Id="rId202" Type="http://schemas.openxmlformats.org/officeDocument/2006/relationships/hyperlink" Target="http://www.seguranca.mg.gov.br/images/seds_docs/Prevencao/Relatrio%20Gerencial%20Financeiro%20ESTADUAL%2020%20Perodo%20Avaliatrio%20-%20assinado.pdf"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50" Type="http://schemas.openxmlformats.org/officeDocument/2006/relationships/hyperlink" Target="http://www.seguranca.mg.gov.br/images/seds_docs/Prevencao/14%20Relatrio%20Gerencial%20Financeiro%20C%20-%20PRESP.xlsx" TargetMode="External"/><Relationship Id="rId104" Type="http://schemas.openxmlformats.org/officeDocument/2006/relationships/hyperlink" Target="http://www.seguranca.mg.gov.br/images/seds_docs/Prevencao/SEI_GOVMG%20-%2059801894%20-%20Relatrio.pdf" TargetMode="External"/><Relationship Id="rId125" Type="http://schemas.openxmlformats.org/officeDocument/2006/relationships/hyperlink" Target="http://www.seguranca.mg.gov.br/images/CG_08-2021_Suase_IELO/Relatrio%20de%20Monitoramento%203%20e%204%20PAs.pdf"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167" Type="http://schemas.openxmlformats.org/officeDocument/2006/relationships/hyperlink" Target="http://www.ief.mg.gov.br/images/stories/2023/TRANSPARENCIA/Relat%C3%B3rio_avaliacao_5.pdf" TargetMode="External"/><Relationship Id="rId188" Type="http://schemas.openxmlformats.org/officeDocument/2006/relationships/hyperlink" Target="http://www.seguranca.mg.gov.br/images/CG_08-2021_Suase_IELO/9%20RGF%201.xlsx"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213"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40" Type="http://schemas.openxmlformats.org/officeDocument/2006/relationships/hyperlink" Target="http://www.institutoelo.org.br/site/files/arquivos/565e12144a04175c20152e4c85872468.pdf" TargetMode="External"/><Relationship Id="rId115" Type="http://schemas.openxmlformats.org/officeDocument/2006/relationships/hyperlink" Target="https://www.secult.mg.gov.br/download/category/6-contratos-de-gestao?download=3029:10-relatorio-de-avaliacao"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178" Type="http://schemas.openxmlformats.org/officeDocument/2006/relationships/hyperlink" Target="https://fcs.mg.gov.br/wp-content/uploads/2023/11/Relatorio-de-Avaliacao-Final-ass.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99" Type="http://schemas.openxmlformats.org/officeDocument/2006/relationships/hyperlink" Target="https://fcs.mg.gov.br/wp-content/uploads/2024/01/16o-Relatorio-Gerencial-Financeiro-FCS-APPA-CG-05-20-2023.xlsx" TargetMode="External"/><Relationship Id="rId203" Type="http://schemas.openxmlformats.org/officeDocument/2006/relationships/hyperlink" Target="http://www.seguranca.mg.gov.br/images/seds_docs/Prevencao/Relatrio%20Gerencial%20Financeiro%20FUNEMP%20-%2020%20Perodo%20Avaliatrio%20-%20assinad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zoomScaleNormal="100" workbookViewId="0">
      <pane xSplit="2" ySplit="5" topLeftCell="C9" activePane="bottomRight" state="frozen"/>
      <selection pane="topRight" activeCell="B1" sqref="B1"/>
      <selection pane="bottomLeft" activeCell="A5" sqref="A5"/>
      <selection pane="bottomRight" activeCell="C2" sqref="C2"/>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20" width="9.140625" style="8" customWidth="1"/>
    <col min="21" max="21" width="17.28515625" style="8" customWidth="1"/>
    <col min="22" max="22" width="12.7109375" style="8" customWidth="1"/>
    <col min="23" max="23" width="13.7109375" style="8" customWidth="1"/>
    <col min="24" max="25" width="10.7109375" style="8" customWidth="1"/>
    <col min="26" max="26" width="12.7109375" style="8" customWidth="1"/>
    <col min="27" max="27" width="12.5703125" style="8" customWidth="1"/>
    <col min="28" max="28" width="28.5703125" style="8" customWidth="1"/>
    <col min="29" max="32" width="10.7109375" style="8" customWidth="1"/>
    <col min="33" max="33" width="7.28515625" style="8" customWidth="1"/>
    <col min="34" max="35" width="9.140625" style="8" customWidth="1"/>
    <col min="36" max="36" width="12.42578125" style="8" customWidth="1"/>
    <col min="37" max="37" width="9.140625" style="8" customWidth="1"/>
    <col min="38" max="38" width="10.7109375" style="8" customWidth="1"/>
    <col min="39" max="16384" width="9.140625" style="8"/>
  </cols>
  <sheetData>
    <row r="1" spans="2:43" ht="15.75" thickBot="1" x14ac:dyDescent="0.3">
      <c r="O1" s="78">
        <f ca="1">TODAY()</f>
        <v>45415</v>
      </c>
    </row>
    <row r="2" spans="2:43" ht="51.75" customHeight="1" thickBot="1" x14ac:dyDescent="0.3">
      <c r="B2" s="68" t="s">
        <v>0</v>
      </c>
      <c r="C2" s="120" t="s">
        <v>1</v>
      </c>
      <c r="D2" s="80" t="s">
        <v>2</v>
      </c>
      <c r="E2" s="41" t="str">
        <f>IF(C2="","",VLOOKUP(C2,'Infos Gerais'!$A$2:$I$101,7,FALSE))</f>
        <v>SEDESE</v>
      </c>
      <c r="F2" s="65" t="s">
        <v>3</v>
      </c>
      <c r="G2" s="270">
        <f>VLOOKUP(C2,'Infos Gerais'!$A$2:$O$100,14,FALSE)</f>
        <v>45288</v>
      </c>
      <c r="H2" s="271"/>
      <c r="I2" s="64" t="s">
        <v>4</v>
      </c>
      <c r="J2" s="42">
        <f>VLOOKUP(C2,'Infos Gerais'!$A$2:$R$100,17,FALSE)</f>
        <v>2212000.0100000002</v>
      </c>
      <c r="K2" s="67" t="s">
        <v>5</v>
      </c>
      <c r="L2" s="60" t="str">
        <f ca="1">Z4</f>
        <v>2º</v>
      </c>
      <c r="P2" s="45">
        <f ca="1">TODAY()</f>
        <v>45415</v>
      </c>
      <c r="Q2" s="9"/>
      <c r="R2" s="11" t="s">
        <v>6</v>
      </c>
      <c r="AA2" s="8" t="b">
        <f>Y20&gt;0</f>
        <v>1</v>
      </c>
    </row>
    <row r="3" spans="2:43" ht="51.75" customHeight="1" x14ac:dyDescent="0.25">
      <c r="B3" s="66" t="s">
        <v>7</v>
      </c>
      <c r="C3" s="81" t="str">
        <f>VLOOKUP(C2,'Infos Gerais'!$A$2:$P$100,16,FALSE)</f>
        <v/>
      </c>
      <c r="D3" s="72" t="s">
        <v>8</v>
      </c>
      <c r="E3" s="41" t="str">
        <f>IF(C2="","",VLOOKUP(C2,'Infos Gerais'!$A$2:$I$101,9,FALSE))</f>
        <v>AMP</v>
      </c>
      <c r="F3" s="65" t="s">
        <v>9</v>
      </c>
      <c r="G3" s="270">
        <f>VLOOKUP(C2,'Infos Gerais'!$A$2:$O$100,15,FALSE)</f>
        <v>47114</v>
      </c>
      <c r="H3" s="271"/>
      <c r="I3" s="64" t="s">
        <v>10</v>
      </c>
      <c r="J3" s="42">
        <f>VLOOKUP(C2,'Infos Gerais'!$A$2:$R$100,18,FALSE)</f>
        <v>246200.32000000001</v>
      </c>
      <c r="K3" s="67" t="s">
        <v>11</v>
      </c>
      <c r="L3" s="50" t="str">
        <f ca="1">AJ4</f>
        <v>-</v>
      </c>
    </row>
    <row r="4" spans="2:43" ht="39" customHeight="1" thickBot="1" x14ac:dyDescent="0.35">
      <c r="B4" s="269" t="s">
        <v>12</v>
      </c>
      <c r="C4" s="269"/>
      <c r="D4" s="269"/>
      <c r="E4" s="269"/>
      <c r="F4" s="269"/>
      <c r="G4" s="269"/>
      <c r="I4" s="269" t="s">
        <v>13</v>
      </c>
      <c r="J4" s="269"/>
      <c r="K4" s="269"/>
      <c r="L4" s="269"/>
      <c r="M4" s="269"/>
      <c r="N4" s="269"/>
      <c r="O4" s="269"/>
      <c r="P4" s="269"/>
      <c r="Z4" s="8" t="str">
        <f ca="1">_xlfn.IFNA(INDEX(T6:T105,MATCH(1,Z6:Z105,0))&amp;"º","-")</f>
        <v>2º</v>
      </c>
      <c r="AJ4" s="8" t="str">
        <f ca="1">_xlfn.IFNA(INDEX(AA6:AA105,MATCH(1,AJ6:AJ105,0))&amp;"º","-")</f>
        <v>-</v>
      </c>
    </row>
    <row r="5" spans="2:43" ht="52.5" customHeight="1" thickBot="1" x14ac:dyDescent="0.3">
      <c r="B5" s="61" t="s">
        <v>14</v>
      </c>
      <c r="C5" s="63" t="s">
        <v>15</v>
      </c>
      <c r="D5" s="62" t="s">
        <v>16</v>
      </c>
      <c r="E5" s="62" t="s">
        <v>17</v>
      </c>
      <c r="F5" s="69" t="s">
        <v>18</v>
      </c>
      <c r="G5" s="139"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28</v>
      </c>
      <c r="AA5" s="12" t="s">
        <v>20</v>
      </c>
      <c r="AB5" s="33" t="s">
        <v>15</v>
      </c>
      <c r="AC5" s="34" t="s">
        <v>21</v>
      </c>
      <c r="AD5" s="13" t="s">
        <v>22</v>
      </c>
      <c r="AE5" s="34" t="s">
        <v>23</v>
      </c>
      <c r="AF5" s="13" t="s">
        <v>24</v>
      </c>
      <c r="AG5" s="35" t="s">
        <v>25</v>
      </c>
      <c r="AH5" s="8" t="s">
        <v>29</v>
      </c>
      <c r="AI5" s="8">
        <v>0</v>
      </c>
      <c r="AJ5" s="9" t="s">
        <v>30</v>
      </c>
    </row>
    <row r="6" spans="2:43" x14ac:dyDescent="0.25">
      <c r="B6" s="40">
        <v>1</v>
      </c>
      <c r="C6" s="21" t="str">
        <f>IF(U6=0,"",U6)</f>
        <v>Termo de Parceria</v>
      </c>
      <c r="D6" s="25">
        <f t="shared" ref="D6:G6" si="0">IF(V6=0,"",V6)</f>
        <v>246200.32000000001</v>
      </c>
      <c r="E6" s="26">
        <f t="shared" si="0"/>
        <v>246200.32000000001</v>
      </c>
      <c r="F6" s="46">
        <f t="shared" si="0"/>
        <v>45292</v>
      </c>
      <c r="G6" s="19">
        <f t="shared" si="0"/>
        <v>45322</v>
      </c>
      <c r="I6" s="38">
        <v>1</v>
      </c>
      <c r="J6" s="30" t="str">
        <f>IF(AB6=0,"",AB6)</f>
        <v>Termo de Parceria</v>
      </c>
      <c r="K6" s="48">
        <f t="shared" ref="K6:K13" si="1">IF(AC6=0,"",AC6)</f>
        <v>45292</v>
      </c>
      <c r="L6" s="245">
        <f t="shared" ref="L6:L13" si="2">IF(AD6=0,"",AD6)</f>
        <v>45352</v>
      </c>
      <c r="M6" s="48">
        <f t="shared" ref="M6:M13" si="3">IF(AE6=0,"",AE6)</f>
        <v>45292</v>
      </c>
      <c r="N6" s="32" t="str">
        <f t="shared" ref="N6:O13" si="4">IF(AF6=0,"",AF6)</f>
        <v/>
      </c>
      <c r="O6" s="233" t="str">
        <f t="shared" si="4"/>
        <v/>
      </c>
      <c r="P6" s="73" t="str">
        <f t="array" ref="P6">IFERROR(INDEX(Relatórios!$K$2:$K$10071,MATCH(Painel!$C$2&amp;Painel!$AA6&amp;"º Relatório da Comissão de Avaliação",Relatórios!$A$2:$A$10071&amp;Relatórios!$H$2:$H$10071,FALSE)),"")</f>
        <v/>
      </c>
      <c r="Q6" s="77">
        <v>0</v>
      </c>
      <c r="R6" s="76"/>
      <c r="T6" s="40">
        <v>1</v>
      </c>
      <c r="U6" s="21" t="str">
        <f t="array" ref="U6">IFERROR(INDEX('Repasses de Recursos'!E$2:E$1286,MATCH(Painel!$C$2&amp;Painel!$T6,'Repasses de Recursos'!$A$2:$A$1286&amp;'Repasses de Recursos'!$F$2:$F$1286,FALSE)),"")</f>
        <v>Termo de Parceria</v>
      </c>
      <c r="V6" s="25">
        <f t="array" ref="V6">IFERROR(INDEX('Repasses de Recursos'!G$2:G$1286,MATCH(Painel!$C$2&amp;Painel!$T6,'Repasses de Recursos'!$A$2:$A$1286&amp;'Repasses de Recursos'!$F$2:$F$1286,FALSE)),"")</f>
        <v>246200.32000000001</v>
      </c>
      <c r="W6" s="26">
        <f t="array" ref="W6">IFERROR(INDEX('Repasses de Recursos'!H$2:H$1286,MATCH(Painel!$C$2&amp;Painel!$T6,'Repasses de Recursos'!$A$2:$A$1286&amp;'Repasses de Recursos'!$F$2:$F$1286,FALSE)),"")</f>
        <v>246200.32000000001</v>
      </c>
      <c r="X6" s="23">
        <f t="array" ref="X6">IFERROR(INDEX('Repasses de Recursos'!I$2:I$1286,MATCH(Painel!$C$2&amp;Painel!$T6,'Repasses de Recursos'!$A$2:$A$1286&amp;'Repasses de Recursos'!$F$2:$F$1286,FALSE)),"")</f>
        <v>45292</v>
      </c>
      <c r="Y6" s="19">
        <f t="array" ref="Y6">IFERROR(INDEX('Repasses de Recursos'!J$2:J$1286,MATCH(Painel!$C$2&amp;Painel!$T6,'Repasses de Recursos'!$A$2:$A$1286&amp;'Repasses de Recursos'!$F$2:$F$1286,FALSE)),"")</f>
        <v>45322</v>
      </c>
      <c r="Z6" s="8">
        <f ca="1">IF(X6="",0,IF(AND(EOMONTH(X6,0)&lt;TODAY(),W6&lt;V6,OR(SUM(W7:$W$105)=0,W7="")),1,0))</f>
        <v>0</v>
      </c>
      <c r="AA6" s="38">
        <v>1</v>
      </c>
      <c r="AB6" s="30" t="str">
        <f t="array" ref="AB6">IFERROR(INDEX(Avaliações!E$2:E$9991,MATCH(Painel!$C$2&amp;Painel!$T6,Avaliações!$A$2:$A$9991&amp;Avaliações!$G$2:$G$9991,FALSE)),"")</f>
        <v>Termo de Parceria</v>
      </c>
      <c r="AC6" s="31">
        <f t="array" ref="AC6">IFERROR(INDEX(Avaliações!H$2:H$9991,MATCH(Painel!$C$2&amp;Painel!$T6,Avaliações!$A$2:$A$9991&amp;Avaliações!$G$2:$G$9991,FALSE)),"")</f>
        <v>45292</v>
      </c>
      <c r="AD6" s="32">
        <f t="array" ref="AD6">IFERROR(INDEX(Avaliações!I$2:I$9991,MATCH(Painel!$C$2&amp;Painel!$T6,Avaliações!$A$2:$A$9991&amp;Avaliações!$G$2:$G$9991,FALSE)),"")</f>
        <v>45352</v>
      </c>
      <c r="AE6" s="31">
        <f t="array" ref="AE6">IFERROR(INDEX(Avaliações!J$2:J$9991,MATCH(Painel!$C$2&amp;Painel!$T6,Avaliações!$A$2:$A$9991&amp;Avaliações!$G$2:$G$9991,FALSE)),"")</f>
        <v>45292</v>
      </c>
      <c r="AF6" s="32">
        <f t="array" ref="AF6">IFERROR(INDEX(Avaliações!K$2:K$9991,MATCH(Painel!$C$2&amp;Painel!$T6,Avaliações!$A$2:$A$9991&amp;Avaliações!$G$2:$G$9991,FALSE)),"")</f>
        <v>0</v>
      </c>
      <c r="AG6" s="36">
        <f t="array" ref="AG6">IFERROR(INDEX(Avaliações!L$2:L$9991,MATCH(Painel!$C$2&amp;Painel!$T6,Avaliações!$A$2:$A$9991&amp;Avaliações!$G$2:$G$9991,FALSE)),"")</f>
        <v>0</v>
      </c>
      <c r="AH6" s="8" t="s">
        <v>31</v>
      </c>
      <c r="AI6" s="8">
        <v>0</v>
      </c>
      <c r="AJ6" s="79">
        <f ca="1">IF(AE6="",0,IF(AND(EOMONTH(AE6,0)&lt;TODAY(),ISNUMBER(AF6)=FALSE),1,0))</f>
        <v>0</v>
      </c>
      <c r="AK6" s="4" t="s">
        <v>32</v>
      </c>
      <c r="AL6" t="s">
        <v>33</v>
      </c>
    </row>
    <row r="7" spans="2:43" x14ac:dyDescent="0.25">
      <c r="B7" s="39">
        <v>2</v>
      </c>
      <c r="C7" s="22" t="str">
        <f t="shared" ref="C7:C14" si="5">IF(U7=0,"",U7)</f>
        <v>Termo de Parceria</v>
      </c>
      <c r="D7" s="27">
        <f t="shared" ref="D7:D14" si="6">IF(V7=0,"",V7)</f>
        <v>211940.55</v>
      </c>
      <c r="E7" s="28" t="str">
        <f t="shared" ref="E7:E14" si="7">IF(W7=0,"",W7)</f>
        <v/>
      </c>
      <c r="F7" s="47">
        <f t="shared" ref="F7:F14" si="8">IF(X7=0,"",X7)</f>
        <v>45383</v>
      </c>
      <c r="G7" s="20" t="str">
        <f t="shared" ref="G7:G14" si="9">IF(Y7=0,"",Y7)</f>
        <v/>
      </c>
      <c r="I7" s="39">
        <v>2</v>
      </c>
      <c r="J7" s="22" t="str">
        <f t="shared" ref="J7:J13" si="10">IF(AB7=0,"",AB7)</f>
        <v>Termo de Parceria</v>
      </c>
      <c r="K7" s="49">
        <f t="shared" si="1"/>
        <v>45383</v>
      </c>
      <c r="L7" s="246">
        <f t="shared" si="2"/>
        <v>45444</v>
      </c>
      <c r="M7" s="49">
        <f t="shared" si="3"/>
        <v>45383</v>
      </c>
      <c r="N7" s="20" t="str">
        <f t="shared" si="4"/>
        <v/>
      </c>
      <c r="O7" s="234" t="str">
        <f t="shared" si="4"/>
        <v/>
      </c>
      <c r="P7" s="74" t="str">
        <f t="array" ref="P7">IFERROR(INDEX(Relatórios!$K$2:$K$10071,MATCH(Painel!$C$2&amp;Painel!$AA7&amp;"º Relatório da Comissão de Avaliação",Relatórios!$A$2:$A$10071&amp;Relatórios!$H$2:$H$10071,FALSE)),"")</f>
        <v/>
      </c>
      <c r="Q7" s="77">
        <v>0</v>
      </c>
      <c r="T7" s="39">
        <v>2</v>
      </c>
      <c r="U7" s="22" t="str">
        <f t="array" ref="U7">IFERROR(INDEX('Repasses de Recursos'!E$2:E$1286,MATCH(Painel!$C$2&amp;Painel!$T7,'Repasses de Recursos'!$A$2:$A$1286&amp;'Repasses de Recursos'!$F$2:$F$1286,FALSE)),"")</f>
        <v>Termo de Parceria</v>
      </c>
      <c r="V7" s="27">
        <f t="array" ref="V7">IFERROR(INDEX('Repasses de Recursos'!G$2:G$1286,MATCH(Painel!$C$2&amp;Painel!$T7,'Repasses de Recursos'!$A$2:$A$1286&amp;'Repasses de Recursos'!$F$2:$F$1286,FALSE)),"")</f>
        <v>211940.55</v>
      </c>
      <c r="W7" s="28">
        <f t="array" ref="W7">IFERROR(INDEX('Repasses de Recursos'!H$2:H$1286,MATCH(Painel!$C$2&amp;Painel!$T7,'Repasses de Recursos'!$A$2:$A$1286&amp;'Repasses de Recursos'!$F$2:$F$1286,FALSE)),"")</f>
        <v>0</v>
      </c>
      <c r="X7" s="24">
        <f t="array" ref="X7">IFERROR(INDEX('Repasses de Recursos'!I$2:I$1286,MATCH(Painel!$C$2&amp;Painel!$T7,'Repasses de Recursos'!$A$2:$A$1286&amp;'Repasses de Recursos'!$F$2:$F$1286,FALSE)),"")</f>
        <v>45383</v>
      </c>
      <c r="Y7" s="20">
        <f t="array" ref="Y7">IFERROR(INDEX('Repasses de Recursos'!J$2:J$1286,MATCH(Painel!$C$2&amp;Painel!$T7,'Repasses de Recursos'!$A$2:$A$1286&amp;'Repasses de Recursos'!$F$2:$F$1286,FALSE)),"")</f>
        <v>0</v>
      </c>
      <c r="Z7" s="8">
        <f ca="1">IF(X7="",0,IF(AND(EOMONTH(X7,0)&lt;TODAY(),W7&lt;V7,OR(SUM(W8:$W$105)=0,W8="")),1,0))</f>
        <v>1</v>
      </c>
      <c r="AA7" s="39">
        <v>2</v>
      </c>
      <c r="AB7" s="22" t="str">
        <f t="array" ref="AB7">IFERROR(INDEX(Avaliações!E$2:E$9991,MATCH(Painel!$C$2&amp;Painel!$T7,Avaliações!$A$2:$A$9991&amp;Avaliações!$G$2:$G$9991,FALSE)),"")</f>
        <v>Termo de Parceria</v>
      </c>
      <c r="AC7" s="29">
        <f t="array" ref="AC7">IFERROR(INDEX(Avaliações!H$2:H$9991,MATCH(Painel!$C$2&amp;Painel!$T7,Avaliações!$A$2:$A$9991&amp;Avaliações!$G$2:$G$9991,FALSE)),"")</f>
        <v>45383</v>
      </c>
      <c r="AD7" s="20">
        <f t="array" ref="AD7">IFERROR(INDEX(Avaliações!I$2:I$9991,MATCH(Painel!$C$2&amp;Painel!$T7,Avaliações!$A$2:$A$9991&amp;Avaliações!$G$2:$G$9991,FALSE)),"")</f>
        <v>45444</v>
      </c>
      <c r="AE7" s="29">
        <f t="array" ref="AE7">IFERROR(INDEX(Avaliações!J$2:J$9991,MATCH(Painel!$C$2&amp;Painel!$T7,Avaliações!$A$2:$A$9991&amp;Avaliações!$G$2:$G$9991,FALSE)),"")</f>
        <v>45383</v>
      </c>
      <c r="AF7" s="20">
        <f t="array" ref="AF7">IFERROR(INDEX(Avaliações!K$2:K$9991,MATCH(Painel!$C$2&amp;Painel!$T7,Avaliações!$A$2:$A$9991&amp;Avaliações!$G$2:$G$9991,FALSE)),"")</f>
        <v>0</v>
      </c>
      <c r="AG7" s="37">
        <f t="array" ref="AG7">IFERROR(INDEX(Avaliações!L$2:L$9991,MATCH(Painel!$C$2&amp;Painel!$T7,Avaliações!$A$2:$A$9991&amp;Avaliações!$G$2:$G$9991,FALSE)),"")</f>
        <v>0</v>
      </c>
      <c r="AH7" s="8" t="s">
        <v>34</v>
      </c>
      <c r="AI7" s="8">
        <v>1</v>
      </c>
      <c r="AJ7" s="79">
        <f t="shared" ref="AJ7:AJ70" ca="1" si="11">IF(AE7="",0,IF(AND(EOMONTH(AE7,0)&lt;TODAY(),ISNUMBER(AF7)=FALSE),1,0))</f>
        <v>0</v>
      </c>
      <c r="AK7" s="4" t="s">
        <v>35</v>
      </c>
      <c r="AL7" t="s">
        <v>36</v>
      </c>
    </row>
    <row r="8" spans="2:43" x14ac:dyDescent="0.25">
      <c r="B8" s="39">
        <v>3</v>
      </c>
      <c r="C8" s="22" t="str">
        <f t="shared" si="5"/>
        <v>Termo de Parceria</v>
      </c>
      <c r="D8" s="27">
        <f t="shared" si="6"/>
        <v>164793.29</v>
      </c>
      <c r="E8" s="28" t="str">
        <f t="shared" si="7"/>
        <v/>
      </c>
      <c r="F8" s="47">
        <f t="shared" si="8"/>
        <v>45474</v>
      </c>
      <c r="G8" s="20" t="str">
        <f t="shared" si="9"/>
        <v/>
      </c>
      <c r="I8" s="39">
        <v>3</v>
      </c>
      <c r="J8" s="22" t="str">
        <f t="shared" si="10"/>
        <v>Termo de Parceria</v>
      </c>
      <c r="K8" s="49">
        <f t="shared" si="1"/>
        <v>45474</v>
      </c>
      <c r="L8" s="246">
        <f t="shared" si="2"/>
        <v>45536</v>
      </c>
      <c r="M8" s="49">
        <f t="shared" si="3"/>
        <v>45474</v>
      </c>
      <c r="N8" s="20" t="str">
        <f t="shared" si="4"/>
        <v/>
      </c>
      <c r="O8" s="234" t="str">
        <f t="shared" si="4"/>
        <v/>
      </c>
      <c r="P8" s="74" t="str">
        <f t="array" ref="P8">IFERROR(INDEX(Relatórios!$K$2:$K$10071,MATCH(Painel!$C$2&amp;Painel!$AA8&amp;"º Relatório da Comissão de Avaliação",Relatórios!$A$2:$A$10071&amp;Relatórios!$H$2:$H$10071,FALSE)),"")</f>
        <v/>
      </c>
      <c r="Q8" s="77">
        <v>0</v>
      </c>
      <c r="T8" s="39">
        <v>3</v>
      </c>
      <c r="U8" s="22" t="str">
        <f t="array" ref="U8">IFERROR(INDEX('Repasses de Recursos'!E$2:E$1286,MATCH(Painel!$C$2&amp;Painel!$T8,'Repasses de Recursos'!$A$2:$A$1286&amp;'Repasses de Recursos'!$F$2:$F$1286,FALSE)),"")</f>
        <v>Termo de Parceria</v>
      </c>
      <c r="V8" s="27">
        <f t="array" ref="V8">IFERROR(INDEX('Repasses de Recursos'!G$2:G$1286,MATCH(Painel!$C$2&amp;Painel!$T8,'Repasses de Recursos'!$A$2:$A$1286&amp;'Repasses de Recursos'!$F$2:$F$1286,FALSE)),"")</f>
        <v>164793.29</v>
      </c>
      <c r="W8" s="28">
        <f t="array" ref="W8">IFERROR(INDEX('Repasses de Recursos'!H$2:H$1286,MATCH(Painel!$C$2&amp;Painel!$T8,'Repasses de Recursos'!$A$2:$A$1286&amp;'Repasses de Recursos'!$F$2:$F$1286,FALSE)),"")</f>
        <v>0</v>
      </c>
      <c r="X8" s="24">
        <f t="array" ref="X8">IFERROR(INDEX('Repasses de Recursos'!I$2:I$1286,MATCH(Painel!$C$2&amp;Painel!$T8,'Repasses de Recursos'!$A$2:$A$1286&amp;'Repasses de Recursos'!$F$2:$F$1286,FALSE)),"")</f>
        <v>45474</v>
      </c>
      <c r="Y8" s="20">
        <f t="array" ref="Y8">IFERROR(INDEX('Repasses de Recursos'!J$2:J$1286,MATCH(Painel!$C$2&amp;Painel!$T8,'Repasses de Recursos'!$A$2:$A$1286&amp;'Repasses de Recursos'!$F$2:$F$1286,FALSE)),"")</f>
        <v>0</v>
      </c>
      <c r="Z8" s="8">
        <f ca="1">IF(X8="",0,IF(AND(EOMONTH(X8,0)&lt;TODAY(),W8&lt;V8,OR(SUM(W9:$W$105)=0,W9="")),1,0))</f>
        <v>0</v>
      </c>
      <c r="AA8" s="39">
        <v>3</v>
      </c>
      <c r="AB8" s="22" t="str">
        <f t="array" ref="AB8">IFERROR(INDEX(Avaliações!E$2:E$9991,MATCH(Painel!$C$2&amp;Painel!$T8,Avaliações!$A$2:$A$9991&amp;Avaliações!$G$2:$G$9991,FALSE)),"")</f>
        <v>Termo de Parceria</v>
      </c>
      <c r="AC8" s="29">
        <f t="array" ref="AC8">IFERROR(INDEX(Avaliações!H$2:H$9991,MATCH(Painel!$C$2&amp;Painel!$T8,Avaliações!$A$2:$A$9991&amp;Avaliações!$G$2:$G$9991,FALSE)),"")</f>
        <v>45474</v>
      </c>
      <c r="AD8" s="20">
        <f t="array" ref="AD8">IFERROR(INDEX(Avaliações!I$2:I$9991,MATCH(Painel!$C$2&amp;Painel!$T8,Avaliações!$A$2:$A$9991&amp;Avaliações!$G$2:$G$9991,FALSE)),"")</f>
        <v>45536</v>
      </c>
      <c r="AE8" s="29">
        <f t="array" ref="AE8">IFERROR(INDEX(Avaliações!J$2:J$9991,MATCH(Painel!$C$2&amp;Painel!$T8,Avaliações!$A$2:$A$9991&amp;Avaliações!$G$2:$G$9991,FALSE)),"")</f>
        <v>45474</v>
      </c>
      <c r="AF8" s="20">
        <f t="array" ref="AF8">IFERROR(INDEX(Avaliações!K$2:K$9991,MATCH(Painel!$C$2&amp;Painel!$T8,Avaliações!$A$2:$A$9991&amp;Avaliações!$G$2:$G$9991,FALSE)),"")</f>
        <v>0</v>
      </c>
      <c r="AG8" s="37">
        <f t="array" ref="AG8">IFERROR(INDEX(Avaliações!L$2:L$9991,MATCH(Painel!$C$2&amp;Painel!$T8,Avaliações!$A$2:$A$9991&amp;Avaliações!$G$2:$G$9991,FALSE)),"")</f>
        <v>0</v>
      </c>
      <c r="AH8" s="8" t="s">
        <v>37</v>
      </c>
      <c r="AI8" s="8">
        <v>2</v>
      </c>
      <c r="AJ8" s="79">
        <f t="shared" ca="1" si="11"/>
        <v>0</v>
      </c>
      <c r="AK8" s="4" t="s">
        <v>38</v>
      </c>
      <c r="AL8" t="s">
        <v>39</v>
      </c>
    </row>
    <row r="9" spans="2:43" x14ac:dyDescent="0.25">
      <c r="B9" s="39">
        <v>4</v>
      </c>
      <c r="C9" s="22" t="str">
        <f t="shared" si="5"/>
        <v>Termo de Parceria</v>
      </c>
      <c r="D9" s="27">
        <f t="shared" si="6"/>
        <v>111065.85</v>
      </c>
      <c r="E9" s="28" t="str">
        <f t="shared" si="7"/>
        <v/>
      </c>
      <c r="F9" s="47">
        <f t="shared" si="8"/>
        <v>45566</v>
      </c>
      <c r="G9" s="20" t="str">
        <f t="shared" si="9"/>
        <v/>
      </c>
      <c r="I9" s="39">
        <v>4</v>
      </c>
      <c r="J9" s="22" t="str">
        <f t="shared" si="10"/>
        <v>Termo de Parceria</v>
      </c>
      <c r="K9" s="49">
        <f t="shared" si="1"/>
        <v>45566</v>
      </c>
      <c r="L9" s="246">
        <f t="shared" si="2"/>
        <v>45627</v>
      </c>
      <c r="M9" s="49">
        <f t="shared" si="3"/>
        <v>45566</v>
      </c>
      <c r="N9" s="20" t="str">
        <f t="shared" ref="N9" si="12">IF(AF9=0,"",AF9)</f>
        <v/>
      </c>
      <c r="O9" s="234" t="str">
        <f t="shared" ref="O9" si="13">IF(AG9=0,"",AG9)</f>
        <v/>
      </c>
      <c r="P9" s="74" t="str">
        <f t="array" ref="P9">IFERROR(INDEX(Relatórios!$K$2:$K$10071,MATCH(Painel!$C$2&amp;Painel!$AA9&amp;"º Relatório da Comissão de Avaliação",Relatórios!$A$2:$A$10071&amp;Relatórios!$H$2:$H$10071,FALSE)),"")</f>
        <v/>
      </c>
      <c r="Q9" s="77">
        <v>0</v>
      </c>
      <c r="T9" s="39">
        <v>4</v>
      </c>
      <c r="U9" s="22" t="str">
        <f t="array" ref="U9">IFERROR(INDEX('Repasses de Recursos'!E$2:E$1286,MATCH(Painel!$C$2&amp;Painel!$T9,'Repasses de Recursos'!$A$2:$A$1286&amp;'Repasses de Recursos'!$F$2:$F$1286,FALSE)),"")</f>
        <v>Termo de Parceria</v>
      </c>
      <c r="V9" s="27">
        <f t="array" ref="V9">IFERROR(INDEX('Repasses de Recursos'!G$2:G$1286,MATCH(Painel!$C$2&amp;Painel!$T9,'Repasses de Recursos'!$A$2:$A$1286&amp;'Repasses de Recursos'!$F$2:$F$1286,FALSE)),"")</f>
        <v>111065.85</v>
      </c>
      <c r="W9" s="28">
        <f t="array" ref="W9">IFERROR(INDEX('Repasses de Recursos'!H$2:H$1286,MATCH(Painel!$C$2&amp;Painel!$T9,'Repasses de Recursos'!$A$2:$A$1286&amp;'Repasses de Recursos'!$F$2:$F$1286,FALSE)),"")</f>
        <v>0</v>
      </c>
      <c r="X9" s="24">
        <f t="array" ref="X9">IFERROR(INDEX('Repasses de Recursos'!I$2:I$1286,MATCH(Painel!$C$2&amp;Painel!$T9,'Repasses de Recursos'!$A$2:$A$1286&amp;'Repasses de Recursos'!$F$2:$F$1286,FALSE)),"")</f>
        <v>45566</v>
      </c>
      <c r="Y9" s="20">
        <f t="array" ref="Y9">IFERROR(INDEX('Repasses de Recursos'!J$2:J$1286,MATCH(Painel!$C$2&amp;Painel!$T9,'Repasses de Recursos'!$A$2:$A$1286&amp;'Repasses de Recursos'!$F$2:$F$1286,FALSE)),"")</f>
        <v>0</v>
      </c>
      <c r="Z9" s="8">
        <f ca="1">IF(X9="",0,IF(AND(EOMONTH(X9,0)&lt;TODAY(),W9&lt;V9,OR(SUM(W10:$W$105)=0,W10="")),1,0))</f>
        <v>0</v>
      </c>
      <c r="AA9" s="39">
        <v>4</v>
      </c>
      <c r="AB9" s="22" t="str">
        <f t="array" ref="AB9">IFERROR(INDEX(Avaliações!E$2:E$9991,MATCH(Painel!$C$2&amp;Painel!$T9,Avaliações!$A$2:$A$9991&amp;Avaliações!$G$2:$G$9991,FALSE)),"")</f>
        <v>Termo de Parceria</v>
      </c>
      <c r="AC9" s="29">
        <f t="array" ref="AC9">IFERROR(INDEX(Avaliações!H$2:H$9991,MATCH(Painel!$C$2&amp;Painel!$T9,Avaliações!$A$2:$A$9991&amp;Avaliações!$G$2:$G$9991,FALSE)),"")</f>
        <v>45566</v>
      </c>
      <c r="AD9" s="20">
        <f t="array" ref="AD9">IFERROR(INDEX(Avaliações!I$2:I$9991,MATCH(Painel!$C$2&amp;Painel!$T9,Avaliações!$A$2:$A$9991&amp;Avaliações!$G$2:$G$9991,FALSE)),"")</f>
        <v>45627</v>
      </c>
      <c r="AE9" s="29">
        <f t="array" ref="AE9">IFERROR(INDEX(Avaliações!J$2:J$9991,MATCH(Painel!$C$2&amp;Painel!$T9,Avaliações!$A$2:$A$9991&amp;Avaliações!$G$2:$G$9991,FALSE)),"")</f>
        <v>45566</v>
      </c>
      <c r="AF9" s="20">
        <f t="array" ref="AF9">IFERROR(INDEX(Avaliações!K$2:K$9991,MATCH(Painel!$C$2&amp;Painel!$T9,Avaliações!$A$2:$A$9991&amp;Avaliações!$G$2:$G$9991,FALSE)),"")</f>
        <v>0</v>
      </c>
      <c r="AG9" s="37">
        <f t="array" ref="AG9">IFERROR(INDEX(Avaliações!L$2:L$9991,MATCH(Painel!$C$2&amp;Painel!$T9,Avaliações!$A$2:$A$9991&amp;Avaliações!$G$2:$G$9991,FALSE)),"")</f>
        <v>0</v>
      </c>
      <c r="AH9" s="8" t="s">
        <v>40</v>
      </c>
      <c r="AI9" s="8">
        <v>3</v>
      </c>
      <c r="AJ9" s="79">
        <f t="shared" ca="1" si="11"/>
        <v>0</v>
      </c>
      <c r="AK9" s="4" t="s">
        <v>41</v>
      </c>
      <c r="AL9" t="s">
        <v>42</v>
      </c>
    </row>
    <row r="10" spans="2:43" x14ac:dyDescent="0.25">
      <c r="B10" s="39">
        <v>5</v>
      </c>
      <c r="C10" s="22" t="str">
        <f t="shared" si="5"/>
        <v>Termo de Parceria</v>
      </c>
      <c r="D10" s="27">
        <f t="shared" si="6"/>
        <v>254266.27</v>
      </c>
      <c r="E10" s="28" t="str">
        <f t="shared" si="7"/>
        <v/>
      </c>
      <c r="F10" s="47">
        <f t="shared" si="8"/>
        <v>45658</v>
      </c>
      <c r="G10" s="20" t="str">
        <f t="shared" si="9"/>
        <v/>
      </c>
      <c r="I10" s="39">
        <v>5</v>
      </c>
      <c r="J10" s="22" t="str">
        <f t="shared" si="10"/>
        <v>Termo de Parceria</v>
      </c>
      <c r="K10" s="49">
        <f t="shared" si="1"/>
        <v>45658</v>
      </c>
      <c r="L10" s="246">
        <f t="shared" si="2"/>
        <v>45717</v>
      </c>
      <c r="M10" s="49">
        <f t="shared" si="3"/>
        <v>45658</v>
      </c>
      <c r="N10" s="20" t="str">
        <f t="shared" si="4"/>
        <v/>
      </c>
      <c r="O10" s="234" t="str">
        <f t="shared" si="4"/>
        <v/>
      </c>
      <c r="P10" s="74" t="str">
        <f t="array" ref="P10">IFERROR(INDEX(Relatórios!$K$2:$K$10071,MATCH(Painel!$C$2&amp;Painel!$AA10&amp;"º Relatório da Comissão de Avaliação",Relatórios!$A$2:$A$10071&amp;Relatórios!$H$2:$H$10071,FALSE)),"")</f>
        <v/>
      </c>
      <c r="Q10" s="77">
        <v>0</v>
      </c>
      <c r="T10" s="39">
        <v>5</v>
      </c>
      <c r="U10" s="22" t="str">
        <f t="array" ref="U10">IFERROR(INDEX('Repasses de Recursos'!E$2:E$1286,MATCH(Painel!$C$2&amp;Painel!$T10,'Repasses de Recursos'!$A$2:$A$1286&amp;'Repasses de Recursos'!$F$2:$F$1286,FALSE)),"")</f>
        <v>Termo de Parceria</v>
      </c>
      <c r="V10" s="27">
        <f t="array" ref="V10">IFERROR(INDEX('Repasses de Recursos'!G$2:G$1286,MATCH(Painel!$C$2&amp;Painel!$T10,'Repasses de Recursos'!$A$2:$A$1286&amp;'Repasses de Recursos'!$F$2:$F$1286,FALSE)),"")</f>
        <v>254266.27</v>
      </c>
      <c r="W10" s="28">
        <f t="array" ref="W10">IFERROR(INDEX('Repasses de Recursos'!H$2:H$1286,MATCH(Painel!$C$2&amp;Painel!$T10,'Repasses de Recursos'!$A$2:$A$1286&amp;'Repasses de Recursos'!$F$2:$F$1286,FALSE)),"")</f>
        <v>0</v>
      </c>
      <c r="X10" s="24">
        <f t="array" ref="X10">IFERROR(INDEX('Repasses de Recursos'!I$2:I$1286,MATCH(Painel!$C$2&amp;Painel!$T10,'Repasses de Recursos'!$A$2:$A$1286&amp;'Repasses de Recursos'!$F$2:$F$1286,FALSE)),"")</f>
        <v>45658</v>
      </c>
      <c r="Y10" s="20">
        <f t="array" ref="Y10">IFERROR(INDEX('Repasses de Recursos'!J$2:J$1286,MATCH(Painel!$C$2&amp;Painel!$T10,'Repasses de Recursos'!$A$2:$A$1286&amp;'Repasses de Recursos'!$F$2:$F$1286,FALSE)),"")</f>
        <v>0</v>
      </c>
      <c r="Z10" s="8">
        <f ca="1">IF(X10="",0,IF(AND(EOMONTH(X10,0)&lt;TODAY(),W10&lt;V10,OR(SUM(W11:$W$105)=0,W11="")),1,0))</f>
        <v>0</v>
      </c>
      <c r="AA10" s="39">
        <v>5</v>
      </c>
      <c r="AB10" s="22" t="str">
        <f t="array" ref="AB10">IFERROR(INDEX(Avaliações!E$2:E$9991,MATCH(Painel!$C$2&amp;Painel!$T10,Avaliações!$A$2:$A$9991&amp;Avaliações!$G$2:$G$9991,FALSE)),"")</f>
        <v>Termo de Parceria</v>
      </c>
      <c r="AC10" s="29">
        <f t="array" ref="AC10">IFERROR(INDEX(Avaliações!H$2:H$9991,MATCH(Painel!$C$2&amp;Painel!$T10,Avaliações!$A$2:$A$9991&amp;Avaliações!$G$2:$G$9991,FALSE)),"")</f>
        <v>45658</v>
      </c>
      <c r="AD10" s="20">
        <f t="array" ref="AD10">IFERROR(INDEX(Avaliações!I$2:I$9991,MATCH(Painel!$C$2&amp;Painel!$T10,Avaliações!$A$2:$A$9991&amp;Avaliações!$G$2:$G$9991,FALSE)),"")</f>
        <v>45717</v>
      </c>
      <c r="AE10" s="29">
        <f t="array" ref="AE10">IFERROR(INDEX(Avaliações!J$2:J$9991,MATCH(Painel!$C$2&amp;Painel!$T10,Avaliações!$A$2:$A$9991&amp;Avaliações!$G$2:$G$9991,FALSE)),"")</f>
        <v>45658</v>
      </c>
      <c r="AF10" s="20">
        <f t="array" ref="AF10">IFERROR(INDEX(Avaliações!K$2:K$9991,MATCH(Painel!$C$2&amp;Painel!$T10,Avaliações!$A$2:$A$9991&amp;Avaliações!$G$2:$G$9991,FALSE)),"")</f>
        <v>0</v>
      </c>
      <c r="AG10" s="37">
        <f t="array" ref="AG10">IFERROR(INDEX(Avaliações!L$2:L$9991,MATCH(Painel!$C$2&amp;Painel!$T10,Avaliações!$A$2:$A$9991&amp;Avaliações!$G$2:$G$9991,FALSE)),"")</f>
        <v>0</v>
      </c>
      <c r="AH10" s="8" t="s">
        <v>43</v>
      </c>
      <c r="AI10" s="8">
        <v>4</v>
      </c>
      <c r="AJ10" s="79">
        <f t="shared" ca="1" si="11"/>
        <v>0</v>
      </c>
      <c r="AK10" s="4" t="s">
        <v>44</v>
      </c>
      <c r="AL10" t="s">
        <v>45</v>
      </c>
    </row>
    <row r="11" spans="2:43" x14ac:dyDescent="0.25">
      <c r="B11" s="39">
        <v>6</v>
      </c>
      <c r="C11" s="22" t="str">
        <f t="shared" si="5"/>
        <v>Termo de Parceria</v>
      </c>
      <c r="D11" s="27">
        <f t="shared" si="6"/>
        <v>222213.47</v>
      </c>
      <c r="E11" s="28" t="str">
        <f t="shared" si="7"/>
        <v/>
      </c>
      <c r="F11" s="47">
        <f t="shared" si="8"/>
        <v>45748</v>
      </c>
      <c r="G11" s="20" t="str">
        <f t="shared" si="9"/>
        <v/>
      </c>
      <c r="I11" s="39">
        <v>6</v>
      </c>
      <c r="J11" s="22" t="str">
        <f t="shared" si="10"/>
        <v>Termo de Parceria</v>
      </c>
      <c r="K11" s="49">
        <f t="shared" si="1"/>
        <v>45748</v>
      </c>
      <c r="L11" s="246">
        <f t="shared" si="2"/>
        <v>45809</v>
      </c>
      <c r="M11" s="49">
        <f t="shared" si="3"/>
        <v>45748</v>
      </c>
      <c r="N11" s="20" t="str">
        <f t="shared" si="4"/>
        <v/>
      </c>
      <c r="O11" s="234" t="str">
        <f t="shared" si="4"/>
        <v/>
      </c>
      <c r="P11" s="74" t="str">
        <f t="array" ref="P11">IFERROR(INDEX(Relatórios!$K$2:$K$10071,MATCH(Painel!$C$2&amp;Painel!$AA11&amp;"º Relatório da Comissão de Avaliação",Relatórios!$A$2:$A$10071&amp;Relatórios!$H$2:$H$10071,FALSE)),"")</f>
        <v/>
      </c>
      <c r="Q11" s="77">
        <v>0</v>
      </c>
      <c r="T11" s="39">
        <v>6</v>
      </c>
      <c r="U11" s="22" t="str">
        <f t="array" ref="U11">IFERROR(INDEX('Repasses de Recursos'!E$2:E$1286,MATCH(Painel!$C$2&amp;Painel!$T11,'Repasses de Recursos'!$A$2:$A$1286&amp;'Repasses de Recursos'!$F$2:$F$1286,FALSE)),"")</f>
        <v>Termo de Parceria</v>
      </c>
      <c r="V11" s="27">
        <f t="array" ref="V11">IFERROR(INDEX('Repasses de Recursos'!G$2:G$1286,MATCH(Painel!$C$2&amp;Painel!$T11,'Repasses de Recursos'!$A$2:$A$1286&amp;'Repasses de Recursos'!$F$2:$F$1286,FALSE)),"")</f>
        <v>222213.47</v>
      </c>
      <c r="W11" s="28">
        <f t="array" ref="W11">IFERROR(INDEX('Repasses de Recursos'!H$2:H$1286,MATCH(Painel!$C$2&amp;Painel!$T11,'Repasses de Recursos'!$A$2:$A$1286&amp;'Repasses de Recursos'!$F$2:$F$1286,FALSE)),"")</f>
        <v>0</v>
      </c>
      <c r="X11" s="24">
        <f t="array" ref="X11">IFERROR(INDEX('Repasses de Recursos'!I$2:I$1286,MATCH(Painel!$C$2&amp;Painel!$T11,'Repasses de Recursos'!$A$2:$A$1286&amp;'Repasses de Recursos'!$F$2:$F$1286,FALSE)),"")</f>
        <v>45748</v>
      </c>
      <c r="Y11" s="20">
        <f t="array" ref="Y11">IFERROR(INDEX('Repasses de Recursos'!J$2:J$1286,MATCH(Painel!$C$2&amp;Painel!$T11,'Repasses de Recursos'!$A$2:$A$1286&amp;'Repasses de Recursos'!$F$2:$F$1286,FALSE)),"")</f>
        <v>0</v>
      </c>
      <c r="Z11" s="8">
        <f ca="1">IF(X11="",0,IF(AND(EOMONTH(X11,0)&lt;TODAY(),W11&lt;V11,OR(SUM(W12:$W$105)=0,W12="")),1,0))</f>
        <v>0</v>
      </c>
      <c r="AA11" s="39">
        <v>6</v>
      </c>
      <c r="AB11" s="22" t="str">
        <f t="array" ref="AB11">IFERROR(INDEX(Avaliações!E$2:E$9991,MATCH(Painel!$C$2&amp;Painel!$T11,Avaliações!$A$2:$A$9991&amp;Avaliações!$G$2:$G$9991,FALSE)),"")</f>
        <v>Termo de Parceria</v>
      </c>
      <c r="AC11" s="29">
        <f t="array" ref="AC11">IFERROR(INDEX(Avaliações!H$2:H$9991,MATCH(Painel!$C$2&amp;Painel!$T11,Avaliações!$A$2:$A$9991&amp;Avaliações!$G$2:$G$9991,FALSE)),"")</f>
        <v>45748</v>
      </c>
      <c r="AD11" s="20">
        <f t="array" ref="AD11">IFERROR(INDEX(Avaliações!I$2:I$9991,MATCH(Painel!$C$2&amp;Painel!$T11,Avaliações!$A$2:$A$9991&amp;Avaliações!$G$2:$G$9991,FALSE)),"")</f>
        <v>45809</v>
      </c>
      <c r="AE11" s="29">
        <f t="array" ref="AE11">IFERROR(INDEX(Avaliações!J$2:J$9991,MATCH(Painel!$C$2&amp;Painel!$T11,Avaliações!$A$2:$A$9991&amp;Avaliações!$G$2:$G$9991,FALSE)),"")</f>
        <v>45748</v>
      </c>
      <c r="AF11" s="20">
        <f t="array" ref="AF11">IFERROR(INDEX(Avaliações!K$2:K$9991,MATCH(Painel!$C$2&amp;Painel!$T11,Avaliações!$A$2:$A$9991&amp;Avaliações!$G$2:$G$9991,FALSE)),"")</f>
        <v>0</v>
      </c>
      <c r="AG11" s="37">
        <f t="array" ref="AG11">IFERROR(INDEX(Avaliações!L$2:L$9991,MATCH(Painel!$C$2&amp;Painel!$T11,Avaliações!$A$2:$A$9991&amp;Avaliações!$G$2:$G$9991,FALSE)),"")</f>
        <v>0</v>
      </c>
      <c r="AH11" s="8" t="s">
        <v>46</v>
      </c>
      <c r="AI11" s="8">
        <v>5</v>
      </c>
      <c r="AJ11" s="79">
        <f t="shared" ca="1" si="11"/>
        <v>0</v>
      </c>
      <c r="AK11" s="4" t="s">
        <v>47</v>
      </c>
      <c r="AL11" t="s">
        <v>48</v>
      </c>
    </row>
    <row r="12" spans="2:43" x14ac:dyDescent="0.25">
      <c r="B12" s="39">
        <v>7</v>
      </c>
      <c r="C12" s="22" t="str">
        <f t="shared" si="5"/>
        <v>Termo de Parceria</v>
      </c>
      <c r="D12" s="27">
        <f t="shared" si="6"/>
        <v>169955.87</v>
      </c>
      <c r="E12" s="28" t="str">
        <f t="shared" si="7"/>
        <v/>
      </c>
      <c r="F12" s="47">
        <f t="shared" si="8"/>
        <v>45839</v>
      </c>
      <c r="G12" s="20" t="str">
        <f t="shared" si="9"/>
        <v/>
      </c>
      <c r="I12" s="39">
        <v>7</v>
      </c>
      <c r="J12" s="22" t="str">
        <f t="shared" si="10"/>
        <v>Termo de Parceria</v>
      </c>
      <c r="K12" s="49">
        <f t="shared" si="1"/>
        <v>45839</v>
      </c>
      <c r="L12" s="246">
        <f t="shared" si="2"/>
        <v>45901</v>
      </c>
      <c r="M12" s="49">
        <f t="shared" si="3"/>
        <v>45839</v>
      </c>
      <c r="N12" s="20" t="str">
        <f t="shared" si="4"/>
        <v/>
      </c>
      <c r="O12" s="234" t="str">
        <f t="shared" si="4"/>
        <v/>
      </c>
      <c r="P12" s="74" t="str">
        <f t="array" ref="P12">IFERROR(INDEX(Relatórios!$K$2:$K$10071,MATCH(Painel!$C$2&amp;Painel!$AA12&amp;"º Relatório da Comissão de Avaliação",Relatórios!$A$2:$A$10071&amp;Relatórios!$H$2:$H$10071,FALSE)),"")</f>
        <v/>
      </c>
      <c r="Q12" s="77">
        <v>0</v>
      </c>
      <c r="T12" s="39">
        <v>7</v>
      </c>
      <c r="U12" s="22" t="str">
        <f t="array" ref="U12">IFERROR(INDEX('Repasses de Recursos'!E$2:E$1286,MATCH(Painel!$C$2&amp;Painel!$T12,'Repasses de Recursos'!$A$2:$A$1286&amp;'Repasses de Recursos'!$F$2:$F$1286,FALSE)),"")</f>
        <v>Termo de Parceria</v>
      </c>
      <c r="V12" s="27">
        <f t="array" ref="V12">IFERROR(INDEX('Repasses de Recursos'!G$2:G$1286,MATCH(Painel!$C$2&amp;Painel!$T12,'Repasses de Recursos'!$A$2:$A$1286&amp;'Repasses de Recursos'!$F$2:$F$1286,FALSE)),"")</f>
        <v>169955.87</v>
      </c>
      <c r="W12" s="28">
        <f t="array" ref="W12">IFERROR(INDEX('Repasses de Recursos'!H$2:H$1286,MATCH(Painel!$C$2&amp;Painel!$T12,'Repasses de Recursos'!$A$2:$A$1286&amp;'Repasses de Recursos'!$F$2:$F$1286,FALSE)),"")</f>
        <v>0</v>
      </c>
      <c r="X12" s="24">
        <f t="array" ref="X12">IFERROR(INDEX('Repasses de Recursos'!I$2:I$1286,MATCH(Painel!$C$2&amp;Painel!$T12,'Repasses de Recursos'!$A$2:$A$1286&amp;'Repasses de Recursos'!$F$2:$F$1286,FALSE)),"")</f>
        <v>45839</v>
      </c>
      <c r="Y12" s="20">
        <f t="array" ref="Y12">IFERROR(INDEX('Repasses de Recursos'!J$2:J$1286,MATCH(Painel!$C$2&amp;Painel!$T12,'Repasses de Recursos'!$A$2:$A$1286&amp;'Repasses de Recursos'!$F$2:$F$1286,FALSE)),"")</f>
        <v>0</v>
      </c>
      <c r="Z12" s="8">
        <f ca="1">IF(X12="",0,IF(AND(EOMONTH(X12,0)&lt;TODAY(),W12&lt;V12,OR(SUM(W13:$W$105)=0,W13="")),1,0))</f>
        <v>0</v>
      </c>
      <c r="AA12" s="39">
        <v>7</v>
      </c>
      <c r="AB12" s="22" t="str">
        <f t="array" ref="AB12">IFERROR(INDEX(Avaliações!E$2:E$9991,MATCH(Painel!$C$2&amp;Painel!$T12,Avaliações!$A$2:$A$9991&amp;Avaliações!$G$2:$G$9991,FALSE)),"")</f>
        <v>Termo de Parceria</v>
      </c>
      <c r="AC12" s="29">
        <f t="array" ref="AC12">IFERROR(INDEX(Avaliações!H$2:H$9991,MATCH(Painel!$C$2&amp;Painel!$T12,Avaliações!$A$2:$A$9991&amp;Avaliações!$G$2:$G$9991,FALSE)),"")</f>
        <v>45839</v>
      </c>
      <c r="AD12" s="20">
        <f t="array" ref="AD12">IFERROR(INDEX(Avaliações!I$2:I$9991,MATCH(Painel!$C$2&amp;Painel!$T12,Avaliações!$A$2:$A$9991&amp;Avaliações!$G$2:$G$9991,FALSE)),"")</f>
        <v>45901</v>
      </c>
      <c r="AE12" s="29">
        <f t="array" ref="AE12">IFERROR(INDEX(Avaliações!J$2:J$9991,MATCH(Painel!$C$2&amp;Painel!$T12,Avaliações!$A$2:$A$9991&amp;Avaliações!$G$2:$G$9991,FALSE)),"")</f>
        <v>45839</v>
      </c>
      <c r="AF12" s="20">
        <f t="array" ref="AF12">IFERROR(INDEX(Avaliações!K$2:K$9991,MATCH(Painel!$C$2&amp;Painel!$T12,Avaliações!$A$2:$A$9991&amp;Avaliações!$G$2:$G$9991,FALSE)),"")</f>
        <v>0</v>
      </c>
      <c r="AG12" s="37">
        <f t="array" ref="AG12">IFERROR(INDEX(Avaliações!L$2:L$9991,MATCH(Painel!$C$2&amp;Painel!$T12,Avaliações!$A$2:$A$9991&amp;Avaliações!$G$2:$G$9991,FALSE)),"")</f>
        <v>0</v>
      </c>
      <c r="AH12" s="8" t="s">
        <v>49</v>
      </c>
      <c r="AI12" s="8">
        <v>6</v>
      </c>
      <c r="AJ12" s="79">
        <f t="shared" ca="1" si="11"/>
        <v>0</v>
      </c>
      <c r="AK12" s="4" t="s">
        <v>50</v>
      </c>
      <c r="AL12" t="s">
        <v>51</v>
      </c>
    </row>
    <row r="13" spans="2:43" x14ac:dyDescent="0.25">
      <c r="B13" s="39">
        <v>8</v>
      </c>
      <c r="C13" s="22" t="str">
        <f t="shared" si="5"/>
        <v>Termo de Parceria</v>
      </c>
      <c r="D13" s="27">
        <f t="shared" si="6"/>
        <v>116564.38</v>
      </c>
      <c r="E13" s="28" t="str">
        <f t="shared" si="7"/>
        <v/>
      </c>
      <c r="F13" s="47">
        <f t="shared" si="8"/>
        <v>45931</v>
      </c>
      <c r="G13" s="20" t="str">
        <f t="shared" si="9"/>
        <v/>
      </c>
      <c r="I13" s="39">
        <v>8</v>
      </c>
      <c r="J13" s="22" t="str">
        <f t="shared" si="10"/>
        <v>Termo de Parceria</v>
      </c>
      <c r="K13" s="49">
        <f t="shared" si="1"/>
        <v>45931</v>
      </c>
      <c r="L13" s="246">
        <f t="shared" si="2"/>
        <v>45992</v>
      </c>
      <c r="M13" s="49">
        <f t="shared" si="3"/>
        <v>45931</v>
      </c>
      <c r="N13" s="20" t="str">
        <f t="shared" si="4"/>
        <v/>
      </c>
      <c r="O13" s="234" t="str">
        <f t="shared" si="4"/>
        <v/>
      </c>
      <c r="P13" s="74" t="str">
        <f t="array" ref="P13">IFERROR(INDEX(Relatórios!$K$2:$K$10071,MATCH(Painel!$C$2&amp;Painel!$AA13&amp;"º Relatório da Comissão de Avaliação",Relatórios!$A$2:$A$10071&amp;Relatórios!$H$2:$H$10071,FALSE)),"")</f>
        <v/>
      </c>
      <c r="Q13" s="77">
        <v>0</v>
      </c>
      <c r="T13" s="39">
        <v>8</v>
      </c>
      <c r="U13" s="22" t="str">
        <f t="array" ref="U13">IFERROR(INDEX('Repasses de Recursos'!E$2:E$1286,MATCH(Painel!$C$2&amp;Painel!$T13,'Repasses de Recursos'!$A$2:$A$1286&amp;'Repasses de Recursos'!$F$2:$F$1286,FALSE)),"")</f>
        <v>Termo de Parceria</v>
      </c>
      <c r="V13" s="27">
        <f t="array" ref="V13">IFERROR(INDEX('Repasses de Recursos'!G$2:G$1286,MATCH(Painel!$C$2&amp;Painel!$T13,'Repasses de Recursos'!$A$2:$A$1286&amp;'Repasses de Recursos'!$F$2:$F$1286,FALSE)),"")</f>
        <v>116564.38</v>
      </c>
      <c r="W13" s="28">
        <f t="array" ref="W13">IFERROR(INDEX('Repasses de Recursos'!H$2:H$1286,MATCH(Painel!$C$2&amp;Painel!$T13,'Repasses de Recursos'!$A$2:$A$1286&amp;'Repasses de Recursos'!$F$2:$F$1286,FALSE)),"")</f>
        <v>0</v>
      </c>
      <c r="X13" s="24">
        <f t="array" ref="X13">IFERROR(INDEX('Repasses de Recursos'!I$2:I$1286,MATCH(Painel!$C$2&amp;Painel!$T13,'Repasses de Recursos'!$A$2:$A$1286&amp;'Repasses de Recursos'!$F$2:$F$1286,FALSE)),"")</f>
        <v>45931</v>
      </c>
      <c r="Y13" s="20">
        <f t="array" ref="Y13">IFERROR(INDEX('Repasses de Recursos'!J$2:J$1286,MATCH(Painel!$C$2&amp;Painel!$T13,'Repasses de Recursos'!$A$2:$A$1286&amp;'Repasses de Recursos'!$F$2:$F$1286,FALSE)),"")</f>
        <v>0</v>
      </c>
      <c r="Z13" s="8">
        <f ca="1">IF(X13="",0,IF(AND(EOMONTH(X13,0)&lt;TODAY(),W13&lt;V13,OR(SUM(W14:$W$105)=0,W14="")),1,0))</f>
        <v>0</v>
      </c>
      <c r="AA13" s="39">
        <v>8</v>
      </c>
      <c r="AB13" s="22" t="str">
        <f t="array" ref="AB13">IFERROR(INDEX(Avaliações!E$2:E$9991,MATCH(Painel!$C$2&amp;Painel!$T13,Avaliações!$A$2:$A$9991&amp;Avaliações!$G$2:$G$9991,FALSE)),"")</f>
        <v>Termo de Parceria</v>
      </c>
      <c r="AC13" s="29">
        <f t="array" ref="AC13">IFERROR(INDEX(Avaliações!H$2:H$9991,MATCH(Painel!$C$2&amp;Painel!$T13,Avaliações!$A$2:$A$9991&amp;Avaliações!$G$2:$G$9991,FALSE)),"")</f>
        <v>45931</v>
      </c>
      <c r="AD13" s="20">
        <f t="array" ref="AD13">IFERROR(INDEX(Avaliações!I$2:I$9991,MATCH(Painel!$C$2&amp;Painel!$T13,Avaliações!$A$2:$A$9991&amp;Avaliações!$G$2:$G$9991,FALSE)),"")</f>
        <v>45992</v>
      </c>
      <c r="AE13" s="29">
        <f t="array" ref="AE13">IFERROR(INDEX(Avaliações!J$2:J$9991,MATCH(Painel!$C$2&amp;Painel!$T13,Avaliações!$A$2:$A$9991&amp;Avaliações!$G$2:$G$9991,FALSE)),"")</f>
        <v>45931</v>
      </c>
      <c r="AF13" s="20">
        <f t="array" ref="AF13">IFERROR(INDEX(Avaliações!K$2:K$9991,MATCH(Painel!$C$2&amp;Painel!$T13,Avaliações!$A$2:$A$9991&amp;Avaliações!$G$2:$G$9991,FALSE)),"")</f>
        <v>0</v>
      </c>
      <c r="AG13" s="37">
        <f t="array" ref="AG13">IFERROR(INDEX(Avaliações!L$2:L$9991,MATCH(Painel!$C$2&amp;Painel!$T13,Avaliações!$A$2:$A$9991&amp;Avaliações!$G$2:$G$9991,FALSE)),"")</f>
        <v>0</v>
      </c>
      <c r="AH13" s="8" t="s">
        <v>52</v>
      </c>
      <c r="AI13" s="8">
        <v>7</v>
      </c>
      <c r="AJ13" s="79">
        <f t="shared" ca="1" si="11"/>
        <v>0</v>
      </c>
      <c r="AK13" s="4" t="s">
        <v>53</v>
      </c>
      <c r="AL13" t="s">
        <v>54</v>
      </c>
    </row>
    <row r="14" spans="2:43" x14ac:dyDescent="0.25">
      <c r="B14" s="39">
        <v>9</v>
      </c>
      <c r="C14" s="22" t="str">
        <f t="shared" si="5"/>
        <v>Termo de Parceria</v>
      </c>
      <c r="D14" s="27">
        <f t="shared" si="6"/>
        <v>258923.85</v>
      </c>
      <c r="E14" s="28" t="str">
        <f t="shared" si="7"/>
        <v/>
      </c>
      <c r="F14" s="47">
        <f t="shared" si="8"/>
        <v>46023</v>
      </c>
      <c r="G14" s="20" t="str">
        <f t="shared" si="9"/>
        <v/>
      </c>
      <c r="I14" s="39">
        <v>9</v>
      </c>
      <c r="J14" s="22" t="str">
        <f t="shared" ref="J14:J34" si="14">IF(AB14=0,"",AB14)</f>
        <v>Termo de Parceria</v>
      </c>
      <c r="K14" s="49">
        <f t="shared" ref="K14:K34" si="15">IF(AC14=0,"",AC14)</f>
        <v>46023</v>
      </c>
      <c r="L14" s="246">
        <f t="shared" ref="L14:L34" si="16">IF(AD14=0,"",AD14)</f>
        <v>46082</v>
      </c>
      <c r="M14" s="49">
        <f t="shared" ref="M14:M34" si="17">IF(AE14=0,"",AE14)</f>
        <v>46023</v>
      </c>
      <c r="N14" s="20" t="str">
        <f t="shared" ref="N14:N34" si="18">IF(AF14=0,"",AF14)</f>
        <v/>
      </c>
      <c r="O14" s="234" t="str">
        <f t="shared" ref="O14:O34" si="19">IF(AG14=0,"",AG14)</f>
        <v/>
      </c>
      <c r="P14" s="74" t="str">
        <f t="array" ref="P14">IFERROR(INDEX(Relatórios!$K$2:$K$10071,MATCH(Painel!$C$2&amp;Painel!$AA14&amp;"º Relatório da Comissão de Avaliação",Relatórios!$A$2:$A$10071&amp;Relatórios!$H$2:$H$10071,FALSE)),"")</f>
        <v/>
      </c>
      <c r="Q14" s="77">
        <v>0</v>
      </c>
      <c r="T14" s="39">
        <v>9</v>
      </c>
      <c r="U14" s="22" t="str">
        <f t="array" ref="U14">IFERROR(INDEX('Repasses de Recursos'!E$2:E$1286,MATCH(Painel!$C$2&amp;Painel!$T14,'Repasses de Recursos'!$A$2:$A$1286&amp;'Repasses de Recursos'!$F$2:$F$1286,FALSE)),"")</f>
        <v>Termo de Parceria</v>
      </c>
      <c r="V14" s="27">
        <f t="array" ref="V14">IFERROR(INDEX('Repasses de Recursos'!G$2:G$1286,MATCH(Painel!$C$2&amp;Painel!$T14,'Repasses de Recursos'!$A$2:$A$1286&amp;'Repasses de Recursos'!$F$2:$F$1286,FALSE)),"")</f>
        <v>258923.85</v>
      </c>
      <c r="W14" s="28">
        <f t="array" ref="W14">IFERROR(INDEX('Repasses de Recursos'!H$2:H$1286,MATCH(Painel!$C$2&amp;Painel!$T14,'Repasses de Recursos'!$A$2:$A$1286&amp;'Repasses de Recursos'!$F$2:$F$1286,FALSE)),"")</f>
        <v>0</v>
      </c>
      <c r="X14" s="24">
        <f t="array" ref="X14">IFERROR(INDEX('Repasses de Recursos'!I$2:I$1286,MATCH(Painel!$C$2&amp;Painel!$T14,'Repasses de Recursos'!$A$2:$A$1286&amp;'Repasses de Recursos'!$F$2:$F$1286,FALSE)),"")</f>
        <v>46023</v>
      </c>
      <c r="Y14" s="20">
        <f t="array" ref="Y14">IFERROR(INDEX('Repasses de Recursos'!J$2:J$1286,MATCH(Painel!$C$2&amp;Painel!$T14,'Repasses de Recursos'!$A$2:$A$1286&amp;'Repasses de Recursos'!$F$2:$F$1286,FALSE)),"")</f>
        <v>0</v>
      </c>
      <c r="Z14" s="8">
        <f ca="1">IF(X14="",0,IF(AND(EOMONTH(X14,0)&lt;TODAY(),W14&lt;V14,OR(SUM(W15:$W$105)=0,W15="")),1,0))</f>
        <v>0</v>
      </c>
      <c r="AA14" s="39">
        <v>9</v>
      </c>
      <c r="AB14" s="22" t="str">
        <f t="array" ref="AB14">IFERROR(INDEX(Avaliações!E$2:E$9991,MATCH(Painel!$C$2&amp;Painel!$T14,Avaliações!$A$2:$A$9991&amp;Avaliações!$G$2:$G$9991,FALSE)),"")</f>
        <v>Termo de Parceria</v>
      </c>
      <c r="AC14" s="29">
        <f t="array" ref="AC14">IFERROR(INDEX(Avaliações!H$2:H$9991,MATCH(Painel!$C$2&amp;Painel!$T14,Avaliações!$A$2:$A$9991&amp;Avaliações!$G$2:$G$9991,FALSE)),"")</f>
        <v>46023</v>
      </c>
      <c r="AD14" s="20">
        <f t="array" ref="AD14">IFERROR(INDEX(Avaliações!I$2:I$9991,MATCH(Painel!$C$2&amp;Painel!$T14,Avaliações!$A$2:$A$9991&amp;Avaliações!$G$2:$G$9991,FALSE)),"")</f>
        <v>46082</v>
      </c>
      <c r="AE14" s="29">
        <f t="array" ref="AE14">IFERROR(INDEX(Avaliações!J$2:J$9991,MATCH(Painel!$C$2&amp;Painel!$T14,Avaliações!$A$2:$A$9991&amp;Avaliações!$G$2:$G$9991,FALSE)),"")</f>
        <v>46023</v>
      </c>
      <c r="AF14" s="20">
        <f t="array" ref="AF14">IFERROR(INDEX(Avaliações!K$2:K$9991,MATCH(Painel!$C$2&amp;Painel!$T14,Avaliações!$A$2:$A$9991&amp;Avaliações!$G$2:$G$9991,FALSE)),"")</f>
        <v>0</v>
      </c>
      <c r="AG14" s="37">
        <f t="array" ref="AG14">IFERROR(INDEX(Avaliações!L$2:L$9991,MATCH(Painel!$C$2&amp;Painel!$T14,Avaliações!$A$2:$A$9991&amp;Avaliações!$G$2:$G$9991,FALSE)),"")</f>
        <v>0</v>
      </c>
      <c r="AH14" s="8" t="s">
        <v>55</v>
      </c>
      <c r="AI14" s="8">
        <v>8</v>
      </c>
      <c r="AJ14" s="79">
        <f t="shared" ca="1" si="11"/>
        <v>0</v>
      </c>
      <c r="AK14" s="4" t="s">
        <v>56</v>
      </c>
      <c r="AL14" s="8" t="s">
        <v>57</v>
      </c>
    </row>
    <row r="15" spans="2:43" x14ac:dyDescent="0.25">
      <c r="B15" s="39">
        <v>10</v>
      </c>
      <c r="C15" s="22" t="str">
        <f t="shared" ref="C15:C43" si="20">IF(U15=0,"",U15)</f>
        <v>Termo de Parceria</v>
      </c>
      <c r="D15" s="27">
        <f t="shared" ref="D15:D43" si="21">IF(V15=0,"",V15)</f>
        <v>183861.48</v>
      </c>
      <c r="E15" s="28" t="str">
        <f t="shared" ref="E15:E43" si="22">IF(W15=0,"",W15)</f>
        <v/>
      </c>
      <c r="F15" s="47">
        <f t="shared" ref="F15:F43" si="23">IF(X15=0,"",X15)</f>
        <v>46113</v>
      </c>
      <c r="G15" s="20" t="str">
        <f t="shared" ref="G15:G43" si="24">IF(Y15=0,"",Y15)</f>
        <v/>
      </c>
      <c r="I15" s="39">
        <v>10</v>
      </c>
      <c r="J15" s="22" t="str">
        <f t="shared" si="14"/>
        <v>Termo de Parceria</v>
      </c>
      <c r="K15" s="49">
        <f t="shared" si="15"/>
        <v>46113</v>
      </c>
      <c r="L15" s="246">
        <f t="shared" si="16"/>
        <v>46174</v>
      </c>
      <c r="M15" s="49">
        <f t="shared" si="17"/>
        <v>46113</v>
      </c>
      <c r="N15" s="20" t="str">
        <f t="shared" si="18"/>
        <v/>
      </c>
      <c r="O15" s="234" t="str">
        <f t="shared" si="19"/>
        <v/>
      </c>
      <c r="P15" s="74" t="str">
        <f t="array" ref="P15">IFERROR(INDEX(Relatórios!$K$2:$K$10071,MATCH(Painel!$C$2&amp;Painel!$AA15&amp;"º Relatório da Comissão de Avaliação",Relatórios!$A$2:$A$10071&amp;Relatórios!$H$2:$H$10071,FALSE)),"")</f>
        <v/>
      </c>
      <c r="Q15" s="77">
        <v>0</v>
      </c>
      <c r="T15" s="39">
        <v>10</v>
      </c>
      <c r="U15" s="22" t="str">
        <f t="array" ref="U15">IFERROR(INDEX('Repasses de Recursos'!E$2:E$1286,MATCH(Painel!$C$2&amp;Painel!$T15,'Repasses de Recursos'!$A$2:$A$1286&amp;'Repasses de Recursos'!$F$2:$F$1286,FALSE)),"")</f>
        <v>Termo de Parceria</v>
      </c>
      <c r="V15" s="27">
        <f t="array" ref="V15">IFERROR(INDEX('Repasses de Recursos'!G$2:G$1286,MATCH(Painel!$C$2&amp;Painel!$T15,'Repasses de Recursos'!$A$2:$A$1286&amp;'Repasses de Recursos'!$F$2:$F$1286,FALSE)),"")</f>
        <v>183861.48</v>
      </c>
      <c r="W15" s="28">
        <f t="array" ref="W15">IFERROR(INDEX('Repasses de Recursos'!H$2:H$1286,MATCH(Painel!$C$2&amp;Painel!$T15,'Repasses de Recursos'!$A$2:$A$1286&amp;'Repasses de Recursos'!$F$2:$F$1286,FALSE)),"")</f>
        <v>0</v>
      </c>
      <c r="X15" s="24">
        <f t="array" ref="X15">IFERROR(INDEX('Repasses de Recursos'!I$2:I$1286,MATCH(Painel!$C$2&amp;Painel!$T15,'Repasses de Recursos'!$A$2:$A$1286&amp;'Repasses de Recursos'!$F$2:$F$1286,FALSE)),"")</f>
        <v>46113</v>
      </c>
      <c r="Y15" s="20">
        <f t="array" ref="Y15">IFERROR(INDEX('Repasses de Recursos'!J$2:J$1286,MATCH(Painel!$C$2&amp;Painel!$T15,'Repasses de Recursos'!$A$2:$A$1286&amp;'Repasses de Recursos'!$F$2:$F$1286,FALSE)),"")</f>
        <v>0</v>
      </c>
      <c r="Z15" s="8">
        <f ca="1">IF(X15="",0,IF(AND(EOMONTH(X15,0)&lt;TODAY(),W15&lt;V15,OR(SUM(W16:$W$105)=0,W16="")),1,0))</f>
        <v>0</v>
      </c>
      <c r="AA15" s="39">
        <v>10</v>
      </c>
      <c r="AB15" s="22" t="str">
        <f t="array" ref="AB15">IFERROR(INDEX(Avaliações!E$2:E$9991,MATCH(Painel!$C$2&amp;Painel!$T15,Avaliações!$A$2:$A$9991&amp;Avaliações!$G$2:$G$9991,FALSE)),"")</f>
        <v>Termo de Parceria</v>
      </c>
      <c r="AC15" s="29">
        <f t="array" ref="AC15">IFERROR(INDEX(Avaliações!H$2:H$9991,MATCH(Painel!$C$2&amp;Painel!$T15,Avaliações!$A$2:$A$9991&amp;Avaliações!$G$2:$G$9991,FALSE)),"")</f>
        <v>46113</v>
      </c>
      <c r="AD15" s="20">
        <f t="array" ref="AD15">IFERROR(INDEX(Avaliações!I$2:I$9991,MATCH(Painel!$C$2&amp;Painel!$T15,Avaliações!$A$2:$A$9991&amp;Avaliações!$G$2:$G$9991,FALSE)),"")</f>
        <v>46174</v>
      </c>
      <c r="AE15" s="29">
        <f t="array" ref="AE15">IFERROR(INDEX(Avaliações!J$2:J$9991,MATCH(Painel!$C$2&amp;Painel!$T15,Avaliações!$A$2:$A$9991&amp;Avaliações!$G$2:$G$9991,FALSE)),"")</f>
        <v>46113</v>
      </c>
      <c r="AF15" s="20">
        <f t="array" ref="AF15">IFERROR(INDEX(Avaliações!K$2:K$9991,MATCH(Painel!$C$2&amp;Painel!$T15,Avaliações!$A$2:$A$9991&amp;Avaliações!$G$2:$G$9991,FALSE)),"")</f>
        <v>0</v>
      </c>
      <c r="AG15" s="37">
        <f t="array" ref="AG15">IFERROR(INDEX(Avaliações!L$2:L$9991,MATCH(Painel!$C$2&amp;Painel!$T15,Avaliações!$A$2:$A$9991&amp;Avaliações!$G$2:$G$9991,FALSE)),"")</f>
        <v>0</v>
      </c>
      <c r="AH15" s="8" t="s">
        <v>58</v>
      </c>
      <c r="AI15" s="8">
        <v>9</v>
      </c>
      <c r="AJ15" s="79">
        <f t="shared" ca="1" si="11"/>
        <v>0</v>
      </c>
      <c r="AK15" s="4" t="s">
        <v>59</v>
      </c>
      <c r="AL15" s="8" t="s">
        <v>57</v>
      </c>
      <c r="AQ15"/>
    </row>
    <row r="16" spans="2:43" x14ac:dyDescent="0.25">
      <c r="B16" s="39">
        <v>11</v>
      </c>
      <c r="C16" s="22" t="str">
        <f t="shared" si="20"/>
        <v>Termo de Parceria</v>
      </c>
      <c r="D16" s="27">
        <f t="shared" si="21"/>
        <v>174516.16</v>
      </c>
      <c r="E16" s="28" t="str">
        <f t="shared" si="22"/>
        <v/>
      </c>
      <c r="F16" s="47">
        <f t="shared" si="23"/>
        <v>46204</v>
      </c>
      <c r="G16" s="20" t="str">
        <f t="shared" si="24"/>
        <v/>
      </c>
      <c r="I16" s="39">
        <v>11</v>
      </c>
      <c r="J16" s="22" t="str">
        <f t="shared" si="14"/>
        <v>Termo de Parceria</v>
      </c>
      <c r="K16" s="49">
        <f t="shared" si="15"/>
        <v>46204</v>
      </c>
      <c r="L16" s="246">
        <f t="shared" si="16"/>
        <v>46266</v>
      </c>
      <c r="M16" s="49">
        <f t="shared" si="17"/>
        <v>46204</v>
      </c>
      <c r="N16" s="20" t="str">
        <f t="shared" si="18"/>
        <v/>
      </c>
      <c r="O16" s="234" t="str">
        <f t="shared" si="19"/>
        <v/>
      </c>
      <c r="P16" s="74" t="str">
        <f t="array" ref="P16">IFERROR(INDEX(Relatórios!$K$2:$K$10071,MATCH(Painel!$C$2&amp;Painel!$AA16&amp;"º Relatório da Comissão de Avaliação",Relatórios!$A$2:$A$10071&amp;Relatórios!$H$2:$H$10071,FALSE)),"")</f>
        <v/>
      </c>
      <c r="Q16" s="77">
        <v>0</v>
      </c>
      <c r="T16" s="39">
        <v>11</v>
      </c>
      <c r="U16" s="22" t="str">
        <f t="array" ref="U16">IFERROR(INDEX('Repasses de Recursos'!E$2:E$1286,MATCH(Painel!$C$2&amp;Painel!$T16,'Repasses de Recursos'!$A$2:$A$1286&amp;'Repasses de Recursos'!$F$2:$F$1286,FALSE)),"")</f>
        <v>Termo de Parceria</v>
      </c>
      <c r="V16" s="27">
        <f t="array" ref="V16">IFERROR(INDEX('Repasses de Recursos'!G$2:G$1286,MATCH(Painel!$C$2&amp;Painel!$T16,'Repasses de Recursos'!$A$2:$A$1286&amp;'Repasses de Recursos'!$F$2:$F$1286,FALSE)),"")</f>
        <v>174516.16</v>
      </c>
      <c r="W16" s="28">
        <f t="array" ref="W16">IFERROR(INDEX('Repasses de Recursos'!H$2:H$1286,MATCH(Painel!$C$2&amp;Painel!$T16,'Repasses de Recursos'!$A$2:$A$1286&amp;'Repasses de Recursos'!$F$2:$F$1286,FALSE)),"")</f>
        <v>0</v>
      </c>
      <c r="X16" s="24">
        <f t="array" ref="X16">IFERROR(INDEX('Repasses de Recursos'!I$2:I$1286,MATCH(Painel!$C$2&amp;Painel!$T16,'Repasses de Recursos'!$A$2:$A$1286&amp;'Repasses de Recursos'!$F$2:$F$1286,FALSE)),"")</f>
        <v>46204</v>
      </c>
      <c r="Y16" s="20">
        <f t="array" ref="Y16">IFERROR(INDEX('Repasses de Recursos'!J$2:J$1286,MATCH(Painel!$C$2&amp;Painel!$T16,'Repasses de Recursos'!$A$2:$A$1286&amp;'Repasses de Recursos'!$F$2:$F$1286,FALSE)),"")</f>
        <v>0</v>
      </c>
      <c r="Z16" s="8">
        <f ca="1">IF(X16="",0,IF(AND(EOMONTH(X16,0)&lt;TODAY(),W16&lt;V16,OR(SUM(W17:$W$105)=0,W17="")),1,0))</f>
        <v>0</v>
      </c>
      <c r="AA16" s="39">
        <v>11</v>
      </c>
      <c r="AB16" s="22" t="str">
        <f t="array" ref="AB16">IFERROR(INDEX(Avaliações!E$2:E$9991,MATCH(Painel!$C$2&amp;Painel!$T16,Avaliações!$A$2:$A$9991&amp;Avaliações!$G$2:$G$9991,FALSE)),"")</f>
        <v>Termo de Parceria</v>
      </c>
      <c r="AC16" s="29">
        <f t="array" ref="AC16">IFERROR(INDEX(Avaliações!H$2:H$9991,MATCH(Painel!$C$2&amp;Painel!$T16,Avaliações!$A$2:$A$9991&amp;Avaliações!$G$2:$G$9991,FALSE)),"")</f>
        <v>46204</v>
      </c>
      <c r="AD16" s="20">
        <f t="array" ref="AD16">IFERROR(INDEX(Avaliações!I$2:I$9991,MATCH(Painel!$C$2&amp;Painel!$T16,Avaliações!$A$2:$A$9991&amp;Avaliações!$G$2:$G$9991,FALSE)),"")</f>
        <v>46266</v>
      </c>
      <c r="AE16" s="29">
        <f t="array" ref="AE16">IFERROR(INDEX(Avaliações!J$2:J$9991,MATCH(Painel!$C$2&amp;Painel!$T16,Avaliações!$A$2:$A$9991&amp;Avaliações!$G$2:$G$9991,FALSE)),"")</f>
        <v>46204</v>
      </c>
      <c r="AF16" s="20">
        <f t="array" ref="AF16">IFERROR(INDEX(Avaliações!K$2:K$9991,MATCH(Painel!$C$2&amp;Painel!$T16,Avaliações!$A$2:$A$9991&amp;Avaliações!$G$2:$G$9991,FALSE)),"")</f>
        <v>0</v>
      </c>
      <c r="AG16" s="37">
        <f t="array" ref="AG16">IFERROR(INDEX(Avaliações!L$2:L$9991,MATCH(Painel!$C$2&amp;Painel!$T16,Avaliações!$A$2:$A$9991&amp;Avaliações!$G$2:$G$9991,FALSE)),"")</f>
        <v>0</v>
      </c>
      <c r="AH16" s="8" t="s">
        <v>60</v>
      </c>
      <c r="AI16" s="8">
        <v>10</v>
      </c>
      <c r="AJ16" s="79">
        <f t="shared" ca="1" si="11"/>
        <v>0</v>
      </c>
      <c r="AK16" s="4" t="s">
        <v>61</v>
      </c>
      <c r="AQ16"/>
    </row>
    <row r="17" spans="2:43" x14ac:dyDescent="0.25">
      <c r="B17" s="39">
        <v>12</v>
      </c>
      <c r="C17" s="22" t="str">
        <f t="shared" si="20"/>
        <v>Termo de Parceria</v>
      </c>
      <c r="D17" s="27">
        <f t="shared" si="21"/>
        <v>97698.52</v>
      </c>
      <c r="E17" s="28" t="str">
        <f t="shared" si="22"/>
        <v/>
      </c>
      <c r="F17" s="47">
        <f t="shared" si="23"/>
        <v>46296</v>
      </c>
      <c r="G17" s="20" t="str">
        <f t="shared" si="24"/>
        <v/>
      </c>
      <c r="I17" s="39">
        <v>12</v>
      </c>
      <c r="J17" s="22" t="str">
        <f t="shared" si="14"/>
        <v>Termo de Parceria</v>
      </c>
      <c r="K17" s="49">
        <f t="shared" si="15"/>
        <v>46296</v>
      </c>
      <c r="L17" s="246">
        <f t="shared" si="16"/>
        <v>46357</v>
      </c>
      <c r="M17" s="49">
        <f t="shared" si="17"/>
        <v>46296</v>
      </c>
      <c r="N17" s="20" t="str">
        <f t="shared" si="18"/>
        <v/>
      </c>
      <c r="O17" s="234" t="str">
        <f t="shared" si="19"/>
        <v/>
      </c>
      <c r="P17" s="74" t="str">
        <f t="array" ref="P17">IFERROR(INDEX(Relatórios!$K$2:$K$10071,MATCH(Painel!$C$2&amp;Painel!$AA17&amp;"º Relatório da Comissão de Avaliação",Relatórios!$A$2:$A$10071&amp;Relatórios!$H$2:$H$10071,FALSE)),"")</f>
        <v/>
      </c>
      <c r="Q17" s="77">
        <v>0</v>
      </c>
      <c r="T17" s="39">
        <v>12</v>
      </c>
      <c r="U17" s="22" t="str">
        <f t="array" ref="U17">IFERROR(INDEX('Repasses de Recursos'!E$2:E$1286,MATCH(Painel!$C$2&amp;Painel!$T17,'Repasses de Recursos'!$A$2:$A$1286&amp;'Repasses de Recursos'!$F$2:$F$1286,FALSE)),"")</f>
        <v>Termo de Parceria</v>
      </c>
      <c r="V17" s="27">
        <f t="array" ref="V17">IFERROR(INDEX('Repasses de Recursos'!G$2:G$1286,MATCH(Painel!$C$2&amp;Painel!$T17,'Repasses de Recursos'!$A$2:$A$1286&amp;'Repasses de Recursos'!$F$2:$F$1286,FALSE)),"")</f>
        <v>97698.52</v>
      </c>
      <c r="W17" s="28">
        <f t="array" ref="W17">IFERROR(INDEX('Repasses de Recursos'!H$2:H$1286,MATCH(Painel!$C$2&amp;Painel!$T17,'Repasses de Recursos'!$A$2:$A$1286&amp;'Repasses de Recursos'!$F$2:$F$1286,FALSE)),"")</f>
        <v>0</v>
      </c>
      <c r="X17" s="24">
        <f t="array" ref="X17">IFERROR(INDEX('Repasses de Recursos'!I$2:I$1286,MATCH(Painel!$C$2&amp;Painel!$T17,'Repasses de Recursos'!$A$2:$A$1286&amp;'Repasses de Recursos'!$F$2:$F$1286,FALSE)),"")</f>
        <v>46296</v>
      </c>
      <c r="Y17" s="20">
        <f t="array" ref="Y17">IFERROR(INDEX('Repasses de Recursos'!J$2:J$1286,MATCH(Painel!$C$2&amp;Painel!$T17,'Repasses de Recursos'!$A$2:$A$1286&amp;'Repasses de Recursos'!$F$2:$F$1286,FALSE)),"")</f>
        <v>0</v>
      </c>
      <c r="Z17" s="8">
        <f ca="1">IF(X17="",0,IF(AND(EOMONTH(X17,0)&lt;TODAY(),W17&lt;V17,OR(SUM(W18:$W$105)=0,W18="")),1,0))</f>
        <v>0</v>
      </c>
      <c r="AA17" s="39">
        <v>12</v>
      </c>
      <c r="AB17" s="22" t="str">
        <f t="array" ref="AB17">IFERROR(INDEX(Avaliações!E$2:E$9991,MATCH(Painel!$C$2&amp;Painel!$T17,Avaliações!$A$2:$A$9991&amp;Avaliações!$G$2:$G$9991,FALSE)),"")</f>
        <v>Termo de Parceria</v>
      </c>
      <c r="AC17" s="29">
        <f t="array" ref="AC17">IFERROR(INDEX(Avaliações!H$2:H$9991,MATCH(Painel!$C$2&amp;Painel!$T17,Avaliações!$A$2:$A$9991&amp;Avaliações!$G$2:$G$9991,FALSE)),"")</f>
        <v>46296</v>
      </c>
      <c r="AD17" s="20">
        <f t="array" ref="AD17">IFERROR(INDEX(Avaliações!I$2:I$9991,MATCH(Painel!$C$2&amp;Painel!$T17,Avaliações!$A$2:$A$9991&amp;Avaliações!$G$2:$G$9991,FALSE)),"")</f>
        <v>46357</v>
      </c>
      <c r="AE17" s="29">
        <f t="array" ref="AE17">IFERROR(INDEX(Avaliações!J$2:J$9991,MATCH(Painel!$C$2&amp;Painel!$T17,Avaliações!$A$2:$A$9991&amp;Avaliações!$G$2:$G$9991,FALSE)),"")</f>
        <v>46296</v>
      </c>
      <c r="AF17" s="20">
        <f t="array" ref="AF17">IFERROR(INDEX(Avaliações!K$2:K$9991,MATCH(Painel!$C$2&amp;Painel!$T17,Avaliações!$A$2:$A$9991&amp;Avaliações!$G$2:$G$9991,FALSE)),"")</f>
        <v>0</v>
      </c>
      <c r="AG17" s="37">
        <f t="array" ref="AG17">IFERROR(INDEX(Avaliações!L$2:L$9991,MATCH(Painel!$C$2&amp;Painel!$T17,Avaliações!$A$2:$A$9991&amp;Avaliações!$G$2:$G$9991,FALSE)),"")</f>
        <v>0</v>
      </c>
      <c r="AH17" s="8" t="s">
        <v>62</v>
      </c>
      <c r="AI17" s="8">
        <v>11</v>
      </c>
      <c r="AJ17" s="79">
        <f t="shared" ca="1" si="11"/>
        <v>0</v>
      </c>
      <c r="AK17" s="4" t="s">
        <v>63</v>
      </c>
      <c r="AQ17"/>
    </row>
    <row r="18" spans="2:43" x14ac:dyDescent="0.25">
      <c r="B18" s="39">
        <v>13</v>
      </c>
      <c r="C18" s="22" t="str">
        <f t="shared" si="20"/>
        <v/>
      </c>
      <c r="D18" s="27" t="str">
        <f t="shared" si="21"/>
        <v/>
      </c>
      <c r="E18" s="28" t="str">
        <f t="shared" si="22"/>
        <v/>
      </c>
      <c r="F18" s="47" t="str">
        <f t="shared" si="23"/>
        <v/>
      </c>
      <c r="G18" s="20" t="str">
        <f t="shared" si="24"/>
        <v/>
      </c>
      <c r="I18" s="39">
        <v>13</v>
      </c>
      <c r="J18" s="22" t="str">
        <f t="shared" si="14"/>
        <v/>
      </c>
      <c r="K18" s="49" t="str">
        <f t="shared" si="15"/>
        <v/>
      </c>
      <c r="L18" s="246" t="str">
        <f t="shared" si="16"/>
        <v/>
      </c>
      <c r="M18" s="49" t="str">
        <f t="shared" si="17"/>
        <v/>
      </c>
      <c r="N18" s="20" t="str">
        <f t="shared" si="18"/>
        <v/>
      </c>
      <c r="O18" s="234" t="str">
        <f t="shared" si="19"/>
        <v/>
      </c>
      <c r="P18" s="74" t="str">
        <f t="array" ref="P18">IFERROR(INDEX(Relatórios!$K$2:$K$10071,MATCH(Painel!$C$2&amp;Painel!$AA18&amp;"º Relatório da Comissão de Avaliação",Relatórios!$A$2:$A$10071&amp;Relatórios!$H$2:$H$10071,FALSE)),"")</f>
        <v/>
      </c>
      <c r="Q18" s="77">
        <v>0</v>
      </c>
      <c r="T18" s="39">
        <v>13</v>
      </c>
      <c r="U18" s="22" t="str">
        <f t="array" ref="U18">IFERROR(INDEX('Repasses de Recursos'!E$2:E$1286,MATCH(Painel!$C$2&amp;Painel!$T18,'Repasses de Recursos'!$A$2:$A$1286&amp;'Repasses de Recursos'!$F$2:$F$1286,FALSE)),"")</f>
        <v/>
      </c>
      <c r="V18" s="27" t="str">
        <f t="array" ref="V18">IFERROR(INDEX('Repasses de Recursos'!G$2:G$1286,MATCH(Painel!$C$2&amp;Painel!$T18,'Repasses de Recursos'!$A$2:$A$1286&amp;'Repasses de Recursos'!$F$2:$F$1286,FALSE)),"")</f>
        <v/>
      </c>
      <c r="W18" s="28" t="str">
        <f t="array" ref="W18">IFERROR(INDEX('Repasses de Recursos'!H$2:H$1286,MATCH(Painel!$C$2&amp;Painel!$T18,'Repasses de Recursos'!$A$2:$A$1286&amp;'Repasses de Recursos'!$F$2:$F$1286,FALSE)),"")</f>
        <v/>
      </c>
      <c r="X18" s="24" t="str">
        <f t="array" ref="X18">IFERROR(INDEX('Repasses de Recursos'!I$2:I$1286,MATCH(Painel!$C$2&amp;Painel!$T18,'Repasses de Recursos'!$A$2:$A$1286&amp;'Repasses de Recursos'!$F$2:$F$1286,FALSE)),"")</f>
        <v/>
      </c>
      <c r="Y18" s="20" t="str">
        <f t="array" ref="Y18">IFERROR(INDEX('Repasses de Recursos'!J$2:J$1286,MATCH(Painel!$C$2&amp;Painel!$T18,'Repasses de Recursos'!$A$2:$A$1286&amp;'Repasses de Recursos'!$F$2:$F$1286,FALSE)),"")</f>
        <v/>
      </c>
      <c r="Z18" s="8">
        <f ca="1">IF(X18="",0,IF(AND(EOMONTH(X18,0)&lt;TODAY(),W18&lt;V18,OR(SUM(W19:$W$105)=0,W19="")),1,0))</f>
        <v>0</v>
      </c>
      <c r="AA18" s="39">
        <v>13</v>
      </c>
      <c r="AB18" s="22" t="str">
        <f t="array" ref="AB18">IFERROR(INDEX(Avaliações!E$2:E$9991,MATCH(Painel!$C$2&amp;Painel!$T18,Avaliações!$A$2:$A$9991&amp;Avaliações!$G$2:$G$9991,FALSE)),"")</f>
        <v/>
      </c>
      <c r="AC18" s="29" t="str">
        <f t="array" ref="AC18">IFERROR(INDEX(Avaliações!H$2:H$9991,MATCH(Painel!$C$2&amp;Painel!$T18,Avaliações!$A$2:$A$9991&amp;Avaliações!$G$2:$G$9991,FALSE)),"")</f>
        <v/>
      </c>
      <c r="AD18" s="20" t="str">
        <f t="array" ref="AD18">IFERROR(INDEX(Avaliações!I$2:I$9991,MATCH(Painel!$C$2&amp;Painel!$T18,Avaliações!$A$2:$A$9991&amp;Avaliações!$G$2:$G$9991,FALSE)),"")</f>
        <v/>
      </c>
      <c r="AE18" s="29" t="str">
        <f t="array" ref="AE18">IFERROR(INDEX(Avaliações!J$2:J$9991,MATCH(Painel!$C$2&amp;Painel!$T18,Avaliações!$A$2:$A$9991&amp;Avaliações!$G$2:$G$9991,FALSE)),"")</f>
        <v/>
      </c>
      <c r="AF18" s="20" t="str">
        <f t="array" ref="AF18">IFERROR(INDEX(Avaliações!K$2:K$9991,MATCH(Painel!$C$2&amp;Painel!$T18,Avaliações!$A$2:$A$9991&amp;Avaliações!$G$2:$G$9991,FALSE)),"")</f>
        <v/>
      </c>
      <c r="AG18" s="37" t="str">
        <f t="array" ref="AG18">IFERROR(INDEX(Avaliações!L$2:L$9991,MATCH(Painel!$C$2&amp;Painel!$T18,Avaliações!$A$2:$A$9991&amp;Avaliações!$G$2:$G$9991,FALSE)),"")</f>
        <v/>
      </c>
      <c r="AH18" s="8" t="s">
        <v>64</v>
      </c>
      <c r="AI18" s="8">
        <v>12</v>
      </c>
      <c r="AJ18" s="79">
        <f t="shared" ca="1" si="11"/>
        <v>0</v>
      </c>
      <c r="AK18" s="4" t="s">
        <v>65</v>
      </c>
      <c r="AQ18"/>
    </row>
    <row r="19" spans="2:43" x14ac:dyDescent="0.25">
      <c r="B19" s="39">
        <v>14</v>
      </c>
      <c r="C19" s="22" t="str">
        <f t="shared" si="20"/>
        <v/>
      </c>
      <c r="D19" s="27" t="str">
        <f t="shared" si="21"/>
        <v/>
      </c>
      <c r="E19" s="28" t="str">
        <f t="shared" si="22"/>
        <v/>
      </c>
      <c r="F19" s="47" t="str">
        <f t="shared" si="23"/>
        <v/>
      </c>
      <c r="G19" s="20" t="str">
        <f t="shared" si="24"/>
        <v/>
      </c>
      <c r="I19" s="39">
        <v>14</v>
      </c>
      <c r="J19" s="22" t="str">
        <f t="shared" si="14"/>
        <v/>
      </c>
      <c r="K19" s="49" t="str">
        <f t="shared" si="15"/>
        <v/>
      </c>
      <c r="L19" s="246" t="str">
        <f t="shared" si="16"/>
        <v/>
      </c>
      <c r="M19" s="49" t="str">
        <f t="shared" si="17"/>
        <v/>
      </c>
      <c r="N19" s="20" t="str">
        <f t="shared" si="18"/>
        <v/>
      </c>
      <c r="O19" s="234" t="str">
        <f t="shared" si="19"/>
        <v/>
      </c>
      <c r="P19" s="74" t="str">
        <f t="array" ref="P19">IFERROR(INDEX(Relatórios!$K$2:$K$10071,MATCH(Painel!$C$2&amp;Painel!$AA19&amp;"º Relatório da Comissão de Avaliação",Relatórios!$A$2:$A$10071&amp;Relatórios!$H$2:$H$10071,FALSE)),"")</f>
        <v/>
      </c>
      <c r="Q19" s="77">
        <v>0</v>
      </c>
      <c r="T19" s="39">
        <v>14</v>
      </c>
      <c r="U19" s="22" t="str">
        <f t="array" ref="U19">IFERROR(INDEX('Repasses de Recursos'!E$2:E$1286,MATCH(Painel!$C$2&amp;Painel!$T19,'Repasses de Recursos'!$A$2:$A$1286&amp;'Repasses de Recursos'!$F$2:$F$1286,FALSE)),"")</f>
        <v/>
      </c>
      <c r="V19" s="27" t="str">
        <f t="array" ref="V19">IFERROR(INDEX('Repasses de Recursos'!G$2:G$1286,MATCH(Painel!$C$2&amp;Painel!$T19,'Repasses de Recursos'!$A$2:$A$1286&amp;'Repasses de Recursos'!$F$2:$F$1286,FALSE)),"")</f>
        <v/>
      </c>
      <c r="W19" s="28" t="str">
        <f t="array" ref="W19">IFERROR(INDEX('Repasses de Recursos'!H$2:H$1286,MATCH(Painel!$C$2&amp;Painel!$T19,'Repasses de Recursos'!$A$2:$A$1286&amp;'Repasses de Recursos'!$F$2:$F$1286,FALSE)),"")</f>
        <v/>
      </c>
      <c r="X19" s="24" t="str">
        <f t="array" ref="X19">IFERROR(INDEX('Repasses de Recursos'!I$2:I$1286,MATCH(Painel!$C$2&amp;Painel!$T19,'Repasses de Recursos'!$A$2:$A$1286&amp;'Repasses de Recursos'!$F$2:$F$1286,FALSE)),"")</f>
        <v/>
      </c>
      <c r="Y19" s="20" t="str">
        <f t="array" ref="Y19">IFERROR(INDEX('Repasses de Recursos'!J$2:J$1286,MATCH(Painel!$C$2&amp;Painel!$T19,'Repasses de Recursos'!$A$2:$A$1286&amp;'Repasses de Recursos'!$F$2:$F$1286,FALSE)),"")</f>
        <v/>
      </c>
      <c r="Z19" s="8">
        <f ca="1">IF(X19="",0,IF(AND(EOMONTH(X19,0)&lt;TODAY(),W19&lt;V19,OR(SUM(W20:$W$105)=0,W20="")),1,0))</f>
        <v>0</v>
      </c>
      <c r="AA19" s="39">
        <v>14</v>
      </c>
      <c r="AB19" s="22" t="str">
        <f t="array" ref="AB19">IFERROR(INDEX(Avaliações!E$2:E$9991,MATCH(Painel!$C$2&amp;Painel!$T19,Avaliações!$A$2:$A$9991&amp;Avaliações!$G$2:$G$9991,FALSE)),"")</f>
        <v/>
      </c>
      <c r="AC19" s="29" t="str">
        <f t="array" ref="AC19">IFERROR(INDEX(Avaliações!H$2:H$9991,MATCH(Painel!$C$2&amp;Painel!$T19,Avaliações!$A$2:$A$9991&amp;Avaliações!$G$2:$G$9991,FALSE)),"")</f>
        <v/>
      </c>
      <c r="AD19" s="20" t="str">
        <f t="array" ref="AD19">IFERROR(INDEX(Avaliações!I$2:I$9991,MATCH(Painel!$C$2&amp;Painel!$T19,Avaliações!$A$2:$A$9991&amp;Avaliações!$G$2:$G$9991,FALSE)),"")</f>
        <v/>
      </c>
      <c r="AE19" s="29" t="str">
        <f t="array" ref="AE19">IFERROR(INDEX(Avaliações!J$2:J$9991,MATCH(Painel!$C$2&amp;Painel!$T19,Avaliações!$A$2:$A$9991&amp;Avaliações!$G$2:$G$9991,FALSE)),"")</f>
        <v/>
      </c>
      <c r="AF19" s="20" t="str">
        <f t="array" ref="AF19">IFERROR(INDEX(Avaliações!K$2:K$9991,MATCH(Painel!$C$2&amp;Painel!$T19,Avaliações!$A$2:$A$9991&amp;Avaliações!$G$2:$G$9991,FALSE)),"")</f>
        <v/>
      </c>
      <c r="AG19" s="37" t="str">
        <f t="array" ref="AG19">IFERROR(INDEX(Avaliações!L$2:L$9991,MATCH(Painel!$C$2&amp;Painel!$T19,Avaliações!$A$2:$A$9991&amp;Avaliações!$G$2:$G$9991,FALSE)),"")</f>
        <v/>
      </c>
      <c r="AH19" s="8" t="s">
        <v>66</v>
      </c>
      <c r="AI19" s="8">
        <v>13</v>
      </c>
      <c r="AJ19" s="79">
        <f t="shared" ca="1" si="11"/>
        <v>0</v>
      </c>
      <c r="AQ19"/>
    </row>
    <row r="20" spans="2:43" x14ac:dyDescent="0.25">
      <c r="B20" s="39">
        <v>15</v>
      </c>
      <c r="C20" s="22" t="str">
        <f t="shared" si="20"/>
        <v/>
      </c>
      <c r="D20" s="27" t="str">
        <f t="shared" si="21"/>
        <v/>
      </c>
      <c r="E20" s="28" t="str">
        <f t="shared" si="22"/>
        <v/>
      </c>
      <c r="F20" s="47" t="str">
        <f t="shared" si="23"/>
        <v/>
      </c>
      <c r="G20" s="20" t="str">
        <f t="shared" si="24"/>
        <v/>
      </c>
      <c r="I20" s="39">
        <v>15</v>
      </c>
      <c r="J20" s="22" t="str">
        <f t="shared" si="14"/>
        <v/>
      </c>
      <c r="K20" s="49" t="str">
        <f t="shared" si="15"/>
        <v/>
      </c>
      <c r="L20" s="246" t="str">
        <f t="shared" si="16"/>
        <v/>
      </c>
      <c r="M20" s="49" t="str">
        <f t="shared" si="17"/>
        <v/>
      </c>
      <c r="N20" s="20" t="str">
        <f t="shared" si="18"/>
        <v/>
      </c>
      <c r="O20" s="234" t="str">
        <f t="shared" si="19"/>
        <v/>
      </c>
      <c r="P20" s="74" t="str">
        <f t="array" ref="P20">IFERROR(INDEX(Relatórios!$K$2:$K$10071,MATCH(Painel!$C$2&amp;Painel!$AA20&amp;"º Relatório da Comissão de Avaliação",Relatórios!$A$2:$A$10071&amp;Relatórios!$H$2:$H$10071,FALSE)),"")</f>
        <v/>
      </c>
      <c r="Q20" s="77">
        <v>0</v>
      </c>
      <c r="T20" s="39">
        <v>15</v>
      </c>
      <c r="U20" s="22" t="str">
        <f t="array" ref="U20">IFERROR(INDEX('Repasses de Recursos'!E$2:E$1286,MATCH(Painel!$C$2&amp;Painel!$T20,'Repasses de Recursos'!$A$2:$A$1286&amp;'Repasses de Recursos'!$F$2:$F$1286,FALSE)),"")</f>
        <v/>
      </c>
      <c r="V20" s="27" t="str">
        <f t="array" ref="V20">IFERROR(INDEX('Repasses de Recursos'!G$2:G$1286,MATCH(Painel!$C$2&amp;Painel!$T20,'Repasses de Recursos'!$A$2:$A$1286&amp;'Repasses de Recursos'!$F$2:$F$1286,FALSE)),"")</f>
        <v/>
      </c>
      <c r="W20" s="28" t="str">
        <f t="array" ref="W20">IFERROR(INDEX('Repasses de Recursos'!H$2:H$1286,MATCH(Painel!$C$2&amp;Painel!$T20,'Repasses de Recursos'!$A$2:$A$1286&amp;'Repasses de Recursos'!$F$2:$F$1286,FALSE)),"")</f>
        <v/>
      </c>
      <c r="X20" s="24" t="str">
        <f t="array" ref="X20">IFERROR(INDEX('Repasses de Recursos'!I$2:I$1286,MATCH(Painel!$C$2&amp;Painel!$T20,'Repasses de Recursos'!$A$2:$A$1286&amp;'Repasses de Recursos'!$F$2:$F$1286,FALSE)),"")</f>
        <v/>
      </c>
      <c r="Y20" s="20" t="str">
        <f t="array" ref="Y20">IFERROR(INDEX('Repasses de Recursos'!J$2:J$1286,MATCH(Painel!$C$2&amp;Painel!$T20,'Repasses de Recursos'!$A$2:$A$1286&amp;'Repasses de Recursos'!$F$2:$F$1286,FALSE)),"")</f>
        <v/>
      </c>
      <c r="Z20" s="8">
        <f ca="1">IF(X20="",0,IF(AND(EOMONTH(X20,0)&lt;TODAY(),W20&lt;V20,OR(SUM(W21:$W$105)=0,W21="")),1,0))</f>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67</v>
      </c>
      <c r="AI20" s="8">
        <v>14</v>
      </c>
      <c r="AJ20" s="79">
        <f t="shared" ca="1" si="11"/>
        <v>0</v>
      </c>
      <c r="AQ20"/>
    </row>
    <row r="21" spans="2:43" x14ac:dyDescent="0.25">
      <c r="B21" s="39">
        <v>16</v>
      </c>
      <c r="C21" s="22" t="str">
        <f t="shared" si="20"/>
        <v/>
      </c>
      <c r="D21" s="27" t="str">
        <f t="shared" si="21"/>
        <v/>
      </c>
      <c r="E21" s="28" t="str">
        <f t="shared" si="22"/>
        <v/>
      </c>
      <c r="F21" s="47" t="str">
        <f t="shared" si="23"/>
        <v/>
      </c>
      <c r="G21" s="20" t="str">
        <f t="shared" si="24"/>
        <v/>
      </c>
      <c r="I21" s="39">
        <v>16</v>
      </c>
      <c r="J21" s="22" t="str">
        <f t="shared" si="14"/>
        <v/>
      </c>
      <c r="K21" s="49" t="str">
        <f t="shared" si="15"/>
        <v/>
      </c>
      <c r="L21" s="246" t="str">
        <f t="shared" si="16"/>
        <v/>
      </c>
      <c r="M21" s="49" t="str">
        <f t="shared" si="17"/>
        <v/>
      </c>
      <c r="N21" s="20" t="str">
        <f t="shared" si="18"/>
        <v/>
      </c>
      <c r="O21" s="234" t="str">
        <f t="shared" si="19"/>
        <v/>
      </c>
      <c r="P21" s="74" t="str">
        <f t="array" ref="P21">IFERROR(INDEX(Relatórios!$K$2:$K$10071,MATCH(Painel!$C$2&amp;Painel!$AA21&amp;"º Relatório da Comissão de Avaliação",Relatórios!$A$2:$A$10071&amp;Relatórios!$H$2:$H$10071,FALSE)),"")</f>
        <v/>
      </c>
      <c r="Q21" s="77">
        <v>0</v>
      </c>
      <c r="T21" s="39">
        <v>16</v>
      </c>
      <c r="U21" s="22" t="str">
        <f t="array" ref="U21">IFERROR(INDEX('Repasses de Recursos'!E$2:E$1286,MATCH(Painel!$C$2&amp;Painel!$T21,'Repasses de Recursos'!$A$2:$A$1286&amp;'Repasses de Recursos'!$F$2:$F$1286,FALSE)),"")</f>
        <v/>
      </c>
      <c r="V21" s="27" t="str">
        <f t="array" ref="V21">IFERROR(INDEX('Repasses de Recursos'!G$2:G$1286,MATCH(Painel!$C$2&amp;Painel!$T21,'Repasses de Recursos'!$A$2:$A$1286&amp;'Repasses de Recursos'!$F$2:$F$1286,FALSE)),"")</f>
        <v/>
      </c>
      <c r="W21" s="28" t="str">
        <f t="array" ref="W21">IFERROR(INDEX('Repasses de Recursos'!H$2:H$1286,MATCH(Painel!$C$2&amp;Painel!$T21,'Repasses de Recursos'!$A$2:$A$1286&amp;'Repasses de Recursos'!$F$2:$F$1286,FALSE)),"")</f>
        <v/>
      </c>
      <c r="X21" s="24" t="str">
        <f t="array" ref="X21">IFERROR(INDEX('Repasses de Recursos'!I$2:I$1286,MATCH(Painel!$C$2&amp;Painel!$T21,'Repasses de Recursos'!$A$2:$A$1286&amp;'Repasses de Recursos'!$F$2:$F$1286,FALSE)),"")</f>
        <v/>
      </c>
      <c r="Y21" s="20" t="str">
        <f t="array" ref="Y21">IFERROR(INDEX('Repasses de Recursos'!J$2:J$1286,MATCH(Painel!$C$2&amp;Painel!$T21,'Repasses de Recursos'!$A$2:$A$1286&amp;'Repasses de Recursos'!$F$2:$F$1286,FALSE)),"")</f>
        <v/>
      </c>
      <c r="Z21" s="8">
        <f ca="1">IF(X21="",0,IF(AND(EOMONTH(X21,0)&lt;TODAY(),W21&lt;V21,OR(SUM(W22:$W$105)=0,W22="")),1,0))</f>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68</v>
      </c>
      <c r="AI21" s="8">
        <v>15</v>
      </c>
      <c r="AJ21" s="79">
        <f t="shared" ca="1" si="11"/>
        <v>0</v>
      </c>
      <c r="AQ21"/>
    </row>
    <row r="22" spans="2:43" x14ac:dyDescent="0.25">
      <c r="B22" s="39">
        <v>17</v>
      </c>
      <c r="C22" s="22" t="str">
        <f t="shared" si="20"/>
        <v/>
      </c>
      <c r="D22" s="27" t="str">
        <f t="shared" si="21"/>
        <v/>
      </c>
      <c r="E22" s="28" t="str">
        <f t="shared" si="22"/>
        <v/>
      </c>
      <c r="F22" s="47" t="str">
        <f t="shared" si="23"/>
        <v/>
      </c>
      <c r="G22" s="20" t="str">
        <f t="shared" si="24"/>
        <v/>
      </c>
      <c r="I22" s="39">
        <v>17</v>
      </c>
      <c r="J22" s="22" t="str">
        <f t="shared" si="14"/>
        <v/>
      </c>
      <c r="K22" s="49" t="str">
        <f t="shared" si="15"/>
        <v/>
      </c>
      <c r="L22" s="246" t="str">
        <f t="shared" si="16"/>
        <v/>
      </c>
      <c r="M22" s="49" t="str">
        <f t="shared" si="17"/>
        <v/>
      </c>
      <c r="N22" s="20" t="str">
        <f t="shared" si="18"/>
        <v/>
      </c>
      <c r="O22" s="234" t="str">
        <f t="shared" si="19"/>
        <v/>
      </c>
      <c r="P22" s="74" t="str">
        <f t="array" ref="P22">IFERROR(INDEX(Relatórios!$K$2:$K$10071,MATCH(Painel!$C$2&amp;Painel!$AA22&amp;"º Relatório da Comissão de Avaliação",Relatórios!$A$2:$A$10071&amp;Relatórios!$H$2:$H$10071,FALSE)),"")</f>
        <v/>
      </c>
      <c r="Q22" s="77">
        <v>0</v>
      </c>
      <c r="T22" s="39">
        <v>17</v>
      </c>
      <c r="U22" s="22" t="str">
        <f t="array" ref="U22">IFERROR(INDEX('Repasses de Recursos'!E$2:E$1286,MATCH(Painel!$C$2&amp;Painel!$T22,'Repasses de Recursos'!$A$2:$A$1286&amp;'Repasses de Recursos'!$F$2:$F$1286,FALSE)),"")</f>
        <v/>
      </c>
      <c r="V22" s="27" t="str">
        <f t="array" ref="V22">IFERROR(INDEX('Repasses de Recursos'!G$2:G$1286,MATCH(Painel!$C$2&amp;Painel!$T22,'Repasses de Recursos'!$A$2:$A$1286&amp;'Repasses de Recursos'!$F$2:$F$1286,FALSE)),"")</f>
        <v/>
      </c>
      <c r="W22" s="28" t="str">
        <f t="array" ref="W22">IFERROR(INDEX('Repasses de Recursos'!H$2:H$1286,MATCH(Painel!$C$2&amp;Painel!$T22,'Repasses de Recursos'!$A$2:$A$1286&amp;'Repasses de Recursos'!$F$2:$F$1286,FALSE)),"")</f>
        <v/>
      </c>
      <c r="X22" s="24" t="str">
        <f t="array" ref="X22">IFERROR(INDEX('Repasses de Recursos'!I$2:I$1286,MATCH(Painel!$C$2&amp;Painel!$T22,'Repasses de Recursos'!$A$2:$A$1286&amp;'Repasses de Recursos'!$F$2:$F$1286,FALSE)),"")</f>
        <v/>
      </c>
      <c r="Y22" s="20" t="str">
        <f t="array" ref="Y22">IFERROR(INDEX('Repasses de Recursos'!J$2:J$1286,MATCH(Painel!$C$2&amp;Painel!$T22,'Repasses de Recursos'!$A$2:$A$1286&amp;'Repasses de Recursos'!$F$2:$F$1286,FALSE)),"")</f>
        <v/>
      </c>
      <c r="Z22" s="8">
        <f ca="1">IF(X22="",0,IF(AND(EOMONTH(X22,0)&lt;TODAY(),W22&lt;V22,OR(SUM(W23:$W$105)=0,W23="")),1,0))</f>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1"/>
        <v>0</v>
      </c>
      <c r="AQ22"/>
    </row>
    <row r="23" spans="2:43" x14ac:dyDescent="0.25">
      <c r="B23" s="39">
        <v>18</v>
      </c>
      <c r="C23" s="22" t="str">
        <f t="shared" si="20"/>
        <v/>
      </c>
      <c r="D23" s="27" t="str">
        <f t="shared" si="21"/>
        <v/>
      </c>
      <c r="E23" s="28" t="str">
        <f t="shared" si="22"/>
        <v/>
      </c>
      <c r="F23" s="47" t="str">
        <f t="shared" si="23"/>
        <v/>
      </c>
      <c r="G23" s="20" t="str">
        <f t="shared" si="24"/>
        <v/>
      </c>
      <c r="I23" s="39">
        <v>18</v>
      </c>
      <c r="J23" s="22" t="str">
        <f t="shared" si="14"/>
        <v/>
      </c>
      <c r="K23" s="49" t="str">
        <f t="shared" si="15"/>
        <v/>
      </c>
      <c r="L23" s="246" t="str">
        <f t="shared" si="16"/>
        <v/>
      </c>
      <c r="M23" s="49" t="str">
        <f t="shared" si="17"/>
        <v/>
      </c>
      <c r="N23" s="20" t="str">
        <f t="shared" si="18"/>
        <v/>
      </c>
      <c r="O23" s="234" t="str">
        <f t="shared" si="19"/>
        <v/>
      </c>
      <c r="P23" s="74" t="str">
        <f t="array" ref="P23">IFERROR(INDEX(Relatórios!$K$2:$K$10071,MATCH(Painel!$C$2&amp;Painel!$AA23&amp;"º Relatório da Comissão de Avaliação",Relatórios!$A$2:$A$10071&amp;Relatórios!$H$2:$H$10071,FALSE)),"")</f>
        <v/>
      </c>
      <c r="Q23" s="77">
        <v>0</v>
      </c>
      <c r="T23" s="39">
        <v>18</v>
      </c>
      <c r="U23" s="22" t="str">
        <f t="array" ref="U23">IFERROR(INDEX('Repasses de Recursos'!E$2:E$1286,MATCH(Painel!$C$2&amp;Painel!$T23,'Repasses de Recursos'!$A$2:$A$1286&amp;'Repasses de Recursos'!$F$2:$F$1286,FALSE)),"")</f>
        <v/>
      </c>
      <c r="V23" s="27" t="str">
        <f t="array" ref="V23">IFERROR(INDEX('Repasses de Recursos'!G$2:G$1286,MATCH(Painel!$C$2&amp;Painel!$T23,'Repasses de Recursos'!$A$2:$A$1286&amp;'Repasses de Recursos'!$F$2:$F$1286,FALSE)),"")</f>
        <v/>
      </c>
      <c r="W23" s="28" t="str">
        <f t="array" ref="W23">IFERROR(INDEX('Repasses de Recursos'!H$2:H$1286,MATCH(Painel!$C$2&amp;Painel!$T23,'Repasses de Recursos'!$A$2:$A$1286&amp;'Repasses de Recursos'!$F$2:$F$1286,FALSE)),"")</f>
        <v/>
      </c>
      <c r="X23" s="24" t="str">
        <f t="array" ref="X23">IFERROR(INDEX('Repasses de Recursos'!I$2:I$1286,MATCH(Painel!$C$2&amp;Painel!$T23,'Repasses de Recursos'!$A$2:$A$1286&amp;'Repasses de Recursos'!$F$2:$F$1286,FALSE)),"")</f>
        <v/>
      </c>
      <c r="Y23" s="20" t="str">
        <f t="array" ref="Y23">IFERROR(INDEX('Repasses de Recursos'!J$2:J$1286,MATCH(Painel!$C$2&amp;Painel!$T23,'Repasses de Recursos'!$A$2:$A$1286&amp;'Repasses de Recursos'!$F$2:$F$1286,FALSE)),"")</f>
        <v/>
      </c>
      <c r="Z23" s="8">
        <f ca="1">IF(X23="",0,IF(AND(EOMONTH(X23,0)&lt;TODAY(),W23&lt;V23,OR(SUM(W24:$W$105)=0,W24="")),1,0))</f>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69</v>
      </c>
      <c r="AI23" s="8">
        <v>16</v>
      </c>
      <c r="AJ23" s="79">
        <f t="shared" ca="1" si="11"/>
        <v>0</v>
      </c>
      <c r="AQ23"/>
    </row>
    <row r="24" spans="2:43" x14ac:dyDescent="0.25">
      <c r="B24" s="39">
        <v>19</v>
      </c>
      <c r="C24" s="22" t="str">
        <f t="shared" si="20"/>
        <v/>
      </c>
      <c r="D24" s="27" t="str">
        <f t="shared" si="21"/>
        <v/>
      </c>
      <c r="E24" s="28" t="str">
        <f t="shared" si="22"/>
        <v/>
      </c>
      <c r="F24" s="47" t="str">
        <f t="shared" si="23"/>
        <v/>
      </c>
      <c r="G24" s="20" t="str">
        <f t="shared" si="24"/>
        <v/>
      </c>
      <c r="I24" s="39">
        <v>19</v>
      </c>
      <c r="J24" s="22" t="str">
        <f t="shared" si="14"/>
        <v/>
      </c>
      <c r="K24" s="49" t="str">
        <f t="shared" si="15"/>
        <v/>
      </c>
      <c r="L24" s="246" t="str">
        <f t="shared" si="16"/>
        <v/>
      </c>
      <c r="M24" s="49" t="str">
        <f t="shared" si="17"/>
        <v/>
      </c>
      <c r="N24" s="20" t="str">
        <f t="shared" si="18"/>
        <v/>
      </c>
      <c r="O24" s="234" t="str">
        <f t="shared" si="19"/>
        <v/>
      </c>
      <c r="P24" s="74" t="str">
        <f t="array" ref="P24">IFERROR(INDEX(Relatórios!$K$2:$K$10071,MATCH(Painel!$C$2&amp;Painel!$AA24&amp;"º Relatório da Comissão de Avaliação",Relatórios!$A$2:$A$10071&amp;Relatórios!$H$2:$H$10071,FALSE)),"")</f>
        <v/>
      </c>
      <c r="Q24" s="77">
        <v>0</v>
      </c>
      <c r="T24" s="39">
        <v>19</v>
      </c>
      <c r="U24" s="22" t="str">
        <f t="array" ref="U24">IFERROR(INDEX('Repasses de Recursos'!E$2:E$1286,MATCH(Painel!$C$2&amp;Painel!$T24,'Repasses de Recursos'!$A$2:$A$1286&amp;'Repasses de Recursos'!$F$2:$F$1286,FALSE)),"")</f>
        <v/>
      </c>
      <c r="V24" s="27" t="str">
        <f t="array" ref="V24">IFERROR(INDEX('Repasses de Recursos'!G$2:G$1286,MATCH(Painel!$C$2&amp;Painel!$T24,'Repasses de Recursos'!$A$2:$A$1286&amp;'Repasses de Recursos'!$F$2:$F$1286,FALSE)),"")</f>
        <v/>
      </c>
      <c r="W24" s="28" t="str">
        <f t="array" ref="W24">IFERROR(INDEX('Repasses de Recursos'!H$2:H$1286,MATCH(Painel!$C$2&amp;Painel!$T24,'Repasses de Recursos'!$A$2:$A$1286&amp;'Repasses de Recursos'!$F$2:$F$1286,FALSE)),"")</f>
        <v/>
      </c>
      <c r="X24" s="24" t="str">
        <f t="array" ref="X24">IFERROR(INDEX('Repasses de Recursos'!I$2:I$1286,MATCH(Painel!$C$2&amp;Painel!$T24,'Repasses de Recursos'!$A$2:$A$1286&amp;'Repasses de Recursos'!$F$2:$F$1286,FALSE)),"")</f>
        <v/>
      </c>
      <c r="Y24" s="20" t="str">
        <f t="array" ref="Y24">IFERROR(INDEX('Repasses de Recursos'!J$2:J$1286,MATCH(Painel!$C$2&amp;Painel!$T24,'Repasses de Recursos'!$A$2:$A$1286&amp;'Repasses de Recursos'!$F$2:$F$1286,FALSE)),"")</f>
        <v/>
      </c>
      <c r="Z24" s="8">
        <f ca="1">IF(X24="",0,IF(AND(EOMONTH(X24,0)&lt;TODAY(),W24&lt;V24,OR(SUM(W25:$W$105)=0,W25="")),1,0))</f>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70</v>
      </c>
      <c r="AI24" s="8">
        <v>17</v>
      </c>
      <c r="AJ24" s="79">
        <f t="shared" ca="1" si="11"/>
        <v>0</v>
      </c>
      <c r="AQ24"/>
    </row>
    <row r="25" spans="2:43" x14ac:dyDescent="0.25">
      <c r="B25" s="39">
        <v>20</v>
      </c>
      <c r="C25" s="22" t="str">
        <f t="shared" si="20"/>
        <v/>
      </c>
      <c r="D25" s="27" t="str">
        <f t="shared" si="21"/>
        <v/>
      </c>
      <c r="E25" s="28" t="str">
        <f t="shared" si="22"/>
        <v/>
      </c>
      <c r="F25" s="47" t="str">
        <f t="shared" si="23"/>
        <v/>
      </c>
      <c r="G25" s="20" t="str">
        <f t="shared" si="24"/>
        <v/>
      </c>
      <c r="I25" s="39">
        <v>20</v>
      </c>
      <c r="J25" s="22" t="str">
        <f t="shared" si="14"/>
        <v/>
      </c>
      <c r="K25" s="49" t="str">
        <f t="shared" si="15"/>
        <v/>
      </c>
      <c r="L25" s="246" t="str">
        <f t="shared" si="16"/>
        <v/>
      </c>
      <c r="M25" s="49" t="str">
        <f t="shared" si="17"/>
        <v/>
      </c>
      <c r="N25" s="20" t="str">
        <f t="shared" si="18"/>
        <v/>
      </c>
      <c r="O25" s="234" t="str">
        <f t="shared" si="19"/>
        <v/>
      </c>
      <c r="P25" s="74" t="str">
        <f t="array" ref="P25">IFERROR(INDEX(Relatórios!$K$2:$K$10071,MATCH(Painel!$C$2&amp;Painel!$AA25&amp;"º Relatório da Comissão de Avaliação",Relatórios!$A$2:$A$10071&amp;Relatórios!$H$2:$H$10071,FALSE)),"")</f>
        <v/>
      </c>
      <c r="Q25" s="77">
        <v>0</v>
      </c>
      <c r="T25" s="39">
        <v>20</v>
      </c>
      <c r="U25" s="22" t="str">
        <f t="array" ref="U25">IFERROR(INDEX('Repasses de Recursos'!E$2:E$1286,MATCH(Painel!$C$2&amp;Painel!$T25,'Repasses de Recursos'!$A$2:$A$1286&amp;'Repasses de Recursos'!$F$2:$F$1286,FALSE)),"")</f>
        <v/>
      </c>
      <c r="V25" s="27" t="str">
        <f t="array" ref="V25">IFERROR(INDEX('Repasses de Recursos'!G$2:G$1286,MATCH(Painel!$C$2&amp;Painel!$T25,'Repasses de Recursos'!$A$2:$A$1286&amp;'Repasses de Recursos'!$F$2:$F$1286,FALSE)),"")</f>
        <v/>
      </c>
      <c r="W25" s="28" t="str">
        <f t="array" ref="W25">IFERROR(INDEX('Repasses de Recursos'!H$2:H$1286,MATCH(Painel!$C$2&amp;Painel!$T25,'Repasses de Recursos'!$A$2:$A$1286&amp;'Repasses de Recursos'!$F$2:$F$1286,FALSE)),"")</f>
        <v/>
      </c>
      <c r="X25" s="24" t="str">
        <f t="array" ref="X25">IFERROR(INDEX('Repasses de Recursos'!I$2:I$1286,MATCH(Painel!$C$2&amp;Painel!$T25,'Repasses de Recursos'!$A$2:$A$1286&amp;'Repasses de Recursos'!$F$2:$F$1286,FALSE)),"")</f>
        <v/>
      </c>
      <c r="Y25" s="20" t="str">
        <f t="array" ref="Y25">IFERROR(INDEX('Repasses de Recursos'!J$2:J$1286,MATCH(Painel!$C$2&amp;Painel!$T25,'Repasses de Recursos'!$A$2:$A$1286&amp;'Repasses de Recursos'!$F$2:$F$1286,FALSE)),"")</f>
        <v/>
      </c>
      <c r="Z25" s="8">
        <f ca="1">IF(X25="",0,IF(AND(EOMONTH(X25,0)&lt;TODAY(),W25&lt;V25,OR(SUM(W26:$W$105)=0,W26="")),1,0))</f>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71</v>
      </c>
      <c r="AI25" s="8">
        <v>18</v>
      </c>
      <c r="AJ25" s="79">
        <f t="shared" ca="1" si="11"/>
        <v>0</v>
      </c>
      <c r="AQ25"/>
    </row>
    <row r="26" spans="2:43" x14ac:dyDescent="0.25">
      <c r="B26" s="39">
        <v>21</v>
      </c>
      <c r="C26" s="22" t="str">
        <f t="shared" si="20"/>
        <v/>
      </c>
      <c r="D26" s="27" t="str">
        <f t="shared" si="21"/>
        <v/>
      </c>
      <c r="E26" s="28" t="str">
        <f t="shared" si="22"/>
        <v/>
      </c>
      <c r="F26" s="47" t="str">
        <f t="shared" si="23"/>
        <v/>
      </c>
      <c r="G26" s="20" t="str">
        <f t="shared" si="24"/>
        <v/>
      </c>
      <c r="I26" s="39">
        <v>21</v>
      </c>
      <c r="J26" s="22" t="str">
        <f t="shared" si="14"/>
        <v/>
      </c>
      <c r="K26" s="49" t="str">
        <f t="shared" si="15"/>
        <v/>
      </c>
      <c r="L26" s="246" t="str">
        <f t="shared" si="16"/>
        <v/>
      </c>
      <c r="M26" s="49" t="str">
        <f t="shared" si="17"/>
        <v/>
      </c>
      <c r="N26" s="20" t="str">
        <f t="shared" si="18"/>
        <v/>
      </c>
      <c r="O26" s="234" t="str">
        <f t="shared" si="19"/>
        <v/>
      </c>
      <c r="P26" s="74" t="str">
        <f t="array" ref="P26">IFERROR(INDEX(Relatórios!$K$2:$K$10071,MATCH(Painel!$C$2&amp;Painel!$AA26&amp;"º Relatório da Comissão de Avaliação",Relatórios!$A$2:$A$10071&amp;Relatórios!$H$2:$H$10071,FALSE)),"")</f>
        <v/>
      </c>
      <c r="Q26" s="77">
        <v>0</v>
      </c>
      <c r="T26" s="39">
        <v>21</v>
      </c>
      <c r="U26" s="22" t="str">
        <f t="array" ref="U26">IFERROR(INDEX('Repasses de Recursos'!E$2:E$1286,MATCH(Painel!$C$2&amp;Painel!$T26,'Repasses de Recursos'!$A$2:$A$1286&amp;'Repasses de Recursos'!$F$2:$F$1286,FALSE)),"")</f>
        <v/>
      </c>
      <c r="V26" s="27" t="str">
        <f t="array" ref="V26">IFERROR(INDEX('Repasses de Recursos'!G$2:G$1286,MATCH(Painel!$C$2&amp;Painel!$T26,'Repasses de Recursos'!$A$2:$A$1286&amp;'Repasses de Recursos'!$F$2:$F$1286,FALSE)),"")</f>
        <v/>
      </c>
      <c r="W26" s="28" t="str">
        <f t="array" ref="W26">IFERROR(INDEX('Repasses de Recursos'!H$2:H$1286,MATCH(Painel!$C$2&amp;Painel!$T26,'Repasses de Recursos'!$A$2:$A$1286&amp;'Repasses de Recursos'!$F$2:$F$1286,FALSE)),"")</f>
        <v/>
      </c>
      <c r="X26" s="24" t="str">
        <f t="array" ref="X26">IFERROR(INDEX('Repasses de Recursos'!I$2:I$1286,MATCH(Painel!$C$2&amp;Painel!$T26,'Repasses de Recursos'!$A$2:$A$1286&amp;'Repasses de Recursos'!$F$2:$F$1286,FALSE)),"")</f>
        <v/>
      </c>
      <c r="Y26" s="20" t="str">
        <f t="array" ref="Y26">IFERROR(INDEX('Repasses de Recursos'!J$2:J$1286,MATCH(Painel!$C$2&amp;Painel!$T26,'Repasses de Recursos'!$A$2:$A$1286&amp;'Repasses de Recursos'!$F$2:$F$1286,FALSE)),"")</f>
        <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72</v>
      </c>
      <c r="AI26" s="8">
        <v>19</v>
      </c>
      <c r="AJ26" s="79">
        <f t="shared" ca="1" si="11"/>
        <v>0</v>
      </c>
      <c r="AQ26"/>
    </row>
    <row r="27" spans="2:43" x14ac:dyDescent="0.25">
      <c r="B27" s="39">
        <v>22</v>
      </c>
      <c r="C27" s="22" t="str">
        <f t="shared" si="20"/>
        <v/>
      </c>
      <c r="D27" s="27" t="str">
        <f t="shared" si="21"/>
        <v/>
      </c>
      <c r="E27" s="28" t="str">
        <f t="shared" si="22"/>
        <v/>
      </c>
      <c r="F27" s="47" t="str">
        <f t="shared" si="23"/>
        <v/>
      </c>
      <c r="G27" s="20" t="str">
        <f t="shared" si="24"/>
        <v/>
      </c>
      <c r="I27" s="39">
        <v>22</v>
      </c>
      <c r="J27" s="22" t="str">
        <f t="shared" si="14"/>
        <v/>
      </c>
      <c r="K27" s="49" t="str">
        <f t="shared" si="15"/>
        <v/>
      </c>
      <c r="L27" s="246" t="str">
        <f t="shared" si="16"/>
        <v/>
      </c>
      <c r="M27" s="49" t="str">
        <f t="shared" si="17"/>
        <v/>
      </c>
      <c r="N27" s="20" t="str">
        <f t="shared" si="18"/>
        <v/>
      </c>
      <c r="O27" s="234" t="str">
        <f t="shared" si="19"/>
        <v/>
      </c>
      <c r="P27" s="74" t="str">
        <f t="array" ref="P27">IFERROR(INDEX(Relatórios!$K$2:$K$10071,MATCH(Painel!$C$2&amp;Painel!$AA27&amp;"º Relatório da Comissão de Avaliação",Relatórios!$A$2:$A$10071&amp;Relatórios!$H$2:$H$10071,FALSE)),"")</f>
        <v/>
      </c>
      <c r="Q27" s="77">
        <v>0</v>
      </c>
      <c r="T27" s="39">
        <v>22</v>
      </c>
      <c r="U27" s="22" t="str">
        <f t="array" ref="U27">IFERROR(INDEX('Repasses de Recursos'!E$2:E$1286,MATCH(Painel!$C$2&amp;Painel!$T27,'Repasses de Recursos'!$A$2:$A$1286&amp;'Repasses de Recursos'!$F$2:$F$1286,FALSE)),"")</f>
        <v/>
      </c>
      <c r="V27" s="27" t="str">
        <f t="array" ref="V27">IFERROR(INDEX('Repasses de Recursos'!G$2:G$1286,MATCH(Painel!$C$2&amp;Painel!$T27,'Repasses de Recursos'!$A$2:$A$1286&amp;'Repasses de Recursos'!$F$2:$F$1286,FALSE)),"")</f>
        <v/>
      </c>
      <c r="W27" s="28" t="str">
        <f t="array" ref="W27">IFERROR(INDEX('Repasses de Recursos'!H$2:H$1286,MATCH(Painel!$C$2&amp;Painel!$T27,'Repasses de Recursos'!$A$2:$A$1286&amp;'Repasses de Recursos'!$F$2:$F$1286,FALSE)),"")</f>
        <v/>
      </c>
      <c r="X27" s="24" t="str">
        <f t="array" ref="X27">IFERROR(INDEX('Repasses de Recursos'!I$2:I$1286,MATCH(Painel!$C$2&amp;Painel!$T27,'Repasses de Recursos'!$A$2:$A$1286&amp;'Repasses de Recursos'!$F$2:$F$1286,FALSE)),"")</f>
        <v/>
      </c>
      <c r="Y27" s="20" t="str">
        <f t="array" ref="Y27">IFERROR(INDEX('Repasses de Recursos'!J$2:J$1286,MATCH(Painel!$C$2&amp;Painel!$T27,'Repasses de Recursos'!$A$2:$A$1286&amp;'Repasses de Recursos'!$F$2:$F$1286,FALSE)),"")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73</v>
      </c>
      <c r="AI27" s="8">
        <v>20</v>
      </c>
      <c r="AJ27" s="79">
        <f t="shared" ca="1" si="11"/>
        <v>0</v>
      </c>
      <c r="AQ27"/>
    </row>
    <row r="28" spans="2:43" x14ac:dyDescent="0.25">
      <c r="B28" s="39">
        <v>23</v>
      </c>
      <c r="C28" s="22" t="str">
        <f t="shared" si="20"/>
        <v/>
      </c>
      <c r="D28" s="27" t="str">
        <f t="shared" si="21"/>
        <v/>
      </c>
      <c r="E28" s="28" t="str">
        <f t="shared" si="22"/>
        <v/>
      </c>
      <c r="F28" s="47" t="str">
        <f t="shared" si="23"/>
        <v/>
      </c>
      <c r="G28" s="20" t="str">
        <f t="shared" si="24"/>
        <v/>
      </c>
      <c r="I28" s="39">
        <v>23</v>
      </c>
      <c r="J28" s="22" t="str">
        <f t="shared" si="14"/>
        <v/>
      </c>
      <c r="K28" s="49" t="str">
        <f t="shared" si="15"/>
        <v/>
      </c>
      <c r="L28" s="246" t="str">
        <f t="shared" si="16"/>
        <v/>
      </c>
      <c r="M28" s="49" t="str">
        <f t="shared" si="17"/>
        <v/>
      </c>
      <c r="N28" s="20" t="str">
        <f t="shared" si="18"/>
        <v/>
      </c>
      <c r="O28" s="234" t="str">
        <f t="shared" si="19"/>
        <v/>
      </c>
      <c r="P28" s="74" t="str">
        <f t="array" ref="P28">IFERROR(INDEX(Relatórios!$K$2:$K$10071,MATCH(Painel!$C$2&amp;Painel!$AA28&amp;"º Relatório da Comissão de Avaliação",Relatórios!$A$2:$A$10071&amp;Relatórios!$H$2:$H$10071,FALSE)),"")</f>
        <v/>
      </c>
      <c r="Q28" s="77">
        <v>0</v>
      </c>
      <c r="T28" s="39">
        <v>23</v>
      </c>
      <c r="U28" s="22" t="str">
        <f t="array" ref="U28">IFERROR(INDEX('Repasses de Recursos'!E$2:E$1286,MATCH(Painel!$C$2&amp;Painel!$T28,'Repasses de Recursos'!$A$2:$A$1286&amp;'Repasses de Recursos'!$F$2:$F$1286,FALSE)),"")</f>
        <v/>
      </c>
      <c r="V28" s="27" t="str">
        <f t="array" ref="V28">IFERROR(INDEX('Repasses de Recursos'!G$2:G$1286,MATCH(Painel!$C$2&amp;Painel!$T28,'Repasses de Recursos'!$A$2:$A$1286&amp;'Repasses de Recursos'!$F$2:$F$1286,FALSE)),"")</f>
        <v/>
      </c>
      <c r="W28" s="28" t="str">
        <f t="array" ref="W28">IFERROR(INDEX('Repasses de Recursos'!H$2:H$1286,MATCH(Painel!$C$2&amp;Painel!$T28,'Repasses de Recursos'!$A$2:$A$1286&amp;'Repasses de Recursos'!$F$2:$F$1286,FALSE)),"")</f>
        <v/>
      </c>
      <c r="X28" s="24" t="str">
        <f t="array" ref="X28">IFERROR(INDEX('Repasses de Recursos'!I$2:I$1286,MATCH(Painel!$C$2&amp;Painel!$T28,'Repasses de Recursos'!$A$2:$A$1286&amp;'Repasses de Recursos'!$F$2:$F$1286,FALSE)),"")</f>
        <v/>
      </c>
      <c r="Y28" s="20" t="str">
        <f t="array" ref="Y28">IFERROR(INDEX('Repasses de Recursos'!J$2:J$1286,MATCH(Painel!$C$2&amp;Painel!$T28,'Repasses de Recursos'!$A$2:$A$1286&amp;'Repasses de Recursos'!$F$2:$F$1286,FALSE)),"")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74</v>
      </c>
      <c r="AI28" s="8">
        <v>21</v>
      </c>
      <c r="AJ28" s="79">
        <f t="shared" ca="1" si="11"/>
        <v>0</v>
      </c>
      <c r="AQ28"/>
    </row>
    <row r="29" spans="2:43" x14ac:dyDescent="0.25">
      <c r="B29" s="39">
        <v>24</v>
      </c>
      <c r="C29" s="22" t="str">
        <f t="shared" si="20"/>
        <v/>
      </c>
      <c r="D29" s="27" t="str">
        <f t="shared" si="21"/>
        <v/>
      </c>
      <c r="E29" s="28" t="str">
        <f t="shared" si="22"/>
        <v/>
      </c>
      <c r="F29" s="47" t="str">
        <f t="shared" si="23"/>
        <v/>
      </c>
      <c r="G29" s="20" t="str">
        <f t="shared" si="24"/>
        <v/>
      </c>
      <c r="I29" s="39">
        <v>24</v>
      </c>
      <c r="J29" s="22" t="str">
        <f t="shared" si="14"/>
        <v/>
      </c>
      <c r="K29" s="49" t="str">
        <f t="shared" si="15"/>
        <v/>
      </c>
      <c r="L29" s="246" t="str">
        <f t="shared" si="16"/>
        <v/>
      </c>
      <c r="M29" s="49" t="str">
        <f t="shared" si="17"/>
        <v/>
      </c>
      <c r="N29" s="20" t="str">
        <f t="shared" si="18"/>
        <v/>
      </c>
      <c r="O29" s="234" t="str">
        <f t="shared" si="19"/>
        <v/>
      </c>
      <c r="P29" s="74" t="str">
        <f t="array" ref="P29">IFERROR(INDEX(Relatórios!$K$2:$K$10071,MATCH(Painel!$C$2&amp;Painel!$AA29&amp;"º Relatório da Comissão de Avaliação",Relatórios!$A$2:$A$10071&amp;Relatórios!$H$2:$H$10071,FALSE)),"")</f>
        <v/>
      </c>
      <c r="Q29" s="77">
        <v>0</v>
      </c>
      <c r="T29" s="39">
        <v>24</v>
      </c>
      <c r="U29" s="22" t="str">
        <f t="array" ref="U29">IFERROR(INDEX('Repasses de Recursos'!E$2:E$1286,MATCH(Painel!$C$2&amp;Painel!$T29,'Repasses de Recursos'!$A$2:$A$1286&amp;'Repasses de Recursos'!$F$2:$F$1286,FALSE)),"")</f>
        <v/>
      </c>
      <c r="V29" s="27" t="str">
        <f t="array" ref="V29">IFERROR(INDEX('Repasses de Recursos'!G$2:G$1286,MATCH(Painel!$C$2&amp;Painel!$T29,'Repasses de Recursos'!$A$2:$A$1286&amp;'Repasses de Recursos'!$F$2:$F$1286,FALSE)),"")</f>
        <v/>
      </c>
      <c r="W29" s="28" t="str">
        <f t="array" ref="W29">IFERROR(INDEX('Repasses de Recursos'!H$2:H$1286,MATCH(Painel!$C$2&amp;Painel!$T29,'Repasses de Recursos'!$A$2:$A$1286&amp;'Repasses de Recursos'!$F$2:$F$1286,FALSE)),"")</f>
        <v/>
      </c>
      <c r="X29" s="24" t="str">
        <f t="array" ref="X29">IFERROR(INDEX('Repasses de Recursos'!I$2:I$1286,MATCH(Painel!$C$2&amp;Painel!$T29,'Repasses de Recursos'!$A$2:$A$1286&amp;'Repasses de Recursos'!$F$2:$F$1286,FALSE)),"")</f>
        <v/>
      </c>
      <c r="Y29" s="20" t="str">
        <f t="array" ref="Y29">IFERROR(INDEX('Repasses de Recursos'!J$2:J$1286,MATCH(Painel!$C$2&amp;Painel!$T29,'Repasses de Recursos'!$A$2:$A$1286&amp;'Repasses de Recursos'!$F$2:$F$1286,FALSE)),"")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75</v>
      </c>
      <c r="AI29" s="8">
        <v>22</v>
      </c>
      <c r="AJ29" s="79">
        <f t="shared" ca="1" si="11"/>
        <v>0</v>
      </c>
      <c r="AQ29"/>
    </row>
    <row r="30" spans="2:43" x14ac:dyDescent="0.25">
      <c r="B30" s="39">
        <v>25</v>
      </c>
      <c r="C30" s="22" t="str">
        <f t="shared" si="20"/>
        <v/>
      </c>
      <c r="D30" s="27" t="str">
        <f t="shared" si="21"/>
        <v/>
      </c>
      <c r="E30" s="28" t="str">
        <f t="shared" si="22"/>
        <v/>
      </c>
      <c r="F30" s="47" t="str">
        <f t="shared" si="23"/>
        <v/>
      </c>
      <c r="G30" s="20" t="str">
        <f t="shared" si="24"/>
        <v/>
      </c>
      <c r="I30" s="39">
        <v>25</v>
      </c>
      <c r="J30" s="22" t="str">
        <f t="shared" si="14"/>
        <v/>
      </c>
      <c r="K30" s="49" t="str">
        <f t="shared" si="15"/>
        <v/>
      </c>
      <c r="L30" s="246" t="str">
        <f t="shared" si="16"/>
        <v/>
      </c>
      <c r="M30" s="49" t="str">
        <f t="shared" si="17"/>
        <v/>
      </c>
      <c r="N30" s="20" t="str">
        <f t="shared" si="18"/>
        <v/>
      </c>
      <c r="O30" s="234" t="str">
        <f t="shared" si="19"/>
        <v/>
      </c>
      <c r="P30" s="74" t="str">
        <f t="array" ref="P30">IFERROR(INDEX(Relatórios!$K$2:$K$10071,MATCH(Painel!$C$2&amp;Painel!$AA30&amp;"º Relatório da Comissão de Avaliação",Relatórios!$A$2:$A$10071&amp;Relatórios!$H$2:$H$10071,FALSE)),"")</f>
        <v/>
      </c>
      <c r="Q30" s="77">
        <v>0</v>
      </c>
      <c r="T30" s="39">
        <v>25</v>
      </c>
      <c r="U30" s="22" t="str">
        <f t="array" ref="U30">IFERROR(INDEX('Repasses de Recursos'!E$2:E$1286,MATCH(Painel!$C$2&amp;Painel!$T30,'Repasses de Recursos'!$A$2:$A$1286&amp;'Repasses de Recursos'!$F$2:$F$1286,FALSE)),"")</f>
        <v/>
      </c>
      <c r="V30" s="27" t="str">
        <f t="array" ref="V30">IFERROR(INDEX('Repasses de Recursos'!G$2:G$1286,MATCH(Painel!$C$2&amp;Painel!$T30,'Repasses de Recursos'!$A$2:$A$1286&amp;'Repasses de Recursos'!$F$2:$F$1286,FALSE)),"")</f>
        <v/>
      </c>
      <c r="W30" s="28" t="str">
        <f t="array" ref="W30">IFERROR(INDEX('Repasses de Recursos'!H$2:H$1286,MATCH(Painel!$C$2&amp;Painel!$T30,'Repasses de Recursos'!$A$2:$A$1286&amp;'Repasses de Recursos'!$F$2:$F$1286,FALSE)),"")</f>
        <v/>
      </c>
      <c r="X30" s="24" t="str">
        <f t="array" ref="X30">IFERROR(INDEX('Repasses de Recursos'!I$2:I$1286,MATCH(Painel!$C$2&amp;Painel!$T30,'Repasses de Recursos'!$A$2:$A$1286&amp;'Repasses de Recursos'!$F$2:$F$1286,FALSE)),"")</f>
        <v/>
      </c>
      <c r="Y30" s="20" t="str">
        <f t="array" ref="Y30">IFERROR(INDEX('Repasses de Recursos'!J$2:J$1286,MATCH(Painel!$C$2&amp;Painel!$T30,'Repasses de Recursos'!$A$2:$A$1286&amp;'Repasses de Recursos'!$F$2:$F$1286,FALSE)),"")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76</v>
      </c>
      <c r="AI30" s="8">
        <v>23</v>
      </c>
      <c r="AJ30" s="79">
        <f t="shared" ca="1" si="11"/>
        <v>0</v>
      </c>
      <c r="AQ30"/>
    </row>
    <row r="31" spans="2:43" x14ac:dyDescent="0.25">
      <c r="B31" s="39">
        <v>26</v>
      </c>
      <c r="C31" s="22" t="str">
        <f t="shared" si="20"/>
        <v/>
      </c>
      <c r="D31" s="27" t="str">
        <f t="shared" si="21"/>
        <v/>
      </c>
      <c r="E31" s="28" t="str">
        <f t="shared" si="22"/>
        <v/>
      </c>
      <c r="F31" s="47" t="str">
        <f t="shared" si="23"/>
        <v/>
      </c>
      <c r="G31" s="20" t="str">
        <f t="shared" si="24"/>
        <v/>
      </c>
      <c r="I31" s="39">
        <v>26</v>
      </c>
      <c r="J31" s="22" t="str">
        <f t="shared" si="14"/>
        <v/>
      </c>
      <c r="K31" s="49" t="str">
        <f t="shared" si="15"/>
        <v/>
      </c>
      <c r="L31" s="246" t="str">
        <f t="shared" si="16"/>
        <v/>
      </c>
      <c r="M31" s="49" t="str">
        <f t="shared" si="17"/>
        <v/>
      </c>
      <c r="N31" s="20" t="str">
        <f t="shared" si="18"/>
        <v/>
      </c>
      <c r="O31" s="234" t="str">
        <f t="shared" si="19"/>
        <v/>
      </c>
      <c r="P31" s="74" t="str">
        <f t="array" ref="P31">IFERROR(INDEX(Relatórios!$K$2:$K$10071,MATCH(Painel!$C$2&amp;Painel!$AA31&amp;"º Relatório da Comissão de Avaliação",Relatórios!$A$2:$A$10071&amp;Relatórios!$H$2:$H$10071,FALSE)),"")</f>
        <v/>
      </c>
      <c r="Q31" s="77">
        <v>0</v>
      </c>
      <c r="T31" s="39">
        <v>26</v>
      </c>
      <c r="U31" s="22" t="str">
        <f t="array" ref="U31">IFERROR(INDEX('Repasses de Recursos'!E$2:E$1286,MATCH(Painel!$C$2&amp;Painel!$T31,'Repasses de Recursos'!$A$2:$A$1286&amp;'Repasses de Recursos'!$F$2:$F$1286,FALSE)),"")</f>
        <v/>
      </c>
      <c r="V31" s="27" t="str">
        <f t="array" ref="V31">IFERROR(INDEX('Repasses de Recursos'!G$2:G$1286,MATCH(Painel!$C$2&amp;Painel!$T31,'Repasses de Recursos'!$A$2:$A$1286&amp;'Repasses de Recursos'!$F$2:$F$1286,FALSE)),"")</f>
        <v/>
      </c>
      <c r="W31" s="28" t="str">
        <f t="array" ref="W31">IFERROR(INDEX('Repasses de Recursos'!H$2:H$1286,MATCH(Painel!$C$2&amp;Painel!$T31,'Repasses de Recursos'!$A$2:$A$1286&amp;'Repasses de Recursos'!$F$2:$F$1286,FALSE)),"")</f>
        <v/>
      </c>
      <c r="X31" s="24" t="str">
        <f t="array" ref="X31">IFERROR(INDEX('Repasses de Recursos'!I$2:I$1286,MATCH(Painel!$C$2&amp;Painel!$T31,'Repasses de Recursos'!$A$2:$A$1286&amp;'Repasses de Recursos'!$F$2:$F$1286,FALSE)),"")</f>
        <v/>
      </c>
      <c r="Y31" s="20" t="str">
        <f t="array" ref="Y31">IFERROR(INDEX('Repasses de Recursos'!J$2:J$1286,MATCH(Painel!$C$2&amp;Painel!$T31,'Repasses de Recursos'!$A$2:$A$1286&amp;'Repasses de Recursos'!$F$2:$F$1286,FALSE)),"")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77</v>
      </c>
      <c r="AI31" s="8">
        <v>24</v>
      </c>
      <c r="AJ31" s="79">
        <f t="shared" ca="1" si="11"/>
        <v>0</v>
      </c>
      <c r="AQ31"/>
    </row>
    <row r="32" spans="2:43" x14ac:dyDescent="0.25">
      <c r="B32" s="39">
        <v>27</v>
      </c>
      <c r="C32" s="22" t="str">
        <f t="shared" si="20"/>
        <v/>
      </c>
      <c r="D32" s="27" t="str">
        <f t="shared" si="21"/>
        <v/>
      </c>
      <c r="E32" s="28" t="str">
        <f t="shared" si="22"/>
        <v/>
      </c>
      <c r="F32" s="47" t="str">
        <f t="shared" si="23"/>
        <v/>
      </c>
      <c r="G32" s="20" t="str">
        <f t="shared" si="24"/>
        <v/>
      </c>
      <c r="I32" s="39">
        <v>27</v>
      </c>
      <c r="J32" s="22" t="str">
        <f t="shared" si="14"/>
        <v/>
      </c>
      <c r="K32" s="49" t="str">
        <f t="shared" si="15"/>
        <v/>
      </c>
      <c r="L32" s="246" t="str">
        <f t="shared" si="16"/>
        <v/>
      </c>
      <c r="M32" s="49" t="str">
        <f t="shared" si="17"/>
        <v/>
      </c>
      <c r="N32" s="20" t="str">
        <f t="shared" si="18"/>
        <v/>
      </c>
      <c r="O32" s="234" t="str">
        <f t="shared" si="19"/>
        <v/>
      </c>
      <c r="P32" s="74" t="str">
        <f t="array" ref="P32">IFERROR(INDEX(Relatórios!$K$2:$K$10071,MATCH(Painel!$C$2&amp;Painel!$AA32&amp;"º Relatório da Comissão de Avaliação",Relatórios!$A$2:$A$10071&amp;Relatórios!$H$2:$H$10071,FALSE)),"")</f>
        <v/>
      </c>
      <c r="Q32" s="77">
        <v>0</v>
      </c>
      <c r="T32" s="39">
        <v>27</v>
      </c>
      <c r="U32" s="22" t="str">
        <f t="array" ref="U32">IFERROR(INDEX('Repasses de Recursos'!E$2:E$1286,MATCH(Painel!$C$2&amp;Painel!$T32,'Repasses de Recursos'!$A$2:$A$1286&amp;'Repasses de Recursos'!$F$2:$F$1286,FALSE)),"")</f>
        <v/>
      </c>
      <c r="V32" s="27" t="str">
        <f t="array" ref="V32">IFERROR(INDEX('Repasses de Recursos'!G$2:G$1286,MATCH(Painel!$C$2&amp;Painel!$T32,'Repasses de Recursos'!$A$2:$A$1286&amp;'Repasses de Recursos'!$F$2:$F$1286,FALSE)),"")</f>
        <v/>
      </c>
      <c r="W32" s="28" t="str">
        <f t="array" ref="W32">IFERROR(INDEX('Repasses de Recursos'!H$2:H$1286,MATCH(Painel!$C$2&amp;Painel!$T32,'Repasses de Recursos'!$A$2:$A$1286&amp;'Repasses de Recursos'!$F$2:$F$1286,FALSE)),"")</f>
        <v/>
      </c>
      <c r="X32" s="24" t="str">
        <f t="array" ref="X32">IFERROR(INDEX('Repasses de Recursos'!I$2:I$1286,MATCH(Painel!$C$2&amp;Painel!$T32,'Repasses de Recursos'!$A$2:$A$1286&amp;'Repasses de Recursos'!$F$2:$F$1286,FALSE)),"")</f>
        <v/>
      </c>
      <c r="Y32" s="20" t="str">
        <f t="array" ref="Y32">IFERROR(INDEX('Repasses de Recursos'!J$2:J$1286,MATCH(Painel!$C$2&amp;Painel!$T32,'Repasses de Recursos'!$A$2:$A$1286&amp;'Repasses de Recursos'!$F$2:$F$1286,FALSE)),"")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78</v>
      </c>
      <c r="AI32" s="8">
        <v>25</v>
      </c>
      <c r="AJ32" s="79">
        <f t="shared" ca="1" si="11"/>
        <v>0</v>
      </c>
      <c r="AQ32"/>
    </row>
    <row r="33" spans="2:43" x14ac:dyDescent="0.25">
      <c r="B33" s="39">
        <v>28</v>
      </c>
      <c r="C33" s="22" t="str">
        <f t="shared" si="20"/>
        <v/>
      </c>
      <c r="D33" s="27" t="str">
        <f t="shared" si="21"/>
        <v/>
      </c>
      <c r="E33" s="28" t="str">
        <f t="shared" si="22"/>
        <v/>
      </c>
      <c r="F33" s="47" t="str">
        <f t="shared" si="23"/>
        <v/>
      </c>
      <c r="G33" s="20" t="str">
        <f t="shared" si="24"/>
        <v/>
      </c>
      <c r="I33" s="39">
        <v>28</v>
      </c>
      <c r="J33" s="22" t="str">
        <f t="shared" si="14"/>
        <v/>
      </c>
      <c r="K33" s="49" t="str">
        <f t="shared" si="15"/>
        <v/>
      </c>
      <c r="L33" s="246" t="str">
        <f t="shared" si="16"/>
        <v/>
      </c>
      <c r="M33" s="49" t="str">
        <f t="shared" si="17"/>
        <v/>
      </c>
      <c r="N33" s="20" t="str">
        <f t="shared" si="18"/>
        <v/>
      </c>
      <c r="O33" s="234" t="str">
        <f t="shared" si="19"/>
        <v/>
      </c>
      <c r="P33" s="74" t="str">
        <f t="array" ref="P33">IFERROR(INDEX(Relatórios!$K$2:$K$10071,MATCH(Painel!$C$2&amp;Painel!$AA33&amp;"º Relatório da Comissão de Avaliação",Relatórios!$A$2:$A$10071&amp;Relatórios!$H$2:$H$10071,FALSE)),"")</f>
        <v/>
      </c>
      <c r="Q33" s="77">
        <v>0</v>
      </c>
      <c r="T33" s="39">
        <v>28</v>
      </c>
      <c r="U33" s="22" t="str">
        <f t="array" ref="U33">IFERROR(INDEX('Repasses de Recursos'!E$2:E$1286,MATCH(Painel!$C$2&amp;Painel!$T33,'Repasses de Recursos'!$A$2:$A$1286&amp;'Repasses de Recursos'!$F$2:$F$1286,FALSE)),"")</f>
        <v/>
      </c>
      <c r="V33" s="27" t="str">
        <f t="array" ref="V33">IFERROR(INDEX('Repasses de Recursos'!G$2:G$1286,MATCH(Painel!$C$2&amp;Painel!$T33,'Repasses de Recursos'!$A$2:$A$1286&amp;'Repasses de Recursos'!$F$2:$F$1286,FALSE)),"")</f>
        <v/>
      </c>
      <c r="W33" s="28" t="str">
        <f t="array" ref="W33">IFERROR(INDEX('Repasses de Recursos'!H$2:H$1286,MATCH(Painel!$C$2&amp;Painel!$T33,'Repasses de Recursos'!$A$2:$A$1286&amp;'Repasses de Recursos'!$F$2:$F$1286,FALSE)),"")</f>
        <v/>
      </c>
      <c r="X33" s="24" t="str">
        <f t="array" ref="X33">IFERROR(INDEX('Repasses de Recursos'!I$2:I$1286,MATCH(Painel!$C$2&amp;Painel!$T33,'Repasses de Recursos'!$A$2:$A$1286&amp;'Repasses de Recursos'!$F$2:$F$1286,FALSE)),"")</f>
        <v/>
      </c>
      <c r="Y33" s="20" t="str">
        <f t="array" ref="Y33">IFERROR(INDEX('Repasses de Recursos'!J$2:J$1286,MATCH(Painel!$C$2&amp;Painel!$T33,'Repasses de Recursos'!$A$2:$A$1286&amp;'Repasses de Recursos'!$F$2:$F$1286,FALSE)),"")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79</v>
      </c>
      <c r="AI33" s="8">
        <v>26</v>
      </c>
      <c r="AJ33" s="79">
        <f t="shared" ca="1" si="11"/>
        <v>0</v>
      </c>
      <c r="AQ33"/>
    </row>
    <row r="34" spans="2:43" x14ac:dyDescent="0.25">
      <c r="B34" s="39">
        <v>29</v>
      </c>
      <c r="C34" s="22" t="str">
        <f t="shared" si="20"/>
        <v/>
      </c>
      <c r="D34" s="27" t="str">
        <f t="shared" si="21"/>
        <v/>
      </c>
      <c r="E34" s="28" t="str">
        <f t="shared" si="22"/>
        <v/>
      </c>
      <c r="F34" s="47" t="str">
        <f t="shared" si="23"/>
        <v/>
      </c>
      <c r="G34" s="20" t="str">
        <f t="shared" si="24"/>
        <v/>
      </c>
      <c r="I34" s="39">
        <v>29</v>
      </c>
      <c r="J34" s="22" t="str">
        <f t="shared" si="14"/>
        <v/>
      </c>
      <c r="K34" s="49" t="str">
        <f t="shared" si="15"/>
        <v/>
      </c>
      <c r="L34" s="246" t="str">
        <f t="shared" si="16"/>
        <v/>
      </c>
      <c r="M34" s="49" t="str">
        <f t="shared" si="17"/>
        <v/>
      </c>
      <c r="N34" s="20" t="str">
        <f t="shared" si="18"/>
        <v/>
      </c>
      <c r="O34" s="234" t="str">
        <f t="shared" si="19"/>
        <v/>
      </c>
      <c r="P34" s="74" t="str">
        <f t="array" ref="P34">IFERROR(INDEX(Relatórios!$K$2:$K$10071,MATCH(Painel!$C$2&amp;Painel!$AA34&amp;"º Relatório da Comissão de Avaliação",Relatórios!$A$2:$A$10071&amp;Relatórios!$H$2:$H$10071,FALSE)),"")</f>
        <v/>
      </c>
      <c r="Q34" s="77">
        <v>0</v>
      </c>
      <c r="T34" s="39">
        <v>29</v>
      </c>
      <c r="U34" s="22" t="str">
        <f t="array" ref="U34">IFERROR(INDEX('Repasses de Recursos'!E$2:E$1286,MATCH(Painel!$C$2&amp;Painel!$T34,'Repasses de Recursos'!$A$2:$A$1286&amp;'Repasses de Recursos'!$F$2:$F$1286,FALSE)),"")</f>
        <v/>
      </c>
      <c r="V34" s="27" t="str">
        <f t="array" ref="V34">IFERROR(INDEX('Repasses de Recursos'!G$2:G$1286,MATCH(Painel!$C$2&amp;Painel!$T34,'Repasses de Recursos'!$A$2:$A$1286&amp;'Repasses de Recursos'!$F$2:$F$1286,FALSE)),"")</f>
        <v/>
      </c>
      <c r="W34" s="28" t="str">
        <f t="array" ref="W34">IFERROR(INDEX('Repasses de Recursos'!H$2:H$1286,MATCH(Painel!$C$2&amp;Painel!$T34,'Repasses de Recursos'!$A$2:$A$1286&amp;'Repasses de Recursos'!$F$2:$F$1286,FALSE)),"")</f>
        <v/>
      </c>
      <c r="X34" s="24" t="str">
        <f t="array" ref="X34">IFERROR(INDEX('Repasses de Recursos'!I$2:I$1286,MATCH(Painel!$C$2&amp;Painel!$T34,'Repasses de Recursos'!$A$2:$A$1286&amp;'Repasses de Recursos'!$F$2:$F$1286,FALSE)),"")</f>
        <v/>
      </c>
      <c r="Y34" s="20" t="str">
        <f t="array" ref="Y34">IFERROR(INDEX('Repasses de Recursos'!J$2:J$1286,MATCH(Painel!$C$2&amp;Painel!$T34,'Repasses de Recursos'!$A$2:$A$1286&amp;'Repasses de Recursos'!$F$2:$F$1286,FALSE)),"")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80</v>
      </c>
      <c r="AI34" s="8">
        <v>27</v>
      </c>
      <c r="AJ34" s="79">
        <f t="shared" ca="1" si="11"/>
        <v>0</v>
      </c>
      <c r="AQ34"/>
    </row>
    <row r="35" spans="2:43" x14ac:dyDescent="0.25">
      <c r="B35" s="39">
        <v>30</v>
      </c>
      <c r="C35" s="22" t="str">
        <f t="shared" si="20"/>
        <v/>
      </c>
      <c r="D35" s="27" t="str">
        <f t="shared" si="21"/>
        <v/>
      </c>
      <c r="E35" s="28" t="str">
        <f t="shared" si="22"/>
        <v/>
      </c>
      <c r="F35" s="47" t="str">
        <f t="shared" si="23"/>
        <v/>
      </c>
      <c r="G35" s="20" t="str">
        <f t="shared" si="24"/>
        <v/>
      </c>
      <c r="I35" s="39">
        <v>30</v>
      </c>
      <c r="J35" s="22" t="str">
        <f t="shared" ref="J35:J98" si="25">IF(AB35=0,"",AB35)</f>
        <v/>
      </c>
      <c r="K35" s="49" t="str">
        <f t="shared" ref="K35:K98" si="26">IF(AC35=0,"",AC35)</f>
        <v/>
      </c>
      <c r="L35" s="246" t="str">
        <f t="shared" ref="L35:L98" si="27">IF(AD35=0,"",AD35)</f>
        <v/>
      </c>
      <c r="M35" s="49" t="str">
        <f t="shared" ref="M35:M98" si="28">IF(AE35=0,"",AE35)</f>
        <v/>
      </c>
      <c r="N35" s="20" t="str">
        <f t="shared" ref="N35:N98" si="29">IF(AF35=0,"",AF35)</f>
        <v/>
      </c>
      <c r="O35" s="234" t="str">
        <f t="shared" ref="O35:O98" si="30">IF(AG35=0,"",AG35)</f>
        <v/>
      </c>
      <c r="P35" s="74" t="str">
        <f t="array" ref="P35">IFERROR(INDEX(Relatórios!$K$2:$K$10071,MATCH(Painel!$C$2&amp;Painel!$AA35&amp;"º Relatório da Comissão de Avaliação",Relatórios!$A$2:$A$10071&amp;Relatórios!$H$2:$H$10071,FALSE)),"")</f>
        <v/>
      </c>
      <c r="Q35" s="77">
        <v>0</v>
      </c>
      <c r="T35" s="39">
        <v>30</v>
      </c>
      <c r="U35" s="22" t="str">
        <f t="array" ref="U35">IFERROR(INDEX('Repasses de Recursos'!E$2:E$1286,MATCH(Painel!$C$2&amp;Painel!$T35,'Repasses de Recursos'!$A$2:$A$1286&amp;'Repasses de Recursos'!$F$2:$F$1286,FALSE)),"")</f>
        <v/>
      </c>
      <c r="V35" s="27" t="str">
        <f t="array" ref="V35">IFERROR(INDEX('Repasses de Recursos'!G$2:G$1286,MATCH(Painel!$C$2&amp;Painel!$T35,'Repasses de Recursos'!$A$2:$A$1286&amp;'Repasses de Recursos'!$F$2:$F$1286,FALSE)),"")</f>
        <v/>
      </c>
      <c r="W35" s="28" t="str">
        <f t="array" ref="W35">IFERROR(INDEX('Repasses de Recursos'!H$2:H$1286,MATCH(Painel!$C$2&amp;Painel!$T35,'Repasses de Recursos'!$A$2:$A$1286&amp;'Repasses de Recursos'!$F$2:$F$1286,FALSE)),"")</f>
        <v/>
      </c>
      <c r="X35" s="24" t="str">
        <f t="array" ref="X35">IFERROR(INDEX('Repasses de Recursos'!I$2:I$1286,MATCH(Painel!$C$2&amp;Painel!$T35,'Repasses de Recursos'!$A$2:$A$1286&amp;'Repasses de Recursos'!$F$2:$F$1286,FALSE)),"")</f>
        <v/>
      </c>
      <c r="Y35" s="20" t="str">
        <f t="array" ref="Y35">IFERROR(INDEX('Repasses de Recursos'!J$2:J$1286,MATCH(Painel!$C$2&amp;Painel!$T35,'Repasses de Recursos'!$A$2:$A$1286&amp;'Repasses de Recursos'!$F$2:$F$1286,FALSE)),"")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81</v>
      </c>
      <c r="AI35" s="8">
        <v>28</v>
      </c>
      <c r="AJ35" s="79">
        <f t="shared" ca="1" si="11"/>
        <v>0</v>
      </c>
      <c r="AQ35"/>
    </row>
    <row r="36" spans="2:43" x14ac:dyDescent="0.25">
      <c r="B36" s="39">
        <v>31</v>
      </c>
      <c r="C36" s="22" t="str">
        <f t="shared" si="20"/>
        <v/>
      </c>
      <c r="D36" s="27" t="str">
        <f t="shared" si="21"/>
        <v/>
      </c>
      <c r="E36" s="28" t="str">
        <f t="shared" si="22"/>
        <v/>
      </c>
      <c r="F36" s="47" t="str">
        <f t="shared" si="23"/>
        <v/>
      </c>
      <c r="G36" s="20" t="str">
        <f t="shared" si="24"/>
        <v/>
      </c>
      <c r="I36" s="39">
        <v>31</v>
      </c>
      <c r="J36" s="22" t="str">
        <f t="shared" si="25"/>
        <v/>
      </c>
      <c r="K36" s="49" t="str">
        <f t="shared" si="26"/>
        <v/>
      </c>
      <c r="L36" s="246" t="str">
        <f t="shared" si="27"/>
        <v/>
      </c>
      <c r="M36" s="49" t="str">
        <f t="shared" si="28"/>
        <v/>
      </c>
      <c r="N36" s="20" t="str">
        <f t="shared" si="29"/>
        <v/>
      </c>
      <c r="O36" s="234" t="str">
        <f t="shared" si="30"/>
        <v/>
      </c>
      <c r="P36" s="74" t="str">
        <f t="array" ref="P36">IFERROR(INDEX(Relatórios!$K$2:$K$10071,MATCH(Painel!$C$2&amp;Painel!$AA36&amp;"º Relatório da Comissão de Avaliação",Relatórios!$A$2:$A$10071&amp;Relatórios!$H$2:$H$10071,FALSE)),"")</f>
        <v/>
      </c>
      <c r="Q36" s="77">
        <v>0</v>
      </c>
      <c r="T36" s="39">
        <v>31</v>
      </c>
      <c r="U36" s="22" t="str">
        <f t="array" ref="U36">IFERROR(INDEX('Repasses de Recursos'!E$2:E$1286,MATCH(Painel!$C$2&amp;Painel!$T36,'Repasses de Recursos'!$A$2:$A$1286&amp;'Repasses de Recursos'!$F$2:$F$1286,FALSE)),"")</f>
        <v/>
      </c>
      <c r="V36" s="27" t="str">
        <f t="array" ref="V36">IFERROR(INDEX('Repasses de Recursos'!G$2:G$1286,MATCH(Painel!$C$2&amp;Painel!$T36,'Repasses de Recursos'!$A$2:$A$1286&amp;'Repasses de Recursos'!$F$2:$F$1286,FALSE)),"")</f>
        <v/>
      </c>
      <c r="W36" s="28" t="str">
        <f t="array" ref="W36">IFERROR(INDEX('Repasses de Recursos'!H$2:H$1286,MATCH(Painel!$C$2&amp;Painel!$T36,'Repasses de Recursos'!$A$2:$A$1286&amp;'Repasses de Recursos'!$F$2:$F$1286,FALSE)),"")</f>
        <v/>
      </c>
      <c r="X36" s="24" t="str">
        <f t="array" ref="X36">IFERROR(INDEX('Repasses de Recursos'!I$2:I$1286,MATCH(Painel!$C$2&amp;Painel!$T36,'Repasses de Recursos'!$A$2:$A$1286&amp;'Repasses de Recursos'!$F$2:$F$1286,FALSE)),"")</f>
        <v/>
      </c>
      <c r="Y36" s="20" t="str">
        <f t="array" ref="Y36">IFERROR(INDEX('Repasses de Recursos'!J$2:J$1286,MATCH(Painel!$C$2&amp;Painel!$T36,'Repasses de Recursos'!$A$2:$A$1286&amp;'Repasses de Recursos'!$F$2:$F$1286,FALSE)),"")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82</v>
      </c>
      <c r="AI36" s="8">
        <v>29</v>
      </c>
      <c r="AJ36" s="79">
        <f t="shared" ca="1" si="11"/>
        <v>0</v>
      </c>
      <c r="AQ36"/>
    </row>
    <row r="37" spans="2:43" x14ac:dyDescent="0.25">
      <c r="B37" s="39">
        <v>32</v>
      </c>
      <c r="C37" s="22" t="str">
        <f t="shared" si="20"/>
        <v/>
      </c>
      <c r="D37" s="27" t="str">
        <f t="shared" si="21"/>
        <v/>
      </c>
      <c r="E37" s="28" t="str">
        <f t="shared" si="22"/>
        <v/>
      </c>
      <c r="F37" s="47" t="str">
        <f t="shared" si="23"/>
        <v/>
      </c>
      <c r="G37" s="20" t="str">
        <f t="shared" si="24"/>
        <v/>
      </c>
      <c r="I37" s="39">
        <v>32</v>
      </c>
      <c r="J37" s="22" t="str">
        <f t="shared" si="25"/>
        <v/>
      </c>
      <c r="K37" s="49" t="str">
        <f t="shared" si="26"/>
        <v/>
      </c>
      <c r="L37" s="246" t="str">
        <f t="shared" si="27"/>
        <v/>
      </c>
      <c r="M37" s="49" t="str">
        <f t="shared" si="28"/>
        <v/>
      </c>
      <c r="N37" s="20" t="str">
        <f t="shared" si="29"/>
        <v/>
      </c>
      <c r="O37" s="234" t="str">
        <f t="shared" si="30"/>
        <v/>
      </c>
      <c r="P37" s="74" t="str">
        <f t="array" ref="P37">IFERROR(INDEX(Relatórios!$K$2:$K$10071,MATCH(Painel!$C$2&amp;Painel!$AA37&amp;"º Relatório da Comissão de Avaliação",Relatórios!$A$2:$A$10071&amp;Relatórios!$H$2:$H$10071,FALSE)),"")</f>
        <v/>
      </c>
      <c r="Q37" s="77">
        <v>0</v>
      </c>
      <c r="T37" s="39">
        <v>32</v>
      </c>
      <c r="U37" s="22" t="str">
        <f t="array" ref="U37">IFERROR(INDEX('Repasses de Recursos'!E$2:E$1286,MATCH(Painel!$C$2&amp;Painel!$T37,'Repasses de Recursos'!$A$2:$A$1286&amp;'Repasses de Recursos'!$F$2:$F$1286,FALSE)),"")</f>
        <v/>
      </c>
      <c r="V37" s="27" t="str">
        <f t="array" ref="V37">IFERROR(INDEX('Repasses de Recursos'!G$2:G$1286,MATCH(Painel!$C$2&amp;Painel!$T37,'Repasses de Recursos'!$A$2:$A$1286&amp;'Repasses de Recursos'!$F$2:$F$1286,FALSE)),"")</f>
        <v/>
      </c>
      <c r="W37" s="28" t="str">
        <f t="array" ref="W37">IFERROR(INDEX('Repasses de Recursos'!H$2:H$1286,MATCH(Painel!$C$2&amp;Painel!$T37,'Repasses de Recursos'!$A$2:$A$1286&amp;'Repasses de Recursos'!$F$2:$F$1286,FALSE)),"")</f>
        <v/>
      </c>
      <c r="X37" s="24" t="str">
        <f t="array" ref="X37">IFERROR(INDEX('Repasses de Recursos'!I$2:I$1286,MATCH(Painel!$C$2&amp;Painel!$T37,'Repasses de Recursos'!$A$2:$A$1286&amp;'Repasses de Recursos'!$F$2:$F$1286,FALSE)),"")</f>
        <v/>
      </c>
      <c r="Y37" s="20" t="str">
        <f t="array" ref="Y37">IFERROR(INDEX('Repasses de Recursos'!J$2:J$1286,MATCH(Painel!$C$2&amp;Painel!$T37,'Repasses de Recursos'!$A$2:$A$1286&amp;'Repasses de Recursos'!$F$2:$F$1286,FALSE)),"")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83</v>
      </c>
      <c r="AI37" s="8">
        <v>30</v>
      </c>
      <c r="AJ37" s="79">
        <f t="shared" ca="1" si="11"/>
        <v>0</v>
      </c>
      <c r="AQ37"/>
    </row>
    <row r="38" spans="2:43" x14ac:dyDescent="0.25">
      <c r="B38" s="39">
        <v>33</v>
      </c>
      <c r="C38" s="22" t="str">
        <f t="shared" si="20"/>
        <v/>
      </c>
      <c r="D38" s="27" t="str">
        <f t="shared" si="21"/>
        <v/>
      </c>
      <c r="E38" s="28" t="str">
        <f t="shared" si="22"/>
        <v/>
      </c>
      <c r="F38" s="47" t="str">
        <f t="shared" si="23"/>
        <v/>
      </c>
      <c r="G38" s="20" t="str">
        <f t="shared" si="24"/>
        <v/>
      </c>
      <c r="I38" s="39">
        <v>33</v>
      </c>
      <c r="J38" s="22" t="str">
        <f t="shared" si="25"/>
        <v/>
      </c>
      <c r="K38" s="49" t="str">
        <f t="shared" si="26"/>
        <v/>
      </c>
      <c r="L38" s="246" t="str">
        <f t="shared" si="27"/>
        <v/>
      </c>
      <c r="M38" s="49" t="str">
        <f t="shared" si="28"/>
        <v/>
      </c>
      <c r="N38" s="20" t="str">
        <f t="shared" si="29"/>
        <v/>
      </c>
      <c r="O38" s="234" t="str">
        <f t="shared" si="30"/>
        <v/>
      </c>
      <c r="P38" s="74" t="str">
        <f t="array" ref="P38">IFERROR(INDEX(Relatórios!$K$2:$K$10071,MATCH(Painel!$C$2&amp;Painel!$AA38&amp;"º Relatório da Comissão de Avaliação",Relatórios!$A$2:$A$10071&amp;Relatórios!$H$2:$H$10071,FALSE)),"")</f>
        <v/>
      </c>
      <c r="Q38" s="77">
        <v>0</v>
      </c>
      <c r="T38" s="39">
        <v>33</v>
      </c>
      <c r="U38" s="22" t="str">
        <f t="array" ref="U38">IFERROR(INDEX('Repasses de Recursos'!E$2:E$1286,MATCH(Painel!$C$2&amp;Painel!$T38,'Repasses de Recursos'!$A$2:$A$1286&amp;'Repasses de Recursos'!$F$2:$F$1286,FALSE)),"")</f>
        <v/>
      </c>
      <c r="V38" s="27" t="str">
        <f t="array" ref="V38">IFERROR(INDEX('Repasses de Recursos'!G$2:G$1286,MATCH(Painel!$C$2&amp;Painel!$T38,'Repasses de Recursos'!$A$2:$A$1286&amp;'Repasses de Recursos'!$F$2:$F$1286,FALSE)),"")</f>
        <v/>
      </c>
      <c r="W38" s="28" t="str">
        <f t="array" ref="W38">IFERROR(INDEX('Repasses de Recursos'!H$2:H$1286,MATCH(Painel!$C$2&amp;Painel!$T38,'Repasses de Recursos'!$A$2:$A$1286&amp;'Repasses de Recursos'!$F$2:$F$1286,FALSE)),"")</f>
        <v/>
      </c>
      <c r="X38" s="24" t="str">
        <f t="array" ref="X38">IFERROR(INDEX('Repasses de Recursos'!I$2:I$1286,MATCH(Painel!$C$2&amp;Painel!$T38,'Repasses de Recursos'!$A$2:$A$1286&amp;'Repasses de Recursos'!$F$2:$F$1286,FALSE)),"")</f>
        <v/>
      </c>
      <c r="Y38" s="20" t="str">
        <f t="array" ref="Y38">IFERROR(INDEX('Repasses de Recursos'!J$2:J$1286,MATCH(Painel!$C$2&amp;Painel!$T38,'Repasses de Recursos'!$A$2:$A$1286&amp;'Repasses de Recursos'!$F$2:$F$1286,FALSE)),"")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84</v>
      </c>
      <c r="AI38" s="8">
        <v>31</v>
      </c>
      <c r="AJ38" s="79">
        <f t="shared" ca="1" si="11"/>
        <v>0</v>
      </c>
      <c r="AQ38"/>
    </row>
    <row r="39" spans="2:43" x14ac:dyDescent="0.25">
      <c r="B39" s="39">
        <v>34</v>
      </c>
      <c r="C39" s="22" t="str">
        <f t="shared" si="20"/>
        <v/>
      </c>
      <c r="D39" s="27" t="str">
        <f t="shared" si="21"/>
        <v/>
      </c>
      <c r="E39" s="28" t="str">
        <f t="shared" si="22"/>
        <v/>
      </c>
      <c r="F39" s="47" t="str">
        <f t="shared" si="23"/>
        <v/>
      </c>
      <c r="G39" s="20" t="str">
        <f t="shared" si="24"/>
        <v/>
      </c>
      <c r="I39" s="39">
        <v>34</v>
      </c>
      <c r="J39" s="22" t="str">
        <f t="shared" si="25"/>
        <v/>
      </c>
      <c r="K39" s="49" t="str">
        <f t="shared" si="26"/>
        <v/>
      </c>
      <c r="L39" s="246" t="str">
        <f t="shared" si="27"/>
        <v/>
      </c>
      <c r="M39" s="49" t="str">
        <f t="shared" si="28"/>
        <v/>
      </c>
      <c r="N39" s="20" t="str">
        <f t="shared" si="29"/>
        <v/>
      </c>
      <c r="O39" s="234" t="str">
        <f t="shared" si="30"/>
        <v/>
      </c>
      <c r="P39" s="74" t="str">
        <f t="array" ref="P39">IFERROR(INDEX(Relatórios!$K$2:$K$10071,MATCH(Painel!$C$2&amp;Painel!$AA39&amp;"º Relatório da Comissão de Avaliação",Relatórios!$A$2:$A$10071&amp;Relatórios!$H$2:$H$10071,FALSE)),"")</f>
        <v/>
      </c>
      <c r="Q39" s="77">
        <v>0</v>
      </c>
      <c r="T39" s="39">
        <v>34</v>
      </c>
      <c r="U39" s="22" t="str">
        <f t="array" ref="U39">IFERROR(INDEX('Repasses de Recursos'!E$2:E$1286,MATCH(Painel!$C$2&amp;Painel!$T39,'Repasses de Recursos'!$A$2:$A$1286&amp;'Repasses de Recursos'!$F$2:$F$1286,FALSE)),"")</f>
        <v/>
      </c>
      <c r="V39" s="27" t="str">
        <f t="array" ref="V39">IFERROR(INDEX('Repasses de Recursos'!G$2:G$1286,MATCH(Painel!$C$2&amp;Painel!$T39,'Repasses de Recursos'!$A$2:$A$1286&amp;'Repasses de Recursos'!$F$2:$F$1286,FALSE)),"")</f>
        <v/>
      </c>
      <c r="W39" s="28" t="str">
        <f t="array" ref="W39">IFERROR(INDEX('Repasses de Recursos'!H$2:H$1286,MATCH(Painel!$C$2&amp;Painel!$T39,'Repasses de Recursos'!$A$2:$A$1286&amp;'Repasses de Recursos'!$F$2:$F$1286,FALSE)),"")</f>
        <v/>
      </c>
      <c r="X39" s="24" t="str">
        <f t="array" ref="X39">IFERROR(INDEX('Repasses de Recursos'!I$2:I$1286,MATCH(Painel!$C$2&amp;Painel!$T39,'Repasses de Recursos'!$A$2:$A$1286&amp;'Repasses de Recursos'!$F$2:$F$1286,FALSE)),"")</f>
        <v/>
      </c>
      <c r="Y39" s="20" t="str">
        <f t="array" ref="Y39">IFERROR(INDEX('Repasses de Recursos'!J$2:J$1286,MATCH(Painel!$C$2&amp;Painel!$T39,'Repasses de Recursos'!$A$2:$A$1286&amp;'Repasses de Recursos'!$F$2:$F$1286,FALSE)),"")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85</v>
      </c>
      <c r="AI39" s="8">
        <v>32</v>
      </c>
      <c r="AJ39" s="79">
        <f t="shared" ca="1" si="11"/>
        <v>0</v>
      </c>
      <c r="AQ39"/>
    </row>
    <row r="40" spans="2:43" x14ac:dyDescent="0.25">
      <c r="B40" s="39">
        <v>35</v>
      </c>
      <c r="C40" s="22" t="str">
        <f t="shared" si="20"/>
        <v/>
      </c>
      <c r="D40" s="27" t="str">
        <f t="shared" si="21"/>
        <v/>
      </c>
      <c r="E40" s="28" t="str">
        <f t="shared" si="22"/>
        <v/>
      </c>
      <c r="F40" s="47" t="str">
        <f t="shared" si="23"/>
        <v/>
      </c>
      <c r="G40" s="20" t="str">
        <f t="shared" si="24"/>
        <v/>
      </c>
      <c r="I40" s="39">
        <v>35</v>
      </c>
      <c r="J40" s="22" t="str">
        <f t="shared" si="25"/>
        <v/>
      </c>
      <c r="K40" s="49" t="str">
        <f t="shared" si="26"/>
        <v/>
      </c>
      <c r="L40" s="246" t="str">
        <f t="shared" si="27"/>
        <v/>
      </c>
      <c r="M40" s="49" t="str">
        <f t="shared" si="28"/>
        <v/>
      </c>
      <c r="N40" s="20" t="str">
        <f t="shared" si="29"/>
        <v/>
      </c>
      <c r="O40" s="234" t="str">
        <f t="shared" si="30"/>
        <v/>
      </c>
      <c r="P40" s="74" t="str">
        <f t="array" ref="P40">IFERROR(INDEX(Relatórios!$K$2:$K$10071,MATCH(Painel!$C$2&amp;Painel!$AA40&amp;"º Relatório da Comissão de Avaliação",Relatórios!$A$2:$A$10071&amp;Relatórios!$H$2:$H$10071,FALSE)),"")</f>
        <v/>
      </c>
      <c r="Q40" s="77">
        <v>0</v>
      </c>
      <c r="T40" s="39">
        <v>35</v>
      </c>
      <c r="U40" s="22" t="str">
        <f t="array" ref="U40">IFERROR(INDEX('Repasses de Recursos'!E$2:E$1286,MATCH(Painel!$C$2&amp;Painel!$T40,'Repasses de Recursos'!$A$2:$A$1286&amp;'Repasses de Recursos'!$F$2:$F$1286,FALSE)),"")</f>
        <v/>
      </c>
      <c r="V40" s="27" t="str">
        <f t="array" ref="V40">IFERROR(INDEX('Repasses de Recursos'!G$2:G$1286,MATCH(Painel!$C$2&amp;Painel!$T40,'Repasses de Recursos'!$A$2:$A$1286&amp;'Repasses de Recursos'!$F$2:$F$1286,FALSE)),"")</f>
        <v/>
      </c>
      <c r="W40" s="28" t="str">
        <f t="array" ref="W40">IFERROR(INDEX('Repasses de Recursos'!H$2:H$1286,MATCH(Painel!$C$2&amp;Painel!$T40,'Repasses de Recursos'!$A$2:$A$1286&amp;'Repasses de Recursos'!$F$2:$F$1286,FALSE)),"")</f>
        <v/>
      </c>
      <c r="X40" s="24" t="str">
        <f t="array" ref="X40">IFERROR(INDEX('Repasses de Recursos'!I$2:I$1286,MATCH(Painel!$C$2&amp;Painel!$T40,'Repasses de Recursos'!$A$2:$A$1286&amp;'Repasses de Recursos'!$F$2:$F$1286,FALSE)),"")</f>
        <v/>
      </c>
      <c r="Y40" s="20" t="str">
        <f t="array" ref="Y40">IFERROR(INDEX('Repasses de Recursos'!J$2:J$1286,MATCH(Painel!$C$2&amp;Painel!$T40,'Repasses de Recursos'!$A$2:$A$1286&amp;'Repasses de Recursos'!$F$2:$F$1286,FALSE)),"")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86</v>
      </c>
      <c r="AI40" s="8">
        <v>33</v>
      </c>
      <c r="AJ40" s="79">
        <f t="shared" ca="1" si="11"/>
        <v>0</v>
      </c>
      <c r="AQ40"/>
    </row>
    <row r="41" spans="2:43" x14ac:dyDescent="0.25">
      <c r="B41" s="39">
        <v>36</v>
      </c>
      <c r="C41" s="22" t="str">
        <f t="shared" si="20"/>
        <v/>
      </c>
      <c r="D41" s="27" t="str">
        <f t="shared" si="21"/>
        <v/>
      </c>
      <c r="E41" s="28" t="str">
        <f t="shared" si="22"/>
        <v/>
      </c>
      <c r="F41" s="47" t="str">
        <f t="shared" si="23"/>
        <v/>
      </c>
      <c r="G41" s="20" t="str">
        <f t="shared" si="24"/>
        <v/>
      </c>
      <c r="I41" s="39">
        <v>36</v>
      </c>
      <c r="J41" s="22" t="str">
        <f t="shared" si="25"/>
        <v/>
      </c>
      <c r="K41" s="49" t="str">
        <f t="shared" si="26"/>
        <v/>
      </c>
      <c r="L41" s="246" t="str">
        <f t="shared" si="27"/>
        <v/>
      </c>
      <c r="M41" s="49" t="str">
        <f t="shared" si="28"/>
        <v/>
      </c>
      <c r="N41" s="20" t="str">
        <f t="shared" si="29"/>
        <v/>
      </c>
      <c r="O41" s="234" t="str">
        <f t="shared" si="30"/>
        <v/>
      </c>
      <c r="P41" s="74" t="str">
        <f t="array" ref="P41">IFERROR(INDEX(Relatórios!$K$2:$K$10071,MATCH(Painel!$C$2&amp;Painel!$AA41&amp;"º Relatório da Comissão de Avaliação",Relatórios!$A$2:$A$10071&amp;Relatórios!$H$2:$H$10071,FALSE)),"")</f>
        <v/>
      </c>
      <c r="Q41" s="77">
        <v>0</v>
      </c>
      <c r="T41" s="39">
        <v>36</v>
      </c>
      <c r="U41" s="22" t="str">
        <f t="array" ref="U41">IFERROR(INDEX('Repasses de Recursos'!E$2:E$1286,MATCH(Painel!$C$2&amp;Painel!$T41,'Repasses de Recursos'!$A$2:$A$1286&amp;'Repasses de Recursos'!$F$2:$F$1286,FALSE)),"")</f>
        <v/>
      </c>
      <c r="V41" s="27" t="str">
        <f t="array" ref="V41">IFERROR(INDEX('Repasses de Recursos'!G$2:G$1286,MATCH(Painel!$C$2&amp;Painel!$T41,'Repasses de Recursos'!$A$2:$A$1286&amp;'Repasses de Recursos'!$F$2:$F$1286,FALSE)),"")</f>
        <v/>
      </c>
      <c r="W41" s="28" t="str">
        <f t="array" ref="W41">IFERROR(INDEX('Repasses de Recursos'!H$2:H$1286,MATCH(Painel!$C$2&amp;Painel!$T41,'Repasses de Recursos'!$A$2:$A$1286&amp;'Repasses de Recursos'!$F$2:$F$1286,FALSE)),"")</f>
        <v/>
      </c>
      <c r="X41" s="24" t="str">
        <f t="array" ref="X41">IFERROR(INDEX('Repasses de Recursos'!I$2:I$1286,MATCH(Painel!$C$2&amp;Painel!$T41,'Repasses de Recursos'!$A$2:$A$1286&amp;'Repasses de Recursos'!$F$2:$F$1286,FALSE)),"")</f>
        <v/>
      </c>
      <c r="Y41" s="20" t="str">
        <f t="array" ref="Y41">IFERROR(INDEX('Repasses de Recursos'!J$2:J$1286,MATCH(Painel!$C$2&amp;Painel!$T41,'Repasses de Recursos'!$A$2:$A$1286&amp;'Repasses de Recursos'!$F$2:$F$1286,FALSE)),"")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87</v>
      </c>
      <c r="AI41" s="8">
        <v>34</v>
      </c>
      <c r="AJ41" s="79">
        <f t="shared" ca="1" si="11"/>
        <v>0</v>
      </c>
      <c r="AQ41"/>
    </row>
    <row r="42" spans="2:43" x14ac:dyDescent="0.25">
      <c r="B42" s="39">
        <v>37</v>
      </c>
      <c r="C42" s="22" t="str">
        <f t="shared" si="20"/>
        <v/>
      </c>
      <c r="D42" s="27" t="str">
        <f t="shared" si="21"/>
        <v/>
      </c>
      <c r="E42" s="28" t="str">
        <f t="shared" si="22"/>
        <v/>
      </c>
      <c r="F42" s="47" t="str">
        <f t="shared" si="23"/>
        <v/>
      </c>
      <c r="G42" s="20" t="str">
        <f t="shared" si="24"/>
        <v/>
      </c>
      <c r="I42" s="39">
        <v>37</v>
      </c>
      <c r="J42" s="22" t="str">
        <f t="shared" si="25"/>
        <v/>
      </c>
      <c r="K42" s="49" t="str">
        <f t="shared" si="26"/>
        <v/>
      </c>
      <c r="L42" s="246" t="str">
        <f t="shared" si="27"/>
        <v/>
      </c>
      <c r="M42" s="49" t="str">
        <f t="shared" si="28"/>
        <v/>
      </c>
      <c r="N42" s="20" t="str">
        <f t="shared" si="29"/>
        <v/>
      </c>
      <c r="O42" s="234" t="str">
        <f t="shared" si="30"/>
        <v/>
      </c>
      <c r="P42" s="74" t="str">
        <f t="array" ref="P42">IFERROR(INDEX(Relatórios!$K$2:$K$10071,MATCH(Painel!$C$2&amp;Painel!$AA42&amp;"º Relatório da Comissão de Avaliação",Relatórios!$A$2:$A$10071&amp;Relatórios!$H$2:$H$10071,FALSE)),"")</f>
        <v/>
      </c>
      <c r="Q42" s="77">
        <v>0</v>
      </c>
      <c r="T42" s="39">
        <v>37</v>
      </c>
      <c r="U42" s="22" t="str">
        <f t="array" ref="U42">IFERROR(INDEX('Repasses de Recursos'!E$2:E$1286,MATCH(Painel!$C$2&amp;Painel!$T42,'Repasses de Recursos'!$A$2:$A$1286&amp;'Repasses de Recursos'!$F$2:$F$1286,FALSE)),"")</f>
        <v/>
      </c>
      <c r="V42" s="27" t="str">
        <f t="array" ref="V42">IFERROR(INDEX('Repasses de Recursos'!G$2:G$1286,MATCH(Painel!$C$2&amp;Painel!$T42,'Repasses de Recursos'!$A$2:$A$1286&amp;'Repasses de Recursos'!$F$2:$F$1286,FALSE)),"")</f>
        <v/>
      </c>
      <c r="W42" s="28" t="str">
        <f t="array" ref="W42">IFERROR(INDEX('Repasses de Recursos'!H$2:H$1286,MATCH(Painel!$C$2&amp;Painel!$T42,'Repasses de Recursos'!$A$2:$A$1286&amp;'Repasses de Recursos'!$F$2:$F$1286,FALSE)),"")</f>
        <v/>
      </c>
      <c r="X42" s="24" t="str">
        <f t="array" ref="X42">IFERROR(INDEX('Repasses de Recursos'!I$2:I$1286,MATCH(Painel!$C$2&amp;Painel!$T42,'Repasses de Recursos'!$A$2:$A$1286&amp;'Repasses de Recursos'!$F$2:$F$1286,FALSE)),"")</f>
        <v/>
      </c>
      <c r="Y42" s="20" t="str">
        <f t="array" ref="Y42">IFERROR(INDEX('Repasses de Recursos'!J$2:J$1286,MATCH(Painel!$C$2&amp;Painel!$T42,'Repasses de Recursos'!$A$2:$A$1286&amp;'Repasses de Recursos'!$F$2:$F$1286,FALSE)),"")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88</v>
      </c>
      <c r="AI42" s="8">
        <v>35</v>
      </c>
      <c r="AJ42" s="79">
        <f t="shared" ca="1" si="11"/>
        <v>0</v>
      </c>
      <c r="AQ42"/>
    </row>
    <row r="43" spans="2:43" x14ac:dyDescent="0.25">
      <c r="B43" s="39">
        <v>38</v>
      </c>
      <c r="C43" s="22" t="str">
        <f t="shared" si="20"/>
        <v/>
      </c>
      <c r="D43" s="27" t="str">
        <f t="shared" si="21"/>
        <v/>
      </c>
      <c r="E43" s="28" t="str">
        <f t="shared" si="22"/>
        <v/>
      </c>
      <c r="F43" s="47" t="str">
        <f t="shared" si="23"/>
        <v/>
      </c>
      <c r="G43" s="20" t="str">
        <f t="shared" si="24"/>
        <v/>
      </c>
      <c r="I43" s="39">
        <v>38</v>
      </c>
      <c r="J43" s="22" t="str">
        <f t="shared" si="25"/>
        <v/>
      </c>
      <c r="K43" s="49" t="str">
        <f t="shared" si="26"/>
        <v/>
      </c>
      <c r="L43" s="246" t="str">
        <f t="shared" si="27"/>
        <v/>
      </c>
      <c r="M43" s="49" t="str">
        <f t="shared" si="28"/>
        <v/>
      </c>
      <c r="N43" s="20" t="str">
        <f t="shared" si="29"/>
        <v/>
      </c>
      <c r="O43" s="234" t="str">
        <f t="shared" si="30"/>
        <v/>
      </c>
      <c r="P43" s="74" t="str">
        <f t="array" ref="P43">IFERROR(INDEX(Relatórios!$K$2:$K$10071,MATCH(Painel!$C$2&amp;Painel!$AA43&amp;"º Relatório da Comissão de Avaliação",Relatórios!$A$2:$A$10071&amp;Relatórios!$H$2:$H$10071,FALSE)),"")</f>
        <v/>
      </c>
      <c r="Q43" s="77">
        <v>0</v>
      </c>
      <c r="T43" s="39">
        <v>38</v>
      </c>
      <c r="U43" s="22" t="str">
        <f t="array" ref="U43">IFERROR(INDEX('Repasses de Recursos'!E$2:E$1286,MATCH(Painel!$C$2&amp;Painel!$T43,'Repasses de Recursos'!$A$2:$A$1286&amp;'Repasses de Recursos'!$F$2:$F$1286,FALSE)),"")</f>
        <v/>
      </c>
      <c r="V43" s="27" t="str">
        <f t="array" ref="V43">IFERROR(INDEX('Repasses de Recursos'!G$2:G$1286,MATCH(Painel!$C$2&amp;Painel!$T43,'Repasses de Recursos'!$A$2:$A$1286&amp;'Repasses de Recursos'!$F$2:$F$1286,FALSE)),"")</f>
        <v/>
      </c>
      <c r="W43" s="28" t="str">
        <f t="array" ref="W43">IFERROR(INDEX('Repasses de Recursos'!H$2:H$1286,MATCH(Painel!$C$2&amp;Painel!$T43,'Repasses de Recursos'!$A$2:$A$1286&amp;'Repasses de Recursos'!$F$2:$F$1286,FALSE)),"")</f>
        <v/>
      </c>
      <c r="X43" s="24" t="str">
        <f t="array" ref="X43">IFERROR(INDEX('Repasses de Recursos'!I$2:I$1286,MATCH(Painel!$C$2&amp;Painel!$T43,'Repasses de Recursos'!$A$2:$A$1286&amp;'Repasses de Recursos'!$F$2:$F$1286,FALSE)),"")</f>
        <v/>
      </c>
      <c r="Y43" s="20" t="str">
        <f t="array" ref="Y43">IFERROR(INDEX('Repasses de Recursos'!J$2:J$1286,MATCH(Painel!$C$2&amp;Painel!$T43,'Repasses de Recursos'!$A$2:$A$1286&amp;'Repasses de Recursos'!$F$2:$F$1286,FALSE)),"")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25">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49" t="str">
        <f t="shared" si="26"/>
        <v/>
      </c>
      <c r="L44" s="246" t="str">
        <f t="shared" si="27"/>
        <v/>
      </c>
      <c r="M44" s="49" t="str">
        <f t="shared" si="28"/>
        <v/>
      </c>
      <c r="N44" s="20" t="str">
        <f t="shared" si="29"/>
        <v/>
      </c>
      <c r="O44" s="234" t="str">
        <f t="shared" si="30"/>
        <v/>
      </c>
      <c r="P44" s="74" t="str">
        <f t="array" ref="P44">IFERROR(INDEX(Relatórios!$K$2:$K$10071,MATCH(Painel!$C$2&amp;Painel!$AA44&amp;"º Relatório da Comissão de Avaliação",Relatórios!$A$2:$A$10071&amp;Relatórios!$H$2:$H$10071,FALSE)),"")</f>
        <v/>
      </c>
      <c r="Q44" s="77">
        <v>0</v>
      </c>
      <c r="T44" s="39">
        <v>39</v>
      </c>
      <c r="U44" s="22" t="str">
        <f t="array" ref="U44">IFERROR(INDEX('Repasses de Recursos'!E$2:E$1286,MATCH(Painel!$C$2&amp;Painel!$T44,'Repasses de Recursos'!$A$2:$A$1286&amp;'Repasses de Recursos'!$F$2:$F$1286,FALSE)),"")</f>
        <v/>
      </c>
      <c r="V44" s="27" t="str">
        <f t="array" ref="V44">IFERROR(INDEX('Repasses de Recursos'!G$2:G$1286,MATCH(Painel!$C$2&amp;Painel!$T44,'Repasses de Recursos'!$A$2:$A$1286&amp;'Repasses de Recursos'!$F$2:$F$1286,FALSE)),"")</f>
        <v/>
      </c>
      <c r="W44" s="28" t="str">
        <f t="array" ref="W44">IFERROR(INDEX('Repasses de Recursos'!H$2:H$1286,MATCH(Painel!$C$2&amp;Painel!$T44,'Repasses de Recursos'!$A$2:$A$1286&amp;'Repasses de Recursos'!$F$2:$F$1286,FALSE)),"")</f>
        <v/>
      </c>
      <c r="X44" s="24" t="str">
        <f t="array" ref="X44">IFERROR(INDEX('Repasses de Recursos'!I$2:I$1286,MATCH(Painel!$C$2&amp;Painel!$T44,'Repasses de Recursos'!$A$2:$A$1286&amp;'Repasses de Recursos'!$F$2:$F$1286,FALSE)),"")</f>
        <v/>
      </c>
      <c r="Y44" s="20" t="str">
        <f t="array" ref="Y44">IFERROR(INDEX('Repasses de Recursos'!J$2:J$1286,MATCH(Painel!$C$2&amp;Painel!$T44,'Repasses de Recursos'!$A$2:$A$1286&amp;'Repasses de Recursos'!$F$2:$F$1286,FALSE)),"")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89</v>
      </c>
      <c r="AI44" s="8">
        <v>36</v>
      </c>
      <c r="AJ44" s="79">
        <f t="shared" ca="1" si="11"/>
        <v>0</v>
      </c>
      <c r="AQ44"/>
    </row>
    <row r="45" spans="2:43" x14ac:dyDescent="0.25">
      <c r="B45" s="39">
        <v>40</v>
      </c>
      <c r="C45" s="22" t="str">
        <f t="shared" si="31"/>
        <v/>
      </c>
      <c r="D45" s="27" t="str">
        <f t="shared" si="32"/>
        <v/>
      </c>
      <c r="E45" s="28" t="str">
        <f t="shared" si="33"/>
        <v/>
      </c>
      <c r="F45" s="47" t="str">
        <f t="shared" si="34"/>
        <v/>
      </c>
      <c r="G45" s="20" t="str">
        <f t="shared" si="35"/>
        <v/>
      </c>
      <c r="I45" s="39">
        <v>40</v>
      </c>
      <c r="J45" s="22" t="str">
        <f t="shared" si="25"/>
        <v/>
      </c>
      <c r="K45" s="49" t="str">
        <f t="shared" si="26"/>
        <v/>
      </c>
      <c r="L45" s="246" t="str">
        <f t="shared" si="27"/>
        <v/>
      </c>
      <c r="M45" s="49" t="str">
        <f t="shared" si="28"/>
        <v/>
      </c>
      <c r="N45" s="20" t="str">
        <f t="shared" si="29"/>
        <v/>
      </c>
      <c r="O45" s="234" t="str">
        <f t="shared" si="30"/>
        <v/>
      </c>
      <c r="P45" s="74" t="str">
        <f t="array" ref="P45">IFERROR(INDEX(Relatórios!$K$2:$K$10071,MATCH(Painel!$C$2&amp;Painel!$AA45&amp;"º Relatório da Comissão de Avaliação",Relatórios!$A$2:$A$10071&amp;Relatórios!$H$2:$H$10071,FALSE)),"")</f>
        <v/>
      </c>
      <c r="Q45" s="77">
        <v>0</v>
      </c>
      <c r="T45" s="39">
        <v>40</v>
      </c>
      <c r="U45" s="22" t="str">
        <f t="array" ref="U45">IFERROR(INDEX('Repasses de Recursos'!E$2:E$1286,MATCH(Painel!$C$2&amp;Painel!$T45,'Repasses de Recursos'!$A$2:$A$1286&amp;'Repasses de Recursos'!$F$2:$F$1286,FALSE)),"")</f>
        <v/>
      </c>
      <c r="V45" s="27" t="str">
        <f t="array" ref="V45">IFERROR(INDEX('Repasses de Recursos'!G$2:G$1286,MATCH(Painel!$C$2&amp;Painel!$T45,'Repasses de Recursos'!$A$2:$A$1286&amp;'Repasses de Recursos'!$F$2:$F$1286,FALSE)),"")</f>
        <v/>
      </c>
      <c r="W45" s="28" t="str">
        <f t="array" ref="W45">IFERROR(INDEX('Repasses de Recursos'!H$2:H$1286,MATCH(Painel!$C$2&amp;Painel!$T45,'Repasses de Recursos'!$A$2:$A$1286&amp;'Repasses de Recursos'!$F$2:$F$1286,FALSE)),"")</f>
        <v/>
      </c>
      <c r="X45" s="24" t="str">
        <f t="array" ref="X45">IFERROR(INDEX('Repasses de Recursos'!I$2:I$1286,MATCH(Painel!$C$2&amp;Painel!$T45,'Repasses de Recursos'!$A$2:$A$1286&amp;'Repasses de Recursos'!$F$2:$F$1286,FALSE)),"")</f>
        <v/>
      </c>
      <c r="Y45" s="20" t="str">
        <f t="array" ref="Y45">IFERROR(INDEX('Repasses de Recursos'!J$2:J$1286,MATCH(Painel!$C$2&amp;Painel!$T45,'Repasses de Recursos'!$A$2:$A$1286&amp;'Repasses de Recursos'!$F$2:$F$1286,FALSE)),"")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90</v>
      </c>
      <c r="AI45" s="8">
        <v>37</v>
      </c>
      <c r="AJ45" s="79">
        <f t="shared" ca="1" si="11"/>
        <v>0</v>
      </c>
      <c r="AQ45"/>
    </row>
    <row r="46" spans="2:43" x14ac:dyDescent="0.25">
      <c r="B46" s="39">
        <v>41</v>
      </c>
      <c r="C46" s="22" t="str">
        <f t="shared" si="31"/>
        <v/>
      </c>
      <c r="D46" s="27" t="str">
        <f t="shared" si="32"/>
        <v/>
      </c>
      <c r="E46" s="28" t="str">
        <f t="shared" si="33"/>
        <v/>
      </c>
      <c r="F46" s="47" t="str">
        <f t="shared" si="34"/>
        <v/>
      </c>
      <c r="G46" s="20" t="str">
        <f t="shared" si="35"/>
        <v/>
      </c>
      <c r="I46" s="39">
        <v>41</v>
      </c>
      <c r="J46" s="22" t="str">
        <f t="shared" si="25"/>
        <v/>
      </c>
      <c r="K46" s="49" t="str">
        <f t="shared" si="26"/>
        <v/>
      </c>
      <c r="L46" s="246" t="str">
        <f t="shared" si="27"/>
        <v/>
      </c>
      <c r="M46" s="49" t="str">
        <f t="shared" si="28"/>
        <v/>
      </c>
      <c r="N46" s="20" t="str">
        <f t="shared" si="29"/>
        <v/>
      </c>
      <c r="O46" s="234" t="str">
        <f t="shared" si="30"/>
        <v/>
      </c>
      <c r="P46" s="74" t="str">
        <f t="array" ref="P46">IFERROR(INDEX(Relatórios!$K$2:$K$10071,MATCH(Painel!$C$2&amp;Painel!$AA46&amp;"º Relatório da Comissão de Avaliação",Relatórios!$A$2:$A$10071&amp;Relatórios!$H$2:$H$10071,FALSE)),"")</f>
        <v/>
      </c>
      <c r="Q46" s="77">
        <v>0</v>
      </c>
      <c r="T46" s="39">
        <v>41</v>
      </c>
      <c r="U46" s="22" t="str">
        <f t="array" ref="U46">IFERROR(INDEX('Repasses de Recursos'!E$2:E$1286,MATCH(Painel!$C$2&amp;Painel!$T46,'Repasses de Recursos'!$A$2:$A$1286&amp;'Repasses de Recursos'!$F$2:$F$1286,FALSE)),"")</f>
        <v/>
      </c>
      <c r="V46" s="27" t="str">
        <f t="array" ref="V46">IFERROR(INDEX('Repasses de Recursos'!G$2:G$1286,MATCH(Painel!$C$2&amp;Painel!$T46,'Repasses de Recursos'!$A$2:$A$1286&amp;'Repasses de Recursos'!$F$2:$F$1286,FALSE)),"")</f>
        <v/>
      </c>
      <c r="W46" s="28" t="str">
        <f t="array" ref="W46">IFERROR(INDEX('Repasses de Recursos'!H$2:H$1286,MATCH(Painel!$C$2&amp;Painel!$T46,'Repasses de Recursos'!$A$2:$A$1286&amp;'Repasses de Recursos'!$F$2:$F$1286,FALSE)),"")</f>
        <v/>
      </c>
      <c r="X46" s="24" t="str">
        <f t="array" ref="X46">IFERROR(INDEX('Repasses de Recursos'!I$2:I$1286,MATCH(Painel!$C$2&amp;Painel!$T46,'Repasses de Recursos'!$A$2:$A$1286&amp;'Repasses de Recursos'!$F$2:$F$1286,FALSE)),"")</f>
        <v/>
      </c>
      <c r="Y46" s="20" t="str">
        <f t="array" ref="Y46">IFERROR(INDEX('Repasses de Recursos'!J$2:J$1286,MATCH(Painel!$C$2&amp;Painel!$T46,'Repasses de Recursos'!$A$2:$A$1286&amp;'Repasses de Recursos'!$F$2:$F$1286,FALSE)),"")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91</v>
      </c>
      <c r="AI46" s="8">
        <v>38</v>
      </c>
      <c r="AJ46" s="79">
        <f t="shared" ca="1" si="11"/>
        <v>0</v>
      </c>
      <c r="AQ46"/>
    </row>
    <row r="47" spans="2:43" x14ac:dyDescent="0.25">
      <c r="B47" s="39">
        <v>42</v>
      </c>
      <c r="C47" s="22" t="str">
        <f t="shared" si="31"/>
        <v/>
      </c>
      <c r="D47" s="27" t="str">
        <f t="shared" si="32"/>
        <v/>
      </c>
      <c r="E47" s="28" t="str">
        <f t="shared" si="33"/>
        <v/>
      </c>
      <c r="F47" s="47" t="str">
        <f t="shared" si="34"/>
        <v/>
      </c>
      <c r="G47" s="20" t="str">
        <f t="shared" si="35"/>
        <v/>
      </c>
      <c r="I47" s="39">
        <v>42</v>
      </c>
      <c r="J47" s="22" t="str">
        <f t="shared" si="25"/>
        <v/>
      </c>
      <c r="K47" s="49" t="str">
        <f t="shared" si="26"/>
        <v/>
      </c>
      <c r="L47" s="246" t="str">
        <f t="shared" si="27"/>
        <v/>
      </c>
      <c r="M47" s="49" t="str">
        <f t="shared" si="28"/>
        <v/>
      </c>
      <c r="N47" s="20" t="str">
        <f t="shared" si="29"/>
        <v/>
      </c>
      <c r="O47" s="234" t="str">
        <f t="shared" si="30"/>
        <v/>
      </c>
      <c r="P47" s="74" t="str">
        <f t="array" ref="P47">IFERROR(INDEX(Relatórios!$K$2:$K$10071,MATCH(Painel!$C$2&amp;Painel!$AA47&amp;"º Relatório da Comissão de Avaliação",Relatórios!$A$2:$A$10071&amp;Relatórios!$H$2:$H$10071,FALSE)),"")</f>
        <v/>
      </c>
      <c r="Q47" s="77">
        <v>0</v>
      </c>
      <c r="T47" s="39">
        <v>42</v>
      </c>
      <c r="U47" s="22" t="str">
        <f t="array" ref="U47">IFERROR(INDEX('Repasses de Recursos'!E$2:E$1286,MATCH(Painel!$C$2&amp;Painel!$T47,'Repasses de Recursos'!$A$2:$A$1286&amp;'Repasses de Recursos'!$F$2:$F$1286,FALSE)),"")</f>
        <v/>
      </c>
      <c r="V47" s="27" t="str">
        <f t="array" ref="V47">IFERROR(INDEX('Repasses de Recursos'!G$2:G$1286,MATCH(Painel!$C$2&amp;Painel!$T47,'Repasses de Recursos'!$A$2:$A$1286&amp;'Repasses de Recursos'!$F$2:$F$1286,FALSE)),"")</f>
        <v/>
      </c>
      <c r="W47" s="28" t="str">
        <f t="array" ref="W47">IFERROR(INDEX('Repasses de Recursos'!H$2:H$1286,MATCH(Painel!$C$2&amp;Painel!$T47,'Repasses de Recursos'!$A$2:$A$1286&amp;'Repasses de Recursos'!$F$2:$F$1286,FALSE)),"")</f>
        <v/>
      </c>
      <c r="X47" s="24" t="str">
        <f t="array" ref="X47">IFERROR(INDEX('Repasses de Recursos'!I$2:I$1286,MATCH(Painel!$C$2&amp;Painel!$T47,'Repasses de Recursos'!$A$2:$A$1286&amp;'Repasses de Recursos'!$F$2:$F$1286,FALSE)),"")</f>
        <v/>
      </c>
      <c r="Y47" s="20" t="str">
        <f t="array" ref="Y47">IFERROR(INDEX('Repasses de Recursos'!J$2:J$1286,MATCH(Painel!$C$2&amp;Painel!$T47,'Repasses de Recursos'!$A$2:$A$1286&amp;'Repasses de Recursos'!$F$2:$F$1286,FALSE)),"")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92</v>
      </c>
      <c r="AI47" s="8">
        <v>39</v>
      </c>
      <c r="AJ47" s="79">
        <f t="shared" ca="1" si="11"/>
        <v>0</v>
      </c>
      <c r="AQ47"/>
    </row>
    <row r="48" spans="2:43" x14ac:dyDescent="0.25">
      <c r="B48" s="39">
        <v>43</v>
      </c>
      <c r="C48" s="22" t="str">
        <f t="shared" si="31"/>
        <v/>
      </c>
      <c r="D48" s="27" t="str">
        <f t="shared" si="32"/>
        <v/>
      </c>
      <c r="E48" s="28" t="str">
        <f t="shared" si="33"/>
        <v/>
      </c>
      <c r="F48" s="47" t="str">
        <f t="shared" si="34"/>
        <v/>
      </c>
      <c r="G48" s="20" t="str">
        <f t="shared" si="35"/>
        <v/>
      </c>
      <c r="I48" s="39">
        <v>43</v>
      </c>
      <c r="J48" s="22" t="str">
        <f t="shared" si="25"/>
        <v/>
      </c>
      <c r="K48" s="49" t="str">
        <f t="shared" si="26"/>
        <v/>
      </c>
      <c r="L48" s="246" t="str">
        <f t="shared" si="27"/>
        <v/>
      </c>
      <c r="M48" s="49" t="str">
        <f t="shared" si="28"/>
        <v/>
      </c>
      <c r="N48" s="20" t="str">
        <f t="shared" si="29"/>
        <v/>
      </c>
      <c r="O48" s="234" t="str">
        <f t="shared" si="30"/>
        <v/>
      </c>
      <c r="P48" s="74" t="str">
        <f t="array" ref="P48">IFERROR(INDEX(Relatórios!$K$2:$K$10071,MATCH(Painel!$C$2&amp;Painel!$AA48&amp;"º Relatório da Comissão de Avaliação",Relatórios!$A$2:$A$10071&amp;Relatórios!$H$2:$H$10071,FALSE)),"")</f>
        <v/>
      </c>
      <c r="Q48" s="77">
        <v>0</v>
      </c>
      <c r="T48" s="39">
        <v>43</v>
      </c>
      <c r="U48" s="22" t="str">
        <f t="array" ref="U48">IFERROR(INDEX('Repasses de Recursos'!E$2:E$1286,MATCH(Painel!$C$2&amp;Painel!$T48,'Repasses de Recursos'!$A$2:$A$1286&amp;'Repasses de Recursos'!$F$2:$F$1286,FALSE)),"")</f>
        <v/>
      </c>
      <c r="V48" s="27" t="str">
        <f t="array" ref="V48">IFERROR(INDEX('Repasses de Recursos'!G$2:G$1286,MATCH(Painel!$C$2&amp;Painel!$T48,'Repasses de Recursos'!$A$2:$A$1286&amp;'Repasses de Recursos'!$F$2:$F$1286,FALSE)),"")</f>
        <v/>
      </c>
      <c r="W48" s="28" t="str">
        <f t="array" ref="W48">IFERROR(INDEX('Repasses de Recursos'!H$2:H$1286,MATCH(Painel!$C$2&amp;Painel!$T48,'Repasses de Recursos'!$A$2:$A$1286&amp;'Repasses de Recursos'!$F$2:$F$1286,FALSE)),"")</f>
        <v/>
      </c>
      <c r="X48" s="24" t="str">
        <f t="array" ref="X48">IFERROR(INDEX('Repasses de Recursos'!I$2:I$1286,MATCH(Painel!$C$2&amp;Painel!$T48,'Repasses de Recursos'!$A$2:$A$1286&amp;'Repasses de Recursos'!$F$2:$F$1286,FALSE)),"")</f>
        <v/>
      </c>
      <c r="Y48" s="20" t="str">
        <f t="array" ref="Y48">IFERROR(INDEX('Repasses de Recursos'!J$2:J$1286,MATCH(Painel!$C$2&amp;Painel!$T48,'Repasses de Recursos'!$A$2:$A$1286&amp;'Repasses de Recursos'!$F$2:$F$1286,FALSE)),"")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93</v>
      </c>
      <c r="AI48" s="8">
        <v>40</v>
      </c>
      <c r="AJ48" s="79">
        <f t="shared" ca="1" si="11"/>
        <v>0</v>
      </c>
      <c r="AQ48"/>
    </row>
    <row r="49" spans="2:43" x14ac:dyDescent="0.25">
      <c r="B49" s="39">
        <v>44</v>
      </c>
      <c r="C49" s="22" t="str">
        <f t="shared" si="31"/>
        <v/>
      </c>
      <c r="D49" s="27" t="str">
        <f t="shared" si="32"/>
        <v/>
      </c>
      <c r="E49" s="28" t="str">
        <f t="shared" si="33"/>
        <v/>
      </c>
      <c r="F49" s="47" t="str">
        <f t="shared" si="34"/>
        <v/>
      </c>
      <c r="G49" s="20" t="str">
        <f t="shared" si="35"/>
        <v/>
      </c>
      <c r="I49" s="39">
        <v>44</v>
      </c>
      <c r="J49" s="22" t="str">
        <f t="shared" si="25"/>
        <v/>
      </c>
      <c r="K49" s="49" t="str">
        <f t="shared" si="26"/>
        <v/>
      </c>
      <c r="L49" s="246" t="str">
        <f t="shared" si="27"/>
        <v/>
      </c>
      <c r="M49" s="49" t="str">
        <f t="shared" si="28"/>
        <v/>
      </c>
      <c r="N49" s="20" t="str">
        <f t="shared" si="29"/>
        <v/>
      </c>
      <c r="O49" s="234" t="str">
        <f t="shared" si="30"/>
        <v/>
      </c>
      <c r="P49" s="74" t="str">
        <f t="array" ref="P49">IFERROR(INDEX(Relatórios!$K$2:$K$10071,MATCH(Painel!$C$2&amp;Painel!$AA49&amp;"º Relatório da Comissão de Avaliação",Relatórios!$A$2:$A$10071&amp;Relatórios!$H$2:$H$10071,FALSE)),"")</f>
        <v/>
      </c>
      <c r="Q49" s="77">
        <v>0</v>
      </c>
      <c r="T49" s="39">
        <v>44</v>
      </c>
      <c r="U49" s="22" t="str">
        <f t="array" ref="U49">IFERROR(INDEX('Repasses de Recursos'!E$2:E$1286,MATCH(Painel!$C$2&amp;Painel!$T49,'Repasses de Recursos'!$A$2:$A$1286&amp;'Repasses de Recursos'!$F$2:$F$1286,FALSE)),"")</f>
        <v/>
      </c>
      <c r="V49" s="27" t="str">
        <f t="array" ref="V49">IFERROR(INDEX('Repasses de Recursos'!G$2:G$1286,MATCH(Painel!$C$2&amp;Painel!$T49,'Repasses de Recursos'!$A$2:$A$1286&amp;'Repasses de Recursos'!$F$2:$F$1286,FALSE)),"")</f>
        <v/>
      </c>
      <c r="W49" s="28" t="str">
        <f t="array" ref="W49">IFERROR(INDEX('Repasses de Recursos'!H$2:H$1286,MATCH(Painel!$C$2&amp;Painel!$T49,'Repasses de Recursos'!$A$2:$A$1286&amp;'Repasses de Recursos'!$F$2:$F$1286,FALSE)),"")</f>
        <v/>
      </c>
      <c r="X49" s="24" t="str">
        <f t="array" ref="X49">IFERROR(INDEX('Repasses de Recursos'!I$2:I$1286,MATCH(Painel!$C$2&amp;Painel!$T49,'Repasses de Recursos'!$A$2:$A$1286&amp;'Repasses de Recursos'!$F$2:$F$1286,FALSE)),"")</f>
        <v/>
      </c>
      <c r="Y49" s="20" t="str">
        <f t="array" ref="Y49">IFERROR(INDEX('Repasses de Recursos'!J$2:J$1286,MATCH(Painel!$C$2&amp;Painel!$T49,'Repasses de Recursos'!$A$2:$A$1286&amp;'Repasses de Recursos'!$F$2:$F$1286,FALSE)),"")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94</v>
      </c>
      <c r="AI49" s="8">
        <v>41</v>
      </c>
      <c r="AJ49" s="79">
        <f t="shared" ca="1" si="11"/>
        <v>0</v>
      </c>
      <c r="AQ49"/>
    </row>
    <row r="50" spans="2:43" x14ac:dyDescent="0.25">
      <c r="B50" s="39">
        <v>45</v>
      </c>
      <c r="C50" s="22" t="str">
        <f t="shared" si="31"/>
        <v/>
      </c>
      <c r="D50" s="27" t="str">
        <f t="shared" si="32"/>
        <v/>
      </c>
      <c r="E50" s="28" t="str">
        <f t="shared" si="33"/>
        <v/>
      </c>
      <c r="F50" s="47" t="str">
        <f t="shared" si="34"/>
        <v/>
      </c>
      <c r="G50" s="20" t="str">
        <f t="shared" si="35"/>
        <v/>
      </c>
      <c r="I50" s="39">
        <v>45</v>
      </c>
      <c r="J50" s="22" t="str">
        <f t="shared" si="25"/>
        <v/>
      </c>
      <c r="K50" s="49" t="str">
        <f t="shared" si="26"/>
        <v/>
      </c>
      <c r="L50" s="246" t="str">
        <f t="shared" si="27"/>
        <v/>
      </c>
      <c r="M50" s="49" t="str">
        <f t="shared" si="28"/>
        <v/>
      </c>
      <c r="N50" s="20" t="str">
        <f t="shared" si="29"/>
        <v/>
      </c>
      <c r="O50" s="234" t="str">
        <f t="shared" si="30"/>
        <v/>
      </c>
      <c r="P50" s="74" t="str">
        <f t="array" ref="P50">IFERROR(INDEX(Relatórios!$K$2:$K$10071,MATCH(Painel!$C$2&amp;Painel!$AA50&amp;"º Relatório da Comissão de Avaliação",Relatórios!$A$2:$A$10071&amp;Relatórios!$H$2:$H$10071,FALSE)),"")</f>
        <v/>
      </c>
      <c r="Q50" s="77">
        <v>0</v>
      </c>
      <c r="T50" s="39">
        <v>45</v>
      </c>
      <c r="U50" s="22" t="str">
        <f t="array" ref="U50">IFERROR(INDEX('Repasses de Recursos'!E$2:E$1286,MATCH(Painel!$C$2&amp;Painel!$T50,'Repasses de Recursos'!$A$2:$A$1286&amp;'Repasses de Recursos'!$F$2:$F$1286,FALSE)),"")</f>
        <v/>
      </c>
      <c r="V50" s="27" t="str">
        <f t="array" ref="V50">IFERROR(INDEX('Repasses de Recursos'!G$2:G$1286,MATCH(Painel!$C$2&amp;Painel!$T50,'Repasses de Recursos'!$A$2:$A$1286&amp;'Repasses de Recursos'!$F$2:$F$1286,FALSE)),"")</f>
        <v/>
      </c>
      <c r="W50" s="28" t="str">
        <f t="array" ref="W50">IFERROR(INDEX('Repasses de Recursos'!H$2:H$1286,MATCH(Painel!$C$2&amp;Painel!$T50,'Repasses de Recursos'!$A$2:$A$1286&amp;'Repasses de Recursos'!$F$2:$F$1286,FALSE)),"")</f>
        <v/>
      </c>
      <c r="X50" s="24" t="str">
        <f t="array" ref="X50">IFERROR(INDEX('Repasses de Recursos'!I$2:I$1286,MATCH(Painel!$C$2&amp;Painel!$T50,'Repasses de Recursos'!$A$2:$A$1286&amp;'Repasses de Recursos'!$F$2:$F$1286,FALSE)),"")</f>
        <v/>
      </c>
      <c r="Y50" s="20" t="str">
        <f t="array" ref="Y50">IFERROR(INDEX('Repasses de Recursos'!J$2:J$1286,MATCH(Painel!$C$2&amp;Painel!$T50,'Repasses de Recursos'!$A$2:$A$1286&amp;'Repasses de Recursos'!$F$2:$F$1286,FALSE)),"")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95</v>
      </c>
      <c r="AI50" s="8">
        <v>42</v>
      </c>
      <c r="AJ50" s="79">
        <f t="shared" ca="1" si="11"/>
        <v>0</v>
      </c>
      <c r="AQ50"/>
    </row>
    <row r="51" spans="2:43" x14ac:dyDescent="0.25">
      <c r="B51" s="39">
        <v>46</v>
      </c>
      <c r="C51" s="22" t="str">
        <f t="shared" si="31"/>
        <v/>
      </c>
      <c r="D51" s="27" t="str">
        <f t="shared" si="32"/>
        <v/>
      </c>
      <c r="E51" s="28" t="str">
        <f t="shared" si="33"/>
        <v/>
      </c>
      <c r="F51" s="47" t="str">
        <f t="shared" si="34"/>
        <v/>
      </c>
      <c r="G51" s="20" t="str">
        <f t="shared" si="35"/>
        <v/>
      </c>
      <c r="I51" s="39">
        <v>46</v>
      </c>
      <c r="J51" s="22" t="str">
        <f t="shared" si="25"/>
        <v/>
      </c>
      <c r="K51" s="49" t="str">
        <f t="shared" si="26"/>
        <v/>
      </c>
      <c r="L51" s="246" t="str">
        <f t="shared" si="27"/>
        <v/>
      </c>
      <c r="M51" s="49" t="str">
        <f t="shared" si="28"/>
        <v/>
      </c>
      <c r="N51" s="20" t="str">
        <f t="shared" si="29"/>
        <v/>
      </c>
      <c r="O51" s="234" t="str">
        <f t="shared" si="30"/>
        <v/>
      </c>
      <c r="P51" s="74" t="str">
        <f t="array" ref="P51">IFERROR(INDEX(Relatórios!$K$2:$K$10071,MATCH(Painel!$C$2&amp;Painel!$AA51&amp;"º Relatório da Comissão de Avaliação",Relatórios!$A$2:$A$10071&amp;Relatórios!$H$2:$H$10071,FALSE)),"")</f>
        <v/>
      </c>
      <c r="Q51" s="77">
        <v>0</v>
      </c>
      <c r="T51" s="39">
        <v>46</v>
      </c>
      <c r="U51" s="22" t="str">
        <f t="array" ref="U51">IFERROR(INDEX('Repasses de Recursos'!E$2:E$1286,MATCH(Painel!$C$2&amp;Painel!$T51,'Repasses de Recursos'!$A$2:$A$1286&amp;'Repasses de Recursos'!$F$2:$F$1286,FALSE)),"")</f>
        <v/>
      </c>
      <c r="V51" s="27" t="str">
        <f t="array" ref="V51">IFERROR(INDEX('Repasses de Recursos'!G$2:G$1286,MATCH(Painel!$C$2&amp;Painel!$T51,'Repasses de Recursos'!$A$2:$A$1286&amp;'Repasses de Recursos'!$F$2:$F$1286,FALSE)),"")</f>
        <v/>
      </c>
      <c r="W51" s="28" t="str">
        <f t="array" ref="W51">IFERROR(INDEX('Repasses de Recursos'!H$2:H$1286,MATCH(Painel!$C$2&amp;Painel!$T51,'Repasses de Recursos'!$A$2:$A$1286&amp;'Repasses de Recursos'!$F$2:$F$1286,FALSE)),"")</f>
        <v/>
      </c>
      <c r="X51" s="24" t="str">
        <f t="array" ref="X51">IFERROR(INDEX('Repasses de Recursos'!I$2:I$1286,MATCH(Painel!$C$2&amp;Painel!$T51,'Repasses de Recursos'!$A$2:$A$1286&amp;'Repasses de Recursos'!$F$2:$F$1286,FALSE)),"")</f>
        <v/>
      </c>
      <c r="Y51" s="20" t="str">
        <f t="array" ref="Y51">IFERROR(INDEX('Repasses de Recursos'!J$2:J$1286,MATCH(Painel!$C$2&amp;Painel!$T51,'Repasses de Recursos'!$A$2:$A$1286&amp;'Repasses de Recursos'!$F$2:$F$1286,FALSE)),"")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96</v>
      </c>
      <c r="AI51" s="8">
        <v>43</v>
      </c>
      <c r="AJ51" s="79">
        <f t="shared" ca="1" si="11"/>
        <v>0</v>
      </c>
      <c r="AQ51"/>
    </row>
    <row r="52" spans="2:43" x14ac:dyDescent="0.25">
      <c r="B52" s="39">
        <v>47</v>
      </c>
      <c r="C52" s="22" t="str">
        <f t="shared" si="31"/>
        <v/>
      </c>
      <c r="D52" s="27" t="str">
        <f t="shared" si="32"/>
        <v/>
      </c>
      <c r="E52" s="28" t="str">
        <f t="shared" si="33"/>
        <v/>
      </c>
      <c r="F52" s="47" t="str">
        <f t="shared" si="34"/>
        <v/>
      </c>
      <c r="G52" s="20" t="str">
        <f t="shared" si="35"/>
        <v/>
      </c>
      <c r="I52" s="39">
        <v>47</v>
      </c>
      <c r="J52" s="22" t="str">
        <f t="shared" si="25"/>
        <v/>
      </c>
      <c r="K52" s="49" t="str">
        <f t="shared" si="26"/>
        <v/>
      </c>
      <c r="L52" s="246" t="str">
        <f t="shared" si="27"/>
        <v/>
      </c>
      <c r="M52" s="49" t="str">
        <f t="shared" si="28"/>
        <v/>
      </c>
      <c r="N52" s="20" t="str">
        <f t="shared" si="29"/>
        <v/>
      </c>
      <c r="O52" s="234" t="str">
        <f t="shared" si="30"/>
        <v/>
      </c>
      <c r="P52" s="74" t="str">
        <f t="array" ref="P52">IFERROR(INDEX(Relatórios!$K$2:$K$10071,MATCH(Painel!$C$2&amp;Painel!$AA52&amp;"º Relatório da Comissão de Avaliação",Relatórios!$A$2:$A$10071&amp;Relatórios!$H$2:$H$10071,FALSE)),"")</f>
        <v/>
      </c>
      <c r="Q52" s="77">
        <v>0</v>
      </c>
      <c r="T52" s="39">
        <v>47</v>
      </c>
      <c r="U52" s="22" t="str">
        <f t="array" ref="U52">IFERROR(INDEX('Repasses de Recursos'!E$2:E$1286,MATCH(Painel!$C$2&amp;Painel!$T52,'Repasses de Recursos'!$A$2:$A$1286&amp;'Repasses de Recursos'!$F$2:$F$1286,FALSE)),"")</f>
        <v/>
      </c>
      <c r="V52" s="27" t="str">
        <f t="array" ref="V52">IFERROR(INDEX('Repasses de Recursos'!G$2:G$1286,MATCH(Painel!$C$2&amp;Painel!$T52,'Repasses de Recursos'!$A$2:$A$1286&amp;'Repasses de Recursos'!$F$2:$F$1286,FALSE)),"")</f>
        <v/>
      </c>
      <c r="W52" s="28" t="str">
        <f t="array" ref="W52">IFERROR(INDEX('Repasses de Recursos'!H$2:H$1286,MATCH(Painel!$C$2&amp;Painel!$T52,'Repasses de Recursos'!$A$2:$A$1286&amp;'Repasses de Recursos'!$F$2:$F$1286,FALSE)),"")</f>
        <v/>
      </c>
      <c r="X52" s="24" t="str">
        <f t="array" ref="X52">IFERROR(INDEX('Repasses de Recursos'!I$2:I$1286,MATCH(Painel!$C$2&amp;Painel!$T52,'Repasses de Recursos'!$A$2:$A$1286&amp;'Repasses de Recursos'!$F$2:$F$1286,FALSE)),"")</f>
        <v/>
      </c>
      <c r="Y52" s="20" t="str">
        <f t="array" ref="Y52">IFERROR(INDEX('Repasses de Recursos'!J$2:J$1286,MATCH(Painel!$C$2&amp;Painel!$T52,'Repasses de Recursos'!$A$2:$A$1286&amp;'Repasses de Recursos'!$F$2:$F$1286,FALSE)),"")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97</v>
      </c>
      <c r="AI52" s="8">
        <v>44</v>
      </c>
      <c r="AJ52" s="79">
        <f t="shared" ca="1" si="11"/>
        <v>0</v>
      </c>
      <c r="AQ52"/>
    </row>
    <row r="53" spans="2:43" x14ac:dyDescent="0.25">
      <c r="B53" s="39">
        <v>48</v>
      </c>
      <c r="C53" s="22" t="str">
        <f t="shared" si="31"/>
        <v/>
      </c>
      <c r="D53" s="27" t="str">
        <f t="shared" si="32"/>
        <v/>
      </c>
      <c r="E53" s="28" t="str">
        <f t="shared" si="33"/>
        <v/>
      </c>
      <c r="F53" s="47" t="str">
        <f t="shared" si="34"/>
        <v/>
      </c>
      <c r="G53" s="20" t="str">
        <f t="shared" si="35"/>
        <v/>
      </c>
      <c r="I53" s="39">
        <v>48</v>
      </c>
      <c r="J53" s="22" t="str">
        <f t="shared" si="25"/>
        <v/>
      </c>
      <c r="K53" s="49" t="str">
        <f t="shared" si="26"/>
        <v/>
      </c>
      <c r="L53" s="246" t="str">
        <f t="shared" si="27"/>
        <v/>
      </c>
      <c r="M53" s="49" t="str">
        <f t="shared" si="28"/>
        <v/>
      </c>
      <c r="N53" s="20" t="str">
        <f t="shared" si="29"/>
        <v/>
      </c>
      <c r="O53" s="234" t="str">
        <f t="shared" si="30"/>
        <v/>
      </c>
      <c r="P53" s="74" t="str">
        <f t="array" ref="P53">IFERROR(INDEX(Relatórios!$K$2:$K$10071,MATCH(Painel!$C$2&amp;Painel!$AA53&amp;"º Relatório da Comissão de Avaliação",Relatórios!$A$2:$A$10071&amp;Relatórios!$H$2:$H$10071,FALSE)),"")</f>
        <v/>
      </c>
      <c r="Q53" s="77">
        <v>0</v>
      </c>
      <c r="T53" s="39">
        <v>48</v>
      </c>
      <c r="U53" s="22" t="str">
        <f t="array" ref="U53">IFERROR(INDEX('Repasses de Recursos'!E$2:E$1286,MATCH(Painel!$C$2&amp;Painel!$T53,'Repasses de Recursos'!$A$2:$A$1286&amp;'Repasses de Recursos'!$F$2:$F$1286,FALSE)),"")</f>
        <v/>
      </c>
      <c r="V53" s="27" t="str">
        <f t="array" ref="V53">IFERROR(INDEX('Repasses de Recursos'!G$2:G$1286,MATCH(Painel!$C$2&amp;Painel!$T53,'Repasses de Recursos'!$A$2:$A$1286&amp;'Repasses de Recursos'!$F$2:$F$1286,FALSE)),"")</f>
        <v/>
      </c>
      <c r="W53" s="28" t="str">
        <f t="array" ref="W53">IFERROR(INDEX('Repasses de Recursos'!H$2:H$1286,MATCH(Painel!$C$2&amp;Painel!$T53,'Repasses de Recursos'!$A$2:$A$1286&amp;'Repasses de Recursos'!$F$2:$F$1286,FALSE)),"")</f>
        <v/>
      </c>
      <c r="X53" s="24" t="str">
        <f t="array" ref="X53">IFERROR(INDEX('Repasses de Recursos'!I$2:I$1286,MATCH(Painel!$C$2&amp;Painel!$T53,'Repasses de Recursos'!$A$2:$A$1286&amp;'Repasses de Recursos'!$F$2:$F$1286,FALSE)),"")</f>
        <v/>
      </c>
      <c r="Y53" s="20" t="str">
        <f t="array" ref="Y53">IFERROR(INDEX('Repasses de Recursos'!J$2:J$1286,MATCH(Painel!$C$2&amp;Painel!$T53,'Repasses de Recursos'!$A$2:$A$1286&amp;'Repasses de Recursos'!$F$2:$F$1286,FALSE)),"")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98</v>
      </c>
      <c r="AI53" s="8">
        <v>45</v>
      </c>
      <c r="AJ53" s="79">
        <f t="shared" ca="1" si="11"/>
        <v>0</v>
      </c>
      <c r="AQ53"/>
    </row>
    <row r="54" spans="2:43" x14ac:dyDescent="0.25">
      <c r="B54" s="39">
        <v>49</v>
      </c>
      <c r="C54" s="22" t="str">
        <f t="shared" si="31"/>
        <v/>
      </c>
      <c r="D54" s="27" t="str">
        <f t="shared" si="32"/>
        <v/>
      </c>
      <c r="E54" s="28" t="str">
        <f t="shared" si="33"/>
        <v/>
      </c>
      <c r="F54" s="47" t="str">
        <f t="shared" si="34"/>
        <v/>
      </c>
      <c r="G54" s="20" t="str">
        <f t="shared" si="35"/>
        <v/>
      </c>
      <c r="I54" s="39">
        <v>49</v>
      </c>
      <c r="J54" s="22" t="str">
        <f t="shared" si="25"/>
        <v/>
      </c>
      <c r="K54" s="49" t="str">
        <f t="shared" si="26"/>
        <v/>
      </c>
      <c r="L54" s="246" t="str">
        <f t="shared" si="27"/>
        <v/>
      </c>
      <c r="M54" s="49" t="str">
        <f t="shared" si="28"/>
        <v/>
      </c>
      <c r="N54" s="20" t="str">
        <f t="shared" si="29"/>
        <v/>
      </c>
      <c r="O54" s="234" t="str">
        <f t="shared" si="30"/>
        <v/>
      </c>
      <c r="P54" s="74" t="str">
        <f t="array" ref="P54">IFERROR(INDEX(Relatórios!$K$2:$K$10071,MATCH(Painel!$C$2&amp;Painel!$AA54&amp;"º Relatório da Comissão de Avaliação",Relatórios!$A$2:$A$10071&amp;Relatórios!$H$2:$H$10071,FALSE)),"")</f>
        <v/>
      </c>
      <c r="Q54" s="77">
        <v>0</v>
      </c>
      <c r="T54" s="39">
        <v>49</v>
      </c>
      <c r="U54" s="22" t="str">
        <f t="array" ref="U54">IFERROR(INDEX('Repasses de Recursos'!E$2:E$1286,MATCH(Painel!$C$2&amp;Painel!$T54,'Repasses de Recursos'!$A$2:$A$1286&amp;'Repasses de Recursos'!$F$2:$F$1286,FALSE)),"")</f>
        <v/>
      </c>
      <c r="V54" s="27" t="str">
        <f t="array" ref="V54">IFERROR(INDEX('Repasses de Recursos'!G$2:G$1286,MATCH(Painel!$C$2&amp;Painel!$T54,'Repasses de Recursos'!$A$2:$A$1286&amp;'Repasses de Recursos'!$F$2:$F$1286,FALSE)),"")</f>
        <v/>
      </c>
      <c r="W54" s="28" t="str">
        <f t="array" ref="W54">IFERROR(INDEX('Repasses de Recursos'!H$2:H$1286,MATCH(Painel!$C$2&amp;Painel!$T54,'Repasses de Recursos'!$A$2:$A$1286&amp;'Repasses de Recursos'!$F$2:$F$1286,FALSE)),"")</f>
        <v/>
      </c>
      <c r="X54" s="24" t="str">
        <f t="array" ref="X54">IFERROR(INDEX('Repasses de Recursos'!I$2:I$1286,MATCH(Painel!$C$2&amp;Painel!$T54,'Repasses de Recursos'!$A$2:$A$1286&amp;'Repasses de Recursos'!$F$2:$F$1286,FALSE)),"")</f>
        <v/>
      </c>
      <c r="Y54" s="20" t="str">
        <f t="array" ref="Y54">IFERROR(INDEX('Repasses de Recursos'!J$2:J$1286,MATCH(Painel!$C$2&amp;Painel!$T54,'Repasses de Recursos'!$A$2:$A$1286&amp;'Repasses de Recursos'!$F$2:$F$1286,FALSE)),"")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99</v>
      </c>
      <c r="AI54" s="8">
        <v>46</v>
      </c>
      <c r="AJ54" s="79">
        <f t="shared" ca="1" si="11"/>
        <v>0</v>
      </c>
      <c r="AQ54"/>
    </row>
    <row r="55" spans="2:43" x14ac:dyDescent="0.25">
      <c r="B55" s="39">
        <v>50</v>
      </c>
      <c r="C55" s="22" t="str">
        <f t="shared" si="31"/>
        <v/>
      </c>
      <c r="D55" s="27" t="str">
        <f t="shared" si="32"/>
        <v/>
      </c>
      <c r="E55" s="28" t="str">
        <f t="shared" si="33"/>
        <v/>
      </c>
      <c r="F55" s="47" t="str">
        <f t="shared" si="34"/>
        <v/>
      </c>
      <c r="G55" s="20" t="str">
        <f t="shared" si="35"/>
        <v/>
      </c>
      <c r="I55" s="39">
        <v>50</v>
      </c>
      <c r="J55" s="22" t="str">
        <f t="shared" si="25"/>
        <v/>
      </c>
      <c r="K55" s="49" t="str">
        <f t="shared" si="26"/>
        <v/>
      </c>
      <c r="L55" s="246" t="str">
        <f t="shared" si="27"/>
        <v/>
      </c>
      <c r="M55" s="49" t="str">
        <f t="shared" si="28"/>
        <v/>
      </c>
      <c r="N55" s="20" t="str">
        <f t="shared" si="29"/>
        <v/>
      </c>
      <c r="O55" s="234" t="str">
        <f t="shared" si="30"/>
        <v/>
      </c>
      <c r="P55" s="74" t="str">
        <f t="array" ref="P55">IFERROR(INDEX(Relatórios!$K$2:$K$10071,MATCH(Painel!$C$2&amp;Painel!$AA55&amp;"º Relatório da Comissão de Avaliação",Relatórios!$A$2:$A$10071&amp;Relatórios!$H$2:$H$10071,FALSE)),"")</f>
        <v/>
      </c>
      <c r="Q55" s="77">
        <v>0</v>
      </c>
      <c r="T55" s="39">
        <v>50</v>
      </c>
      <c r="U55" s="22" t="str">
        <f t="array" ref="U55">IFERROR(INDEX('Repasses de Recursos'!E$2:E$1286,MATCH(Painel!$C$2&amp;Painel!$T55,'Repasses de Recursos'!$A$2:$A$1286&amp;'Repasses de Recursos'!$F$2:$F$1286,FALSE)),"")</f>
        <v/>
      </c>
      <c r="V55" s="27" t="str">
        <f t="array" ref="V55">IFERROR(INDEX('Repasses de Recursos'!G$2:G$1286,MATCH(Painel!$C$2&amp;Painel!$T55,'Repasses de Recursos'!$A$2:$A$1286&amp;'Repasses de Recursos'!$F$2:$F$1286,FALSE)),"")</f>
        <v/>
      </c>
      <c r="W55" s="28" t="str">
        <f t="array" ref="W55">IFERROR(INDEX('Repasses de Recursos'!H$2:H$1286,MATCH(Painel!$C$2&amp;Painel!$T55,'Repasses de Recursos'!$A$2:$A$1286&amp;'Repasses de Recursos'!$F$2:$F$1286,FALSE)),"")</f>
        <v/>
      </c>
      <c r="X55" s="24" t="str">
        <f t="array" ref="X55">IFERROR(INDEX('Repasses de Recursos'!I$2:I$1286,MATCH(Painel!$C$2&amp;Painel!$T55,'Repasses de Recursos'!$A$2:$A$1286&amp;'Repasses de Recursos'!$F$2:$F$1286,FALSE)),"")</f>
        <v/>
      </c>
      <c r="Y55" s="20" t="str">
        <f t="array" ref="Y55">IFERROR(INDEX('Repasses de Recursos'!J$2:J$1286,MATCH(Painel!$C$2&amp;Painel!$T55,'Repasses de Recursos'!$A$2:$A$1286&amp;'Repasses de Recursos'!$F$2:$F$1286,FALSE)),"")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100</v>
      </c>
      <c r="AI55" s="8">
        <v>47</v>
      </c>
      <c r="AJ55" s="79">
        <f t="shared" ca="1" si="11"/>
        <v>0</v>
      </c>
      <c r="AQ55"/>
    </row>
    <row r="56" spans="2:43" x14ac:dyDescent="0.25">
      <c r="B56" s="39">
        <v>51</v>
      </c>
      <c r="C56" s="22" t="str">
        <f t="shared" si="31"/>
        <v/>
      </c>
      <c r="D56" s="27" t="str">
        <f t="shared" si="32"/>
        <v/>
      </c>
      <c r="E56" s="28" t="str">
        <f t="shared" si="33"/>
        <v/>
      </c>
      <c r="F56" s="47" t="str">
        <f t="shared" si="34"/>
        <v/>
      </c>
      <c r="G56" s="20" t="str">
        <f t="shared" si="35"/>
        <v/>
      </c>
      <c r="I56" s="39">
        <v>51</v>
      </c>
      <c r="J56" s="22" t="str">
        <f t="shared" si="25"/>
        <v/>
      </c>
      <c r="K56" s="49" t="str">
        <f t="shared" si="26"/>
        <v/>
      </c>
      <c r="L56" s="246" t="str">
        <f t="shared" si="27"/>
        <v/>
      </c>
      <c r="M56" s="49" t="str">
        <f t="shared" si="28"/>
        <v/>
      </c>
      <c r="N56" s="20" t="str">
        <f t="shared" si="29"/>
        <v/>
      </c>
      <c r="O56" s="234" t="str">
        <f t="shared" si="30"/>
        <v/>
      </c>
      <c r="P56" s="74" t="str">
        <f t="array" ref="P56">IFERROR(INDEX(Relatórios!$K$2:$K$10071,MATCH(Painel!$C$2&amp;Painel!$AA56&amp;"º Relatório da Comissão de Avaliação",Relatórios!$A$2:$A$10071&amp;Relatórios!$H$2:$H$10071,FALSE)),"")</f>
        <v/>
      </c>
      <c r="Q56" s="77">
        <v>0</v>
      </c>
      <c r="T56" s="39">
        <v>51</v>
      </c>
      <c r="U56" s="22" t="str">
        <f t="array" ref="U56">IFERROR(INDEX('Repasses de Recursos'!E$2:E$1286,MATCH(Painel!$C$2&amp;Painel!$T56,'Repasses de Recursos'!$A$2:$A$1286&amp;'Repasses de Recursos'!$F$2:$F$1286,FALSE)),"")</f>
        <v/>
      </c>
      <c r="V56" s="27" t="str">
        <f t="array" ref="V56">IFERROR(INDEX('Repasses de Recursos'!G$2:G$1286,MATCH(Painel!$C$2&amp;Painel!$T56,'Repasses de Recursos'!$A$2:$A$1286&amp;'Repasses de Recursos'!$F$2:$F$1286,FALSE)),"")</f>
        <v/>
      </c>
      <c r="W56" s="28" t="str">
        <f t="array" ref="W56">IFERROR(INDEX('Repasses de Recursos'!H$2:H$1286,MATCH(Painel!$C$2&amp;Painel!$T56,'Repasses de Recursos'!$A$2:$A$1286&amp;'Repasses de Recursos'!$F$2:$F$1286,FALSE)),"")</f>
        <v/>
      </c>
      <c r="X56" s="24" t="str">
        <f t="array" ref="X56">IFERROR(INDEX('Repasses de Recursos'!I$2:I$1286,MATCH(Painel!$C$2&amp;Painel!$T56,'Repasses de Recursos'!$A$2:$A$1286&amp;'Repasses de Recursos'!$F$2:$F$1286,FALSE)),"")</f>
        <v/>
      </c>
      <c r="Y56" s="20" t="str">
        <f t="array" ref="Y56">IFERROR(INDEX('Repasses de Recursos'!J$2:J$1286,MATCH(Painel!$C$2&amp;Painel!$T56,'Repasses de Recursos'!$A$2:$A$1286&amp;'Repasses de Recursos'!$F$2:$F$1286,FALSE)),"")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101</v>
      </c>
      <c r="AI56" s="8">
        <v>48</v>
      </c>
      <c r="AJ56" s="79">
        <f t="shared" ca="1" si="11"/>
        <v>0</v>
      </c>
      <c r="AQ56"/>
    </row>
    <row r="57" spans="2:43" x14ac:dyDescent="0.25">
      <c r="B57" s="39">
        <v>52</v>
      </c>
      <c r="C57" s="22" t="str">
        <f t="shared" si="31"/>
        <v/>
      </c>
      <c r="D57" s="27" t="str">
        <f t="shared" si="32"/>
        <v/>
      </c>
      <c r="E57" s="28" t="str">
        <f t="shared" si="33"/>
        <v/>
      </c>
      <c r="F57" s="47" t="str">
        <f t="shared" si="34"/>
        <v/>
      </c>
      <c r="G57" s="20" t="str">
        <f t="shared" si="35"/>
        <v/>
      </c>
      <c r="I57" s="39">
        <v>52</v>
      </c>
      <c r="J57" s="22" t="str">
        <f t="shared" si="25"/>
        <v/>
      </c>
      <c r="K57" s="49" t="str">
        <f t="shared" si="26"/>
        <v/>
      </c>
      <c r="L57" s="246" t="str">
        <f t="shared" si="27"/>
        <v/>
      </c>
      <c r="M57" s="49" t="str">
        <f t="shared" si="28"/>
        <v/>
      </c>
      <c r="N57" s="20" t="str">
        <f t="shared" si="29"/>
        <v/>
      </c>
      <c r="O57" s="234" t="str">
        <f t="shared" si="30"/>
        <v/>
      </c>
      <c r="P57" s="74" t="str">
        <f t="array" ref="P57">IFERROR(INDEX(Relatórios!$K$2:$K$10071,MATCH(Painel!$C$2&amp;Painel!$AA57&amp;"º Relatório da Comissão de Avaliação",Relatórios!$A$2:$A$10071&amp;Relatórios!$H$2:$H$10071,FALSE)),"")</f>
        <v/>
      </c>
      <c r="Q57" s="77">
        <v>0</v>
      </c>
      <c r="T57" s="39">
        <v>52</v>
      </c>
      <c r="U57" s="22" t="str">
        <f t="array" ref="U57">IFERROR(INDEX('Repasses de Recursos'!E$2:E$1286,MATCH(Painel!$C$2&amp;Painel!$T57,'Repasses de Recursos'!$A$2:$A$1286&amp;'Repasses de Recursos'!$F$2:$F$1286,FALSE)),"")</f>
        <v/>
      </c>
      <c r="V57" s="27" t="str">
        <f t="array" ref="V57">IFERROR(INDEX('Repasses de Recursos'!G$2:G$1286,MATCH(Painel!$C$2&amp;Painel!$T57,'Repasses de Recursos'!$A$2:$A$1286&amp;'Repasses de Recursos'!$F$2:$F$1286,FALSE)),"")</f>
        <v/>
      </c>
      <c r="W57" s="28" t="str">
        <f t="array" ref="W57">IFERROR(INDEX('Repasses de Recursos'!H$2:H$1286,MATCH(Painel!$C$2&amp;Painel!$T57,'Repasses de Recursos'!$A$2:$A$1286&amp;'Repasses de Recursos'!$F$2:$F$1286,FALSE)),"")</f>
        <v/>
      </c>
      <c r="X57" s="24" t="str">
        <f t="array" ref="X57">IFERROR(INDEX('Repasses de Recursos'!I$2:I$1286,MATCH(Painel!$C$2&amp;Painel!$T57,'Repasses de Recursos'!$A$2:$A$1286&amp;'Repasses de Recursos'!$F$2:$F$1286,FALSE)),"")</f>
        <v/>
      </c>
      <c r="Y57" s="20" t="str">
        <f t="array" ref="Y57">IFERROR(INDEX('Repasses de Recursos'!J$2:J$1286,MATCH(Painel!$C$2&amp;Painel!$T57,'Repasses de Recursos'!$A$2:$A$1286&amp;'Repasses de Recursos'!$F$2:$F$1286,FALSE)),"")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102</v>
      </c>
      <c r="AI57" s="8">
        <v>49</v>
      </c>
      <c r="AJ57" s="79">
        <f t="shared" ca="1" si="11"/>
        <v>0</v>
      </c>
      <c r="AQ57"/>
    </row>
    <row r="58" spans="2:43" x14ac:dyDescent="0.25">
      <c r="B58" s="39">
        <v>53</v>
      </c>
      <c r="C58" s="22" t="str">
        <f t="shared" si="31"/>
        <v/>
      </c>
      <c r="D58" s="27" t="str">
        <f t="shared" si="32"/>
        <v/>
      </c>
      <c r="E58" s="28" t="str">
        <f t="shared" si="33"/>
        <v/>
      </c>
      <c r="F58" s="47" t="str">
        <f t="shared" si="34"/>
        <v/>
      </c>
      <c r="G58" s="20" t="str">
        <f t="shared" si="35"/>
        <v/>
      </c>
      <c r="I58" s="39">
        <v>53</v>
      </c>
      <c r="J58" s="22" t="str">
        <f t="shared" si="25"/>
        <v/>
      </c>
      <c r="K58" s="49" t="str">
        <f t="shared" si="26"/>
        <v/>
      </c>
      <c r="L58" s="246" t="str">
        <f t="shared" si="27"/>
        <v/>
      </c>
      <c r="M58" s="49" t="str">
        <f t="shared" si="28"/>
        <v/>
      </c>
      <c r="N58" s="20" t="str">
        <f t="shared" si="29"/>
        <v/>
      </c>
      <c r="O58" s="234" t="str">
        <f t="shared" si="30"/>
        <v/>
      </c>
      <c r="P58" s="74" t="str">
        <f t="array" ref="P58">IFERROR(INDEX(Relatórios!$K$2:$K$10071,MATCH(Painel!$C$2&amp;Painel!$AA58&amp;"º Relatório da Comissão de Avaliação",Relatórios!$A$2:$A$10071&amp;Relatórios!$H$2:$H$10071,FALSE)),"")</f>
        <v/>
      </c>
      <c r="Q58" s="77">
        <v>0</v>
      </c>
      <c r="T58" s="39">
        <v>53</v>
      </c>
      <c r="U58" s="22" t="str">
        <f t="array" ref="U58">IFERROR(INDEX('Repasses de Recursos'!E$2:E$1286,MATCH(Painel!$C$2&amp;Painel!$T58,'Repasses de Recursos'!$A$2:$A$1286&amp;'Repasses de Recursos'!$F$2:$F$1286,FALSE)),"")</f>
        <v/>
      </c>
      <c r="V58" s="27" t="str">
        <f t="array" ref="V58">IFERROR(INDEX('Repasses de Recursos'!G$2:G$1286,MATCH(Painel!$C$2&amp;Painel!$T58,'Repasses de Recursos'!$A$2:$A$1286&amp;'Repasses de Recursos'!$F$2:$F$1286,FALSE)),"")</f>
        <v/>
      </c>
      <c r="W58" s="28" t="str">
        <f t="array" ref="W58">IFERROR(INDEX('Repasses de Recursos'!H$2:H$1286,MATCH(Painel!$C$2&amp;Painel!$T58,'Repasses de Recursos'!$A$2:$A$1286&amp;'Repasses de Recursos'!$F$2:$F$1286,FALSE)),"")</f>
        <v/>
      </c>
      <c r="X58" s="24" t="str">
        <f t="array" ref="X58">IFERROR(INDEX('Repasses de Recursos'!I$2:I$1286,MATCH(Painel!$C$2&amp;Painel!$T58,'Repasses de Recursos'!$A$2:$A$1286&amp;'Repasses de Recursos'!$F$2:$F$1286,FALSE)),"")</f>
        <v/>
      </c>
      <c r="Y58" s="20" t="str">
        <f t="array" ref="Y58">IFERROR(INDEX('Repasses de Recursos'!J$2:J$1286,MATCH(Painel!$C$2&amp;Painel!$T58,'Repasses de Recursos'!$A$2:$A$1286&amp;'Repasses de Recursos'!$F$2:$F$1286,FALSE)),"")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103</v>
      </c>
      <c r="AI58" s="8">
        <v>50</v>
      </c>
      <c r="AJ58" s="79">
        <f t="shared" ca="1" si="11"/>
        <v>0</v>
      </c>
      <c r="AQ58"/>
    </row>
    <row r="59" spans="2:43" x14ac:dyDescent="0.25">
      <c r="B59" s="39">
        <v>54</v>
      </c>
      <c r="C59" s="22" t="str">
        <f t="shared" si="31"/>
        <v/>
      </c>
      <c r="D59" s="27" t="str">
        <f t="shared" si="32"/>
        <v/>
      </c>
      <c r="E59" s="28" t="str">
        <f t="shared" si="33"/>
        <v/>
      </c>
      <c r="F59" s="47" t="str">
        <f t="shared" si="34"/>
        <v/>
      </c>
      <c r="G59" s="20" t="str">
        <f t="shared" si="35"/>
        <v/>
      </c>
      <c r="I59" s="39">
        <v>54</v>
      </c>
      <c r="J59" s="22" t="str">
        <f t="shared" si="25"/>
        <v/>
      </c>
      <c r="K59" s="49" t="str">
        <f t="shared" si="26"/>
        <v/>
      </c>
      <c r="L59" s="246" t="str">
        <f t="shared" si="27"/>
        <v/>
      </c>
      <c r="M59" s="49" t="str">
        <f t="shared" si="28"/>
        <v/>
      </c>
      <c r="N59" s="20" t="str">
        <f t="shared" si="29"/>
        <v/>
      </c>
      <c r="O59" s="234" t="str">
        <f t="shared" si="30"/>
        <v/>
      </c>
      <c r="P59" s="74" t="str">
        <f t="array" ref="P59">IFERROR(INDEX(Relatórios!$K$2:$K$10071,MATCH(Painel!$C$2&amp;Painel!$AA59&amp;"º Relatório da Comissão de Avaliação",Relatórios!$A$2:$A$10071&amp;Relatórios!$H$2:$H$10071,FALSE)),"")</f>
        <v/>
      </c>
      <c r="Q59" s="77">
        <v>0</v>
      </c>
      <c r="T59" s="39">
        <v>54</v>
      </c>
      <c r="U59" s="22" t="str">
        <f t="array" ref="U59">IFERROR(INDEX('Repasses de Recursos'!E$2:E$1286,MATCH(Painel!$C$2&amp;Painel!$T59,'Repasses de Recursos'!$A$2:$A$1286&amp;'Repasses de Recursos'!$F$2:$F$1286,FALSE)),"")</f>
        <v/>
      </c>
      <c r="V59" s="27" t="str">
        <f t="array" ref="V59">IFERROR(INDEX('Repasses de Recursos'!G$2:G$1286,MATCH(Painel!$C$2&amp;Painel!$T59,'Repasses de Recursos'!$A$2:$A$1286&amp;'Repasses de Recursos'!$F$2:$F$1286,FALSE)),"")</f>
        <v/>
      </c>
      <c r="W59" s="28" t="str">
        <f t="array" ref="W59">IFERROR(INDEX('Repasses de Recursos'!H$2:H$1286,MATCH(Painel!$C$2&amp;Painel!$T59,'Repasses de Recursos'!$A$2:$A$1286&amp;'Repasses de Recursos'!$F$2:$F$1286,FALSE)),"")</f>
        <v/>
      </c>
      <c r="X59" s="24" t="str">
        <f t="array" ref="X59">IFERROR(INDEX('Repasses de Recursos'!I$2:I$1286,MATCH(Painel!$C$2&amp;Painel!$T59,'Repasses de Recursos'!$A$2:$A$1286&amp;'Repasses de Recursos'!$F$2:$F$1286,FALSE)),"")</f>
        <v/>
      </c>
      <c r="Y59" s="20" t="str">
        <f t="array" ref="Y59">IFERROR(INDEX('Repasses de Recursos'!J$2:J$1286,MATCH(Painel!$C$2&amp;Painel!$T59,'Repasses de Recursos'!$A$2:$A$1286&amp;'Repasses de Recursos'!$F$2:$F$1286,FALSE)),"")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104</v>
      </c>
      <c r="AI59" s="8">
        <v>99</v>
      </c>
      <c r="AJ59" s="79">
        <f t="shared" ca="1" si="11"/>
        <v>0</v>
      </c>
      <c r="AQ59"/>
    </row>
    <row r="60" spans="2:43" x14ac:dyDescent="0.25">
      <c r="B60" s="39">
        <v>55</v>
      </c>
      <c r="C60" s="22" t="str">
        <f t="shared" si="31"/>
        <v/>
      </c>
      <c r="D60" s="27" t="str">
        <f t="shared" si="32"/>
        <v/>
      </c>
      <c r="E60" s="28" t="str">
        <f t="shared" si="33"/>
        <v/>
      </c>
      <c r="F60" s="47" t="str">
        <f t="shared" si="34"/>
        <v/>
      </c>
      <c r="G60" s="20" t="str">
        <f t="shared" si="35"/>
        <v/>
      </c>
      <c r="I60" s="39">
        <v>55</v>
      </c>
      <c r="J60" s="22" t="str">
        <f t="shared" si="25"/>
        <v/>
      </c>
      <c r="K60" s="49" t="str">
        <f t="shared" si="26"/>
        <v/>
      </c>
      <c r="L60" s="246" t="str">
        <f t="shared" si="27"/>
        <v/>
      </c>
      <c r="M60" s="49" t="str">
        <f t="shared" si="28"/>
        <v/>
      </c>
      <c r="N60" s="20" t="str">
        <f t="shared" si="29"/>
        <v/>
      </c>
      <c r="O60" s="234" t="str">
        <f t="shared" si="30"/>
        <v/>
      </c>
      <c r="P60" s="74" t="str">
        <f t="array" ref="P60">IFERROR(INDEX(Relatórios!$K$2:$K$10071,MATCH(Painel!$C$2&amp;Painel!$AA60&amp;"º Relatório da Comissão de Avaliação",Relatórios!$A$2:$A$10071&amp;Relatórios!$H$2:$H$10071,FALSE)),"")</f>
        <v/>
      </c>
      <c r="Q60" s="77">
        <v>0</v>
      </c>
      <c r="T60" s="39">
        <v>55</v>
      </c>
      <c r="U60" s="22" t="str">
        <f t="array" ref="U60">IFERROR(INDEX('Repasses de Recursos'!E$2:E$1286,MATCH(Painel!$C$2&amp;Painel!$T60,'Repasses de Recursos'!$A$2:$A$1286&amp;'Repasses de Recursos'!$F$2:$F$1286,FALSE)),"")</f>
        <v/>
      </c>
      <c r="V60" s="27" t="str">
        <f t="array" ref="V60">IFERROR(INDEX('Repasses de Recursos'!G$2:G$1286,MATCH(Painel!$C$2&amp;Painel!$T60,'Repasses de Recursos'!$A$2:$A$1286&amp;'Repasses de Recursos'!$F$2:$F$1286,FALSE)),"")</f>
        <v/>
      </c>
      <c r="W60" s="28" t="str">
        <f t="array" ref="W60">IFERROR(INDEX('Repasses de Recursos'!H$2:H$1286,MATCH(Painel!$C$2&amp;Painel!$T60,'Repasses de Recursos'!$A$2:$A$1286&amp;'Repasses de Recursos'!$F$2:$F$1286,FALSE)),"")</f>
        <v/>
      </c>
      <c r="X60" s="24" t="str">
        <f t="array" ref="X60">IFERROR(INDEX('Repasses de Recursos'!I$2:I$1286,MATCH(Painel!$C$2&amp;Painel!$T60,'Repasses de Recursos'!$A$2:$A$1286&amp;'Repasses de Recursos'!$F$2:$F$1286,FALSE)),"")</f>
        <v/>
      </c>
      <c r="Y60" s="20" t="str">
        <f t="array" ref="Y60">IFERROR(INDEX('Repasses de Recursos'!J$2:J$1286,MATCH(Painel!$C$2&amp;Painel!$T60,'Repasses de Recursos'!$A$2:$A$1286&amp;'Repasses de Recursos'!$F$2:$F$1286,FALSE)),"")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105</v>
      </c>
      <c r="AI60" s="8">
        <v>100</v>
      </c>
      <c r="AJ60" s="79">
        <f t="shared" ca="1" si="11"/>
        <v>0</v>
      </c>
      <c r="AQ60"/>
    </row>
    <row r="61" spans="2:43" x14ac:dyDescent="0.25">
      <c r="B61" s="39">
        <v>56</v>
      </c>
      <c r="C61" s="22" t="str">
        <f t="shared" si="31"/>
        <v/>
      </c>
      <c r="D61" s="27" t="str">
        <f t="shared" si="32"/>
        <v/>
      </c>
      <c r="E61" s="28" t="str">
        <f t="shared" si="33"/>
        <v/>
      </c>
      <c r="F61" s="47" t="str">
        <f t="shared" si="34"/>
        <v/>
      </c>
      <c r="G61" s="20" t="str">
        <f t="shared" si="35"/>
        <v/>
      </c>
      <c r="I61" s="39">
        <v>56</v>
      </c>
      <c r="J61" s="22" t="str">
        <f t="shared" si="25"/>
        <v/>
      </c>
      <c r="K61" s="49" t="str">
        <f t="shared" si="26"/>
        <v/>
      </c>
      <c r="L61" s="246" t="str">
        <f t="shared" si="27"/>
        <v/>
      </c>
      <c r="M61" s="49" t="str">
        <f t="shared" si="28"/>
        <v/>
      </c>
      <c r="N61" s="20" t="str">
        <f t="shared" si="29"/>
        <v/>
      </c>
      <c r="O61" s="234" t="str">
        <f t="shared" si="30"/>
        <v/>
      </c>
      <c r="P61" s="74" t="str">
        <f t="array" ref="P61">IFERROR(INDEX(Relatórios!$K$2:$K$10071,MATCH(Painel!$C$2&amp;Painel!$AA61&amp;"º Relatório da Comissão de Avaliação",Relatórios!$A$2:$A$10071&amp;Relatórios!$H$2:$H$10071,FALSE)),"")</f>
        <v/>
      </c>
      <c r="Q61" s="77">
        <v>0</v>
      </c>
      <c r="T61" s="39">
        <v>56</v>
      </c>
      <c r="U61" s="22" t="str">
        <f t="array" ref="U61">IFERROR(INDEX('Repasses de Recursos'!E$2:E$1286,MATCH(Painel!$C$2&amp;Painel!$T61,'Repasses de Recursos'!$A$2:$A$1286&amp;'Repasses de Recursos'!$F$2:$F$1286,FALSE)),"")</f>
        <v/>
      </c>
      <c r="V61" s="27" t="str">
        <f t="array" ref="V61">IFERROR(INDEX('Repasses de Recursos'!G$2:G$1286,MATCH(Painel!$C$2&amp;Painel!$T61,'Repasses de Recursos'!$A$2:$A$1286&amp;'Repasses de Recursos'!$F$2:$F$1286,FALSE)),"")</f>
        <v/>
      </c>
      <c r="W61" s="28" t="str">
        <f t="array" ref="W61">IFERROR(INDEX('Repasses de Recursos'!H$2:H$1286,MATCH(Painel!$C$2&amp;Painel!$T61,'Repasses de Recursos'!$A$2:$A$1286&amp;'Repasses de Recursos'!$F$2:$F$1286,FALSE)),"")</f>
        <v/>
      </c>
      <c r="X61" s="24" t="str">
        <f t="array" ref="X61">IFERROR(INDEX('Repasses de Recursos'!I$2:I$1286,MATCH(Painel!$C$2&amp;Painel!$T61,'Repasses de Recursos'!$A$2:$A$1286&amp;'Repasses de Recursos'!$F$2:$F$1286,FALSE)),"")</f>
        <v/>
      </c>
      <c r="Y61" s="20" t="str">
        <f t="array" ref="Y61">IFERROR(INDEX('Repasses de Recursos'!J$2:J$1286,MATCH(Painel!$C$2&amp;Painel!$T61,'Repasses de Recursos'!$A$2:$A$1286&amp;'Repasses de Recursos'!$F$2:$F$1286,FALSE)),"")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25">
      <c r="B62" s="39">
        <v>57</v>
      </c>
      <c r="C62" s="22" t="str">
        <f t="shared" si="31"/>
        <v/>
      </c>
      <c r="D62" s="27" t="str">
        <f t="shared" si="32"/>
        <v/>
      </c>
      <c r="E62" s="28" t="str">
        <f t="shared" si="33"/>
        <v/>
      </c>
      <c r="F62" s="47" t="str">
        <f t="shared" si="34"/>
        <v/>
      </c>
      <c r="G62" s="20" t="str">
        <f t="shared" si="35"/>
        <v/>
      </c>
      <c r="I62" s="39">
        <v>57</v>
      </c>
      <c r="J62" s="22" t="str">
        <f t="shared" si="25"/>
        <v/>
      </c>
      <c r="K62" s="49" t="str">
        <f t="shared" si="26"/>
        <v/>
      </c>
      <c r="L62" s="246" t="str">
        <f t="shared" si="27"/>
        <v/>
      </c>
      <c r="M62" s="49" t="str">
        <f t="shared" si="28"/>
        <v/>
      </c>
      <c r="N62" s="20" t="str">
        <f t="shared" si="29"/>
        <v/>
      </c>
      <c r="O62" s="234" t="str">
        <f t="shared" si="30"/>
        <v/>
      </c>
      <c r="P62" s="74" t="str">
        <f t="array" ref="P62">IFERROR(INDEX(Relatórios!$K$2:$K$10071,MATCH(Painel!$C$2&amp;Painel!$AA62&amp;"º Relatório da Comissão de Avaliação",Relatórios!$A$2:$A$10071&amp;Relatórios!$H$2:$H$10071,FALSE)),"")</f>
        <v/>
      </c>
      <c r="Q62" s="77">
        <v>0</v>
      </c>
      <c r="T62" s="39">
        <v>57</v>
      </c>
      <c r="U62" s="22" t="str">
        <f t="array" ref="U62">IFERROR(INDEX('Repasses de Recursos'!E$2:E$1286,MATCH(Painel!$C$2&amp;Painel!$T62,'Repasses de Recursos'!$A$2:$A$1286&amp;'Repasses de Recursos'!$F$2:$F$1286,FALSE)),"")</f>
        <v/>
      </c>
      <c r="V62" s="27" t="str">
        <f t="array" ref="V62">IFERROR(INDEX('Repasses de Recursos'!G$2:G$1286,MATCH(Painel!$C$2&amp;Painel!$T62,'Repasses de Recursos'!$A$2:$A$1286&amp;'Repasses de Recursos'!$F$2:$F$1286,FALSE)),"")</f>
        <v/>
      </c>
      <c r="W62" s="28" t="str">
        <f t="array" ref="W62">IFERROR(INDEX('Repasses de Recursos'!H$2:H$1286,MATCH(Painel!$C$2&amp;Painel!$T62,'Repasses de Recursos'!$A$2:$A$1286&amp;'Repasses de Recursos'!$F$2:$F$1286,FALSE)),"")</f>
        <v/>
      </c>
      <c r="X62" s="24" t="str">
        <f t="array" ref="X62">IFERROR(INDEX('Repasses de Recursos'!I$2:I$1286,MATCH(Painel!$C$2&amp;Painel!$T62,'Repasses de Recursos'!$A$2:$A$1286&amp;'Repasses de Recursos'!$F$2:$F$1286,FALSE)),"")</f>
        <v/>
      </c>
      <c r="Y62" s="20" t="str">
        <f t="array" ref="Y62">IFERROR(INDEX('Repasses de Recursos'!J$2:J$1286,MATCH(Painel!$C$2&amp;Painel!$T62,'Repasses de Recursos'!$A$2:$A$1286&amp;'Repasses de Recursos'!$F$2:$F$1286,FALSE)),"")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25">
      <c r="B63" s="39">
        <v>58</v>
      </c>
      <c r="C63" s="22" t="str">
        <f t="shared" si="31"/>
        <v/>
      </c>
      <c r="D63" s="27" t="str">
        <f t="shared" si="32"/>
        <v/>
      </c>
      <c r="E63" s="28" t="str">
        <f t="shared" si="33"/>
        <v/>
      </c>
      <c r="F63" s="47" t="str">
        <f t="shared" si="34"/>
        <v/>
      </c>
      <c r="G63" s="20" t="str">
        <f t="shared" si="35"/>
        <v/>
      </c>
      <c r="I63" s="39">
        <v>58</v>
      </c>
      <c r="J63" s="22" t="str">
        <f t="shared" si="25"/>
        <v/>
      </c>
      <c r="K63" s="49" t="str">
        <f t="shared" si="26"/>
        <v/>
      </c>
      <c r="L63" s="246" t="str">
        <f t="shared" si="27"/>
        <v/>
      </c>
      <c r="M63" s="49" t="str">
        <f t="shared" si="28"/>
        <v/>
      </c>
      <c r="N63" s="20" t="str">
        <f t="shared" si="29"/>
        <v/>
      </c>
      <c r="O63" s="234" t="str">
        <f t="shared" si="30"/>
        <v/>
      </c>
      <c r="P63" s="74" t="str">
        <f t="array" ref="P63">IFERROR(INDEX(Relatórios!$K$2:$K$10071,MATCH(Painel!$C$2&amp;Painel!$AA63&amp;"º Relatório da Comissão de Avaliação",Relatórios!$A$2:$A$10071&amp;Relatórios!$H$2:$H$10071,FALSE)),"")</f>
        <v/>
      </c>
      <c r="Q63" s="77">
        <v>0</v>
      </c>
      <c r="T63" s="39">
        <v>58</v>
      </c>
      <c r="U63" s="22" t="str">
        <f t="array" ref="U63">IFERROR(INDEX('Repasses de Recursos'!E$2:E$1286,MATCH(Painel!$C$2&amp;Painel!$T63,'Repasses de Recursos'!$A$2:$A$1286&amp;'Repasses de Recursos'!$F$2:$F$1286,FALSE)),"")</f>
        <v/>
      </c>
      <c r="V63" s="27" t="str">
        <f t="array" ref="V63">IFERROR(INDEX('Repasses de Recursos'!G$2:G$1286,MATCH(Painel!$C$2&amp;Painel!$T63,'Repasses de Recursos'!$A$2:$A$1286&amp;'Repasses de Recursos'!$F$2:$F$1286,FALSE)),"")</f>
        <v/>
      </c>
      <c r="W63" s="28" t="str">
        <f t="array" ref="W63">IFERROR(INDEX('Repasses de Recursos'!H$2:H$1286,MATCH(Painel!$C$2&amp;Painel!$T63,'Repasses de Recursos'!$A$2:$A$1286&amp;'Repasses de Recursos'!$F$2:$F$1286,FALSE)),"")</f>
        <v/>
      </c>
      <c r="X63" s="24" t="str">
        <f t="array" ref="X63">IFERROR(INDEX('Repasses de Recursos'!I$2:I$1286,MATCH(Painel!$C$2&amp;Painel!$T63,'Repasses de Recursos'!$A$2:$A$1286&amp;'Repasses de Recursos'!$F$2:$F$1286,FALSE)),"")</f>
        <v/>
      </c>
      <c r="Y63" s="20" t="str">
        <f t="array" ref="Y63">IFERROR(INDEX('Repasses de Recursos'!J$2:J$1286,MATCH(Painel!$C$2&amp;Painel!$T63,'Repasses de Recursos'!$A$2:$A$1286&amp;'Repasses de Recursos'!$F$2:$F$1286,FALSE)),"")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25">
      <c r="B64" s="39">
        <v>59</v>
      </c>
      <c r="C64" s="22" t="str">
        <f t="shared" si="31"/>
        <v/>
      </c>
      <c r="D64" s="27" t="str">
        <f t="shared" si="32"/>
        <v/>
      </c>
      <c r="E64" s="28" t="str">
        <f t="shared" si="33"/>
        <v/>
      </c>
      <c r="F64" s="47" t="str">
        <f t="shared" si="34"/>
        <v/>
      </c>
      <c r="G64" s="20" t="str">
        <f t="shared" si="35"/>
        <v/>
      </c>
      <c r="I64" s="39">
        <v>59</v>
      </c>
      <c r="J64" s="22" t="str">
        <f t="shared" si="25"/>
        <v/>
      </c>
      <c r="K64" s="49" t="str">
        <f t="shared" si="26"/>
        <v/>
      </c>
      <c r="L64" s="246" t="str">
        <f t="shared" si="27"/>
        <v/>
      </c>
      <c r="M64" s="49" t="str">
        <f t="shared" si="28"/>
        <v/>
      </c>
      <c r="N64" s="20" t="str">
        <f t="shared" si="29"/>
        <v/>
      </c>
      <c r="O64" s="234" t="str">
        <f t="shared" si="30"/>
        <v/>
      </c>
      <c r="P64" s="74" t="str">
        <f t="array" ref="P64">IFERROR(INDEX(Relatórios!$K$2:$K$10071,MATCH(Painel!$C$2&amp;Painel!$AA64&amp;"º Relatório da Comissão de Avaliação",Relatórios!$A$2:$A$10071&amp;Relatórios!$H$2:$H$10071,FALSE)),"")</f>
        <v/>
      </c>
      <c r="Q64" s="77">
        <v>0</v>
      </c>
      <c r="T64" s="39">
        <v>59</v>
      </c>
      <c r="U64" s="22" t="str">
        <f t="array" ref="U64">IFERROR(INDEX('Repasses de Recursos'!E$2:E$1286,MATCH(Painel!$C$2&amp;Painel!$T64,'Repasses de Recursos'!$A$2:$A$1286&amp;'Repasses de Recursos'!$F$2:$F$1286,FALSE)),"")</f>
        <v/>
      </c>
      <c r="V64" s="27" t="str">
        <f t="array" ref="V64">IFERROR(INDEX('Repasses de Recursos'!G$2:G$1286,MATCH(Painel!$C$2&amp;Painel!$T64,'Repasses de Recursos'!$A$2:$A$1286&amp;'Repasses de Recursos'!$F$2:$F$1286,FALSE)),"")</f>
        <v/>
      </c>
      <c r="W64" s="28" t="str">
        <f t="array" ref="W64">IFERROR(INDEX('Repasses de Recursos'!H$2:H$1286,MATCH(Painel!$C$2&amp;Painel!$T64,'Repasses de Recursos'!$A$2:$A$1286&amp;'Repasses de Recursos'!$F$2:$F$1286,FALSE)),"")</f>
        <v/>
      </c>
      <c r="X64" s="24" t="str">
        <f t="array" ref="X64">IFERROR(INDEX('Repasses de Recursos'!I$2:I$1286,MATCH(Painel!$C$2&amp;Painel!$T64,'Repasses de Recursos'!$A$2:$A$1286&amp;'Repasses de Recursos'!$F$2:$F$1286,FALSE)),"")</f>
        <v/>
      </c>
      <c r="Y64" s="20" t="str">
        <f t="array" ref="Y64">IFERROR(INDEX('Repasses de Recursos'!J$2:J$1286,MATCH(Painel!$C$2&amp;Painel!$T64,'Repasses de Recursos'!$A$2:$A$1286&amp;'Repasses de Recursos'!$F$2:$F$1286,FALSE)),"")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25">
      <c r="B65" s="39">
        <v>60</v>
      </c>
      <c r="C65" s="22" t="str">
        <f t="shared" si="31"/>
        <v/>
      </c>
      <c r="D65" s="27" t="str">
        <f t="shared" si="32"/>
        <v/>
      </c>
      <c r="E65" s="28" t="str">
        <f t="shared" si="33"/>
        <v/>
      </c>
      <c r="F65" s="47" t="str">
        <f t="shared" si="34"/>
        <v/>
      </c>
      <c r="G65" s="20" t="str">
        <f t="shared" si="35"/>
        <v/>
      </c>
      <c r="I65" s="39">
        <v>60</v>
      </c>
      <c r="J65" s="22" t="str">
        <f t="shared" si="25"/>
        <v/>
      </c>
      <c r="K65" s="49" t="str">
        <f t="shared" si="26"/>
        <v/>
      </c>
      <c r="L65" s="246" t="str">
        <f t="shared" si="27"/>
        <v/>
      </c>
      <c r="M65" s="49" t="str">
        <f t="shared" si="28"/>
        <v/>
      </c>
      <c r="N65" s="20" t="str">
        <f t="shared" si="29"/>
        <v/>
      </c>
      <c r="O65" s="234" t="str">
        <f t="shared" si="30"/>
        <v/>
      </c>
      <c r="P65" s="74" t="str">
        <f t="array" ref="P65">IFERROR(INDEX(Relatórios!$K$2:$K$10071,MATCH(Painel!$C$2&amp;Painel!$AA65&amp;"º Relatório da Comissão de Avaliação",Relatórios!$A$2:$A$10071&amp;Relatórios!$H$2:$H$10071,FALSE)),"")</f>
        <v/>
      </c>
      <c r="Q65" s="77">
        <v>0</v>
      </c>
      <c r="T65" s="39">
        <v>60</v>
      </c>
      <c r="U65" s="22" t="str">
        <f t="array" ref="U65">IFERROR(INDEX('Repasses de Recursos'!E$2:E$1286,MATCH(Painel!$C$2&amp;Painel!$T65,'Repasses de Recursos'!$A$2:$A$1286&amp;'Repasses de Recursos'!$F$2:$F$1286,FALSE)),"")</f>
        <v/>
      </c>
      <c r="V65" s="27" t="str">
        <f t="array" ref="V65">IFERROR(INDEX('Repasses de Recursos'!G$2:G$1286,MATCH(Painel!$C$2&amp;Painel!$T65,'Repasses de Recursos'!$A$2:$A$1286&amp;'Repasses de Recursos'!$F$2:$F$1286,FALSE)),"")</f>
        <v/>
      </c>
      <c r="W65" s="28" t="str">
        <f t="array" ref="W65">IFERROR(INDEX('Repasses de Recursos'!H$2:H$1286,MATCH(Painel!$C$2&amp;Painel!$T65,'Repasses de Recursos'!$A$2:$A$1286&amp;'Repasses de Recursos'!$F$2:$F$1286,FALSE)),"")</f>
        <v/>
      </c>
      <c r="X65" s="24" t="str">
        <f t="array" ref="X65">IFERROR(INDEX('Repasses de Recursos'!I$2:I$1286,MATCH(Painel!$C$2&amp;Painel!$T65,'Repasses de Recursos'!$A$2:$A$1286&amp;'Repasses de Recursos'!$F$2:$F$1286,FALSE)),"")</f>
        <v/>
      </c>
      <c r="Y65" s="20" t="str">
        <f t="array" ref="Y65">IFERROR(INDEX('Repasses de Recursos'!J$2:J$1286,MATCH(Painel!$C$2&amp;Painel!$T65,'Repasses de Recursos'!$A$2:$A$1286&amp;'Repasses de Recursos'!$F$2:$F$1286,FALSE)),"")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25">
      <c r="B66" s="39">
        <v>61</v>
      </c>
      <c r="C66" s="22" t="str">
        <f t="shared" si="31"/>
        <v/>
      </c>
      <c r="D66" s="27" t="str">
        <f t="shared" si="32"/>
        <v/>
      </c>
      <c r="E66" s="28" t="str">
        <f t="shared" si="33"/>
        <v/>
      </c>
      <c r="F66" s="47" t="str">
        <f t="shared" si="34"/>
        <v/>
      </c>
      <c r="G66" s="20" t="str">
        <f t="shared" si="35"/>
        <v/>
      </c>
      <c r="I66" s="39">
        <v>61</v>
      </c>
      <c r="J66" s="22" t="str">
        <f t="shared" si="25"/>
        <v/>
      </c>
      <c r="K66" s="49" t="str">
        <f t="shared" si="26"/>
        <v/>
      </c>
      <c r="L66" s="246" t="str">
        <f t="shared" si="27"/>
        <v/>
      </c>
      <c r="M66" s="49" t="str">
        <f t="shared" si="28"/>
        <v/>
      </c>
      <c r="N66" s="20" t="str">
        <f t="shared" si="29"/>
        <v/>
      </c>
      <c r="O66" s="234" t="str">
        <f t="shared" si="30"/>
        <v/>
      </c>
      <c r="P66" s="74" t="str">
        <f t="array" ref="P66">IFERROR(INDEX(Relatórios!$K$2:$K$10071,MATCH(Painel!$C$2&amp;Painel!$AA66&amp;"º Relatório da Comissão de Avaliação",Relatórios!$A$2:$A$10071&amp;Relatórios!$H$2:$H$10071,FALSE)),"")</f>
        <v/>
      </c>
      <c r="Q66" s="77">
        <v>0</v>
      </c>
      <c r="T66" s="39">
        <v>61</v>
      </c>
      <c r="U66" s="22" t="str">
        <f t="array" ref="U66">IFERROR(INDEX('Repasses de Recursos'!E$2:E$1286,MATCH(Painel!$C$2&amp;Painel!$T66,'Repasses de Recursos'!$A$2:$A$1286&amp;'Repasses de Recursos'!$F$2:$F$1286,FALSE)),"")</f>
        <v/>
      </c>
      <c r="V66" s="27" t="str">
        <f t="array" ref="V66">IFERROR(INDEX('Repasses de Recursos'!G$2:G$1286,MATCH(Painel!$C$2&amp;Painel!$T66,'Repasses de Recursos'!$A$2:$A$1286&amp;'Repasses de Recursos'!$F$2:$F$1286,FALSE)),"")</f>
        <v/>
      </c>
      <c r="W66" s="28" t="str">
        <f t="array" ref="W66">IFERROR(INDEX('Repasses de Recursos'!H$2:H$1286,MATCH(Painel!$C$2&amp;Painel!$T66,'Repasses de Recursos'!$A$2:$A$1286&amp;'Repasses de Recursos'!$F$2:$F$1286,FALSE)),"")</f>
        <v/>
      </c>
      <c r="X66" s="24" t="str">
        <f t="array" ref="X66">IFERROR(INDEX('Repasses de Recursos'!I$2:I$1286,MATCH(Painel!$C$2&amp;Painel!$T66,'Repasses de Recursos'!$A$2:$A$1286&amp;'Repasses de Recursos'!$F$2:$F$1286,FALSE)),"")</f>
        <v/>
      </c>
      <c r="Y66" s="20" t="str">
        <f t="array" ref="Y66">IFERROR(INDEX('Repasses de Recursos'!J$2:J$1286,MATCH(Painel!$C$2&amp;Painel!$T66,'Repasses de Recursos'!$A$2:$A$1286&amp;'Repasses de Recursos'!$F$2:$F$1286,FALSE)),"")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25">
      <c r="B67" s="39">
        <v>62</v>
      </c>
      <c r="C67" s="22" t="str">
        <f t="shared" si="31"/>
        <v/>
      </c>
      <c r="D67" s="27" t="str">
        <f t="shared" si="32"/>
        <v/>
      </c>
      <c r="E67" s="28" t="str">
        <f t="shared" si="33"/>
        <v/>
      </c>
      <c r="F67" s="47" t="str">
        <f t="shared" si="34"/>
        <v/>
      </c>
      <c r="G67" s="20" t="str">
        <f t="shared" si="35"/>
        <v/>
      </c>
      <c r="I67" s="39">
        <v>62</v>
      </c>
      <c r="J67" s="22" t="str">
        <f t="shared" si="25"/>
        <v/>
      </c>
      <c r="K67" s="49" t="str">
        <f t="shared" si="26"/>
        <v/>
      </c>
      <c r="L67" s="246" t="str">
        <f t="shared" si="27"/>
        <v/>
      </c>
      <c r="M67" s="49" t="str">
        <f t="shared" si="28"/>
        <v/>
      </c>
      <c r="N67" s="20" t="str">
        <f t="shared" si="29"/>
        <v/>
      </c>
      <c r="O67" s="234" t="str">
        <f t="shared" si="30"/>
        <v/>
      </c>
      <c r="P67" s="74" t="str">
        <f t="array" ref="P67">IFERROR(INDEX(Relatórios!$K$2:$K$10071,MATCH(Painel!$C$2&amp;Painel!$AA67&amp;"º Relatório da Comissão de Avaliação",Relatórios!$A$2:$A$10071&amp;Relatórios!$H$2:$H$10071,FALSE)),"")</f>
        <v/>
      </c>
      <c r="Q67" s="77">
        <v>0</v>
      </c>
      <c r="T67" s="39">
        <v>62</v>
      </c>
      <c r="U67" s="22" t="str">
        <f t="array" ref="U67">IFERROR(INDEX('Repasses de Recursos'!E$2:E$1286,MATCH(Painel!$C$2&amp;Painel!$T67,'Repasses de Recursos'!$A$2:$A$1286&amp;'Repasses de Recursos'!$F$2:$F$1286,FALSE)),"")</f>
        <v/>
      </c>
      <c r="V67" s="27" t="str">
        <f t="array" ref="V67">IFERROR(INDEX('Repasses de Recursos'!G$2:G$1286,MATCH(Painel!$C$2&amp;Painel!$T67,'Repasses de Recursos'!$A$2:$A$1286&amp;'Repasses de Recursos'!$F$2:$F$1286,FALSE)),"")</f>
        <v/>
      </c>
      <c r="W67" s="28" t="str">
        <f t="array" ref="W67">IFERROR(INDEX('Repasses de Recursos'!H$2:H$1286,MATCH(Painel!$C$2&amp;Painel!$T67,'Repasses de Recursos'!$A$2:$A$1286&amp;'Repasses de Recursos'!$F$2:$F$1286,FALSE)),"")</f>
        <v/>
      </c>
      <c r="X67" s="24" t="str">
        <f t="array" ref="X67">IFERROR(INDEX('Repasses de Recursos'!I$2:I$1286,MATCH(Painel!$C$2&amp;Painel!$T67,'Repasses de Recursos'!$A$2:$A$1286&amp;'Repasses de Recursos'!$F$2:$F$1286,FALSE)),"")</f>
        <v/>
      </c>
      <c r="Y67" s="20" t="str">
        <f t="array" ref="Y67">IFERROR(INDEX('Repasses de Recursos'!J$2:J$1286,MATCH(Painel!$C$2&amp;Painel!$T67,'Repasses de Recursos'!$A$2:$A$1286&amp;'Repasses de Recursos'!$F$2:$F$1286,FALSE)),"")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25">
      <c r="B68" s="39">
        <v>63</v>
      </c>
      <c r="C68" s="22" t="str">
        <f t="shared" si="31"/>
        <v/>
      </c>
      <c r="D68" s="27" t="str">
        <f t="shared" si="32"/>
        <v/>
      </c>
      <c r="E68" s="28" t="str">
        <f t="shared" si="33"/>
        <v/>
      </c>
      <c r="F68" s="47" t="str">
        <f t="shared" si="34"/>
        <v/>
      </c>
      <c r="G68" s="20" t="str">
        <f t="shared" si="35"/>
        <v/>
      </c>
      <c r="I68" s="39">
        <v>63</v>
      </c>
      <c r="J68" s="22" t="str">
        <f t="shared" si="25"/>
        <v/>
      </c>
      <c r="K68" s="49" t="str">
        <f t="shared" si="26"/>
        <v/>
      </c>
      <c r="L68" s="246" t="str">
        <f t="shared" si="27"/>
        <v/>
      </c>
      <c r="M68" s="49" t="str">
        <f t="shared" si="28"/>
        <v/>
      </c>
      <c r="N68" s="20" t="str">
        <f t="shared" si="29"/>
        <v/>
      </c>
      <c r="O68" s="234" t="str">
        <f t="shared" si="30"/>
        <v/>
      </c>
      <c r="P68" s="74" t="str">
        <f t="array" ref="P68">IFERROR(INDEX(Relatórios!$K$2:$K$10071,MATCH(Painel!$C$2&amp;Painel!$AA68&amp;"º Relatório da Comissão de Avaliação",Relatórios!$A$2:$A$10071&amp;Relatórios!$H$2:$H$10071,FALSE)),"")</f>
        <v/>
      </c>
      <c r="Q68" s="77">
        <v>0</v>
      </c>
      <c r="T68" s="39">
        <v>63</v>
      </c>
      <c r="U68" s="22" t="str">
        <f t="array" ref="U68">IFERROR(INDEX('Repasses de Recursos'!E$2:E$1286,MATCH(Painel!$C$2&amp;Painel!$T68,'Repasses de Recursos'!$A$2:$A$1286&amp;'Repasses de Recursos'!$F$2:$F$1286,FALSE)),"")</f>
        <v/>
      </c>
      <c r="V68" s="27" t="str">
        <f t="array" ref="V68">IFERROR(INDEX('Repasses de Recursos'!G$2:G$1286,MATCH(Painel!$C$2&amp;Painel!$T68,'Repasses de Recursos'!$A$2:$A$1286&amp;'Repasses de Recursos'!$F$2:$F$1286,FALSE)),"")</f>
        <v/>
      </c>
      <c r="W68" s="28" t="str">
        <f t="array" ref="W68">IFERROR(INDEX('Repasses de Recursos'!H$2:H$1286,MATCH(Painel!$C$2&amp;Painel!$T68,'Repasses de Recursos'!$A$2:$A$1286&amp;'Repasses de Recursos'!$F$2:$F$1286,FALSE)),"")</f>
        <v/>
      </c>
      <c r="X68" s="24" t="str">
        <f t="array" ref="X68">IFERROR(INDEX('Repasses de Recursos'!I$2:I$1286,MATCH(Painel!$C$2&amp;Painel!$T68,'Repasses de Recursos'!$A$2:$A$1286&amp;'Repasses de Recursos'!$F$2:$F$1286,FALSE)),"")</f>
        <v/>
      </c>
      <c r="Y68" s="20" t="str">
        <f t="array" ref="Y68">IFERROR(INDEX('Repasses de Recursos'!J$2:J$1286,MATCH(Painel!$C$2&amp;Painel!$T68,'Repasses de Recursos'!$A$2:$A$1286&amp;'Repasses de Recursos'!$F$2:$F$1286,FALSE)),"")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25">
      <c r="B69" s="39">
        <v>64</v>
      </c>
      <c r="C69" s="22" t="str">
        <f t="shared" si="31"/>
        <v/>
      </c>
      <c r="D69" s="27" t="str">
        <f t="shared" si="32"/>
        <v/>
      </c>
      <c r="E69" s="28" t="str">
        <f t="shared" si="33"/>
        <v/>
      </c>
      <c r="F69" s="47" t="str">
        <f t="shared" si="34"/>
        <v/>
      </c>
      <c r="G69" s="20" t="str">
        <f t="shared" si="35"/>
        <v/>
      </c>
      <c r="I69" s="39">
        <v>64</v>
      </c>
      <c r="J69" s="22" t="str">
        <f t="shared" si="25"/>
        <v/>
      </c>
      <c r="K69" s="49" t="str">
        <f t="shared" si="26"/>
        <v/>
      </c>
      <c r="L69" s="246" t="str">
        <f t="shared" si="27"/>
        <v/>
      </c>
      <c r="M69" s="49" t="str">
        <f t="shared" si="28"/>
        <v/>
      </c>
      <c r="N69" s="20" t="str">
        <f t="shared" si="29"/>
        <v/>
      </c>
      <c r="O69" s="234" t="str">
        <f t="shared" si="30"/>
        <v/>
      </c>
      <c r="P69" s="74" t="str">
        <f t="array" ref="P69">IFERROR(INDEX(Relatórios!$K$2:$K$10071,MATCH(Painel!$C$2&amp;Painel!$AA69&amp;"º Relatório da Comissão de Avaliação",Relatórios!$A$2:$A$10071&amp;Relatórios!$H$2:$H$10071,FALSE)),"")</f>
        <v/>
      </c>
      <c r="Q69" s="77">
        <v>0</v>
      </c>
      <c r="T69" s="39">
        <v>64</v>
      </c>
      <c r="U69" s="22" t="str">
        <f t="array" ref="U69">IFERROR(INDEX('Repasses de Recursos'!E$2:E$1286,MATCH(Painel!$C$2&amp;Painel!$T69,'Repasses de Recursos'!$A$2:$A$1286&amp;'Repasses de Recursos'!$F$2:$F$1286,FALSE)),"")</f>
        <v/>
      </c>
      <c r="V69" s="27" t="str">
        <f t="array" ref="V69">IFERROR(INDEX('Repasses de Recursos'!G$2:G$1286,MATCH(Painel!$C$2&amp;Painel!$T69,'Repasses de Recursos'!$A$2:$A$1286&amp;'Repasses de Recursos'!$F$2:$F$1286,FALSE)),"")</f>
        <v/>
      </c>
      <c r="W69" s="28" t="str">
        <f t="array" ref="W69">IFERROR(INDEX('Repasses de Recursos'!H$2:H$1286,MATCH(Painel!$C$2&amp;Painel!$T69,'Repasses de Recursos'!$A$2:$A$1286&amp;'Repasses de Recursos'!$F$2:$F$1286,FALSE)),"")</f>
        <v/>
      </c>
      <c r="X69" s="24" t="str">
        <f t="array" ref="X69">IFERROR(INDEX('Repasses de Recursos'!I$2:I$1286,MATCH(Painel!$C$2&amp;Painel!$T69,'Repasses de Recursos'!$A$2:$A$1286&amp;'Repasses de Recursos'!$F$2:$F$1286,FALSE)),"")</f>
        <v/>
      </c>
      <c r="Y69" s="20" t="str">
        <f t="array" ref="Y69">IFERROR(INDEX('Repasses de Recursos'!J$2:J$1286,MATCH(Painel!$C$2&amp;Painel!$T69,'Repasses de Recursos'!$A$2:$A$1286&amp;'Repasses de Recursos'!$F$2:$F$1286,FALSE)),"")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25">
      <c r="B70" s="39">
        <v>65</v>
      </c>
      <c r="C70" s="22" t="str">
        <f t="shared" si="31"/>
        <v/>
      </c>
      <c r="D70" s="27" t="str">
        <f t="shared" si="32"/>
        <v/>
      </c>
      <c r="E70" s="28" t="str">
        <f t="shared" si="33"/>
        <v/>
      </c>
      <c r="F70" s="47" t="str">
        <f t="shared" si="34"/>
        <v/>
      </c>
      <c r="G70" s="20" t="str">
        <f t="shared" si="35"/>
        <v/>
      </c>
      <c r="I70" s="39">
        <v>65</v>
      </c>
      <c r="J70" s="22" t="str">
        <f t="shared" si="25"/>
        <v/>
      </c>
      <c r="K70" s="49" t="str">
        <f t="shared" si="26"/>
        <v/>
      </c>
      <c r="L70" s="246" t="str">
        <f t="shared" si="27"/>
        <v/>
      </c>
      <c r="M70" s="49" t="str">
        <f t="shared" si="28"/>
        <v/>
      </c>
      <c r="N70" s="20" t="str">
        <f t="shared" si="29"/>
        <v/>
      </c>
      <c r="O70" s="234" t="str">
        <f t="shared" si="30"/>
        <v/>
      </c>
      <c r="P70" s="74" t="str">
        <f t="array" ref="P70">IFERROR(INDEX(Relatórios!$K$2:$K$10071,MATCH(Painel!$C$2&amp;Painel!$AA70&amp;"º Relatório da Comissão de Avaliação",Relatórios!$A$2:$A$10071&amp;Relatórios!$H$2:$H$10071,FALSE)),"")</f>
        <v/>
      </c>
      <c r="Q70" s="77">
        <v>0</v>
      </c>
      <c r="T70" s="39">
        <v>65</v>
      </c>
      <c r="U70" s="22" t="str">
        <f t="array" ref="U70">IFERROR(INDEX('Repasses de Recursos'!E$2:E$1286,MATCH(Painel!$C$2&amp;Painel!$T70,'Repasses de Recursos'!$A$2:$A$1286&amp;'Repasses de Recursos'!$F$2:$F$1286,FALSE)),"")</f>
        <v/>
      </c>
      <c r="V70" s="27" t="str">
        <f t="array" ref="V70">IFERROR(INDEX('Repasses de Recursos'!G$2:G$1286,MATCH(Painel!$C$2&amp;Painel!$T70,'Repasses de Recursos'!$A$2:$A$1286&amp;'Repasses de Recursos'!$F$2:$F$1286,FALSE)),"")</f>
        <v/>
      </c>
      <c r="W70" s="28" t="str">
        <f t="array" ref="W70">IFERROR(INDEX('Repasses de Recursos'!H$2:H$1286,MATCH(Painel!$C$2&amp;Painel!$T70,'Repasses de Recursos'!$A$2:$A$1286&amp;'Repasses de Recursos'!$F$2:$F$1286,FALSE)),"")</f>
        <v/>
      </c>
      <c r="X70" s="24" t="str">
        <f t="array" ref="X70">IFERROR(INDEX('Repasses de Recursos'!I$2:I$1286,MATCH(Painel!$C$2&amp;Painel!$T70,'Repasses de Recursos'!$A$2:$A$1286&amp;'Repasses de Recursos'!$F$2:$F$1286,FALSE)),"")</f>
        <v/>
      </c>
      <c r="Y70" s="20" t="str">
        <f t="array" ref="Y70">IFERROR(INDEX('Repasses de Recursos'!J$2:J$1286,MATCH(Painel!$C$2&amp;Painel!$T70,'Repasses de Recursos'!$A$2:$A$1286&amp;'Repasses de Recursos'!$F$2:$F$1286,FALSE)),"")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25">
      <c r="B71" s="39">
        <v>66</v>
      </c>
      <c r="C71" s="22" t="str">
        <f t="shared" si="31"/>
        <v/>
      </c>
      <c r="D71" s="27" t="str">
        <f t="shared" si="32"/>
        <v/>
      </c>
      <c r="E71" s="28" t="str">
        <f t="shared" si="33"/>
        <v/>
      </c>
      <c r="F71" s="47" t="str">
        <f t="shared" si="34"/>
        <v/>
      </c>
      <c r="G71" s="20" t="str">
        <f t="shared" si="35"/>
        <v/>
      </c>
      <c r="I71" s="39">
        <v>66</v>
      </c>
      <c r="J71" s="22" t="str">
        <f t="shared" si="25"/>
        <v/>
      </c>
      <c r="K71" s="49" t="str">
        <f t="shared" si="26"/>
        <v/>
      </c>
      <c r="L71" s="246" t="str">
        <f t="shared" si="27"/>
        <v/>
      </c>
      <c r="M71" s="49" t="str">
        <f t="shared" si="28"/>
        <v/>
      </c>
      <c r="N71" s="20" t="str">
        <f t="shared" si="29"/>
        <v/>
      </c>
      <c r="O71" s="234" t="str">
        <f t="shared" si="30"/>
        <v/>
      </c>
      <c r="P71" s="74" t="str">
        <f t="array" ref="P71">IFERROR(INDEX(Relatórios!$K$2:$K$10071,MATCH(Painel!$C$2&amp;Painel!$AA71&amp;"º Relatório da Comissão de Avaliação",Relatórios!$A$2:$A$10071&amp;Relatórios!$H$2:$H$10071,FALSE)),"")</f>
        <v/>
      </c>
      <c r="Q71" s="77">
        <v>0</v>
      </c>
      <c r="T71" s="39">
        <v>66</v>
      </c>
      <c r="U71" s="22" t="str">
        <f t="array" ref="U71">IFERROR(INDEX('Repasses de Recursos'!E$2:E$1286,MATCH(Painel!$C$2&amp;Painel!$T71,'Repasses de Recursos'!$A$2:$A$1286&amp;'Repasses de Recursos'!$F$2:$F$1286,FALSE)),"")</f>
        <v/>
      </c>
      <c r="V71" s="27" t="str">
        <f t="array" ref="V71">IFERROR(INDEX('Repasses de Recursos'!G$2:G$1286,MATCH(Painel!$C$2&amp;Painel!$T71,'Repasses de Recursos'!$A$2:$A$1286&amp;'Repasses de Recursos'!$F$2:$F$1286,FALSE)),"")</f>
        <v/>
      </c>
      <c r="W71" s="28" t="str">
        <f t="array" ref="W71">IFERROR(INDEX('Repasses de Recursos'!H$2:H$1286,MATCH(Painel!$C$2&amp;Painel!$T71,'Repasses de Recursos'!$A$2:$A$1286&amp;'Repasses de Recursos'!$F$2:$F$1286,FALSE)),"")</f>
        <v/>
      </c>
      <c r="X71" s="24" t="str">
        <f t="array" ref="X71">IFERROR(INDEX('Repasses de Recursos'!I$2:I$1286,MATCH(Painel!$C$2&amp;Painel!$T71,'Repasses de Recursos'!$A$2:$A$1286&amp;'Repasses de Recursos'!$F$2:$F$1286,FALSE)),"")</f>
        <v/>
      </c>
      <c r="Y71" s="20" t="str">
        <f t="array" ref="Y71">IFERROR(INDEX('Repasses de Recursos'!J$2:J$1286,MATCH(Painel!$C$2&amp;Painel!$T71,'Repasses de Recursos'!$A$2:$A$1286&amp;'Repasses de Recursos'!$F$2:$F$1286,FALSE)),"")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25">
      <c r="B72" s="39">
        <v>67</v>
      </c>
      <c r="C72" s="22" t="str">
        <f t="shared" si="31"/>
        <v/>
      </c>
      <c r="D72" s="27" t="str">
        <f t="shared" si="32"/>
        <v/>
      </c>
      <c r="E72" s="28" t="str">
        <f t="shared" si="33"/>
        <v/>
      </c>
      <c r="F72" s="47" t="str">
        <f t="shared" si="34"/>
        <v/>
      </c>
      <c r="G72" s="20" t="str">
        <f t="shared" si="35"/>
        <v/>
      </c>
      <c r="I72" s="39">
        <v>67</v>
      </c>
      <c r="J72" s="22" t="str">
        <f t="shared" si="25"/>
        <v/>
      </c>
      <c r="K72" s="49" t="str">
        <f t="shared" si="26"/>
        <v/>
      </c>
      <c r="L72" s="246" t="str">
        <f t="shared" si="27"/>
        <v/>
      </c>
      <c r="M72" s="49" t="str">
        <f t="shared" si="28"/>
        <v/>
      </c>
      <c r="N72" s="20" t="str">
        <f t="shared" si="29"/>
        <v/>
      </c>
      <c r="O72" s="234" t="str">
        <f t="shared" si="30"/>
        <v/>
      </c>
      <c r="P72" s="74" t="str">
        <f t="array" ref="P72">IFERROR(INDEX(Relatórios!$K$2:$K$10071,MATCH(Painel!$C$2&amp;Painel!$AA72&amp;"º Relatório da Comissão de Avaliação",Relatórios!$A$2:$A$10071&amp;Relatórios!$H$2:$H$10071,FALSE)),"")</f>
        <v/>
      </c>
      <c r="Q72" s="77">
        <v>0</v>
      </c>
      <c r="T72" s="39">
        <v>67</v>
      </c>
      <c r="U72" s="22" t="str">
        <f t="array" ref="U72">IFERROR(INDEX('Repasses de Recursos'!E$2:E$1286,MATCH(Painel!$C$2&amp;Painel!$T72,'Repasses de Recursos'!$A$2:$A$1286&amp;'Repasses de Recursos'!$F$2:$F$1286,FALSE)),"")</f>
        <v/>
      </c>
      <c r="V72" s="27" t="str">
        <f t="array" ref="V72">IFERROR(INDEX('Repasses de Recursos'!G$2:G$1286,MATCH(Painel!$C$2&amp;Painel!$T72,'Repasses de Recursos'!$A$2:$A$1286&amp;'Repasses de Recursos'!$F$2:$F$1286,FALSE)),"")</f>
        <v/>
      </c>
      <c r="W72" s="28" t="str">
        <f t="array" ref="W72">IFERROR(INDEX('Repasses de Recursos'!H$2:H$1286,MATCH(Painel!$C$2&amp;Painel!$T72,'Repasses de Recursos'!$A$2:$A$1286&amp;'Repasses de Recursos'!$F$2:$F$1286,FALSE)),"")</f>
        <v/>
      </c>
      <c r="X72" s="24" t="str">
        <f t="array" ref="X72">IFERROR(INDEX('Repasses de Recursos'!I$2:I$1286,MATCH(Painel!$C$2&amp;Painel!$T72,'Repasses de Recursos'!$A$2:$A$1286&amp;'Repasses de Recursos'!$F$2:$F$1286,FALSE)),"")</f>
        <v/>
      </c>
      <c r="Y72" s="20" t="str">
        <f t="array" ref="Y72">IFERROR(INDEX('Repasses de Recursos'!J$2:J$1286,MATCH(Painel!$C$2&amp;Painel!$T72,'Repasses de Recursos'!$A$2:$A$1286&amp;'Repasses de Recursos'!$F$2:$F$1286,FALSE)),"")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25">
      <c r="B73" s="39">
        <v>68</v>
      </c>
      <c r="C73" s="22" t="str">
        <f t="shared" si="31"/>
        <v/>
      </c>
      <c r="D73" s="27" t="str">
        <f t="shared" si="32"/>
        <v/>
      </c>
      <c r="E73" s="28" t="str">
        <f t="shared" si="33"/>
        <v/>
      </c>
      <c r="F73" s="47" t="str">
        <f t="shared" si="34"/>
        <v/>
      </c>
      <c r="G73" s="20" t="str">
        <f t="shared" si="35"/>
        <v/>
      </c>
      <c r="I73" s="39">
        <v>68</v>
      </c>
      <c r="J73" s="22" t="str">
        <f t="shared" si="25"/>
        <v/>
      </c>
      <c r="K73" s="49" t="str">
        <f t="shared" si="26"/>
        <v/>
      </c>
      <c r="L73" s="246" t="str">
        <f t="shared" si="27"/>
        <v/>
      </c>
      <c r="M73" s="49" t="str">
        <f t="shared" si="28"/>
        <v/>
      </c>
      <c r="N73" s="20" t="str">
        <f t="shared" si="29"/>
        <v/>
      </c>
      <c r="O73" s="234" t="str">
        <f t="shared" si="30"/>
        <v/>
      </c>
      <c r="P73" s="74" t="str">
        <f t="array" ref="P73">IFERROR(INDEX(Relatórios!$K$2:$K$10071,MATCH(Painel!$C$2&amp;Painel!$AA73&amp;"º Relatório da Comissão de Avaliação",Relatórios!$A$2:$A$10071&amp;Relatórios!$H$2:$H$10071,FALSE)),"")</f>
        <v/>
      </c>
      <c r="Q73" s="77">
        <v>0</v>
      </c>
      <c r="T73" s="39">
        <v>68</v>
      </c>
      <c r="U73" s="22" t="str">
        <f t="array" ref="U73">IFERROR(INDEX('Repasses de Recursos'!E$2:E$1286,MATCH(Painel!$C$2&amp;Painel!$T73,'Repasses de Recursos'!$A$2:$A$1286&amp;'Repasses de Recursos'!$F$2:$F$1286,FALSE)),"")</f>
        <v/>
      </c>
      <c r="V73" s="27" t="str">
        <f t="array" ref="V73">IFERROR(INDEX('Repasses de Recursos'!G$2:G$1286,MATCH(Painel!$C$2&amp;Painel!$T73,'Repasses de Recursos'!$A$2:$A$1286&amp;'Repasses de Recursos'!$F$2:$F$1286,FALSE)),"")</f>
        <v/>
      </c>
      <c r="W73" s="28" t="str">
        <f t="array" ref="W73">IFERROR(INDEX('Repasses de Recursos'!H$2:H$1286,MATCH(Painel!$C$2&amp;Painel!$T73,'Repasses de Recursos'!$A$2:$A$1286&amp;'Repasses de Recursos'!$F$2:$F$1286,FALSE)),"")</f>
        <v/>
      </c>
      <c r="X73" s="24" t="str">
        <f t="array" ref="X73">IFERROR(INDEX('Repasses de Recursos'!I$2:I$1286,MATCH(Painel!$C$2&amp;Painel!$T73,'Repasses de Recursos'!$A$2:$A$1286&amp;'Repasses de Recursos'!$F$2:$F$1286,FALSE)),"")</f>
        <v/>
      </c>
      <c r="Y73" s="20" t="str">
        <f t="array" ref="Y73">IFERROR(INDEX('Repasses de Recursos'!J$2:J$1286,MATCH(Painel!$C$2&amp;Painel!$T73,'Repasses de Recursos'!$A$2:$A$1286&amp;'Repasses de Recursos'!$F$2:$F$1286,FALSE)),"")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25">
      <c r="B74" s="39">
        <v>69</v>
      </c>
      <c r="C74" s="22" t="str">
        <f t="shared" si="31"/>
        <v/>
      </c>
      <c r="D74" s="27" t="str">
        <f t="shared" si="32"/>
        <v/>
      </c>
      <c r="E74" s="28" t="str">
        <f t="shared" si="33"/>
        <v/>
      </c>
      <c r="F74" s="47" t="str">
        <f t="shared" si="34"/>
        <v/>
      </c>
      <c r="G74" s="20" t="str">
        <f t="shared" si="35"/>
        <v/>
      </c>
      <c r="I74" s="39">
        <v>69</v>
      </c>
      <c r="J74" s="22" t="str">
        <f t="shared" si="25"/>
        <v/>
      </c>
      <c r="K74" s="49" t="str">
        <f t="shared" si="26"/>
        <v/>
      </c>
      <c r="L74" s="246" t="str">
        <f t="shared" si="27"/>
        <v/>
      </c>
      <c r="M74" s="49" t="str">
        <f t="shared" si="28"/>
        <v/>
      </c>
      <c r="N74" s="20" t="str">
        <f t="shared" si="29"/>
        <v/>
      </c>
      <c r="O74" s="234" t="str">
        <f t="shared" si="30"/>
        <v/>
      </c>
      <c r="P74" s="74" t="str">
        <f t="array" ref="P74">IFERROR(INDEX(Relatórios!$K$2:$K$10071,MATCH(Painel!$C$2&amp;Painel!$AA74&amp;"º Relatório da Comissão de Avaliação",Relatórios!$A$2:$A$10071&amp;Relatórios!$H$2:$H$10071,FALSE)),"")</f>
        <v/>
      </c>
      <c r="Q74" s="77">
        <v>0</v>
      </c>
      <c r="T74" s="39">
        <v>69</v>
      </c>
      <c r="U74" s="22" t="str">
        <f t="array" ref="U74">IFERROR(INDEX('Repasses de Recursos'!E$2:E$1286,MATCH(Painel!$C$2&amp;Painel!$T74,'Repasses de Recursos'!$A$2:$A$1286&amp;'Repasses de Recursos'!$F$2:$F$1286,FALSE)),"")</f>
        <v/>
      </c>
      <c r="V74" s="27" t="str">
        <f t="array" ref="V74">IFERROR(INDEX('Repasses de Recursos'!G$2:G$1286,MATCH(Painel!$C$2&amp;Painel!$T74,'Repasses de Recursos'!$A$2:$A$1286&amp;'Repasses de Recursos'!$F$2:$F$1286,FALSE)),"")</f>
        <v/>
      </c>
      <c r="W74" s="28" t="str">
        <f t="array" ref="W74">IFERROR(INDEX('Repasses de Recursos'!H$2:H$1286,MATCH(Painel!$C$2&amp;Painel!$T74,'Repasses de Recursos'!$A$2:$A$1286&amp;'Repasses de Recursos'!$F$2:$F$1286,FALSE)),"")</f>
        <v/>
      </c>
      <c r="X74" s="24" t="str">
        <f t="array" ref="X74">IFERROR(INDEX('Repasses de Recursos'!I$2:I$1286,MATCH(Painel!$C$2&amp;Painel!$T74,'Repasses de Recursos'!$A$2:$A$1286&amp;'Repasses de Recursos'!$F$2:$F$1286,FALSE)),"")</f>
        <v/>
      </c>
      <c r="Y74" s="20" t="str">
        <f t="array" ref="Y74">IFERROR(INDEX('Repasses de Recursos'!J$2:J$1286,MATCH(Painel!$C$2&amp;Painel!$T74,'Repasses de Recursos'!$A$2:$A$1286&amp;'Repasses de Recursos'!$F$2:$F$1286,FALSE)),"")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25">
      <c r="B75" s="39">
        <v>70</v>
      </c>
      <c r="C75" s="22" t="str">
        <f t="shared" si="31"/>
        <v/>
      </c>
      <c r="D75" s="27" t="str">
        <f t="shared" si="32"/>
        <v/>
      </c>
      <c r="E75" s="28" t="str">
        <f t="shared" si="33"/>
        <v/>
      </c>
      <c r="F75" s="47" t="str">
        <f t="shared" si="34"/>
        <v/>
      </c>
      <c r="G75" s="20" t="str">
        <f t="shared" si="35"/>
        <v/>
      </c>
      <c r="I75" s="39">
        <v>70</v>
      </c>
      <c r="J75" s="22" t="str">
        <f t="shared" si="25"/>
        <v/>
      </c>
      <c r="K75" s="49" t="str">
        <f t="shared" si="26"/>
        <v/>
      </c>
      <c r="L75" s="246" t="str">
        <f t="shared" si="27"/>
        <v/>
      </c>
      <c r="M75" s="49" t="str">
        <f t="shared" si="28"/>
        <v/>
      </c>
      <c r="N75" s="20" t="str">
        <f t="shared" si="29"/>
        <v/>
      </c>
      <c r="O75" s="234" t="str">
        <f t="shared" si="30"/>
        <v/>
      </c>
      <c r="P75" s="74" t="str">
        <f t="array" ref="P75">IFERROR(INDEX(Relatórios!$K$2:$K$10071,MATCH(Painel!$C$2&amp;Painel!$AA75&amp;"º Relatório da Comissão de Avaliação",Relatórios!$A$2:$A$10071&amp;Relatórios!$H$2:$H$10071,FALSE)),"")</f>
        <v/>
      </c>
      <c r="Q75" s="77">
        <v>0</v>
      </c>
      <c r="T75" s="39">
        <v>70</v>
      </c>
      <c r="U75" s="22" t="str">
        <f t="array" ref="U75">IFERROR(INDEX('Repasses de Recursos'!E$2:E$1286,MATCH(Painel!$C$2&amp;Painel!$T75,'Repasses de Recursos'!$A$2:$A$1286&amp;'Repasses de Recursos'!$F$2:$F$1286,FALSE)),"")</f>
        <v/>
      </c>
      <c r="V75" s="27" t="str">
        <f t="array" ref="V75">IFERROR(INDEX('Repasses de Recursos'!G$2:G$1286,MATCH(Painel!$C$2&amp;Painel!$T75,'Repasses de Recursos'!$A$2:$A$1286&amp;'Repasses de Recursos'!$F$2:$F$1286,FALSE)),"")</f>
        <v/>
      </c>
      <c r="W75" s="28" t="str">
        <f t="array" ref="W75">IFERROR(INDEX('Repasses de Recursos'!H$2:H$1286,MATCH(Painel!$C$2&amp;Painel!$T75,'Repasses de Recursos'!$A$2:$A$1286&amp;'Repasses de Recursos'!$F$2:$F$1286,FALSE)),"")</f>
        <v/>
      </c>
      <c r="X75" s="24" t="str">
        <f t="array" ref="X75">IFERROR(INDEX('Repasses de Recursos'!I$2:I$1286,MATCH(Painel!$C$2&amp;Painel!$T75,'Repasses de Recursos'!$A$2:$A$1286&amp;'Repasses de Recursos'!$F$2:$F$1286,FALSE)),"")</f>
        <v/>
      </c>
      <c r="Y75" s="20" t="str">
        <f t="array" ref="Y75">IFERROR(INDEX('Repasses de Recursos'!J$2:J$1286,MATCH(Painel!$C$2&amp;Painel!$T75,'Repasses de Recursos'!$A$2:$A$1286&amp;'Repasses de Recursos'!$F$2:$F$1286,FALSE)),"")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25">
      <c r="B76" s="39">
        <v>71</v>
      </c>
      <c r="C76" s="22" t="str">
        <f t="shared" si="31"/>
        <v/>
      </c>
      <c r="D76" s="27" t="str">
        <f t="shared" si="32"/>
        <v/>
      </c>
      <c r="E76" s="28" t="str">
        <f t="shared" si="33"/>
        <v/>
      </c>
      <c r="F76" s="47" t="str">
        <f t="shared" si="34"/>
        <v/>
      </c>
      <c r="G76" s="20" t="str">
        <f t="shared" si="35"/>
        <v/>
      </c>
      <c r="I76" s="39">
        <v>71</v>
      </c>
      <c r="J76" s="22" t="str">
        <f t="shared" si="25"/>
        <v/>
      </c>
      <c r="K76" s="49" t="str">
        <f t="shared" si="26"/>
        <v/>
      </c>
      <c r="L76" s="246" t="str">
        <f t="shared" si="27"/>
        <v/>
      </c>
      <c r="M76" s="49" t="str">
        <f t="shared" si="28"/>
        <v/>
      </c>
      <c r="N76" s="20" t="str">
        <f t="shared" si="29"/>
        <v/>
      </c>
      <c r="O76" s="234" t="str">
        <f t="shared" si="30"/>
        <v/>
      </c>
      <c r="P76" s="74" t="str">
        <f t="array" ref="P76">IFERROR(INDEX(Relatórios!$K$2:$K$10071,MATCH(Painel!$C$2&amp;Painel!$AA76&amp;"º Relatório da Comissão de Avaliação",Relatórios!$A$2:$A$10071&amp;Relatórios!$H$2:$H$10071,FALSE)),"")</f>
        <v/>
      </c>
      <c r="Q76" s="77">
        <v>0</v>
      </c>
      <c r="T76" s="39">
        <v>71</v>
      </c>
      <c r="U76" s="22" t="str">
        <f t="array" ref="U76">IFERROR(INDEX('Repasses de Recursos'!E$2:E$1286,MATCH(Painel!$C$2&amp;Painel!$T76,'Repasses de Recursos'!$A$2:$A$1286&amp;'Repasses de Recursos'!$F$2:$F$1286,FALSE)),"")</f>
        <v/>
      </c>
      <c r="V76" s="27" t="str">
        <f t="array" ref="V76">IFERROR(INDEX('Repasses de Recursos'!G$2:G$1286,MATCH(Painel!$C$2&amp;Painel!$T76,'Repasses de Recursos'!$A$2:$A$1286&amp;'Repasses de Recursos'!$F$2:$F$1286,FALSE)),"")</f>
        <v/>
      </c>
      <c r="W76" s="28" t="str">
        <f t="array" ref="W76">IFERROR(INDEX('Repasses de Recursos'!H$2:H$1286,MATCH(Painel!$C$2&amp;Painel!$T76,'Repasses de Recursos'!$A$2:$A$1286&amp;'Repasses de Recursos'!$F$2:$F$1286,FALSE)),"")</f>
        <v/>
      </c>
      <c r="X76" s="24" t="str">
        <f t="array" ref="X76">IFERROR(INDEX('Repasses de Recursos'!I$2:I$1286,MATCH(Painel!$C$2&amp;Painel!$T76,'Repasses de Recursos'!$A$2:$A$1286&amp;'Repasses de Recursos'!$F$2:$F$1286,FALSE)),"")</f>
        <v/>
      </c>
      <c r="Y76" s="20" t="str">
        <f t="array" ref="Y76">IFERROR(INDEX('Repasses de Recursos'!J$2:J$1286,MATCH(Painel!$C$2&amp;Painel!$T76,'Repasses de Recursos'!$A$2:$A$1286&amp;'Repasses de Recursos'!$F$2:$F$1286,FALSE)),"")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25">
      <c r="B77" s="39">
        <v>72</v>
      </c>
      <c r="C77" s="22" t="str">
        <f t="shared" si="31"/>
        <v/>
      </c>
      <c r="D77" s="27" t="str">
        <f t="shared" si="32"/>
        <v/>
      </c>
      <c r="E77" s="28" t="str">
        <f t="shared" si="33"/>
        <v/>
      </c>
      <c r="F77" s="47" t="str">
        <f t="shared" si="34"/>
        <v/>
      </c>
      <c r="G77" s="20" t="str">
        <f t="shared" si="35"/>
        <v/>
      </c>
      <c r="I77" s="39">
        <v>72</v>
      </c>
      <c r="J77" s="22" t="str">
        <f t="shared" si="25"/>
        <v/>
      </c>
      <c r="K77" s="49" t="str">
        <f t="shared" si="26"/>
        <v/>
      </c>
      <c r="L77" s="246" t="str">
        <f t="shared" si="27"/>
        <v/>
      </c>
      <c r="M77" s="49" t="str">
        <f t="shared" si="28"/>
        <v/>
      </c>
      <c r="N77" s="20" t="str">
        <f t="shared" si="29"/>
        <v/>
      </c>
      <c r="O77" s="234" t="str">
        <f t="shared" si="30"/>
        <v/>
      </c>
      <c r="P77" s="74" t="str">
        <f t="array" ref="P77">IFERROR(INDEX(Relatórios!$K$2:$K$10071,MATCH(Painel!$C$2&amp;Painel!$AA77&amp;"º Relatório da Comissão de Avaliação",Relatórios!$A$2:$A$10071&amp;Relatórios!$H$2:$H$10071,FALSE)),"")</f>
        <v/>
      </c>
      <c r="Q77" s="77">
        <v>0</v>
      </c>
      <c r="T77" s="39">
        <v>72</v>
      </c>
      <c r="U77" s="22" t="str">
        <f t="array" ref="U77">IFERROR(INDEX('Repasses de Recursos'!E$2:E$1286,MATCH(Painel!$C$2&amp;Painel!$T77,'Repasses de Recursos'!$A$2:$A$1286&amp;'Repasses de Recursos'!$F$2:$F$1286,FALSE)),"")</f>
        <v/>
      </c>
      <c r="V77" s="27" t="str">
        <f t="array" ref="V77">IFERROR(INDEX('Repasses de Recursos'!G$2:G$1286,MATCH(Painel!$C$2&amp;Painel!$T77,'Repasses de Recursos'!$A$2:$A$1286&amp;'Repasses de Recursos'!$F$2:$F$1286,FALSE)),"")</f>
        <v/>
      </c>
      <c r="W77" s="28" t="str">
        <f t="array" ref="W77">IFERROR(INDEX('Repasses de Recursos'!H$2:H$1286,MATCH(Painel!$C$2&amp;Painel!$T77,'Repasses de Recursos'!$A$2:$A$1286&amp;'Repasses de Recursos'!$F$2:$F$1286,FALSE)),"")</f>
        <v/>
      </c>
      <c r="X77" s="24" t="str">
        <f t="array" ref="X77">IFERROR(INDEX('Repasses de Recursos'!I$2:I$1286,MATCH(Painel!$C$2&amp;Painel!$T77,'Repasses de Recursos'!$A$2:$A$1286&amp;'Repasses de Recursos'!$F$2:$F$1286,FALSE)),"")</f>
        <v/>
      </c>
      <c r="Y77" s="20" t="str">
        <f t="array" ref="Y77">IFERROR(INDEX('Repasses de Recursos'!J$2:J$1286,MATCH(Painel!$C$2&amp;Painel!$T77,'Repasses de Recursos'!$A$2:$A$1286&amp;'Repasses de Recursos'!$F$2:$F$1286,FALSE)),"")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25">
      <c r="B78" s="39">
        <v>73</v>
      </c>
      <c r="C78" s="22" t="str">
        <f t="shared" si="31"/>
        <v/>
      </c>
      <c r="D78" s="27" t="str">
        <f t="shared" si="32"/>
        <v/>
      </c>
      <c r="E78" s="28" t="str">
        <f t="shared" si="33"/>
        <v/>
      </c>
      <c r="F78" s="47" t="str">
        <f t="shared" si="34"/>
        <v/>
      </c>
      <c r="G78" s="20" t="str">
        <f t="shared" si="35"/>
        <v/>
      </c>
      <c r="I78" s="39">
        <v>73</v>
      </c>
      <c r="J78" s="22" t="str">
        <f t="shared" si="25"/>
        <v/>
      </c>
      <c r="K78" s="49" t="str">
        <f t="shared" si="26"/>
        <v/>
      </c>
      <c r="L78" s="246" t="str">
        <f t="shared" si="27"/>
        <v/>
      </c>
      <c r="M78" s="49" t="str">
        <f t="shared" si="28"/>
        <v/>
      </c>
      <c r="N78" s="20" t="str">
        <f t="shared" si="29"/>
        <v/>
      </c>
      <c r="O78" s="234" t="str">
        <f t="shared" si="30"/>
        <v/>
      </c>
      <c r="P78" s="74" t="str">
        <f t="array" ref="P78">IFERROR(INDEX(Relatórios!$K$2:$K$10071,MATCH(Painel!$C$2&amp;Painel!$AA78&amp;"º Relatório da Comissão de Avaliação",Relatórios!$A$2:$A$10071&amp;Relatórios!$H$2:$H$10071,FALSE)),"")</f>
        <v/>
      </c>
      <c r="Q78" s="77">
        <v>0</v>
      </c>
      <c r="T78" s="39">
        <v>73</v>
      </c>
      <c r="U78" s="22" t="str">
        <f t="array" ref="U78">IFERROR(INDEX('Repasses de Recursos'!E$2:E$1286,MATCH(Painel!$C$2&amp;Painel!$T78,'Repasses de Recursos'!$A$2:$A$1286&amp;'Repasses de Recursos'!$F$2:$F$1286,FALSE)),"")</f>
        <v/>
      </c>
      <c r="V78" s="27" t="str">
        <f t="array" ref="V78">IFERROR(INDEX('Repasses de Recursos'!G$2:G$1286,MATCH(Painel!$C$2&amp;Painel!$T78,'Repasses de Recursos'!$A$2:$A$1286&amp;'Repasses de Recursos'!$F$2:$F$1286,FALSE)),"")</f>
        <v/>
      </c>
      <c r="W78" s="28" t="str">
        <f t="array" ref="W78">IFERROR(INDEX('Repasses de Recursos'!H$2:H$1286,MATCH(Painel!$C$2&amp;Painel!$T78,'Repasses de Recursos'!$A$2:$A$1286&amp;'Repasses de Recursos'!$F$2:$F$1286,FALSE)),"")</f>
        <v/>
      </c>
      <c r="X78" s="24" t="str">
        <f t="array" ref="X78">IFERROR(INDEX('Repasses de Recursos'!I$2:I$1286,MATCH(Painel!$C$2&amp;Painel!$T78,'Repasses de Recursos'!$A$2:$A$1286&amp;'Repasses de Recursos'!$F$2:$F$1286,FALSE)),"")</f>
        <v/>
      </c>
      <c r="Y78" s="20" t="str">
        <f t="array" ref="Y78">IFERROR(INDEX('Repasses de Recursos'!J$2:J$1286,MATCH(Painel!$C$2&amp;Painel!$T78,'Repasses de Recursos'!$A$2:$A$1286&amp;'Repasses de Recursos'!$F$2:$F$1286,FALSE)),"")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25">
      <c r="B79" s="39">
        <v>74</v>
      </c>
      <c r="C79" s="22" t="str">
        <f t="shared" si="31"/>
        <v/>
      </c>
      <c r="D79" s="27" t="str">
        <f t="shared" si="32"/>
        <v/>
      </c>
      <c r="E79" s="28" t="str">
        <f t="shared" si="33"/>
        <v/>
      </c>
      <c r="F79" s="47" t="str">
        <f t="shared" si="34"/>
        <v/>
      </c>
      <c r="G79" s="20" t="str">
        <f t="shared" si="35"/>
        <v/>
      </c>
      <c r="I79" s="39">
        <v>74</v>
      </c>
      <c r="J79" s="22" t="str">
        <f t="shared" si="25"/>
        <v/>
      </c>
      <c r="K79" s="49" t="str">
        <f t="shared" si="26"/>
        <v/>
      </c>
      <c r="L79" s="246" t="str">
        <f t="shared" si="27"/>
        <v/>
      </c>
      <c r="M79" s="49" t="str">
        <f t="shared" si="28"/>
        <v/>
      </c>
      <c r="N79" s="20" t="str">
        <f t="shared" si="29"/>
        <v/>
      </c>
      <c r="O79" s="234" t="str">
        <f t="shared" si="30"/>
        <v/>
      </c>
      <c r="P79" s="74" t="str">
        <f t="array" ref="P79">IFERROR(INDEX(Relatórios!$K$2:$K$10071,MATCH(Painel!$C$2&amp;Painel!$AA79&amp;"º Relatório da Comissão de Avaliação",Relatórios!$A$2:$A$10071&amp;Relatórios!$H$2:$H$10071,FALSE)),"")</f>
        <v/>
      </c>
      <c r="Q79" s="77">
        <v>0</v>
      </c>
      <c r="T79" s="39">
        <v>74</v>
      </c>
      <c r="U79" s="22" t="str">
        <f t="array" ref="U79">IFERROR(INDEX('Repasses de Recursos'!E$2:E$1286,MATCH(Painel!$C$2&amp;Painel!$T79,'Repasses de Recursos'!$A$2:$A$1286&amp;'Repasses de Recursos'!$F$2:$F$1286,FALSE)),"")</f>
        <v/>
      </c>
      <c r="V79" s="27" t="str">
        <f t="array" ref="V79">IFERROR(INDEX('Repasses de Recursos'!G$2:G$1286,MATCH(Painel!$C$2&amp;Painel!$T79,'Repasses de Recursos'!$A$2:$A$1286&amp;'Repasses de Recursos'!$F$2:$F$1286,FALSE)),"")</f>
        <v/>
      </c>
      <c r="W79" s="28" t="str">
        <f t="array" ref="W79">IFERROR(INDEX('Repasses de Recursos'!H$2:H$1286,MATCH(Painel!$C$2&amp;Painel!$T79,'Repasses de Recursos'!$A$2:$A$1286&amp;'Repasses de Recursos'!$F$2:$F$1286,FALSE)),"")</f>
        <v/>
      </c>
      <c r="X79" s="24" t="str">
        <f t="array" ref="X79">IFERROR(INDEX('Repasses de Recursos'!I$2:I$1286,MATCH(Painel!$C$2&amp;Painel!$T79,'Repasses de Recursos'!$A$2:$A$1286&amp;'Repasses de Recursos'!$F$2:$F$1286,FALSE)),"")</f>
        <v/>
      </c>
      <c r="Y79" s="20" t="str">
        <f t="array" ref="Y79">IFERROR(INDEX('Repasses de Recursos'!J$2:J$1286,MATCH(Painel!$C$2&amp;Painel!$T79,'Repasses de Recursos'!$A$2:$A$1286&amp;'Repasses de Recursos'!$F$2:$F$1286,FALSE)),"")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25">
      <c r="B80" s="39">
        <v>75</v>
      </c>
      <c r="C80" s="22" t="str">
        <f t="shared" si="31"/>
        <v/>
      </c>
      <c r="D80" s="27" t="str">
        <f t="shared" si="32"/>
        <v/>
      </c>
      <c r="E80" s="28" t="str">
        <f t="shared" si="33"/>
        <v/>
      </c>
      <c r="F80" s="47" t="str">
        <f t="shared" si="34"/>
        <v/>
      </c>
      <c r="G80" s="20" t="str">
        <f t="shared" si="35"/>
        <v/>
      </c>
      <c r="I80" s="39">
        <v>75</v>
      </c>
      <c r="J80" s="22" t="str">
        <f t="shared" si="25"/>
        <v/>
      </c>
      <c r="K80" s="49" t="str">
        <f t="shared" si="26"/>
        <v/>
      </c>
      <c r="L80" s="246" t="str">
        <f t="shared" si="27"/>
        <v/>
      </c>
      <c r="M80" s="49" t="str">
        <f t="shared" si="28"/>
        <v/>
      </c>
      <c r="N80" s="20" t="str">
        <f t="shared" si="29"/>
        <v/>
      </c>
      <c r="O80" s="234" t="str">
        <f t="shared" si="30"/>
        <v/>
      </c>
      <c r="P80" s="74" t="str">
        <f t="array" ref="P80">IFERROR(INDEX(Relatórios!$K$2:$K$10071,MATCH(Painel!$C$2&amp;Painel!$AA80&amp;"º Relatório da Comissão de Avaliação",Relatórios!$A$2:$A$10071&amp;Relatórios!$H$2:$H$10071,FALSE)),"")</f>
        <v/>
      </c>
      <c r="Q80" s="77">
        <v>0</v>
      </c>
      <c r="T80" s="39">
        <v>75</v>
      </c>
      <c r="U80" s="22" t="str">
        <f t="array" ref="U80">IFERROR(INDEX('Repasses de Recursos'!E$2:E$1286,MATCH(Painel!$C$2&amp;Painel!$T80,'Repasses de Recursos'!$A$2:$A$1286&amp;'Repasses de Recursos'!$F$2:$F$1286,FALSE)),"")</f>
        <v/>
      </c>
      <c r="V80" s="27" t="str">
        <f t="array" ref="V80">IFERROR(INDEX('Repasses de Recursos'!G$2:G$1286,MATCH(Painel!$C$2&amp;Painel!$T80,'Repasses de Recursos'!$A$2:$A$1286&amp;'Repasses de Recursos'!$F$2:$F$1286,FALSE)),"")</f>
        <v/>
      </c>
      <c r="W80" s="28" t="str">
        <f t="array" ref="W80">IFERROR(INDEX('Repasses de Recursos'!H$2:H$1286,MATCH(Painel!$C$2&amp;Painel!$T80,'Repasses de Recursos'!$A$2:$A$1286&amp;'Repasses de Recursos'!$F$2:$F$1286,FALSE)),"")</f>
        <v/>
      </c>
      <c r="X80" s="24" t="str">
        <f t="array" ref="X80">IFERROR(INDEX('Repasses de Recursos'!I$2:I$1286,MATCH(Painel!$C$2&amp;Painel!$T80,'Repasses de Recursos'!$A$2:$A$1286&amp;'Repasses de Recursos'!$F$2:$F$1286,FALSE)),"")</f>
        <v/>
      </c>
      <c r="Y80" s="20" t="str">
        <f t="array" ref="Y80">IFERROR(INDEX('Repasses de Recursos'!J$2:J$1286,MATCH(Painel!$C$2&amp;Painel!$T80,'Repasses de Recursos'!$A$2:$A$1286&amp;'Repasses de Recursos'!$F$2:$F$1286,FALSE)),"")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49" t="str">
        <f t="shared" si="26"/>
        <v/>
      </c>
      <c r="L81" s="246" t="str">
        <f t="shared" si="27"/>
        <v/>
      </c>
      <c r="M81" s="49" t="str">
        <f t="shared" si="28"/>
        <v/>
      </c>
      <c r="N81" s="20" t="str">
        <f t="shared" si="29"/>
        <v/>
      </c>
      <c r="O81" s="234" t="str">
        <f t="shared" si="30"/>
        <v/>
      </c>
      <c r="P81" s="74" t="str">
        <f t="array" ref="P81">IFERROR(INDEX(Relatórios!$K$2:$K$10071,MATCH(Painel!$C$2&amp;Painel!$AA81&amp;"º Relatório da Comissão de Avaliação",Relatórios!$A$2:$A$10071&amp;Relatórios!$H$2:$H$10071,FALSE)),"")</f>
        <v/>
      </c>
      <c r="Q81" s="77">
        <v>0</v>
      </c>
      <c r="T81" s="39">
        <v>76</v>
      </c>
      <c r="U81" s="22" t="str">
        <f t="array" ref="U81">IFERROR(INDEX('Repasses de Recursos'!E$2:E$1286,MATCH(Painel!$C$2&amp;Painel!$T81,'Repasses de Recursos'!$A$2:$A$1286&amp;'Repasses de Recursos'!$F$2:$F$1286,FALSE)),"")</f>
        <v/>
      </c>
      <c r="V81" s="27" t="str">
        <f t="array" ref="V81">IFERROR(INDEX('Repasses de Recursos'!G$2:G$1286,MATCH(Painel!$C$2&amp;Painel!$T81,'Repasses de Recursos'!$A$2:$A$1286&amp;'Repasses de Recursos'!$F$2:$F$1286,FALSE)),"")</f>
        <v/>
      </c>
      <c r="W81" s="28" t="str">
        <f t="array" ref="W81">IFERROR(INDEX('Repasses de Recursos'!H$2:H$1286,MATCH(Painel!$C$2&amp;Painel!$T81,'Repasses de Recursos'!$A$2:$A$1286&amp;'Repasses de Recursos'!$F$2:$F$1286,FALSE)),"")</f>
        <v/>
      </c>
      <c r="X81" s="24" t="str">
        <f t="array" ref="X81">IFERROR(INDEX('Repasses de Recursos'!I$2:I$1286,MATCH(Painel!$C$2&amp;Painel!$T81,'Repasses de Recursos'!$A$2:$A$1286&amp;'Repasses de Recursos'!$F$2:$F$1286,FALSE)),"")</f>
        <v/>
      </c>
      <c r="Y81" s="20" t="str">
        <f t="array" ref="Y81">IFERROR(INDEX('Repasses de Recursos'!J$2:J$1286,MATCH(Painel!$C$2&amp;Painel!$T81,'Repasses de Recursos'!$A$2:$A$1286&amp;'Repasses de Recursos'!$F$2:$F$1286,FALSE)),"")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5"/>
        <v/>
      </c>
      <c r="K82" s="49" t="str">
        <f t="shared" si="26"/>
        <v/>
      </c>
      <c r="L82" s="246" t="str">
        <f t="shared" si="27"/>
        <v/>
      </c>
      <c r="M82" s="49" t="str">
        <f t="shared" si="28"/>
        <v/>
      </c>
      <c r="N82" s="20" t="str">
        <f t="shared" si="29"/>
        <v/>
      </c>
      <c r="O82" s="234" t="str">
        <f t="shared" si="30"/>
        <v/>
      </c>
      <c r="P82" s="74" t="str">
        <f t="array" ref="P82">IFERROR(INDEX(Relatórios!$K$2:$K$10071,MATCH(Painel!$C$2&amp;Painel!$AA82&amp;"º Relatório da Comissão de Avaliação",Relatórios!$A$2:$A$10071&amp;Relatórios!$H$2:$H$10071,FALSE)),"")</f>
        <v/>
      </c>
      <c r="Q82" s="77">
        <v>0</v>
      </c>
      <c r="T82" s="39">
        <v>77</v>
      </c>
      <c r="U82" s="22" t="str">
        <f t="array" ref="U82">IFERROR(INDEX('Repasses de Recursos'!E$2:E$1286,MATCH(Painel!$C$2&amp;Painel!$T82,'Repasses de Recursos'!$A$2:$A$1286&amp;'Repasses de Recursos'!$F$2:$F$1286,FALSE)),"")</f>
        <v/>
      </c>
      <c r="V82" s="27" t="str">
        <f t="array" ref="V82">IFERROR(INDEX('Repasses de Recursos'!G$2:G$1286,MATCH(Painel!$C$2&amp;Painel!$T82,'Repasses de Recursos'!$A$2:$A$1286&amp;'Repasses de Recursos'!$F$2:$F$1286,FALSE)),"")</f>
        <v/>
      </c>
      <c r="W82" s="28" t="str">
        <f t="array" ref="W82">IFERROR(INDEX('Repasses de Recursos'!H$2:H$1286,MATCH(Painel!$C$2&amp;Painel!$T82,'Repasses de Recursos'!$A$2:$A$1286&amp;'Repasses de Recursos'!$F$2:$F$1286,FALSE)),"")</f>
        <v/>
      </c>
      <c r="X82" s="24" t="str">
        <f t="array" ref="X82">IFERROR(INDEX('Repasses de Recursos'!I$2:I$1286,MATCH(Painel!$C$2&amp;Painel!$T82,'Repasses de Recursos'!$A$2:$A$1286&amp;'Repasses de Recursos'!$F$2:$F$1286,FALSE)),"")</f>
        <v/>
      </c>
      <c r="Y82" s="20" t="str">
        <f t="array" ref="Y82">IFERROR(INDEX('Repasses de Recursos'!J$2:J$1286,MATCH(Painel!$C$2&amp;Painel!$T82,'Repasses de Recursos'!$A$2:$A$1286&amp;'Repasses de Recursos'!$F$2:$F$1286,FALSE)),"")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5"/>
        <v/>
      </c>
      <c r="K83" s="49" t="str">
        <f t="shared" si="26"/>
        <v/>
      </c>
      <c r="L83" s="246" t="str">
        <f t="shared" si="27"/>
        <v/>
      </c>
      <c r="M83" s="49" t="str">
        <f t="shared" si="28"/>
        <v/>
      </c>
      <c r="N83" s="20" t="str">
        <f t="shared" si="29"/>
        <v/>
      </c>
      <c r="O83" s="234" t="str">
        <f t="shared" si="30"/>
        <v/>
      </c>
      <c r="P83" s="74" t="str">
        <f t="array" ref="P83">IFERROR(INDEX(Relatórios!$K$2:$K$10071,MATCH(Painel!$C$2&amp;Painel!$AA83&amp;"º Relatório da Comissão de Avaliação",Relatórios!$A$2:$A$10071&amp;Relatórios!$H$2:$H$10071,FALSE)),"")</f>
        <v/>
      </c>
      <c r="Q83" s="77">
        <v>0</v>
      </c>
      <c r="T83" s="39">
        <v>78</v>
      </c>
      <c r="U83" s="22" t="str">
        <f t="array" ref="U83">IFERROR(INDEX('Repasses de Recursos'!E$2:E$1286,MATCH(Painel!$C$2&amp;Painel!$T83,'Repasses de Recursos'!$A$2:$A$1286&amp;'Repasses de Recursos'!$F$2:$F$1286,FALSE)),"")</f>
        <v/>
      </c>
      <c r="V83" s="27" t="str">
        <f t="array" ref="V83">IFERROR(INDEX('Repasses de Recursos'!G$2:G$1286,MATCH(Painel!$C$2&amp;Painel!$T83,'Repasses de Recursos'!$A$2:$A$1286&amp;'Repasses de Recursos'!$F$2:$F$1286,FALSE)),"")</f>
        <v/>
      </c>
      <c r="W83" s="28" t="str">
        <f t="array" ref="W83">IFERROR(INDEX('Repasses de Recursos'!H$2:H$1286,MATCH(Painel!$C$2&amp;Painel!$T83,'Repasses de Recursos'!$A$2:$A$1286&amp;'Repasses de Recursos'!$F$2:$F$1286,FALSE)),"")</f>
        <v/>
      </c>
      <c r="X83" s="24" t="str">
        <f t="array" ref="X83">IFERROR(INDEX('Repasses de Recursos'!I$2:I$1286,MATCH(Painel!$C$2&amp;Painel!$T83,'Repasses de Recursos'!$A$2:$A$1286&amp;'Repasses de Recursos'!$F$2:$F$1286,FALSE)),"")</f>
        <v/>
      </c>
      <c r="Y83" s="20" t="str">
        <f t="array" ref="Y83">IFERROR(INDEX('Repasses de Recursos'!J$2:J$1286,MATCH(Painel!$C$2&amp;Painel!$T83,'Repasses de Recursos'!$A$2:$A$1286&amp;'Repasses de Recursos'!$F$2:$F$1286,FALSE)),"")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5"/>
        <v/>
      </c>
      <c r="K84" s="49" t="str">
        <f t="shared" si="26"/>
        <v/>
      </c>
      <c r="L84" s="246" t="str">
        <f t="shared" si="27"/>
        <v/>
      </c>
      <c r="M84" s="49" t="str">
        <f t="shared" si="28"/>
        <v/>
      </c>
      <c r="N84" s="20" t="str">
        <f t="shared" si="29"/>
        <v/>
      </c>
      <c r="O84" s="234" t="str">
        <f t="shared" si="30"/>
        <v/>
      </c>
      <c r="P84" s="74" t="str">
        <f t="array" ref="P84">IFERROR(INDEX(Relatórios!$K$2:$K$10071,MATCH(Painel!$C$2&amp;Painel!$AA84&amp;"º Relatório da Comissão de Avaliação",Relatórios!$A$2:$A$10071&amp;Relatórios!$H$2:$H$10071,FALSE)),"")</f>
        <v/>
      </c>
      <c r="Q84" s="77">
        <v>0</v>
      </c>
      <c r="T84" s="39">
        <v>79</v>
      </c>
      <c r="U84" s="22" t="str">
        <f t="array" ref="U84">IFERROR(INDEX('Repasses de Recursos'!E$2:E$1286,MATCH(Painel!$C$2&amp;Painel!$T84,'Repasses de Recursos'!$A$2:$A$1286&amp;'Repasses de Recursos'!$F$2:$F$1286,FALSE)),"")</f>
        <v/>
      </c>
      <c r="V84" s="27" t="str">
        <f t="array" ref="V84">IFERROR(INDEX('Repasses de Recursos'!G$2:G$1286,MATCH(Painel!$C$2&amp;Painel!$T84,'Repasses de Recursos'!$A$2:$A$1286&amp;'Repasses de Recursos'!$F$2:$F$1286,FALSE)),"")</f>
        <v/>
      </c>
      <c r="W84" s="28" t="str">
        <f t="array" ref="W84">IFERROR(INDEX('Repasses de Recursos'!H$2:H$1286,MATCH(Painel!$C$2&amp;Painel!$T84,'Repasses de Recursos'!$A$2:$A$1286&amp;'Repasses de Recursos'!$F$2:$F$1286,FALSE)),"")</f>
        <v/>
      </c>
      <c r="X84" s="24" t="str">
        <f t="array" ref="X84">IFERROR(INDEX('Repasses de Recursos'!I$2:I$1286,MATCH(Painel!$C$2&amp;Painel!$T84,'Repasses de Recursos'!$A$2:$A$1286&amp;'Repasses de Recursos'!$F$2:$F$1286,FALSE)),"")</f>
        <v/>
      </c>
      <c r="Y84" s="20" t="str">
        <f t="array" ref="Y84">IFERROR(INDEX('Repasses de Recursos'!J$2:J$1286,MATCH(Painel!$C$2&amp;Painel!$T84,'Repasses de Recursos'!$A$2:$A$1286&amp;'Repasses de Recursos'!$F$2:$F$1286,FALSE)),"")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5"/>
        <v/>
      </c>
      <c r="K85" s="49" t="str">
        <f t="shared" si="26"/>
        <v/>
      </c>
      <c r="L85" s="246" t="str">
        <f t="shared" si="27"/>
        <v/>
      </c>
      <c r="M85" s="49" t="str">
        <f t="shared" si="28"/>
        <v/>
      </c>
      <c r="N85" s="20" t="str">
        <f t="shared" si="29"/>
        <v/>
      </c>
      <c r="O85" s="234" t="str">
        <f t="shared" si="30"/>
        <v/>
      </c>
      <c r="P85" s="74" t="str">
        <f t="array" ref="P85">IFERROR(INDEX(Relatórios!$K$2:$K$10071,MATCH(Painel!$C$2&amp;Painel!$AA85&amp;"º Relatório da Comissão de Avaliação",Relatórios!$A$2:$A$10071&amp;Relatórios!$H$2:$H$10071,FALSE)),"")</f>
        <v/>
      </c>
      <c r="Q85" s="77">
        <v>0</v>
      </c>
      <c r="T85" s="39">
        <v>80</v>
      </c>
      <c r="U85" s="22" t="str">
        <f t="array" ref="U85">IFERROR(INDEX('Repasses de Recursos'!E$2:E$1286,MATCH(Painel!$C$2&amp;Painel!$T85,'Repasses de Recursos'!$A$2:$A$1286&amp;'Repasses de Recursos'!$F$2:$F$1286,FALSE)),"")</f>
        <v/>
      </c>
      <c r="V85" s="27" t="str">
        <f t="array" ref="V85">IFERROR(INDEX('Repasses de Recursos'!G$2:G$1286,MATCH(Painel!$C$2&amp;Painel!$T85,'Repasses de Recursos'!$A$2:$A$1286&amp;'Repasses de Recursos'!$F$2:$F$1286,FALSE)),"")</f>
        <v/>
      </c>
      <c r="W85" s="28" t="str">
        <f t="array" ref="W85">IFERROR(INDEX('Repasses de Recursos'!H$2:H$1286,MATCH(Painel!$C$2&amp;Painel!$T85,'Repasses de Recursos'!$A$2:$A$1286&amp;'Repasses de Recursos'!$F$2:$F$1286,FALSE)),"")</f>
        <v/>
      </c>
      <c r="X85" s="24" t="str">
        <f t="array" ref="X85">IFERROR(INDEX('Repasses de Recursos'!I$2:I$1286,MATCH(Painel!$C$2&amp;Painel!$T85,'Repasses de Recursos'!$A$2:$A$1286&amp;'Repasses de Recursos'!$F$2:$F$1286,FALSE)),"")</f>
        <v/>
      </c>
      <c r="Y85" s="20" t="str">
        <f t="array" ref="Y85">IFERROR(INDEX('Repasses de Recursos'!J$2:J$1286,MATCH(Painel!$C$2&amp;Painel!$T85,'Repasses de Recursos'!$A$2:$A$1286&amp;'Repasses de Recursos'!$F$2:$F$1286,FALSE)),"")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5"/>
        <v/>
      </c>
      <c r="K86" s="49" t="str">
        <f t="shared" si="26"/>
        <v/>
      </c>
      <c r="L86" s="246" t="str">
        <f t="shared" si="27"/>
        <v/>
      </c>
      <c r="M86" s="49" t="str">
        <f t="shared" si="28"/>
        <v/>
      </c>
      <c r="N86" s="20" t="str">
        <f t="shared" si="29"/>
        <v/>
      </c>
      <c r="O86" s="234" t="str">
        <f t="shared" si="30"/>
        <v/>
      </c>
      <c r="P86" s="74" t="str">
        <f t="array" ref="P86">IFERROR(INDEX(Relatórios!$K$2:$K$10071,MATCH(Painel!$C$2&amp;Painel!$AA86&amp;"º Relatório da Comissão de Avaliação",Relatórios!$A$2:$A$10071&amp;Relatórios!$H$2:$H$10071,FALSE)),"")</f>
        <v/>
      </c>
      <c r="Q86" s="77">
        <v>0</v>
      </c>
      <c r="T86" s="39">
        <v>81</v>
      </c>
      <c r="U86" s="22" t="str">
        <f t="array" ref="U86">IFERROR(INDEX('Repasses de Recursos'!E$2:E$1286,MATCH(Painel!$C$2&amp;Painel!$T86,'Repasses de Recursos'!$A$2:$A$1286&amp;'Repasses de Recursos'!$F$2:$F$1286,FALSE)),"")</f>
        <v/>
      </c>
      <c r="V86" s="27" t="str">
        <f t="array" ref="V86">IFERROR(INDEX('Repasses de Recursos'!G$2:G$1286,MATCH(Painel!$C$2&amp;Painel!$T86,'Repasses de Recursos'!$A$2:$A$1286&amp;'Repasses de Recursos'!$F$2:$F$1286,FALSE)),"")</f>
        <v/>
      </c>
      <c r="W86" s="28" t="str">
        <f t="array" ref="W86">IFERROR(INDEX('Repasses de Recursos'!H$2:H$1286,MATCH(Painel!$C$2&amp;Painel!$T86,'Repasses de Recursos'!$A$2:$A$1286&amp;'Repasses de Recursos'!$F$2:$F$1286,FALSE)),"")</f>
        <v/>
      </c>
      <c r="X86" s="24" t="str">
        <f t="array" ref="X86">IFERROR(INDEX('Repasses de Recursos'!I$2:I$1286,MATCH(Painel!$C$2&amp;Painel!$T86,'Repasses de Recursos'!$A$2:$A$1286&amp;'Repasses de Recursos'!$F$2:$F$1286,FALSE)),"")</f>
        <v/>
      </c>
      <c r="Y86" s="20" t="str">
        <f t="array" ref="Y86">IFERROR(INDEX('Repasses de Recursos'!J$2:J$1286,MATCH(Painel!$C$2&amp;Painel!$T86,'Repasses de Recursos'!$A$2:$A$1286&amp;'Repasses de Recursos'!$F$2:$F$1286,FALSE)),"")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5"/>
        <v/>
      </c>
      <c r="K87" s="49" t="str">
        <f t="shared" si="26"/>
        <v/>
      </c>
      <c r="L87" s="246" t="str">
        <f t="shared" si="27"/>
        <v/>
      </c>
      <c r="M87" s="49" t="str">
        <f t="shared" si="28"/>
        <v/>
      </c>
      <c r="N87" s="20" t="str">
        <f t="shared" si="29"/>
        <v/>
      </c>
      <c r="O87" s="234" t="str">
        <f t="shared" si="30"/>
        <v/>
      </c>
      <c r="P87" s="74" t="str">
        <f t="array" ref="P87">IFERROR(INDEX(Relatórios!$K$2:$K$10071,MATCH(Painel!$C$2&amp;Painel!$AA87&amp;"º Relatório da Comissão de Avaliação",Relatórios!$A$2:$A$10071&amp;Relatórios!$H$2:$H$10071,FALSE)),"")</f>
        <v/>
      </c>
      <c r="Q87" s="77">
        <v>0</v>
      </c>
      <c r="T87" s="39">
        <v>82</v>
      </c>
      <c r="U87" s="22" t="str">
        <f t="array" ref="U87">IFERROR(INDEX('Repasses de Recursos'!E$2:E$1286,MATCH(Painel!$C$2&amp;Painel!$T87,'Repasses de Recursos'!$A$2:$A$1286&amp;'Repasses de Recursos'!$F$2:$F$1286,FALSE)),"")</f>
        <v/>
      </c>
      <c r="V87" s="27" t="str">
        <f t="array" ref="V87">IFERROR(INDEX('Repasses de Recursos'!G$2:G$1286,MATCH(Painel!$C$2&amp;Painel!$T87,'Repasses de Recursos'!$A$2:$A$1286&amp;'Repasses de Recursos'!$F$2:$F$1286,FALSE)),"")</f>
        <v/>
      </c>
      <c r="W87" s="28" t="str">
        <f t="array" ref="W87">IFERROR(INDEX('Repasses de Recursos'!H$2:H$1286,MATCH(Painel!$C$2&amp;Painel!$T87,'Repasses de Recursos'!$A$2:$A$1286&amp;'Repasses de Recursos'!$F$2:$F$1286,FALSE)),"")</f>
        <v/>
      </c>
      <c r="X87" s="24" t="str">
        <f t="array" ref="X87">IFERROR(INDEX('Repasses de Recursos'!I$2:I$1286,MATCH(Painel!$C$2&amp;Painel!$T87,'Repasses de Recursos'!$A$2:$A$1286&amp;'Repasses de Recursos'!$F$2:$F$1286,FALSE)),"")</f>
        <v/>
      </c>
      <c r="Y87" s="20" t="str">
        <f t="array" ref="Y87">IFERROR(INDEX('Repasses de Recursos'!J$2:J$1286,MATCH(Painel!$C$2&amp;Painel!$T87,'Repasses de Recursos'!$A$2:$A$1286&amp;'Repasses de Recursos'!$F$2:$F$1286,FALSE)),"")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5"/>
        <v/>
      </c>
      <c r="K88" s="49" t="str">
        <f t="shared" si="26"/>
        <v/>
      </c>
      <c r="L88" s="246" t="str">
        <f t="shared" si="27"/>
        <v/>
      </c>
      <c r="M88" s="49" t="str">
        <f t="shared" si="28"/>
        <v/>
      </c>
      <c r="N88" s="20" t="str">
        <f t="shared" si="29"/>
        <v/>
      </c>
      <c r="O88" s="234" t="str">
        <f t="shared" si="30"/>
        <v/>
      </c>
      <c r="P88" s="74" t="str">
        <f t="array" ref="P88">IFERROR(INDEX(Relatórios!$K$2:$K$10071,MATCH(Painel!$C$2&amp;Painel!$AA88&amp;"º Relatório da Comissão de Avaliação",Relatórios!$A$2:$A$10071&amp;Relatórios!$H$2:$H$10071,FALSE)),"")</f>
        <v/>
      </c>
      <c r="Q88" s="77">
        <v>0</v>
      </c>
      <c r="T88" s="39">
        <v>83</v>
      </c>
      <c r="U88" s="22" t="str">
        <f t="array" ref="U88">IFERROR(INDEX('Repasses de Recursos'!E$2:E$1286,MATCH(Painel!$C$2&amp;Painel!$T88,'Repasses de Recursos'!$A$2:$A$1286&amp;'Repasses de Recursos'!$F$2:$F$1286,FALSE)),"")</f>
        <v/>
      </c>
      <c r="V88" s="27" t="str">
        <f t="array" ref="V88">IFERROR(INDEX('Repasses de Recursos'!G$2:G$1286,MATCH(Painel!$C$2&amp;Painel!$T88,'Repasses de Recursos'!$A$2:$A$1286&amp;'Repasses de Recursos'!$F$2:$F$1286,FALSE)),"")</f>
        <v/>
      </c>
      <c r="W88" s="28" t="str">
        <f t="array" ref="W88">IFERROR(INDEX('Repasses de Recursos'!H$2:H$1286,MATCH(Painel!$C$2&amp;Painel!$T88,'Repasses de Recursos'!$A$2:$A$1286&amp;'Repasses de Recursos'!$F$2:$F$1286,FALSE)),"")</f>
        <v/>
      </c>
      <c r="X88" s="24" t="str">
        <f t="array" ref="X88">IFERROR(INDEX('Repasses de Recursos'!I$2:I$1286,MATCH(Painel!$C$2&amp;Painel!$T88,'Repasses de Recursos'!$A$2:$A$1286&amp;'Repasses de Recursos'!$F$2:$F$1286,FALSE)),"")</f>
        <v/>
      </c>
      <c r="Y88" s="20" t="str">
        <f t="array" ref="Y88">IFERROR(INDEX('Repasses de Recursos'!J$2:J$1286,MATCH(Painel!$C$2&amp;Painel!$T88,'Repasses de Recursos'!$A$2:$A$1286&amp;'Repasses de Recursos'!$F$2:$F$1286,FALSE)),"")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5"/>
        <v/>
      </c>
      <c r="K89" s="49" t="str">
        <f t="shared" si="26"/>
        <v/>
      </c>
      <c r="L89" s="246" t="str">
        <f t="shared" si="27"/>
        <v/>
      </c>
      <c r="M89" s="49" t="str">
        <f t="shared" si="28"/>
        <v/>
      </c>
      <c r="N89" s="20" t="str">
        <f t="shared" si="29"/>
        <v/>
      </c>
      <c r="O89" s="234" t="str">
        <f t="shared" si="30"/>
        <v/>
      </c>
      <c r="P89" s="74" t="str">
        <f t="array" ref="P89">IFERROR(INDEX(Relatórios!$K$2:$K$10071,MATCH(Painel!$C$2&amp;Painel!$AA89&amp;"º Relatório da Comissão de Avaliação",Relatórios!$A$2:$A$10071&amp;Relatórios!$H$2:$H$10071,FALSE)),"")</f>
        <v/>
      </c>
      <c r="Q89" s="77">
        <v>0</v>
      </c>
      <c r="T89" s="39">
        <v>84</v>
      </c>
      <c r="U89" s="22" t="str">
        <f t="array" ref="U89">IFERROR(INDEX('Repasses de Recursos'!E$2:E$1286,MATCH(Painel!$C$2&amp;Painel!$T89,'Repasses de Recursos'!$A$2:$A$1286&amp;'Repasses de Recursos'!$F$2:$F$1286,FALSE)),"")</f>
        <v/>
      </c>
      <c r="V89" s="27" t="str">
        <f t="array" ref="V89">IFERROR(INDEX('Repasses de Recursos'!G$2:G$1286,MATCH(Painel!$C$2&amp;Painel!$T89,'Repasses de Recursos'!$A$2:$A$1286&amp;'Repasses de Recursos'!$F$2:$F$1286,FALSE)),"")</f>
        <v/>
      </c>
      <c r="W89" s="28" t="str">
        <f t="array" ref="W89">IFERROR(INDEX('Repasses de Recursos'!H$2:H$1286,MATCH(Painel!$C$2&amp;Painel!$T89,'Repasses de Recursos'!$A$2:$A$1286&amp;'Repasses de Recursos'!$F$2:$F$1286,FALSE)),"")</f>
        <v/>
      </c>
      <c r="X89" s="24" t="str">
        <f t="array" ref="X89">IFERROR(INDEX('Repasses de Recursos'!I$2:I$1286,MATCH(Painel!$C$2&amp;Painel!$T89,'Repasses de Recursos'!$A$2:$A$1286&amp;'Repasses de Recursos'!$F$2:$F$1286,FALSE)),"")</f>
        <v/>
      </c>
      <c r="Y89" s="20" t="str">
        <f t="array" ref="Y89">IFERROR(INDEX('Repasses de Recursos'!J$2:J$1286,MATCH(Painel!$C$2&amp;Painel!$T89,'Repasses de Recursos'!$A$2:$A$1286&amp;'Repasses de Recursos'!$F$2:$F$1286,FALSE)),"")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5"/>
        <v/>
      </c>
      <c r="K90" s="49" t="str">
        <f t="shared" si="26"/>
        <v/>
      </c>
      <c r="L90" s="246" t="str">
        <f t="shared" si="27"/>
        <v/>
      </c>
      <c r="M90" s="49" t="str">
        <f t="shared" si="28"/>
        <v/>
      </c>
      <c r="N90" s="20" t="str">
        <f t="shared" si="29"/>
        <v/>
      </c>
      <c r="O90" s="234" t="str">
        <f t="shared" si="30"/>
        <v/>
      </c>
      <c r="P90" s="74" t="str">
        <f t="array" ref="P90">IFERROR(INDEX(Relatórios!$K$2:$K$10071,MATCH(Painel!$C$2&amp;Painel!$AA90&amp;"º Relatório da Comissão de Avaliação",Relatórios!$A$2:$A$10071&amp;Relatórios!$H$2:$H$10071,FALSE)),"")</f>
        <v/>
      </c>
      <c r="Q90" s="77">
        <v>0</v>
      </c>
      <c r="T90" s="39">
        <v>85</v>
      </c>
      <c r="U90" s="22" t="str">
        <f t="array" ref="U90">IFERROR(INDEX('Repasses de Recursos'!E$2:E$1286,MATCH(Painel!$C$2&amp;Painel!$T90,'Repasses de Recursos'!$A$2:$A$1286&amp;'Repasses de Recursos'!$F$2:$F$1286,FALSE)),"")</f>
        <v/>
      </c>
      <c r="V90" s="27" t="str">
        <f t="array" ref="V90">IFERROR(INDEX('Repasses de Recursos'!G$2:G$1286,MATCH(Painel!$C$2&amp;Painel!$T90,'Repasses de Recursos'!$A$2:$A$1286&amp;'Repasses de Recursos'!$F$2:$F$1286,FALSE)),"")</f>
        <v/>
      </c>
      <c r="W90" s="28" t="str">
        <f t="array" ref="W90">IFERROR(INDEX('Repasses de Recursos'!H$2:H$1286,MATCH(Painel!$C$2&amp;Painel!$T90,'Repasses de Recursos'!$A$2:$A$1286&amp;'Repasses de Recursos'!$F$2:$F$1286,FALSE)),"")</f>
        <v/>
      </c>
      <c r="X90" s="24" t="str">
        <f t="array" ref="X90">IFERROR(INDEX('Repasses de Recursos'!I$2:I$1286,MATCH(Painel!$C$2&amp;Painel!$T90,'Repasses de Recursos'!$A$2:$A$1286&amp;'Repasses de Recursos'!$F$2:$F$1286,FALSE)),"")</f>
        <v/>
      </c>
      <c r="Y90" s="20" t="str">
        <f t="array" ref="Y90">IFERROR(INDEX('Repasses de Recursos'!J$2:J$1286,MATCH(Painel!$C$2&amp;Painel!$T90,'Repasses de Recursos'!$A$2:$A$1286&amp;'Repasses de Recursos'!$F$2:$F$1286,FALSE)),"")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5"/>
        <v/>
      </c>
      <c r="K91" s="49" t="str">
        <f t="shared" si="26"/>
        <v/>
      </c>
      <c r="L91" s="246" t="str">
        <f t="shared" si="27"/>
        <v/>
      </c>
      <c r="M91" s="49" t="str">
        <f t="shared" si="28"/>
        <v/>
      </c>
      <c r="N91" s="20" t="str">
        <f t="shared" si="29"/>
        <v/>
      </c>
      <c r="O91" s="234" t="str">
        <f t="shared" si="30"/>
        <v/>
      </c>
      <c r="P91" s="74" t="str">
        <f t="array" ref="P91">IFERROR(INDEX(Relatórios!$K$2:$K$10071,MATCH(Painel!$C$2&amp;Painel!$AA91&amp;"º Relatório da Comissão de Avaliação",Relatórios!$A$2:$A$10071&amp;Relatórios!$H$2:$H$10071,FALSE)),"")</f>
        <v/>
      </c>
      <c r="Q91" s="77">
        <v>0</v>
      </c>
      <c r="T91" s="39">
        <v>86</v>
      </c>
      <c r="U91" s="22" t="str">
        <f t="array" ref="U91">IFERROR(INDEX('Repasses de Recursos'!E$2:E$1286,MATCH(Painel!$C$2&amp;Painel!$T91,'Repasses de Recursos'!$A$2:$A$1286&amp;'Repasses de Recursos'!$F$2:$F$1286,FALSE)),"")</f>
        <v/>
      </c>
      <c r="V91" s="27" t="str">
        <f t="array" ref="V91">IFERROR(INDEX('Repasses de Recursos'!G$2:G$1286,MATCH(Painel!$C$2&amp;Painel!$T91,'Repasses de Recursos'!$A$2:$A$1286&amp;'Repasses de Recursos'!$F$2:$F$1286,FALSE)),"")</f>
        <v/>
      </c>
      <c r="W91" s="28" t="str">
        <f t="array" ref="W91">IFERROR(INDEX('Repasses de Recursos'!H$2:H$1286,MATCH(Painel!$C$2&amp;Painel!$T91,'Repasses de Recursos'!$A$2:$A$1286&amp;'Repasses de Recursos'!$F$2:$F$1286,FALSE)),"")</f>
        <v/>
      </c>
      <c r="X91" s="24" t="str">
        <f t="array" ref="X91">IFERROR(INDEX('Repasses de Recursos'!I$2:I$1286,MATCH(Painel!$C$2&amp;Painel!$T91,'Repasses de Recursos'!$A$2:$A$1286&amp;'Repasses de Recursos'!$F$2:$F$1286,FALSE)),"")</f>
        <v/>
      </c>
      <c r="Y91" s="20" t="str">
        <f t="array" ref="Y91">IFERROR(INDEX('Repasses de Recursos'!J$2:J$1286,MATCH(Painel!$C$2&amp;Painel!$T91,'Repasses de Recursos'!$A$2:$A$1286&amp;'Repasses de Recursos'!$F$2:$F$1286,FALSE)),"")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5"/>
        <v/>
      </c>
      <c r="K92" s="49" t="str">
        <f t="shared" si="26"/>
        <v/>
      </c>
      <c r="L92" s="246" t="str">
        <f t="shared" si="27"/>
        <v/>
      </c>
      <c r="M92" s="49" t="str">
        <f t="shared" si="28"/>
        <v/>
      </c>
      <c r="N92" s="20" t="str">
        <f t="shared" si="29"/>
        <v/>
      </c>
      <c r="O92" s="234" t="str">
        <f t="shared" si="30"/>
        <v/>
      </c>
      <c r="P92" s="74" t="str">
        <f t="array" ref="P92">IFERROR(INDEX(Relatórios!$K$2:$K$10071,MATCH(Painel!$C$2&amp;Painel!$AA92&amp;"º Relatório da Comissão de Avaliação",Relatórios!$A$2:$A$10071&amp;Relatórios!$H$2:$H$10071,FALSE)),"")</f>
        <v/>
      </c>
      <c r="Q92" s="77">
        <v>0</v>
      </c>
      <c r="T92" s="39">
        <v>87</v>
      </c>
      <c r="U92" s="22" t="str">
        <f t="array" ref="U92">IFERROR(INDEX('Repasses de Recursos'!E$2:E$1286,MATCH(Painel!$C$2&amp;Painel!$T92,'Repasses de Recursos'!$A$2:$A$1286&amp;'Repasses de Recursos'!$F$2:$F$1286,FALSE)),"")</f>
        <v/>
      </c>
      <c r="V92" s="27" t="str">
        <f t="array" ref="V92">IFERROR(INDEX('Repasses de Recursos'!G$2:G$1286,MATCH(Painel!$C$2&amp;Painel!$T92,'Repasses de Recursos'!$A$2:$A$1286&amp;'Repasses de Recursos'!$F$2:$F$1286,FALSE)),"")</f>
        <v/>
      </c>
      <c r="W92" s="28" t="str">
        <f t="array" ref="W92">IFERROR(INDEX('Repasses de Recursos'!H$2:H$1286,MATCH(Painel!$C$2&amp;Painel!$T92,'Repasses de Recursos'!$A$2:$A$1286&amp;'Repasses de Recursos'!$F$2:$F$1286,FALSE)),"")</f>
        <v/>
      </c>
      <c r="X92" s="24" t="str">
        <f t="array" ref="X92">IFERROR(INDEX('Repasses de Recursos'!I$2:I$1286,MATCH(Painel!$C$2&amp;Painel!$T92,'Repasses de Recursos'!$A$2:$A$1286&amp;'Repasses de Recursos'!$F$2:$F$1286,FALSE)),"")</f>
        <v/>
      </c>
      <c r="Y92" s="20" t="str">
        <f t="array" ref="Y92">IFERROR(INDEX('Repasses de Recursos'!J$2:J$1286,MATCH(Painel!$C$2&amp;Painel!$T92,'Repasses de Recursos'!$A$2:$A$1286&amp;'Repasses de Recursos'!$F$2:$F$1286,FALSE)),"")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5"/>
        <v/>
      </c>
      <c r="K93" s="49" t="str">
        <f t="shared" si="26"/>
        <v/>
      </c>
      <c r="L93" s="246" t="str">
        <f t="shared" si="27"/>
        <v/>
      </c>
      <c r="M93" s="49" t="str">
        <f t="shared" si="28"/>
        <v/>
      </c>
      <c r="N93" s="20" t="str">
        <f t="shared" si="29"/>
        <v/>
      </c>
      <c r="O93" s="234" t="str">
        <f t="shared" si="30"/>
        <v/>
      </c>
      <c r="P93" s="74" t="str">
        <f t="array" ref="P93">IFERROR(INDEX(Relatórios!$K$2:$K$10071,MATCH(Painel!$C$2&amp;Painel!$AA93&amp;"º Relatório da Comissão de Avaliação",Relatórios!$A$2:$A$10071&amp;Relatórios!$H$2:$H$10071,FALSE)),"")</f>
        <v/>
      </c>
      <c r="Q93" s="77">
        <v>0</v>
      </c>
      <c r="T93" s="39">
        <v>88</v>
      </c>
      <c r="U93" s="22" t="str">
        <f t="array" ref="U93">IFERROR(INDEX('Repasses de Recursos'!E$2:E$1286,MATCH(Painel!$C$2&amp;Painel!$T93,'Repasses de Recursos'!$A$2:$A$1286&amp;'Repasses de Recursos'!$F$2:$F$1286,FALSE)),"")</f>
        <v/>
      </c>
      <c r="V93" s="27" t="str">
        <f t="array" ref="V93">IFERROR(INDEX('Repasses de Recursos'!G$2:G$1286,MATCH(Painel!$C$2&amp;Painel!$T93,'Repasses de Recursos'!$A$2:$A$1286&amp;'Repasses de Recursos'!$F$2:$F$1286,FALSE)),"")</f>
        <v/>
      </c>
      <c r="W93" s="28" t="str">
        <f t="array" ref="W93">IFERROR(INDEX('Repasses de Recursos'!H$2:H$1286,MATCH(Painel!$C$2&amp;Painel!$T93,'Repasses de Recursos'!$A$2:$A$1286&amp;'Repasses de Recursos'!$F$2:$F$1286,FALSE)),"")</f>
        <v/>
      </c>
      <c r="X93" s="24" t="str">
        <f t="array" ref="X93">IFERROR(INDEX('Repasses de Recursos'!I$2:I$1286,MATCH(Painel!$C$2&amp;Painel!$T93,'Repasses de Recursos'!$A$2:$A$1286&amp;'Repasses de Recursos'!$F$2:$F$1286,FALSE)),"")</f>
        <v/>
      </c>
      <c r="Y93" s="20" t="str">
        <f t="array" ref="Y93">IFERROR(INDEX('Repasses de Recursos'!J$2:J$1286,MATCH(Painel!$C$2&amp;Painel!$T93,'Repasses de Recursos'!$A$2:$A$1286&amp;'Repasses de Recursos'!$F$2:$F$1286,FALSE)),"")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5"/>
        <v/>
      </c>
      <c r="K94" s="49" t="str">
        <f t="shared" si="26"/>
        <v/>
      </c>
      <c r="L94" s="246" t="str">
        <f t="shared" si="27"/>
        <v/>
      </c>
      <c r="M94" s="49" t="str">
        <f t="shared" si="28"/>
        <v/>
      </c>
      <c r="N94" s="20" t="str">
        <f t="shared" si="29"/>
        <v/>
      </c>
      <c r="O94" s="234" t="str">
        <f t="shared" si="30"/>
        <v/>
      </c>
      <c r="P94" s="74" t="str">
        <f t="array" ref="P94">IFERROR(INDEX(Relatórios!$K$2:$K$10071,MATCH(Painel!$C$2&amp;Painel!$AA94&amp;"º Relatório da Comissão de Avaliação",Relatórios!$A$2:$A$10071&amp;Relatórios!$H$2:$H$10071,FALSE)),"")</f>
        <v/>
      </c>
      <c r="Q94" s="77">
        <v>0</v>
      </c>
      <c r="T94" s="39">
        <v>89</v>
      </c>
      <c r="U94" s="22" t="str">
        <f t="array" ref="U94">IFERROR(INDEX('Repasses de Recursos'!E$2:E$1286,MATCH(Painel!$C$2&amp;Painel!$T94,'Repasses de Recursos'!$A$2:$A$1286&amp;'Repasses de Recursos'!$F$2:$F$1286,FALSE)),"")</f>
        <v/>
      </c>
      <c r="V94" s="27" t="str">
        <f t="array" ref="V94">IFERROR(INDEX('Repasses de Recursos'!G$2:G$1286,MATCH(Painel!$C$2&amp;Painel!$T94,'Repasses de Recursos'!$A$2:$A$1286&amp;'Repasses de Recursos'!$F$2:$F$1286,FALSE)),"")</f>
        <v/>
      </c>
      <c r="W94" s="28" t="str">
        <f t="array" ref="W94">IFERROR(INDEX('Repasses de Recursos'!H$2:H$1286,MATCH(Painel!$C$2&amp;Painel!$T94,'Repasses de Recursos'!$A$2:$A$1286&amp;'Repasses de Recursos'!$F$2:$F$1286,FALSE)),"")</f>
        <v/>
      </c>
      <c r="X94" s="24" t="str">
        <f t="array" ref="X94">IFERROR(INDEX('Repasses de Recursos'!I$2:I$1286,MATCH(Painel!$C$2&amp;Painel!$T94,'Repasses de Recursos'!$A$2:$A$1286&amp;'Repasses de Recursos'!$F$2:$F$1286,FALSE)),"")</f>
        <v/>
      </c>
      <c r="Y94" s="20" t="str">
        <f t="array" ref="Y94">IFERROR(INDEX('Repasses de Recursos'!J$2:J$1286,MATCH(Painel!$C$2&amp;Painel!$T94,'Repasses de Recursos'!$A$2:$A$1286&amp;'Repasses de Recursos'!$F$2:$F$1286,FALSE)),"")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5"/>
        <v/>
      </c>
      <c r="K95" s="49" t="str">
        <f t="shared" si="26"/>
        <v/>
      </c>
      <c r="L95" s="246" t="str">
        <f t="shared" si="27"/>
        <v/>
      </c>
      <c r="M95" s="49" t="str">
        <f t="shared" si="28"/>
        <v/>
      </c>
      <c r="N95" s="20" t="str">
        <f t="shared" si="29"/>
        <v/>
      </c>
      <c r="O95" s="234" t="str">
        <f t="shared" si="30"/>
        <v/>
      </c>
      <c r="P95" s="74" t="str">
        <f t="array" ref="P95">IFERROR(INDEX(Relatórios!$K$2:$K$10071,MATCH(Painel!$C$2&amp;Painel!$AA95&amp;"º Relatório da Comissão de Avaliação",Relatórios!$A$2:$A$10071&amp;Relatórios!$H$2:$H$10071,FALSE)),"")</f>
        <v/>
      </c>
      <c r="Q95" s="77">
        <v>0</v>
      </c>
      <c r="T95" s="39">
        <v>90</v>
      </c>
      <c r="U95" s="22" t="str">
        <f t="array" ref="U95">IFERROR(INDEX('Repasses de Recursos'!E$2:E$1286,MATCH(Painel!$C$2&amp;Painel!$T95,'Repasses de Recursos'!$A$2:$A$1286&amp;'Repasses de Recursos'!$F$2:$F$1286,FALSE)),"")</f>
        <v/>
      </c>
      <c r="V95" s="27" t="str">
        <f t="array" ref="V95">IFERROR(INDEX('Repasses de Recursos'!G$2:G$1286,MATCH(Painel!$C$2&amp;Painel!$T95,'Repasses de Recursos'!$A$2:$A$1286&amp;'Repasses de Recursos'!$F$2:$F$1286,FALSE)),"")</f>
        <v/>
      </c>
      <c r="W95" s="28" t="str">
        <f t="array" ref="W95">IFERROR(INDEX('Repasses de Recursos'!H$2:H$1286,MATCH(Painel!$C$2&amp;Painel!$T95,'Repasses de Recursos'!$A$2:$A$1286&amp;'Repasses de Recursos'!$F$2:$F$1286,FALSE)),"")</f>
        <v/>
      </c>
      <c r="X95" s="24" t="str">
        <f t="array" ref="X95">IFERROR(INDEX('Repasses de Recursos'!I$2:I$1286,MATCH(Painel!$C$2&amp;Painel!$T95,'Repasses de Recursos'!$A$2:$A$1286&amp;'Repasses de Recursos'!$F$2:$F$1286,FALSE)),"")</f>
        <v/>
      </c>
      <c r="Y95" s="20" t="str">
        <f t="array" ref="Y95">IFERROR(INDEX('Repasses de Recursos'!J$2:J$1286,MATCH(Painel!$C$2&amp;Painel!$T95,'Repasses de Recursos'!$A$2:$A$1286&amp;'Repasses de Recursos'!$F$2:$F$1286,FALSE)),"")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5"/>
        <v/>
      </c>
      <c r="K96" s="49" t="str">
        <f t="shared" si="26"/>
        <v/>
      </c>
      <c r="L96" s="246" t="str">
        <f t="shared" si="27"/>
        <v/>
      </c>
      <c r="M96" s="49" t="str">
        <f t="shared" si="28"/>
        <v/>
      </c>
      <c r="N96" s="20" t="str">
        <f t="shared" si="29"/>
        <v/>
      </c>
      <c r="O96" s="234" t="str">
        <f t="shared" si="30"/>
        <v/>
      </c>
      <c r="P96" s="74" t="str">
        <f t="array" ref="P96">IFERROR(INDEX(Relatórios!$K$2:$K$10071,MATCH(Painel!$C$2&amp;Painel!$AA96&amp;"º Relatório da Comissão de Avaliação",Relatórios!$A$2:$A$10071&amp;Relatórios!$H$2:$H$10071,FALSE)),"")</f>
        <v/>
      </c>
      <c r="Q96" s="77">
        <v>0</v>
      </c>
      <c r="T96" s="39">
        <v>91</v>
      </c>
      <c r="U96" s="22" t="str">
        <f t="array" ref="U96">IFERROR(INDEX('Repasses de Recursos'!E$2:E$1286,MATCH(Painel!$C$2&amp;Painel!$T96,'Repasses de Recursos'!$A$2:$A$1286&amp;'Repasses de Recursos'!$F$2:$F$1286,FALSE)),"")</f>
        <v/>
      </c>
      <c r="V96" s="27" t="str">
        <f t="array" ref="V96">IFERROR(INDEX('Repasses de Recursos'!G$2:G$1286,MATCH(Painel!$C$2&amp;Painel!$T96,'Repasses de Recursos'!$A$2:$A$1286&amp;'Repasses de Recursos'!$F$2:$F$1286,FALSE)),"")</f>
        <v/>
      </c>
      <c r="W96" s="28" t="str">
        <f t="array" ref="W96">IFERROR(INDEX('Repasses de Recursos'!H$2:H$1286,MATCH(Painel!$C$2&amp;Painel!$T96,'Repasses de Recursos'!$A$2:$A$1286&amp;'Repasses de Recursos'!$F$2:$F$1286,FALSE)),"")</f>
        <v/>
      </c>
      <c r="X96" s="24" t="str">
        <f t="array" ref="X96">IFERROR(INDEX('Repasses de Recursos'!I$2:I$1286,MATCH(Painel!$C$2&amp;Painel!$T96,'Repasses de Recursos'!$A$2:$A$1286&amp;'Repasses de Recursos'!$F$2:$F$1286,FALSE)),"")</f>
        <v/>
      </c>
      <c r="Y96" s="20" t="str">
        <f t="array" ref="Y96">IFERROR(INDEX('Repasses de Recursos'!J$2:J$1286,MATCH(Painel!$C$2&amp;Painel!$T96,'Repasses de Recursos'!$A$2:$A$1286&amp;'Repasses de Recursos'!$F$2:$F$1286,FALSE)),"")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5"/>
        <v/>
      </c>
      <c r="K97" s="49" t="str">
        <f t="shared" si="26"/>
        <v/>
      </c>
      <c r="L97" s="246" t="str">
        <f t="shared" si="27"/>
        <v/>
      </c>
      <c r="M97" s="49" t="str">
        <f t="shared" si="28"/>
        <v/>
      </c>
      <c r="N97" s="20" t="str">
        <f t="shared" si="29"/>
        <v/>
      </c>
      <c r="O97" s="234" t="str">
        <f t="shared" si="30"/>
        <v/>
      </c>
      <c r="P97" s="74" t="str">
        <f t="array" ref="P97">IFERROR(INDEX(Relatórios!$K$2:$K$10071,MATCH(Painel!$C$2&amp;Painel!$AA97&amp;"º Relatório da Comissão de Avaliação",Relatórios!$A$2:$A$10071&amp;Relatórios!$H$2:$H$10071,FALSE)),"")</f>
        <v/>
      </c>
      <c r="Q97" s="77">
        <v>0</v>
      </c>
      <c r="T97" s="39">
        <v>92</v>
      </c>
      <c r="U97" s="22" t="str">
        <f t="array" ref="U97">IFERROR(INDEX('Repasses de Recursos'!E$2:E$1286,MATCH(Painel!$C$2&amp;Painel!$T97,'Repasses de Recursos'!$A$2:$A$1286&amp;'Repasses de Recursos'!$F$2:$F$1286,FALSE)),"")</f>
        <v/>
      </c>
      <c r="V97" s="27" t="str">
        <f t="array" ref="V97">IFERROR(INDEX('Repasses de Recursos'!G$2:G$1286,MATCH(Painel!$C$2&amp;Painel!$T97,'Repasses de Recursos'!$A$2:$A$1286&amp;'Repasses de Recursos'!$F$2:$F$1286,FALSE)),"")</f>
        <v/>
      </c>
      <c r="W97" s="28" t="str">
        <f t="array" ref="W97">IFERROR(INDEX('Repasses de Recursos'!H$2:H$1286,MATCH(Painel!$C$2&amp;Painel!$T97,'Repasses de Recursos'!$A$2:$A$1286&amp;'Repasses de Recursos'!$F$2:$F$1286,FALSE)),"")</f>
        <v/>
      </c>
      <c r="X97" s="24" t="str">
        <f t="array" ref="X97">IFERROR(INDEX('Repasses de Recursos'!I$2:I$1286,MATCH(Painel!$C$2&amp;Painel!$T97,'Repasses de Recursos'!$A$2:$A$1286&amp;'Repasses de Recursos'!$F$2:$F$1286,FALSE)),"")</f>
        <v/>
      </c>
      <c r="Y97" s="20" t="str">
        <f t="array" ref="Y97">IFERROR(INDEX('Repasses de Recursos'!J$2:J$1286,MATCH(Painel!$C$2&amp;Painel!$T97,'Repasses de Recursos'!$A$2:$A$1286&amp;'Repasses de Recursos'!$F$2:$F$1286,FALSE)),"")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5"/>
        <v/>
      </c>
      <c r="K98" s="49" t="str">
        <f t="shared" si="26"/>
        <v/>
      </c>
      <c r="L98" s="246" t="str">
        <f t="shared" si="27"/>
        <v/>
      </c>
      <c r="M98" s="49" t="str">
        <f t="shared" si="28"/>
        <v/>
      </c>
      <c r="N98" s="20" t="str">
        <f t="shared" si="29"/>
        <v/>
      </c>
      <c r="O98" s="234" t="str">
        <f t="shared" si="30"/>
        <v/>
      </c>
      <c r="P98" s="74" t="str">
        <f t="array" ref="P98">IFERROR(INDEX(Relatórios!$K$2:$K$10071,MATCH(Painel!$C$2&amp;Painel!$AA98&amp;"º Relatório da Comissão de Avaliação",Relatórios!$A$2:$A$10071&amp;Relatórios!$H$2:$H$10071,FALSE)),"")</f>
        <v/>
      </c>
      <c r="Q98" s="77">
        <v>0</v>
      </c>
      <c r="T98" s="39">
        <v>93</v>
      </c>
      <c r="U98" s="22" t="str">
        <f t="array" ref="U98">IFERROR(INDEX('Repasses de Recursos'!E$2:E$1286,MATCH(Painel!$C$2&amp;Painel!$T98,'Repasses de Recursos'!$A$2:$A$1286&amp;'Repasses de Recursos'!$F$2:$F$1286,FALSE)),"")</f>
        <v/>
      </c>
      <c r="V98" s="27" t="str">
        <f t="array" ref="V98">IFERROR(INDEX('Repasses de Recursos'!G$2:G$1286,MATCH(Painel!$C$2&amp;Painel!$T98,'Repasses de Recursos'!$A$2:$A$1286&amp;'Repasses de Recursos'!$F$2:$F$1286,FALSE)),"")</f>
        <v/>
      </c>
      <c r="W98" s="28" t="str">
        <f t="array" ref="W98">IFERROR(INDEX('Repasses de Recursos'!H$2:H$1286,MATCH(Painel!$C$2&amp;Painel!$T98,'Repasses de Recursos'!$A$2:$A$1286&amp;'Repasses de Recursos'!$F$2:$F$1286,FALSE)),"")</f>
        <v/>
      </c>
      <c r="X98" s="24" t="str">
        <f t="array" ref="X98">IFERROR(INDEX('Repasses de Recursos'!I$2:I$1286,MATCH(Painel!$C$2&amp;Painel!$T98,'Repasses de Recursos'!$A$2:$A$1286&amp;'Repasses de Recursos'!$F$2:$F$1286,FALSE)),"")</f>
        <v/>
      </c>
      <c r="Y98" s="20" t="str">
        <f t="array" ref="Y98">IFERROR(INDEX('Repasses de Recursos'!J$2:J$1286,MATCH(Painel!$C$2&amp;Painel!$T98,'Repasses de Recursos'!$A$2:$A$1286&amp;'Repasses de Recursos'!$F$2:$F$1286,FALSE)),"")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49" t="str">
        <f t="shared" ref="K99:K105" si="43">IF(AC99=0,"",AC99)</f>
        <v/>
      </c>
      <c r="L99" s="246" t="str">
        <f t="shared" ref="L99:L105" si="44">IF(AD99=0,"",AD99)</f>
        <v/>
      </c>
      <c r="M99" s="49" t="str">
        <f t="shared" ref="M99:M105" si="45">IF(AE99=0,"",AE99)</f>
        <v/>
      </c>
      <c r="N99" s="20" t="str">
        <f t="shared" ref="N99:N105" si="46">IF(AF99=0,"",AF99)</f>
        <v/>
      </c>
      <c r="O99" s="234" t="str">
        <f t="shared" ref="O99:O105" si="47">IF(AG99=0,"",AG99)</f>
        <v/>
      </c>
      <c r="P99" s="74" t="str">
        <f t="array" ref="P99">IFERROR(INDEX(Relatórios!$K$2:$K$10071,MATCH(Painel!$C$2&amp;Painel!$AA99&amp;"º Relatório da Comissão de Avaliação",Relatórios!$A$2:$A$10071&amp;Relatórios!$H$2:$H$10071,FALSE)),"")</f>
        <v/>
      </c>
      <c r="Q99" s="77">
        <v>0</v>
      </c>
      <c r="T99" s="39">
        <v>94</v>
      </c>
      <c r="U99" s="22" t="str">
        <f t="array" ref="U99">IFERROR(INDEX('Repasses de Recursos'!E$2:E$1286,MATCH(Painel!$C$2&amp;Painel!$T99,'Repasses de Recursos'!$A$2:$A$1286&amp;'Repasses de Recursos'!$F$2:$F$1286,FALSE)),"")</f>
        <v/>
      </c>
      <c r="V99" s="27" t="str">
        <f t="array" ref="V99">IFERROR(INDEX('Repasses de Recursos'!G$2:G$1286,MATCH(Painel!$C$2&amp;Painel!$T99,'Repasses de Recursos'!$A$2:$A$1286&amp;'Repasses de Recursos'!$F$2:$F$1286,FALSE)),"")</f>
        <v/>
      </c>
      <c r="W99" s="28" t="str">
        <f t="array" ref="W99">IFERROR(INDEX('Repasses de Recursos'!H$2:H$1286,MATCH(Painel!$C$2&amp;Painel!$T99,'Repasses de Recursos'!$A$2:$A$1286&amp;'Repasses de Recursos'!$F$2:$F$1286,FALSE)),"")</f>
        <v/>
      </c>
      <c r="X99" s="24" t="str">
        <f t="array" ref="X99">IFERROR(INDEX('Repasses de Recursos'!I$2:I$1286,MATCH(Painel!$C$2&amp;Painel!$T99,'Repasses de Recursos'!$A$2:$A$1286&amp;'Repasses de Recursos'!$F$2:$F$1286,FALSE)),"")</f>
        <v/>
      </c>
      <c r="Y99" s="20" t="str">
        <f t="array" ref="Y99">IFERROR(INDEX('Repasses de Recursos'!J$2:J$1286,MATCH(Painel!$C$2&amp;Painel!$T99,'Repasses de Recursos'!$A$2:$A$1286&amp;'Repasses de Recursos'!$F$2:$F$1286,FALSE)),"")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49" t="str">
        <f t="shared" si="43"/>
        <v/>
      </c>
      <c r="L100" s="246" t="str">
        <f t="shared" si="44"/>
        <v/>
      </c>
      <c r="M100" s="49" t="str">
        <f t="shared" si="45"/>
        <v/>
      </c>
      <c r="N100" s="20" t="str">
        <f t="shared" si="46"/>
        <v/>
      </c>
      <c r="O100" s="234" t="str">
        <f t="shared" si="47"/>
        <v/>
      </c>
      <c r="P100" s="74" t="str">
        <f t="array" ref="P100">IFERROR(INDEX(Relatórios!$K$2:$K$10071,MATCH(Painel!$C$2&amp;Painel!$AA100&amp;"º Relatório da Comissão de Avaliação",Relatórios!$A$2:$A$10071&amp;Relatórios!$H$2:$H$10071,FALSE)),"")</f>
        <v/>
      </c>
      <c r="Q100" s="77">
        <v>0</v>
      </c>
      <c r="T100" s="39">
        <v>95</v>
      </c>
      <c r="U100" s="22" t="str">
        <f t="array" ref="U100">IFERROR(INDEX('Repasses de Recursos'!E$2:E$1286,MATCH(Painel!$C$2&amp;Painel!$T100,'Repasses de Recursos'!$A$2:$A$1286&amp;'Repasses de Recursos'!$F$2:$F$1286,FALSE)),"")</f>
        <v/>
      </c>
      <c r="V100" s="27" t="str">
        <f t="array" ref="V100">IFERROR(INDEX('Repasses de Recursos'!G$2:G$1286,MATCH(Painel!$C$2&amp;Painel!$T100,'Repasses de Recursos'!$A$2:$A$1286&amp;'Repasses de Recursos'!$F$2:$F$1286,FALSE)),"")</f>
        <v/>
      </c>
      <c r="W100" s="28" t="str">
        <f t="array" ref="W100">IFERROR(INDEX('Repasses de Recursos'!H$2:H$1286,MATCH(Painel!$C$2&amp;Painel!$T100,'Repasses de Recursos'!$A$2:$A$1286&amp;'Repasses de Recursos'!$F$2:$F$1286,FALSE)),"")</f>
        <v/>
      </c>
      <c r="X100" s="24" t="str">
        <f t="array" ref="X100">IFERROR(INDEX('Repasses de Recursos'!I$2:I$1286,MATCH(Painel!$C$2&amp;Painel!$T100,'Repasses de Recursos'!$A$2:$A$1286&amp;'Repasses de Recursos'!$F$2:$F$1286,FALSE)),"")</f>
        <v/>
      </c>
      <c r="Y100" s="20" t="str">
        <f t="array" ref="Y100">IFERROR(INDEX('Repasses de Recursos'!J$2:J$1286,MATCH(Painel!$C$2&amp;Painel!$T100,'Repasses de Recursos'!$A$2:$A$1286&amp;'Repasses de Recursos'!$F$2:$F$1286,FALSE)),"")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49" t="str">
        <f t="shared" si="43"/>
        <v/>
      </c>
      <c r="L101" s="246" t="str">
        <f t="shared" si="44"/>
        <v/>
      </c>
      <c r="M101" s="49" t="str">
        <f t="shared" si="45"/>
        <v/>
      </c>
      <c r="N101" s="20" t="str">
        <f t="shared" si="46"/>
        <v/>
      </c>
      <c r="O101" s="234" t="str">
        <f t="shared" si="47"/>
        <v/>
      </c>
      <c r="P101" s="74" t="str">
        <f t="array" ref="P101">IFERROR(INDEX(Relatórios!$K$2:$K$10071,MATCH(Painel!$C$2&amp;Painel!$AA101&amp;"º Relatório da Comissão de Avaliação",Relatórios!$A$2:$A$10071&amp;Relatórios!$H$2:$H$10071,FALSE)),"")</f>
        <v/>
      </c>
      <c r="Q101" s="77">
        <v>0</v>
      </c>
      <c r="T101" s="39">
        <v>96</v>
      </c>
      <c r="U101" s="22" t="str">
        <f t="array" ref="U101">IFERROR(INDEX('Repasses de Recursos'!E$2:E$1286,MATCH(Painel!$C$2&amp;Painel!$T101,'Repasses de Recursos'!$A$2:$A$1286&amp;'Repasses de Recursos'!$F$2:$F$1286,FALSE)),"")</f>
        <v/>
      </c>
      <c r="V101" s="27" t="str">
        <f t="array" ref="V101">IFERROR(INDEX('Repasses de Recursos'!G$2:G$1286,MATCH(Painel!$C$2&amp;Painel!$T101,'Repasses de Recursos'!$A$2:$A$1286&amp;'Repasses de Recursos'!$F$2:$F$1286,FALSE)),"")</f>
        <v/>
      </c>
      <c r="W101" s="28" t="str">
        <f t="array" ref="W101">IFERROR(INDEX('Repasses de Recursos'!H$2:H$1286,MATCH(Painel!$C$2&amp;Painel!$T101,'Repasses de Recursos'!$A$2:$A$1286&amp;'Repasses de Recursos'!$F$2:$F$1286,FALSE)),"")</f>
        <v/>
      </c>
      <c r="X101" s="24" t="str">
        <f t="array" ref="X101">IFERROR(INDEX('Repasses de Recursos'!I$2:I$1286,MATCH(Painel!$C$2&amp;Painel!$T101,'Repasses de Recursos'!$A$2:$A$1286&amp;'Repasses de Recursos'!$F$2:$F$1286,FALSE)),"")</f>
        <v/>
      </c>
      <c r="Y101" s="20" t="str">
        <f t="array" ref="Y101">IFERROR(INDEX('Repasses de Recursos'!J$2:J$1286,MATCH(Painel!$C$2&amp;Painel!$T101,'Repasses de Recursos'!$A$2:$A$1286&amp;'Repasses de Recursos'!$F$2:$F$1286,FALSE)),"")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49" t="str">
        <f t="shared" si="43"/>
        <v/>
      </c>
      <c r="L102" s="246" t="str">
        <f t="shared" si="44"/>
        <v/>
      </c>
      <c r="M102" s="49" t="str">
        <f t="shared" si="45"/>
        <v/>
      </c>
      <c r="N102" s="20" t="str">
        <f t="shared" si="46"/>
        <v/>
      </c>
      <c r="O102" s="234" t="str">
        <f t="shared" si="47"/>
        <v/>
      </c>
      <c r="P102" s="74" t="str">
        <f t="array" ref="P102">IFERROR(INDEX(Relatórios!$K$2:$K$10071,MATCH(Painel!$C$2&amp;Painel!$AA102&amp;"º Relatório da Comissão de Avaliação",Relatórios!$A$2:$A$10071&amp;Relatórios!$H$2:$H$10071,FALSE)),"")</f>
        <v/>
      </c>
      <c r="Q102" s="77">
        <v>0</v>
      </c>
      <c r="T102" s="39">
        <v>97</v>
      </c>
      <c r="U102" s="22" t="str">
        <f t="array" ref="U102">IFERROR(INDEX('Repasses de Recursos'!E$2:E$1286,MATCH(Painel!$C$2&amp;Painel!$T102,'Repasses de Recursos'!$A$2:$A$1286&amp;'Repasses de Recursos'!$F$2:$F$1286,FALSE)),"")</f>
        <v/>
      </c>
      <c r="V102" s="27" t="str">
        <f t="array" ref="V102">IFERROR(INDEX('Repasses de Recursos'!G$2:G$1286,MATCH(Painel!$C$2&amp;Painel!$T102,'Repasses de Recursos'!$A$2:$A$1286&amp;'Repasses de Recursos'!$F$2:$F$1286,FALSE)),"")</f>
        <v/>
      </c>
      <c r="W102" s="28" t="str">
        <f t="array" ref="W102">IFERROR(INDEX('Repasses de Recursos'!H$2:H$1286,MATCH(Painel!$C$2&amp;Painel!$T102,'Repasses de Recursos'!$A$2:$A$1286&amp;'Repasses de Recursos'!$F$2:$F$1286,FALSE)),"")</f>
        <v/>
      </c>
      <c r="X102" s="24" t="str">
        <f t="array" ref="X102">IFERROR(INDEX('Repasses de Recursos'!I$2:I$1286,MATCH(Painel!$C$2&amp;Painel!$T102,'Repasses de Recursos'!$A$2:$A$1286&amp;'Repasses de Recursos'!$F$2:$F$1286,FALSE)),"")</f>
        <v/>
      </c>
      <c r="Y102" s="20" t="str">
        <f t="array" ref="Y102">IFERROR(INDEX('Repasses de Recursos'!J$2:J$1286,MATCH(Painel!$C$2&amp;Painel!$T102,'Repasses de Recursos'!$A$2:$A$1286&amp;'Repasses de Recursos'!$F$2:$F$1286,FALSE)),"")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49" t="str">
        <f t="shared" si="43"/>
        <v/>
      </c>
      <c r="L103" s="246" t="str">
        <f t="shared" si="44"/>
        <v/>
      </c>
      <c r="M103" s="49" t="str">
        <f t="shared" si="45"/>
        <v/>
      </c>
      <c r="N103" s="20" t="str">
        <f t="shared" si="46"/>
        <v/>
      </c>
      <c r="O103" s="234" t="str">
        <f t="shared" si="47"/>
        <v/>
      </c>
      <c r="P103" s="74" t="str">
        <f t="array" ref="P103">IFERROR(INDEX(Relatórios!$K$2:$K$10071,MATCH(Painel!$C$2&amp;Painel!$AA103&amp;"º Relatório da Comissão de Avaliação",Relatórios!$A$2:$A$10071&amp;Relatórios!$H$2:$H$10071,FALSE)),"")</f>
        <v/>
      </c>
      <c r="Q103" s="77">
        <v>0</v>
      </c>
      <c r="T103" s="39">
        <v>98</v>
      </c>
      <c r="U103" s="22" t="str">
        <f t="array" ref="U103">IFERROR(INDEX('Repasses de Recursos'!E$2:E$1286,MATCH(Painel!$C$2&amp;Painel!$T103,'Repasses de Recursos'!$A$2:$A$1286&amp;'Repasses de Recursos'!$F$2:$F$1286,FALSE)),"")</f>
        <v/>
      </c>
      <c r="V103" s="27" t="str">
        <f t="array" ref="V103">IFERROR(INDEX('Repasses de Recursos'!G$2:G$1286,MATCH(Painel!$C$2&amp;Painel!$T103,'Repasses de Recursos'!$A$2:$A$1286&amp;'Repasses de Recursos'!$F$2:$F$1286,FALSE)),"")</f>
        <v/>
      </c>
      <c r="W103" s="28" t="str">
        <f t="array" ref="W103">IFERROR(INDEX('Repasses de Recursos'!H$2:H$1286,MATCH(Painel!$C$2&amp;Painel!$T103,'Repasses de Recursos'!$A$2:$A$1286&amp;'Repasses de Recursos'!$F$2:$F$1286,FALSE)),"")</f>
        <v/>
      </c>
      <c r="X103" s="24" t="str">
        <f t="array" ref="X103">IFERROR(INDEX('Repasses de Recursos'!I$2:I$1286,MATCH(Painel!$C$2&amp;Painel!$T103,'Repasses de Recursos'!$A$2:$A$1286&amp;'Repasses de Recursos'!$F$2:$F$1286,FALSE)),"")</f>
        <v/>
      </c>
      <c r="Y103" s="20" t="str">
        <f t="array" ref="Y103">IFERROR(INDEX('Repasses de Recursos'!J$2:J$1286,MATCH(Painel!$C$2&amp;Painel!$T103,'Repasses de Recursos'!$A$2:$A$1286&amp;'Repasses de Recursos'!$F$2:$F$1286,FALSE)),"")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49" t="str">
        <f t="shared" si="43"/>
        <v/>
      </c>
      <c r="L104" s="246" t="str">
        <f t="shared" si="44"/>
        <v/>
      </c>
      <c r="M104" s="49" t="str">
        <f t="shared" si="45"/>
        <v/>
      </c>
      <c r="N104" s="20" t="str">
        <f t="shared" si="46"/>
        <v/>
      </c>
      <c r="O104" s="234" t="str">
        <f t="shared" si="47"/>
        <v/>
      </c>
      <c r="P104" s="74" t="str">
        <f t="array" ref="P104">IFERROR(INDEX(Relatórios!$K$2:$K$10071,MATCH(Painel!$C$2&amp;Painel!$AA104&amp;"º Relatório da Comissão de Avaliação",Relatórios!$A$2:$A$10071&amp;Relatórios!$H$2:$H$10071,FALSE)),"")</f>
        <v/>
      </c>
      <c r="Q104" s="77">
        <v>0</v>
      </c>
      <c r="T104" s="39">
        <v>99</v>
      </c>
      <c r="U104" s="22" t="str">
        <f t="array" ref="U104">IFERROR(INDEX('Repasses de Recursos'!E$2:E$1286,MATCH(Painel!$C$2&amp;Painel!$T104,'Repasses de Recursos'!$A$2:$A$1286&amp;'Repasses de Recursos'!$F$2:$F$1286,FALSE)),"")</f>
        <v/>
      </c>
      <c r="V104" s="27" t="str">
        <f t="array" ref="V104">IFERROR(INDEX('Repasses de Recursos'!G$2:G$1286,MATCH(Painel!$C$2&amp;Painel!$T104,'Repasses de Recursos'!$A$2:$A$1286&amp;'Repasses de Recursos'!$F$2:$F$1286,FALSE)),"")</f>
        <v/>
      </c>
      <c r="W104" s="28" t="str">
        <f t="array" ref="W104">IFERROR(INDEX('Repasses de Recursos'!H$2:H$1286,MATCH(Painel!$C$2&amp;Painel!$T104,'Repasses de Recursos'!$A$2:$A$1286&amp;'Repasses de Recursos'!$F$2:$F$1286,FALSE)),"")</f>
        <v/>
      </c>
      <c r="X104" s="24" t="str">
        <f t="array" ref="X104">IFERROR(INDEX('Repasses de Recursos'!I$2:I$1286,MATCH(Painel!$C$2&amp;Painel!$T104,'Repasses de Recursos'!$A$2:$A$1286&amp;'Repasses de Recursos'!$F$2:$F$1286,FALSE)),"")</f>
        <v/>
      </c>
      <c r="Y104" s="20" t="str">
        <f t="array" ref="Y104">IFERROR(INDEX('Repasses de Recursos'!J$2:J$1286,MATCH(Painel!$C$2&amp;Painel!$T104,'Repasses de Recursos'!$A$2:$A$1286&amp;'Repasses de Recursos'!$F$2:$F$1286,FALSE)),"")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75" thickBot="1" x14ac:dyDescent="0.3">
      <c r="B105" s="83">
        <v>100</v>
      </c>
      <c r="C105" s="84" t="str">
        <f t="shared" si="37"/>
        <v/>
      </c>
      <c r="D105" s="87" t="str">
        <f t="shared" si="38"/>
        <v/>
      </c>
      <c r="E105" s="88" t="str">
        <f t="shared" si="39"/>
        <v/>
      </c>
      <c r="F105" s="89" t="str">
        <f t="shared" si="40"/>
        <v/>
      </c>
      <c r="G105" s="85" t="str">
        <f t="shared" si="41"/>
        <v/>
      </c>
      <c r="I105" s="83">
        <v>100</v>
      </c>
      <c r="J105" s="84" t="str">
        <f t="shared" si="42"/>
        <v/>
      </c>
      <c r="K105" s="86" t="str">
        <f t="shared" si="43"/>
        <v/>
      </c>
      <c r="L105" s="247" t="str">
        <f t="shared" si="44"/>
        <v/>
      </c>
      <c r="M105" s="86" t="str">
        <f t="shared" si="45"/>
        <v/>
      </c>
      <c r="N105" s="85" t="str">
        <f t="shared" si="46"/>
        <v/>
      </c>
      <c r="O105" s="235" t="str">
        <f t="shared" si="47"/>
        <v/>
      </c>
      <c r="P105" s="75" t="str">
        <f t="array" ref="P105">IFERROR(INDEX(Relatórios!$K$2:$K$10071,MATCH(Painel!$C$2&amp;Painel!$AA105&amp;"º Relatório da Comissão de Avaliação",Relatórios!$A$2:$A$10071&amp;Relatórios!$H$2:$H$10071,FALSE)),"")</f>
        <v/>
      </c>
      <c r="Q105" s="77">
        <v>0</v>
      </c>
      <c r="T105" s="39">
        <v>100</v>
      </c>
      <c r="U105" s="22" t="str">
        <f t="array" ref="U105">IFERROR(INDEX('Repasses de Recursos'!E$2:E$1286,MATCH(Painel!$C$2&amp;Painel!$T105,'Repasses de Recursos'!$A$2:$A$1286&amp;'Repasses de Recursos'!$F$2:$F$1286,FALSE)),"")</f>
        <v/>
      </c>
      <c r="V105" s="27" t="str">
        <f t="array" ref="V105">IFERROR(INDEX('Repasses de Recursos'!G$2:G$1286,MATCH(Painel!$C$2&amp;Painel!$T105,'Repasses de Recursos'!$A$2:$A$1286&amp;'Repasses de Recursos'!$F$2:$F$1286,FALSE)),"")</f>
        <v/>
      </c>
      <c r="W105" s="28" t="str">
        <f t="array" ref="W105">IFERROR(INDEX('Repasses de Recursos'!H$2:H$1286,MATCH(Painel!$C$2&amp;Painel!$T105,'Repasses de Recursos'!$A$2:$A$1286&amp;'Repasses de Recursos'!$F$2:$F$1286,FALSE)),"")</f>
        <v/>
      </c>
      <c r="X105" s="24" t="str">
        <f t="array" ref="X105">IFERROR(INDEX('Repasses de Recursos'!I$2:I$1286,MATCH(Painel!$C$2&amp;Painel!$T105,'Repasses de Recursos'!$A$2:$A$1286&amp;'Repasses de Recursos'!$F$2:$F$1286,FALSE)),"")</f>
        <v/>
      </c>
      <c r="Y105" s="20" t="str">
        <f t="array" ref="Y105">IFERROR(INDEX('Repasses de Recursos'!J$2:J$1286,MATCH(Painel!$C$2&amp;Painel!$T105,'Repasses de Recursos'!$A$2:$A$1286&amp;'Repasses de Recursos'!$F$2:$F$1286,FALSE)),"")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U99"/>
  <sheetViews>
    <sheetView showGridLines="0" zoomScale="80" zoomScaleNormal="80" workbookViewId="0">
      <pane xSplit="4" ySplit="1" topLeftCell="E59" activePane="bottomRight" state="frozen"/>
      <selection pane="topRight" activeCell="E13" sqref="E13"/>
      <selection pane="bottomLeft" activeCell="E13" sqref="E13"/>
      <selection pane="bottomRight" activeCell="N64" sqref="N64:O65"/>
    </sheetView>
  </sheetViews>
  <sheetFormatPr defaultColWidth="9.140625" defaultRowHeight="15" zeroHeight="1" x14ac:dyDescent="0.25"/>
  <cols>
    <col min="1" max="1" width="13.42578125" customWidth="1"/>
    <col min="2" max="2" width="18.7109375" customWidth="1"/>
    <col min="3" max="3" width="17" bestFit="1" customWidth="1"/>
    <col min="4" max="4" width="16.28515625" bestFit="1"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1" customWidth="1"/>
    <col min="14" max="15" width="11.7109375" customWidth="1"/>
    <col min="16" max="16" width="9.28515625" style="1" customWidth="1"/>
    <col min="17" max="17" width="14.42578125" customWidth="1"/>
    <col min="18" max="18" width="15.7109375" customWidth="1"/>
    <col min="19" max="19" width="63" style="209" customWidth="1"/>
    <col min="20" max="20" width="21.28515625" style="209" customWidth="1"/>
    <col min="21" max="21" width="9.140625" customWidth="1"/>
  </cols>
  <sheetData>
    <row r="1" spans="1:21" ht="102" customHeight="1" thickBot="1" x14ac:dyDescent="0.3">
      <c r="A1" s="54" t="s">
        <v>106</v>
      </c>
      <c r="B1" s="57" t="s">
        <v>107</v>
      </c>
      <c r="C1" s="57" t="s">
        <v>108</v>
      </c>
      <c r="D1" s="71" t="s">
        <v>109</v>
      </c>
      <c r="E1" s="58" t="s">
        <v>110</v>
      </c>
      <c r="F1" s="58" t="s">
        <v>111</v>
      </c>
      <c r="G1" s="58" t="s">
        <v>2</v>
      </c>
      <c r="H1" s="58" t="s">
        <v>112</v>
      </c>
      <c r="I1" s="58" t="s">
        <v>113</v>
      </c>
      <c r="J1" s="58" t="s">
        <v>114</v>
      </c>
      <c r="K1" s="58" t="s">
        <v>115</v>
      </c>
      <c r="L1" s="58" t="s">
        <v>116</v>
      </c>
      <c r="M1" s="70" t="s">
        <v>117</v>
      </c>
      <c r="N1" s="53" t="s">
        <v>118</v>
      </c>
      <c r="O1" s="53" t="s">
        <v>119</v>
      </c>
      <c r="P1" s="56" t="s">
        <v>7</v>
      </c>
      <c r="Q1" s="59" t="s">
        <v>120</v>
      </c>
      <c r="R1" s="59" t="s">
        <v>121</v>
      </c>
      <c r="S1" s="52" t="s">
        <v>122</v>
      </c>
      <c r="T1" s="210" t="s">
        <v>123</v>
      </c>
    </row>
    <row r="2" spans="1:21" ht="72" customHeight="1" x14ac:dyDescent="0.25">
      <c r="A2" s="179" t="str">
        <f t="shared" ref="A2:A33" si="0">IF(B2="","",IF(B2="Termo de Parceria","TP","CG")&amp;"-"&amp;C2)</f>
        <v>CG-001/2018</v>
      </c>
      <c r="B2" s="140" t="s">
        <v>31</v>
      </c>
      <c r="C2" s="141" t="s">
        <v>124</v>
      </c>
      <c r="D2" s="140" t="s">
        <v>125</v>
      </c>
      <c r="E2" s="142">
        <v>1271</v>
      </c>
      <c r="F2" s="159" t="s">
        <v>126</v>
      </c>
      <c r="G2" s="141" t="s">
        <v>127</v>
      </c>
      <c r="H2" s="162" t="s">
        <v>128</v>
      </c>
      <c r="I2" s="140" t="s">
        <v>129</v>
      </c>
      <c r="J2" s="143" t="s">
        <v>130</v>
      </c>
      <c r="K2" s="244"/>
      <c r="L2" s="141" t="s">
        <v>131</v>
      </c>
      <c r="M2" s="144" t="s">
        <v>132</v>
      </c>
      <c r="N2" s="145">
        <f>IF(A2="","",VLOOKUP($A2,Instrumentos!$A$2:$H$383,7,FALSE))</f>
        <v>43463</v>
      </c>
      <c r="O2" s="146">
        <f t="array" ref="O2">IF(A2="","",MAX(IF(Instrumentos!$A$2:$A$383='Infos Gerais'!A54,Instrumentos!$H$2:$H$383)))</f>
        <v>43830</v>
      </c>
      <c r="P2" s="147">
        <f>IF(A2="","",IFERROR(AVERAGEIF(Avaliações!$A$2:$A$991,'Infos Gerais'!A54,Avaliações!$L$2:$L$991),""))</f>
        <v>9.7444444444444454</v>
      </c>
      <c r="Q2" s="148">
        <f>IF(A2="","",SUMIF('Repasses de Recursos'!$A$2:$A$838,'Infos Gerais'!A54,'Repasses de Recursos'!$G$2:$G$838))</f>
        <v>3201535.7000000007</v>
      </c>
      <c r="R2" s="149">
        <f>IF(A2="","",SUMIF('Repasses de Recursos'!$A$2:$A$838,'Infos Gerais'!A54,'Repasses de Recursos'!$H$2:$H$838))</f>
        <v>3201535.1</v>
      </c>
      <c r="S2" s="205" t="s">
        <v>133</v>
      </c>
      <c r="T2" s="203" t="s">
        <v>48</v>
      </c>
      <c r="U2">
        <v>53</v>
      </c>
    </row>
    <row r="3" spans="1:21" ht="90.6" customHeight="1" x14ac:dyDescent="0.25">
      <c r="A3" s="180" t="str">
        <f t="shared" si="0"/>
        <v>CG-002/2019</v>
      </c>
      <c r="B3" s="150" t="s">
        <v>31</v>
      </c>
      <c r="C3" s="151" t="s">
        <v>134</v>
      </c>
      <c r="D3" s="150" t="s">
        <v>135</v>
      </c>
      <c r="E3" s="152">
        <v>1691</v>
      </c>
      <c r="F3" s="160" t="s">
        <v>136</v>
      </c>
      <c r="G3" s="151" t="s">
        <v>137</v>
      </c>
      <c r="H3" s="163" t="s">
        <v>138</v>
      </c>
      <c r="I3" s="150" t="s">
        <v>139</v>
      </c>
      <c r="J3" s="153" t="s">
        <v>140</v>
      </c>
      <c r="K3" s="221"/>
      <c r="L3" s="151"/>
      <c r="M3" s="154" t="s">
        <v>141</v>
      </c>
      <c r="N3" s="145">
        <f>IF(A3="","",VLOOKUP($A3,Instrumentos!$A$2:$H$383,7,FALSE))</f>
        <v>43508</v>
      </c>
      <c r="O3" s="146" cm="1">
        <f t="array" ref="O3">IF(A3="","",MAX(IF(Instrumentos!$A$2:$A$383='Infos Gerais'!A55,Instrumentos!$H$2:$H$383)))</f>
        <v>43987</v>
      </c>
      <c r="P3" s="147">
        <f>IF(A3="","",IFERROR(AVERAGEIF(Avaliações!$A$2:$A$991,'Infos Gerais'!A55,Avaliações!$L$2:$L$991),""))</f>
        <v>8.4233333333333338</v>
      </c>
      <c r="Q3" s="148">
        <f>IF(A3="","",SUMIF('Repasses de Recursos'!$A$2:$A$838,'Infos Gerais'!A55,'Repasses de Recursos'!$G$2:$G$838))</f>
        <v>90387385.649999991</v>
      </c>
      <c r="R3" s="149">
        <f>IF(A3="","",SUMIF('Repasses de Recursos'!$A$2:$A$838,'Infos Gerais'!A55,'Repasses de Recursos'!$H$2:$H$838))</f>
        <v>33291766.980000004</v>
      </c>
      <c r="S3" s="206" t="s">
        <v>142</v>
      </c>
      <c r="T3" s="203" t="s">
        <v>57</v>
      </c>
      <c r="U3">
        <v>54</v>
      </c>
    </row>
    <row r="4" spans="1:21" ht="72" customHeight="1" x14ac:dyDescent="0.25">
      <c r="A4" s="180" t="str">
        <f t="shared" si="0"/>
        <v>CG-003/2019</v>
      </c>
      <c r="B4" s="150" t="s">
        <v>31</v>
      </c>
      <c r="C4" s="151" t="s">
        <v>143</v>
      </c>
      <c r="D4" s="150" t="s">
        <v>125</v>
      </c>
      <c r="E4" s="152">
        <v>1271</v>
      </c>
      <c r="F4" s="160" t="s">
        <v>126</v>
      </c>
      <c r="G4" s="151" t="s">
        <v>127</v>
      </c>
      <c r="H4" s="163" t="s">
        <v>128</v>
      </c>
      <c r="I4" s="150" t="s">
        <v>129</v>
      </c>
      <c r="J4" s="153" t="s">
        <v>130</v>
      </c>
      <c r="K4" s="221"/>
      <c r="L4" s="151" t="s">
        <v>131</v>
      </c>
      <c r="M4" s="154" t="s">
        <v>144</v>
      </c>
      <c r="N4" s="145">
        <f>IF(A4="","",VLOOKUP($A4,Instrumentos!$A$2:$H$383,7,FALSE))</f>
        <v>43643</v>
      </c>
      <c r="O4" s="146">
        <f t="array" ref="O4">IF(A4="","",MAX(IF(Instrumentos!$A$2:$A$383='Infos Gerais'!A56,Instrumentos!$H$2:$H$383)))</f>
        <v>44000</v>
      </c>
      <c r="P4" s="147">
        <f>IF(A4="","",IFERROR(AVERAGEIF(Avaliações!$A$2:$A$991,'Infos Gerais'!A56,Avaliações!$L$2:$L$991),""))</f>
        <v>8.4450000000000003</v>
      </c>
      <c r="Q4" s="148">
        <f>IF(A4="","",SUMIF('Repasses de Recursos'!$A$2:$A$838,'Infos Gerais'!A56,'Repasses de Recursos'!$G$2:$G$838))</f>
        <v>2635335.83</v>
      </c>
      <c r="R4" s="149">
        <f>IF(A4="","",SUMIF('Repasses de Recursos'!$A$2:$A$838,'Infos Gerais'!A56,'Repasses de Recursos'!$H$2:$H$838))</f>
        <v>2635335.83</v>
      </c>
      <c r="S4" s="206" t="s">
        <v>145</v>
      </c>
      <c r="T4" s="203" t="s">
        <v>48</v>
      </c>
      <c r="U4">
        <v>55</v>
      </c>
    </row>
    <row r="5" spans="1:21" ht="72" customHeight="1" x14ac:dyDescent="0.25">
      <c r="A5" s="180" t="str">
        <f t="shared" si="0"/>
        <v>CG-004/2019</v>
      </c>
      <c r="B5" s="150" t="s">
        <v>31</v>
      </c>
      <c r="C5" s="151" t="s">
        <v>146</v>
      </c>
      <c r="D5" s="150" t="s">
        <v>125</v>
      </c>
      <c r="E5" s="152">
        <v>1271</v>
      </c>
      <c r="F5" s="160" t="s">
        <v>147</v>
      </c>
      <c r="G5" s="151" t="s">
        <v>148</v>
      </c>
      <c r="H5" s="163" t="s">
        <v>128</v>
      </c>
      <c r="I5" s="150" t="s">
        <v>129</v>
      </c>
      <c r="J5" s="153" t="s">
        <v>130</v>
      </c>
      <c r="K5" s="221"/>
      <c r="L5" s="151" t="s">
        <v>131</v>
      </c>
      <c r="M5" s="154" t="s">
        <v>144</v>
      </c>
      <c r="N5" s="145">
        <f>IF(A5="","",VLOOKUP($A5,Instrumentos!$A$2:$H$383,7,FALSE))</f>
        <v>43820</v>
      </c>
      <c r="O5" s="146">
        <f t="array" ref="O5">IF(A5="","",MAX(IF(Instrumentos!$A$2:$A$383='Infos Gerais'!A57,Instrumentos!$H$2:$H$383)))</f>
        <v>43830</v>
      </c>
      <c r="P5" s="147">
        <f>IF(A5="","",IFERROR(AVERAGEIF(Avaliações!$A$2:$A$991,'Infos Gerais'!A57,Avaliações!$L$2:$L$991),""))</f>
        <v>9.8524285714285718</v>
      </c>
      <c r="Q5" s="148">
        <f>IF(A5="","",SUMIF('Repasses de Recursos'!$A$2:$A$838,'Infos Gerais'!A57,'Repasses de Recursos'!$G$2:$G$838))</f>
        <v>7759722.9900000002</v>
      </c>
      <c r="R5" s="149">
        <f>IF(A5="","",SUMIF('Repasses de Recursos'!$A$2:$A$838,'Infos Gerais'!A57,'Repasses de Recursos'!$H$2:$H$838))</f>
        <v>7759722.9800000004</v>
      </c>
      <c r="S5" s="206" t="s">
        <v>145</v>
      </c>
      <c r="T5" s="203" t="s">
        <v>48</v>
      </c>
      <c r="U5">
        <v>56</v>
      </c>
    </row>
    <row r="6" spans="1:21" ht="72" customHeight="1" x14ac:dyDescent="0.25">
      <c r="A6" s="180" t="str">
        <f t="shared" si="0"/>
        <v>CG-005/2019</v>
      </c>
      <c r="B6" s="150" t="s">
        <v>31</v>
      </c>
      <c r="C6" s="151" t="s">
        <v>149</v>
      </c>
      <c r="D6" s="150" t="s">
        <v>135</v>
      </c>
      <c r="E6" s="152">
        <v>2181</v>
      </c>
      <c r="F6" s="160" t="s">
        <v>150</v>
      </c>
      <c r="G6" s="151" t="s">
        <v>151</v>
      </c>
      <c r="H6" s="163" t="s">
        <v>152</v>
      </c>
      <c r="I6" s="150" t="s">
        <v>153</v>
      </c>
      <c r="J6" s="153" t="s">
        <v>154</v>
      </c>
      <c r="K6" s="221"/>
      <c r="L6" s="151" t="s">
        <v>131</v>
      </c>
      <c r="M6" s="154" t="s">
        <v>155</v>
      </c>
      <c r="N6" s="145">
        <f>IF(A6="","",VLOOKUP($A6,Instrumentos!$A$2:$H$383,7,FALSE))</f>
        <v>43830</v>
      </c>
      <c r="O6" s="146">
        <f t="array" ref="O6">IF(A6="","",MAX(IF(Instrumentos!$A$2:$A$383='Infos Gerais'!A58,Instrumentos!$H$2:$H$383)))</f>
        <v>43564</v>
      </c>
      <c r="P6" s="147">
        <f>IF(A6="","",IFERROR(AVERAGEIF(Avaliações!$A$2:$A$991,'Infos Gerais'!A58,Avaliações!$L$2:$L$991),""))</f>
        <v>8.7566666666666677</v>
      </c>
      <c r="Q6" s="148">
        <f>IF(A6="","",SUMIF('Repasses de Recursos'!$A$2:$A$838,'Infos Gerais'!A58,'Repasses de Recursos'!$G$2:$G$838))</f>
        <v>632113.19999999995</v>
      </c>
      <c r="R6" s="149">
        <f>IF(A6="","",SUMIF('Repasses de Recursos'!$A$2:$A$838,'Infos Gerais'!A58,'Repasses de Recursos'!$H$2:$H$838))</f>
        <v>632113.19999999995</v>
      </c>
      <c r="S6" s="206" t="s">
        <v>156</v>
      </c>
      <c r="T6" s="203" t="s">
        <v>48</v>
      </c>
      <c r="U6">
        <v>57</v>
      </c>
    </row>
    <row r="7" spans="1:21" ht="72" customHeight="1" x14ac:dyDescent="0.25">
      <c r="A7" s="180" t="str">
        <f t="shared" si="0"/>
        <v>CG-006/2020</v>
      </c>
      <c r="B7" s="150" t="s">
        <v>31</v>
      </c>
      <c r="C7" s="151" t="s">
        <v>157</v>
      </c>
      <c r="D7" s="150" t="s">
        <v>135</v>
      </c>
      <c r="E7" s="152">
        <v>1271</v>
      </c>
      <c r="F7" s="160" t="s">
        <v>147</v>
      </c>
      <c r="G7" s="151" t="s">
        <v>148</v>
      </c>
      <c r="H7" s="163" t="s">
        <v>128</v>
      </c>
      <c r="I7" s="150" t="s">
        <v>129</v>
      </c>
      <c r="J7" s="153" t="s">
        <v>130</v>
      </c>
      <c r="K7" s="221"/>
      <c r="L7" s="151" t="s">
        <v>131</v>
      </c>
      <c r="M7" s="154" t="s">
        <v>158</v>
      </c>
      <c r="N7" s="145">
        <f>IF(A7="","",VLOOKUP($A7,Instrumentos!$A$2:$H$383,7,FALSE))</f>
        <v>44043</v>
      </c>
      <c r="O7" s="146">
        <f t="array" ref="O7">IF(A7="","",MAX(IF(Instrumentos!$A$2:$A$383='Infos Gerais'!A59,Instrumentos!$H$2:$H$383)))</f>
        <v>43984</v>
      </c>
      <c r="P7" s="147">
        <f>IF(A7="","",IFERROR(AVERAGEIF(Avaliações!$A$2:$A$991,'Infos Gerais'!A59,Avaliações!$L$2:$L$991),""))</f>
        <v>8.9423076923076916</v>
      </c>
      <c r="Q7" s="148">
        <f>IF(A7="","",SUMIF('Repasses de Recursos'!$A$2:$A$838,'Infos Gerais'!A59,'Repasses de Recursos'!$G$2:$G$838))</f>
        <v>5268506.2700000005</v>
      </c>
      <c r="R7" s="149">
        <f>IF(A7="","",SUMIF('Repasses de Recursos'!$A$2:$A$838,'Infos Gerais'!A59,'Repasses de Recursos'!$H$2:$H$838))</f>
        <v>3352556.33</v>
      </c>
      <c r="S7" s="206" t="s">
        <v>133</v>
      </c>
      <c r="T7" s="203" t="s">
        <v>48</v>
      </c>
      <c r="U7">
        <v>58</v>
      </c>
    </row>
    <row r="8" spans="1:21" ht="72" customHeight="1" x14ac:dyDescent="0.25">
      <c r="A8" s="180" t="str">
        <f t="shared" si="0"/>
        <v>CG-007/2021</v>
      </c>
      <c r="B8" s="150" t="s">
        <v>31</v>
      </c>
      <c r="C8" s="151" t="s">
        <v>159</v>
      </c>
      <c r="D8" s="150" t="s">
        <v>125</v>
      </c>
      <c r="E8" s="152">
        <v>1691</v>
      </c>
      <c r="F8" s="160" t="s">
        <v>136</v>
      </c>
      <c r="G8" s="151" t="s">
        <v>137</v>
      </c>
      <c r="H8" s="163" t="s">
        <v>138</v>
      </c>
      <c r="I8" s="150" t="s">
        <v>139</v>
      </c>
      <c r="J8" s="153" t="s">
        <v>140</v>
      </c>
      <c r="K8" s="221"/>
      <c r="L8" s="151"/>
      <c r="M8" s="154" t="s">
        <v>160</v>
      </c>
      <c r="N8" s="145">
        <f>IF(A8="","",VLOOKUP($A8,Instrumentos!$A$2:$H$383,7,FALSE))</f>
        <v>44209</v>
      </c>
      <c r="O8" s="146">
        <f t="array" ref="O8">IF(A8="","",MAX(IF(Instrumentos!$A$2:$A$383='Infos Gerais'!A60,Instrumentos!$H$2:$H$383)))</f>
        <v>44895</v>
      </c>
      <c r="P8" s="147">
        <f>IF(A8="","",IFERROR(AVERAGEIF(Avaliações!$A$2:$A$991,'Infos Gerais'!A60,Avaliações!$L$2:$L$991),""))</f>
        <v>8.0808333333333326</v>
      </c>
      <c r="Q8" s="148">
        <f>IF(A8="","",SUMIF('Repasses de Recursos'!$A$2:$A$838,'Infos Gerais'!A60,'Repasses de Recursos'!$G$2:$G$838))</f>
        <v>9046656.0899999999</v>
      </c>
      <c r="R8" s="149">
        <f>IF(A8="","",SUMIF('Repasses de Recursos'!$A$2:$A$838,'Infos Gerais'!A60,'Repasses de Recursos'!$H$2:$H$838))</f>
        <v>4812191.22</v>
      </c>
      <c r="S8" s="207" t="s">
        <v>161</v>
      </c>
      <c r="T8" s="203" t="s">
        <v>57</v>
      </c>
      <c r="U8">
        <v>59</v>
      </c>
    </row>
    <row r="9" spans="1:21" ht="12" customHeight="1" x14ac:dyDescent="0.25">
      <c r="A9" s="180" t="str">
        <f t="shared" si="0"/>
        <v>CG-008/2021</v>
      </c>
      <c r="B9" s="150" t="s">
        <v>31</v>
      </c>
      <c r="C9" s="151" t="s">
        <v>162</v>
      </c>
      <c r="D9" s="150" t="s">
        <v>135</v>
      </c>
      <c r="E9" s="152">
        <v>1691</v>
      </c>
      <c r="F9" s="160" t="s">
        <v>136</v>
      </c>
      <c r="G9" s="151" t="s">
        <v>137</v>
      </c>
      <c r="H9" s="163" t="s">
        <v>138</v>
      </c>
      <c r="I9" s="150" t="s">
        <v>139</v>
      </c>
      <c r="J9" s="153" t="s">
        <v>163</v>
      </c>
      <c r="K9" s="221"/>
      <c r="L9" s="151"/>
      <c r="M9" s="154" t="s">
        <v>164</v>
      </c>
      <c r="N9" s="145">
        <f>IF(A9="","",VLOOKUP($A9,Instrumentos!$A$2:$H$383,7,FALSE))</f>
        <v>44389</v>
      </c>
      <c r="O9" s="146">
        <f t="array" ref="O9">IF(A9="","",MAX(IF(Instrumentos!$A$2:$A$383='Infos Gerais'!A61,Instrumentos!$H$2:$H$383)))</f>
        <v>44926</v>
      </c>
      <c r="P9" s="147">
        <f>IF(A9="","",IFERROR(AVERAGEIF(Avaliações!$A$2:$A$991,'Infos Gerais'!A61,Avaliações!$L$2:$L$991),""))</f>
        <v>8.1740000000000013</v>
      </c>
      <c r="Q9" s="148">
        <f>IF(A9="","",SUMIF('Repasses de Recursos'!$A$2:$A$838,'Infos Gerais'!A61,'Repasses de Recursos'!$G$2:$G$838))</f>
        <v>3000793.9188999999</v>
      </c>
      <c r="R9" s="149">
        <f>IF(A9="","",SUMIF('Repasses de Recursos'!$A$2:$A$838,'Infos Gerais'!A61,'Repasses de Recursos'!$H$2:$H$838))</f>
        <v>3000793.9188999999</v>
      </c>
      <c r="S9" s="206" t="s">
        <v>161</v>
      </c>
      <c r="T9" s="203" t="s">
        <v>57</v>
      </c>
      <c r="U9">
        <v>60</v>
      </c>
    </row>
    <row r="10" spans="1:21" ht="72" customHeight="1" x14ac:dyDescent="0.25">
      <c r="A10" s="180" t="str">
        <f t="shared" si="0"/>
        <v>CG-009/2023</v>
      </c>
      <c r="B10" s="150" t="s">
        <v>31</v>
      </c>
      <c r="C10" s="151" t="s">
        <v>165</v>
      </c>
      <c r="D10" s="150" t="s">
        <v>135</v>
      </c>
      <c r="E10" s="152">
        <v>1691</v>
      </c>
      <c r="F10" s="160" t="s">
        <v>136</v>
      </c>
      <c r="G10" s="151" t="s">
        <v>137</v>
      </c>
      <c r="H10" s="163" t="s">
        <v>138</v>
      </c>
      <c r="I10" s="150" t="s">
        <v>139</v>
      </c>
      <c r="J10" s="153" t="s">
        <v>140</v>
      </c>
      <c r="K10" s="152"/>
      <c r="L10" s="151" t="s">
        <v>166</v>
      </c>
      <c r="M10" s="154" t="s">
        <v>167</v>
      </c>
      <c r="N10" s="145">
        <f>IF(A10="","",VLOOKUP($A10,Instrumentos!$A$2:$H$383,7,FALSE))</f>
        <v>45266</v>
      </c>
      <c r="O10" s="146">
        <f t="array" ref="O10">IF(A10="","",MAX(IF(Instrumentos!$A$2:$A$383='Infos Gerais'!A62,Instrumentos!$H$2:$H$383)))</f>
        <v>46012</v>
      </c>
      <c r="P10" s="147">
        <f>IF(A10="","",IFERROR(AVERAGEIF(Avaliações!$A$2:$A$991,'Infos Gerais'!A62,Avaliações!$L$2:$L$991),""))</f>
        <v>9.8149999999999995</v>
      </c>
      <c r="Q10" s="148">
        <f>IF(A10="","",SUMIF('Repasses de Recursos'!$A$2:$A$838,'Infos Gerais'!A62,'Repasses de Recursos'!$G$2:$G$838))</f>
        <v>20999999.989999998</v>
      </c>
      <c r="R10" s="149">
        <f>IF(A10="","",SUMIF('Repasses de Recursos'!$A$2:$A$838,'Infos Gerais'!A62,'Repasses de Recursos'!$H$2:$H$838))</f>
        <v>9349057.2199999988</v>
      </c>
      <c r="S10" s="207" t="s">
        <v>161</v>
      </c>
      <c r="T10" s="203" t="s">
        <v>57</v>
      </c>
      <c r="U10">
        <v>61</v>
      </c>
    </row>
    <row r="11" spans="1:21" ht="72" customHeight="1" x14ac:dyDescent="0.25">
      <c r="A11" s="180" t="str">
        <f t="shared" si="0"/>
        <v>CG-010/2023</v>
      </c>
      <c r="B11" s="150" t="s">
        <v>31</v>
      </c>
      <c r="C11" s="151" t="s">
        <v>168</v>
      </c>
      <c r="D11" s="150" t="s">
        <v>135</v>
      </c>
      <c r="E11" s="152">
        <v>1691</v>
      </c>
      <c r="F11" s="160" t="s">
        <v>136</v>
      </c>
      <c r="G11" s="151" t="s">
        <v>137</v>
      </c>
      <c r="H11" s="163" t="s">
        <v>169</v>
      </c>
      <c r="I11" s="150" t="s">
        <v>170</v>
      </c>
      <c r="J11" s="153" t="s">
        <v>171</v>
      </c>
      <c r="K11" s="152"/>
      <c r="L11" s="151" t="s">
        <v>166</v>
      </c>
      <c r="M11" s="154" t="s">
        <v>172</v>
      </c>
      <c r="N11" s="145">
        <f>IF(A11="","",VLOOKUP($A11,Instrumentos!$A$2:$H$383,7,FALSE))</f>
        <v>45267</v>
      </c>
      <c r="O11" s="146" cm="1">
        <f t="array" ref="O11">IF(A11="","",MAX(IF(Instrumentos!$A$2:$A$383='Infos Gerais'!A63,Instrumentos!$H$2:$H$383)))</f>
        <v>46126</v>
      </c>
      <c r="P11" s="147">
        <f>IF(A11="","",IFERROR(AVERAGEIF(Avaliações!$A$2:$A$991,'Infos Gerais'!A63,Avaliações!$L$2:$L$991),""))</f>
        <v>9.83</v>
      </c>
      <c r="Q11" s="148">
        <f>IF(A11="","",SUMIF('Repasses de Recursos'!$A$2:$A$838,'Infos Gerais'!A63,'Repasses de Recursos'!$G$2:$G$838))</f>
        <v>16629000.000000002</v>
      </c>
      <c r="R11" s="149">
        <f>IF(A11="","",SUMIF('Repasses de Recursos'!$A$2:$A$838,'Infos Gerais'!A63,'Repasses de Recursos'!$H$2:$H$838))</f>
        <v>8245559.5200000014</v>
      </c>
      <c r="S11" s="207" t="s">
        <v>161</v>
      </c>
      <c r="T11" s="203" t="s">
        <v>57</v>
      </c>
      <c r="U11">
        <v>62</v>
      </c>
    </row>
    <row r="12" spans="1:21" ht="72" customHeight="1" x14ac:dyDescent="0.25">
      <c r="A12" s="180" t="str">
        <f t="shared" si="0"/>
        <v>TP-001/2005</v>
      </c>
      <c r="B12" s="150" t="s">
        <v>29</v>
      </c>
      <c r="C12" s="151" t="s">
        <v>173</v>
      </c>
      <c r="D12" s="150" t="s">
        <v>125</v>
      </c>
      <c r="E12" s="152">
        <v>1481</v>
      </c>
      <c r="F12" s="160" t="s">
        <v>174</v>
      </c>
      <c r="G12" s="151" t="s">
        <v>175</v>
      </c>
      <c r="H12" s="163" t="s">
        <v>176</v>
      </c>
      <c r="I12" s="150" t="s">
        <v>177</v>
      </c>
      <c r="J12" s="153" t="s">
        <v>178</v>
      </c>
      <c r="K12" s="152"/>
      <c r="L12" s="151"/>
      <c r="M12" s="154" t="s">
        <v>179</v>
      </c>
      <c r="N12" s="145">
        <f>IF(A12="","",VLOOKUP($A12,Instrumentos!$A$2:$H$383,7,FALSE))</f>
        <v>38531</v>
      </c>
      <c r="O12" s="146">
        <f t="array" ref="O12">IF(A12="","",MAX(IF(Instrumentos!$A$2:$A$383='Infos Gerais'!A2,Instrumentos!$H$2:$H$383)))</f>
        <v>43642</v>
      </c>
      <c r="P12" s="147">
        <f>IF(A12="","",IFERROR(AVERAGEIF(Avaliações!$A$2:$A$991,'Infos Gerais'!A2,Avaliações!$L$2:$L$991),""))</f>
        <v>8.870000000000001</v>
      </c>
      <c r="Q12" s="148">
        <f>IF(A12="","",SUMIF('Repasses de Recursos'!$A$2:$A$838,'Infos Gerais'!A2,'Repasses de Recursos'!$G$2:$G$838))</f>
        <v>9177651.7899999991</v>
      </c>
      <c r="R12" s="149">
        <f>IF(A12="","",SUMIF('Repasses de Recursos'!$A$2:$A$838,'Infos Gerais'!A2,'Repasses de Recursos'!$H$2:$H$838))</f>
        <v>4278982.49</v>
      </c>
      <c r="S12" s="206" t="s">
        <v>133</v>
      </c>
      <c r="T12" s="203" t="s">
        <v>45</v>
      </c>
      <c r="U12">
        <v>1</v>
      </c>
    </row>
    <row r="13" spans="1:21" ht="72" customHeight="1" x14ac:dyDescent="0.25">
      <c r="A13" s="180" t="str">
        <f t="shared" si="0"/>
        <v>TP-002/2005</v>
      </c>
      <c r="B13" s="150" t="s">
        <v>29</v>
      </c>
      <c r="C13" s="151" t="s">
        <v>180</v>
      </c>
      <c r="D13" s="150" t="s">
        <v>125</v>
      </c>
      <c r="E13" s="152">
        <v>1451</v>
      </c>
      <c r="F13" s="160" t="s">
        <v>181</v>
      </c>
      <c r="G13" s="151" t="s">
        <v>182</v>
      </c>
      <c r="H13" s="163" t="s">
        <v>138</v>
      </c>
      <c r="I13" s="150" t="s">
        <v>183</v>
      </c>
      <c r="J13" s="153" t="s">
        <v>140</v>
      </c>
      <c r="K13" s="152"/>
      <c r="L13" s="151"/>
      <c r="M13" s="154" t="s">
        <v>184</v>
      </c>
      <c r="N13" s="145">
        <f>IF(A13="","",VLOOKUP($A13,Instrumentos!$A$2:$H$383,7,FALSE))</f>
        <v>38609</v>
      </c>
      <c r="O13" s="146">
        <f t="array" ref="O13">IF(A13="","",MAX(IF(Instrumentos!$A$2:$A$383='Infos Gerais'!A3,Instrumentos!$H$2:$H$383)))</f>
        <v>45657</v>
      </c>
      <c r="P13" s="147">
        <f>IF(A13="","",IFERROR(AVERAGEIF(Avaliações!$A$2:$A$991,'Infos Gerais'!A3,Avaliações!$L$2:$L$991),""))</f>
        <v>9.4450000000000003</v>
      </c>
      <c r="Q13" s="148">
        <f>IF(A13="","",SUMIF('Repasses de Recursos'!$A$2:$A$838,'Infos Gerais'!A3,'Repasses de Recursos'!$G$2:$G$838))</f>
        <v>179864919.63845199</v>
      </c>
      <c r="R13" s="149">
        <f>IF(A13="","",SUMIF('Repasses de Recursos'!$A$2:$A$838,'Infos Gerais'!A3,'Repasses de Recursos'!$H$2:$H$838))</f>
        <v>123877023.37</v>
      </c>
      <c r="S13" s="206" t="s">
        <v>142</v>
      </c>
      <c r="T13" s="203" t="s">
        <v>57</v>
      </c>
      <c r="U13">
        <v>2</v>
      </c>
    </row>
    <row r="14" spans="1:21" ht="72" customHeight="1" x14ac:dyDescent="0.25">
      <c r="A14" s="180" t="str">
        <f t="shared" si="0"/>
        <v>TP-003/2005</v>
      </c>
      <c r="B14" s="150" t="s">
        <v>29</v>
      </c>
      <c r="C14" s="151" t="s">
        <v>185</v>
      </c>
      <c r="D14" s="150" t="s">
        <v>125</v>
      </c>
      <c r="E14" s="152">
        <v>2111</v>
      </c>
      <c r="F14" s="160" t="s">
        <v>186</v>
      </c>
      <c r="G14" s="151" t="s">
        <v>187</v>
      </c>
      <c r="H14" s="163" t="s">
        <v>188</v>
      </c>
      <c r="I14" s="150" t="s">
        <v>189</v>
      </c>
      <c r="J14" s="153" t="s">
        <v>190</v>
      </c>
      <c r="K14" s="152"/>
      <c r="L14" s="151"/>
      <c r="M14" s="154" t="s">
        <v>191</v>
      </c>
      <c r="N14" s="145">
        <f>IF(A14="","",VLOOKUP($A14,Instrumentos!$A$2:$H$383,7,FALSE))</f>
        <v>38617</v>
      </c>
      <c r="O14" s="146">
        <f t="array" ref="O14">IF(A14="","",MAX(IF(Instrumentos!$A$2:$A$383='Infos Gerais'!A4,Instrumentos!$H$2:$H$383)))</f>
        <v>43822</v>
      </c>
      <c r="P14" s="147">
        <f>IF(A14="","",IFERROR(AVERAGEIF(Avaliações!$A$2:$A$991,'Infos Gerais'!A4,Avaliações!$L$2:$L$991),""))</f>
        <v>8.5250000000000004</v>
      </c>
      <c r="Q14" s="148">
        <f>IF(A14="","",SUMIF('Repasses de Recursos'!$A$2:$A$838,'Infos Gerais'!A4,'Repasses de Recursos'!$G$2:$G$838))</f>
        <v>9150000</v>
      </c>
      <c r="R14" s="149">
        <f>IF(A14="","",SUMIF('Repasses de Recursos'!$A$2:$A$838,'Infos Gerais'!A4,'Repasses de Recursos'!$H$2:$H$838))</f>
        <v>6871554.96</v>
      </c>
      <c r="S14" s="206" t="s">
        <v>145</v>
      </c>
      <c r="T14" s="203" t="s">
        <v>39</v>
      </c>
      <c r="U14">
        <v>3</v>
      </c>
    </row>
    <row r="15" spans="1:21" ht="72" customHeight="1" x14ac:dyDescent="0.25">
      <c r="A15" s="180" t="str">
        <f t="shared" si="0"/>
        <v>TP-004/2005</v>
      </c>
      <c r="B15" s="150" t="s">
        <v>29</v>
      </c>
      <c r="C15" s="151" t="s">
        <v>192</v>
      </c>
      <c r="D15" s="150" t="s">
        <v>125</v>
      </c>
      <c r="E15" s="152">
        <v>1481</v>
      </c>
      <c r="F15" s="160" t="s">
        <v>174</v>
      </c>
      <c r="G15" s="151" t="s">
        <v>175</v>
      </c>
      <c r="H15" s="163" t="s">
        <v>193</v>
      </c>
      <c r="I15" s="150" t="s">
        <v>194</v>
      </c>
      <c r="J15" s="153" t="s">
        <v>195</v>
      </c>
      <c r="K15" s="152"/>
      <c r="L15" s="151"/>
      <c r="M15" s="154" t="s">
        <v>196</v>
      </c>
      <c r="N15" s="145">
        <f>IF(A15="","",VLOOKUP($A15,Instrumentos!$A$2:$H$383,7,FALSE))</f>
        <v>38677</v>
      </c>
      <c r="O15" s="146">
        <f t="array" ref="O15">IF(A15="","",MAX(IF(Instrumentos!$A$2:$A$383='Infos Gerais'!A5,Instrumentos!$H$2:$H$383)))</f>
        <v>43999</v>
      </c>
      <c r="P15" s="147">
        <f>IF(A15="","",IFERROR(AVERAGEIF(Avaliações!$A$2:$A$991,'Infos Gerais'!A5,Avaliações!$L$2:$L$991),""))</f>
        <v>8.11</v>
      </c>
      <c r="Q15" s="148">
        <f>IF(A15="","",SUMIF('Repasses de Recursos'!$A$2:$A$838,'Infos Gerais'!A5,'Repasses de Recursos'!$G$2:$G$838))</f>
        <v>8750000.0099999998</v>
      </c>
      <c r="R15" s="149">
        <f>IF(A15="","",SUMIF('Repasses de Recursos'!$A$2:$A$838,'Infos Gerais'!A5,'Repasses de Recursos'!$H$2:$H$838))</f>
        <v>6750000</v>
      </c>
      <c r="S15" s="206" t="s">
        <v>145</v>
      </c>
      <c r="T15" s="203" t="s">
        <v>51</v>
      </c>
      <c r="U15">
        <v>4</v>
      </c>
    </row>
    <row r="16" spans="1:21" ht="72" customHeight="1" x14ac:dyDescent="0.25">
      <c r="A16" s="180" t="str">
        <f t="shared" si="0"/>
        <v>TP-005/2005</v>
      </c>
      <c r="B16" s="150" t="s">
        <v>29</v>
      </c>
      <c r="C16" s="151" t="s">
        <v>197</v>
      </c>
      <c r="D16" s="150" t="s">
        <v>125</v>
      </c>
      <c r="E16" s="152">
        <v>2211</v>
      </c>
      <c r="F16" s="160" t="s">
        <v>198</v>
      </c>
      <c r="G16" s="151" t="s">
        <v>199</v>
      </c>
      <c r="H16" s="163" t="s">
        <v>200</v>
      </c>
      <c r="I16" s="150" t="s">
        <v>201</v>
      </c>
      <c r="J16" s="153" t="s">
        <v>202</v>
      </c>
      <c r="K16" s="152"/>
      <c r="L16" s="151"/>
      <c r="M16" s="154" t="s">
        <v>203</v>
      </c>
      <c r="N16" s="145">
        <f>IF(A16="","",VLOOKUP($A16,Instrumentos!$A$2:$H$383,7,FALSE))</f>
        <v>38687</v>
      </c>
      <c r="O16" s="146">
        <f t="array" ref="O16">IF(A16="","",MAX(IF(Instrumentos!$A$2:$A$383='Infos Gerais'!A6,Instrumentos!$H$2:$H$383)))</f>
        <v>46044</v>
      </c>
      <c r="P16" s="147">
        <f>IF(A16="","",IFERROR(AVERAGEIF(Avaliações!$A$2:$A$991,'Infos Gerais'!A6,Avaliações!$L$2:$L$991),""))</f>
        <v>9.8581249999999994</v>
      </c>
      <c r="Q16" s="148">
        <f>IF(A16="","",SUMIF('Repasses de Recursos'!$A$2:$A$838,'Infos Gerais'!A6,'Repasses de Recursos'!$G$2:$G$838))</f>
        <v>45206463.130000003</v>
      </c>
      <c r="R16" s="149">
        <f>IF(A16="","",SUMIF('Repasses de Recursos'!$A$2:$A$838,'Infos Gerais'!A6,'Repasses de Recursos'!$H$2:$H$838))</f>
        <v>30135913.509999998</v>
      </c>
      <c r="S16" s="206" t="s">
        <v>156</v>
      </c>
      <c r="T16" s="203" t="s">
        <v>48</v>
      </c>
      <c r="U16">
        <v>5</v>
      </c>
    </row>
    <row r="17" spans="1:21" ht="72" customHeight="1" x14ac:dyDescent="0.25">
      <c r="A17" s="180" t="str">
        <f t="shared" si="0"/>
        <v>TP-006/2005</v>
      </c>
      <c r="B17" s="150" t="s">
        <v>29</v>
      </c>
      <c r="C17" s="151" t="s">
        <v>204</v>
      </c>
      <c r="D17" s="150" t="s">
        <v>125</v>
      </c>
      <c r="E17" s="152">
        <v>2181</v>
      </c>
      <c r="F17" s="160" t="s">
        <v>150</v>
      </c>
      <c r="G17" s="151" t="s">
        <v>151</v>
      </c>
      <c r="H17" s="163" t="s">
        <v>205</v>
      </c>
      <c r="I17" s="150" t="s">
        <v>206</v>
      </c>
      <c r="J17" s="153" t="s">
        <v>207</v>
      </c>
      <c r="K17" s="152"/>
      <c r="L17" s="151"/>
      <c r="M17" s="154" t="s">
        <v>208</v>
      </c>
      <c r="N17" s="145">
        <f>IF(A17="","",VLOOKUP($A17,Instrumentos!$A$2:$H$383,7,FALSE))</f>
        <v>38709</v>
      </c>
      <c r="O17" s="146">
        <f t="array" ref="O17">IF(A17="","",MAX(IF(Instrumentos!$A$2:$A$383='Infos Gerais'!A7,Instrumentos!$H$2:$H$383)))</f>
        <v>45654</v>
      </c>
      <c r="P17" s="147">
        <f>IF(A17="","",IFERROR(AVERAGEIF(Avaliações!$A$2:$A$991,'Infos Gerais'!A7,Avaliações!$L$2:$L$991),""))</f>
        <v>9.7378571428571412</v>
      </c>
      <c r="Q17" s="148">
        <f>IF(A17="","",SUMIF('Repasses de Recursos'!$A$2:$A$838,'Infos Gerais'!A7,'Repasses de Recursos'!$G$2:$G$838))</f>
        <v>78750000</v>
      </c>
      <c r="R17" s="149">
        <f>IF(A17="","",SUMIF('Repasses de Recursos'!$A$2:$A$838,'Infos Gerais'!A7,'Repasses de Recursos'!$H$2:$H$838))</f>
        <v>64778253</v>
      </c>
      <c r="S17" s="206" t="s">
        <v>133</v>
      </c>
      <c r="T17" s="203" t="s">
        <v>48</v>
      </c>
      <c r="U17">
        <v>6</v>
      </c>
    </row>
    <row r="18" spans="1:21" ht="72" customHeight="1" x14ac:dyDescent="0.25">
      <c r="A18" s="180" t="str">
        <f t="shared" si="0"/>
        <v>TP-007/2006</v>
      </c>
      <c r="B18" s="150" t="s">
        <v>29</v>
      </c>
      <c r="C18" s="151" t="s">
        <v>209</v>
      </c>
      <c r="D18" s="150" t="s">
        <v>125</v>
      </c>
      <c r="E18" s="152">
        <v>2181</v>
      </c>
      <c r="F18" s="160" t="s">
        <v>150</v>
      </c>
      <c r="G18" s="151" t="s">
        <v>151</v>
      </c>
      <c r="H18" s="163" t="s">
        <v>210</v>
      </c>
      <c r="I18" s="150" t="s">
        <v>211</v>
      </c>
      <c r="J18" s="153" t="s">
        <v>130</v>
      </c>
      <c r="K18" s="152"/>
      <c r="L18" s="151"/>
      <c r="M18" s="154" t="s">
        <v>212</v>
      </c>
      <c r="N18" s="145">
        <f>IF(A18="","",VLOOKUP($A18,Instrumentos!$A$2:$H$383,7,FALSE))</f>
        <v>38873</v>
      </c>
      <c r="O18" s="146">
        <f t="array" ref="O18">IF(A18="","",MAX(IF(Instrumentos!$A$2:$A$383='Infos Gerais'!A8,Instrumentos!$H$2:$H$383)))</f>
        <v>44388</v>
      </c>
      <c r="P18" s="147">
        <f>IF(A18="","",IFERROR(AVERAGEIF(Avaliações!$A$2:$A$991,'Infos Gerais'!A8,Avaliações!$L$2:$L$991),""))</f>
        <v>6.94</v>
      </c>
      <c r="Q18" s="148">
        <f>IF(A18="","",SUMIF('Repasses de Recursos'!$A$2:$A$838,'Infos Gerais'!A8,'Repasses de Recursos'!$G$2:$G$838))</f>
        <v>26153325.93</v>
      </c>
      <c r="R18" s="149">
        <f>IF(A18="","",SUMIF('Repasses de Recursos'!$A$2:$A$838,'Infos Gerais'!A8,'Repasses de Recursos'!$H$2:$H$838))</f>
        <v>17110982.93</v>
      </c>
      <c r="S18" s="206" t="s">
        <v>161</v>
      </c>
      <c r="T18" s="203" t="s">
        <v>48</v>
      </c>
      <c r="U18">
        <v>7</v>
      </c>
    </row>
    <row r="19" spans="1:21" ht="72" customHeight="1" x14ac:dyDescent="0.25">
      <c r="A19" s="180" t="str">
        <f t="shared" si="0"/>
        <v>TP-008/2006</v>
      </c>
      <c r="B19" s="150" t="s">
        <v>29</v>
      </c>
      <c r="C19" s="151" t="s">
        <v>213</v>
      </c>
      <c r="D19" s="150" t="s">
        <v>125</v>
      </c>
      <c r="E19" s="152">
        <v>1471</v>
      </c>
      <c r="F19" s="160" t="s">
        <v>214</v>
      </c>
      <c r="G19" s="151" t="s">
        <v>215</v>
      </c>
      <c r="H19" s="163" t="s">
        <v>216</v>
      </c>
      <c r="I19" s="150" t="s">
        <v>217</v>
      </c>
      <c r="J19" s="153" t="s">
        <v>218</v>
      </c>
      <c r="K19" s="152"/>
      <c r="L19" s="151"/>
      <c r="M19" s="154" t="s">
        <v>219</v>
      </c>
      <c r="N19" s="145">
        <f>IF(A19="","",VLOOKUP($A19,Instrumentos!$A$2:$H$383,7,FALSE))</f>
        <v>38874</v>
      </c>
      <c r="O19" s="146">
        <f t="array" ref="O19">IF(A19="","",MAX(IF(Instrumentos!$A$2:$A$383='Infos Gerais'!A9,Instrumentos!$H$2:$H$383)))</f>
        <v>45473</v>
      </c>
      <c r="P19" s="147">
        <f>IF(A19="","",IFERROR(AVERAGEIF(Avaliações!$A$2:$A$991,'Infos Gerais'!A9,Avaliações!$L$2:$L$991),""))</f>
        <v>9.17</v>
      </c>
      <c r="Q19" s="148">
        <f>IF(A19="","",SUMIF('Repasses de Recursos'!$A$2:$A$838,'Infos Gerais'!A9,'Repasses de Recursos'!$G$2:$G$838))</f>
        <v>225322500.76999998</v>
      </c>
      <c r="R19" s="149">
        <f>IF(A19="","",SUMIF('Repasses de Recursos'!$A$2:$A$838,'Infos Gerais'!A9,'Repasses de Recursos'!$H$2:$H$838))</f>
        <v>181614804.09</v>
      </c>
      <c r="S19" s="206" t="s">
        <v>161</v>
      </c>
      <c r="T19" s="203" t="s">
        <v>36</v>
      </c>
      <c r="U19">
        <v>8</v>
      </c>
    </row>
    <row r="20" spans="1:21" ht="72" customHeight="1" x14ac:dyDescent="0.25">
      <c r="A20" s="180" t="str">
        <f t="shared" si="0"/>
        <v>TP-009/2006</v>
      </c>
      <c r="B20" s="150" t="s">
        <v>29</v>
      </c>
      <c r="C20" s="151" t="s">
        <v>220</v>
      </c>
      <c r="D20" s="150" t="s">
        <v>125</v>
      </c>
      <c r="E20" s="152">
        <v>1321</v>
      </c>
      <c r="F20" s="160" t="s">
        <v>221</v>
      </c>
      <c r="G20" s="151" t="s">
        <v>222</v>
      </c>
      <c r="H20" s="163" t="s">
        <v>223</v>
      </c>
      <c r="I20" s="150" t="s">
        <v>224</v>
      </c>
      <c r="J20" s="153" t="s">
        <v>225</v>
      </c>
      <c r="K20" s="152"/>
      <c r="L20" s="151"/>
      <c r="M20" s="154" t="s">
        <v>226</v>
      </c>
      <c r="N20" s="145">
        <f>IF(A20="","",VLOOKUP($A20,Instrumentos!$A$2:$H$383,7,FALSE))</f>
        <v>38875</v>
      </c>
      <c r="O20" s="146">
        <f t="array" ref="O20">IF(A20="","",MAX(IF(Instrumentos!$A$2:$A$383='Infos Gerais'!A10,Instrumentos!$H$2:$H$383)))</f>
        <v>47092</v>
      </c>
      <c r="P20" s="147">
        <f>IF(A20="","",IFERROR(AVERAGEIF(Avaliações!$A$2:$A$991,'Infos Gerais'!A10,Avaliações!$L$2:$L$991),""))</f>
        <v>9.5</v>
      </c>
      <c r="Q20" s="148">
        <f>IF(A20="","",SUMIF('Repasses de Recursos'!$A$2:$A$838,'Infos Gerais'!A10,'Repasses de Recursos'!$G$2:$G$838))</f>
        <v>130402873.24999999</v>
      </c>
      <c r="R20" s="149">
        <f>IF(A20="","",SUMIF('Repasses de Recursos'!$A$2:$A$838,'Infos Gerais'!A10,'Repasses de Recursos'!$H$2:$H$838))</f>
        <v>5803022.75</v>
      </c>
      <c r="S20" s="206"/>
      <c r="T20" s="203" t="s">
        <v>42</v>
      </c>
      <c r="U20">
        <v>9</v>
      </c>
    </row>
    <row r="21" spans="1:21" ht="72" customHeight="1" x14ac:dyDescent="0.25">
      <c r="A21" s="180" t="str">
        <f t="shared" si="0"/>
        <v>TP-010/2006</v>
      </c>
      <c r="B21" s="150" t="s">
        <v>29</v>
      </c>
      <c r="C21" s="151" t="s">
        <v>227</v>
      </c>
      <c r="D21" s="150" t="s">
        <v>125</v>
      </c>
      <c r="E21" s="152">
        <v>1321</v>
      </c>
      <c r="F21" s="160" t="s">
        <v>221</v>
      </c>
      <c r="G21" s="151" t="s">
        <v>222</v>
      </c>
      <c r="H21" s="163" t="s">
        <v>228</v>
      </c>
      <c r="I21" s="150" t="s">
        <v>229</v>
      </c>
      <c r="J21" s="153" t="s">
        <v>230</v>
      </c>
      <c r="K21" s="152"/>
      <c r="L21" s="151"/>
      <c r="M21" s="154" t="s">
        <v>231</v>
      </c>
      <c r="N21" s="145">
        <f>IF(A21="","",VLOOKUP($A21,Instrumentos!$A$2:$H$383,7,FALSE))</f>
        <v>38875</v>
      </c>
      <c r="O21" s="146">
        <f t="array" ref="O21">IF(A21="","",MAX(IF(Instrumentos!$A$2:$A$383='Infos Gerais'!A11,Instrumentos!$H$2:$H$383)))</f>
        <v>47093</v>
      </c>
      <c r="P21" s="147" t="str">
        <f>IF(A21="","",IFERROR(AVERAGEIF(Avaliações!$A$2:$A$991,'Infos Gerais'!A11,Avaliações!$L$2:$L$991),""))</f>
        <v/>
      </c>
      <c r="Q21" s="148">
        <f>IF(A21="","",SUMIF('Repasses de Recursos'!$A$2:$A$838,'Infos Gerais'!A11,'Repasses de Recursos'!$G$2:$G$838))</f>
        <v>332807094.81999993</v>
      </c>
      <c r="R21" s="149">
        <f>IF(A21="","",SUMIF('Repasses de Recursos'!$A$2:$A$838,'Infos Gerais'!A11,'Repasses de Recursos'!$H$2:$H$838))</f>
        <v>11565545.859999999</v>
      </c>
      <c r="S21" s="206"/>
      <c r="T21" s="203" t="s">
        <v>42</v>
      </c>
      <c r="U21">
        <v>10</v>
      </c>
    </row>
    <row r="22" spans="1:21" ht="72" customHeight="1" x14ac:dyDescent="0.25">
      <c r="A22" s="180" t="str">
        <f t="shared" si="0"/>
        <v>TP-011/2006</v>
      </c>
      <c r="B22" s="150" t="s">
        <v>29</v>
      </c>
      <c r="C22" s="151" t="s">
        <v>232</v>
      </c>
      <c r="D22" s="150" t="s">
        <v>125</v>
      </c>
      <c r="E22" s="152">
        <v>1501</v>
      </c>
      <c r="F22" s="160" t="s">
        <v>233</v>
      </c>
      <c r="G22" s="151" t="s">
        <v>234</v>
      </c>
      <c r="H22" s="163" t="s">
        <v>235</v>
      </c>
      <c r="I22" s="150" t="s">
        <v>236</v>
      </c>
      <c r="J22" s="153" t="s">
        <v>237</v>
      </c>
      <c r="K22" s="152"/>
      <c r="L22" s="151"/>
      <c r="M22" s="154" t="s">
        <v>238</v>
      </c>
      <c r="N22" s="145">
        <f>IF(A22="","",VLOOKUP($A22,Instrumentos!$A$2:$H$383,7,FALSE))</f>
        <v>38917</v>
      </c>
      <c r="O22" s="146">
        <f t="array" ref="O22">IF(A22="","",MAX(IF(Instrumentos!$A$2:$A$383='Infos Gerais'!A12,Instrumentos!$H$2:$H$383)))</f>
        <v>38896</v>
      </c>
      <c r="P22" s="147">
        <f>IF(A22="","",IFERROR(AVERAGEIF(Avaliações!$A$2:$A$991,'Infos Gerais'!A12,Avaliações!$L$2:$L$991),""))</f>
        <v>9.5333333333333332</v>
      </c>
      <c r="Q22" s="148">
        <f>IF(A22="","",SUMIF('Repasses de Recursos'!$A$2:$A$838,'Infos Gerais'!A12,'Repasses de Recursos'!$G$2:$G$838))</f>
        <v>186638.80000000002</v>
      </c>
      <c r="R22" s="149">
        <f>IF(A22="","",SUMIF('Repasses de Recursos'!$A$2:$A$838,'Infos Gerais'!A12,'Repasses de Recursos'!$H$2:$H$838))</f>
        <v>186638.80000000002</v>
      </c>
      <c r="S22" s="206"/>
      <c r="T22" s="203" t="s">
        <v>45</v>
      </c>
      <c r="U22">
        <v>11</v>
      </c>
    </row>
    <row r="23" spans="1:21" ht="72" customHeight="1" x14ac:dyDescent="0.25">
      <c r="A23" s="180" t="str">
        <f t="shared" si="0"/>
        <v>TP-012/2006</v>
      </c>
      <c r="B23" s="150" t="s">
        <v>29</v>
      </c>
      <c r="C23" s="151" t="s">
        <v>239</v>
      </c>
      <c r="D23" s="150" t="s">
        <v>125</v>
      </c>
      <c r="E23" s="152">
        <v>1261</v>
      </c>
      <c r="F23" s="160" t="s">
        <v>240</v>
      </c>
      <c r="G23" s="151" t="s">
        <v>241</v>
      </c>
      <c r="H23" s="163" t="s">
        <v>242</v>
      </c>
      <c r="I23" s="150" t="s">
        <v>243</v>
      </c>
      <c r="J23" s="153" t="s">
        <v>244</v>
      </c>
      <c r="K23" s="152"/>
      <c r="L23" s="151"/>
      <c r="M23" s="154" t="s">
        <v>245</v>
      </c>
      <c r="N23" s="145">
        <f>IF(A23="","",VLOOKUP($A23,Instrumentos!$A$2:$H$383,7,FALSE))</f>
        <v>39078</v>
      </c>
      <c r="O23" s="146">
        <f t="array" ref="O23">IF(A23="","",MAX(IF(Instrumentos!$A$2:$A$383='Infos Gerais'!A13,Instrumentos!$H$2:$H$383)))</f>
        <v>42429</v>
      </c>
      <c r="P23" s="147">
        <f>IF(A23="","",IFERROR(AVERAGEIF(Avaliações!$A$2:$A$991,'Infos Gerais'!A13,Avaliações!$L$2:$L$991),""))</f>
        <v>9.4132558139534872</v>
      </c>
      <c r="Q23" s="148">
        <f>IF(A23="","",SUMIF('Repasses de Recursos'!$A$2:$A$838,'Infos Gerais'!A13,'Repasses de Recursos'!$G$2:$G$838))</f>
        <v>178190389.88256398</v>
      </c>
      <c r="R23" s="149">
        <f>IF(A23="","",SUMIF('Repasses de Recursos'!$A$2:$A$838,'Infos Gerais'!A13,'Repasses de Recursos'!$H$2:$H$838))</f>
        <v>159070416.29259995</v>
      </c>
      <c r="S23" s="206"/>
      <c r="T23" s="203" t="s">
        <v>33</v>
      </c>
      <c r="U23">
        <v>12</v>
      </c>
    </row>
    <row r="24" spans="1:21" ht="72" customHeight="1" x14ac:dyDescent="0.25">
      <c r="A24" s="180" t="str">
        <f t="shared" si="0"/>
        <v>TP-013/2007</v>
      </c>
      <c r="B24" s="150" t="s">
        <v>29</v>
      </c>
      <c r="C24" s="151" t="s">
        <v>246</v>
      </c>
      <c r="D24" s="150" t="s">
        <v>125</v>
      </c>
      <c r="E24" s="152">
        <v>1451</v>
      </c>
      <c r="F24" s="160" t="s">
        <v>181</v>
      </c>
      <c r="G24" s="151" t="s">
        <v>182</v>
      </c>
      <c r="H24" s="163" t="s">
        <v>247</v>
      </c>
      <c r="I24" s="150" t="s">
        <v>248</v>
      </c>
      <c r="J24" s="153" t="s">
        <v>249</v>
      </c>
      <c r="K24" s="152"/>
      <c r="L24" s="151"/>
      <c r="M24" s="154" t="s">
        <v>250</v>
      </c>
      <c r="N24" s="145">
        <f>IF(A24="","",VLOOKUP($A24,Instrumentos!$A$2:$H$383,7,FALSE))</f>
        <v>39114</v>
      </c>
      <c r="O24" s="146">
        <f t="array" ref="O24">IF(A24="","",MAX(IF(Instrumentos!$A$2:$A$383='Infos Gerais'!A14,Instrumentos!$H$2:$H$383)))</f>
        <v>38950</v>
      </c>
      <c r="P24" s="147">
        <f>IF(A24="","",IFERROR(AVERAGEIF(Avaliações!$A$2:$A$991,'Infos Gerais'!A14,Avaliações!$L$2:$L$991),""))</f>
        <v>9.1666666666666661</v>
      </c>
      <c r="Q24" s="148">
        <f>IF(A24="","",SUMIF('Repasses de Recursos'!$A$2:$A$838,'Infos Gerais'!A14,'Repasses de Recursos'!$G$2:$G$838))</f>
        <v>170000</v>
      </c>
      <c r="R24" s="149">
        <f>IF(A24="","",SUMIF('Repasses de Recursos'!$A$2:$A$838,'Infos Gerais'!A14,'Repasses de Recursos'!$H$2:$H$838))</f>
        <v>170000</v>
      </c>
      <c r="S24" s="206"/>
      <c r="T24" s="203" t="s">
        <v>45</v>
      </c>
      <c r="U24">
        <v>13</v>
      </c>
    </row>
    <row r="25" spans="1:21" ht="72" customHeight="1" x14ac:dyDescent="0.25">
      <c r="A25" s="180" t="str">
        <f t="shared" si="0"/>
        <v>TP-014/2007</v>
      </c>
      <c r="B25" s="150" t="s">
        <v>29</v>
      </c>
      <c r="C25" s="151" t="s">
        <v>251</v>
      </c>
      <c r="D25" s="150" t="s">
        <v>125</v>
      </c>
      <c r="E25" s="152">
        <v>1531</v>
      </c>
      <c r="F25" s="160" t="s">
        <v>252</v>
      </c>
      <c r="G25" s="151" t="s">
        <v>253</v>
      </c>
      <c r="H25" s="163" t="s">
        <v>254</v>
      </c>
      <c r="I25" s="150" t="s">
        <v>255</v>
      </c>
      <c r="J25" s="153" t="s">
        <v>256</v>
      </c>
      <c r="K25" s="152"/>
      <c r="L25" s="151"/>
      <c r="M25" s="154" t="s">
        <v>257</v>
      </c>
      <c r="N25" s="145">
        <f>IF(A25="","",VLOOKUP($A25,Instrumentos!$A$2:$H$383,7,FALSE))</f>
        <v>39136</v>
      </c>
      <c r="O25" s="146">
        <f t="array" ref="O25">IF(A25="","",MAX(IF(Instrumentos!$A$2:$A$383='Infos Gerais'!A15,Instrumentos!$H$2:$H$383)))</f>
        <v>39185</v>
      </c>
      <c r="P25" s="147">
        <f>IF(A25="","",IFERROR(AVERAGEIF(Avaliações!$A$2:$A$991,'Infos Gerais'!A15,Avaliações!$L$2:$L$991),""))</f>
        <v>9.9625000000000004</v>
      </c>
      <c r="Q25" s="148">
        <f>IF(A25="","",SUMIF('Repasses de Recursos'!$A$2:$A$838,'Infos Gerais'!A15,'Repasses de Recursos'!$G$2:$G$838))</f>
        <v>2925000</v>
      </c>
      <c r="R25" s="149">
        <f>IF(A25="","",SUMIF('Repasses de Recursos'!$A$2:$A$838,'Infos Gerais'!A15,'Repasses de Recursos'!$H$2:$H$838))</f>
        <v>2925000</v>
      </c>
      <c r="S25" s="206"/>
      <c r="T25" s="203" t="s">
        <v>51</v>
      </c>
      <c r="U25">
        <v>14</v>
      </c>
    </row>
    <row r="26" spans="1:21" ht="72" customHeight="1" x14ac:dyDescent="0.25">
      <c r="A26" s="180" t="str">
        <f t="shared" si="0"/>
        <v>TP-015/2007</v>
      </c>
      <c r="B26" s="150" t="s">
        <v>29</v>
      </c>
      <c r="C26" s="151" t="s">
        <v>258</v>
      </c>
      <c r="D26" s="150" t="s">
        <v>125</v>
      </c>
      <c r="E26" s="152">
        <v>1531</v>
      </c>
      <c r="F26" s="160" t="s">
        <v>252</v>
      </c>
      <c r="G26" s="151" t="s">
        <v>253</v>
      </c>
      <c r="H26" s="163" t="s">
        <v>259</v>
      </c>
      <c r="I26" s="150" t="s">
        <v>260</v>
      </c>
      <c r="J26" s="153" t="s">
        <v>261</v>
      </c>
      <c r="K26" s="152"/>
      <c r="L26" s="151"/>
      <c r="M26" s="154" t="s">
        <v>262</v>
      </c>
      <c r="N26" s="145">
        <f>IF(A26="","",VLOOKUP($A26,Instrumentos!$A$2:$H$383,7,FALSE))</f>
        <v>39171</v>
      </c>
      <c r="O26" s="146">
        <f t="array" ref="O26">IF(A26="","",MAX(IF(Instrumentos!$A$2:$A$383='Infos Gerais'!A16,Instrumentos!$H$2:$H$383)))</f>
        <v>42369</v>
      </c>
      <c r="P26" s="147">
        <f>IF(A26="","",IFERROR(AVERAGEIF(Avaliações!$A$2:$A$991,'Infos Gerais'!A16,Avaliações!$L$2:$L$991),""))</f>
        <v>8.7088888888888878</v>
      </c>
      <c r="Q26" s="148">
        <f>IF(A26="","",SUMIF('Repasses de Recursos'!$A$2:$A$838,'Infos Gerais'!A16,'Repasses de Recursos'!$G$2:$G$838))</f>
        <v>167813239.59650004</v>
      </c>
      <c r="R26" s="149">
        <f>IF(A26="","",SUMIF('Repasses de Recursos'!$A$2:$A$838,'Infos Gerais'!A16,'Repasses de Recursos'!$H$2:$H$838))</f>
        <v>162403357.34650001</v>
      </c>
      <c r="S26" s="206"/>
      <c r="T26" s="203" t="s">
        <v>51</v>
      </c>
      <c r="U26">
        <v>15</v>
      </c>
    </row>
    <row r="27" spans="1:21" ht="72" customHeight="1" x14ac:dyDescent="0.25">
      <c r="A27" s="180" t="str">
        <f t="shared" si="0"/>
        <v>TP-016/2007</v>
      </c>
      <c r="B27" s="150" t="s">
        <v>29</v>
      </c>
      <c r="C27" s="151" t="s">
        <v>263</v>
      </c>
      <c r="D27" s="150" t="s">
        <v>125</v>
      </c>
      <c r="E27" s="152">
        <v>1481</v>
      </c>
      <c r="F27" s="160" t="s">
        <v>174</v>
      </c>
      <c r="G27" s="151" t="s">
        <v>175</v>
      </c>
      <c r="H27" s="163" t="s">
        <v>264</v>
      </c>
      <c r="I27" s="150" t="s">
        <v>265</v>
      </c>
      <c r="J27" s="153" t="s">
        <v>266</v>
      </c>
      <c r="K27" s="152"/>
      <c r="L27" s="151"/>
      <c r="M27" s="154" t="s">
        <v>267</v>
      </c>
      <c r="N27" s="145">
        <f>IF(A27="","",VLOOKUP($A27,Instrumentos!$A$2:$H$383,7,FALSE))</f>
        <v>39287</v>
      </c>
      <c r="O27" s="146">
        <f t="array" ref="O27">IF(A27="","",MAX(IF(Instrumentos!$A$2:$A$383='Infos Gerais'!A17,Instrumentos!$H$2:$H$383)))</f>
        <v>42369</v>
      </c>
      <c r="P27" s="147">
        <f>IF(A27="","",IFERROR(AVERAGEIF(Avaliações!$A$2:$A$991,'Infos Gerais'!A17,Avaliações!$L$2:$L$991),""))</f>
        <v>9.4392592592592592</v>
      </c>
      <c r="Q27" s="148">
        <f>IF(A27="","",SUMIF('Repasses de Recursos'!$A$2:$A$838,'Infos Gerais'!A17,'Repasses de Recursos'!$G$2:$G$838))</f>
        <v>13159093.809999999</v>
      </c>
      <c r="R27" s="149">
        <f>IF(A27="","",SUMIF('Repasses de Recursos'!$A$2:$A$838,'Infos Gerais'!A17,'Repasses de Recursos'!$H$2:$H$838))</f>
        <v>12558551.5</v>
      </c>
      <c r="S27" s="206"/>
      <c r="T27" s="203" t="s">
        <v>45</v>
      </c>
      <c r="U27">
        <v>16</v>
      </c>
    </row>
    <row r="28" spans="1:21" ht="72" customHeight="1" x14ac:dyDescent="0.25">
      <c r="A28" s="180" t="str">
        <f t="shared" si="0"/>
        <v>TP-017/2007</v>
      </c>
      <c r="B28" s="150" t="s">
        <v>29</v>
      </c>
      <c r="C28" s="151" t="s">
        <v>268</v>
      </c>
      <c r="D28" s="150" t="s">
        <v>125</v>
      </c>
      <c r="E28" s="152">
        <v>1491</v>
      </c>
      <c r="F28" s="160" t="s">
        <v>269</v>
      </c>
      <c r="G28" s="151" t="s">
        <v>270</v>
      </c>
      <c r="H28" s="163" t="s">
        <v>271</v>
      </c>
      <c r="I28" s="150" t="s">
        <v>272</v>
      </c>
      <c r="J28" s="153" t="s">
        <v>273</v>
      </c>
      <c r="K28" s="152"/>
      <c r="L28" s="151"/>
      <c r="M28" s="154" t="s">
        <v>274</v>
      </c>
      <c r="N28" s="145">
        <f>IF(A28="","",VLOOKUP($A28,Instrumentos!$A$2:$H$383,7,FALSE))</f>
        <v>39330</v>
      </c>
      <c r="O28" s="146">
        <f t="array" ref="O28">IF(A28="","",MAX(IF(Instrumentos!$A$2:$A$383='Infos Gerais'!A18,Instrumentos!$H$2:$H$383)))</f>
        <v>39479</v>
      </c>
      <c r="P28" s="147">
        <f>IF(A28="","",IFERROR(AVERAGEIF(Avaliações!$A$2:$A$991,'Infos Gerais'!A18,Avaliações!$L$2:$L$991),""))</f>
        <v>6.7975000000000003</v>
      </c>
      <c r="Q28" s="148">
        <f>IF(A28="","",SUMIF('Repasses de Recursos'!$A$2:$A$838,'Infos Gerais'!A18,'Repasses de Recursos'!$G$2:$G$838))</f>
        <v>2211666.2000000002</v>
      </c>
      <c r="R28" s="149">
        <f>IF(A28="","",SUMIF('Repasses de Recursos'!$A$2:$A$838,'Infos Gerais'!A18,'Repasses de Recursos'!$H$2:$H$838))</f>
        <v>1810980.2</v>
      </c>
      <c r="S28" s="206"/>
      <c r="T28" s="203" t="s">
        <v>45</v>
      </c>
      <c r="U28">
        <v>17</v>
      </c>
    </row>
    <row r="29" spans="1:21" ht="72" customHeight="1" x14ac:dyDescent="0.25">
      <c r="A29" s="180" t="str">
        <f t="shared" si="0"/>
        <v>TP-018/2007</v>
      </c>
      <c r="B29" s="150" t="s">
        <v>29</v>
      </c>
      <c r="C29" s="151" t="s">
        <v>275</v>
      </c>
      <c r="D29" s="150" t="s">
        <v>125</v>
      </c>
      <c r="E29" s="152">
        <v>1501</v>
      </c>
      <c r="F29" s="160" t="s">
        <v>233</v>
      </c>
      <c r="G29" s="151" t="s">
        <v>234</v>
      </c>
      <c r="H29" s="163" t="s">
        <v>276</v>
      </c>
      <c r="I29" s="150" t="s">
        <v>277</v>
      </c>
      <c r="J29" s="153" t="s">
        <v>278</v>
      </c>
      <c r="K29" s="152"/>
      <c r="L29" s="151"/>
      <c r="M29" s="154" t="s">
        <v>279</v>
      </c>
      <c r="N29" s="145">
        <f>IF(A29="","",VLOOKUP($A29,Instrumentos!$A$2:$H$383,7,FALSE))</f>
        <v>39370</v>
      </c>
      <c r="O29" s="146">
        <f t="array" ref="O29">IF(A29="","",MAX(IF(Instrumentos!$A$2:$A$383='Infos Gerais'!A19,Instrumentos!$H$2:$H$383)))</f>
        <v>39422</v>
      </c>
      <c r="P29" s="147" t="str">
        <f>IF(A29="","",IFERROR(AVERAGEIF(Avaliações!$A$2:$A$991,'Infos Gerais'!A19,Avaliações!$L$2:$L$991),""))</f>
        <v/>
      </c>
      <c r="Q29" s="148">
        <f>IF(A29="","",SUMIF('Repasses de Recursos'!$A$2:$A$838,'Infos Gerais'!A19,'Repasses de Recursos'!$G$2:$G$838))</f>
        <v>1730000</v>
      </c>
      <c r="R29" s="149">
        <f>IF(A29="","",SUMIF('Repasses de Recursos'!$A$2:$A$838,'Infos Gerais'!A19,'Repasses de Recursos'!$H$2:$H$838))</f>
        <v>346000</v>
      </c>
      <c r="S29" s="206"/>
      <c r="T29" s="203" t="s">
        <v>36</v>
      </c>
      <c r="U29">
        <v>18</v>
      </c>
    </row>
    <row r="30" spans="1:21" ht="72" customHeight="1" x14ac:dyDescent="0.25">
      <c r="A30" s="180" t="str">
        <f t="shared" si="0"/>
        <v>TP-019/2008</v>
      </c>
      <c r="B30" s="150" t="s">
        <v>29</v>
      </c>
      <c r="C30" s="151" t="s">
        <v>280</v>
      </c>
      <c r="D30" s="150" t="s">
        <v>125</v>
      </c>
      <c r="E30" s="152">
        <v>1271</v>
      </c>
      <c r="F30" s="160" t="s">
        <v>126</v>
      </c>
      <c r="G30" s="151" t="s">
        <v>127</v>
      </c>
      <c r="H30" s="163" t="s">
        <v>128</v>
      </c>
      <c r="I30" s="150" t="s">
        <v>129</v>
      </c>
      <c r="J30" s="153" t="s">
        <v>130</v>
      </c>
      <c r="K30" s="152"/>
      <c r="L30" s="151"/>
      <c r="M30" s="154" t="s">
        <v>281</v>
      </c>
      <c r="N30" s="145">
        <f>IF(A30="","",VLOOKUP($A30,Instrumentos!$A$2:$H$383,7,FALSE))</f>
        <v>39476</v>
      </c>
      <c r="O30" s="146">
        <f t="array" ref="O30">IF(A30="","",MAX(IF(Instrumentos!$A$2:$A$383='Infos Gerais'!A20,Instrumentos!$H$2:$H$383)))</f>
        <v>39232</v>
      </c>
      <c r="P30" s="147">
        <f>IF(A30="","",IFERROR(AVERAGEIF(Avaliações!$A$2:$A$991,'Infos Gerais'!A20,Avaliações!$L$2:$L$991),""))</f>
        <v>9.5</v>
      </c>
      <c r="Q30" s="148">
        <f>IF(A30="","",SUMIF('Repasses de Recursos'!$A$2:$A$838,'Infos Gerais'!A20,'Repasses de Recursos'!$G$2:$G$838))</f>
        <v>54770</v>
      </c>
      <c r="R30" s="149">
        <f>IF(A30="","",SUMIF('Repasses de Recursos'!$A$2:$A$838,'Infos Gerais'!A20,'Repasses de Recursos'!$H$2:$H$838))</f>
        <v>54770</v>
      </c>
      <c r="S30" s="206"/>
      <c r="T30" s="203" t="s">
        <v>48</v>
      </c>
      <c r="U30">
        <v>19</v>
      </c>
    </row>
    <row r="31" spans="1:21" ht="72" customHeight="1" x14ac:dyDescent="0.25">
      <c r="A31" s="180" t="str">
        <f t="shared" si="0"/>
        <v>TP-020/2008</v>
      </c>
      <c r="B31" s="150" t="s">
        <v>29</v>
      </c>
      <c r="C31" s="151" t="s">
        <v>282</v>
      </c>
      <c r="D31" s="150" t="s">
        <v>125</v>
      </c>
      <c r="E31" s="152">
        <v>2091</v>
      </c>
      <c r="F31" s="160" t="s">
        <v>283</v>
      </c>
      <c r="G31" s="151" t="s">
        <v>284</v>
      </c>
      <c r="H31" s="163" t="s">
        <v>285</v>
      </c>
      <c r="I31" s="150" t="s">
        <v>286</v>
      </c>
      <c r="J31" s="153" t="s">
        <v>287</v>
      </c>
      <c r="K31" s="152"/>
      <c r="L31" s="151"/>
      <c r="M31" s="154" t="s">
        <v>288</v>
      </c>
      <c r="N31" s="145">
        <f>IF(A31="","",VLOOKUP($A31,Instrumentos!$A$2:$H$383,7,FALSE))</f>
        <v>39604</v>
      </c>
      <c r="O31" s="146">
        <f t="array" ref="O31">IF(A31="","",MAX(IF(Instrumentos!$A$2:$A$383='Infos Gerais'!A21,Instrumentos!$H$2:$H$383)))</f>
        <v>39330</v>
      </c>
      <c r="P31" s="147">
        <f>IF(A31="","",IFERROR(AVERAGEIF(Avaliações!$A$2:$A$991,'Infos Gerais'!A21,Avaliações!$L$2:$L$991),""))</f>
        <v>9.875</v>
      </c>
      <c r="Q31" s="148">
        <f>IF(A31="","",SUMIF('Repasses de Recursos'!$A$2:$A$838,'Infos Gerais'!A21,'Repasses de Recursos'!$G$2:$G$838))</f>
        <v>393600</v>
      </c>
      <c r="R31" s="149">
        <f>IF(A31="","",SUMIF('Repasses de Recursos'!$A$2:$A$838,'Infos Gerais'!A21,'Repasses de Recursos'!$H$2:$H$838))</f>
        <v>393600</v>
      </c>
      <c r="S31" s="206"/>
      <c r="T31" s="203" t="s">
        <v>39</v>
      </c>
      <c r="U31">
        <v>20</v>
      </c>
    </row>
    <row r="32" spans="1:21" ht="72" customHeight="1" x14ac:dyDescent="0.25">
      <c r="A32" s="180" t="str">
        <f t="shared" si="0"/>
        <v>TP-021/2008</v>
      </c>
      <c r="B32" s="150" t="s">
        <v>29</v>
      </c>
      <c r="C32" s="151" t="s">
        <v>289</v>
      </c>
      <c r="D32" s="150" t="s">
        <v>125</v>
      </c>
      <c r="E32" s="152">
        <v>1481</v>
      </c>
      <c r="F32" s="160" t="s">
        <v>174</v>
      </c>
      <c r="G32" s="151" t="s">
        <v>175</v>
      </c>
      <c r="H32" s="163" t="s">
        <v>290</v>
      </c>
      <c r="I32" s="150" t="s">
        <v>291</v>
      </c>
      <c r="J32" s="153" t="s">
        <v>292</v>
      </c>
      <c r="K32" s="152"/>
      <c r="L32" s="151"/>
      <c r="M32" s="154" t="s">
        <v>293</v>
      </c>
      <c r="N32" s="145">
        <f>IF(A32="","",VLOOKUP($A32,Instrumentos!$A$2:$H$383,7,FALSE))</f>
        <v>39605</v>
      </c>
      <c r="O32" s="146">
        <f t="array" ref="O32">IF(A32="","",MAX(IF(Instrumentos!$A$2:$A$383='Infos Gerais'!A22,Instrumentos!$H$2:$H$383)))</f>
        <v>39352</v>
      </c>
      <c r="P32" s="147">
        <f>IF(A32="","",IFERROR(AVERAGEIF(Avaliações!$A$2:$A$991,'Infos Gerais'!A22,Avaliações!$L$2:$L$991),""))</f>
        <v>7.831666666666667</v>
      </c>
      <c r="Q32" s="148">
        <f>IF(A32="","",SUMIF('Repasses de Recursos'!$A$2:$A$838,'Infos Gerais'!A22,'Repasses de Recursos'!$G$2:$G$838))</f>
        <v>993425.39999999991</v>
      </c>
      <c r="R32" s="149">
        <f>IF(A32="","",SUMIF('Repasses de Recursos'!$A$2:$A$838,'Infos Gerais'!A22,'Repasses de Recursos'!$H$2:$H$838))</f>
        <v>993425.39999999991</v>
      </c>
      <c r="S32" s="206"/>
      <c r="T32" s="203" t="s">
        <v>45</v>
      </c>
      <c r="U32">
        <v>21</v>
      </c>
    </row>
    <row r="33" spans="1:21" ht="72" customHeight="1" x14ac:dyDescent="0.25">
      <c r="A33" s="180" t="str">
        <f t="shared" si="0"/>
        <v>TP-022/2008</v>
      </c>
      <c r="B33" s="150" t="s">
        <v>29</v>
      </c>
      <c r="C33" s="151" t="s">
        <v>294</v>
      </c>
      <c r="D33" s="150" t="s">
        <v>125</v>
      </c>
      <c r="E33" s="152">
        <v>2091</v>
      </c>
      <c r="F33" s="160" t="s">
        <v>283</v>
      </c>
      <c r="G33" s="151" t="s">
        <v>284</v>
      </c>
      <c r="H33" s="163" t="s">
        <v>295</v>
      </c>
      <c r="I33" s="150" t="s">
        <v>296</v>
      </c>
      <c r="J33" s="153" t="s">
        <v>297</v>
      </c>
      <c r="K33" s="152"/>
      <c r="L33" s="151"/>
      <c r="M33" s="154" t="s">
        <v>298</v>
      </c>
      <c r="N33" s="145">
        <f>IF(A33="","",VLOOKUP($A33,Instrumentos!$A$2:$H$383,7,FALSE))</f>
        <v>39666</v>
      </c>
      <c r="O33" s="146">
        <f t="array" ref="O33">IF(A33="","",MAX(IF(Instrumentos!$A$2:$A$383='Infos Gerais'!A23,Instrumentos!$H$2:$H$383)))</f>
        <v>40178</v>
      </c>
      <c r="P33" s="147">
        <f>IF(A33="","",IFERROR(AVERAGEIF(Avaliações!$A$2:$A$991,'Infos Gerais'!A23,Avaliações!$L$2:$L$991),""))</f>
        <v>8.7669999999999995</v>
      </c>
      <c r="Q33" s="148">
        <f>IF(A33="","",SUMIF('Repasses de Recursos'!$A$2:$A$838,'Infos Gerais'!A23,'Repasses de Recursos'!$G$2:$G$838))</f>
        <v>21071984.140000001</v>
      </c>
      <c r="R33" s="149">
        <f>IF(A33="","",SUMIF('Repasses de Recursos'!$A$2:$A$838,'Infos Gerais'!A23,'Repasses de Recursos'!$H$2:$H$838))</f>
        <v>21071984.140000001</v>
      </c>
      <c r="S33" s="206"/>
      <c r="T33" s="203" t="s">
        <v>39</v>
      </c>
      <c r="U33">
        <v>22</v>
      </c>
    </row>
    <row r="34" spans="1:21" ht="72" customHeight="1" x14ac:dyDescent="0.25">
      <c r="A34" s="180" t="str">
        <f t="shared" ref="A34:A75" si="1">IF(B34="","",IF(B34="Termo de Parceria","TP","CG")&amp;"-"&amp;C34)</f>
        <v>TP-023/2008</v>
      </c>
      <c r="B34" s="150" t="s">
        <v>29</v>
      </c>
      <c r="C34" s="151" t="s">
        <v>299</v>
      </c>
      <c r="D34" s="150" t="s">
        <v>125</v>
      </c>
      <c r="E34" s="152">
        <v>1261</v>
      </c>
      <c r="F34" s="160" t="s">
        <v>240</v>
      </c>
      <c r="G34" s="151" t="s">
        <v>241</v>
      </c>
      <c r="H34" s="163" t="s">
        <v>205</v>
      </c>
      <c r="I34" s="150" t="s">
        <v>206</v>
      </c>
      <c r="J34" s="153" t="s">
        <v>207</v>
      </c>
      <c r="K34" s="152"/>
      <c r="L34" s="151"/>
      <c r="M34" s="154" t="s">
        <v>300</v>
      </c>
      <c r="N34" s="145">
        <f>IF(A34="","",VLOOKUP($A34,Instrumentos!$A$2:$H$383,7,FALSE))</f>
        <v>39737</v>
      </c>
      <c r="O34" s="146">
        <f t="array" ref="O34">IF(A34="","",MAX(IF(Instrumentos!$A$2:$A$383='Infos Gerais'!A24,Instrumentos!$H$2:$H$383)))</f>
        <v>40266</v>
      </c>
      <c r="P34" s="147">
        <f>IF(A34="","",IFERROR(AVERAGEIF(Avaliações!$A$2:$A$991,'Infos Gerais'!A24,Avaliações!$L$2:$L$991),""))</f>
        <v>8.4700000000000006</v>
      </c>
      <c r="Q34" s="148">
        <f>IF(A34="","",SUMIF('Repasses de Recursos'!$A$2:$A$838,'Infos Gerais'!A24,'Repasses de Recursos'!$G$2:$G$838))</f>
        <v>4212480.1899999995</v>
      </c>
      <c r="R34" s="149">
        <f>IF(A34="","",SUMIF('Repasses de Recursos'!$A$2:$A$838,'Infos Gerais'!A24,'Repasses de Recursos'!$H$2:$H$838))</f>
        <v>4173412.1399999997</v>
      </c>
      <c r="S34" s="206"/>
      <c r="T34" s="203" t="s">
        <v>33</v>
      </c>
      <c r="U34">
        <v>23</v>
      </c>
    </row>
    <row r="35" spans="1:21" ht="72" customHeight="1" x14ac:dyDescent="0.25">
      <c r="A35" s="180" t="str">
        <f t="shared" si="1"/>
        <v>TP-024/2009</v>
      </c>
      <c r="B35" s="150" t="s">
        <v>29</v>
      </c>
      <c r="C35" s="151" t="s">
        <v>301</v>
      </c>
      <c r="D35" s="150" t="s">
        <v>125</v>
      </c>
      <c r="E35" s="152">
        <v>1451</v>
      </c>
      <c r="F35" s="160" t="s">
        <v>181</v>
      </c>
      <c r="G35" s="151" t="s">
        <v>182</v>
      </c>
      <c r="H35" s="163" t="s">
        <v>302</v>
      </c>
      <c r="I35" s="150" t="s">
        <v>303</v>
      </c>
      <c r="J35" s="153" t="s">
        <v>304</v>
      </c>
      <c r="K35" s="152"/>
      <c r="L35" s="151"/>
      <c r="M35" s="154" t="s">
        <v>305</v>
      </c>
      <c r="N35" s="145">
        <f>IF(A35="","",VLOOKUP($A35,Instrumentos!$A$2:$H$383,7,FALSE))</f>
        <v>39891</v>
      </c>
      <c r="O35" s="146">
        <f t="array" ref="O35">IF(A35="","",MAX(IF(Instrumentos!$A$2:$A$383='Infos Gerais'!A25,Instrumentos!$H$2:$H$383)))</f>
        <v>39752</v>
      </c>
      <c r="P35" s="147">
        <f>IF(A35="","",IFERROR(AVERAGEIF(Avaliações!$A$2:$A$991,'Infos Gerais'!A25,Avaliações!$L$2:$L$991),""))</f>
        <v>8.5171428571428578</v>
      </c>
      <c r="Q35" s="148">
        <f>IF(A35="","",SUMIF('Repasses de Recursos'!$A$2:$A$838,'Infos Gerais'!A25,'Repasses de Recursos'!$G$2:$G$838))</f>
        <v>3510532</v>
      </c>
      <c r="R35" s="149">
        <f>IF(A35="","",SUMIF('Repasses de Recursos'!$A$2:$A$838,'Infos Gerais'!A25,'Repasses de Recursos'!$H$2:$H$838))</f>
        <v>3510000</v>
      </c>
      <c r="S35" s="206"/>
      <c r="T35" s="203" t="s">
        <v>45</v>
      </c>
      <c r="U35">
        <v>24</v>
      </c>
    </row>
    <row r="36" spans="1:21" ht="72" customHeight="1" x14ac:dyDescent="0.25">
      <c r="A36" s="180" t="str">
        <f t="shared" si="1"/>
        <v>TP-025/2009</v>
      </c>
      <c r="B36" s="150" t="s">
        <v>29</v>
      </c>
      <c r="C36" s="151" t="s">
        <v>306</v>
      </c>
      <c r="D36" s="150" t="s">
        <v>125</v>
      </c>
      <c r="E36" s="152">
        <v>1531</v>
      </c>
      <c r="F36" s="160" t="s">
        <v>252</v>
      </c>
      <c r="G36" s="151" t="s">
        <v>253</v>
      </c>
      <c r="H36" s="163" t="s">
        <v>307</v>
      </c>
      <c r="I36" s="150" t="s">
        <v>260</v>
      </c>
      <c r="J36" s="153" t="s">
        <v>261</v>
      </c>
      <c r="K36" s="152"/>
      <c r="L36" s="151"/>
      <c r="M36" s="154" t="s">
        <v>308</v>
      </c>
      <c r="N36" s="145">
        <f>IF(A36="","",VLOOKUP($A36,Instrumentos!$A$2:$H$383,7,FALSE))</f>
        <v>39890</v>
      </c>
      <c r="O36" s="146">
        <f t="array" ref="O36">IF(A36="","",MAX(IF(Instrumentos!$A$2:$A$383='Infos Gerais'!A26,Instrumentos!$H$2:$H$383)))</f>
        <v>39782</v>
      </c>
      <c r="P36" s="147">
        <f>IF(A36="","",IFERROR(AVERAGEIF(Avaliações!$A$2:$A$991,'Infos Gerais'!A26,Avaliações!$L$2:$L$991),""))</f>
        <v>9.2216666666666676</v>
      </c>
      <c r="Q36" s="148">
        <f>IF(A36="","",SUMIF('Repasses de Recursos'!$A$2:$A$838,'Infos Gerais'!A26,'Repasses de Recursos'!$G$2:$G$838))</f>
        <v>5688969</v>
      </c>
      <c r="R36" s="149">
        <f>IF(A36="","",SUMIF('Repasses de Recursos'!$A$2:$A$838,'Infos Gerais'!A26,'Repasses de Recursos'!$H$2:$H$838))</f>
        <v>5715569</v>
      </c>
      <c r="S36" s="206"/>
      <c r="T36" s="203" t="s">
        <v>51</v>
      </c>
      <c r="U36">
        <v>25</v>
      </c>
    </row>
    <row r="37" spans="1:21" ht="72" customHeight="1" x14ac:dyDescent="0.25">
      <c r="A37" s="180" t="str">
        <f t="shared" si="1"/>
        <v>TP-026/2009</v>
      </c>
      <c r="B37" s="150" t="s">
        <v>29</v>
      </c>
      <c r="C37" s="151" t="s">
        <v>309</v>
      </c>
      <c r="D37" s="150" t="s">
        <v>125</v>
      </c>
      <c r="E37" s="152">
        <v>1531</v>
      </c>
      <c r="F37" s="160" t="s">
        <v>252</v>
      </c>
      <c r="G37" s="151" t="s">
        <v>253</v>
      </c>
      <c r="H37" s="163" t="s">
        <v>310</v>
      </c>
      <c r="I37" s="150" t="s">
        <v>311</v>
      </c>
      <c r="J37" s="153" t="s">
        <v>312</v>
      </c>
      <c r="K37" s="152"/>
      <c r="L37" s="151"/>
      <c r="M37" s="154" t="s">
        <v>313</v>
      </c>
      <c r="N37" s="145">
        <f>IF(A37="","",VLOOKUP($A37,Instrumentos!$A$2:$H$383,7,FALSE))</f>
        <v>39909</v>
      </c>
      <c r="O37" s="146">
        <f t="array" ref="O37">IF(A37="","",MAX(IF(Instrumentos!$A$2:$A$383='Infos Gerais'!A27,Instrumentos!$H$2:$H$383)))</f>
        <v>39903</v>
      </c>
      <c r="P37" s="147">
        <f>IF(A37="","",IFERROR(AVERAGEIF(Avaliações!$A$2:$A$991,'Infos Gerais'!A27,Avaliações!$L$2:$L$991),""))</f>
        <v>8.6266666666666669</v>
      </c>
      <c r="Q37" s="148">
        <f>IF(A37="","",SUMIF('Repasses de Recursos'!$A$2:$A$838,'Infos Gerais'!A27,'Repasses de Recursos'!$G$2:$G$838))</f>
        <v>17279576.790000003</v>
      </c>
      <c r="R37" s="149">
        <f>IF(A37="","",SUMIF('Repasses de Recursos'!$A$2:$A$838,'Infos Gerais'!A27,'Repasses de Recursos'!$H$2:$H$838))</f>
        <v>8098162.589999998</v>
      </c>
      <c r="S37" s="206"/>
      <c r="T37" s="203" t="s">
        <v>51</v>
      </c>
      <c r="U37">
        <v>26</v>
      </c>
    </row>
    <row r="38" spans="1:21" ht="72" customHeight="1" x14ac:dyDescent="0.25">
      <c r="A38" s="180" t="str">
        <f t="shared" si="1"/>
        <v>TP-027/2009</v>
      </c>
      <c r="B38" s="150" t="s">
        <v>29</v>
      </c>
      <c r="C38" s="151" t="s">
        <v>314</v>
      </c>
      <c r="D38" s="150" t="s">
        <v>125</v>
      </c>
      <c r="E38" s="152">
        <v>1481</v>
      </c>
      <c r="F38" s="160" t="s">
        <v>174</v>
      </c>
      <c r="G38" s="151" t="s">
        <v>175</v>
      </c>
      <c r="H38" s="163" t="s">
        <v>276</v>
      </c>
      <c r="I38" s="150" t="s">
        <v>277</v>
      </c>
      <c r="J38" s="153" t="s">
        <v>278</v>
      </c>
      <c r="K38" s="152"/>
      <c r="L38" s="151"/>
      <c r="M38" s="154" t="s">
        <v>315</v>
      </c>
      <c r="N38" s="145">
        <f>IF(A38="","",VLOOKUP($A38,Instrumentos!$A$2:$H$383,7,FALSE))</f>
        <v>39994</v>
      </c>
      <c r="O38" s="146">
        <f t="array" ref="O38">IF(A38="","",MAX(IF(Instrumentos!$A$2:$A$383='Infos Gerais'!A28,Instrumentos!$H$2:$H$383)))</f>
        <v>42004</v>
      </c>
      <c r="P38" s="147">
        <f>IF(A38="","",IFERROR(AVERAGEIF(Avaliações!$A$2:$A$991,'Infos Gerais'!A28,Avaliações!$L$2:$L$991),""))</f>
        <v>9.761000000000001</v>
      </c>
      <c r="Q38" s="148">
        <f>IF(A38="","",SUMIF('Repasses de Recursos'!$A$2:$A$838,'Infos Gerais'!A28,'Repasses de Recursos'!$G$2:$G$838))</f>
        <v>6281958.0036000004</v>
      </c>
      <c r="R38" s="149">
        <f>IF(A38="","",SUMIF('Repasses de Recursos'!$A$2:$A$838,'Infos Gerais'!A28,'Repasses de Recursos'!$H$2:$H$838))</f>
        <v>6281958.0036000004</v>
      </c>
      <c r="S38" s="206"/>
      <c r="T38" s="203" t="s">
        <v>45</v>
      </c>
      <c r="U38">
        <v>27</v>
      </c>
    </row>
    <row r="39" spans="1:21" ht="72" customHeight="1" x14ac:dyDescent="0.25">
      <c r="A39" s="180" t="str">
        <f t="shared" si="1"/>
        <v>TP-028/2010</v>
      </c>
      <c r="B39" s="150" t="s">
        <v>29</v>
      </c>
      <c r="C39" s="151" t="s">
        <v>316</v>
      </c>
      <c r="D39" s="150" t="s">
        <v>125</v>
      </c>
      <c r="E39" s="152">
        <v>2091</v>
      </c>
      <c r="F39" s="160" t="s">
        <v>283</v>
      </c>
      <c r="G39" s="151" t="s">
        <v>284</v>
      </c>
      <c r="H39" s="163" t="s">
        <v>285</v>
      </c>
      <c r="I39" s="150" t="s">
        <v>286</v>
      </c>
      <c r="J39" s="153" t="s">
        <v>287</v>
      </c>
      <c r="K39" s="152"/>
      <c r="L39" s="151"/>
      <c r="M39" s="154" t="s">
        <v>317</v>
      </c>
      <c r="N39" s="145">
        <f>IF(A39="","",VLOOKUP($A39,Instrumentos!$A$2:$H$383,7,FALSE))</f>
        <v>40347</v>
      </c>
      <c r="O39" s="146">
        <f t="array" ref="O39">IF(A39="","",MAX(IF(Instrumentos!$A$2:$A$383='Infos Gerais'!A29,Instrumentos!$H$2:$H$383)))</f>
        <v>40574</v>
      </c>
      <c r="P39" s="147">
        <f>IF(A39="","",IFERROR(AVERAGEIF(Avaliações!$A$2:$A$991,'Infos Gerais'!A29,Avaliações!$L$2:$L$991),""))</f>
        <v>8.5591666666666679</v>
      </c>
      <c r="Q39" s="148">
        <f>IF(A39="","",SUMIF('Repasses de Recursos'!$A$2:$A$838,'Infos Gerais'!A29,'Repasses de Recursos'!$G$2:$G$838))</f>
        <v>9245577.75</v>
      </c>
      <c r="R39" s="149">
        <f>IF(A39="","",SUMIF('Repasses de Recursos'!$A$2:$A$838,'Infos Gerais'!A29,'Repasses de Recursos'!$H$2:$H$838))</f>
        <v>8259636.3999999994</v>
      </c>
      <c r="S39" s="206"/>
      <c r="T39" s="203" t="s">
        <v>39</v>
      </c>
      <c r="U39">
        <v>28</v>
      </c>
    </row>
    <row r="40" spans="1:21" ht="72" customHeight="1" x14ac:dyDescent="0.25">
      <c r="A40" s="180" t="str">
        <f t="shared" si="1"/>
        <v>TP-029/2011</v>
      </c>
      <c r="B40" s="150" t="s">
        <v>29</v>
      </c>
      <c r="C40" s="151" t="s">
        <v>318</v>
      </c>
      <c r="D40" s="150" t="s">
        <v>125</v>
      </c>
      <c r="E40" s="152">
        <v>1531</v>
      </c>
      <c r="F40" s="160" t="s">
        <v>252</v>
      </c>
      <c r="G40" s="151" t="s">
        <v>253</v>
      </c>
      <c r="H40" s="163" t="s">
        <v>307</v>
      </c>
      <c r="I40" s="150" t="s">
        <v>260</v>
      </c>
      <c r="J40" s="153" t="s">
        <v>261</v>
      </c>
      <c r="K40" s="152"/>
      <c r="L40" s="151"/>
      <c r="M40" s="154" t="s">
        <v>319</v>
      </c>
      <c r="N40" s="145">
        <f>IF(A40="","",VLOOKUP($A40,Instrumentos!$A$2:$H$383,7,FALSE))</f>
        <v>40541</v>
      </c>
      <c r="O40" s="146">
        <f t="array" ref="O40">IF(A40="","",MAX(IF(Instrumentos!$A$2:$A$383='Infos Gerais'!A30,Instrumentos!$H$2:$H$383)))</f>
        <v>43464</v>
      </c>
      <c r="P40" s="147">
        <f>IF(A40="","",IFERROR(AVERAGEIF(Avaliações!$A$2:$A$991,'Infos Gerais'!A30,Avaliações!$L$2:$L$991),""))</f>
        <v>9.2967857142857149</v>
      </c>
      <c r="Q40" s="148">
        <f>IF(A40="","",SUMIF('Repasses de Recursos'!$A$2:$A$838,'Infos Gerais'!A30,'Repasses de Recursos'!$G$2:$G$838))</f>
        <v>187899800.82243806</v>
      </c>
      <c r="R40" s="149">
        <f>IF(A40="","",SUMIF('Repasses de Recursos'!$A$2:$A$838,'Infos Gerais'!A30,'Repasses de Recursos'!$H$2:$H$838))</f>
        <v>180853844.10243815</v>
      </c>
      <c r="S40" s="206"/>
      <c r="T40" s="203" t="s">
        <v>51</v>
      </c>
      <c r="U40">
        <v>29</v>
      </c>
    </row>
    <row r="41" spans="1:21" ht="72" customHeight="1" x14ac:dyDescent="0.25">
      <c r="A41" s="180" t="str">
        <f t="shared" si="1"/>
        <v>TP-030/2010</v>
      </c>
      <c r="B41" s="150" t="s">
        <v>29</v>
      </c>
      <c r="C41" s="151" t="s">
        <v>320</v>
      </c>
      <c r="D41" s="150" t="s">
        <v>125</v>
      </c>
      <c r="E41" s="152">
        <v>1501</v>
      </c>
      <c r="F41" s="160" t="s">
        <v>233</v>
      </c>
      <c r="G41" s="151" t="s">
        <v>234</v>
      </c>
      <c r="H41" s="163" t="s">
        <v>321</v>
      </c>
      <c r="I41" s="150" t="s">
        <v>322</v>
      </c>
      <c r="J41" s="153" t="s">
        <v>323</v>
      </c>
      <c r="K41" s="152"/>
      <c r="L41" s="151"/>
      <c r="M41" s="154" t="s">
        <v>324</v>
      </c>
      <c r="N41" s="145">
        <f>IF(A41="","",VLOOKUP($A41,Instrumentos!$A$2:$H$383,7,FALSE))</f>
        <v>40525</v>
      </c>
      <c r="O41" s="146">
        <f t="array" ref="O41">IF(A41="","",MAX(IF(Instrumentos!$A$2:$A$383='Infos Gerais'!A31,Instrumentos!$H$2:$H$383)))</f>
        <v>41305</v>
      </c>
      <c r="P41" s="147">
        <f>IF(A41="","",IFERROR(AVERAGEIF(Avaliações!$A$2:$A$991,'Infos Gerais'!A31,Avaliações!$L$2:$L$991),""))</f>
        <v>8.5422222222222235</v>
      </c>
      <c r="Q41" s="148">
        <f>IF(A41="","",SUMIF('Repasses de Recursos'!$A$2:$A$838,'Infos Gerais'!A31,'Repasses de Recursos'!$G$2:$G$838))</f>
        <v>5441191.5999999996</v>
      </c>
      <c r="R41" s="149">
        <f>IF(A41="","",SUMIF('Repasses de Recursos'!$A$2:$A$838,'Infos Gerais'!A31,'Repasses de Recursos'!$H$2:$H$838))</f>
        <v>5193050.24</v>
      </c>
      <c r="S41" s="206"/>
      <c r="T41" s="203" t="s">
        <v>45</v>
      </c>
      <c r="U41">
        <v>30</v>
      </c>
    </row>
    <row r="42" spans="1:21" ht="72" customHeight="1" x14ac:dyDescent="0.25">
      <c r="A42" s="180" t="str">
        <f t="shared" si="1"/>
        <v>TP-031/2011</v>
      </c>
      <c r="B42" s="150" t="s">
        <v>29</v>
      </c>
      <c r="C42" s="151" t="s">
        <v>325</v>
      </c>
      <c r="D42" s="150" t="s">
        <v>125</v>
      </c>
      <c r="E42" s="152">
        <v>1501</v>
      </c>
      <c r="F42" s="160" t="s">
        <v>233</v>
      </c>
      <c r="G42" s="151" t="s">
        <v>234</v>
      </c>
      <c r="H42" s="163" t="s">
        <v>321</v>
      </c>
      <c r="I42" s="150" t="s">
        <v>322</v>
      </c>
      <c r="J42" s="153" t="s">
        <v>323</v>
      </c>
      <c r="K42" s="152"/>
      <c r="L42" s="151"/>
      <c r="M42" s="154" t="s">
        <v>326</v>
      </c>
      <c r="N42" s="145">
        <f>IF(A42="","",VLOOKUP($A42,Instrumentos!$A$2:$H$383,7,FALSE))</f>
        <v>40675</v>
      </c>
      <c r="O42" s="146">
        <f t="array" ref="O42">IF(A42="","",MAX(IF(Instrumentos!$A$2:$A$383='Infos Gerais'!A32,Instrumentos!$H$2:$H$383)))</f>
        <v>40178</v>
      </c>
      <c r="P42" s="147">
        <f>IF(A42="","",IFERROR(AVERAGEIF(Avaliações!$A$2:$A$991,'Infos Gerais'!A32,Avaliações!$L$2:$L$991),""))</f>
        <v>8.9583333333333339</v>
      </c>
      <c r="Q42" s="148">
        <f>IF(A42="","",SUMIF('Repasses de Recursos'!$A$2:$A$838,'Infos Gerais'!A32,'Repasses de Recursos'!$G$2:$G$838))</f>
        <v>22129842.84</v>
      </c>
      <c r="R42" s="149">
        <f>IF(A42="","",SUMIF('Repasses de Recursos'!$A$2:$A$838,'Infos Gerais'!A32,'Repasses de Recursos'!$H$2:$H$838))</f>
        <v>15093883.899999999</v>
      </c>
      <c r="S42" s="206"/>
      <c r="T42" s="203" t="s">
        <v>45</v>
      </c>
      <c r="U42">
        <v>31</v>
      </c>
    </row>
    <row r="43" spans="1:21" ht="72" customHeight="1" x14ac:dyDescent="0.25">
      <c r="A43" s="180" t="str">
        <f t="shared" si="1"/>
        <v>TP-032/2012</v>
      </c>
      <c r="B43" s="150" t="s">
        <v>29</v>
      </c>
      <c r="C43" s="151" t="s">
        <v>327</v>
      </c>
      <c r="D43" s="150" t="s">
        <v>125</v>
      </c>
      <c r="E43" s="152">
        <v>1271</v>
      </c>
      <c r="F43" s="160" t="s">
        <v>126</v>
      </c>
      <c r="G43" s="151" t="s">
        <v>127</v>
      </c>
      <c r="H43" s="163" t="s">
        <v>205</v>
      </c>
      <c r="I43" s="150" t="s">
        <v>206</v>
      </c>
      <c r="J43" s="153" t="s">
        <v>207</v>
      </c>
      <c r="K43" s="152"/>
      <c r="L43" s="151"/>
      <c r="M43" s="154" t="s">
        <v>328</v>
      </c>
      <c r="N43" s="145">
        <f>IF(A43="","",VLOOKUP($A43,Instrumentos!$A$2:$H$383,7,FALSE))</f>
        <v>41083</v>
      </c>
      <c r="O43" s="146">
        <f t="array" ref="O43">IF(A43="","",MAX(IF(Instrumentos!$A$2:$A$383='Infos Gerais'!A33,Instrumentos!$H$2:$H$383)))</f>
        <v>42369</v>
      </c>
      <c r="P43" s="147">
        <f>IF(A43="","",IFERROR(AVERAGEIF(Avaliações!$A$2:$A$991,'Infos Gerais'!A33,Avaliações!$L$2:$L$991),""))</f>
        <v>9.0349999999999984</v>
      </c>
      <c r="Q43" s="148">
        <f>IF(A43="","",SUMIF('Repasses de Recursos'!$A$2:$A$838,'Infos Gerais'!A33,'Repasses de Recursos'!$G$2:$G$838))</f>
        <v>26746792.290000003</v>
      </c>
      <c r="R43" s="149">
        <f>IF(A43="","",SUMIF('Repasses de Recursos'!$A$2:$A$838,'Infos Gerais'!A33,'Repasses de Recursos'!$H$2:$H$838))</f>
        <v>24313773.259999998</v>
      </c>
      <c r="S43" s="206"/>
      <c r="T43" s="203" t="s">
        <v>48</v>
      </c>
      <c r="U43">
        <v>32</v>
      </c>
    </row>
    <row r="44" spans="1:21" ht="72" customHeight="1" x14ac:dyDescent="0.25">
      <c r="A44" s="180" t="str">
        <f t="shared" si="1"/>
        <v>TP-033/2013</v>
      </c>
      <c r="B44" s="150" t="s">
        <v>29</v>
      </c>
      <c r="C44" s="151" t="s">
        <v>329</v>
      </c>
      <c r="D44" s="150" t="s">
        <v>125</v>
      </c>
      <c r="E44" s="152">
        <v>2091</v>
      </c>
      <c r="F44" s="160" t="s">
        <v>330</v>
      </c>
      <c r="G44" s="151" t="s">
        <v>284</v>
      </c>
      <c r="H44" s="163" t="s">
        <v>331</v>
      </c>
      <c r="I44" s="150" t="s">
        <v>296</v>
      </c>
      <c r="J44" s="153" t="s">
        <v>297</v>
      </c>
      <c r="K44" s="152"/>
      <c r="L44" s="151"/>
      <c r="M44" s="154" t="s">
        <v>332</v>
      </c>
      <c r="N44" s="145">
        <f>IF(A44="","",VLOOKUP($A44,Instrumentos!$A$2:$H$383,7,FALSE))</f>
        <v>41352</v>
      </c>
      <c r="O44" s="146">
        <f t="array" ref="O44">IF(A44="","",MAX(IF(Instrumentos!$A$2:$A$383='Infos Gerais'!A34,Instrumentos!$H$2:$H$383)))</f>
        <v>42369</v>
      </c>
      <c r="P44" s="147">
        <f>IF(A44="","",IFERROR(AVERAGEIF(Avaliações!$A$2:$A$991,'Infos Gerais'!A34,Avaliações!$L$2:$L$991),""))</f>
        <v>8.8685000000000009</v>
      </c>
      <c r="Q44" s="148">
        <f>IF(A44="","",SUMIF('Repasses de Recursos'!$A$2:$A$838,'Infos Gerais'!A34,'Repasses de Recursos'!$G$2:$G$838))</f>
        <v>50641541.140000001</v>
      </c>
      <c r="R44" s="149">
        <f>IF(A44="","",SUMIF('Repasses de Recursos'!$A$2:$A$838,'Infos Gerais'!A34,'Repasses de Recursos'!$H$2:$H$838))</f>
        <v>44690438.649999999</v>
      </c>
      <c r="S44" s="206"/>
      <c r="T44" s="203" t="s">
        <v>39</v>
      </c>
      <c r="U44">
        <v>33</v>
      </c>
    </row>
    <row r="45" spans="1:21" ht="71.45" customHeight="1" x14ac:dyDescent="0.25">
      <c r="A45" s="180" t="str">
        <f t="shared" si="1"/>
        <v>TP-034/2013</v>
      </c>
      <c r="B45" s="150" t="s">
        <v>29</v>
      </c>
      <c r="C45" s="151" t="s">
        <v>333</v>
      </c>
      <c r="D45" s="150" t="s">
        <v>125</v>
      </c>
      <c r="E45" s="152">
        <v>1501</v>
      </c>
      <c r="F45" s="160" t="s">
        <v>233</v>
      </c>
      <c r="G45" s="151" t="s">
        <v>234</v>
      </c>
      <c r="H45" s="163" t="s">
        <v>334</v>
      </c>
      <c r="I45" s="150" t="s">
        <v>335</v>
      </c>
      <c r="J45" s="153" t="s">
        <v>336</v>
      </c>
      <c r="K45" s="152"/>
      <c r="L45" s="151"/>
      <c r="M45" s="154" t="s">
        <v>337</v>
      </c>
      <c r="N45" s="145">
        <f>IF(A45="","",VLOOKUP($A45,Instrumentos!$A$2:$H$383,7,FALSE))</f>
        <v>41422</v>
      </c>
      <c r="O45" s="146">
        <f t="array" ref="O45">IF(A45="","",MAX(IF(Instrumentos!$A$2:$A$383='Infos Gerais'!A35,Instrumentos!$H$2:$H$383)))</f>
        <v>42004</v>
      </c>
      <c r="P45" s="147">
        <f>IF(A45="","",IFERROR(AVERAGEIF(Avaliações!$A$2:$A$991,'Infos Gerais'!A35,Avaliações!$L$2:$L$991),""))</f>
        <v>9.8195652173913057</v>
      </c>
      <c r="Q45" s="148">
        <f>IF(A45="","",SUMIF('Repasses de Recursos'!$A$2:$A$838,'Infos Gerais'!A35,'Repasses de Recursos'!$G$2:$G$838))</f>
        <v>9325950.2100000009</v>
      </c>
      <c r="R45" s="149">
        <f>IF(A45="","",SUMIF('Repasses de Recursos'!$A$2:$A$838,'Infos Gerais'!A35,'Repasses de Recursos'!$H$2:$H$838))</f>
        <v>8920430.6900000013</v>
      </c>
      <c r="S45" s="206"/>
      <c r="T45" s="203" t="s">
        <v>36</v>
      </c>
      <c r="U45">
        <v>34</v>
      </c>
    </row>
    <row r="46" spans="1:21" ht="72" customHeight="1" x14ac:dyDescent="0.25">
      <c r="A46" s="180" t="str">
        <f t="shared" si="1"/>
        <v>TP-035/2016</v>
      </c>
      <c r="B46" s="150" t="s">
        <v>29</v>
      </c>
      <c r="C46" s="151" t="s">
        <v>338</v>
      </c>
      <c r="D46" s="150" t="s">
        <v>125</v>
      </c>
      <c r="E46" s="152">
        <v>1691</v>
      </c>
      <c r="F46" s="160" t="s">
        <v>339</v>
      </c>
      <c r="G46" s="151" t="s">
        <v>340</v>
      </c>
      <c r="H46" s="163" t="s">
        <v>341</v>
      </c>
      <c r="I46" s="150" t="s">
        <v>342</v>
      </c>
      <c r="J46" s="153" t="s">
        <v>343</v>
      </c>
      <c r="K46" s="152"/>
      <c r="L46" s="151"/>
      <c r="M46" s="154" t="s">
        <v>344</v>
      </c>
      <c r="N46" s="145">
        <f>IF(A46="","",VLOOKUP($A46,Instrumentos!$A$2:$H$383,7,FALSE))</f>
        <v>42480</v>
      </c>
      <c r="O46" s="146">
        <f t="array" ref="O46">IF(A46="","",MAX(IF(Instrumentos!$A$2:$A$383='Infos Gerais'!A36,Instrumentos!$H$2:$H$383)))</f>
        <v>40543</v>
      </c>
      <c r="P46" s="147">
        <f>IF(A46="","",IFERROR(AVERAGEIF(Avaliações!$A$2:$A$991,'Infos Gerais'!A36,Avaliações!$L$2:$L$991),""))</f>
        <v>9.9854545454545462</v>
      </c>
      <c r="Q46" s="148">
        <f>IF(A46="","",SUMIF('Repasses de Recursos'!$A$2:$A$838,'Infos Gerais'!A36,'Repasses de Recursos'!$G$2:$G$838))</f>
        <v>7541126.0100000016</v>
      </c>
      <c r="R46" s="149">
        <f>IF(A46="","",SUMIF('Repasses de Recursos'!$A$2:$A$838,'Infos Gerais'!A36,'Repasses de Recursos'!$H$2:$H$838))</f>
        <v>7541126.0100000016</v>
      </c>
      <c r="S46" s="206"/>
      <c r="T46" s="203" t="s">
        <v>57</v>
      </c>
      <c r="U46">
        <v>35</v>
      </c>
    </row>
    <row r="47" spans="1:21" ht="72" customHeight="1" x14ac:dyDescent="0.25">
      <c r="A47" s="180" t="str">
        <f t="shared" si="1"/>
        <v>TP-036/2016</v>
      </c>
      <c r="B47" s="150" t="s">
        <v>29</v>
      </c>
      <c r="C47" s="151" t="s">
        <v>345</v>
      </c>
      <c r="D47" s="150" t="s">
        <v>125</v>
      </c>
      <c r="E47" s="152">
        <v>2181</v>
      </c>
      <c r="F47" s="160" t="s">
        <v>150</v>
      </c>
      <c r="G47" s="151" t="s">
        <v>151</v>
      </c>
      <c r="H47" s="163" t="s">
        <v>152</v>
      </c>
      <c r="I47" s="150" t="s">
        <v>153</v>
      </c>
      <c r="J47" s="153" t="s">
        <v>154</v>
      </c>
      <c r="K47" s="152"/>
      <c r="L47" s="151"/>
      <c r="M47" s="154" t="s">
        <v>346</v>
      </c>
      <c r="N47" s="145">
        <f>IF(A47="","",VLOOKUP($A47,Instrumentos!$A$2:$H$383,7,FALSE))</f>
        <v>42538</v>
      </c>
      <c r="O47" s="146">
        <f t="array" ref="O47">IF(A47="","",MAX(IF(Instrumentos!$A$2:$A$383='Infos Gerais'!A37,Instrumentos!$H$2:$H$383)))</f>
        <v>40543</v>
      </c>
      <c r="P47" s="147">
        <f>IF(A47="","",IFERROR(AVERAGEIF(Avaliações!$A$2:$A$991,'Infos Gerais'!A37,Avaliações!$L$2:$L$991),""))</f>
        <v>8.1979999999999986</v>
      </c>
      <c r="Q47" s="148">
        <f>IF(A47="","",SUMIF('Repasses de Recursos'!$A$2:$A$838,'Infos Gerais'!A37,'Repasses de Recursos'!$G$2:$G$838))</f>
        <v>4420068.72</v>
      </c>
      <c r="R47" s="149">
        <f>IF(A47="","",SUMIF('Repasses de Recursos'!$A$2:$A$838,'Infos Gerais'!A37,'Repasses de Recursos'!$H$2:$H$838))</f>
        <v>3575008.8599999994</v>
      </c>
      <c r="S47" s="206"/>
      <c r="T47" s="203" t="s">
        <v>48</v>
      </c>
      <c r="U47">
        <v>36</v>
      </c>
    </row>
    <row r="48" spans="1:21" ht="72" customHeight="1" x14ac:dyDescent="0.25">
      <c r="A48" s="180" t="str">
        <f t="shared" si="1"/>
        <v>TP-037/2016</v>
      </c>
      <c r="B48" s="150" t="s">
        <v>29</v>
      </c>
      <c r="C48" s="151" t="s">
        <v>347</v>
      </c>
      <c r="D48" s="150" t="s">
        <v>125</v>
      </c>
      <c r="E48" s="152">
        <v>2181</v>
      </c>
      <c r="F48" s="160" t="s">
        <v>150</v>
      </c>
      <c r="G48" s="151" t="s">
        <v>151</v>
      </c>
      <c r="H48" s="163" t="s">
        <v>152</v>
      </c>
      <c r="I48" s="150" t="s">
        <v>153</v>
      </c>
      <c r="J48" s="153" t="s">
        <v>154</v>
      </c>
      <c r="K48" s="152"/>
      <c r="L48" s="151"/>
      <c r="M48" s="154" t="s">
        <v>348</v>
      </c>
      <c r="N48" s="145">
        <f>IF(A48="","",VLOOKUP($A48,Instrumentos!$A$2:$H$383,7,FALSE))</f>
        <v>42538</v>
      </c>
      <c r="O48" s="146">
        <f t="array" ref="O48">IF(A48="","",MAX(IF(Instrumentos!$A$2:$A$383='Infos Gerais'!A38,Instrumentos!$H$2:$H$383)))</f>
        <v>40663</v>
      </c>
      <c r="P48" s="147">
        <f>IF(A48="","",IFERROR(AVERAGEIF(Avaliações!$A$2:$A$991,'Infos Gerais'!A38,Avaliações!$L$2:$L$991),""))</f>
        <v>8.9985714285714291</v>
      </c>
      <c r="Q48" s="148">
        <f>IF(A48="","",SUMIF('Repasses de Recursos'!$A$2:$A$838,'Infos Gerais'!A38,'Repasses de Recursos'!$G$2:$G$838))</f>
        <v>71209392.670000002</v>
      </c>
      <c r="R48" s="149">
        <f>IF(A48="","",SUMIF('Repasses de Recursos'!$A$2:$A$838,'Infos Gerais'!A38,'Repasses de Recursos'!$H$2:$H$838))</f>
        <v>55732413.629999995</v>
      </c>
      <c r="S48" s="206"/>
      <c r="T48" s="203" t="s">
        <v>48</v>
      </c>
      <c r="U48">
        <v>37</v>
      </c>
    </row>
    <row r="49" spans="1:21" ht="72" customHeight="1" x14ac:dyDescent="0.25">
      <c r="A49" s="180" t="str">
        <f t="shared" si="1"/>
        <v>TP-038/2016</v>
      </c>
      <c r="B49" s="150" t="s">
        <v>29</v>
      </c>
      <c r="C49" s="151" t="s">
        <v>349</v>
      </c>
      <c r="D49" s="150" t="s">
        <v>125</v>
      </c>
      <c r="E49" s="152">
        <v>2181</v>
      </c>
      <c r="F49" s="160" t="s">
        <v>150</v>
      </c>
      <c r="G49" s="151" t="s">
        <v>151</v>
      </c>
      <c r="H49" s="163" t="s">
        <v>152</v>
      </c>
      <c r="I49" s="150" t="s">
        <v>153</v>
      </c>
      <c r="J49" s="153" t="s">
        <v>154</v>
      </c>
      <c r="K49" s="152"/>
      <c r="L49" s="151"/>
      <c r="M49" s="154" t="s">
        <v>350</v>
      </c>
      <c r="N49" s="145">
        <f>IF(A49="","",VLOOKUP($A49,Instrumentos!$A$2:$H$383,7,FALSE))</f>
        <v>42581</v>
      </c>
      <c r="O49" s="146">
        <f t="array" ref="O49">IF(A49="","",MAX(IF(Instrumentos!$A$2:$A$383='Infos Gerais'!A39,Instrumentos!$H$2:$H$383)))</f>
        <v>40908</v>
      </c>
      <c r="P49" s="147">
        <f>IF(A49="","",IFERROR(AVERAGEIF(Avaliações!$A$2:$A$991,'Infos Gerais'!A39,Avaliações!$L$2:$L$991),""))</f>
        <v>6.7524999999999995</v>
      </c>
      <c r="Q49" s="148">
        <f>IF(A49="","",SUMIF('Repasses de Recursos'!$A$2:$A$838,'Infos Gerais'!A39,'Repasses de Recursos'!$G$2:$G$838))</f>
        <v>388800</v>
      </c>
      <c r="R49" s="149">
        <f>IF(A49="","",SUMIF('Repasses de Recursos'!$A$2:$A$838,'Infos Gerais'!A39,'Repasses de Recursos'!$H$2:$H$838))</f>
        <v>254400</v>
      </c>
      <c r="S49" s="206"/>
      <c r="T49" s="203" t="s">
        <v>48</v>
      </c>
      <c r="U49">
        <v>38</v>
      </c>
    </row>
    <row r="50" spans="1:21" ht="72" customHeight="1" x14ac:dyDescent="0.25">
      <c r="A50" s="180" t="str">
        <f t="shared" si="1"/>
        <v>TP-039/2016</v>
      </c>
      <c r="B50" s="150" t="s">
        <v>29</v>
      </c>
      <c r="C50" s="151" t="s">
        <v>351</v>
      </c>
      <c r="D50" s="150" t="s">
        <v>125</v>
      </c>
      <c r="E50" s="152">
        <v>1701</v>
      </c>
      <c r="F50" s="160" t="s">
        <v>352</v>
      </c>
      <c r="G50" s="151" t="s">
        <v>353</v>
      </c>
      <c r="H50" s="163" t="s">
        <v>138</v>
      </c>
      <c r="I50" s="150" t="s">
        <v>139</v>
      </c>
      <c r="J50" s="153" t="s">
        <v>140</v>
      </c>
      <c r="K50" s="152"/>
      <c r="L50" s="151"/>
      <c r="M50" s="154" t="s">
        <v>354</v>
      </c>
      <c r="N50" s="145">
        <f>IF(A50="","",VLOOKUP($A50,Instrumentos!$A$2:$H$383,7,FALSE))</f>
        <v>42644</v>
      </c>
      <c r="O50" s="146">
        <f t="array" ref="O50">IF(A50="","",MAX(IF(Instrumentos!$A$2:$A$383='Infos Gerais'!A40,Instrumentos!$H$2:$H$383)))</f>
        <v>41274</v>
      </c>
      <c r="P50" s="147">
        <f>IF(A50="","",IFERROR(AVERAGEIF(Avaliações!$A$2:$A$991,'Infos Gerais'!A40,Avaliações!$L$2:$L$991),""))</f>
        <v>7.6820000000000004</v>
      </c>
      <c r="Q50" s="148">
        <f>IF(A50="","",SUMIF('Repasses de Recursos'!$A$2:$A$838,'Infos Gerais'!A40,'Repasses de Recursos'!$G$2:$G$838))</f>
        <v>12565999.999999998</v>
      </c>
      <c r="R50" s="149">
        <f>IF(A50="","",SUMIF('Repasses de Recursos'!$A$2:$A$838,'Infos Gerais'!A40,'Repasses de Recursos'!$H$2:$H$838))</f>
        <v>12526726.639999999</v>
      </c>
      <c r="S50" s="206"/>
      <c r="T50" s="203" t="s">
        <v>45</v>
      </c>
      <c r="U50">
        <v>39</v>
      </c>
    </row>
    <row r="51" spans="1:21" ht="87.75" customHeight="1" x14ac:dyDescent="0.25">
      <c r="A51" s="180" t="str">
        <f t="shared" si="1"/>
        <v>TP-040/2017</v>
      </c>
      <c r="B51" s="150" t="s">
        <v>29</v>
      </c>
      <c r="C51" s="151" t="s">
        <v>355</v>
      </c>
      <c r="D51" s="150" t="s">
        <v>125</v>
      </c>
      <c r="E51" s="152">
        <v>1671</v>
      </c>
      <c r="F51" s="160" t="s">
        <v>356</v>
      </c>
      <c r="G51" s="151" t="s">
        <v>357</v>
      </c>
      <c r="H51" s="163" t="s">
        <v>358</v>
      </c>
      <c r="I51" s="150" t="s">
        <v>359</v>
      </c>
      <c r="J51" s="153" t="s">
        <v>360</v>
      </c>
      <c r="K51" s="152"/>
      <c r="L51" s="151"/>
      <c r="M51" s="154" t="s">
        <v>361</v>
      </c>
      <c r="N51" s="145">
        <f>IF(A51="","",VLOOKUP($A51,Instrumentos!$A$2:$H$383,7,FALSE))</f>
        <v>42822</v>
      </c>
      <c r="O51" s="146">
        <f t="array" ref="O51">IF(A51="","",MAX(IF(Instrumentos!$A$2:$A$383='Infos Gerais'!A41,Instrumentos!$H$2:$H$383)))</f>
        <v>40968</v>
      </c>
      <c r="P51" s="147">
        <f>IF(A51="","",IFERROR(AVERAGEIF(Avaliações!$A$2:$A$991,'Infos Gerais'!A41,Avaliações!$L$2:$L$991),""))</f>
        <v>8.782</v>
      </c>
      <c r="Q51" s="148">
        <f>IF(A51="","",SUMIF('Repasses de Recursos'!$A$2:$A$838,'Infos Gerais'!A41,'Repasses de Recursos'!$G$2:$G$838))</f>
        <v>6944326.4000000004</v>
      </c>
      <c r="R51" s="149">
        <f>IF(A51="","",SUMIF('Repasses de Recursos'!$A$2:$A$838,'Infos Gerais'!A41,'Repasses de Recursos'!$H$2:$H$838))</f>
        <v>6642624.4800000004</v>
      </c>
      <c r="S51" s="206"/>
      <c r="T51" s="203" t="s">
        <v>51</v>
      </c>
      <c r="U51">
        <v>40</v>
      </c>
    </row>
    <row r="52" spans="1:21" ht="72" customHeight="1" x14ac:dyDescent="0.25">
      <c r="A52" s="180" t="str">
        <f t="shared" si="1"/>
        <v>TP-041/2017</v>
      </c>
      <c r="B52" s="150" t="s">
        <v>29</v>
      </c>
      <c r="C52" s="151" t="s">
        <v>362</v>
      </c>
      <c r="D52" s="150" t="s">
        <v>125</v>
      </c>
      <c r="E52" s="152">
        <v>2181</v>
      </c>
      <c r="F52" s="160" t="s">
        <v>150</v>
      </c>
      <c r="G52" s="151" t="s">
        <v>151</v>
      </c>
      <c r="H52" s="163" t="s">
        <v>152</v>
      </c>
      <c r="I52" s="150" t="s">
        <v>153</v>
      </c>
      <c r="J52" s="153" t="s">
        <v>154</v>
      </c>
      <c r="K52" s="152"/>
      <c r="L52" s="151"/>
      <c r="M52" s="154" t="s">
        <v>363</v>
      </c>
      <c r="N52" s="145">
        <f>IF(A52="","",VLOOKUP($A52,Instrumentos!$A$2:$H$383,7,FALSE))</f>
        <v>42909</v>
      </c>
      <c r="O52" s="146">
        <f t="array" ref="O52">IF(A52="","",MAX(IF(Instrumentos!$A$2:$A$383='Infos Gerais'!A42,Instrumentos!$H$2:$H$383)))</f>
        <v>41029</v>
      </c>
      <c r="P52" s="147">
        <f>IF(A52="","",IFERROR(AVERAGEIF(Avaliações!$A$2:$A$991,'Infos Gerais'!A42,Avaliações!$L$2:$L$991),""))</f>
        <v>9.125</v>
      </c>
      <c r="Q52" s="148">
        <f>IF(A52="","",SUMIF('Repasses de Recursos'!$A$2:$A$838,'Infos Gerais'!A42,'Repasses de Recursos'!$G$2:$G$838))</f>
        <v>1125143.23</v>
      </c>
      <c r="R52" s="149">
        <f>IF(A52="","",SUMIF('Repasses de Recursos'!$A$2:$A$838,'Infos Gerais'!A42,'Repasses de Recursos'!$H$2:$H$838))</f>
        <v>1119649.47</v>
      </c>
      <c r="S52" s="206" t="s">
        <v>156</v>
      </c>
      <c r="T52" s="203" t="s">
        <v>48</v>
      </c>
      <c r="U52">
        <v>41</v>
      </c>
    </row>
    <row r="53" spans="1:21" ht="72" customHeight="1" x14ac:dyDescent="0.25">
      <c r="A53" s="180" t="str">
        <f t="shared" si="1"/>
        <v>TP-042/2017</v>
      </c>
      <c r="B53" s="150" t="s">
        <v>29</v>
      </c>
      <c r="C53" s="151" t="s">
        <v>364</v>
      </c>
      <c r="D53" s="150" t="s">
        <v>125</v>
      </c>
      <c r="E53" s="152">
        <v>2181</v>
      </c>
      <c r="F53" s="160" t="s">
        <v>150</v>
      </c>
      <c r="G53" s="151" t="s">
        <v>151</v>
      </c>
      <c r="H53" s="163" t="s">
        <v>152</v>
      </c>
      <c r="I53" s="150" t="s">
        <v>153</v>
      </c>
      <c r="J53" s="153" t="s">
        <v>154</v>
      </c>
      <c r="K53" s="152"/>
      <c r="L53" s="151"/>
      <c r="M53" s="154" t="s">
        <v>365</v>
      </c>
      <c r="N53" s="145">
        <f>IF(A53="","",VLOOKUP($A53,Instrumentos!$A$2:$H$383,7,FALSE))</f>
        <v>42909</v>
      </c>
      <c r="O53" s="146">
        <f t="array" ref="O53">IF(A53="","",MAX(IF(Instrumentos!$A$2:$A$383='Infos Gerais'!A43,Instrumentos!$H$2:$H$383)))</f>
        <v>42082</v>
      </c>
      <c r="P53" s="147">
        <f>IF(A53="","",IFERROR(AVERAGEIF(Avaliações!$A$2:$A$991,'Infos Gerais'!A43,Avaliações!$L$2:$L$991),""))</f>
        <v>9.4233333333333338</v>
      </c>
      <c r="Q53" s="148">
        <f>IF(A53="","",SUMIF('Repasses de Recursos'!$A$2:$A$838,'Infos Gerais'!A43,'Repasses de Recursos'!$G$2:$G$838))</f>
        <v>19352876.344199996</v>
      </c>
      <c r="R53" s="149">
        <f>IF(A53="","",SUMIF('Repasses de Recursos'!$A$2:$A$838,'Infos Gerais'!A43,'Repasses de Recursos'!$H$2:$H$838))</f>
        <v>12142893.789999999</v>
      </c>
      <c r="S53" s="206" t="s">
        <v>156</v>
      </c>
      <c r="T53" s="203" t="s">
        <v>48</v>
      </c>
      <c r="U53">
        <v>42</v>
      </c>
    </row>
    <row r="54" spans="1:21" ht="180" x14ac:dyDescent="0.25">
      <c r="A54" s="180" t="str">
        <f t="shared" si="1"/>
        <v>TP-043/2017</v>
      </c>
      <c r="B54" s="150" t="s">
        <v>29</v>
      </c>
      <c r="C54" s="151" t="s">
        <v>366</v>
      </c>
      <c r="D54" s="150" t="s">
        <v>125</v>
      </c>
      <c r="E54" s="152">
        <v>2181</v>
      </c>
      <c r="F54" s="160" t="s">
        <v>150</v>
      </c>
      <c r="G54" s="151" t="s">
        <v>151</v>
      </c>
      <c r="H54" s="163" t="s">
        <v>152</v>
      </c>
      <c r="I54" s="150" t="s">
        <v>153</v>
      </c>
      <c r="J54" s="153" t="s">
        <v>154</v>
      </c>
      <c r="K54" s="152"/>
      <c r="L54" s="151"/>
      <c r="M54" s="154" t="s">
        <v>367</v>
      </c>
      <c r="N54" s="145">
        <f>IF(A54="","",VLOOKUP($A54,Instrumentos!$A$2:$H$383,7,FALSE))</f>
        <v>42909</v>
      </c>
      <c r="O54" s="146">
        <f t="array" ref="O54">IF(A54="","",MAX(IF(Instrumentos!$A$2:$A$383='Infos Gerais'!A44,Instrumentos!$H$2:$H$383)))</f>
        <v>42369</v>
      </c>
      <c r="P54" s="147">
        <f>IF(A54="","",IFERROR(AVERAGEIF(Avaliações!$A$2:$A$991,'Infos Gerais'!A44,Avaliações!$L$2:$L$991),""))</f>
        <v>7.87</v>
      </c>
      <c r="Q54" s="148">
        <f>IF(A54="","",SUMIF('Repasses de Recursos'!$A$2:$A$838,'Infos Gerais'!A44,'Repasses de Recursos'!$G$2:$G$838))</f>
        <v>3020292.1199999996</v>
      </c>
      <c r="R54" s="149">
        <f>IF(A54="","",SUMIF('Repasses de Recursos'!$A$2:$A$838,'Infos Gerais'!A44,'Repasses de Recursos'!$H$2:$H$838))</f>
        <v>2895554.15</v>
      </c>
      <c r="S54" s="206" t="s">
        <v>156</v>
      </c>
      <c r="T54" s="203" t="s">
        <v>48</v>
      </c>
      <c r="U54">
        <v>43</v>
      </c>
    </row>
    <row r="55" spans="1:21" ht="72" customHeight="1" x14ac:dyDescent="0.25">
      <c r="A55" s="180" t="str">
        <f t="shared" si="1"/>
        <v>TP-044/2017</v>
      </c>
      <c r="B55" s="150" t="s">
        <v>29</v>
      </c>
      <c r="C55" s="151" t="s">
        <v>368</v>
      </c>
      <c r="D55" s="150" t="s">
        <v>125</v>
      </c>
      <c r="E55" s="152">
        <v>1691</v>
      </c>
      <c r="F55" s="160" t="s">
        <v>339</v>
      </c>
      <c r="G55" s="151" t="s">
        <v>340</v>
      </c>
      <c r="H55" s="163" t="s">
        <v>138</v>
      </c>
      <c r="I55" s="150" t="s">
        <v>139</v>
      </c>
      <c r="J55" s="153" t="s">
        <v>140</v>
      </c>
      <c r="K55" s="152"/>
      <c r="L55" s="151"/>
      <c r="M55" s="154" t="s">
        <v>141</v>
      </c>
      <c r="N55" s="145">
        <f>IF(A55="","",VLOOKUP($A55,Instrumentos!$A$2:$H$383,7,FALSE))</f>
        <v>43075</v>
      </c>
      <c r="O55" s="146">
        <f t="array" ref="O55">IF(A55="","",MAX(IF(Instrumentos!$A$2:$A$383='Infos Gerais'!A45,Instrumentos!$H$2:$H$383)))</f>
        <v>41882</v>
      </c>
      <c r="P55" s="147">
        <f>IF(A55="","",IFERROR(AVERAGEIF(Avaliações!$A$2:$A$991,'Infos Gerais'!A45,Avaliações!$L$2:$L$991),""))</f>
        <v>9.5075000000000003</v>
      </c>
      <c r="Q55" s="148">
        <f>IF(A55="","",SUMIF('Repasses de Recursos'!$A$2:$A$838,'Infos Gerais'!A45,'Repasses de Recursos'!$G$2:$G$838))</f>
        <v>3053587.95</v>
      </c>
      <c r="R55" s="149">
        <f>IF(A55="","",SUMIF('Repasses de Recursos'!$A$2:$A$838,'Infos Gerais'!A45,'Repasses de Recursos'!$H$2:$H$838))</f>
        <v>2406038.9900000002</v>
      </c>
      <c r="S55" s="206"/>
      <c r="T55" s="203" t="s">
        <v>57</v>
      </c>
      <c r="U55">
        <v>44</v>
      </c>
    </row>
    <row r="56" spans="1:21" ht="72" customHeight="1" x14ac:dyDescent="0.25">
      <c r="A56" s="180" t="str">
        <f t="shared" si="1"/>
        <v>TP-045/2017</v>
      </c>
      <c r="B56" s="150" t="s">
        <v>29</v>
      </c>
      <c r="C56" s="151" t="s">
        <v>369</v>
      </c>
      <c r="D56" s="150" t="s">
        <v>125</v>
      </c>
      <c r="E56" s="152">
        <v>2201</v>
      </c>
      <c r="F56" s="160" t="s">
        <v>370</v>
      </c>
      <c r="G56" s="151" t="s">
        <v>371</v>
      </c>
      <c r="H56" s="163" t="s">
        <v>152</v>
      </c>
      <c r="I56" s="150" t="s">
        <v>153</v>
      </c>
      <c r="J56" s="153" t="s">
        <v>154</v>
      </c>
      <c r="K56" s="152"/>
      <c r="L56" s="151"/>
      <c r="M56" s="154" t="s">
        <v>372</v>
      </c>
      <c r="N56" s="145">
        <f>IF(A56="","",VLOOKUP($A56,Instrumentos!$A$2:$H$383,7,FALSE))</f>
        <v>43099</v>
      </c>
      <c r="O56" s="146">
        <f t="array" ref="O56">IF(A56="","",MAX(IF(Instrumentos!$A$2:$A$383='Infos Gerais'!A46,Instrumentos!$H$2:$H$383)))</f>
        <v>42947</v>
      </c>
      <c r="P56" s="147">
        <f>IF(A56="","",IFERROR(AVERAGEIF(Avaliações!$A$2:$A$991,'Infos Gerais'!A46,Avaliações!$L$2:$L$991),""))</f>
        <v>6.7850000000000001</v>
      </c>
      <c r="Q56" s="148">
        <f>IF(A56="","",SUMIF('Repasses de Recursos'!$A$2:$A$838,'Infos Gerais'!A46,'Repasses de Recursos'!$G$2:$G$838))</f>
        <v>31764566.590000004</v>
      </c>
      <c r="R56" s="149">
        <f>IF(A56="","",SUMIF('Repasses de Recursos'!$A$2:$A$838,'Infos Gerais'!A46,'Repasses de Recursos'!$H$2:$H$838))</f>
        <v>26980002.770000003</v>
      </c>
      <c r="S56" s="206" t="s">
        <v>373</v>
      </c>
      <c r="T56" s="203" t="s">
        <v>48</v>
      </c>
      <c r="U56">
        <v>45</v>
      </c>
    </row>
    <row r="57" spans="1:21" ht="105" x14ac:dyDescent="0.25">
      <c r="A57" s="180" t="str">
        <f t="shared" si="1"/>
        <v>TP-046/2018</v>
      </c>
      <c r="B57" s="150" t="s">
        <v>29</v>
      </c>
      <c r="C57" s="151" t="s">
        <v>374</v>
      </c>
      <c r="D57" s="150" t="s">
        <v>125</v>
      </c>
      <c r="E57" s="152">
        <v>1671</v>
      </c>
      <c r="F57" s="160" t="s">
        <v>356</v>
      </c>
      <c r="G57" s="151" t="s">
        <v>357</v>
      </c>
      <c r="H57" s="163" t="s">
        <v>358</v>
      </c>
      <c r="I57" s="150" t="s">
        <v>359</v>
      </c>
      <c r="J57" s="153" t="s">
        <v>360</v>
      </c>
      <c r="K57" s="152"/>
      <c r="L57" s="151"/>
      <c r="M57" s="154" t="s">
        <v>375</v>
      </c>
      <c r="N57" s="145">
        <f>IF(A57="","",VLOOKUP($A57,Instrumentos!$A$2:$H$383,7,FALSE))</f>
        <v>43141</v>
      </c>
      <c r="O57" s="146">
        <f t="array" ref="O57">IF(A57="","",MAX(IF(Instrumentos!$A$2:$A$383='Infos Gerais'!A47,Instrumentos!$H$2:$H$383)))</f>
        <v>42901</v>
      </c>
      <c r="P57" s="147">
        <f>IF(A57="","",IFERROR(AVERAGEIF(Avaliações!$A$2:$A$991,'Infos Gerais'!A47,Avaliações!$L$2:$L$991),""))</f>
        <v>8.6125000000000007</v>
      </c>
      <c r="Q57" s="148">
        <f>IF(A57="","",SUMIF('Repasses de Recursos'!$A$2:$A$838,'Infos Gerais'!A47,'Repasses de Recursos'!$G$2:$G$838))</f>
        <v>1661929.9923472786</v>
      </c>
      <c r="R57" s="149">
        <f>IF(A57="","",SUMIF('Repasses de Recursos'!$A$2:$A$838,'Infos Gerais'!A47,'Repasses de Recursos'!$H$2:$H$838))</f>
        <v>1186908.43</v>
      </c>
      <c r="S57" s="206" t="s">
        <v>376</v>
      </c>
      <c r="T57" s="203" t="s">
        <v>51</v>
      </c>
      <c r="U57">
        <v>46</v>
      </c>
    </row>
    <row r="58" spans="1:21" ht="72" customHeight="1" x14ac:dyDescent="0.25">
      <c r="A58" s="180" t="str">
        <f t="shared" si="1"/>
        <v>TP-047/2018</v>
      </c>
      <c r="B58" s="150" t="s">
        <v>29</v>
      </c>
      <c r="C58" s="151" t="s">
        <v>377</v>
      </c>
      <c r="D58" s="150" t="s">
        <v>125</v>
      </c>
      <c r="E58" s="152">
        <v>1701</v>
      </c>
      <c r="F58" s="160" t="s">
        <v>352</v>
      </c>
      <c r="G58" s="151" t="s">
        <v>353</v>
      </c>
      <c r="H58" s="163" t="s">
        <v>138</v>
      </c>
      <c r="I58" s="150" t="s">
        <v>139</v>
      </c>
      <c r="J58" s="153" t="s">
        <v>140</v>
      </c>
      <c r="K58" s="152"/>
      <c r="L58" s="151"/>
      <c r="M58" s="154" t="s">
        <v>354</v>
      </c>
      <c r="N58" s="145">
        <f>IF(A58="","",VLOOKUP($A58,Instrumentos!$A$2:$H$383,7,FALSE))</f>
        <v>43200</v>
      </c>
      <c r="O58" s="146">
        <f t="array" ref="O58">IF(A58="","",MAX(IF(Instrumentos!$A$2:$A$383='Infos Gerais'!A48,Instrumentos!$H$2:$H$383)))</f>
        <v>42901</v>
      </c>
      <c r="P58" s="147">
        <f>IF(A58="","",IFERROR(AVERAGEIF(Avaliações!$A$2:$A$991,'Infos Gerais'!A48,Avaliações!$L$2:$L$991),""))</f>
        <v>9.7125000000000004</v>
      </c>
      <c r="Q58" s="148">
        <f>IF(A58="","",SUMIF('Repasses de Recursos'!$A$2:$A$838,'Infos Gerais'!A48,'Repasses de Recursos'!$G$2:$G$838))</f>
        <v>2484287.1931642802</v>
      </c>
      <c r="R58" s="149">
        <f>IF(A58="","",SUMIF('Repasses de Recursos'!$A$2:$A$838,'Infos Gerais'!A48,'Repasses de Recursos'!$H$2:$H$838))</f>
        <v>2378350.5300000003</v>
      </c>
      <c r="S58" s="206"/>
      <c r="T58" s="203" t="s">
        <v>45</v>
      </c>
      <c r="U58">
        <v>47</v>
      </c>
    </row>
    <row r="59" spans="1:21" ht="72" customHeight="1" x14ac:dyDescent="0.25">
      <c r="A59" s="180" t="str">
        <f t="shared" si="1"/>
        <v>TP-048/2018</v>
      </c>
      <c r="B59" s="150" t="s">
        <v>29</v>
      </c>
      <c r="C59" s="151" t="s">
        <v>378</v>
      </c>
      <c r="D59" s="150" t="s">
        <v>125</v>
      </c>
      <c r="E59" s="152">
        <v>2091</v>
      </c>
      <c r="F59" s="160" t="s">
        <v>283</v>
      </c>
      <c r="G59" s="151" t="s">
        <v>284</v>
      </c>
      <c r="H59" s="163" t="s">
        <v>379</v>
      </c>
      <c r="I59" s="150" t="s">
        <v>380</v>
      </c>
      <c r="J59" s="153" t="s">
        <v>381</v>
      </c>
      <c r="K59" s="152"/>
      <c r="L59" s="151"/>
      <c r="M59" s="154" t="s">
        <v>382</v>
      </c>
      <c r="N59" s="145">
        <f>IF(A59="","",VLOOKUP($A59,Instrumentos!$A$2:$H$383,7,FALSE))</f>
        <v>43223</v>
      </c>
      <c r="O59" s="146">
        <f t="array" ref="O59">IF(A59="","",MAX(IF(Instrumentos!$A$2:$A$383='Infos Gerais'!A49,Instrumentos!$H$2:$H$383)))</f>
        <v>42882</v>
      </c>
      <c r="P59" s="147">
        <f>IF(A59="","",IFERROR(AVERAGEIF(Avaliações!$A$2:$A$991,'Infos Gerais'!A49,Avaliações!$L$2:$L$991),""))</f>
        <v>8.5266666666666655</v>
      </c>
      <c r="Q59" s="148">
        <f>IF(A59="","",SUMIF('Repasses de Recursos'!$A$2:$A$838,'Infos Gerais'!A49,'Repasses de Recursos'!$G$2:$G$838))</f>
        <v>3499989.9428714784</v>
      </c>
      <c r="R59" s="149">
        <f>IF(A59="","",SUMIF('Repasses de Recursos'!$A$2:$A$838,'Infos Gerais'!A49,'Repasses de Recursos'!$H$2:$H$838))</f>
        <v>3044101.4</v>
      </c>
      <c r="S59" s="206" t="s">
        <v>383</v>
      </c>
      <c r="T59" s="203" t="s">
        <v>39</v>
      </c>
      <c r="U59">
        <v>48</v>
      </c>
    </row>
    <row r="60" spans="1:21" ht="72" customHeight="1" x14ac:dyDescent="0.25">
      <c r="A60" s="180" t="str">
        <f t="shared" si="1"/>
        <v>TP-049/2020</v>
      </c>
      <c r="B60" s="150" t="s">
        <v>29</v>
      </c>
      <c r="C60" s="151" t="s">
        <v>384</v>
      </c>
      <c r="D60" s="150" t="s">
        <v>125</v>
      </c>
      <c r="E60" s="152">
        <v>1481</v>
      </c>
      <c r="F60" s="160" t="s">
        <v>174</v>
      </c>
      <c r="G60" s="151" t="s">
        <v>175</v>
      </c>
      <c r="H60" s="163" t="s">
        <v>358</v>
      </c>
      <c r="I60" s="150" t="s">
        <v>359</v>
      </c>
      <c r="J60" s="153" t="s">
        <v>360</v>
      </c>
      <c r="K60" s="221" t="s">
        <v>240</v>
      </c>
      <c r="L60" s="151" t="s">
        <v>385</v>
      </c>
      <c r="M60" s="154" t="s">
        <v>386</v>
      </c>
      <c r="N60" s="145">
        <f>IF(A60="","",VLOOKUP($A60,Instrumentos!$A$2:$H$383,7,FALSE))</f>
        <v>43897</v>
      </c>
      <c r="O60" s="146">
        <f t="array" ref="O60">IF(A60="","",MAX(IF(Instrumentos!$A$2:$A$383='Infos Gerais'!A50,Instrumentos!$H$2:$H$383)))</f>
        <v>42962</v>
      </c>
      <c r="P60" s="147">
        <f>IF(A60="","",IFERROR(AVERAGEIF(Avaliações!$A$2:$A$991,'Infos Gerais'!A50,Avaliações!$L$2:$L$991),""))</f>
        <v>9.0240000000000009</v>
      </c>
      <c r="Q60" s="148">
        <f>IF(A60="","",SUMIF('Repasses de Recursos'!$A$2:$A$838,'Infos Gerais'!A50,'Repasses de Recursos'!$G$2:$G$838))</f>
        <v>1745896.3997875229</v>
      </c>
      <c r="R60" s="149">
        <f>IF(A60="","",SUMIF('Repasses de Recursos'!$A$2:$A$838,'Infos Gerais'!A50,'Repasses de Recursos'!$H$2:$H$838))</f>
        <v>927674.1866312538</v>
      </c>
      <c r="S60" s="207" t="s">
        <v>387</v>
      </c>
      <c r="T60" s="203" t="s">
        <v>51</v>
      </c>
      <c r="U60">
        <v>49</v>
      </c>
    </row>
    <row r="61" spans="1:21" ht="72" customHeight="1" x14ac:dyDescent="0.25">
      <c r="A61" s="180" t="str">
        <f t="shared" si="1"/>
        <v>TP-050/2020</v>
      </c>
      <c r="B61" s="150" t="s">
        <v>29</v>
      </c>
      <c r="C61" s="151" t="s">
        <v>388</v>
      </c>
      <c r="D61" s="150" t="s">
        <v>125</v>
      </c>
      <c r="E61" s="152">
        <v>2201</v>
      </c>
      <c r="F61" s="160" t="s">
        <v>370</v>
      </c>
      <c r="G61" s="151" t="s">
        <v>371</v>
      </c>
      <c r="H61" s="163" t="s">
        <v>152</v>
      </c>
      <c r="I61" s="150" t="s">
        <v>153</v>
      </c>
      <c r="J61" s="153" t="s">
        <v>154</v>
      </c>
      <c r="K61" s="221"/>
      <c r="L61" s="151"/>
      <c r="M61" s="154" t="s">
        <v>389</v>
      </c>
      <c r="N61" s="145">
        <f>IF(A61="","",VLOOKUP($A61,Instrumentos!$A$2:$H$383,7,FALSE))</f>
        <v>44058</v>
      </c>
      <c r="O61" s="146">
        <f t="array" ref="O61">IF(A61="","",MAX(IF(Instrumentos!$A$2:$A$383='Infos Gerais'!A51,Instrumentos!$H$2:$H$383)))</f>
        <v>43187</v>
      </c>
      <c r="P61" s="147">
        <f>IF(A61="","",IFERROR(AVERAGEIF(Avaliações!$A$2:$A$991,'Infos Gerais'!A51,Avaliações!$L$2:$L$991),""))</f>
        <v>9.7399999999999984</v>
      </c>
      <c r="Q61" s="148">
        <f>IF(A61="","",SUMIF('Repasses de Recursos'!$A$2:$A$838,'Infos Gerais'!A51,'Repasses de Recursos'!$G$2:$G$838))</f>
        <v>4052340.83</v>
      </c>
      <c r="R61" s="149">
        <f>IF(A61="","",SUMIF('Repasses de Recursos'!$A$2:$A$838,'Infos Gerais'!A51,'Repasses de Recursos'!$H$2:$H$838))</f>
        <v>3623972.91</v>
      </c>
      <c r="S61" s="206" t="s">
        <v>390</v>
      </c>
      <c r="T61" s="203" t="s">
        <v>48</v>
      </c>
      <c r="U61">
        <v>50</v>
      </c>
    </row>
    <row r="62" spans="1:21" ht="72" customHeight="1" x14ac:dyDescent="0.25">
      <c r="A62" s="180" t="str">
        <f t="shared" si="1"/>
        <v>TP-051/2021</v>
      </c>
      <c r="B62" s="150" t="s">
        <v>29</v>
      </c>
      <c r="C62" s="151" t="s">
        <v>391</v>
      </c>
      <c r="D62" s="150" t="s">
        <v>135</v>
      </c>
      <c r="E62" s="152">
        <v>2101</v>
      </c>
      <c r="F62" s="160" t="s">
        <v>392</v>
      </c>
      <c r="G62" s="151" t="s">
        <v>393</v>
      </c>
      <c r="H62" s="163" t="s">
        <v>394</v>
      </c>
      <c r="I62" s="150" t="s">
        <v>395</v>
      </c>
      <c r="J62" s="153" t="s">
        <v>396</v>
      </c>
      <c r="K62" s="221"/>
      <c r="L62" s="151" t="s">
        <v>397</v>
      </c>
      <c r="M62" s="154" t="s">
        <v>398</v>
      </c>
      <c r="N62" s="145">
        <f>IF(A62="","",VLOOKUP($A62,Instrumentos!$A$2:$H$383,7,FALSE))</f>
        <v>44552</v>
      </c>
      <c r="O62" s="146">
        <f t="array" ref="O62">IF(A62="","",MAX(IF(Instrumentos!$A$2:$A$383='Infos Gerais'!A52,Instrumentos!$H$2:$H$383)))</f>
        <v>43830</v>
      </c>
      <c r="P62" s="147">
        <f>IF(A62="","",IFERROR(AVERAGEIF(Avaliações!$A$2:$A$991,'Infos Gerais'!A52,Avaliações!$L$2:$L$991),""))</f>
        <v>9.3488888888888884</v>
      </c>
      <c r="Q62" s="148">
        <f>IF(A62="","",SUMIF('Repasses de Recursos'!$A$2:$A$838,'Infos Gerais'!A52,'Repasses de Recursos'!$G$2:$G$838))</f>
        <v>7159881.7220845958</v>
      </c>
      <c r="R62" s="149">
        <f>IF(A62="","",SUMIF('Repasses de Recursos'!$A$2:$A$838,'Infos Gerais'!A52,'Repasses de Recursos'!$H$2:$H$838))</f>
        <v>7159881.7220845958</v>
      </c>
      <c r="S62" s="207" t="s">
        <v>399</v>
      </c>
      <c r="T62" s="203" t="s">
        <v>39</v>
      </c>
      <c r="U62">
        <v>51</v>
      </c>
    </row>
    <row r="63" spans="1:21" ht="72" customHeight="1" x14ac:dyDescent="0.25">
      <c r="A63" s="180" t="str">
        <f t="shared" si="1"/>
        <v>TP-052/2023</v>
      </c>
      <c r="B63" s="150" t="s">
        <v>29</v>
      </c>
      <c r="C63" s="151" t="s">
        <v>400</v>
      </c>
      <c r="D63" s="150" t="s">
        <v>135</v>
      </c>
      <c r="E63" s="152">
        <v>1481</v>
      </c>
      <c r="F63" s="160" t="s">
        <v>174</v>
      </c>
      <c r="G63" s="151" t="s">
        <v>175</v>
      </c>
      <c r="H63" s="163" t="s">
        <v>358</v>
      </c>
      <c r="I63" s="150" t="s">
        <v>359</v>
      </c>
      <c r="J63" s="153" t="s">
        <v>360</v>
      </c>
      <c r="K63" s="221" t="s">
        <v>240</v>
      </c>
      <c r="L63" s="151" t="s">
        <v>385</v>
      </c>
      <c r="M63" s="154" t="s">
        <v>401</v>
      </c>
      <c r="N63" s="145">
        <f>IF(A63="","",VLOOKUP($A63,Instrumentos!$A$2:$H$383,7,FALSE))</f>
        <v>45031</v>
      </c>
      <c r="O63" s="146">
        <f t="array" ref="O63">IF(A63="","",MAX(IF(Instrumentos!$A$2:$A$383='Infos Gerais'!A53,Instrumentos!$H$2:$H$383)))</f>
        <v>43830</v>
      </c>
      <c r="P63" s="147">
        <f>IF(A63="","",IFERROR(AVERAGEIF(Avaliações!$A$2:$A$991,'Infos Gerais'!A53,Avaliações!$L$2:$L$991),""))</f>
        <v>9.785555555555554</v>
      </c>
      <c r="Q63" s="148">
        <f>IF(A63="","",SUMIF('Repasses de Recursos'!$A$2:$A$838,'Infos Gerais'!A53,'Repasses de Recursos'!$G$2:$G$838))</f>
        <v>6057357.4353923574</v>
      </c>
      <c r="R63" s="149">
        <f>IF(A63="","",SUMIF('Repasses de Recursos'!$A$2:$A$838,'Infos Gerais'!A53,'Repasses de Recursos'!$H$2:$H$838))</f>
        <v>6057357.4411697714</v>
      </c>
      <c r="S63" s="206" t="s">
        <v>402</v>
      </c>
      <c r="T63" s="203" t="s">
        <v>51</v>
      </c>
      <c r="U63">
        <v>52</v>
      </c>
    </row>
    <row r="64" spans="1:21" ht="72" customHeight="1" x14ac:dyDescent="0.25">
      <c r="A64" s="180" t="str">
        <f t="shared" si="1"/>
        <v>TP-053/2023</v>
      </c>
      <c r="B64" s="150" t="s">
        <v>29</v>
      </c>
      <c r="C64" s="151" t="s">
        <v>403</v>
      </c>
      <c r="D64" s="150" t="s">
        <v>135</v>
      </c>
      <c r="E64" s="152">
        <v>2181</v>
      </c>
      <c r="F64" s="160" t="s">
        <v>150</v>
      </c>
      <c r="G64" s="151" t="s">
        <v>151</v>
      </c>
      <c r="H64" s="163" t="s">
        <v>152</v>
      </c>
      <c r="I64" s="150" t="s">
        <v>153</v>
      </c>
      <c r="J64" s="153" t="s">
        <v>154</v>
      </c>
      <c r="K64" s="221"/>
      <c r="L64" s="151"/>
      <c r="M64" s="154" t="s">
        <v>404</v>
      </c>
      <c r="N64" s="145">
        <f>IF(A64="","",VLOOKUP($A64,Instrumentos!$A$2:$H$383,7,FALSE))</f>
        <v>45288</v>
      </c>
      <c r="O64" s="146">
        <f t="array" ref="O64">IF(A64="","",MAX(IF(Instrumentos!$A$2:$A$383='Infos Gerais'!A64,Instrumentos!$H$2:$H$383)))</f>
        <v>47114</v>
      </c>
      <c r="P64" s="147">
        <f>IF(A64="","",IFERROR(AVERAGEIF(Avaliações!$A$2:$A$991,'Infos Gerais'!A64,Avaliações!$L$2:$L$991),""))</f>
        <v>9.1</v>
      </c>
      <c r="Q64" s="148">
        <f>IF(A64="","",SUMIF('Repasses de Recursos'!$A$2:$A$838,'Infos Gerais'!A64,'Repasses de Recursos'!$G$2:$G$838))</f>
        <v>7267555.8399999999</v>
      </c>
      <c r="R64" s="149">
        <f>IF(A64="","",SUMIF('Repasses de Recursos'!$A$2:$A$838,'Infos Gerais'!A64,'Repasses de Recursos'!$H$2:$H$838))</f>
        <v>1388687.1400000001</v>
      </c>
      <c r="S64" s="207" t="s">
        <v>405</v>
      </c>
      <c r="T64" s="203" t="s">
        <v>48</v>
      </c>
      <c r="U64">
        <v>63</v>
      </c>
    </row>
    <row r="65" spans="1:21" ht="72" customHeight="1" x14ac:dyDescent="0.25">
      <c r="A65" s="180" t="str">
        <f t="shared" si="1"/>
        <v>TP-054/2023</v>
      </c>
      <c r="B65" s="150" t="s">
        <v>29</v>
      </c>
      <c r="C65" s="151" t="s">
        <v>406</v>
      </c>
      <c r="D65" s="150" t="s">
        <v>135</v>
      </c>
      <c r="E65" s="152">
        <v>1481</v>
      </c>
      <c r="F65" s="160" t="s">
        <v>174</v>
      </c>
      <c r="G65" s="151" t="s">
        <v>175</v>
      </c>
      <c r="H65" s="163" t="s">
        <v>407</v>
      </c>
      <c r="I65" s="150" t="s">
        <v>408</v>
      </c>
      <c r="J65" s="153" t="s">
        <v>409</v>
      </c>
      <c r="K65" s="152"/>
      <c r="L65" s="151"/>
      <c r="M65" s="154" t="s">
        <v>410</v>
      </c>
      <c r="N65" s="145">
        <f>IF(A65="","",VLOOKUP($A65,Instrumentos!$A$2:$H$383,7,FALSE))</f>
        <v>45288</v>
      </c>
      <c r="O65" s="146">
        <f t="array" ref="O65">IF(A65="","",MAX(IF(Instrumentos!$A$2:$A$383='Infos Gerais'!A65,Instrumentos!$H$2:$H$383)))</f>
        <v>47114</v>
      </c>
      <c r="P65" s="147" t="str">
        <f>IF(A65="","",IFERROR(AVERAGEIF(Avaliações!$A$2:$A$991,'Infos Gerais'!A65,Avaliações!$L$2:$L$991),""))</f>
        <v/>
      </c>
      <c r="Q65" s="148">
        <f>IF(A65="","",SUMIF('Repasses de Recursos'!$A$2:$A$838,'Infos Gerais'!A65,'Repasses de Recursos'!$G$2:$G$838))</f>
        <v>2212000.0100000002</v>
      </c>
      <c r="R65" s="149">
        <f>IF(A65="","",SUMIF('Repasses de Recursos'!$A$2:$A$838,'Infos Gerais'!A65,'Repasses de Recursos'!$H$2:$H$838))</f>
        <v>246200.32000000001</v>
      </c>
      <c r="S65" s="207" t="s">
        <v>402</v>
      </c>
      <c r="T65" s="203" t="s">
        <v>51</v>
      </c>
      <c r="U65">
        <v>64</v>
      </c>
    </row>
    <row r="66" spans="1:21" ht="72" customHeight="1" x14ac:dyDescent="0.25">
      <c r="A66" s="180" t="str">
        <f t="shared" si="1"/>
        <v/>
      </c>
      <c r="B66" s="150"/>
      <c r="C66" s="151"/>
      <c r="D66" s="150"/>
      <c r="E66" s="152"/>
      <c r="F66" s="160"/>
      <c r="G66" s="151"/>
      <c r="H66" s="163"/>
      <c r="I66" s="150"/>
      <c r="J66" s="153"/>
      <c r="K66" s="152"/>
      <c r="L66" s="151"/>
      <c r="M66" s="154"/>
      <c r="N66" s="145" t="str">
        <f>IF(A66="","",VLOOKUP($A66,Instrumentos!$A$2:$H$383,7,FALSE))</f>
        <v/>
      </c>
      <c r="O66" s="146" t="str">
        <f t="array" ref="O66">IF(A66="","",MAX(IF(Instrumentos!$A$2:$A$383='Infos Gerais'!A66,Instrumentos!$H$2:$H$383)))</f>
        <v/>
      </c>
      <c r="P66" s="147" t="str">
        <f>IF(A66="","",IFERROR(AVERAGEIF(Avaliações!$A$2:$A$991,'Infos Gerais'!A66,Avaliações!$L$2:$L$991),""))</f>
        <v/>
      </c>
      <c r="Q66" s="148" t="str">
        <f>IF(A66="","",SUMIF('Repasses de Recursos'!$A$2:$A$838,'Infos Gerais'!A66,'Repasses de Recursos'!$G$2:$G$838))</f>
        <v/>
      </c>
      <c r="R66" s="149" t="str">
        <f>IF(A66="","",SUMIF('Repasses de Recursos'!$A$2:$A$838,'Infos Gerais'!A66,'Repasses de Recursos'!$H$2:$H$838))</f>
        <v/>
      </c>
      <c r="S66" s="206"/>
      <c r="T66" s="203"/>
      <c r="U66">
        <v>65</v>
      </c>
    </row>
    <row r="67" spans="1:21" ht="72" customHeight="1" x14ac:dyDescent="0.25">
      <c r="A67" s="180" t="str">
        <f t="shared" si="1"/>
        <v/>
      </c>
      <c r="B67" s="150"/>
      <c r="C67" s="151"/>
      <c r="D67" s="150"/>
      <c r="E67" s="152"/>
      <c r="F67" s="160"/>
      <c r="G67" s="151"/>
      <c r="H67" s="163"/>
      <c r="I67" s="150"/>
      <c r="J67" s="153"/>
      <c r="K67" s="152"/>
      <c r="L67" s="151"/>
      <c r="M67" s="154"/>
      <c r="N67" s="145" t="str">
        <f>IF(A67="","",VLOOKUP($A67,Instrumentos!$A$2:$H$383,7,FALSE))</f>
        <v/>
      </c>
      <c r="O67" s="146" t="str">
        <f t="array" ref="O67">IF(A67="","",MAX(IF(Instrumentos!$A$2:$A$383='Infos Gerais'!A67,Instrumentos!$H$2:$H$383)))</f>
        <v/>
      </c>
      <c r="P67" s="147" t="str">
        <f>IF(A67="","",IFERROR(AVERAGEIF(Avaliações!$A$2:$A$991,'Infos Gerais'!A67,Avaliações!$L$2:$L$991),""))</f>
        <v/>
      </c>
      <c r="Q67" s="148" t="str">
        <f>IF(A67="","",SUMIF('Repasses de Recursos'!$A$2:$A$838,'Infos Gerais'!A67,'Repasses de Recursos'!$G$2:$G$838))</f>
        <v/>
      </c>
      <c r="R67" s="149" t="str">
        <f>IF(A67="","",SUMIF('Repasses de Recursos'!$A$2:$A$838,'Infos Gerais'!A67,'Repasses de Recursos'!$H$2:$H$838))</f>
        <v/>
      </c>
      <c r="S67" s="206"/>
      <c r="T67" s="203"/>
      <c r="U67">
        <v>66</v>
      </c>
    </row>
    <row r="68" spans="1:21" ht="72" customHeight="1" x14ac:dyDescent="0.25">
      <c r="A68" s="180" t="str">
        <f t="shared" si="1"/>
        <v/>
      </c>
      <c r="B68" s="150"/>
      <c r="C68" s="151"/>
      <c r="D68" s="150"/>
      <c r="E68" s="152"/>
      <c r="F68" s="160"/>
      <c r="G68" s="151"/>
      <c r="H68" s="163"/>
      <c r="I68" s="150"/>
      <c r="J68" s="153"/>
      <c r="K68" s="152"/>
      <c r="L68" s="151"/>
      <c r="M68" s="154"/>
      <c r="N68" s="145" t="str">
        <f>IF(A68="","",VLOOKUP($A68,Instrumentos!$A$2:$H$383,7,FALSE))</f>
        <v/>
      </c>
      <c r="O68" s="146" t="str">
        <f t="array" ref="O68">IF(A68="","",MAX(IF(Instrumentos!$A$2:$A$383='Infos Gerais'!A68,Instrumentos!$H$2:$H$383)))</f>
        <v/>
      </c>
      <c r="P68" s="147" t="str">
        <f>IF(A68="","",IFERROR(AVERAGEIF(Avaliações!$A$2:$A$991,'Infos Gerais'!A68,Avaliações!$L$2:$L$991),""))</f>
        <v/>
      </c>
      <c r="Q68" s="148" t="str">
        <f>IF(A68="","",SUMIF('Repasses de Recursos'!$A$2:$A$838,'Infos Gerais'!A68,'Repasses de Recursos'!$G$2:$G$838))</f>
        <v/>
      </c>
      <c r="R68" s="149" t="str">
        <f>IF(A68="","",SUMIF('Repasses de Recursos'!$A$2:$A$838,'Infos Gerais'!A68,'Repasses de Recursos'!$H$2:$H$838))</f>
        <v/>
      </c>
      <c r="S68" s="206"/>
      <c r="T68" s="203"/>
      <c r="U68">
        <v>67</v>
      </c>
    </row>
    <row r="69" spans="1:21" ht="72" customHeight="1" x14ac:dyDescent="0.25">
      <c r="A69" s="180" t="str">
        <f t="shared" si="1"/>
        <v/>
      </c>
      <c r="B69" s="150"/>
      <c r="C69" s="151"/>
      <c r="D69" s="150"/>
      <c r="E69" s="152"/>
      <c r="F69" s="160"/>
      <c r="G69" s="151"/>
      <c r="H69" s="163"/>
      <c r="I69" s="150"/>
      <c r="J69" s="153"/>
      <c r="K69" s="152"/>
      <c r="L69" s="151"/>
      <c r="M69" s="154"/>
      <c r="N69" s="145" t="str">
        <f>IF(A69="","",VLOOKUP($A69,Instrumentos!$A$2:$H$383,7,FALSE))</f>
        <v/>
      </c>
      <c r="O69" s="146" t="str">
        <f t="array" ref="O69">IF(A69="","",MAX(IF(Instrumentos!$A$2:$A$383='Infos Gerais'!A69,Instrumentos!$H$2:$H$383)))</f>
        <v/>
      </c>
      <c r="P69" s="147" t="str">
        <f>IF(A69="","",IFERROR(AVERAGEIF(Avaliações!$A$2:$A$991,'Infos Gerais'!A69,Avaliações!$L$2:$L$991),""))</f>
        <v/>
      </c>
      <c r="Q69" s="148" t="str">
        <f>IF(A69="","",SUMIF('Repasses de Recursos'!$A$2:$A$838,'Infos Gerais'!A69,'Repasses de Recursos'!$G$2:$G$838))</f>
        <v/>
      </c>
      <c r="R69" s="149" t="str">
        <f>IF(A69="","",SUMIF('Repasses de Recursos'!$A$2:$A$838,'Infos Gerais'!A69,'Repasses de Recursos'!$H$2:$H$838))</f>
        <v/>
      </c>
      <c r="S69" s="206"/>
      <c r="T69" s="203"/>
      <c r="U69">
        <v>68</v>
      </c>
    </row>
    <row r="70" spans="1:21" ht="72" customHeight="1" x14ac:dyDescent="0.25">
      <c r="A70" s="180" t="str">
        <f t="shared" si="1"/>
        <v/>
      </c>
      <c r="B70" s="150"/>
      <c r="C70" s="151"/>
      <c r="D70" s="150"/>
      <c r="E70" s="152"/>
      <c r="F70" s="160"/>
      <c r="G70" s="151"/>
      <c r="H70" s="163"/>
      <c r="I70" s="150"/>
      <c r="J70" s="153"/>
      <c r="K70" s="152"/>
      <c r="L70" s="151"/>
      <c r="M70" s="154"/>
      <c r="N70" s="145" t="str">
        <f>IF(A70="","",VLOOKUP($A70,Instrumentos!$A$2:$H$383,7,FALSE))</f>
        <v/>
      </c>
      <c r="O70" s="146" t="str">
        <f t="array" ref="O70">IF(A70="","",MAX(IF(Instrumentos!$A$2:$A$383='Infos Gerais'!A70,Instrumentos!$H$2:$H$383)))</f>
        <v/>
      </c>
      <c r="P70" s="147" t="str">
        <f>IF(A70="","",IFERROR(AVERAGEIF(Avaliações!$A$2:$A$991,'Infos Gerais'!A70,Avaliações!$L$2:$L$991),""))</f>
        <v/>
      </c>
      <c r="Q70" s="148" t="str">
        <f>IF(A70="","",SUMIF('Repasses de Recursos'!$A$2:$A$838,'Infos Gerais'!A70,'Repasses de Recursos'!$G$2:$G$838))</f>
        <v/>
      </c>
      <c r="R70" s="149" t="str">
        <f>IF(A70="","",SUMIF('Repasses de Recursos'!$A$2:$A$838,'Infos Gerais'!A70,'Repasses de Recursos'!$H$2:$H$838))</f>
        <v/>
      </c>
      <c r="S70" s="206"/>
      <c r="T70" s="203"/>
      <c r="U70">
        <v>69</v>
      </c>
    </row>
    <row r="71" spans="1:21" ht="72" customHeight="1" x14ac:dyDescent="0.25">
      <c r="A71" s="180" t="str">
        <f t="shared" si="1"/>
        <v/>
      </c>
      <c r="B71" s="150"/>
      <c r="C71" s="151"/>
      <c r="D71" s="150"/>
      <c r="E71" s="152"/>
      <c r="F71" s="160"/>
      <c r="G71" s="151"/>
      <c r="H71" s="163"/>
      <c r="I71" s="150"/>
      <c r="J71" s="153"/>
      <c r="K71" s="152"/>
      <c r="L71" s="151"/>
      <c r="M71" s="154"/>
      <c r="N71" s="145" t="str">
        <f>IF(A71="","",VLOOKUP($A71,Instrumentos!$A$2:$H$383,7,FALSE))</f>
        <v/>
      </c>
      <c r="O71" s="146" t="str">
        <f t="array" ref="O71">IF(A71="","",MAX(IF(Instrumentos!$A$2:$A$383='Infos Gerais'!A71,Instrumentos!$H$2:$H$383)))</f>
        <v/>
      </c>
      <c r="P71" s="147" t="str">
        <f>IF(A71="","",IFERROR(AVERAGEIF(Avaliações!$A$2:$A$991,'Infos Gerais'!A71,Avaliações!$L$2:$L$991),""))</f>
        <v/>
      </c>
      <c r="Q71" s="148" t="str">
        <f>IF(A71="","",SUMIF('Repasses de Recursos'!$A$2:$A$838,'Infos Gerais'!A71,'Repasses de Recursos'!$G$2:$G$838))</f>
        <v/>
      </c>
      <c r="R71" s="149" t="str">
        <f>IF(A71="","",SUMIF('Repasses de Recursos'!$A$2:$A$838,'Infos Gerais'!A71,'Repasses de Recursos'!$H$2:$H$838))</f>
        <v/>
      </c>
      <c r="S71" s="206"/>
      <c r="T71" s="203"/>
      <c r="U71">
        <v>70</v>
      </c>
    </row>
    <row r="72" spans="1:21" ht="72" customHeight="1" x14ac:dyDescent="0.25">
      <c r="A72" s="180" t="str">
        <f t="shared" si="1"/>
        <v/>
      </c>
      <c r="B72" s="150"/>
      <c r="C72" s="151"/>
      <c r="D72" s="150"/>
      <c r="E72" s="152"/>
      <c r="F72" s="160"/>
      <c r="G72" s="151"/>
      <c r="H72" s="163"/>
      <c r="I72" s="150"/>
      <c r="J72" s="153"/>
      <c r="K72" s="152"/>
      <c r="L72" s="151"/>
      <c r="M72" s="154"/>
      <c r="N72" s="145" t="str">
        <f>IF(A72="","",VLOOKUP($A72,Instrumentos!$A$2:$H$383,7,FALSE))</f>
        <v/>
      </c>
      <c r="O72" s="146" t="str">
        <f t="array" ref="O72">IF(A72="","",MAX(IF(Instrumentos!$A$2:$A$383='Infos Gerais'!A72,Instrumentos!$H$2:$H$383)))</f>
        <v/>
      </c>
      <c r="P72" s="147" t="str">
        <f>IF(A72="","",IFERROR(AVERAGEIF(Avaliações!$A$2:$A$991,'Infos Gerais'!A72,Avaliações!$L$2:$L$991),""))</f>
        <v/>
      </c>
      <c r="Q72" s="148" t="str">
        <f>IF(A72="","",SUMIF('Repasses de Recursos'!$A$2:$A$838,'Infos Gerais'!A72,'Repasses de Recursos'!$G$2:$G$838))</f>
        <v/>
      </c>
      <c r="R72" s="149" t="str">
        <f>IF(A72="","",SUMIF('Repasses de Recursos'!$A$2:$A$838,'Infos Gerais'!A72,'Repasses de Recursos'!$H$2:$H$838))</f>
        <v/>
      </c>
      <c r="S72" s="206"/>
      <c r="T72" s="203"/>
      <c r="U72">
        <v>71</v>
      </c>
    </row>
    <row r="73" spans="1:21" ht="72" customHeight="1" x14ac:dyDescent="0.25">
      <c r="A73" s="180" t="str">
        <f t="shared" si="1"/>
        <v/>
      </c>
      <c r="B73" s="150"/>
      <c r="C73" s="151"/>
      <c r="D73" s="150"/>
      <c r="E73" s="152"/>
      <c r="F73" s="160"/>
      <c r="G73" s="151"/>
      <c r="H73" s="163"/>
      <c r="I73" s="150"/>
      <c r="J73" s="153"/>
      <c r="K73" s="152"/>
      <c r="L73" s="151"/>
      <c r="M73" s="154"/>
      <c r="N73" s="145" t="str">
        <f>IF(A73="","",VLOOKUP($A73,Instrumentos!$A$2:$H$383,7,FALSE))</f>
        <v/>
      </c>
      <c r="O73" s="146" t="str">
        <f t="array" ref="O73">IF(A73="","",MAX(IF(Instrumentos!$A$2:$A$383='Infos Gerais'!A73,Instrumentos!$H$2:$H$383)))</f>
        <v/>
      </c>
      <c r="P73" s="147" t="str">
        <f>IF(A73="","",IFERROR(AVERAGEIF(Avaliações!$A$2:$A$991,'Infos Gerais'!A73,Avaliações!$L$2:$L$991),""))</f>
        <v/>
      </c>
      <c r="Q73" s="148" t="str">
        <f>IF(A73="","",SUMIF('Repasses de Recursos'!$A$2:$A$838,'Infos Gerais'!A73,'Repasses de Recursos'!$G$2:$G$838))</f>
        <v/>
      </c>
      <c r="R73" s="149" t="str">
        <f>IF(A73="","",SUMIF('Repasses de Recursos'!$A$2:$A$838,'Infos Gerais'!A73,'Repasses de Recursos'!$H$2:$H$838))</f>
        <v/>
      </c>
      <c r="S73" s="206"/>
      <c r="T73" s="203"/>
      <c r="U73">
        <v>72</v>
      </c>
    </row>
    <row r="74" spans="1:21" ht="72" customHeight="1" x14ac:dyDescent="0.25">
      <c r="A74" s="180" t="str">
        <f t="shared" si="1"/>
        <v/>
      </c>
      <c r="B74" s="150"/>
      <c r="C74" s="151"/>
      <c r="D74" s="150"/>
      <c r="E74" s="152"/>
      <c r="F74" s="160"/>
      <c r="G74" s="151"/>
      <c r="H74" s="163"/>
      <c r="I74" s="150"/>
      <c r="J74" s="153"/>
      <c r="K74" s="152"/>
      <c r="L74" s="151"/>
      <c r="M74" s="154"/>
      <c r="N74" s="145" t="str">
        <f>IF(A74="","",VLOOKUP($A74,Instrumentos!$A$2:$H$383,7,FALSE))</f>
        <v/>
      </c>
      <c r="O74" s="146" t="str">
        <f t="array" ref="O74">IF(A74="","",MAX(IF(Instrumentos!$A$2:$A$383='Infos Gerais'!A74,Instrumentos!$H$2:$H$383)))</f>
        <v/>
      </c>
      <c r="P74" s="147" t="str">
        <f>IF(A74="","",IFERROR(AVERAGEIF(Avaliações!$A$2:$A$991,'Infos Gerais'!A74,Avaliações!$L$2:$L$991),""))</f>
        <v/>
      </c>
      <c r="Q74" s="148" t="str">
        <f>IF(A74="","",SUMIF('Repasses de Recursos'!$A$2:$A$838,'Infos Gerais'!A74,'Repasses de Recursos'!$G$2:$G$838))</f>
        <v/>
      </c>
      <c r="R74" s="149" t="str">
        <f>IF(A74="","",SUMIF('Repasses de Recursos'!$A$2:$A$838,'Infos Gerais'!A74,'Repasses de Recursos'!$H$2:$H$838))</f>
        <v/>
      </c>
      <c r="S74" s="206"/>
      <c r="T74" s="203"/>
      <c r="U74">
        <v>73</v>
      </c>
    </row>
    <row r="75" spans="1:21" ht="72" customHeight="1" x14ac:dyDescent="0.25">
      <c r="A75" s="180" t="str">
        <f t="shared" si="1"/>
        <v/>
      </c>
      <c r="B75" s="150"/>
      <c r="C75" s="151"/>
      <c r="D75" s="150"/>
      <c r="E75" s="152"/>
      <c r="F75" s="160"/>
      <c r="G75" s="151"/>
      <c r="H75" s="163"/>
      <c r="I75" s="150"/>
      <c r="J75" s="153"/>
      <c r="K75" s="152"/>
      <c r="L75" s="151"/>
      <c r="M75" s="154"/>
      <c r="N75" s="145" t="str">
        <f>IF(A75="","",VLOOKUP($A75,Instrumentos!$A$2:$H$383,7,FALSE))</f>
        <v/>
      </c>
      <c r="O75" s="146" t="str">
        <f t="array" ref="O75">IF(A75="","",MAX(IF(Instrumentos!$A$2:$A$383='Infos Gerais'!A75,Instrumentos!$H$2:$H$383)))</f>
        <v/>
      </c>
      <c r="P75" s="147" t="str">
        <f>IF(A75="","",IFERROR(AVERAGEIF(Avaliações!$A$2:$A$991,'Infos Gerais'!A75,Avaliações!$L$2:$L$991),""))</f>
        <v/>
      </c>
      <c r="Q75" s="148" t="str">
        <f>IF(A75="","",SUMIF('Repasses de Recursos'!$A$2:$A$838,'Infos Gerais'!A75,'Repasses de Recursos'!$G$2:$G$838))</f>
        <v/>
      </c>
      <c r="R75" s="149" t="str">
        <f>IF(A75="","",SUMIF('Repasses de Recursos'!$A$2:$A$838,'Infos Gerais'!A75,'Repasses de Recursos'!$H$2:$H$838))</f>
        <v/>
      </c>
      <c r="S75" s="206"/>
      <c r="T75" s="203"/>
      <c r="U75">
        <v>74</v>
      </c>
    </row>
    <row r="76" spans="1:21" ht="72" customHeight="1" x14ac:dyDescent="0.25">
      <c r="A76" s="180"/>
      <c r="B76" s="150"/>
      <c r="C76" s="151"/>
      <c r="D76" s="150"/>
      <c r="E76" s="152"/>
      <c r="F76" s="160"/>
      <c r="G76" s="151"/>
      <c r="H76" s="163"/>
      <c r="I76" s="150"/>
      <c r="J76" s="153"/>
      <c r="K76" s="152"/>
      <c r="L76" s="151"/>
      <c r="M76" s="154"/>
      <c r="N76" s="145" t="str">
        <f>IF(A76="","",VLOOKUP($A76,Instrumentos!$A$2:$H$383,7,FALSE))</f>
        <v/>
      </c>
      <c r="O76" s="146" t="str">
        <f t="array" ref="O76">IF(A76="","",MAX(IF(Instrumentos!$A$2:$A$383='Infos Gerais'!A76,Instrumentos!$H$2:$H$383)))</f>
        <v/>
      </c>
      <c r="P76" s="147" t="str">
        <f>IF(A76="","",IFERROR(AVERAGEIF(Avaliações!$A$2:$A$991,'Infos Gerais'!A76,Avaliações!$L$2:$L$991),""))</f>
        <v/>
      </c>
      <c r="Q76" s="148" t="str">
        <f>IF(A76="","",SUMIF('Repasses de Recursos'!$A$2:$A$838,'Infos Gerais'!A76,'Repasses de Recursos'!$G$2:$G$838))</f>
        <v/>
      </c>
      <c r="R76" s="149" t="str">
        <f>IF(A76="","",SUMIF('Repasses de Recursos'!$A$2:$A$838,'Infos Gerais'!A76,'Repasses de Recursos'!$H$2:$H$838))</f>
        <v/>
      </c>
      <c r="S76" s="206"/>
      <c r="T76" s="203"/>
      <c r="U76">
        <v>75</v>
      </c>
    </row>
    <row r="77" spans="1:21" ht="72" customHeight="1" x14ac:dyDescent="0.25">
      <c r="A77" s="180"/>
      <c r="B77" s="150"/>
      <c r="C77" s="151"/>
      <c r="D77" s="150"/>
      <c r="E77" s="152"/>
      <c r="F77" s="160"/>
      <c r="G77" s="151"/>
      <c r="H77" s="163"/>
      <c r="I77" s="150"/>
      <c r="J77" s="153"/>
      <c r="K77" s="152"/>
      <c r="L77" s="151"/>
      <c r="M77" s="154"/>
      <c r="N77" s="145" t="str">
        <f>IF(A77="","",VLOOKUP($A77,Instrumentos!$A$2:$H$383,7,FALSE))</f>
        <v/>
      </c>
      <c r="O77" s="146" t="str">
        <f t="array" ref="O77">IF(A77="","",MAX(IF(Instrumentos!$A$2:$A$383='Infos Gerais'!A77,Instrumentos!$H$2:$H$383)))</f>
        <v/>
      </c>
      <c r="P77" s="147" t="str">
        <f>IF(A77="","",IFERROR(AVERAGEIF(Avaliações!$A$2:$A$991,'Infos Gerais'!A77,Avaliações!$L$2:$L$991),""))</f>
        <v/>
      </c>
      <c r="Q77" s="148" t="str">
        <f>IF(A77="","",SUMIF('Repasses de Recursos'!$A$2:$A$838,'Infos Gerais'!A77,'Repasses de Recursos'!$G$2:$G$838))</f>
        <v/>
      </c>
      <c r="R77" s="149" t="str">
        <f>IF(A77="","",SUMIF('Repasses de Recursos'!$A$2:$A$838,'Infos Gerais'!A77,'Repasses de Recursos'!$H$2:$H$838))</f>
        <v/>
      </c>
      <c r="S77" s="206"/>
      <c r="T77" s="203"/>
      <c r="U77">
        <v>76</v>
      </c>
    </row>
    <row r="78" spans="1:21" ht="72" customHeight="1" x14ac:dyDescent="0.25">
      <c r="A78" s="180"/>
      <c r="B78" s="150"/>
      <c r="C78" s="151"/>
      <c r="D78" s="150"/>
      <c r="E78" s="152"/>
      <c r="F78" s="160"/>
      <c r="G78" s="151"/>
      <c r="H78" s="163"/>
      <c r="I78" s="150"/>
      <c r="J78" s="153"/>
      <c r="K78" s="152"/>
      <c r="L78" s="151"/>
      <c r="M78" s="154"/>
      <c r="N78" s="145" t="str">
        <f>IF(A78="","",VLOOKUP($A78,Instrumentos!$A$2:$H$383,7,FALSE))</f>
        <v/>
      </c>
      <c r="O78" s="146" t="str">
        <f t="array" ref="O78">IF(A78="","",MAX(IF(Instrumentos!$A$2:$A$383='Infos Gerais'!A78,Instrumentos!$H$2:$H$383)))</f>
        <v/>
      </c>
      <c r="P78" s="147" t="str">
        <f>IF(A78="","",IFERROR(AVERAGEIF(Avaliações!$A$2:$A$991,'Infos Gerais'!A78,Avaliações!$L$2:$L$991),""))</f>
        <v/>
      </c>
      <c r="Q78" s="148" t="str">
        <f>IF(A78="","",SUMIF('Repasses de Recursos'!$A$2:$A$838,'Infos Gerais'!A78,'Repasses de Recursos'!$G$2:$G$838))</f>
        <v/>
      </c>
      <c r="R78" s="149" t="str">
        <f>IF(A78="","",SUMIF('Repasses de Recursos'!$A$2:$A$838,'Infos Gerais'!A78,'Repasses de Recursos'!$H$2:$H$838))</f>
        <v/>
      </c>
      <c r="S78" s="206"/>
      <c r="T78" s="203"/>
      <c r="U78">
        <v>77</v>
      </c>
    </row>
    <row r="79" spans="1:21" ht="72" customHeight="1" x14ac:dyDescent="0.25">
      <c r="A79" s="180"/>
      <c r="B79" s="150"/>
      <c r="C79" s="151"/>
      <c r="D79" s="150"/>
      <c r="E79" s="152"/>
      <c r="F79" s="160"/>
      <c r="G79" s="151"/>
      <c r="H79" s="163"/>
      <c r="I79" s="150"/>
      <c r="J79" s="153"/>
      <c r="K79" s="152"/>
      <c r="L79" s="151"/>
      <c r="M79" s="154"/>
      <c r="N79" s="145" t="str">
        <f>IF(A79="","",VLOOKUP($A79,Instrumentos!$A$2:$H$383,7,FALSE))</f>
        <v/>
      </c>
      <c r="O79" s="146" t="str">
        <f t="array" ref="O79">IF(A79="","",MAX(IF(Instrumentos!$A$2:$A$383='Infos Gerais'!A79,Instrumentos!$H$2:$H$383)))</f>
        <v/>
      </c>
      <c r="P79" s="147" t="str">
        <f>IF(A79="","",IFERROR(AVERAGEIF(Avaliações!$A$2:$A$991,'Infos Gerais'!A79,Avaliações!$L$2:$L$991),""))</f>
        <v/>
      </c>
      <c r="Q79" s="148" t="str">
        <f>IF(A79="","",SUMIF('Repasses de Recursos'!$A$2:$A$838,'Infos Gerais'!A79,'Repasses de Recursos'!$G$2:$G$838))</f>
        <v/>
      </c>
      <c r="R79" s="149" t="str">
        <f>IF(A79="","",SUMIF('Repasses de Recursos'!$A$2:$A$838,'Infos Gerais'!A79,'Repasses de Recursos'!$H$2:$H$838))</f>
        <v/>
      </c>
      <c r="S79" s="206"/>
      <c r="T79" s="203"/>
      <c r="U79">
        <v>78</v>
      </c>
    </row>
    <row r="80" spans="1:21" ht="72" customHeight="1" x14ac:dyDescent="0.25">
      <c r="A80" s="180"/>
      <c r="B80" s="150"/>
      <c r="C80" s="151"/>
      <c r="D80" s="150"/>
      <c r="E80" s="152"/>
      <c r="F80" s="160"/>
      <c r="G80" s="151"/>
      <c r="H80" s="163"/>
      <c r="I80" s="150"/>
      <c r="J80" s="153"/>
      <c r="K80" s="152"/>
      <c r="L80" s="151"/>
      <c r="M80" s="154"/>
      <c r="N80" s="145" t="str">
        <f>IF(A80="","",VLOOKUP($A80,Instrumentos!$A$2:$H$383,7,FALSE))</f>
        <v/>
      </c>
      <c r="O80" s="146" t="str">
        <f t="array" ref="O80">IF(A80="","",MAX(IF(Instrumentos!$A$2:$A$383='Infos Gerais'!A80,Instrumentos!$H$2:$H$383)))</f>
        <v/>
      </c>
      <c r="P80" s="147" t="str">
        <f>IF(A80="","",IFERROR(AVERAGEIF(Avaliações!$A$2:$A$991,'Infos Gerais'!A80,Avaliações!$L$2:$L$991),""))</f>
        <v/>
      </c>
      <c r="Q80" s="148" t="str">
        <f>IF(A80="","",SUMIF('Repasses de Recursos'!$A$2:$A$838,'Infos Gerais'!A80,'Repasses de Recursos'!$G$2:$G$838))</f>
        <v/>
      </c>
      <c r="R80" s="149" t="str">
        <f>IF(A80="","",SUMIF('Repasses de Recursos'!$A$2:$A$838,'Infos Gerais'!A80,'Repasses de Recursos'!$H$2:$H$838))</f>
        <v/>
      </c>
      <c r="S80" s="206"/>
      <c r="T80" s="203"/>
      <c r="U80">
        <v>79</v>
      </c>
    </row>
    <row r="81" spans="1:21" ht="72" customHeight="1" x14ac:dyDescent="0.25">
      <c r="A81" s="180"/>
      <c r="B81" s="150"/>
      <c r="C81" s="151"/>
      <c r="D81" s="150"/>
      <c r="E81" s="152"/>
      <c r="F81" s="160"/>
      <c r="G81" s="151"/>
      <c r="H81" s="163"/>
      <c r="I81" s="150"/>
      <c r="J81" s="153"/>
      <c r="K81" s="152"/>
      <c r="L81" s="151"/>
      <c r="M81" s="154"/>
      <c r="N81" s="145" t="str">
        <f>IF(A81="","",VLOOKUP($A81,Instrumentos!$A$2:$H$383,7,FALSE))</f>
        <v/>
      </c>
      <c r="O81" s="146" t="str">
        <f t="array" ref="O81">IF(A81="","",MAX(IF(Instrumentos!$A$2:$A$383='Infos Gerais'!A81,Instrumentos!$H$2:$H$383)))</f>
        <v/>
      </c>
      <c r="P81" s="147" t="str">
        <f>IF(A81="","",IFERROR(AVERAGEIF(Avaliações!$A$2:$A$991,'Infos Gerais'!A81,Avaliações!$L$2:$L$991),""))</f>
        <v/>
      </c>
      <c r="Q81" s="148" t="str">
        <f>IF(A81="","",SUMIF('Repasses de Recursos'!$A$2:$A$838,'Infos Gerais'!A81,'Repasses de Recursos'!$G$2:$G$838))</f>
        <v/>
      </c>
      <c r="R81" s="149" t="str">
        <f>IF(A81="","",SUMIF('Repasses de Recursos'!$A$2:$A$838,'Infos Gerais'!A81,'Repasses de Recursos'!$H$2:$H$838))</f>
        <v/>
      </c>
      <c r="S81" s="206"/>
      <c r="T81" s="203"/>
      <c r="U81">
        <v>80</v>
      </c>
    </row>
    <row r="82" spans="1:21" ht="72" customHeight="1" x14ac:dyDescent="0.25">
      <c r="A82" s="180"/>
      <c r="B82" s="150"/>
      <c r="C82" s="151"/>
      <c r="D82" s="150"/>
      <c r="E82" s="152"/>
      <c r="F82" s="160"/>
      <c r="G82" s="151"/>
      <c r="H82" s="163"/>
      <c r="I82" s="150"/>
      <c r="J82" s="153"/>
      <c r="K82" s="152"/>
      <c r="L82" s="151"/>
      <c r="M82" s="154"/>
      <c r="N82" s="145" t="str">
        <f>IF(A82="","",VLOOKUP($A82,Instrumentos!$A$2:$H$383,7,FALSE))</f>
        <v/>
      </c>
      <c r="O82" s="146" t="str">
        <f t="array" ref="O82">IF(A82="","",MAX(IF(Instrumentos!$A$2:$A$383='Infos Gerais'!A82,Instrumentos!$H$2:$H$383)))</f>
        <v/>
      </c>
      <c r="P82" s="147" t="str">
        <f>IF(A82="","",IFERROR(AVERAGEIF(Avaliações!$A$2:$A$991,'Infos Gerais'!A82,Avaliações!$L$2:$L$991),""))</f>
        <v/>
      </c>
      <c r="Q82" s="148" t="str">
        <f>IF(A82="","",SUMIF('Repasses de Recursos'!$A$2:$A$838,'Infos Gerais'!A82,'Repasses de Recursos'!$G$2:$G$838))</f>
        <v/>
      </c>
      <c r="R82" s="149" t="str">
        <f>IF(A82="","",SUMIF('Repasses de Recursos'!$A$2:$A$838,'Infos Gerais'!A82,'Repasses de Recursos'!$H$2:$H$838))</f>
        <v/>
      </c>
      <c r="S82" s="206"/>
      <c r="T82" s="203"/>
      <c r="U82">
        <v>81</v>
      </c>
    </row>
    <row r="83" spans="1:21" ht="72" customHeight="1" x14ac:dyDescent="0.25">
      <c r="A83" s="180"/>
      <c r="B83" s="150"/>
      <c r="C83" s="151"/>
      <c r="D83" s="150"/>
      <c r="E83" s="152"/>
      <c r="F83" s="160"/>
      <c r="G83" s="151"/>
      <c r="H83" s="163"/>
      <c r="I83" s="150"/>
      <c r="J83" s="153"/>
      <c r="K83" s="152"/>
      <c r="L83" s="151"/>
      <c r="M83" s="154"/>
      <c r="N83" s="145" t="str">
        <f>IF(A83="","",VLOOKUP($A83,Instrumentos!$A$2:$H$383,7,FALSE))</f>
        <v/>
      </c>
      <c r="O83" s="146" t="str">
        <f t="array" ref="O83">IF(A83="","",MAX(IF(Instrumentos!$A$2:$A$383='Infos Gerais'!A83,Instrumentos!$H$2:$H$383)))</f>
        <v/>
      </c>
      <c r="P83" s="147" t="str">
        <f>IF(A83="","",IFERROR(AVERAGEIF(Avaliações!$A$2:$A$991,'Infos Gerais'!A83,Avaliações!$L$2:$L$991),""))</f>
        <v/>
      </c>
      <c r="Q83" s="148" t="str">
        <f>IF(A83="","",SUMIF('Repasses de Recursos'!$A$2:$A$838,'Infos Gerais'!A83,'Repasses de Recursos'!$G$2:$G$838))</f>
        <v/>
      </c>
      <c r="R83" s="149" t="str">
        <f>IF(A83="","",SUMIF('Repasses de Recursos'!$A$2:$A$838,'Infos Gerais'!A83,'Repasses de Recursos'!$H$2:$H$838))</f>
        <v/>
      </c>
      <c r="S83" s="206"/>
      <c r="T83" s="203"/>
      <c r="U83">
        <v>82</v>
      </c>
    </row>
    <row r="84" spans="1:21" ht="72" customHeight="1" x14ac:dyDescent="0.25">
      <c r="A84" s="180"/>
      <c r="B84" s="150"/>
      <c r="C84" s="151"/>
      <c r="D84" s="150"/>
      <c r="E84" s="152"/>
      <c r="F84" s="160"/>
      <c r="G84" s="151"/>
      <c r="H84" s="163"/>
      <c r="I84" s="150"/>
      <c r="J84" s="153"/>
      <c r="K84" s="152"/>
      <c r="L84" s="151"/>
      <c r="M84" s="154"/>
      <c r="N84" s="145" t="str">
        <f>IF(A84="","",VLOOKUP($A84,Instrumentos!$A$2:$H$383,7,FALSE))</f>
        <v/>
      </c>
      <c r="O84" s="146" t="str">
        <f t="array" ref="O84">IF(A84="","",MAX(IF(Instrumentos!$A$2:$A$383='Infos Gerais'!A84,Instrumentos!$H$2:$H$383)))</f>
        <v/>
      </c>
      <c r="P84" s="147" t="str">
        <f>IF(A84="","",IFERROR(AVERAGEIF(Avaliações!$A$2:$A$991,'Infos Gerais'!A84,Avaliações!$L$2:$L$991),""))</f>
        <v/>
      </c>
      <c r="Q84" s="148" t="str">
        <f>IF(A84="","",SUMIF('Repasses de Recursos'!$A$2:$A$838,'Infos Gerais'!A84,'Repasses de Recursos'!$G$2:$G$838))</f>
        <v/>
      </c>
      <c r="R84" s="149" t="str">
        <f>IF(A84="","",SUMIF('Repasses de Recursos'!$A$2:$A$838,'Infos Gerais'!A84,'Repasses de Recursos'!$H$2:$H$838))</f>
        <v/>
      </c>
      <c r="S84" s="206"/>
      <c r="T84" s="203"/>
      <c r="U84">
        <v>83</v>
      </c>
    </row>
    <row r="85" spans="1:21" ht="72" customHeight="1" x14ac:dyDescent="0.25">
      <c r="A85" s="180"/>
      <c r="B85" s="150"/>
      <c r="C85" s="151"/>
      <c r="D85" s="150"/>
      <c r="E85" s="152"/>
      <c r="F85" s="160"/>
      <c r="G85" s="151"/>
      <c r="H85" s="163"/>
      <c r="I85" s="150"/>
      <c r="J85" s="153"/>
      <c r="K85" s="152"/>
      <c r="L85" s="151"/>
      <c r="M85" s="154"/>
      <c r="N85" s="145" t="str">
        <f>IF(A85="","",VLOOKUP($A85,Instrumentos!$A$2:$H$383,7,FALSE))</f>
        <v/>
      </c>
      <c r="O85" s="146" t="str">
        <f t="array" ref="O85">IF(A85="","",MAX(IF(Instrumentos!$A$2:$A$383='Infos Gerais'!A85,Instrumentos!$H$2:$H$383)))</f>
        <v/>
      </c>
      <c r="P85" s="147" t="str">
        <f>IF(A85="","",IFERROR(AVERAGEIF(Avaliações!$A$2:$A$991,'Infos Gerais'!A85,Avaliações!$L$2:$L$991),""))</f>
        <v/>
      </c>
      <c r="Q85" s="148" t="str">
        <f>IF(A85="","",SUMIF('Repasses de Recursos'!$A$2:$A$838,'Infos Gerais'!A85,'Repasses de Recursos'!$G$2:$G$838))</f>
        <v/>
      </c>
      <c r="R85" s="149" t="str">
        <f>IF(A85="","",SUMIF('Repasses de Recursos'!$A$2:$A$838,'Infos Gerais'!A85,'Repasses de Recursos'!$H$2:$H$838))</f>
        <v/>
      </c>
      <c r="S85" s="206"/>
      <c r="T85" s="203"/>
      <c r="U85">
        <v>84</v>
      </c>
    </row>
    <row r="86" spans="1:21" ht="72" customHeight="1" x14ac:dyDescent="0.25">
      <c r="A86" s="180"/>
      <c r="B86" s="150"/>
      <c r="C86" s="151"/>
      <c r="D86" s="150"/>
      <c r="E86" s="152"/>
      <c r="F86" s="160"/>
      <c r="G86" s="151"/>
      <c r="H86" s="163"/>
      <c r="I86" s="150"/>
      <c r="J86" s="153"/>
      <c r="K86" s="152"/>
      <c r="L86" s="151"/>
      <c r="M86" s="154"/>
      <c r="N86" s="145" t="str">
        <f>IF(A86="","",VLOOKUP($A86,Instrumentos!$A$2:$H$383,7,FALSE))</f>
        <v/>
      </c>
      <c r="O86" s="146" t="str">
        <f t="array" ref="O86">IF(A86="","",MAX(IF(Instrumentos!$A$2:$A$383='Infos Gerais'!A86,Instrumentos!$H$2:$H$383)))</f>
        <v/>
      </c>
      <c r="P86" s="147" t="str">
        <f>IF(A86="","",IFERROR(AVERAGEIF(Avaliações!$A$2:$A$991,'Infos Gerais'!A86,Avaliações!$L$2:$L$991),""))</f>
        <v/>
      </c>
      <c r="Q86" s="148" t="str">
        <f>IF(A86="","",SUMIF('Repasses de Recursos'!$A$2:$A$838,'Infos Gerais'!A86,'Repasses de Recursos'!$G$2:$G$838))</f>
        <v/>
      </c>
      <c r="R86" s="149" t="str">
        <f>IF(A86="","",SUMIF('Repasses de Recursos'!$A$2:$A$838,'Infos Gerais'!A86,'Repasses de Recursos'!$H$2:$H$838))</f>
        <v/>
      </c>
      <c r="S86" s="206"/>
      <c r="T86" s="203"/>
      <c r="U86">
        <v>85</v>
      </c>
    </row>
    <row r="87" spans="1:21" ht="72" customHeight="1" x14ac:dyDescent="0.25">
      <c r="A87" s="180"/>
      <c r="B87" s="150"/>
      <c r="C87" s="151"/>
      <c r="D87" s="150"/>
      <c r="E87" s="152"/>
      <c r="F87" s="160"/>
      <c r="G87" s="151"/>
      <c r="H87" s="163"/>
      <c r="I87" s="150"/>
      <c r="J87" s="153"/>
      <c r="K87" s="152"/>
      <c r="L87" s="151"/>
      <c r="M87" s="154"/>
      <c r="N87" s="145" t="str">
        <f>IF(A87="","",VLOOKUP($A87,Instrumentos!$A$2:$H$383,7,FALSE))</f>
        <v/>
      </c>
      <c r="O87" s="146" t="str">
        <f t="array" ref="O87">IF(A87="","",MAX(IF(Instrumentos!$A$2:$A$383='Infos Gerais'!A87,Instrumentos!$H$2:$H$383)))</f>
        <v/>
      </c>
      <c r="P87" s="147" t="str">
        <f>IF(A87="","",IFERROR(AVERAGEIF(Avaliações!$A$2:$A$991,'Infos Gerais'!A87,Avaliações!$L$2:$L$991),""))</f>
        <v/>
      </c>
      <c r="Q87" s="148" t="str">
        <f>IF(A87="","",SUMIF('Repasses de Recursos'!$A$2:$A$838,'Infos Gerais'!A87,'Repasses de Recursos'!$G$2:$G$838))</f>
        <v/>
      </c>
      <c r="R87" s="149" t="str">
        <f>IF(A87="","",SUMIF('Repasses de Recursos'!$A$2:$A$838,'Infos Gerais'!A87,'Repasses de Recursos'!$H$2:$H$838))</f>
        <v/>
      </c>
      <c r="S87" s="206"/>
      <c r="T87" s="203"/>
      <c r="U87">
        <v>86</v>
      </c>
    </row>
    <row r="88" spans="1:21" ht="72" customHeight="1" x14ac:dyDescent="0.25">
      <c r="A88" s="180"/>
      <c r="B88" s="150"/>
      <c r="C88" s="151"/>
      <c r="D88" s="150"/>
      <c r="E88" s="152"/>
      <c r="F88" s="160"/>
      <c r="G88" s="151"/>
      <c r="H88" s="163"/>
      <c r="I88" s="150"/>
      <c r="J88" s="153"/>
      <c r="K88" s="152"/>
      <c r="L88" s="151"/>
      <c r="M88" s="154"/>
      <c r="N88" s="145" t="str">
        <f>IF(A88="","",VLOOKUP($A88,Instrumentos!$A$2:$H$383,7,FALSE))</f>
        <v/>
      </c>
      <c r="O88" s="146" t="str">
        <f t="array" ref="O88">IF(A88="","",MAX(IF(Instrumentos!$A$2:$A$383='Infos Gerais'!A88,Instrumentos!$H$2:$H$383)))</f>
        <v/>
      </c>
      <c r="P88" s="147" t="str">
        <f>IF(A88="","",IFERROR(AVERAGEIF(Avaliações!$A$2:$A$991,'Infos Gerais'!A88,Avaliações!$L$2:$L$991),""))</f>
        <v/>
      </c>
      <c r="Q88" s="148" t="str">
        <f>IF(A88="","",SUMIF('Repasses de Recursos'!$A$2:$A$838,'Infos Gerais'!A88,'Repasses de Recursos'!$G$2:$G$838))</f>
        <v/>
      </c>
      <c r="R88" s="149" t="str">
        <f>IF(A88="","",SUMIF('Repasses de Recursos'!$A$2:$A$838,'Infos Gerais'!A88,'Repasses de Recursos'!$H$2:$H$838))</f>
        <v/>
      </c>
      <c r="S88" s="206"/>
      <c r="T88" s="203"/>
      <c r="U88">
        <v>87</v>
      </c>
    </row>
    <row r="89" spans="1:21" ht="72" customHeight="1" x14ac:dyDescent="0.25">
      <c r="A89" s="180"/>
      <c r="B89" s="150"/>
      <c r="C89" s="151"/>
      <c r="D89" s="150"/>
      <c r="E89" s="152"/>
      <c r="F89" s="160"/>
      <c r="G89" s="151"/>
      <c r="H89" s="163"/>
      <c r="I89" s="150"/>
      <c r="J89" s="153"/>
      <c r="K89" s="152"/>
      <c r="L89" s="151"/>
      <c r="M89" s="154"/>
      <c r="N89" s="145" t="str">
        <f>IF(A89="","",VLOOKUP($A89,Instrumentos!$A$2:$H$383,7,FALSE))</f>
        <v/>
      </c>
      <c r="O89" s="146" t="str">
        <f t="array" ref="O89">IF(A89="","",MAX(IF(Instrumentos!$A$2:$A$383='Infos Gerais'!A89,Instrumentos!$H$2:$H$383)))</f>
        <v/>
      </c>
      <c r="P89" s="147" t="str">
        <f>IF(A89="","",IFERROR(AVERAGEIF(Avaliações!$A$2:$A$991,'Infos Gerais'!A89,Avaliações!$L$2:$L$991),""))</f>
        <v/>
      </c>
      <c r="Q89" s="148" t="str">
        <f>IF(A89="","",SUMIF('Repasses de Recursos'!$A$2:$A$838,'Infos Gerais'!A89,'Repasses de Recursos'!$G$2:$G$838))</f>
        <v/>
      </c>
      <c r="R89" s="149" t="str">
        <f>IF(A89="","",SUMIF('Repasses de Recursos'!$A$2:$A$838,'Infos Gerais'!A89,'Repasses de Recursos'!$H$2:$H$838))</f>
        <v/>
      </c>
      <c r="S89" s="206"/>
      <c r="T89" s="203"/>
      <c r="U89">
        <v>88</v>
      </c>
    </row>
    <row r="90" spans="1:21" ht="72" customHeight="1" x14ac:dyDescent="0.25">
      <c r="A90" s="180"/>
      <c r="B90" s="150"/>
      <c r="C90" s="151"/>
      <c r="D90" s="150"/>
      <c r="E90" s="152"/>
      <c r="F90" s="160"/>
      <c r="G90" s="151"/>
      <c r="H90" s="163"/>
      <c r="I90" s="150"/>
      <c r="J90" s="153"/>
      <c r="K90" s="152"/>
      <c r="L90" s="151"/>
      <c r="M90" s="154"/>
      <c r="N90" s="145" t="str">
        <f>IF(A90="","",VLOOKUP($A90,Instrumentos!$A$2:$H$383,7,FALSE))</f>
        <v/>
      </c>
      <c r="O90" s="146" t="str">
        <f t="array" ref="O90">IF(A90="","",MAX(IF(Instrumentos!$A$2:$A$383='Infos Gerais'!A90,Instrumentos!$H$2:$H$383)))</f>
        <v/>
      </c>
      <c r="P90" s="147" t="str">
        <f>IF(A90="","",IFERROR(AVERAGEIF(Avaliações!$A$2:$A$991,'Infos Gerais'!A90,Avaliações!$L$2:$L$991),""))</f>
        <v/>
      </c>
      <c r="Q90" s="148" t="str">
        <f>IF(A90="","",SUMIF('Repasses de Recursos'!$A$2:$A$838,'Infos Gerais'!A90,'Repasses de Recursos'!$G$2:$G$838))</f>
        <v/>
      </c>
      <c r="R90" s="149" t="str">
        <f>IF(A90="","",SUMIF('Repasses de Recursos'!$A$2:$A$838,'Infos Gerais'!A90,'Repasses de Recursos'!$H$2:$H$838))</f>
        <v/>
      </c>
      <c r="S90" s="206"/>
      <c r="T90" s="203"/>
      <c r="U90">
        <v>89</v>
      </c>
    </row>
    <row r="91" spans="1:21" ht="72" customHeight="1" x14ac:dyDescent="0.25">
      <c r="A91" s="180"/>
      <c r="B91" s="150"/>
      <c r="C91" s="151"/>
      <c r="D91" s="150"/>
      <c r="E91" s="152"/>
      <c r="F91" s="160"/>
      <c r="G91" s="151"/>
      <c r="H91" s="163"/>
      <c r="I91" s="150"/>
      <c r="J91" s="153"/>
      <c r="K91" s="152"/>
      <c r="L91" s="151"/>
      <c r="M91" s="154"/>
      <c r="N91" s="145" t="str">
        <f>IF(A91="","",VLOOKUP($A91,Instrumentos!$A$2:$H$383,7,FALSE))</f>
        <v/>
      </c>
      <c r="O91" s="146" t="str">
        <f t="array" ref="O91">IF(A91="","",MAX(IF(Instrumentos!$A$2:$A$383='Infos Gerais'!A91,Instrumentos!$H$2:$H$383)))</f>
        <v/>
      </c>
      <c r="P91" s="147" t="str">
        <f>IF(A91="","",IFERROR(AVERAGEIF(Avaliações!$A$2:$A$991,'Infos Gerais'!A91,Avaliações!$L$2:$L$991),""))</f>
        <v/>
      </c>
      <c r="Q91" s="148" t="str">
        <f>IF(A91="","",SUMIF('Repasses de Recursos'!$A$2:$A$838,'Infos Gerais'!A91,'Repasses de Recursos'!$G$2:$G$838))</f>
        <v/>
      </c>
      <c r="R91" s="149" t="str">
        <f>IF(A91="","",SUMIF('Repasses de Recursos'!$A$2:$A$838,'Infos Gerais'!A91,'Repasses de Recursos'!$H$2:$H$838))</f>
        <v/>
      </c>
      <c r="S91" s="206"/>
      <c r="T91" s="203"/>
      <c r="U91">
        <v>90</v>
      </c>
    </row>
    <row r="92" spans="1:21" ht="72" customHeight="1" x14ac:dyDescent="0.25">
      <c r="A92" s="180"/>
      <c r="B92" s="150"/>
      <c r="C92" s="151"/>
      <c r="D92" s="150"/>
      <c r="E92" s="152"/>
      <c r="F92" s="160"/>
      <c r="G92" s="151"/>
      <c r="H92" s="163"/>
      <c r="I92" s="150"/>
      <c r="J92" s="153"/>
      <c r="K92" s="152"/>
      <c r="L92" s="151"/>
      <c r="M92" s="154"/>
      <c r="N92" s="145" t="str">
        <f>IF(A92="","",VLOOKUP($A92,Instrumentos!$A$2:$H$383,7,FALSE))</f>
        <v/>
      </c>
      <c r="O92" s="146" t="str">
        <f t="array" ref="O92">IF(A92="","",MAX(IF(Instrumentos!$A$2:$A$383='Infos Gerais'!A92,Instrumentos!$H$2:$H$383)))</f>
        <v/>
      </c>
      <c r="P92" s="147" t="str">
        <f>IF(A92="","",IFERROR(AVERAGEIF(Avaliações!$A$2:$A$991,'Infos Gerais'!A92,Avaliações!$L$2:$L$991),""))</f>
        <v/>
      </c>
      <c r="Q92" s="148" t="str">
        <f>IF(A92="","",SUMIF('Repasses de Recursos'!$A$2:$A$838,'Infos Gerais'!A92,'Repasses de Recursos'!$G$2:$G$838))</f>
        <v/>
      </c>
      <c r="R92" s="149" t="str">
        <f>IF(A92="","",SUMIF('Repasses de Recursos'!$A$2:$A$838,'Infos Gerais'!A92,'Repasses de Recursos'!$H$2:$H$838))</f>
        <v/>
      </c>
      <c r="S92" s="206"/>
      <c r="T92" s="203"/>
      <c r="U92">
        <v>91</v>
      </c>
    </row>
    <row r="93" spans="1:21" ht="72" customHeight="1" x14ac:dyDescent="0.25">
      <c r="A93" s="180"/>
      <c r="B93" s="150"/>
      <c r="C93" s="151"/>
      <c r="D93" s="150"/>
      <c r="E93" s="152"/>
      <c r="F93" s="160"/>
      <c r="G93" s="151"/>
      <c r="H93" s="163"/>
      <c r="I93" s="150"/>
      <c r="J93" s="153"/>
      <c r="K93" s="152"/>
      <c r="L93" s="151"/>
      <c r="M93" s="154"/>
      <c r="N93" s="145" t="str">
        <f>IF(A93="","",VLOOKUP($A93,Instrumentos!$A$2:$H$383,7,FALSE))</f>
        <v/>
      </c>
      <c r="O93" s="146" t="str">
        <f t="array" ref="O93">IF(A93="","",MAX(IF(Instrumentos!$A$2:$A$383='Infos Gerais'!A93,Instrumentos!$H$2:$H$383)))</f>
        <v/>
      </c>
      <c r="P93" s="147" t="str">
        <f>IF(A93="","",IFERROR(AVERAGEIF(Avaliações!$A$2:$A$991,'Infos Gerais'!A93,Avaliações!$L$2:$L$991),""))</f>
        <v/>
      </c>
      <c r="Q93" s="148" t="str">
        <f>IF(A93="","",SUMIF('Repasses de Recursos'!$A$2:$A$838,'Infos Gerais'!A93,'Repasses de Recursos'!$G$2:$G$838))</f>
        <v/>
      </c>
      <c r="R93" s="149" t="str">
        <f>IF(A93="","",SUMIF('Repasses de Recursos'!$A$2:$A$838,'Infos Gerais'!A93,'Repasses de Recursos'!$H$2:$H$838))</f>
        <v/>
      </c>
      <c r="S93" s="206"/>
      <c r="T93" s="203"/>
      <c r="U93">
        <v>92</v>
      </c>
    </row>
    <row r="94" spans="1:21" ht="72" customHeight="1" x14ac:dyDescent="0.25">
      <c r="A94" s="180"/>
      <c r="B94" s="150"/>
      <c r="C94" s="151"/>
      <c r="D94" s="150"/>
      <c r="E94" s="152"/>
      <c r="F94" s="160"/>
      <c r="G94" s="151"/>
      <c r="H94" s="163"/>
      <c r="I94" s="150"/>
      <c r="J94" s="153"/>
      <c r="K94" s="152"/>
      <c r="L94" s="151"/>
      <c r="M94" s="154"/>
      <c r="N94" s="145" t="str">
        <f>IF(A94="","",VLOOKUP($A94,Instrumentos!$A$2:$H$383,7,FALSE))</f>
        <v/>
      </c>
      <c r="O94" s="146" t="str">
        <f t="array" ref="O94">IF(A94="","",MAX(IF(Instrumentos!$A$2:$A$383='Infos Gerais'!A94,Instrumentos!$H$2:$H$383)))</f>
        <v/>
      </c>
      <c r="P94" s="147" t="str">
        <f>IF(A94="","",IFERROR(AVERAGEIF(Avaliações!$A$2:$A$991,'Infos Gerais'!A94,Avaliações!$L$2:$L$991),""))</f>
        <v/>
      </c>
      <c r="Q94" s="148" t="str">
        <f>IF(A94="","",SUMIF('Repasses de Recursos'!$A$2:$A$838,'Infos Gerais'!A94,'Repasses de Recursos'!$G$2:$G$838))</f>
        <v/>
      </c>
      <c r="R94" s="149" t="str">
        <f>IF(A94="","",SUMIF('Repasses de Recursos'!$A$2:$A$838,'Infos Gerais'!A94,'Repasses de Recursos'!$H$2:$H$838))</f>
        <v/>
      </c>
      <c r="S94" s="206"/>
      <c r="T94" s="203"/>
      <c r="U94">
        <v>93</v>
      </c>
    </row>
    <row r="95" spans="1:21" ht="72" customHeight="1" x14ac:dyDescent="0.25">
      <c r="A95" s="180"/>
      <c r="B95" s="150"/>
      <c r="C95" s="151"/>
      <c r="D95" s="150"/>
      <c r="E95" s="152"/>
      <c r="F95" s="160"/>
      <c r="G95" s="151"/>
      <c r="H95" s="163"/>
      <c r="I95" s="150"/>
      <c r="J95" s="153"/>
      <c r="K95" s="152"/>
      <c r="L95" s="151"/>
      <c r="M95" s="154"/>
      <c r="N95" s="145" t="str">
        <f>IF(A95="","",VLOOKUP($A95,Instrumentos!$A$2:$H$383,7,FALSE))</f>
        <v/>
      </c>
      <c r="O95" s="146" t="str">
        <f t="array" ref="O95">IF(A95="","",MAX(IF(Instrumentos!$A$2:$A$383='Infos Gerais'!A95,Instrumentos!$H$2:$H$383)))</f>
        <v/>
      </c>
      <c r="P95" s="147" t="str">
        <f>IF(A95="","",IFERROR(AVERAGEIF(Avaliações!$A$2:$A$991,'Infos Gerais'!A95,Avaliações!$L$2:$L$991),""))</f>
        <v/>
      </c>
      <c r="Q95" s="148" t="str">
        <f>IF(A95="","",SUMIF('Repasses de Recursos'!$A$2:$A$838,'Infos Gerais'!A95,'Repasses de Recursos'!$G$2:$G$838))</f>
        <v/>
      </c>
      <c r="R95" s="149" t="str">
        <f>IF(A95="","",SUMIF('Repasses de Recursos'!$A$2:$A$838,'Infos Gerais'!A95,'Repasses de Recursos'!$H$2:$H$838))</f>
        <v/>
      </c>
      <c r="S95" s="206"/>
      <c r="T95" s="203"/>
      <c r="U95">
        <v>94</v>
      </c>
    </row>
    <row r="96" spans="1:21" ht="72" customHeight="1" x14ac:dyDescent="0.25">
      <c r="A96" s="180"/>
      <c r="B96" s="150"/>
      <c r="C96" s="151"/>
      <c r="D96" s="150"/>
      <c r="E96" s="152"/>
      <c r="F96" s="160"/>
      <c r="G96" s="151"/>
      <c r="H96" s="163"/>
      <c r="I96" s="150"/>
      <c r="J96" s="153"/>
      <c r="K96" s="152"/>
      <c r="L96" s="151"/>
      <c r="M96" s="154"/>
      <c r="N96" s="145" t="str">
        <f>IF(A96="","",VLOOKUP($A96,Instrumentos!$A$2:$H$383,7,FALSE))</f>
        <v/>
      </c>
      <c r="O96" s="146" t="str">
        <f t="array" ref="O96">IF(A96="","",MAX(IF(Instrumentos!$A$2:$A$383='Infos Gerais'!A96,Instrumentos!$H$2:$H$383)))</f>
        <v/>
      </c>
      <c r="P96" s="147" t="str">
        <f>IF(A96="","",IFERROR(AVERAGEIF(Avaliações!$A$2:$A$991,'Infos Gerais'!A96,Avaliações!$L$2:$L$991),""))</f>
        <v/>
      </c>
      <c r="Q96" s="148" t="str">
        <f>IF(A96="","",SUMIF('Repasses de Recursos'!$A$2:$A$838,'Infos Gerais'!A96,'Repasses de Recursos'!$G$2:$G$838))</f>
        <v/>
      </c>
      <c r="R96" s="149" t="str">
        <f>IF(A96="","",SUMIF('Repasses de Recursos'!$A$2:$A$838,'Infos Gerais'!A96,'Repasses de Recursos'!$H$2:$H$838))</f>
        <v/>
      </c>
      <c r="S96" s="206"/>
      <c r="T96" s="203"/>
      <c r="U96">
        <v>95</v>
      </c>
    </row>
    <row r="97" spans="1:21" ht="72" customHeight="1" x14ac:dyDescent="0.25">
      <c r="A97" s="180"/>
      <c r="B97" s="150"/>
      <c r="C97" s="151"/>
      <c r="D97" s="150"/>
      <c r="E97" s="152"/>
      <c r="F97" s="160"/>
      <c r="G97" s="151"/>
      <c r="H97" s="163"/>
      <c r="I97" s="150"/>
      <c r="J97" s="153"/>
      <c r="K97" s="152"/>
      <c r="L97" s="151"/>
      <c r="M97" s="154"/>
      <c r="N97" s="145" t="str">
        <f>IF(A97="","",VLOOKUP($A97,Instrumentos!$A$2:$H$383,7,FALSE))</f>
        <v/>
      </c>
      <c r="O97" s="146" t="str">
        <f t="array" ref="O97">IF(A97="","",MAX(IF(Instrumentos!$A$2:$A$383='Infos Gerais'!A97,Instrumentos!$H$2:$H$383)))</f>
        <v/>
      </c>
      <c r="P97" s="147" t="str">
        <f>IF(A97="","",IFERROR(AVERAGEIF(Avaliações!$A$2:$A$991,'Infos Gerais'!A97,Avaliações!$L$2:$L$991),""))</f>
        <v/>
      </c>
      <c r="Q97" s="148" t="str">
        <f>IF(A97="","",SUMIF('Repasses de Recursos'!$A$2:$A$838,'Infos Gerais'!A97,'Repasses de Recursos'!$G$2:$G$838))</f>
        <v/>
      </c>
      <c r="R97" s="149" t="str">
        <f>IF(A97="","",SUMIF('Repasses de Recursos'!$A$2:$A$838,'Infos Gerais'!A97,'Repasses de Recursos'!$H$2:$H$838))</f>
        <v/>
      </c>
      <c r="S97" s="206"/>
      <c r="T97" s="203"/>
      <c r="U97">
        <v>96</v>
      </c>
    </row>
    <row r="98" spans="1:21" ht="72" customHeight="1" x14ac:dyDescent="0.25">
      <c r="A98" s="180"/>
      <c r="B98" s="150"/>
      <c r="C98" s="151"/>
      <c r="D98" s="150"/>
      <c r="E98" s="152"/>
      <c r="F98" s="160"/>
      <c r="G98" s="151"/>
      <c r="H98" s="163"/>
      <c r="I98" s="150"/>
      <c r="J98" s="153"/>
      <c r="K98" s="152"/>
      <c r="L98" s="151"/>
      <c r="M98" s="154"/>
      <c r="N98" s="145" t="str">
        <f>IF(A98="","",VLOOKUP($A98,Instrumentos!$A$2:$H$383,7,FALSE))</f>
        <v/>
      </c>
      <c r="O98" s="146" t="str">
        <f t="array" ref="O98">IF(A98="","",MAX(IF(Instrumentos!$A$2:$A$383='Infos Gerais'!A98,Instrumentos!$H$2:$H$383)))</f>
        <v/>
      </c>
      <c r="P98" s="147" t="str">
        <f>IF(A98="","",IFERROR(AVERAGEIF(Avaliações!$A$2:$A$991,'Infos Gerais'!A98,Avaliações!$L$2:$L$991),""))</f>
        <v/>
      </c>
      <c r="Q98" s="148" t="str">
        <f>IF(A98="","",SUMIF('Repasses de Recursos'!$A$2:$A$838,'Infos Gerais'!A98,'Repasses de Recursos'!$G$2:$G$838))</f>
        <v/>
      </c>
      <c r="R98" s="149" t="str">
        <f>IF(A98="","",SUMIF('Repasses de Recursos'!$A$2:$A$838,'Infos Gerais'!A98,'Repasses de Recursos'!$H$2:$H$838))</f>
        <v/>
      </c>
      <c r="S98" s="206"/>
      <c r="T98" s="203"/>
      <c r="U98">
        <v>97</v>
      </c>
    </row>
    <row r="99" spans="1:21" ht="72" customHeight="1" thickBot="1" x14ac:dyDescent="0.3">
      <c r="A99" s="181"/>
      <c r="B99" s="155"/>
      <c r="C99" s="156"/>
      <c r="D99" s="155"/>
      <c r="E99" s="157"/>
      <c r="F99" s="161"/>
      <c r="G99" s="156"/>
      <c r="H99" s="164"/>
      <c r="I99" s="155"/>
      <c r="J99" s="158"/>
      <c r="K99" s="157"/>
      <c r="L99" s="156"/>
      <c r="M99" s="220"/>
      <c r="N99" s="145" t="str">
        <f>IF(A99="","",VLOOKUP($A99,Instrumentos!$A$2:$H$383,7,FALSE))</f>
        <v/>
      </c>
      <c r="O99" s="146" t="str">
        <f t="array" ref="O99">IF(A99="","",MAX(IF(Instrumentos!$A$2:$A$383='Infos Gerais'!A99,Instrumentos!$H$2:$H$383)))</f>
        <v/>
      </c>
      <c r="P99" s="147" t="str">
        <f>IF(A99="","",IFERROR(AVERAGEIF(Avaliações!$A$2:$A$991,'Infos Gerais'!A99,Avaliações!$L$2:$L$991),""))</f>
        <v/>
      </c>
      <c r="Q99" s="148" t="str">
        <f>IF(A99="","",SUMIF('Repasses de Recursos'!$A$2:$A$838,'Infos Gerais'!A99,'Repasses de Recursos'!$G$2:$G$838))</f>
        <v/>
      </c>
      <c r="R99" s="149" t="str">
        <f>IF(A99="","",SUMIF('Repasses de Recursos'!$A$2:$A$838,'Infos Gerais'!A99,'Repasses de Recursos'!$H$2:$H$838))</f>
        <v/>
      </c>
      <c r="S99" s="208"/>
      <c r="T99" s="204"/>
      <c r="U99">
        <v>98</v>
      </c>
    </row>
  </sheetData>
  <sheetProtection autoFilter="0"/>
  <autoFilter ref="A1:U99">
    <sortState ref="A2:U99">
      <sortCondition ref="A1:A99"/>
    </sortState>
  </autoFilter>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60" r:id="rId1"/>
    <hyperlink ref="S63" r:id="rId2"/>
    <hyperlink ref="S8" r:id="rId3"/>
    <hyperlink ref="S10" r:id="rId4"/>
    <hyperlink ref="S11" r:id="rId5"/>
    <hyperlink ref="S64" r:id="rId6"/>
    <hyperlink ref="S65" r:id="rId7"/>
    <hyperlink ref="S62" r:id="rId8"/>
  </hyperlinks>
  <pageMargins left="0.511811024" right="0.511811024" top="0.78740157499999996" bottom="0.78740157499999996" header="0.31496062000000002" footer="0.31496062000000002"/>
  <pageSetup scale="35" fitToHeight="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90"/>
  <sheetViews>
    <sheetView showGridLines="0" zoomScaleNormal="100" workbookViewId="0">
      <pane xSplit="4" ySplit="1" topLeftCell="E53" activePane="bottomRight" state="frozen"/>
      <selection pane="topRight" activeCell="E13" sqref="E13"/>
      <selection pane="bottomLeft" activeCell="E13" sqref="E13"/>
      <selection pane="bottomRight" activeCell="E65" sqref="E65"/>
    </sheetView>
  </sheetViews>
  <sheetFormatPr defaultColWidth="9.140625" defaultRowHeight="15" zeroHeight="1" x14ac:dyDescent="0.25"/>
  <cols>
    <col min="1" max="1" width="13.85546875" style="91" customWidth="1"/>
    <col min="2" max="2" width="13" style="91" customWidth="1"/>
    <col min="3" max="4" width="11.85546875" style="91" customWidth="1"/>
    <col min="5" max="5" width="28.5703125" style="91" bestFit="1" customWidth="1"/>
    <col min="6" max="6" width="27.28515625" style="91" bestFit="1" customWidth="1"/>
    <col min="7" max="8" width="12.7109375" style="111" customWidth="1"/>
    <col min="9" max="9" width="94.85546875" style="91" customWidth="1"/>
    <col min="10" max="10" width="9.140625" style="91" customWidth="1"/>
    <col min="11" max="16384" width="9.140625" style="91"/>
  </cols>
  <sheetData>
    <row r="1" spans="1:10" ht="102" customHeight="1" thickBot="1" x14ac:dyDescent="0.3">
      <c r="A1" s="54" t="s">
        <v>411</v>
      </c>
      <c r="B1" s="57" t="s">
        <v>412</v>
      </c>
      <c r="C1" s="58" t="s">
        <v>2</v>
      </c>
      <c r="D1" s="58" t="s">
        <v>113</v>
      </c>
      <c r="E1" s="63" t="s">
        <v>413</v>
      </c>
      <c r="F1" s="63" t="s">
        <v>414</v>
      </c>
      <c r="G1" s="53" t="s">
        <v>118</v>
      </c>
      <c r="H1" s="53" t="s">
        <v>415</v>
      </c>
      <c r="I1" s="52" t="s">
        <v>416</v>
      </c>
      <c r="J1" s="90" t="s">
        <v>417</v>
      </c>
    </row>
    <row r="2" spans="1:10" x14ac:dyDescent="0.25">
      <c r="A2" s="92" t="s">
        <v>418</v>
      </c>
      <c r="B2" s="165" t="str">
        <f>IF(C2="","",VLOOKUP($A2,'Infos Gerais'!$A$2:$D$101,4,FALSE))</f>
        <v>Extinto</v>
      </c>
      <c r="C2" s="166" t="str">
        <f>IF(A2="","",VLOOKUP($A2,'Infos Gerais'!$A$2:$I$101,7,FALSE))</f>
        <v>SEC</v>
      </c>
      <c r="D2" s="167" t="str">
        <f>IF(C2="","",VLOOKUP($A2,'Infos Gerais'!$A$2:$I$101,9,FALSE))</f>
        <v>ICF</v>
      </c>
      <c r="E2" s="93" t="s">
        <v>31</v>
      </c>
      <c r="F2" s="94"/>
      <c r="G2" s="240">
        <v>43463</v>
      </c>
      <c r="H2" s="241">
        <v>43642</v>
      </c>
      <c r="I2" s="242" t="s">
        <v>419</v>
      </c>
      <c r="J2" s="95">
        <f>IF(E2="","",VLOOKUP(E2,Painel!$AH$5:$AI$60,2,FALSE))</f>
        <v>0</v>
      </c>
    </row>
    <row r="3" spans="1:10" x14ac:dyDescent="0.25">
      <c r="A3" s="96" t="s">
        <v>420</v>
      </c>
      <c r="B3" s="165" t="str">
        <f>IF(C3="","",VLOOKUP($A3,'Infos Gerais'!$A$2:$D$101,4,FALSE))</f>
        <v>Vigente</v>
      </c>
      <c r="C3" s="166" t="str">
        <f>IF(A3="","",VLOOKUP($A3,'Infos Gerais'!$A$2:$I$101,7,FALSE))</f>
        <v>SEJUSP</v>
      </c>
      <c r="D3" s="167" t="str">
        <f>IF(C3="","",VLOOKUP($A3,'Infos Gerais'!$A$2:$I$101,9,FALSE))</f>
        <v>IELO</v>
      </c>
      <c r="E3" s="97" t="s">
        <v>31</v>
      </c>
      <c r="F3" s="98"/>
      <c r="G3" s="103">
        <v>43508</v>
      </c>
      <c r="H3" s="100">
        <v>44196</v>
      </c>
      <c r="I3" s="101" t="s">
        <v>421</v>
      </c>
      <c r="J3" s="95">
        <f>IF(E3="","",VLOOKUP(E3,Painel!$AH$5:$AI$60,2,FALSE))</f>
        <v>0</v>
      </c>
    </row>
    <row r="4" spans="1:10" x14ac:dyDescent="0.25">
      <c r="A4" s="96" t="s">
        <v>420</v>
      </c>
      <c r="B4" s="165" t="str">
        <f>IF(C4="","",VLOOKUP($A4,'Infos Gerais'!$A$2:$D$101,4,FALSE))</f>
        <v>Vigente</v>
      </c>
      <c r="C4" s="166" t="str">
        <f>IF(A4="","",VLOOKUP($A4,'Infos Gerais'!$A$2:$I$101,7,FALSE))</f>
        <v>SEJUSP</v>
      </c>
      <c r="D4" s="167" t="str">
        <f>IF(C4="","",VLOOKUP($A4,'Infos Gerais'!$A$2:$I$101,9,FALSE))</f>
        <v>IELO</v>
      </c>
      <c r="E4" s="97" t="s">
        <v>37</v>
      </c>
      <c r="F4" s="98"/>
      <c r="G4" s="99">
        <v>43802</v>
      </c>
      <c r="H4" s="100">
        <v>44196</v>
      </c>
      <c r="I4" s="101" t="s">
        <v>422</v>
      </c>
      <c r="J4" s="95">
        <f>IF(E4="","",VLOOKUP(E4,Painel!$AH$5:$AI$60,2,FALSE))</f>
        <v>2</v>
      </c>
    </row>
    <row r="5" spans="1:10" x14ac:dyDescent="0.25">
      <c r="A5" s="96" t="s">
        <v>420</v>
      </c>
      <c r="B5" s="165" t="str">
        <f>IF(C5="","",VLOOKUP($A5,'Infos Gerais'!$A$2:$D$101,4,FALSE))</f>
        <v>Vigente</v>
      </c>
      <c r="C5" s="166" t="str">
        <f>IF(A5="","",VLOOKUP($A5,'Infos Gerais'!$A$2:$I$101,7,FALSE))</f>
        <v>SEJUSP</v>
      </c>
      <c r="D5" s="167" t="str">
        <f>IF(C5="","",VLOOKUP($A5,'Infos Gerais'!$A$2:$I$101,9,FALSE))</f>
        <v>IELO</v>
      </c>
      <c r="E5" s="97" t="s">
        <v>40</v>
      </c>
      <c r="F5" s="98"/>
      <c r="G5" s="99">
        <v>43988</v>
      </c>
      <c r="H5" s="100">
        <v>44196</v>
      </c>
      <c r="I5" s="101" t="s">
        <v>423</v>
      </c>
      <c r="J5" s="95">
        <f>IF(E5="","",VLOOKUP(E5,Painel!$AH$5:$AI$60,2,FALSE))</f>
        <v>3</v>
      </c>
    </row>
    <row r="6" spans="1:10" x14ac:dyDescent="0.25">
      <c r="A6" s="96" t="s">
        <v>420</v>
      </c>
      <c r="B6" s="165" t="str">
        <f>IF(C6="","",VLOOKUP($A6,'Infos Gerais'!$A$2:$D$101,4,FALSE))</f>
        <v>Vigente</v>
      </c>
      <c r="C6" s="166" t="str">
        <f>IF(A6="","",VLOOKUP($A6,'Infos Gerais'!$A$2:$I$101,7,FALSE))</f>
        <v>SEJUSP</v>
      </c>
      <c r="D6" s="167" t="str">
        <f>IF(C6="","",VLOOKUP($A6,'Infos Gerais'!$A$2:$I$101,9,FALSE))</f>
        <v>IELO</v>
      </c>
      <c r="E6" s="97" t="s">
        <v>43</v>
      </c>
      <c r="F6" s="98"/>
      <c r="G6" s="99">
        <v>44166</v>
      </c>
      <c r="H6" s="100">
        <v>44561</v>
      </c>
      <c r="I6" s="101" t="s">
        <v>424</v>
      </c>
      <c r="J6" s="95">
        <f>IF(E6="","",VLOOKUP(E6,Painel!$AH$5:$AI$60,2,FALSE))</f>
        <v>4</v>
      </c>
    </row>
    <row r="7" spans="1:10" x14ac:dyDescent="0.25">
      <c r="A7" s="96" t="s">
        <v>420</v>
      </c>
      <c r="B7" s="165" t="str">
        <f>IF(C7="","",VLOOKUP($A7,'Infos Gerais'!$A$2:$D$101,4,FALSE))</f>
        <v>Vigente</v>
      </c>
      <c r="C7" s="166" t="str">
        <f>IF(A7="","",VLOOKUP($A7,'Infos Gerais'!$A$2:$I$101,7,FALSE))</f>
        <v>SEJUSP</v>
      </c>
      <c r="D7" s="167" t="str">
        <f>IF(C7="","",VLOOKUP($A7,'Infos Gerais'!$A$2:$I$101,9,FALSE))</f>
        <v>IELO</v>
      </c>
      <c r="E7" s="97" t="s">
        <v>46</v>
      </c>
      <c r="F7" s="98"/>
      <c r="G7" s="99">
        <v>44397</v>
      </c>
      <c r="H7" s="100">
        <v>44561</v>
      </c>
      <c r="I7" s="101" t="s">
        <v>425</v>
      </c>
      <c r="J7" s="95">
        <f>IF(E7="","",VLOOKUP(E7,Painel!$AH$5:$AI$60,2,FALSE))</f>
        <v>5</v>
      </c>
    </row>
    <row r="8" spans="1:10" x14ac:dyDescent="0.25">
      <c r="A8" s="96" t="s">
        <v>420</v>
      </c>
      <c r="B8" s="165" t="str">
        <f>IF(C8="","",VLOOKUP($A8,'Infos Gerais'!$A$2:$D$101,4,FALSE))</f>
        <v>Vigente</v>
      </c>
      <c r="C8" s="166" t="str">
        <f>IF(A8="","",VLOOKUP($A8,'Infos Gerais'!$A$2:$I$101,7,FALSE))</f>
        <v>SEJUSP</v>
      </c>
      <c r="D8" s="167" t="str">
        <f>IF(C8="","",VLOOKUP($A8,'Infos Gerais'!$A$2:$I$101,9,FALSE))</f>
        <v>IELO</v>
      </c>
      <c r="E8" s="97" t="s">
        <v>49</v>
      </c>
      <c r="F8" s="98"/>
      <c r="G8" s="99">
        <v>44553</v>
      </c>
      <c r="H8" s="100">
        <v>44926</v>
      </c>
      <c r="I8" s="101" t="s">
        <v>426</v>
      </c>
      <c r="J8" s="95">
        <f>IF(E8="","",VLOOKUP(E8,Painel!$AH$5:$AI$60,2,FALSE))</f>
        <v>6</v>
      </c>
    </row>
    <row r="9" spans="1:10" x14ac:dyDescent="0.25">
      <c r="A9" s="96" t="s">
        <v>420</v>
      </c>
      <c r="B9" s="165" t="str">
        <f>IF(C9="","",VLOOKUP($A9,'Infos Gerais'!$A$2:$D$101,4,FALSE))</f>
        <v>Vigente</v>
      </c>
      <c r="C9" s="166" t="str">
        <f>IF(A9="","",VLOOKUP($A9,'Infos Gerais'!$A$2:$I$101,7,FALSE))</f>
        <v>SEJUSP</v>
      </c>
      <c r="D9" s="167" t="str">
        <f>IF(C9="","",VLOOKUP($A9,'Infos Gerais'!$A$2:$I$101,9,FALSE))</f>
        <v>IELO</v>
      </c>
      <c r="E9" s="97" t="s">
        <v>69</v>
      </c>
      <c r="F9" s="98" t="s">
        <v>31</v>
      </c>
      <c r="G9" s="99">
        <v>43571</v>
      </c>
      <c r="H9" s="100">
        <v>43861</v>
      </c>
      <c r="I9" s="101" t="s">
        <v>427</v>
      </c>
      <c r="J9" s="95">
        <f>IF(E9="","",VLOOKUP(E9,Painel!$AH$5:$AI$60,2,FALSE))</f>
        <v>16</v>
      </c>
    </row>
    <row r="10" spans="1:10" x14ac:dyDescent="0.25">
      <c r="A10" s="96" t="s">
        <v>420</v>
      </c>
      <c r="B10" s="165" t="str">
        <f>IF(C10="","",VLOOKUP($A10,'Infos Gerais'!$A$2:$D$101,4,FALSE))</f>
        <v>Vigente</v>
      </c>
      <c r="C10" s="166" t="str">
        <f>IF(A10="","",VLOOKUP($A10,'Infos Gerais'!$A$2:$I$101,7,FALSE))</f>
        <v>SEJUSP</v>
      </c>
      <c r="D10" s="167" t="str">
        <f>IF(C10="","",VLOOKUP($A10,'Infos Gerais'!$A$2:$I$101,9,FALSE))</f>
        <v>IELO</v>
      </c>
      <c r="E10" s="97" t="s">
        <v>70</v>
      </c>
      <c r="F10" s="98" t="s">
        <v>31</v>
      </c>
      <c r="G10" s="99">
        <v>43689</v>
      </c>
      <c r="H10" s="100">
        <v>43861</v>
      </c>
      <c r="I10" s="134" t="s">
        <v>428</v>
      </c>
      <c r="J10" s="95">
        <f>IF(E10="","",VLOOKUP(E10,Painel!$AH$5:$AI$60,2,FALSE))</f>
        <v>17</v>
      </c>
    </row>
    <row r="11" spans="1:10" x14ac:dyDescent="0.25">
      <c r="A11" s="96" t="s">
        <v>420</v>
      </c>
      <c r="B11" s="165" t="str">
        <f>IF(C11="","",VLOOKUP($A11,'Infos Gerais'!$A$2:$D$101,4,FALSE))</f>
        <v>Vigente</v>
      </c>
      <c r="C11" s="166" t="str">
        <f>IF(A11="","",VLOOKUP($A11,'Infos Gerais'!$A$2:$I$101,7,FALSE))</f>
        <v>SEJUSP</v>
      </c>
      <c r="D11" s="167" t="str">
        <f>IF(C11="","",VLOOKUP($A11,'Infos Gerais'!$A$2:$I$101,9,FALSE))</f>
        <v>IELO</v>
      </c>
      <c r="E11" s="97" t="s">
        <v>71</v>
      </c>
      <c r="F11" s="98" t="s">
        <v>46</v>
      </c>
      <c r="G11" s="99">
        <v>44470</v>
      </c>
      <c r="H11" s="100">
        <v>44561</v>
      </c>
      <c r="I11" s="134" t="s">
        <v>429</v>
      </c>
      <c r="J11" s="95">
        <f>IF(E11="","",VLOOKUP(E11,Painel!$AH$5:$AI$60,2,FALSE))</f>
        <v>18</v>
      </c>
    </row>
    <row r="12" spans="1:10" x14ac:dyDescent="0.25">
      <c r="A12" s="96" t="s">
        <v>420</v>
      </c>
      <c r="B12" s="165" t="str">
        <f>IF(C12="","",VLOOKUP($A12,'Infos Gerais'!$A$2:$D$101,4,FALSE))</f>
        <v>Vigente</v>
      </c>
      <c r="C12" s="166" t="str">
        <f>IF(A12="","",VLOOKUP($A12,'Infos Gerais'!$A$2:$I$101,7,FALSE))</f>
        <v>SEJUSP</v>
      </c>
      <c r="D12" s="167" t="str">
        <f>IF(C12="","",VLOOKUP($A12,'Infos Gerais'!$A$2:$I$101,9,FALSE))</f>
        <v>IELO</v>
      </c>
      <c r="E12" s="97" t="s">
        <v>72</v>
      </c>
      <c r="F12" s="98" t="s">
        <v>49</v>
      </c>
      <c r="G12" s="99">
        <v>44644</v>
      </c>
      <c r="H12" s="100">
        <v>44926</v>
      </c>
      <c r="I12" s="134" t="s">
        <v>430</v>
      </c>
      <c r="J12" s="95">
        <f>IF(E12="","",VLOOKUP(E12,Painel!$AH$5:$AI$60,2,FALSE))</f>
        <v>19</v>
      </c>
    </row>
    <row r="13" spans="1:10" x14ac:dyDescent="0.25">
      <c r="A13" s="96" t="s">
        <v>420</v>
      </c>
      <c r="B13" s="165" t="str">
        <f>IF(C13="","",VLOOKUP($A13,'Infos Gerais'!$A$2:$D$101,4,FALSE))</f>
        <v>Vigente</v>
      </c>
      <c r="C13" s="166" t="str">
        <f>IF(A13="","",VLOOKUP($A13,'Infos Gerais'!$A$2:$I$101,7,FALSE))</f>
        <v>SEJUSP</v>
      </c>
      <c r="D13" s="167" t="str">
        <f>IF(C13="","",VLOOKUP($A13,'Infos Gerais'!$A$2:$I$101,9,FALSE))</f>
        <v>IELO</v>
      </c>
      <c r="E13" s="97" t="s">
        <v>89</v>
      </c>
      <c r="F13" s="98" t="s">
        <v>31</v>
      </c>
      <c r="G13" s="99">
        <v>43829</v>
      </c>
      <c r="H13" s="100">
        <v>44196</v>
      </c>
      <c r="I13" s="101" t="s">
        <v>431</v>
      </c>
      <c r="J13" s="95">
        <f>IF(E13="","",VLOOKUP(E13,Painel!$AH$5:$AI$60,2,FALSE))</f>
        <v>36</v>
      </c>
    </row>
    <row r="14" spans="1:10" x14ac:dyDescent="0.25">
      <c r="A14" s="96" t="s">
        <v>420</v>
      </c>
      <c r="B14" s="165" t="str">
        <f>IF(C14="","",VLOOKUP($A14,'Infos Gerais'!$A$2:$D$101,4,FALSE))</f>
        <v>Vigente</v>
      </c>
      <c r="C14" s="166" t="str">
        <f>IF(A14="","",VLOOKUP($A14,'Infos Gerais'!$A$2:$I$101,7,FALSE))</f>
        <v>SEJUSP</v>
      </c>
      <c r="D14" s="167" t="str">
        <f>IF(C14="","",VLOOKUP($A14,'Infos Gerais'!$A$2:$I$101,9,FALSE))</f>
        <v>IELO</v>
      </c>
      <c r="E14" s="97" t="s">
        <v>90</v>
      </c>
      <c r="F14" s="98" t="s">
        <v>37</v>
      </c>
      <c r="G14" s="99">
        <v>43882</v>
      </c>
      <c r="H14" s="100">
        <v>44196</v>
      </c>
      <c r="I14" s="101" t="s">
        <v>432</v>
      </c>
      <c r="J14" s="95">
        <f>IF(E14="","",VLOOKUP(E14,Painel!$AH$5:$AI$60,2,FALSE))</f>
        <v>37</v>
      </c>
    </row>
    <row r="15" spans="1:10" x14ac:dyDescent="0.25">
      <c r="A15" s="96" t="s">
        <v>420</v>
      </c>
      <c r="B15" s="165" t="str">
        <f>IF(C15="","",VLOOKUP($A15,'Infos Gerais'!$A$2:$D$101,4,FALSE))</f>
        <v>Vigente</v>
      </c>
      <c r="C15" s="166" t="str">
        <f>IF(A15="","",VLOOKUP($A15,'Infos Gerais'!$A$2:$I$101,7,FALSE))</f>
        <v>SEJUSP</v>
      </c>
      <c r="D15" s="167" t="str">
        <f>IF(C15="","",VLOOKUP($A15,'Infos Gerais'!$A$2:$I$101,9,FALSE))</f>
        <v>IELO</v>
      </c>
      <c r="E15" s="97" t="s">
        <v>91</v>
      </c>
      <c r="F15" s="98" t="s">
        <v>37</v>
      </c>
      <c r="G15" s="99">
        <v>43935</v>
      </c>
      <c r="H15" s="100">
        <v>44196</v>
      </c>
      <c r="I15" s="101" t="s">
        <v>433</v>
      </c>
      <c r="J15" s="95">
        <f>IF(E15="","",VLOOKUP(E15,Painel!$AH$5:$AI$60,2,FALSE))</f>
        <v>38</v>
      </c>
    </row>
    <row r="16" spans="1:10" x14ac:dyDescent="0.25">
      <c r="A16" s="96" t="s">
        <v>420</v>
      </c>
      <c r="B16" s="165" t="str">
        <f>IF(C16="","",VLOOKUP($A16,'Infos Gerais'!$A$2:$D$101,4,FALSE))</f>
        <v>Vigente</v>
      </c>
      <c r="C16" s="166" t="str">
        <f>IF(A16="","",VLOOKUP($A16,'Infos Gerais'!$A$2:$I$101,7,FALSE))</f>
        <v>SEJUSP</v>
      </c>
      <c r="D16" s="167" t="str">
        <f>IF(C16="","",VLOOKUP($A16,'Infos Gerais'!$A$2:$I$101,9,FALSE))</f>
        <v>IELO</v>
      </c>
      <c r="E16" s="97" t="s">
        <v>92</v>
      </c>
      <c r="F16" s="98" t="s">
        <v>49</v>
      </c>
      <c r="G16" s="99">
        <v>44559</v>
      </c>
      <c r="H16" s="100">
        <v>44926</v>
      </c>
      <c r="I16" s="101" t="s">
        <v>434</v>
      </c>
      <c r="J16" s="95">
        <f>IF(E16="","",VLOOKUP(E16,Painel!$AH$5:$AI$60,2,FALSE))</f>
        <v>39</v>
      </c>
    </row>
    <row r="17" spans="1:10" x14ac:dyDescent="0.25">
      <c r="A17" s="96" t="s">
        <v>420</v>
      </c>
      <c r="B17" s="165" t="str">
        <f>IF(C17="","",VLOOKUP($A17,'Infos Gerais'!$A$2:$D$101,4,FALSE))</f>
        <v>Vigente</v>
      </c>
      <c r="C17" s="166" t="str">
        <f>IF(A17="","",VLOOKUP($A17,'Infos Gerais'!$A$2:$I$101,7,FALSE))</f>
        <v>SEJUSP</v>
      </c>
      <c r="D17" s="167" t="str">
        <f>IF(C17="","",VLOOKUP($A17,'Infos Gerais'!$A$2:$I$101,9,FALSE))</f>
        <v>IELO</v>
      </c>
      <c r="E17" s="97" t="s">
        <v>93</v>
      </c>
      <c r="F17" s="98" t="s">
        <v>49</v>
      </c>
      <c r="G17" s="99">
        <v>44776</v>
      </c>
      <c r="H17" s="100">
        <v>44926</v>
      </c>
      <c r="I17" s="182" t="s">
        <v>435</v>
      </c>
      <c r="J17" s="95">
        <f>IF(E17="","",VLOOKUP(E17,Painel!$AH$5:$AI$60,2,FALSE))</f>
        <v>40</v>
      </c>
    </row>
    <row r="18" spans="1:10" x14ac:dyDescent="0.25">
      <c r="A18" s="96" t="s">
        <v>420</v>
      </c>
      <c r="B18" s="165" t="s">
        <v>135</v>
      </c>
      <c r="C18" s="166" t="s">
        <v>137</v>
      </c>
      <c r="D18" s="167" t="s">
        <v>139</v>
      </c>
      <c r="E18" s="97" t="s">
        <v>52</v>
      </c>
      <c r="F18" s="98"/>
      <c r="G18" s="99">
        <v>44923</v>
      </c>
      <c r="H18" s="100">
        <v>45291</v>
      </c>
      <c r="I18" s="182" t="s">
        <v>436</v>
      </c>
      <c r="J18" s="95"/>
    </row>
    <row r="19" spans="1:10" x14ac:dyDescent="0.25">
      <c r="A19" s="96" t="s">
        <v>420</v>
      </c>
      <c r="B19" s="165" t="s">
        <v>135</v>
      </c>
      <c r="C19" s="166" t="s">
        <v>137</v>
      </c>
      <c r="D19" s="167" t="s">
        <v>139</v>
      </c>
      <c r="E19" s="97" t="s">
        <v>94</v>
      </c>
      <c r="F19" s="98" t="s">
        <v>52</v>
      </c>
      <c r="G19" s="99">
        <v>44998</v>
      </c>
      <c r="H19" s="100">
        <v>45291</v>
      </c>
      <c r="I19" s="134" t="s">
        <v>437</v>
      </c>
      <c r="J19" s="95"/>
    </row>
    <row r="20" spans="1:10" x14ac:dyDescent="0.25">
      <c r="A20" s="96" t="s">
        <v>420</v>
      </c>
      <c r="B20" s="165" t="s">
        <v>135</v>
      </c>
      <c r="C20" s="166" t="s">
        <v>137</v>
      </c>
      <c r="D20" s="167" t="s">
        <v>139</v>
      </c>
      <c r="E20" s="97" t="s">
        <v>73</v>
      </c>
      <c r="F20" s="98" t="s">
        <v>52</v>
      </c>
      <c r="G20" s="99">
        <v>45015</v>
      </c>
      <c r="H20" s="100">
        <v>45291</v>
      </c>
      <c r="I20" s="134" t="s">
        <v>438</v>
      </c>
      <c r="J20" s="95"/>
    </row>
    <row r="21" spans="1:10" x14ac:dyDescent="0.25">
      <c r="A21" s="96" t="s">
        <v>420</v>
      </c>
      <c r="B21" s="165" t="s">
        <v>135</v>
      </c>
      <c r="C21" s="166" t="s">
        <v>137</v>
      </c>
      <c r="D21" s="167" t="s">
        <v>139</v>
      </c>
      <c r="E21" s="97" t="s">
        <v>95</v>
      </c>
      <c r="F21" s="98" t="s">
        <v>52</v>
      </c>
      <c r="G21" s="99">
        <v>45253</v>
      </c>
      <c r="H21" s="100">
        <v>45291</v>
      </c>
      <c r="I21" s="134" t="s">
        <v>439</v>
      </c>
      <c r="J21" s="95"/>
    </row>
    <row r="22" spans="1:10" x14ac:dyDescent="0.25">
      <c r="A22" s="96" t="s">
        <v>420</v>
      </c>
      <c r="B22" s="165" t="s">
        <v>135</v>
      </c>
      <c r="C22" s="166" t="s">
        <v>137</v>
      </c>
      <c r="D22" s="167" t="s">
        <v>139</v>
      </c>
      <c r="E22" s="97" t="s">
        <v>55</v>
      </c>
      <c r="F22" s="98"/>
      <c r="G22" s="99">
        <v>45260</v>
      </c>
      <c r="H22" s="100">
        <v>45657</v>
      </c>
      <c r="I22" s="224" t="s">
        <v>440</v>
      </c>
      <c r="J22" s="95"/>
    </row>
    <row r="23" spans="1:10" x14ac:dyDescent="0.25">
      <c r="A23" s="96" t="s">
        <v>420</v>
      </c>
      <c r="B23" s="165" t="s">
        <v>135</v>
      </c>
      <c r="C23" s="166" t="s">
        <v>137</v>
      </c>
      <c r="D23" s="167" t="s">
        <v>139</v>
      </c>
      <c r="E23" s="97" t="s">
        <v>96</v>
      </c>
      <c r="F23" s="98" t="s">
        <v>55</v>
      </c>
      <c r="G23" s="99">
        <v>45330</v>
      </c>
      <c r="H23" s="100">
        <v>45657</v>
      </c>
      <c r="I23" s="224" t="s">
        <v>441</v>
      </c>
      <c r="J23" s="95"/>
    </row>
    <row r="24" spans="1:10" x14ac:dyDescent="0.25">
      <c r="A24" s="96" t="s">
        <v>442</v>
      </c>
      <c r="B24" s="165" t="str">
        <f>IF(C24="","",VLOOKUP($A24,'Infos Gerais'!$A$2:$D$101,4,FALSE))</f>
        <v>Extinto</v>
      </c>
      <c r="C24" s="166" t="str">
        <f>IF(A24="","",VLOOKUP($A24,'Infos Gerais'!$A$2:$I$101,7,FALSE))</f>
        <v>SEC</v>
      </c>
      <c r="D24" s="167" t="str">
        <f>IF(C24="","",VLOOKUP($A24,'Infos Gerais'!$A$2:$I$101,9,FALSE))</f>
        <v>ICF</v>
      </c>
      <c r="E24" s="97" t="s">
        <v>31</v>
      </c>
      <c r="F24" s="98"/>
      <c r="G24" s="99">
        <v>43643</v>
      </c>
      <c r="H24" s="100">
        <v>43822</v>
      </c>
      <c r="I24" s="134" t="s">
        <v>443</v>
      </c>
      <c r="J24" s="95">
        <f>IF(E24="","",VLOOKUP(E24,Painel!$AH$5:$AI$60,2,FALSE))</f>
        <v>0</v>
      </c>
    </row>
    <row r="25" spans="1:10" x14ac:dyDescent="0.25">
      <c r="A25" s="96" t="s">
        <v>442</v>
      </c>
      <c r="B25" s="165" t="str">
        <f>IF(C25="","",VLOOKUP($A25,'Infos Gerais'!$A$2:$D$101,4,FALSE))</f>
        <v>Extinto</v>
      </c>
      <c r="C25" s="166" t="str">
        <f>IF(A25="","",VLOOKUP($A25,'Infos Gerais'!$A$2:$I$101,7,FALSE))</f>
        <v>SEC</v>
      </c>
      <c r="D25" s="167" t="str">
        <f>IF(C25="","",VLOOKUP($A25,'Infos Gerais'!$A$2:$I$101,9,FALSE))</f>
        <v>ICF</v>
      </c>
      <c r="E25" s="97" t="s">
        <v>89</v>
      </c>
      <c r="F25" s="98" t="s">
        <v>31</v>
      </c>
      <c r="G25" s="99">
        <v>43679</v>
      </c>
      <c r="H25" s="100">
        <v>43822</v>
      </c>
      <c r="I25" s="134" t="s">
        <v>444</v>
      </c>
      <c r="J25" s="95">
        <f>IF(E25="","",VLOOKUP(E25,Painel!$AH$5:$AI$60,2,FALSE))</f>
        <v>36</v>
      </c>
    </row>
    <row r="26" spans="1:10" x14ac:dyDescent="0.25">
      <c r="A26" s="96" t="s">
        <v>445</v>
      </c>
      <c r="B26" s="165" t="str">
        <f>IF(C26="","",VLOOKUP($A26,'Infos Gerais'!$A$2:$D$101,4,FALSE))</f>
        <v>Extinto</v>
      </c>
      <c r="C26" s="166" t="str">
        <f>IF(A26="","",VLOOKUP($A26,'Infos Gerais'!$A$2:$I$101,7,FALSE))</f>
        <v>SECULT</v>
      </c>
      <c r="D26" s="167" t="str">
        <f>IF(C26="","",VLOOKUP($A26,'Infos Gerais'!$A$2:$I$101,9,FALSE))</f>
        <v>ICF</v>
      </c>
      <c r="E26" s="97" t="s">
        <v>31</v>
      </c>
      <c r="F26" s="98"/>
      <c r="G26" s="99">
        <v>43820</v>
      </c>
      <c r="H26" s="100">
        <v>43999</v>
      </c>
      <c r="I26" s="101" t="s">
        <v>446</v>
      </c>
      <c r="J26" s="95">
        <f>IF(E26="","",VLOOKUP(E26,Painel!$AH$5:$AI$60,2,FALSE))</f>
        <v>0</v>
      </c>
    </row>
    <row r="27" spans="1:10" x14ac:dyDescent="0.25">
      <c r="A27" s="96" t="s">
        <v>445</v>
      </c>
      <c r="B27" s="165" t="str">
        <f>IF(C27="","",VLOOKUP($A27,'Infos Gerais'!$A$2:$D$101,4,FALSE))</f>
        <v>Extinto</v>
      </c>
      <c r="C27" s="166" t="str">
        <f>IF(A27="","",VLOOKUP($A27,'Infos Gerais'!$A$2:$I$101,7,FALSE))</f>
        <v>SECULT</v>
      </c>
      <c r="D27" s="167" t="str">
        <f>IF(C27="","",VLOOKUP($A27,'Infos Gerais'!$A$2:$I$101,9,FALSE))</f>
        <v>ICF</v>
      </c>
      <c r="E27" s="97" t="s">
        <v>89</v>
      </c>
      <c r="F27" s="98" t="s">
        <v>31</v>
      </c>
      <c r="G27" s="99">
        <v>43901</v>
      </c>
      <c r="H27" s="100">
        <v>43999</v>
      </c>
      <c r="I27" s="134" t="s">
        <v>447</v>
      </c>
      <c r="J27" s="95">
        <f>IF(E27="","",VLOOKUP(E27,Painel!$AH$5:$AI$60,2,FALSE))</f>
        <v>36</v>
      </c>
    </row>
    <row r="28" spans="1:10" x14ac:dyDescent="0.25">
      <c r="A28" s="96" t="s">
        <v>448</v>
      </c>
      <c r="B28" s="165" t="str">
        <f>IF(C28="","",VLOOKUP($A28,'Infos Gerais'!$A$2:$D$101,4,FALSE))</f>
        <v>Vigente</v>
      </c>
      <c r="C28" s="166" t="str">
        <f>IF(A28="","",VLOOKUP($A28,'Infos Gerais'!$A$2:$I$101,7,FALSE))</f>
        <v>FCS</v>
      </c>
      <c r="D28" s="167" t="str">
        <f>IF(C28="","",VLOOKUP($A28,'Infos Gerais'!$A$2:$I$101,9,FALSE))</f>
        <v>APPA</v>
      </c>
      <c r="E28" s="97" t="s">
        <v>31</v>
      </c>
      <c r="F28" s="98"/>
      <c r="G28" s="99">
        <v>43830</v>
      </c>
      <c r="H28" s="100">
        <v>45290</v>
      </c>
      <c r="I28" s="134" t="s">
        <v>449</v>
      </c>
      <c r="J28" s="95">
        <f>IF(E28="","",VLOOKUP(E28,Painel!$AH$5:$AI$60,2,FALSE))</f>
        <v>0</v>
      </c>
    </row>
    <row r="29" spans="1:10" x14ac:dyDescent="0.25">
      <c r="A29" s="96" t="s">
        <v>448</v>
      </c>
      <c r="B29" s="165" t="str">
        <f>IF(C29="","",VLOOKUP($A29,'Infos Gerais'!$A$2:$D$101,4,FALSE))</f>
        <v>Vigente</v>
      </c>
      <c r="C29" s="166" t="str">
        <f>IF(A29="","",VLOOKUP($A29,'Infos Gerais'!$A$2:$I$101,7,FALSE))</f>
        <v>FCS</v>
      </c>
      <c r="D29" s="167" t="str">
        <f>IF(C29="","",VLOOKUP($A29,'Infos Gerais'!$A$2:$I$101,9,FALSE))</f>
        <v>APPA</v>
      </c>
      <c r="E29" s="97" t="s">
        <v>34</v>
      </c>
      <c r="F29" s="98"/>
      <c r="G29" s="99">
        <v>44023</v>
      </c>
      <c r="H29" s="100">
        <v>45291</v>
      </c>
      <c r="I29" s="134" t="s">
        <v>450</v>
      </c>
      <c r="J29" s="95">
        <f>IF(E29="","",VLOOKUP(E29,Painel!$AH$5:$AI$60,2,FALSE))</f>
        <v>1</v>
      </c>
    </row>
    <row r="30" spans="1:10" x14ac:dyDescent="0.25">
      <c r="A30" s="96" t="s">
        <v>448</v>
      </c>
      <c r="B30" s="165" t="str">
        <f>IF(C30="","",VLOOKUP($A30,'Infos Gerais'!$A$2:$D$101,4,FALSE))</f>
        <v>Vigente</v>
      </c>
      <c r="C30" s="166" t="str">
        <f>IF(A30="","",VLOOKUP($A30,'Infos Gerais'!$A$2:$I$101,7,FALSE))</f>
        <v>FCS</v>
      </c>
      <c r="D30" s="167" t="str">
        <f>IF(C30="","",VLOOKUP($A30,'Infos Gerais'!$A$2:$I$101,9,FALSE))</f>
        <v>APPA</v>
      </c>
      <c r="E30" s="97" t="s">
        <v>37</v>
      </c>
      <c r="F30" s="98"/>
      <c r="G30" s="99">
        <v>44348</v>
      </c>
      <c r="H30" s="100">
        <v>45291</v>
      </c>
      <c r="I30" s="134" t="s">
        <v>451</v>
      </c>
      <c r="J30" s="95">
        <f>IF(E30="","",VLOOKUP(E30,Painel!$AH$5:$AI$60,2,FALSE))</f>
        <v>2</v>
      </c>
    </row>
    <row r="31" spans="1:10" x14ac:dyDescent="0.25">
      <c r="A31" s="96" t="s">
        <v>448</v>
      </c>
      <c r="B31" s="165" t="str">
        <f>IF(C31="","",VLOOKUP($A31,'Infos Gerais'!$A$2:$D$101,4,FALSE))</f>
        <v>Vigente</v>
      </c>
      <c r="C31" s="166" t="str">
        <f>IF(A31="","",VLOOKUP($A31,'Infos Gerais'!$A$2:$I$101,7,FALSE))</f>
        <v>FCS</v>
      </c>
      <c r="D31" s="167" t="str">
        <f>IF(C31="","",VLOOKUP($A31,'Infos Gerais'!$A$2:$I$101,9,FALSE))</f>
        <v>APPA</v>
      </c>
      <c r="E31" s="97" t="s">
        <v>40</v>
      </c>
      <c r="F31" s="98"/>
      <c r="G31" s="99">
        <v>44559</v>
      </c>
      <c r="H31" s="100">
        <v>45291</v>
      </c>
      <c r="I31" s="134" t="s">
        <v>452</v>
      </c>
      <c r="J31" s="95">
        <f>IF(E31="","",VLOOKUP(E31,Painel!$AH$5:$AI$60,2,FALSE))</f>
        <v>3</v>
      </c>
    </row>
    <row r="32" spans="1:10" x14ac:dyDescent="0.25">
      <c r="A32" s="96" t="s">
        <v>448</v>
      </c>
      <c r="B32" s="165" t="str">
        <f>IF(C32="","",VLOOKUP($A32,'Infos Gerais'!$A$2:$D$101,4,FALSE))</f>
        <v>Vigente</v>
      </c>
      <c r="C32" s="166" t="str">
        <f>IF(A32="","",VLOOKUP($A32,'Infos Gerais'!$A$2:$I$101,7,FALSE))</f>
        <v>FCS</v>
      </c>
      <c r="D32" s="167" t="str">
        <f>IF(C32="","",VLOOKUP($A32,'Infos Gerais'!$A$2:$I$101,9,FALSE))</f>
        <v>APPA</v>
      </c>
      <c r="E32" s="97" t="s">
        <v>43</v>
      </c>
      <c r="F32" s="98"/>
      <c r="G32" s="99">
        <v>44902</v>
      </c>
      <c r="H32" s="100">
        <v>45291</v>
      </c>
      <c r="I32" s="134" t="s">
        <v>453</v>
      </c>
      <c r="J32" s="95">
        <f>IF(E32="","",VLOOKUP(E32,Painel!$AH$5:$AI$60,2,FALSE))</f>
        <v>4</v>
      </c>
    </row>
    <row r="33" spans="1:10" x14ac:dyDescent="0.25">
      <c r="A33" s="96" t="s">
        <v>448</v>
      </c>
      <c r="B33" s="165" t="s">
        <v>135</v>
      </c>
      <c r="C33" s="166" t="s">
        <v>151</v>
      </c>
      <c r="D33" s="167" t="s">
        <v>153</v>
      </c>
      <c r="E33" s="97" t="s">
        <v>46</v>
      </c>
      <c r="F33" s="98"/>
      <c r="G33" s="99">
        <v>44995</v>
      </c>
      <c r="H33" s="100">
        <v>45291</v>
      </c>
      <c r="I33" s="224" t="s">
        <v>454</v>
      </c>
      <c r="J33" s="95">
        <f>IF(E33="","",VLOOKUP(E33,Painel!$AH$5:$AI$60,2,FALSE))</f>
        <v>5</v>
      </c>
    </row>
    <row r="34" spans="1:10" x14ac:dyDescent="0.25">
      <c r="A34" s="96" t="s">
        <v>448</v>
      </c>
      <c r="B34" s="165" t="s">
        <v>135</v>
      </c>
      <c r="C34" s="166" t="s">
        <v>151</v>
      </c>
      <c r="D34" s="167" t="s">
        <v>153</v>
      </c>
      <c r="E34" s="97" t="s">
        <v>49</v>
      </c>
      <c r="F34" s="98"/>
      <c r="G34" s="99">
        <v>45191</v>
      </c>
      <c r="H34" s="100">
        <v>46044</v>
      </c>
      <c r="I34" s="202" t="s">
        <v>455</v>
      </c>
      <c r="J34" s="95">
        <f>IF(E34="","",VLOOKUP(E34,Painel!$AH$5:$AI$60,2,FALSE))</f>
        <v>6</v>
      </c>
    </row>
    <row r="35" spans="1:10" x14ac:dyDescent="0.25">
      <c r="A35" s="96" t="s">
        <v>448</v>
      </c>
      <c r="B35" s="165" t="str">
        <f>IF(C35="","",VLOOKUP($A35,'Infos Gerais'!$A$2:$D$101,4,FALSE))</f>
        <v>Vigente</v>
      </c>
      <c r="C35" s="166" t="str">
        <f>IF(A35="","",VLOOKUP($A35,'Infos Gerais'!$A$2:$I$101,7,FALSE))</f>
        <v>FCS</v>
      </c>
      <c r="D35" s="167" t="str">
        <f>IF(C35="","",VLOOKUP($A35,'Infos Gerais'!$A$2:$I$101,9,FALSE))</f>
        <v>APPA</v>
      </c>
      <c r="E35" s="97" t="s">
        <v>69</v>
      </c>
      <c r="F35" s="98" t="s">
        <v>34</v>
      </c>
      <c r="G35" s="99">
        <v>44085</v>
      </c>
      <c r="H35" s="100">
        <v>45291</v>
      </c>
      <c r="I35" s="134" t="s">
        <v>456</v>
      </c>
      <c r="J35" s="95">
        <f>IF(E35="","",VLOOKUP(E35,Painel!$AH$5:$AI$60,2,FALSE))</f>
        <v>16</v>
      </c>
    </row>
    <row r="36" spans="1:10" x14ac:dyDescent="0.25">
      <c r="A36" s="96" t="s">
        <v>448</v>
      </c>
      <c r="B36" s="165" t="str">
        <f>IF(C36="","",VLOOKUP($A36,'Infos Gerais'!$A$2:$D$101,4,FALSE))</f>
        <v>Vigente</v>
      </c>
      <c r="C36" s="166" t="str">
        <f>IF(A36="","",VLOOKUP($A36,'Infos Gerais'!$A$2:$I$101,7,FALSE))</f>
        <v>FCS</v>
      </c>
      <c r="D36" s="167" t="str">
        <f>IF(C36="","",VLOOKUP($A36,'Infos Gerais'!$A$2:$I$101,9,FALSE))</f>
        <v>APPA</v>
      </c>
      <c r="E36" s="97" t="s">
        <v>70</v>
      </c>
      <c r="F36" s="98" t="s">
        <v>34</v>
      </c>
      <c r="G36" s="99">
        <v>44187</v>
      </c>
      <c r="H36" s="100">
        <v>45291</v>
      </c>
      <c r="I36" s="134" t="s">
        <v>457</v>
      </c>
      <c r="J36" s="95">
        <f>IF(E36="","",VLOOKUP(E36,Painel!$AH$5:$AI$60,2,FALSE))</f>
        <v>17</v>
      </c>
    </row>
    <row r="37" spans="1:10" x14ac:dyDescent="0.25">
      <c r="A37" s="96" t="s">
        <v>448</v>
      </c>
      <c r="B37" s="165" t="str">
        <f>IF(C37="","",VLOOKUP($A37,'Infos Gerais'!$A$2:$D$101,4,FALSE))</f>
        <v>Vigente</v>
      </c>
      <c r="C37" s="166" t="str">
        <f>IF(A37="","",VLOOKUP($A37,'Infos Gerais'!$A$2:$I$101,7,FALSE))</f>
        <v>FCS</v>
      </c>
      <c r="D37" s="167" t="str">
        <f>IF(C37="","",VLOOKUP($A37,'Infos Gerais'!$A$2:$I$101,9,FALSE))</f>
        <v>APPA</v>
      </c>
      <c r="E37" s="97" t="s">
        <v>71</v>
      </c>
      <c r="F37" s="98" t="s">
        <v>37</v>
      </c>
      <c r="G37" s="99">
        <v>44505</v>
      </c>
      <c r="H37" s="100">
        <v>45291</v>
      </c>
      <c r="I37" s="134" t="s">
        <v>458</v>
      </c>
      <c r="J37" s="95">
        <f>IF(E37="","",VLOOKUP(E37,Painel!$AH$5:$AI$60,2,FALSE))</f>
        <v>18</v>
      </c>
    </row>
    <row r="38" spans="1:10" x14ac:dyDescent="0.25">
      <c r="A38" s="96" t="s">
        <v>448</v>
      </c>
      <c r="B38" s="165" t="str">
        <f>IF(C38="","",VLOOKUP($A38,'Infos Gerais'!$A$2:$D$101,4,FALSE))</f>
        <v>Vigente</v>
      </c>
      <c r="C38" s="166" t="str">
        <f>IF(A38="","",VLOOKUP($A38,'Infos Gerais'!$A$2:$I$101,7,FALSE))</f>
        <v>FCS</v>
      </c>
      <c r="D38" s="167" t="str">
        <f>IF(C38="","",VLOOKUP($A38,'Infos Gerais'!$A$2:$I$101,9,FALSE))</f>
        <v>APPA</v>
      </c>
      <c r="E38" s="97" t="s">
        <v>72</v>
      </c>
      <c r="F38" s="98" t="s">
        <v>40</v>
      </c>
      <c r="G38" s="99">
        <v>44742</v>
      </c>
      <c r="H38" s="100">
        <v>45291</v>
      </c>
      <c r="I38" s="202" t="s">
        <v>459</v>
      </c>
      <c r="J38" s="95">
        <f>IF(E38="","",VLOOKUP(E38,Painel!$AH$5:$AI$60,2,FALSE))</f>
        <v>19</v>
      </c>
    </row>
    <row r="39" spans="1:10" x14ac:dyDescent="0.25">
      <c r="A39" s="96" t="s">
        <v>448</v>
      </c>
      <c r="B39" s="165" t="s">
        <v>135</v>
      </c>
      <c r="C39" s="166" t="s">
        <v>151</v>
      </c>
      <c r="D39" s="167" t="s">
        <v>153</v>
      </c>
      <c r="E39" s="97" t="s">
        <v>73</v>
      </c>
      <c r="F39" s="98" t="s">
        <v>46</v>
      </c>
      <c r="G39" s="99">
        <v>45070</v>
      </c>
      <c r="H39" s="100">
        <v>45291</v>
      </c>
      <c r="I39" s="239" t="s">
        <v>460</v>
      </c>
      <c r="J39" s="95">
        <f>IF(E39="","",VLOOKUP(E39,Painel!$AH$5:$AI$60,2,FALSE))</f>
        <v>20</v>
      </c>
    </row>
    <row r="40" spans="1:10" x14ac:dyDescent="0.25">
      <c r="A40" s="96" t="s">
        <v>448</v>
      </c>
      <c r="B40" s="165" t="s">
        <v>135</v>
      </c>
      <c r="C40" s="166" t="s">
        <v>151</v>
      </c>
      <c r="D40" s="167" t="s">
        <v>153</v>
      </c>
      <c r="E40" s="97" t="s">
        <v>74</v>
      </c>
      <c r="F40" s="98" t="s">
        <v>46</v>
      </c>
      <c r="G40" s="99">
        <v>45085</v>
      </c>
      <c r="H40" s="100">
        <v>45291</v>
      </c>
      <c r="I40" s="239" t="s">
        <v>460</v>
      </c>
      <c r="J40" s="95">
        <f>IF(E40="","",VLOOKUP(E40,Painel!$AH$5:$AI$60,2,FALSE))</f>
        <v>21</v>
      </c>
    </row>
    <row r="41" spans="1:10" x14ac:dyDescent="0.25">
      <c r="A41" s="96" t="s">
        <v>448</v>
      </c>
      <c r="B41" s="165" t="str">
        <f>IF(C41="","",VLOOKUP($A41,'Infos Gerais'!$A$2:$D$101,4,FALSE))</f>
        <v>Vigente</v>
      </c>
      <c r="C41" s="166" t="str">
        <f>IF(A41="","",VLOOKUP($A41,'Infos Gerais'!$A$2:$I$101,7,FALSE))</f>
        <v>FCS</v>
      </c>
      <c r="D41" s="167" t="str">
        <f>IF(C41="","",VLOOKUP($A41,'Infos Gerais'!$A$2:$I$101,9,FALSE))</f>
        <v>APPA</v>
      </c>
      <c r="E41" s="97" t="s">
        <v>89</v>
      </c>
      <c r="F41" s="98" t="s">
        <v>31</v>
      </c>
      <c r="G41" s="99">
        <v>43889</v>
      </c>
      <c r="H41" s="100">
        <v>45291</v>
      </c>
      <c r="I41" s="134" t="s">
        <v>461</v>
      </c>
      <c r="J41" s="95">
        <f>IF(E41="","",VLOOKUP(E41,Painel!$AH$5:$AI$60,2,FALSE))</f>
        <v>36</v>
      </c>
    </row>
    <row r="42" spans="1:10" x14ac:dyDescent="0.25">
      <c r="A42" s="96" t="s">
        <v>448</v>
      </c>
      <c r="B42" s="165" t="str">
        <f>IF(C42="","",VLOOKUP($A42,'Infos Gerais'!$A$2:$D$101,4,FALSE))</f>
        <v>Vigente</v>
      </c>
      <c r="C42" s="166" t="str">
        <f>IF(A42="","",VLOOKUP($A42,'Infos Gerais'!$A$2:$I$101,7,FALSE))</f>
        <v>FCS</v>
      </c>
      <c r="D42" s="167" t="str">
        <f>IF(C42="","",VLOOKUP($A42,'Infos Gerais'!$A$2:$I$101,9,FALSE))</f>
        <v>APPA</v>
      </c>
      <c r="E42" s="97" t="s">
        <v>90</v>
      </c>
      <c r="F42" s="98" t="s">
        <v>37</v>
      </c>
      <c r="G42" s="99">
        <v>44393</v>
      </c>
      <c r="H42" s="100">
        <v>45291</v>
      </c>
      <c r="I42" s="134" t="s">
        <v>462</v>
      </c>
      <c r="J42" s="95">
        <f>IF(E42="","",VLOOKUP(E42,Painel!$AH$5:$AI$60,2,FALSE))</f>
        <v>37</v>
      </c>
    </row>
    <row r="43" spans="1:10" x14ac:dyDescent="0.25">
      <c r="A43" s="96" t="s">
        <v>448</v>
      </c>
      <c r="B43" s="165" t="str">
        <f>IF(C43="","",VLOOKUP($A43,'Infos Gerais'!$A$2:$D$101,4,FALSE))</f>
        <v>Vigente</v>
      </c>
      <c r="C43" s="166" t="str">
        <f>IF(A43="","",VLOOKUP($A43,'Infos Gerais'!$A$2:$I$101,7,FALSE))</f>
        <v>FCS</v>
      </c>
      <c r="D43" s="167" t="str">
        <f>IF(C43="","",VLOOKUP($A43,'Infos Gerais'!$A$2:$I$101,9,FALSE))</f>
        <v>APPA</v>
      </c>
      <c r="E43" s="97" t="s">
        <v>91</v>
      </c>
      <c r="F43" s="98" t="s">
        <v>40</v>
      </c>
      <c r="G43" s="99">
        <v>44823</v>
      </c>
      <c r="H43" s="100">
        <v>45291</v>
      </c>
      <c r="I43" s="239" t="s">
        <v>460</v>
      </c>
      <c r="J43" s="95">
        <f>IF(E43="","",VLOOKUP(E43,Painel!$AH$5:$AI$60,2,FALSE))</f>
        <v>38</v>
      </c>
    </row>
    <row r="44" spans="1:10" x14ac:dyDescent="0.25">
      <c r="A44" s="96" t="s">
        <v>448</v>
      </c>
      <c r="B44" s="165" t="str">
        <f>IF(C44="","",VLOOKUP($A44,'Infos Gerais'!$A$2:$D$101,4,FALSE))</f>
        <v>Vigente</v>
      </c>
      <c r="C44" s="166" t="str">
        <f>IF(A44="","",VLOOKUP($A44,'Infos Gerais'!$A$2:$I$101,7,FALSE))</f>
        <v>FCS</v>
      </c>
      <c r="D44" s="167" t="str">
        <f>IF(C44="","",VLOOKUP($A44,'Infos Gerais'!$A$2:$I$101,9,FALSE))</f>
        <v>APPA</v>
      </c>
      <c r="E44" s="97" t="s">
        <v>92</v>
      </c>
      <c r="F44" s="98" t="s">
        <v>43</v>
      </c>
      <c r="G44" s="99">
        <v>44945</v>
      </c>
      <c r="H44" s="100">
        <v>45291</v>
      </c>
      <c r="I44" s="237" t="s">
        <v>463</v>
      </c>
      <c r="J44" s="95">
        <f>IF(E44="","",VLOOKUP(E44,Painel!$AH$5:$AI$60,2,FALSE))</f>
        <v>39</v>
      </c>
    </row>
    <row r="45" spans="1:10" x14ac:dyDescent="0.25">
      <c r="A45" s="96" t="s">
        <v>448</v>
      </c>
      <c r="B45" s="165" t="s">
        <v>135</v>
      </c>
      <c r="C45" s="166" t="s">
        <v>151</v>
      </c>
      <c r="D45" s="167" t="s">
        <v>153</v>
      </c>
      <c r="E45" s="97" t="s">
        <v>93</v>
      </c>
      <c r="F45" s="98" t="s">
        <v>46</v>
      </c>
      <c r="G45" s="99">
        <v>45021</v>
      </c>
      <c r="H45" s="100">
        <v>45291</v>
      </c>
      <c r="I45" s="224" t="s">
        <v>464</v>
      </c>
      <c r="J45" s="95">
        <f>IF(E45="","",VLOOKUP(E45,Painel!$AH$5:$AI$60,2,FALSE))</f>
        <v>40</v>
      </c>
    </row>
    <row r="46" spans="1:10" x14ac:dyDescent="0.25">
      <c r="A46" s="96" t="s">
        <v>448</v>
      </c>
      <c r="B46" s="165" t="s">
        <v>135</v>
      </c>
      <c r="C46" s="166" t="s">
        <v>151</v>
      </c>
      <c r="D46" s="167" t="s">
        <v>153</v>
      </c>
      <c r="E46" s="97" t="s">
        <v>94</v>
      </c>
      <c r="F46" s="98" t="s">
        <v>46</v>
      </c>
      <c r="G46" s="99">
        <v>45127</v>
      </c>
      <c r="H46" s="100">
        <v>45291</v>
      </c>
      <c r="I46" s="239" t="s">
        <v>460</v>
      </c>
      <c r="J46" s="95">
        <f>IF(E46="","",VLOOKUP(E46,Painel!$AH$5:$AI$60,2,FALSE))</f>
        <v>41</v>
      </c>
    </row>
    <row r="47" spans="1:10" x14ac:dyDescent="0.25">
      <c r="A47" s="96" t="s">
        <v>448</v>
      </c>
      <c r="B47" s="165" t="s">
        <v>135</v>
      </c>
      <c r="C47" s="166" t="s">
        <v>151</v>
      </c>
      <c r="D47" s="167" t="s">
        <v>153</v>
      </c>
      <c r="E47" s="97" t="s">
        <v>95</v>
      </c>
      <c r="F47" s="98" t="s">
        <v>49</v>
      </c>
      <c r="G47" s="99">
        <v>45238</v>
      </c>
      <c r="H47" s="100">
        <v>46044</v>
      </c>
      <c r="I47" s="224" t="s">
        <v>465</v>
      </c>
      <c r="J47" s="95">
        <f>IF(E47="","",VLOOKUP(E47,Painel!$AH$5:$AI$60,2,FALSE))</f>
        <v>42</v>
      </c>
    </row>
    <row r="48" spans="1:10" x14ac:dyDescent="0.25">
      <c r="A48" s="96" t="s">
        <v>448</v>
      </c>
      <c r="B48" s="165" t="s">
        <v>135</v>
      </c>
      <c r="C48" s="166" t="s">
        <v>151</v>
      </c>
      <c r="D48" s="167" t="s">
        <v>153</v>
      </c>
      <c r="E48" s="97" t="s">
        <v>96</v>
      </c>
      <c r="F48" s="98" t="s">
        <v>49</v>
      </c>
      <c r="G48" s="99">
        <v>45330</v>
      </c>
      <c r="H48" s="100">
        <v>46044</v>
      </c>
      <c r="I48" s="224" t="s">
        <v>466</v>
      </c>
      <c r="J48" s="95"/>
    </row>
    <row r="49" spans="1:10" x14ac:dyDescent="0.25">
      <c r="A49" s="96" t="s">
        <v>467</v>
      </c>
      <c r="B49" s="165" t="str">
        <f>IF(C49="","",VLOOKUP($A49,'Infos Gerais'!$A$2:$D$101,4,FALSE))</f>
        <v>Vigente</v>
      </c>
      <c r="C49" s="166" t="str">
        <f>IF(A49="","",VLOOKUP($A49,'Infos Gerais'!$A$2:$I$101,7,FALSE))</f>
        <v>SECULT</v>
      </c>
      <c r="D49" s="167" t="str">
        <f>IF(C49="","",VLOOKUP($A49,'Infos Gerais'!$A$2:$I$101,9,FALSE))</f>
        <v>ICF</v>
      </c>
      <c r="E49" s="97" t="s">
        <v>31</v>
      </c>
      <c r="F49" s="98" t="s">
        <v>31</v>
      </c>
      <c r="G49" s="99">
        <v>44043</v>
      </c>
      <c r="H49" s="100">
        <v>45291</v>
      </c>
      <c r="I49" s="182" t="s">
        <v>468</v>
      </c>
      <c r="J49" s="95">
        <f>IF(E49="","",VLOOKUP(E49,Painel!$AH$5:$AI$60,2,FALSE))</f>
        <v>0</v>
      </c>
    </row>
    <row r="50" spans="1:10" x14ac:dyDescent="0.25">
      <c r="A50" s="96" t="s">
        <v>467</v>
      </c>
      <c r="B50" s="165" t="str">
        <f>IF(C50="","",VLOOKUP($A50,'Infos Gerais'!$A$2:$D$101,4,FALSE))</f>
        <v>Vigente</v>
      </c>
      <c r="C50" s="166" t="str">
        <f>IF(A50="","",VLOOKUP($A50,'Infos Gerais'!$A$2:$I$101,7,FALSE))</f>
        <v>SECULT</v>
      </c>
      <c r="D50" s="167" t="str">
        <f>IF(C50="","",VLOOKUP($A50,'Infos Gerais'!$A$2:$I$101,9,FALSE))</f>
        <v>ICF</v>
      </c>
      <c r="E50" s="97" t="s">
        <v>34</v>
      </c>
      <c r="F50" s="98" t="s">
        <v>31</v>
      </c>
      <c r="G50" s="99">
        <v>44492</v>
      </c>
      <c r="H50" s="100">
        <v>45291</v>
      </c>
      <c r="I50" s="182" t="s">
        <v>469</v>
      </c>
      <c r="J50" s="95">
        <f>IF(E50="","",VLOOKUP(E50,Painel!$AH$5:$AI$60,2,FALSE))</f>
        <v>1</v>
      </c>
    </row>
    <row r="51" spans="1:10" x14ac:dyDescent="0.25">
      <c r="A51" s="96" t="s">
        <v>467</v>
      </c>
      <c r="B51" s="165" t="str">
        <f>IF(C51="","",VLOOKUP($A51,'Infos Gerais'!$A$2:$D$101,4,FALSE))</f>
        <v>Vigente</v>
      </c>
      <c r="C51" s="166" t="str">
        <f>IF(A51="","",VLOOKUP($A51,'Infos Gerais'!$A$2:$I$101,7,FALSE))</f>
        <v>SECULT</v>
      </c>
      <c r="D51" s="167" t="str">
        <f>IF(C51="","",VLOOKUP($A51,'Infos Gerais'!$A$2:$I$101,9,FALSE))</f>
        <v>ICF</v>
      </c>
      <c r="E51" s="97" t="s">
        <v>37</v>
      </c>
      <c r="F51" s="98" t="s">
        <v>31</v>
      </c>
      <c r="G51" s="99">
        <v>45289</v>
      </c>
      <c r="H51" s="100">
        <v>45654</v>
      </c>
      <c r="I51" s="182" t="s">
        <v>470</v>
      </c>
      <c r="J51" s="95">
        <f>IF(E51="","",VLOOKUP(E51,Painel!$AH$5:$AI$60,2,FALSE))</f>
        <v>2</v>
      </c>
    </row>
    <row r="52" spans="1:10" x14ac:dyDescent="0.25">
      <c r="A52" s="96" t="s">
        <v>471</v>
      </c>
      <c r="B52" s="165" t="str">
        <f>IF(C52="","",VLOOKUP($A52,'Infos Gerais'!$A$2:$D$101,4,FALSE))</f>
        <v>Extinto</v>
      </c>
      <c r="C52" s="166" t="str">
        <f>IF(A52="","",VLOOKUP($A52,'Infos Gerais'!$A$2:$I$101,7,FALSE))</f>
        <v>SEJUSP</v>
      </c>
      <c r="D52" s="167" t="str">
        <f>IF(C52="","",VLOOKUP($A52,'Infos Gerais'!$A$2:$I$101,9,FALSE))</f>
        <v>IELO</v>
      </c>
      <c r="E52" s="97" t="s">
        <v>31</v>
      </c>
      <c r="F52" s="98"/>
      <c r="G52" s="99">
        <v>44209</v>
      </c>
      <c r="H52" s="100">
        <v>44388</v>
      </c>
      <c r="I52" s="101" t="s">
        <v>472</v>
      </c>
      <c r="J52" s="95">
        <f>IF(E52="","",VLOOKUP(E52,Painel!$AH$5:$AI$60,2,FALSE))</f>
        <v>0</v>
      </c>
    </row>
    <row r="53" spans="1:10" x14ac:dyDescent="0.25">
      <c r="A53" s="96" t="s">
        <v>471</v>
      </c>
      <c r="B53" s="165" t="str">
        <f>IF(C53="","",VLOOKUP($A53,'Infos Gerais'!$A$2:$D$101,4,FALSE))</f>
        <v>Extinto</v>
      </c>
      <c r="C53" s="166" t="str">
        <f>IF(A53="","",VLOOKUP($A53,'Infos Gerais'!$A$2:$I$101,7,FALSE))</f>
        <v>SEJUSP</v>
      </c>
      <c r="D53" s="167" t="str">
        <f>IF(C53="","",VLOOKUP($A53,'Infos Gerais'!$A$2:$I$101,9,FALSE))</f>
        <v>IELO</v>
      </c>
      <c r="E53" s="97" t="s">
        <v>89</v>
      </c>
      <c r="F53" s="98" t="s">
        <v>31</v>
      </c>
      <c r="G53" s="99">
        <v>44222</v>
      </c>
      <c r="H53" s="100">
        <v>44388</v>
      </c>
      <c r="I53" s="101"/>
      <c r="J53" s="95">
        <f>IF(E53="","",VLOOKUP(E53,Painel!$AH$5:$AI$60,2,FALSE))</f>
        <v>36</v>
      </c>
    </row>
    <row r="54" spans="1:10" x14ac:dyDescent="0.25">
      <c r="A54" s="96" t="s">
        <v>471</v>
      </c>
      <c r="B54" s="165" t="str">
        <f>IF(C54="","",VLOOKUP($A54,'Infos Gerais'!$A$2:$D$101,4,FALSE))</f>
        <v>Extinto</v>
      </c>
      <c r="C54" s="166" t="str">
        <f>IF(A54="","",VLOOKUP($A54,'Infos Gerais'!$A$2:$I$101,7,FALSE))</f>
        <v>SEJUSP</v>
      </c>
      <c r="D54" s="167" t="str">
        <f>IF(C54="","",VLOOKUP($A54,'Infos Gerais'!$A$2:$I$101,9,FALSE))</f>
        <v>IELO</v>
      </c>
      <c r="E54" s="97" t="s">
        <v>90</v>
      </c>
      <c r="F54" s="98" t="s">
        <v>31</v>
      </c>
      <c r="G54" s="99">
        <v>44279</v>
      </c>
      <c r="H54" s="100">
        <v>44388</v>
      </c>
      <c r="I54" s="101"/>
      <c r="J54" s="95">
        <f>IF(E54="","",VLOOKUP(E54,Painel!$AH$5:$AI$60,2,FALSE))</f>
        <v>37</v>
      </c>
    </row>
    <row r="55" spans="1:10" x14ac:dyDescent="0.25">
      <c r="A55" s="96" t="s">
        <v>471</v>
      </c>
      <c r="B55" s="165" t="str">
        <f>IF(C55="","",VLOOKUP($A55,'Infos Gerais'!$A$2:$D$101,4,FALSE))</f>
        <v>Extinto</v>
      </c>
      <c r="C55" s="166" t="str">
        <f>IF(A55="","",VLOOKUP($A55,'Infos Gerais'!$A$2:$I$101,7,FALSE))</f>
        <v>SEJUSP</v>
      </c>
      <c r="D55" s="167" t="str">
        <f>IF(C55="","",VLOOKUP($A55,'Infos Gerais'!$A$2:$I$101,9,FALSE))</f>
        <v>IELO</v>
      </c>
      <c r="E55" s="97" t="s">
        <v>91</v>
      </c>
      <c r="F55" s="98" t="s">
        <v>31</v>
      </c>
      <c r="G55" s="99">
        <v>44279</v>
      </c>
      <c r="H55" s="100">
        <v>44388</v>
      </c>
      <c r="I55" s="101"/>
      <c r="J55" s="95">
        <f>IF(E55="","",VLOOKUP(E55,Painel!$AH$5:$AI$60,2,FALSE))</f>
        <v>38</v>
      </c>
    </row>
    <row r="56" spans="1:10" x14ac:dyDescent="0.25">
      <c r="A56" s="96" t="s">
        <v>471</v>
      </c>
      <c r="B56" s="165" t="str">
        <f>IF(C56="","",VLOOKUP($A56,'Infos Gerais'!$A$2:$D$101,4,FALSE))</f>
        <v>Extinto</v>
      </c>
      <c r="C56" s="166" t="str">
        <f>IF(A56="","",VLOOKUP($A56,'Infos Gerais'!$A$2:$I$101,7,FALSE))</f>
        <v>SEJUSP</v>
      </c>
      <c r="D56" s="167" t="str">
        <f>IF(C56="","",VLOOKUP($A56,'Infos Gerais'!$A$2:$I$101,9,FALSE))</f>
        <v>IELO</v>
      </c>
      <c r="E56" s="97" t="s">
        <v>92</v>
      </c>
      <c r="F56" s="98" t="s">
        <v>31</v>
      </c>
      <c r="G56" s="99">
        <v>44319</v>
      </c>
      <c r="H56" s="100">
        <v>44388</v>
      </c>
      <c r="I56" s="101"/>
      <c r="J56" s="95">
        <f>IF(E56="","",VLOOKUP(E56,Painel!$AH$5:$AI$60,2,FALSE))</f>
        <v>39</v>
      </c>
    </row>
    <row r="57" spans="1:10" x14ac:dyDescent="0.25">
      <c r="A57" s="96" t="s">
        <v>471</v>
      </c>
      <c r="B57" s="165" t="str">
        <f>IF(C57="","",VLOOKUP($A57,'Infos Gerais'!$A$2:$D$101,4,FALSE))</f>
        <v>Extinto</v>
      </c>
      <c r="C57" s="166" t="str">
        <f>IF(A57="","",VLOOKUP($A57,'Infos Gerais'!$A$2:$I$101,7,FALSE))</f>
        <v>SEJUSP</v>
      </c>
      <c r="D57" s="167" t="str">
        <f>IF(C57="","",VLOOKUP($A57,'Infos Gerais'!$A$2:$I$101,9,FALSE))</f>
        <v>IELO</v>
      </c>
      <c r="E57" s="97" t="s">
        <v>93</v>
      </c>
      <c r="F57" s="98" t="s">
        <v>31</v>
      </c>
      <c r="G57" s="99">
        <v>44378</v>
      </c>
      <c r="H57" s="100">
        <v>44388</v>
      </c>
      <c r="I57" s="101"/>
      <c r="J57" s="95">
        <f>IF(E57="","",VLOOKUP(E57,Painel!$AH$5:$AI$60,2,FALSE))</f>
        <v>40</v>
      </c>
    </row>
    <row r="58" spans="1:10" x14ac:dyDescent="0.25">
      <c r="A58" s="96" t="s">
        <v>473</v>
      </c>
      <c r="B58" s="165" t="str">
        <f>IF(C58="","",VLOOKUP($A58,'Infos Gerais'!$A$2:$D$101,4,FALSE))</f>
        <v>Vigente</v>
      </c>
      <c r="C58" s="166" t="str">
        <f>IF(A58="","",VLOOKUP($A58,'Infos Gerais'!$A$2:$I$101,7,FALSE))</f>
        <v>SEJUSP</v>
      </c>
      <c r="D58" s="167" t="str">
        <f>IF(C58="","",VLOOKUP($A58,'Infos Gerais'!$A$2:$I$101,9,FALSE))</f>
        <v>IELO</v>
      </c>
      <c r="E58" s="97" t="s">
        <v>31</v>
      </c>
      <c r="F58" s="98"/>
      <c r="G58" s="99">
        <v>44389</v>
      </c>
      <c r="H58" s="100">
        <v>44753</v>
      </c>
      <c r="I58" s="101" t="s">
        <v>474</v>
      </c>
      <c r="J58" s="95">
        <f>IF(E58="","",VLOOKUP(E58,Painel!$AH$5:$AI$60,2,FALSE))</f>
        <v>0</v>
      </c>
    </row>
    <row r="59" spans="1:10" x14ac:dyDescent="0.25">
      <c r="A59" s="96" t="s">
        <v>473</v>
      </c>
      <c r="B59" s="165" t="str">
        <f>IF(C59="","",VLOOKUP($A59,'Infos Gerais'!$A$2:$D$101,4,FALSE))</f>
        <v>Vigente</v>
      </c>
      <c r="C59" s="166" t="str">
        <f>IF(A59="","",VLOOKUP($A59,'Infos Gerais'!$A$2:$I$101,7,FALSE))</f>
        <v>SEJUSP</v>
      </c>
      <c r="D59" s="167" t="str">
        <f>IF(C59="","",VLOOKUP($A59,'Infos Gerais'!$A$2:$I$101,9,FALSE))</f>
        <v>IELO</v>
      </c>
      <c r="E59" s="97" t="s">
        <v>34</v>
      </c>
      <c r="F59" s="98"/>
      <c r="G59" s="99">
        <v>44751</v>
      </c>
      <c r="H59" s="100">
        <v>45118</v>
      </c>
      <c r="I59" s="134" t="s">
        <v>475</v>
      </c>
      <c r="J59" s="95">
        <f>IF(E59="","",VLOOKUP(E59,Painel!$AH$5:$AI$60,2,FALSE))</f>
        <v>1</v>
      </c>
    </row>
    <row r="60" spans="1:10" x14ac:dyDescent="0.25">
      <c r="A60" s="96" t="s">
        <v>473</v>
      </c>
      <c r="B60" s="165" t="str">
        <f>IF(C60="","",VLOOKUP($A60,'Infos Gerais'!$A$2:$D$101,4,FALSE))</f>
        <v>Vigente</v>
      </c>
      <c r="C60" s="166" t="str">
        <f>IF(A60="","",VLOOKUP($A60,'Infos Gerais'!$A$2:$I$101,7,FALSE))</f>
        <v>SEJUSP</v>
      </c>
      <c r="D60" s="167" t="str">
        <f>IF(C60="","",VLOOKUP($A60,'Infos Gerais'!$A$2:$I$101,9,FALSE))</f>
        <v>IELO</v>
      </c>
      <c r="E60" s="97" t="s">
        <v>37</v>
      </c>
      <c r="F60" s="98" t="s">
        <v>37</v>
      </c>
      <c r="G60" s="99">
        <v>45119</v>
      </c>
      <c r="H60" s="100">
        <v>45473</v>
      </c>
      <c r="I60" s="182" t="s">
        <v>476</v>
      </c>
      <c r="J60" s="95">
        <f>IF(E60="","",VLOOKUP(E60,Painel!$AH$5:$AI$60,2,FALSE))</f>
        <v>2</v>
      </c>
    </row>
    <row r="61" spans="1:10" x14ac:dyDescent="0.25">
      <c r="A61" s="96" t="s">
        <v>473</v>
      </c>
      <c r="B61" s="165" t="str">
        <f>IF(C61="","",VLOOKUP($A61,'Infos Gerais'!$A$2:$D$101,4,FALSE))</f>
        <v>Vigente</v>
      </c>
      <c r="C61" s="166" t="str">
        <f>IF(A61="","",VLOOKUP($A61,'Infos Gerais'!$A$2:$I$101,7,FALSE))</f>
        <v>SEJUSP</v>
      </c>
      <c r="D61" s="167" t="str">
        <f>IF(C61="","",VLOOKUP($A61,'Infos Gerais'!$A$2:$I$101,9,FALSE))</f>
        <v>IELO</v>
      </c>
      <c r="E61" s="97" t="s">
        <v>89</v>
      </c>
      <c r="F61" s="98" t="s">
        <v>31</v>
      </c>
      <c r="G61" s="99">
        <v>44398</v>
      </c>
      <c r="H61" s="100">
        <v>44753</v>
      </c>
      <c r="I61" s="218" t="s">
        <v>477</v>
      </c>
      <c r="J61" s="95">
        <f>IF(E61="","",VLOOKUP(E61,Painel!$AH$5:$AI$60,2,FALSE))</f>
        <v>36</v>
      </c>
    </row>
    <row r="62" spans="1:10" x14ac:dyDescent="0.25">
      <c r="A62" s="96" t="s">
        <v>473</v>
      </c>
      <c r="B62" s="165" t="str">
        <f>IF(C62="","",VLOOKUP($A62,'Infos Gerais'!$A$2:$D$101,4,FALSE))</f>
        <v>Vigente</v>
      </c>
      <c r="C62" s="166" t="str">
        <f>IF(A62="","",VLOOKUP($A62,'Infos Gerais'!$A$2:$I$101,7,FALSE))</f>
        <v>SEJUSP</v>
      </c>
      <c r="D62" s="167" t="str">
        <f>IF(C62="","",VLOOKUP($A62,'Infos Gerais'!$A$2:$I$101,9,FALSE))</f>
        <v>IELO</v>
      </c>
      <c r="E62" s="97" t="s">
        <v>90</v>
      </c>
      <c r="F62" s="98" t="s">
        <v>31</v>
      </c>
      <c r="G62" s="99">
        <v>44623</v>
      </c>
      <c r="H62" s="100">
        <v>44753</v>
      </c>
      <c r="I62" s="218" t="s">
        <v>478</v>
      </c>
      <c r="J62" s="95">
        <f>IF(E62="","",VLOOKUP(E62,Painel!$AH$5:$AI$60,2,FALSE))</f>
        <v>37</v>
      </c>
    </row>
    <row r="63" spans="1:10" x14ac:dyDescent="0.25">
      <c r="A63" s="96" t="s">
        <v>473</v>
      </c>
      <c r="B63" s="165" t="str">
        <f>IF(C63="","",VLOOKUP($A63,'Infos Gerais'!$A$2:$D$101,4,FALSE))</f>
        <v>Vigente</v>
      </c>
      <c r="C63" s="166" t="str">
        <f>IF(A63="","",VLOOKUP($A63,'Infos Gerais'!$A$2:$I$101,7,FALSE))</f>
        <v>SEJUSP</v>
      </c>
      <c r="D63" s="167" t="str">
        <f>IF(C63="","",VLOOKUP($A63,'Infos Gerais'!$A$2:$I$101,9,FALSE))</f>
        <v>IELO</v>
      </c>
      <c r="E63" s="97" t="s">
        <v>71</v>
      </c>
      <c r="F63" s="98" t="s">
        <v>37</v>
      </c>
      <c r="G63" s="99">
        <v>45287</v>
      </c>
      <c r="H63" s="100">
        <v>45473</v>
      </c>
      <c r="I63" s="182" t="s">
        <v>479</v>
      </c>
      <c r="J63" s="95">
        <f>IF(E63="","",VLOOKUP(E63,Painel!$AH$5:$AI$60,2,FALSE))</f>
        <v>18</v>
      </c>
    </row>
    <row r="64" spans="1:10" x14ac:dyDescent="0.25">
      <c r="A64" s="96" t="s">
        <v>480</v>
      </c>
      <c r="B64" s="165" t="str">
        <f>IF(C64="","",VLOOKUP($A64,'Infos Gerais'!$A$2:$D$101,4,FALSE))</f>
        <v>Vigente</v>
      </c>
      <c r="C64" s="166" t="str">
        <f>IF(A64="","",VLOOKUP($A64,'Infos Gerais'!$A$2:$I$101,7,FALSE))</f>
        <v>SEJUSP</v>
      </c>
      <c r="D64" s="167" t="str">
        <f>IF(C64="","",VLOOKUP($A64,'Infos Gerais'!$A$2:$I$101,9,FALSE))</f>
        <v>IELO</v>
      </c>
      <c r="E64" s="97" t="s">
        <v>31</v>
      </c>
      <c r="F64" s="98"/>
      <c r="G64" s="99">
        <v>45266</v>
      </c>
      <c r="H64" s="100">
        <v>47092</v>
      </c>
      <c r="I64" s="182" t="s">
        <v>481</v>
      </c>
      <c r="J64" s="95">
        <f>IF(E64="","",VLOOKUP(E64,Painel!$AH$5:$AI$60,2,FALSE))</f>
        <v>0</v>
      </c>
    </row>
    <row r="65" spans="1:10" x14ac:dyDescent="0.25">
      <c r="A65" s="96" t="s">
        <v>482</v>
      </c>
      <c r="B65" s="165" t="str">
        <f>IF(C65="","",VLOOKUP($A65,'Infos Gerais'!$A$2:$D$101,4,FALSE))</f>
        <v>Vigente</v>
      </c>
      <c r="C65" s="166" t="str">
        <f>IF(A65="","",VLOOKUP($A65,'Infos Gerais'!$A$2:$I$101,7,FALSE))</f>
        <v>SEJUSP</v>
      </c>
      <c r="D65" s="167" t="str">
        <f>IF(C65="","",VLOOKUP($A65,'Infos Gerais'!$A$2:$I$101,9,FALSE))</f>
        <v>PEMSE</v>
      </c>
      <c r="E65" s="97" t="s">
        <v>31</v>
      </c>
      <c r="F65" s="98"/>
      <c r="G65" s="99">
        <v>45267</v>
      </c>
      <c r="H65" s="100">
        <v>47093</v>
      </c>
      <c r="I65" s="182" t="s">
        <v>483</v>
      </c>
      <c r="J65" s="95">
        <f>IF(E65="","",VLOOKUP(E65,Painel!$AH$5:$AI$60,2,FALSE))</f>
        <v>0</v>
      </c>
    </row>
    <row r="66" spans="1:10" x14ac:dyDescent="0.25">
      <c r="A66" s="96" t="s">
        <v>484</v>
      </c>
      <c r="B66" s="165" t="str">
        <f>IF(C66="","",VLOOKUP($A66,'Infos Gerais'!$A$2:$D$101,4,FALSE))</f>
        <v>Extinto</v>
      </c>
      <c r="C66" s="166" t="str">
        <f>IF(A66="","",VLOOKUP($A66,'Infos Gerais'!$A$2:$I$101,7,FALSE))</f>
        <v>SEDESE</v>
      </c>
      <c r="D66" s="167" t="str">
        <f>IF(C66="","",VLOOKUP($A66,'Infos Gerais'!$A$2:$I$101,9,FALSE))</f>
        <v>ECO</v>
      </c>
      <c r="E66" s="97" t="s">
        <v>29</v>
      </c>
      <c r="F66" s="98"/>
      <c r="G66" s="99">
        <v>38531</v>
      </c>
      <c r="H66" s="100">
        <v>38896</v>
      </c>
      <c r="I66" s="101"/>
      <c r="J66" s="95">
        <f>IF(E66="","",VLOOKUP(E66,Painel!$AH$5:$AI$60,2,FALSE))</f>
        <v>0</v>
      </c>
    </row>
    <row r="67" spans="1:10" x14ac:dyDescent="0.25">
      <c r="A67" s="96" t="s">
        <v>484</v>
      </c>
      <c r="B67" s="165" t="str">
        <f>IF(C67="","",VLOOKUP($A67,'Infos Gerais'!$A$2:$D$101,4,FALSE))</f>
        <v>Extinto</v>
      </c>
      <c r="C67" s="166" t="str">
        <f>IF(A67="","",VLOOKUP($A67,'Infos Gerais'!$A$2:$I$101,7,FALSE))</f>
        <v>SEDESE</v>
      </c>
      <c r="D67" s="167" t="str">
        <f>IF(C67="","",VLOOKUP($A67,'Infos Gerais'!$A$2:$I$101,9,FALSE))</f>
        <v>ECO</v>
      </c>
      <c r="E67" s="97" t="s">
        <v>34</v>
      </c>
      <c r="F67" s="98"/>
      <c r="G67" s="99">
        <v>38761</v>
      </c>
      <c r="H67" s="100"/>
      <c r="I67" s="101"/>
      <c r="J67" s="95">
        <f>IF(E67="","",VLOOKUP(E67,Painel!$AH$5:$AI$60,2,FALSE))</f>
        <v>1</v>
      </c>
    </row>
    <row r="68" spans="1:10" x14ac:dyDescent="0.25">
      <c r="A68" s="96" t="s">
        <v>485</v>
      </c>
      <c r="B68" s="165" t="str">
        <f>IF(C68="","",VLOOKUP($A68,'Infos Gerais'!$A$2:$D$101,4,FALSE))</f>
        <v>Extinto</v>
      </c>
      <c r="C68" s="166" t="str">
        <f>IF(A68="","",VLOOKUP($A68,'Infos Gerais'!$A$2:$I$101,7,FALSE))</f>
        <v>SEDS</v>
      </c>
      <c r="D68" s="167" t="str">
        <f>IF(C68="","",VLOOKUP($A68,'Infos Gerais'!$A$2:$I$101,9,FALSE))</f>
        <v>ELO</v>
      </c>
      <c r="E68" s="97" t="s">
        <v>29</v>
      </c>
      <c r="F68" s="98"/>
      <c r="G68" s="99">
        <v>38609</v>
      </c>
      <c r="H68" s="100">
        <v>38943</v>
      </c>
      <c r="I68" s="101"/>
      <c r="J68" s="95">
        <f>IF(E68="","",VLOOKUP(E68,Painel!$AH$5:$AI$60,2,FALSE))</f>
        <v>0</v>
      </c>
    </row>
    <row r="69" spans="1:10" x14ac:dyDescent="0.25">
      <c r="A69" s="96" t="s">
        <v>485</v>
      </c>
      <c r="B69" s="165" t="str">
        <f>IF(C69="","",VLOOKUP($A69,'Infos Gerais'!$A$2:$D$101,4,FALSE))</f>
        <v>Extinto</v>
      </c>
      <c r="C69" s="166" t="str">
        <f>IF(A69="","",VLOOKUP($A69,'Infos Gerais'!$A$2:$I$101,7,FALSE))</f>
        <v>SEDS</v>
      </c>
      <c r="D69" s="167" t="str">
        <f>IF(C69="","",VLOOKUP($A69,'Infos Gerais'!$A$2:$I$101,9,FALSE))</f>
        <v>ELO</v>
      </c>
      <c r="E69" s="97" t="s">
        <v>34</v>
      </c>
      <c r="F69" s="98"/>
      <c r="G69" s="99">
        <v>38944</v>
      </c>
      <c r="H69" s="100">
        <v>39113</v>
      </c>
      <c r="I69" s="101"/>
      <c r="J69" s="95">
        <f>IF(E69="","",VLOOKUP(E69,Painel!$AH$5:$AI$60,2,FALSE))</f>
        <v>1</v>
      </c>
    </row>
    <row r="70" spans="1:10" x14ac:dyDescent="0.25">
      <c r="A70" s="96" t="s">
        <v>485</v>
      </c>
      <c r="B70" s="165" t="str">
        <f>IF(C70="","",VLOOKUP($A70,'Infos Gerais'!$A$2:$D$101,4,FALSE))</f>
        <v>Extinto</v>
      </c>
      <c r="C70" s="166" t="str">
        <f>IF(A70="","",VLOOKUP($A70,'Infos Gerais'!$A$2:$I$101,7,FALSE))</f>
        <v>SEDS</v>
      </c>
      <c r="D70" s="167" t="str">
        <f>IF(C70="","",VLOOKUP($A70,'Infos Gerais'!$A$2:$I$101,9,FALSE))</f>
        <v>ELO</v>
      </c>
      <c r="E70" s="97" t="s">
        <v>37</v>
      </c>
      <c r="F70" s="98"/>
      <c r="G70" s="99">
        <v>39114</v>
      </c>
      <c r="H70" s="100">
        <v>39478</v>
      </c>
      <c r="I70" s="101"/>
      <c r="J70" s="95">
        <f>IF(E70="","",VLOOKUP(E70,Painel!$AH$5:$AI$60,2,FALSE))</f>
        <v>2</v>
      </c>
    </row>
    <row r="71" spans="1:10" x14ac:dyDescent="0.25">
      <c r="A71" s="96" t="s">
        <v>485</v>
      </c>
      <c r="B71" s="165" t="str">
        <f>IF(C71="","",VLOOKUP($A71,'Infos Gerais'!$A$2:$D$101,4,FALSE))</f>
        <v>Extinto</v>
      </c>
      <c r="C71" s="166" t="str">
        <f>IF(A71="","",VLOOKUP($A71,'Infos Gerais'!$A$2:$I$101,7,FALSE))</f>
        <v>SEDS</v>
      </c>
      <c r="D71" s="167" t="str">
        <f>IF(C71="","",VLOOKUP($A71,'Infos Gerais'!$A$2:$I$101,9,FALSE))</f>
        <v>ELO</v>
      </c>
      <c r="E71" s="97" t="s">
        <v>40</v>
      </c>
      <c r="F71" s="98"/>
      <c r="G71" s="99">
        <v>39539</v>
      </c>
      <c r="H71" s="100">
        <v>39844</v>
      </c>
      <c r="I71" s="101"/>
      <c r="J71" s="95">
        <f>IF(E71="","",VLOOKUP(E71,Painel!$AH$5:$AI$60,2,FALSE))</f>
        <v>3</v>
      </c>
    </row>
    <row r="72" spans="1:10" x14ac:dyDescent="0.25">
      <c r="A72" s="96" t="s">
        <v>485</v>
      </c>
      <c r="B72" s="165" t="str">
        <f>IF(C72="","",VLOOKUP($A72,'Infos Gerais'!$A$2:$D$101,4,FALSE))</f>
        <v>Extinto</v>
      </c>
      <c r="C72" s="166" t="str">
        <f>IF(A72="","",VLOOKUP($A72,'Infos Gerais'!$A$2:$I$101,7,FALSE))</f>
        <v>SEDS</v>
      </c>
      <c r="D72" s="167" t="str">
        <f>IF(C72="","",VLOOKUP($A72,'Infos Gerais'!$A$2:$I$101,9,FALSE))</f>
        <v>ELO</v>
      </c>
      <c r="E72" s="97" t="s">
        <v>43</v>
      </c>
      <c r="F72" s="98"/>
      <c r="G72" s="99">
        <v>39846</v>
      </c>
      <c r="H72" s="100">
        <v>40178</v>
      </c>
      <c r="I72" s="101"/>
      <c r="J72" s="95">
        <f>IF(E72="","",VLOOKUP(E72,Painel!$AH$5:$AI$60,2,FALSE))</f>
        <v>4</v>
      </c>
    </row>
    <row r="73" spans="1:10" x14ac:dyDescent="0.25">
      <c r="A73" s="96" t="s">
        <v>485</v>
      </c>
      <c r="B73" s="165" t="str">
        <f>IF(C73="","",VLOOKUP($A73,'Infos Gerais'!$A$2:$D$101,4,FALSE))</f>
        <v>Extinto</v>
      </c>
      <c r="C73" s="166" t="str">
        <f>IF(A73="","",VLOOKUP($A73,'Infos Gerais'!$A$2:$I$101,7,FALSE))</f>
        <v>SEDS</v>
      </c>
      <c r="D73" s="167" t="str">
        <f>IF(C73="","",VLOOKUP($A73,'Infos Gerais'!$A$2:$I$101,9,FALSE))</f>
        <v>ELO</v>
      </c>
      <c r="E73" s="97" t="s">
        <v>46</v>
      </c>
      <c r="F73" s="98"/>
      <c r="G73" s="99">
        <v>40179</v>
      </c>
      <c r="H73" s="100">
        <v>40724</v>
      </c>
      <c r="I73" s="101"/>
      <c r="J73" s="95">
        <f>IF(E73="","",VLOOKUP(E73,Painel!$AH$5:$AI$60,2,FALSE))</f>
        <v>5</v>
      </c>
    </row>
    <row r="74" spans="1:10" x14ac:dyDescent="0.25">
      <c r="A74" s="96" t="s">
        <v>485</v>
      </c>
      <c r="B74" s="165" t="str">
        <f>IF(C74="","",VLOOKUP($A74,'Infos Gerais'!$A$2:$D$101,4,FALSE))</f>
        <v>Extinto</v>
      </c>
      <c r="C74" s="166" t="str">
        <f>IF(A74="","",VLOOKUP($A74,'Infos Gerais'!$A$2:$I$101,7,FALSE))</f>
        <v>SEDS</v>
      </c>
      <c r="D74" s="167" t="str">
        <f>IF(C74="","",VLOOKUP($A74,'Infos Gerais'!$A$2:$I$101,9,FALSE))</f>
        <v>ELO</v>
      </c>
      <c r="E74" s="97" t="s">
        <v>49</v>
      </c>
      <c r="F74" s="98"/>
      <c r="G74" s="99">
        <v>40269</v>
      </c>
      <c r="H74" s="100">
        <v>40724</v>
      </c>
      <c r="I74" s="101"/>
      <c r="J74" s="95">
        <f>IF(E74="","",VLOOKUP(E74,Painel!$AH$5:$AI$60,2,FALSE))</f>
        <v>6</v>
      </c>
    </row>
    <row r="75" spans="1:10" x14ac:dyDescent="0.25">
      <c r="A75" s="96" t="s">
        <v>485</v>
      </c>
      <c r="B75" s="165" t="str">
        <f>IF(C75="","",VLOOKUP($A75,'Infos Gerais'!$A$2:$D$101,4,FALSE))</f>
        <v>Extinto</v>
      </c>
      <c r="C75" s="166" t="str">
        <f>IF(A75="","",VLOOKUP($A75,'Infos Gerais'!$A$2:$I$101,7,FALSE))</f>
        <v>SEDS</v>
      </c>
      <c r="D75" s="167" t="str">
        <f>IF(C75="","",VLOOKUP($A75,'Infos Gerais'!$A$2:$I$101,9,FALSE))</f>
        <v>ELO</v>
      </c>
      <c r="E75" s="97" t="s">
        <v>52</v>
      </c>
      <c r="F75" s="98"/>
      <c r="G75" s="99">
        <v>40725</v>
      </c>
      <c r="H75" s="100">
        <v>41274</v>
      </c>
      <c r="I75" s="101"/>
      <c r="J75" s="95">
        <f>IF(E75="","",VLOOKUP(E75,Painel!$AH$5:$AI$60,2,FALSE))</f>
        <v>7</v>
      </c>
    </row>
    <row r="76" spans="1:10" x14ac:dyDescent="0.25">
      <c r="A76" s="96" t="s">
        <v>485</v>
      </c>
      <c r="B76" s="165" t="str">
        <f>IF(C76="","",VLOOKUP($A76,'Infos Gerais'!$A$2:$D$101,4,FALSE))</f>
        <v>Extinto</v>
      </c>
      <c r="C76" s="166" t="str">
        <f>IF(A76="","",VLOOKUP($A76,'Infos Gerais'!$A$2:$I$101,7,FALSE))</f>
        <v>SEDS</v>
      </c>
      <c r="D76" s="167" t="str">
        <f>IF(C76="","",VLOOKUP($A76,'Infos Gerais'!$A$2:$I$101,9,FALSE))</f>
        <v>ELO</v>
      </c>
      <c r="E76" s="97" t="s">
        <v>55</v>
      </c>
      <c r="F76" s="98"/>
      <c r="G76" s="99">
        <v>41092</v>
      </c>
      <c r="H76" s="100">
        <v>41455</v>
      </c>
      <c r="I76" s="101"/>
      <c r="J76" s="95">
        <f>IF(E76="","",VLOOKUP(E76,Painel!$AH$5:$AI$60,2,FALSE))</f>
        <v>8</v>
      </c>
    </row>
    <row r="77" spans="1:10" x14ac:dyDescent="0.25">
      <c r="A77" s="96" t="s">
        <v>485</v>
      </c>
      <c r="B77" s="165" t="str">
        <f>IF(C77="","",VLOOKUP($A77,'Infos Gerais'!$A$2:$D$101,4,FALSE))</f>
        <v>Extinto</v>
      </c>
      <c r="C77" s="166" t="str">
        <f>IF(A77="","",VLOOKUP($A77,'Infos Gerais'!$A$2:$I$101,7,FALSE))</f>
        <v>SEDS</v>
      </c>
      <c r="D77" s="167" t="str">
        <f>IF(C77="","",VLOOKUP($A77,'Infos Gerais'!$A$2:$I$101,9,FALSE))</f>
        <v>ELO</v>
      </c>
      <c r="E77" s="97" t="s">
        <v>58</v>
      </c>
      <c r="F77" s="98"/>
      <c r="G77" s="99">
        <v>41456</v>
      </c>
      <c r="H77" s="100">
        <v>41820</v>
      </c>
      <c r="I77" s="101"/>
      <c r="J77" s="95">
        <f>IF(E77="","",VLOOKUP(E77,Painel!$AH$5:$AI$60,2,FALSE))</f>
        <v>9</v>
      </c>
    </row>
    <row r="78" spans="1:10" x14ac:dyDescent="0.25">
      <c r="A78" s="96" t="s">
        <v>485</v>
      </c>
      <c r="B78" s="165" t="str">
        <f>IF(C78="","",VLOOKUP($A78,'Infos Gerais'!$A$2:$D$101,4,FALSE))</f>
        <v>Extinto</v>
      </c>
      <c r="C78" s="166" t="str">
        <f>IF(A78="","",VLOOKUP($A78,'Infos Gerais'!$A$2:$I$101,7,FALSE))</f>
        <v>SEDS</v>
      </c>
      <c r="D78" s="167" t="str">
        <f>IF(C78="","",VLOOKUP($A78,'Infos Gerais'!$A$2:$I$101,9,FALSE))</f>
        <v>ELO</v>
      </c>
      <c r="E78" s="97" t="s">
        <v>60</v>
      </c>
      <c r="F78" s="98"/>
      <c r="G78" s="99">
        <v>41548</v>
      </c>
      <c r="H78" s="100">
        <v>41820</v>
      </c>
      <c r="I78" s="101"/>
      <c r="J78" s="95">
        <f>IF(E78="","",VLOOKUP(E78,Painel!$AH$5:$AI$60,2,FALSE))</f>
        <v>10</v>
      </c>
    </row>
    <row r="79" spans="1:10" x14ac:dyDescent="0.25">
      <c r="A79" s="96" t="s">
        <v>485</v>
      </c>
      <c r="B79" s="165" t="str">
        <f>IF(C79="","",VLOOKUP($A79,'Infos Gerais'!$A$2:$D$101,4,FALSE))</f>
        <v>Extinto</v>
      </c>
      <c r="C79" s="166" t="str">
        <f>IF(A79="","",VLOOKUP($A79,'Infos Gerais'!$A$2:$I$101,7,FALSE))</f>
        <v>SEDS</v>
      </c>
      <c r="D79" s="167" t="str">
        <f>IF(C79="","",VLOOKUP($A79,'Infos Gerais'!$A$2:$I$101,9,FALSE))</f>
        <v>ELO</v>
      </c>
      <c r="E79" s="97" t="s">
        <v>62</v>
      </c>
      <c r="F79" s="98"/>
      <c r="G79" s="99"/>
      <c r="H79" s="100"/>
      <c r="I79" s="101"/>
      <c r="J79" s="95">
        <f>IF(E79="","",VLOOKUP(E79,Painel!$AH$5:$AI$60,2,FALSE))</f>
        <v>11</v>
      </c>
    </row>
    <row r="80" spans="1:10" x14ac:dyDescent="0.25">
      <c r="A80" s="96" t="s">
        <v>485</v>
      </c>
      <c r="B80" s="165" t="str">
        <f>IF(C80="","",VLOOKUP($A80,'Infos Gerais'!$A$2:$D$101,4,FALSE))</f>
        <v>Extinto</v>
      </c>
      <c r="C80" s="166" t="str">
        <f>IF(A80="","",VLOOKUP($A80,'Infos Gerais'!$A$2:$I$101,7,FALSE))</f>
        <v>SEDS</v>
      </c>
      <c r="D80" s="167" t="str">
        <f>IF(C80="","",VLOOKUP($A80,'Infos Gerais'!$A$2:$I$101,9,FALSE))</f>
        <v>ELO</v>
      </c>
      <c r="E80" s="97" t="s">
        <v>64</v>
      </c>
      <c r="F80" s="98"/>
      <c r="G80" s="99"/>
      <c r="H80" s="100"/>
      <c r="I80" s="101"/>
      <c r="J80" s="95">
        <f>IF(E80="","",VLOOKUP(E80,Painel!$AH$5:$AI$60,2,FALSE))</f>
        <v>12</v>
      </c>
    </row>
    <row r="81" spans="1:10" x14ac:dyDescent="0.25">
      <c r="A81" s="96" t="s">
        <v>485</v>
      </c>
      <c r="B81" s="165" t="str">
        <f>IF(C81="","",VLOOKUP($A81,'Infos Gerais'!$A$2:$D$101,4,FALSE))</f>
        <v>Extinto</v>
      </c>
      <c r="C81" s="166" t="str">
        <f>IF(A81="","",VLOOKUP($A81,'Infos Gerais'!$A$2:$I$101,7,FALSE))</f>
        <v>SEDS</v>
      </c>
      <c r="D81" s="167" t="str">
        <f>IF(C81="","",VLOOKUP($A81,'Infos Gerais'!$A$2:$I$101,9,FALSE))</f>
        <v>ELO</v>
      </c>
      <c r="E81" s="97" t="s">
        <v>66</v>
      </c>
      <c r="F81" s="98"/>
      <c r="G81" s="99">
        <v>42278</v>
      </c>
      <c r="H81" s="100">
        <v>42429</v>
      </c>
      <c r="I81" s="101"/>
      <c r="J81" s="95">
        <f>IF(E81="","",VLOOKUP(E81,Painel!$AH$5:$AI$60,2,FALSE))</f>
        <v>13</v>
      </c>
    </row>
    <row r="82" spans="1:10" x14ac:dyDescent="0.25">
      <c r="A82" s="96" t="s">
        <v>485</v>
      </c>
      <c r="B82" s="165" t="str">
        <f>IF(C82="","",VLOOKUP($A82,'Infos Gerais'!$A$2:$D$101,4,FALSE))</f>
        <v>Extinto</v>
      </c>
      <c r="C82" s="166" t="str">
        <f>IF(A82="","",VLOOKUP($A82,'Infos Gerais'!$A$2:$I$101,7,FALSE))</f>
        <v>SEDS</v>
      </c>
      <c r="D82" s="167" t="str">
        <f>IF(C82="","",VLOOKUP($A82,'Infos Gerais'!$A$2:$I$101,9,FALSE))</f>
        <v>ELO</v>
      </c>
      <c r="E82" s="97" t="s">
        <v>66</v>
      </c>
      <c r="F82" s="98"/>
      <c r="G82" s="99">
        <v>42278</v>
      </c>
      <c r="H82" s="100">
        <v>42429</v>
      </c>
      <c r="I82" s="101"/>
      <c r="J82" s="95">
        <f>IF(E82="","",VLOOKUP(E82,Painel!$AH$5:$AI$60,2,FALSE))</f>
        <v>13</v>
      </c>
    </row>
    <row r="83" spans="1:10" x14ac:dyDescent="0.25">
      <c r="A83" s="96" t="s">
        <v>485</v>
      </c>
      <c r="B83" s="165" t="str">
        <f>IF(C83="","",VLOOKUP($A83,'Infos Gerais'!$A$2:$D$101,4,FALSE))</f>
        <v>Extinto</v>
      </c>
      <c r="C83" s="166" t="str">
        <f>IF(A83="","",VLOOKUP($A83,'Infos Gerais'!$A$2:$I$101,7,FALSE))</f>
        <v>SEDS</v>
      </c>
      <c r="D83" s="167" t="str">
        <f>IF(C83="","",VLOOKUP($A83,'Infos Gerais'!$A$2:$I$101,9,FALSE))</f>
        <v>ELO</v>
      </c>
      <c r="E83" s="97" t="s">
        <v>67</v>
      </c>
      <c r="F83" s="98"/>
      <c r="G83" s="99"/>
      <c r="H83" s="100"/>
      <c r="I83" s="101"/>
      <c r="J83" s="95">
        <f>IF(E83="","",VLOOKUP(E83,Painel!$AH$5:$AI$60,2,FALSE))</f>
        <v>14</v>
      </c>
    </row>
    <row r="84" spans="1:10" x14ac:dyDescent="0.25">
      <c r="A84" s="96" t="s">
        <v>486</v>
      </c>
      <c r="B84" s="165" t="str">
        <f>IF(C84="","",VLOOKUP($A84,'Infos Gerais'!$A$2:$D$101,4,FALSE))</f>
        <v>Extinto</v>
      </c>
      <c r="C84" s="166" t="str">
        <f>IF(A84="","",VLOOKUP($A84,'Infos Gerais'!$A$2:$I$101,7,FALSE))</f>
        <v>FRM</v>
      </c>
      <c r="D84" s="167" t="str">
        <f>IF(C84="","",VLOOKUP($A84,'Infos Gerais'!$A$2:$I$101,9,FALSE))</f>
        <v>AMEIS</v>
      </c>
      <c r="E84" s="97" t="s">
        <v>29</v>
      </c>
      <c r="F84" s="98"/>
      <c r="G84" s="99">
        <v>38617</v>
      </c>
      <c r="H84" s="100">
        <v>38890</v>
      </c>
      <c r="I84" s="101"/>
      <c r="J84" s="95">
        <f>IF(E84="","",VLOOKUP(E84,Painel!$AH$5:$AI$60,2,FALSE))</f>
        <v>0</v>
      </c>
    </row>
    <row r="85" spans="1:10" x14ac:dyDescent="0.25">
      <c r="A85" s="96" t="s">
        <v>486</v>
      </c>
      <c r="B85" s="165" t="str">
        <f>IF(C85="","",VLOOKUP($A85,'Infos Gerais'!$A$2:$D$101,4,FALSE))</f>
        <v>Extinto</v>
      </c>
      <c r="C85" s="166" t="str">
        <f>IF(A85="","",VLOOKUP($A85,'Infos Gerais'!$A$2:$I$101,7,FALSE))</f>
        <v>FRM</v>
      </c>
      <c r="D85" s="167" t="str">
        <f>IF(C85="","",VLOOKUP($A85,'Infos Gerais'!$A$2:$I$101,9,FALSE))</f>
        <v>AMEIS</v>
      </c>
      <c r="E85" s="97" t="s">
        <v>34</v>
      </c>
      <c r="F85" s="98"/>
      <c r="G85" s="99">
        <v>38708</v>
      </c>
      <c r="H85" s="100">
        <v>38890</v>
      </c>
      <c r="I85" s="101"/>
      <c r="J85" s="95">
        <f>IF(E85="","",VLOOKUP(E85,Painel!$AH$5:$AI$60,2,FALSE))</f>
        <v>1</v>
      </c>
    </row>
    <row r="86" spans="1:10" x14ac:dyDescent="0.25">
      <c r="A86" s="96" t="s">
        <v>486</v>
      </c>
      <c r="B86" s="165" t="str">
        <f>IF(C86="","",VLOOKUP($A86,'Infos Gerais'!$A$2:$D$101,4,FALSE))</f>
        <v>Extinto</v>
      </c>
      <c r="C86" s="166" t="str">
        <f>IF(A86="","",VLOOKUP($A86,'Infos Gerais'!$A$2:$I$101,7,FALSE))</f>
        <v>FRM</v>
      </c>
      <c r="D86" s="167" t="str">
        <f>IF(C86="","",VLOOKUP($A86,'Infos Gerais'!$A$2:$I$101,9,FALSE))</f>
        <v>AMEIS</v>
      </c>
      <c r="E86" s="97" t="s">
        <v>37</v>
      </c>
      <c r="F86" s="98"/>
      <c r="G86" s="99">
        <v>38889</v>
      </c>
      <c r="H86" s="100">
        <v>38950</v>
      </c>
      <c r="I86" s="101"/>
      <c r="J86" s="95">
        <f>IF(E86="","",VLOOKUP(E86,Painel!$AH$5:$AI$60,2,FALSE))</f>
        <v>2</v>
      </c>
    </row>
    <row r="87" spans="1:10" x14ac:dyDescent="0.25">
      <c r="A87" s="96" t="s">
        <v>487</v>
      </c>
      <c r="B87" s="165" t="str">
        <f>IF(C87="","",VLOOKUP($A87,'Infos Gerais'!$A$2:$D$101,4,FALSE))</f>
        <v>Extinto</v>
      </c>
      <c r="C87" s="166" t="str">
        <f>IF(A87="","",VLOOKUP($A87,'Infos Gerais'!$A$2:$I$101,7,FALSE))</f>
        <v>SEDESE</v>
      </c>
      <c r="D87" s="167" t="str">
        <f>IF(C87="","",VLOOKUP($A87,'Infos Gerais'!$A$2:$I$101,9,FALSE))</f>
        <v>HUMANIZARTE</v>
      </c>
      <c r="E87" s="97" t="s">
        <v>29</v>
      </c>
      <c r="F87" s="98"/>
      <c r="G87" s="100">
        <v>38677</v>
      </c>
      <c r="H87" s="100">
        <v>39042</v>
      </c>
      <c r="I87" s="101"/>
      <c r="J87" s="95">
        <f>IF(E87="","",VLOOKUP(E87,Painel!$AH$5:$AI$60,2,FALSE))</f>
        <v>0</v>
      </c>
    </row>
    <row r="88" spans="1:10" x14ac:dyDescent="0.25">
      <c r="A88" s="96" t="s">
        <v>487</v>
      </c>
      <c r="B88" s="165" t="str">
        <f>IF(C88="","",VLOOKUP($A88,'Infos Gerais'!$A$2:$D$101,4,FALSE))</f>
        <v>Extinto</v>
      </c>
      <c r="C88" s="166" t="str">
        <f>IF(A88="","",VLOOKUP($A88,'Infos Gerais'!$A$2:$I$101,7,FALSE))</f>
        <v>SEDESE</v>
      </c>
      <c r="D88" s="167" t="str">
        <f>IF(C88="","",VLOOKUP($A88,'Infos Gerais'!$A$2:$I$101,9,FALSE))</f>
        <v>HUMANIZARTE</v>
      </c>
      <c r="E88" s="97" t="s">
        <v>34</v>
      </c>
      <c r="F88" s="98"/>
      <c r="G88" s="99">
        <v>39041</v>
      </c>
      <c r="H88" s="100">
        <v>39162</v>
      </c>
      <c r="I88" s="101"/>
      <c r="J88" s="95">
        <f>IF(E88="","",VLOOKUP(E88,Painel!$AH$5:$AI$60,2,FALSE))</f>
        <v>1</v>
      </c>
    </row>
    <row r="89" spans="1:10" x14ac:dyDescent="0.25">
      <c r="A89" s="96" t="s">
        <v>487</v>
      </c>
      <c r="B89" s="165" t="str">
        <f>IF(C89="","",VLOOKUP($A89,'Infos Gerais'!$A$2:$D$101,4,FALSE))</f>
        <v>Extinto</v>
      </c>
      <c r="C89" s="166" t="str">
        <f>IF(A89="","",VLOOKUP($A89,'Infos Gerais'!$A$2:$I$101,7,FALSE))</f>
        <v>SEDESE</v>
      </c>
      <c r="D89" s="167" t="str">
        <f>IF(C89="","",VLOOKUP($A89,'Infos Gerais'!$A$2:$I$101,9,FALSE))</f>
        <v>HUMANIZARTE</v>
      </c>
      <c r="E89" s="97" t="s">
        <v>37</v>
      </c>
      <c r="F89" s="98"/>
      <c r="G89" s="99">
        <v>39162</v>
      </c>
      <c r="H89" s="100">
        <v>39185</v>
      </c>
      <c r="I89" s="101"/>
      <c r="J89" s="95">
        <f>IF(E89="","",VLOOKUP(E89,Painel!$AH$5:$AI$60,2,FALSE))</f>
        <v>2</v>
      </c>
    </row>
    <row r="90" spans="1:10" x14ac:dyDescent="0.25">
      <c r="A90" s="96" t="s">
        <v>488</v>
      </c>
      <c r="B90" s="165" t="str">
        <f>IF(C90="","",VLOOKUP($A90,'Infos Gerais'!$A$2:$D$101,4,FALSE))</f>
        <v>Extinto</v>
      </c>
      <c r="C90" s="166" t="str">
        <f>IF(A90="","",VLOOKUP($A90,'Infos Gerais'!$A$2:$I$101,7,FALSE))</f>
        <v>FTVM</v>
      </c>
      <c r="D90" s="167" t="str">
        <f>IF(C90="","",VLOOKUP($A90,'Infos Gerais'!$A$2:$I$101,9,FALSE))</f>
        <v>ADTV</v>
      </c>
      <c r="E90" s="97" t="s">
        <v>29</v>
      </c>
      <c r="F90" s="98"/>
      <c r="G90" s="99">
        <v>38687</v>
      </c>
      <c r="H90" s="100">
        <v>39447</v>
      </c>
      <c r="I90" s="101"/>
      <c r="J90" s="95">
        <f>IF(E90="","",VLOOKUP(E90,Painel!$AH$5:$AI$60,2,FALSE))</f>
        <v>0</v>
      </c>
    </row>
    <row r="91" spans="1:10" x14ac:dyDescent="0.25">
      <c r="A91" s="96" t="s">
        <v>488</v>
      </c>
      <c r="B91" s="165" t="str">
        <f>IF(C91="","",VLOOKUP($A91,'Infos Gerais'!$A$2:$D$101,4,FALSE))</f>
        <v>Extinto</v>
      </c>
      <c r="C91" s="166" t="str">
        <f>IF(A91="","",VLOOKUP($A91,'Infos Gerais'!$A$2:$I$101,7,FALSE))</f>
        <v>FTVM</v>
      </c>
      <c r="D91" s="167" t="str">
        <f>IF(C91="","",VLOOKUP($A91,'Infos Gerais'!$A$2:$I$101,9,FALSE))</f>
        <v>ADTV</v>
      </c>
      <c r="E91" s="97" t="s">
        <v>34</v>
      </c>
      <c r="F91" s="98"/>
      <c r="G91" s="99">
        <v>38778</v>
      </c>
      <c r="H91" s="100">
        <v>39447</v>
      </c>
      <c r="I91" s="101"/>
      <c r="J91" s="95">
        <f>IF(E91="","",VLOOKUP(E91,Painel!$AH$5:$AI$60,2,FALSE))</f>
        <v>1</v>
      </c>
    </row>
    <row r="92" spans="1:10" x14ac:dyDescent="0.25">
      <c r="A92" s="96" t="s">
        <v>488</v>
      </c>
      <c r="B92" s="165" t="str">
        <f>IF(C92="","",VLOOKUP($A92,'Infos Gerais'!$A$2:$D$101,4,FALSE))</f>
        <v>Extinto</v>
      </c>
      <c r="C92" s="166" t="str">
        <f>IF(A92="","",VLOOKUP($A92,'Infos Gerais'!$A$2:$I$101,7,FALSE))</f>
        <v>FTVM</v>
      </c>
      <c r="D92" s="167" t="str">
        <f>IF(C92="","",VLOOKUP($A92,'Infos Gerais'!$A$2:$I$101,9,FALSE))</f>
        <v>ADTV</v>
      </c>
      <c r="E92" s="97" t="s">
        <v>37</v>
      </c>
      <c r="F92" s="98"/>
      <c r="G92" s="99">
        <v>38992</v>
      </c>
      <c r="H92" s="100">
        <v>39447</v>
      </c>
      <c r="I92" s="101"/>
      <c r="J92" s="95">
        <f>IF(E92="","",VLOOKUP(E92,Painel!$AH$5:$AI$60,2,FALSE))</f>
        <v>2</v>
      </c>
    </row>
    <row r="93" spans="1:10" x14ac:dyDescent="0.25">
      <c r="A93" s="96" t="s">
        <v>488</v>
      </c>
      <c r="B93" s="165" t="str">
        <f>IF(C93="","",VLOOKUP($A93,'Infos Gerais'!$A$2:$D$101,4,FALSE))</f>
        <v>Extinto</v>
      </c>
      <c r="C93" s="166" t="str">
        <f>IF(A93="","",VLOOKUP($A93,'Infos Gerais'!$A$2:$I$101,7,FALSE))</f>
        <v>FTVM</v>
      </c>
      <c r="D93" s="167" t="str">
        <f>IF(C93="","",VLOOKUP($A93,'Infos Gerais'!$A$2:$I$101,9,FALSE))</f>
        <v>ADTV</v>
      </c>
      <c r="E93" s="97" t="s">
        <v>40</v>
      </c>
      <c r="F93" s="98"/>
      <c r="G93" s="99">
        <v>39149</v>
      </c>
      <c r="H93" s="100">
        <v>39447</v>
      </c>
      <c r="I93" s="101"/>
      <c r="J93" s="95">
        <f>IF(E93="","",VLOOKUP(E93,Painel!$AH$5:$AI$60,2,FALSE))</f>
        <v>3</v>
      </c>
    </row>
    <row r="94" spans="1:10" x14ac:dyDescent="0.25">
      <c r="A94" s="96" t="s">
        <v>488</v>
      </c>
      <c r="B94" s="165" t="str">
        <f>IF(C94="","",VLOOKUP($A94,'Infos Gerais'!$A$2:$D$101,4,FALSE))</f>
        <v>Extinto</v>
      </c>
      <c r="C94" s="166" t="str">
        <f>IF(A94="","",VLOOKUP($A94,'Infos Gerais'!$A$2:$I$101,7,FALSE))</f>
        <v>FTVM</v>
      </c>
      <c r="D94" s="167" t="str">
        <f>IF(C94="","",VLOOKUP($A94,'Infos Gerais'!$A$2:$I$101,9,FALSE))</f>
        <v>ADTV</v>
      </c>
      <c r="E94" s="97" t="s">
        <v>43</v>
      </c>
      <c r="F94" s="98"/>
      <c r="G94" s="99">
        <v>39290</v>
      </c>
      <c r="H94" s="100">
        <v>39447</v>
      </c>
      <c r="I94" s="101"/>
      <c r="J94" s="95">
        <f>IF(E94="","",VLOOKUP(E94,Painel!$AH$5:$AI$60,2,FALSE))</f>
        <v>4</v>
      </c>
    </row>
    <row r="95" spans="1:10" x14ac:dyDescent="0.25">
      <c r="A95" s="96" t="s">
        <v>488</v>
      </c>
      <c r="B95" s="165" t="str">
        <f>IF(C95="","",VLOOKUP($A95,'Infos Gerais'!$A$2:$D$101,4,FALSE))</f>
        <v>Extinto</v>
      </c>
      <c r="C95" s="166" t="str">
        <f>IF(A95="","",VLOOKUP($A95,'Infos Gerais'!$A$2:$I$101,7,FALSE))</f>
        <v>FTVM</v>
      </c>
      <c r="D95" s="167" t="str">
        <f>IF(C95="","",VLOOKUP($A95,'Infos Gerais'!$A$2:$I$101,9,FALSE))</f>
        <v>ADTV</v>
      </c>
      <c r="E95" s="97" t="s">
        <v>46</v>
      </c>
      <c r="F95" s="98"/>
      <c r="G95" s="99">
        <v>39433</v>
      </c>
      <c r="H95" s="100">
        <v>40178</v>
      </c>
      <c r="I95" s="101"/>
      <c r="J95" s="95">
        <f>IF(E95="","",VLOOKUP(E95,Painel!$AH$5:$AI$60,2,FALSE))</f>
        <v>5</v>
      </c>
    </row>
    <row r="96" spans="1:10" x14ac:dyDescent="0.25">
      <c r="A96" s="96" t="s">
        <v>488</v>
      </c>
      <c r="B96" s="165" t="str">
        <f>IF(C96="","",VLOOKUP($A96,'Infos Gerais'!$A$2:$D$101,4,FALSE))</f>
        <v>Extinto</v>
      </c>
      <c r="C96" s="166" t="str">
        <f>IF(A96="","",VLOOKUP($A96,'Infos Gerais'!$A$2:$I$101,7,FALSE))</f>
        <v>FTVM</v>
      </c>
      <c r="D96" s="167" t="str">
        <f>IF(C96="","",VLOOKUP($A96,'Infos Gerais'!$A$2:$I$101,9,FALSE))</f>
        <v>ADTV</v>
      </c>
      <c r="E96" s="97" t="s">
        <v>49</v>
      </c>
      <c r="F96" s="98"/>
      <c r="G96" s="99">
        <v>39843</v>
      </c>
      <c r="H96" s="100">
        <v>40178</v>
      </c>
      <c r="I96" s="101"/>
      <c r="J96" s="95">
        <f>IF(E96="","",VLOOKUP(E96,Painel!$AH$5:$AI$60,2,FALSE))</f>
        <v>6</v>
      </c>
    </row>
    <row r="97" spans="1:10" x14ac:dyDescent="0.25">
      <c r="A97" s="96" t="s">
        <v>488</v>
      </c>
      <c r="B97" s="165" t="str">
        <f>IF(C97="","",VLOOKUP($A97,'Infos Gerais'!$A$2:$D$101,4,FALSE))</f>
        <v>Extinto</v>
      </c>
      <c r="C97" s="166" t="str">
        <f>IF(A97="","",VLOOKUP($A97,'Infos Gerais'!$A$2:$I$101,7,FALSE))</f>
        <v>FTVM</v>
      </c>
      <c r="D97" s="167" t="str">
        <f>IF(C97="","",VLOOKUP($A97,'Infos Gerais'!$A$2:$I$101,9,FALSE))</f>
        <v>ADTV</v>
      </c>
      <c r="E97" s="97" t="s">
        <v>52</v>
      </c>
      <c r="F97" s="98"/>
      <c r="G97" s="99">
        <v>40157</v>
      </c>
      <c r="H97" s="100">
        <v>40574</v>
      </c>
      <c r="I97" s="101"/>
      <c r="J97" s="95">
        <f>IF(E97="","",VLOOKUP(E97,Painel!$AH$5:$AI$60,2,FALSE))</f>
        <v>7</v>
      </c>
    </row>
    <row r="98" spans="1:10" x14ac:dyDescent="0.25">
      <c r="A98" s="96" t="s">
        <v>488</v>
      </c>
      <c r="B98" s="165" t="str">
        <f>IF(C98="","",VLOOKUP($A98,'Infos Gerais'!$A$2:$D$101,4,FALSE))</f>
        <v>Extinto</v>
      </c>
      <c r="C98" s="166" t="str">
        <f>IF(A98="","",VLOOKUP($A98,'Infos Gerais'!$A$2:$I$101,7,FALSE))</f>
        <v>FTVM</v>
      </c>
      <c r="D98" s="167" t="str">
        <f>IF(C98="","",VLOOKUP($A98,'Infos Gerais'!$A$2:$I$101,9,FALSE))</f>
        <v>ADTV</v>
      </c>
      <c r="E98" s="97" t="s">
        <v>55</v>
      </c>
      <c r="F98" s="98"/>
      <c r="G98" s="99">
        <v>40909</v>
      </c>
      <c r="H98" s="100">
        <v>41274</v>
      </c>
      <c r="I98" s="101"/>
      <c r="J98" s="95">
        <f>IF(E98="","",VLOOKUP(E98,Painel!$AH$5:$AI$60,2,FALSE))</f>
        <v>8</v>
      </c>
    </row>
    <row r="99" spans="1:10" x14ac:dyDescent="0.25">
      <c r="A99" s="96" t="s">
        <v>488</v>
      </c>
      <c r="B99" s="165" t="str">
        <f>IF(C99="","",VLOOKUP($A99,'Infos Gerais'!$A$2:$D$101,4,FALSE))</f>
        <v>Extinto</v>
      </c>
      <c r="C99" s="166" t="str">
        <f>IF(A99="","",VLOOKUP($A99,'Infos Gerais'!$A$2:$I$101,7,FALSE))</f>
        <v>FTVM</v>
      </c>
      <c r="D99" s="167" t="str">
        <f>IF(C99="","",VLOOKUP($A99,'Infos Gerais'!$A$2:$I$101,9,FALSE))</f>
        <v>ADTV</v>
      </c>
      <c r="E99" s="97" t="s">
        <v>58</v>
      </c>
      <c r="F99" s="98"/>
      <c r="G99" s="99">
        <v>40875</v>
      </c>
      <c r="H99" s="100">
        <v>40908</v>
      </c>
      <c r="I99" s="101"/>
      <c r="J99" s="95">
        <f>IF(E99="","",VLOOKUP(E99,Painel!$AH$5:$AI$60,2,FALSE))</f>
        <v>9</v>
      </c>
    </row>
    <row r="100" spans="1:10" x14ac:dyDescent="0.25">
      <c r="A100" s="96" t="s">
        <v>488</v>
      </c>
      <c r="B100" s="165" t="str">
        <f>IF(C100="","",VLOOKUP($A100,'Infos Gerais'!$A$2:$D$101,4,FALSE))</f>
        <v>Extinto</v>
      </c>
      <c r="C100" s="166" t="str">
        <f>IF(A100="","",VLOOKUP($A100,'Infos Gerais'!$A$2:$I$101,7,FALSE))</f>
        <v>FTVM</v>
      </c>
      <c r="D100" s="167" t="str">
        <f>IF(C100="","",VLOOKUP($A100,'Infos Gerais'!$A$2:$I$101,9,FALSE))</f>
        <v>ADTV</v>
      </c>
      <c r="E100" s="97" t="s">
        <v>60</v>
      </c>
      <c r="F100" s="98"/>
      <c r="G100" s="99">
        <v>40909</v>
      </c>
      <c r="H100" s="100">
        <v>41639</v>
      </c>
      <c r="I100" s="101"/>
      <c r="J100" s="95">
        <f>IF(E100="","",VLOOKUP(E100,Painel!$AH$5:$AI$60,2,FALSE))</f>
        <v>10</v>
      </c>
    </row>
    <row r="101" spans="1:10" x14ac:dyDescent="0.25">
      <c r="A101" s="96" t="s">
        <v>488</v>
      </c>
      <c r="B101" s="165" t="str">
        <f>IF(C101="","",VLOOKUP($A101,'Infos Gerais'!$A$2:$D$101,4,FALSE))</f>
        <v>Extinto</v>
      </c>
      <c r="C101" s="166" t="str">
        <f>IF(A101="","",VLOOKUP($A101,'Infos Gerais'!$A$2:$I$101,7,FALSE))</f>
        <v>FTVM</v>
      </c>
      <c r="D101" s="167" t="str">
        <f>IF(C101="","",VLOOKUP($A101,'Infos Gerais'!$A$2:$I$101,9,FALSE))</f>
        <v>ADTV</v>
      </c>
      <c r="E101" s="97" t="s">
        <v>62</v>
      </c>
      <c r="F101" s="98"/>
      <c r="G101" s="99">
        <v>41183</v>
      </c>
      <c r="H101" s="100">
        <v>41274</v>
      </c>
      <c r="I101" s="101"/>
      <c r="J101" s="95">
        <f>IF(E101="","",VLOOKUP(E101,Painel!$AH$5:$AI$60,2,FALSE))</f>
        <v>11</v>
      </c>
    </row>
    <row r="102" spans="1:10" x14ac:dyDescent="0.25">
      <c r="A102" s="96" t="s">
        <v>488</v>
      </c>
      <c r="B102" s="165" t="str">
        <f>IF(C102="","",VLOOKUP($A102,'Infos Gerais'!$A$2:$D$101,4,FALSE))</f>
        <v>Extinto</v>
      </c>
      <c r="C102" s="166" t="str">
        <f>IF(A102="","",VLOOKUP($A102,'Infos Gerais'!$A$2:$I$101,7,FALSE))</f>
        <v>FTVM</v>
      </c>
      <c r="D102" s="167" t="str">
        <f>IF(C102="","",VLOOKUP($A102,'Infos Gerais'!$A$2:$I$101,9,FALSE))</f>
        <v>ADTV</v>
      </c>
      <c r="E102" s="97" t="s">
        <v>64</v>
      </c>
      <c r="F102" s="98"/>
      <c r="G102" s="99">
        <v>41275</v>
      </c>
      <c r="H102" s="100">
        <v>41639</v>
      </c>
      <c r="I102" s="101"/>
      <c r="J102" s="95">
        <f>IF(E102="","",VLOOKUP(E102,Painel!$AH$5:$AI$60,2,FALSE))</f>
        <v>12</v>
      </c>
    </row>
    <row r="103" spans="1:10" x14ac:dyDescent="0.25">
      <c r="A103" s="96" t="s">
        <v>488</v>
      </c>
      <c r="B103" s="165" t="str">
        <f>IF(C103="","",VLOOKUP($A103,'Infos Gerais'!$A$2:$D$101,4,FALSE))</f>
        <v>Extinto</v>
      </c>
      <c r="C103" s="166" t="str">
        <f>IF(A103="","",VLOOKUP($A103,'Infos Gerais'!$A$2:$I$101,7,FALSE))</f>
        <v>FTVM</v>
      </c>
      <c r="D103" s="167" t="str">
        <f>IF(C103="","",VLOOKUP($A103,'Infos Gerais'!$A$2:$I$101,9,FALSE))</f>
        <v>ADTV</v>
      </c>
      <c r="E103" s="97" t="s">
        <v>66</v>
      </c>
      <c r="F103" s="98"/>
      <c r="G103" s="99">
        <v>41548</v>
      </c>
      <c r="H103" s="100">
        <v>41639</v>
      </c>
      <c r="I103" s="101"/>
      <c r="J103" s="95">
        <f>IF(E103="","",VLOOKUP(E103,Painel!$AH$5:$AI$60,2,FALSE))</f>
        <v>13</v>
      </c>
    </row>
    <row r="104" spans="1:10" x14ac:dyDescent="0.25">
      <c r="A104" s="96" t="s">
        <v>488</v>
      </c>
      <c r="B104" s="165" t="str">
        <f>IF(C104="","",VLOOKUP($A104,'Infos Gerais'!$A$2:$D$101,4,FALSE))</f>
        <v>Extinto</v>
      </c>
      <c r="C104" s="166" t="str">
        <f>IF(A104="","",VLOOKUP($A104,'Infos Gerais'!$A$2:$I$101,7,FALSE))</f>
        <v>FTVM</v>
      </c>
      <c r="D104" s="167" t="str">
        <f>IF(C104="","",VLOOKUP($A104,'Infos Gerais'!$A$2:$I$101,9,FALSE))</f>
        <v>ADTV</v>
      </c>
      <c r="E104" s="97" t="s">
        <v>67</v>
      </c>
      <c r="F104" s="98"/>
      <c r="G104" s="99">
        <v>41640</v>
      </c>
      <c r="H104" s="100">
        <v>42004</v>
      </c>
      <c r="I104" s="101"/>
      <c r="J104" s="95">
        <f>IF(E104="","",VLOOKUP(E104,Painel!$AH$5:$AI$60,2,FALSE))</f>
        <v>14</v>
      </c>
    </row>
    <row r="105" spans="1:10" x14ac:dyDescent="0.25">
      <c r="A105" s="96" t="s">
        <v>488</v>
      </c>
      <c r="B105" s="165" t="str">
        <f>IF(C105="","",VLOOKUP($A105,'Infos Gerais'!$A$2:$D$101,4,FALSE))</f>
        <v>Extinto</v>
      </c>
      <c r="C105" s="166" t="str">
        <f>IF(A105="","",VLOOKUP($A105,'Infos Gerais'!$A$2:$I$101,7,FALSE))</f>
        <v>FTVM</v>
      </c>
      <c r="D105" s="167" t="str">
        <f>IF(C105="","",VLOOKUP($A105,'Infos Gerais'!$A$2:$I$101,9,FALSE))</f>
        <v>ADTV</v>
      </c>
      <c r="E105" s="97" t="s">
        <v>68</v>
      </c>
      <c r="F105" s="98"/>
      <c r="G105" s="99">
        <v>42005</v>
      </c>
      <c r="H105" s="100">
        <v>42369</v>
      </c>
      <c r="I105" s="101"/>
      <c r="J105" s="95">
        <f>IF(E105="","",VLOOKUP(E105,Painel!$AH$5:$AI$60,2,FALSE))</f>
        <v>15</v>
      </c>
    </row>
    <row r="106" spans="1:10" x14ac:dyDescent="0.25">
      <c r="A106" s="96" t="s">
        <v>488</v>
      </c>
      <c r="B106" s="165" t="str">
        <f>IF(C106="","",VLOOKUP($A106,'Infos Gerais'!$A$2:$D$101,4,FALSE))</f>
        <v>Extinto</v>
      </c>
      <c r="C106" s="166" t="str">
        <f>IF(A106="","",VLOOKUP($A106,'Infos Gerais'!$A$2:$I$101,7,FALSE))</f>
        <v>FTVM</v>
      </c>
      <c r="D106" s="167" t="str">
        <f>IF(C106="","",VLOOKUP($A106,'Infos Gerais'!$A$2:$I$101,9,FALSE))</f>
        <v>ADTV</v>
      </c>
      <c r="E106" s="97" t="s">
        <v>104</v>
      </c>
      <c r="F106" s="98"/>
      <c r="G106" s="99">
        <v>42206</v>
      </c>
      <c r="H106" s="100">
        <v>42206</v>
      </c>
      <c r="I106" s="101"/>
      <c r="J106" s="95">
        <f>IF(E106="","",VLOOKUP(E106,Painel!$AH$5:$AI$60,2,FALSE))</f>
        <v>99</v>
      </c>
    </row>
    <row r="107" spans="1:10" x14ac:dyDescent="0.25">
      <c r="A107" s="96" t="s">
        <v>489</v>
      </c>
      <c r="B107" s="165" t="str">
        <f>IF(C107="","",VLOOKUP($A107,'Infos Gerais'!$A$2:$D$101,4,FALSE))</f>
        <v>Extinto</v>
      </c>
      <c r="C107" s="166" t="str">
        <f>IF(A107="","",VLOOKUP($A107,'Infos Gerais'!$A$2:$I$101,7,FALSE))</f>
        <v>FCS</v>
      </c>
      <c r="D107" s="167" t="str">
        <f>IF(C107="","",VLOOKUP($A107,'Infos Gerais'!$A$2:$I$101,9,FALSE))</f>
        <v>ICSM</v>
      </c>
      <c r="E107" s="97" t="s">
        <v>29</v>
      </c>
      <c r="F107" s="98"/>
      <c r="G107" s="99">
        <v>38709</v>
      </c>
      <c r="H107" s="100">
        <v>39073</v>
      </c>
      <c r="I107" s="101"/>
      <c r="J107" s="95">
        <f>IF(E107="","",VLOOKUP(E107,Painel!$AH$5:$AI$60,2,FALSE))</f>
        <v>0</v>
      </c>
    </row>
    <row r="108" spans="1:10" x14ac:dyDescent="0.25">
      <c r="A108" s="96" t="s">
        <v>489</v>
      </c>
      <c r="B108" s="165" t="str">
        <f>IF(C108="","",VLOOKUP($A108,'Infos Gerais'!$A$2:$D$101,4,FALSE))</f>
        <v>Extinto</v>
      </c>
      <c r="C108" s="166" t="str">
        <f>IF(A108="","",VLOOKUP($A108,'Infos Gerais'!$A$2:$I$101,7,FALSE))</f>
        <v>FCS</v>
      </c>
      <c r="D108" s="167" t="str">
        <f>IF(C108="","",VLOOKUP($A108,'Infos Gerais'!$A$2:$I$101,9,FALSE))</f>
        <v>ICSM</v>
      </c>
      <c r="E108" s="97" t="s">
        <v>34</v>
      </c>
      <c r="F108" s="98"/>
      <c r="G108" s="99">
        <v>38750</v>
      </c>
      <c r="H108" s="100">
        <v>39073</v>
      </c>
      <c r="I108" s="101"/>
      <c r="J108" s="95">
        <f>IF(E108="","",VLOOKUP(E108,Painel!$AH$5:$AI$60,2,FALSE))</f>
        <v>1</v>
      </c>
    </row>
    <row r="109" spans="1:10" x14ac:dyDescent="0.25">
      <c r="A109" s="96" t="s">
        <v>489</v>
      </c>
      <c r="B109" s="165" t="str">
        <f>IF(C109="","",VLOOKUP($A109,'Infos Gerais'!$A$2:$D$101,4,FALSE))</f>
        <v>Extinto</v>
      </c>
      <c r="C109" s="166" t="str">
        <f>IF(A109="","",VLOOKUP($A109,'Infos Gerais'!$A$2:$I$101,7,FALSE))</f>
        <v>FCS</v>
      </c>
      <c r="D109" s="167" t="str">
        <f>IF(C109="","",VLOOKUP($A109,'Infos Gerais'!$A$2:$I$101,9,FALSE))</f>
        <v>ICSM</v>
      </c>
      <c r="E109" s="97" t="s">
        <v>37</v>
      </c>
      <c r="F109" s="98"/>
      <c r="G109" s="99">
        <v>38946</v>
      </c>
      <c r="H109" s="100">
        <v>39073</v>
      </c>
      <c r="I109" s="101"/>
      <c r="J109" s="95">
        <f>IF(E109="","",VLOOKUP(E109,Painel!$AH$5:$AI$60,2,FALSE))</f>
        <v>2</v>
      </c>
    </row>
    <row r="110" spans="1:10" x14ac:dyDescent="0.25">
      <c r="A110" s="96" t="s">
        <v>489</v>
      </c>
      <c r="B110" s="165" t="str">
        <f>IF(C110="","",VLOOKUP($A110,'Infos Gerais'!$A$2:$D$101,4,FALSE))</f>
        <v>Extinto</v>
      </c>
      <c r="C110" s="166" t="str">
        <f>IF(A110="","",VLOOKUP($A110,'Infos Gerais'!$A$2:$I$101,7,FALSE))</f>
        <v>FCS</v>
      </c>
      <c r="D110" s="167" t="str">
        <f>IF(C110="","",VLOOKUP($A110,'Infos Gerais'!$A$2:$I$101,9,FALSE))</f>
        <v>ICSM</v>
      </c>
      <c r="E110" s="97" t="s">
        <v>40</v>
      </c>
      <c r="F110" s="98"/>
      <c r="G110" s="99">
        <v>39073</v>
      </c>
      <c r="H110" s="100">
        <v>39804</v>
      </c>
      <c r="I110" s="101"/>
      <c r="J110" s="95">
        <f>IF(E110="","",VLOOKUP(E110,Painel!$AH$5:$AI$60,2,FALSE))</f>
        <v>3</v>
      </c>
    </row>
    <row r="111" spans="1:10" x14ac:dyDescent="0.25">
      <c r="A111" s="96" t="s">
        <v>489</v>
      </c>
      <c r="B111" s="165" t="str">
        <f>IF(C111="","",VLOOKUP($A111,'Infos Gerais'!$A$2:$D$101,4,FALSE))</f>
        <v>Extinto</v>
      </c>
      <c r="C111" s="166" t="str">
        <f>IF(A111="","",VLOOKUP($A111,'Infos Gerais'!$A$2:$I$101,7,FALSE))</f>
        <v>FCS</v>
      </c>
      <c r="D111" s="167" t="str">
        <f>IF(C111="","",VLOOKUP($A111,'Infos Gerais'!$A$2:$I$101,9,FALSE))</f>
        <v>ICSM</v>
      </c>
      <c r="E111" s="97" t="s">
        <v>43</v>
      </c>
      <c r="F111" s="98"/>
      <c r="G111" s="99">
        <v>39477</v>
      </c>
      <c r="H111" s="100">
        <v>39844</v>
      </c>
      <c r="I111" s="101"/>
      <c r="J111" s="95">
        <f>IF(E111="","",VLOOKUP(E111,Painel!$AH$5:$AI$60,2,FALSE))</f>
        <v>4</v>
      </c>
    </row>
    <row r="112" spans="1:10" x14ac:dyDescent="0.25">
      <c r="A112" s="96" t="s">
        <v>489</v>
      </c>
      <c r="B112" s="165" t="str">
        <f>IF(C112="","",VLOOKUP($A112,'Infos Gerais'!$A$2:$D$101,4,FALSE))</f>
        <v>Extinto</v>
      </c>
      <c r="C112" s="166" t="str">
        <f>IF(A112="","",VLOOKUP($A112,'Infos Gerais'!$A$2:$I$101,7,FALSE))</f>
        <v>FCS</v>
      </c>
      <c r="D112" s="167" t="str">
        <f>IF(C112="","",VLOOKUP($A112,'Infos Gerais'!$A$2:$I$101,9,FALSE))</f>
        <v>ICSM</v>
      </c>
      <c r="E112" s="97" t="s">
        <v>46</v>
      </c>
      <c r="F112" s="98"/>
      <c r="G112" s="99">
        <v>39844</v>
      </c>
      <c r="H112" s="100">
        <v>40209</v>
      </c>
      <c r="I112" s="101"/>
      <c r="J112" s="95">
        <f>IF(E112="","",VLOOKUP(E112,Painel!$AH$5:$AI$60,2,FALSE))</f>
        <v>5</v>
      </c>
    </row>
    <row r="113" spans="1:10" x14ac:dyDescent="0.25">
      <c r="A113" s="96" t="s">
        <v>489</v>
      </c>
      <c r="B113" s="165" t="str">
        <f>IF(C113="","",VLOOKUP($A113,'Infos Gerais'!$A$2:$D$101,4,FALSE))</f>
        <v>Extinto</v>
      </c>
      <c r="C113" s="166" t="str">
        <f>IF(A113="","",VLOOKUP($A113,'Infos Gerais'!$A$2:$I$101,7,FALSE))</f>
        <v>FCS</v>
      </c>
      <c r="D113" s="167" t="str">
        <f>IF(C113="","",VLOOKUP($A113,'Infos Gerais'!$A$2:$I$101,9,FALSE))</f>
        <v>ICSM</v>
      </c>
      <c r="E113" s="97" t="s">
        <v>49</v>
      </c>
      <c r="F113" s="98"/>
      <c r="G113" s="99">
        <v>40209</v>
      </c>
      <c r="H113" s="100">
        <v>40574</v>
      </c>
      <c r="I113" s="101"/>
      <c r="J113" s="95">
        <f>IF(E113="","",VLOOKUP(E113,Painel!$AH$5:$AI$60,2,FALSE))</f>
        <v>6</v>
      </c>
    </row>
    <row r="114" spans="1:10" x14ac:dyDescent="0.25">
      <c r="A114" s="96" t="s">
        <v>489</v>
      </c>
      <c r="B114" s="165" t="str">
        <f>IF(C114="","",VLOOKUP($A114,'Infos Gerais'!$A$2:$D$101,4,FALSE))</f>
        <v>Extinto</v>
      </c>
      <c r="C114" s="166" t="str">
        <f>IF(A114="","",VLOOKUP($A114,'Infos Gerais'!$A$2:$I$101,7,FALSE))</f>
        <v>FCS</v>
      </c>
      <c r="D114" s="167" t="str">
        <f>IF(C114="","",VLOOKUP($A114,'Infos Gerais'!$A$2:$I$101,9,FALSE))</f>
        <v>ICSM</v>
      </c>
      <c r="E114" s="97" t="s">
        <v>52</v>
      </c>
      <c r="F114" s="98"/>
      <c r="G114" s="99">
        <v>40574</v>
      </c>
      <c r="H114" s="100">
        <v>40939</v>
      </c>
      <c r="I114" s="101"/>
      <c r="J114" s="95">
        <f>IF(E114="","",VLOOKUP(E114,Painel!$AH$5:$AI$60,2,FALSE))</f>
        <v>7</v>
      </c>
    </row>
    <row r="115" spans="1:10" x14ac:dyDescent="0.25">
      <c r="A115" s="96" t="s">
        <v>489</v>
      </c>
      <c r="B115" s="165" t="str">
        <f>IF(C115="","",VLOOKUP($A115,'Infos Gerais'!$A$2:$D$101,4,FALSE))</f>
        <v>Extinto</v>
      </c>
      <c r="C115" s="166" t="str">
        <f>IF(A115="","",VLOOKUP($A115,'Infos Gerais'!$A$2:$I$101,7,FALSE))</f>
        <v>FCS</v>
      </c>
      <c r="D115" s="167" t="str">
        <f>IF(C115="","",VLOOKUP($A115,'Infos Gerais'!$A$2:$I$101,9,FALSE))</f>
        <v>ICSM</v>
      </c>
      <c r="E115" s="97" t="s">
        <v>55</v>
      </c>
      <c r="F115" s="98"/>
      <c r="G115" s="99">
        <v>40939</v>
      </c>
      <c r="H115" s="100">
        <v>41305</v>
      </c>
      <c r="I115" s="101"/>
      <c r="J115" s="95">
        <f>IF(E115="","",VLOOKUP(E115,Painel!$AH$5:$AI$60,2,FALSE))</f>
        <v>8</v>
      </c>
    </row>
    <row r="116" spans="1:10" x14ac:dyDescent="0.25">
      <c r="A116" s="96" t="s">
        <v>489</v>
      </c>
      <c r="B116" s="165" t="str">
        <f>IF(C116="","",VLOOKUP($A116,'Infos Gerais'!$A$2:$D$101,4,FALSE))</f>
        <v>Extinto</v>
      </c>
      <c r="C116" s="166" t="str">
        <f>IF(A116="","",VLOOKUP($A116,'Infos Gerais'!$A$2:$I$101,7,FALSE))</f>
        <v>FCS</v>
      </c>
      <c r="D116" s="167" t="str">
        <f>IF(C116="","",VLOOKUP($A116,'Infos Gerais'!$A$2:$I$101,9,FALSE))</f>
        <v>ICSM</v>
      </c>
      <c r="E116" s="97" t="s">
        <v>58</v>
      </c>
      <c r="F116" s="98"/>
      <c r="G116" s="99">
        <v>41518</v>
      </c>
      <c r="H116" s="100">
        <v>41305</v>
      </c>
      <c r="I116" s="101"/>
      <c r="J116" s="95">
        <f>IF(E116="","",VLOOKUP(E116,Painel!$AH$5:$AI$60,2,FALSE))</f>
        <v>9</v>
      </c>
    </row>
    <row r="117" spans="1:10" x14ac:dyDescent="0.25">
      <c r="A117" s="96" t="s">
        <v>489</v>
      </c>
      <c r="B117" s="165" t="str">
        <f>IF(C117="","",VLOOKUP($A117,'Infos Gerais'!$A$2:$D$101,4,FALSE))</f>
        <v>Extinto</v>
      </c>
      <c r="C117" s="166" t="str">
        <f>IF(A117="","",VLOOKUP($A117,'Infos Gerais'!$A$2:$I$101,7,FALSE))</f>
        <v>FCS</v>
      </c>
      <c r="D117" s="167" t="str">
        <f>IF(C117="","",VLOOKUP($A117,'Infos Gerais'!$A$2:$I$101,9,FALSE))</f>
        <v>ICSM</v>
      </c>
      <c r="E117" s="97" t="s">
        <v>60</v>
      </c>
      <c r="F117" s="98"/>
      <c r="G117" s="99">
        <v>41305</v>
      </c>
      <c r="H117" s="100">
        <v>41670</v>
      </c>
      <c r="I117" s="101"/>
      <c r="J117" s="95">
        <f>IF(E117="","",VLOOKUP(E117,Painel!$AH$5:$AI$60,2,FALSE))</f>
        <v>10</v>
      </c>
    </row>
    <row r="118" spans="1:10" x14ac:dyDescent="0.25">
      <c r="A118" s="96" t="s">
        <v>489</v>
      </c>
      <c r="B118" s="165" t="str">
        <f>IF(C118="","",VLOOKUP($A118,'Infos Gerais'!$A$2:$D$101,4,FALSE))</f>
        <v>Extinto</v>
      </c>
      <c r="C118" s="166" t="str">
        <f>IF(A118="","",VLOOKUP($A118,'Infos Gerais'!$A$2:$I$101,7,FALSE))</f>
        <v>FCS</v>
      </c>
      <c r="D118" s="167" t="str">
        <f>IF(C118="","",VLOOKUP($A118,'Infos Gerais'!$A$2:$I$101,9,FALSE))</f>
        <v>ICSM</v>
      </c>
      <c r="E118" s="97" t="s">
        <v>62</v>
      </c>
      <c r="F118" s="98"/>
      <c r="G118" s="99">
        <v>41671</v>
      </c>
      <c r="H118" s="100">
        <v>42035</v>
      </c>
      <c r="I118" s="101"/>
      <c r="J118" s="95">
        <f>IF(E118="","",VLOOKUP(E118,Painel!$AH$5:$AI$60,2,FALSE))</f>
        <v>11</v>
      </c>
    </row>
    <row r="119" spans="1:10" x14ac:dyDescent="0.25">
      <c r="A119" s="96" t="s">
        <v>489</v>
      </c>
      <c r="B119" s="165" t="str">
        <f>IF(C119="","",VLOOKUP($A119,'Infos Gerais'!$A$2:$D$101,4,FALSE))</f>
        <v>Extinto</v>
      </c>
      <c r="C119" s="166" t="str">
        <f>IF(A119="","",VLOOKUP($A119,'Infos Gerais'!$A$2:$I$101,7,FALSE))</f>
        <v>FCS</v>
      </c>
      <c r="D119" s="167" t="str">
        <f>IF(C119="","",VLOOKUP($A119,'Infos Gerais'!$A$2:$I$101,9,FALSE))</f>
        <v>ICSM</v>
      </c>
      <c r="E119" s="97" t="s">
        <v>64</v>
      </c>
      <c r="F119" s="98"/>
      <c r="G119" s="99">
        <v>42036</v>
      </c>
      <c r="H119" s="100">
        <v>42369</v>
      </c>
      <c r="I119" s="101"/>
      <c r="J119" s="95">
        <f>IF(E119="","",VLOOKUP(E119,Painel!$AH$5:$AI$60,2,FALSE))</f>
        <v>12</v>
      </c>
    </row>
    <row r="120" spans="1:10" x14ac:dyDescent="0.25">
      <c r="A120" s="96" t="s">
        <v>490</v>
      </c>
      <c r="B120" s="165" t="str">
        <f>IF(C120="","",VLOOKUP($A120,'Infos Gerais'!$A$2:$D$101,4,FALSE))</f>
        <v>Extinto</v>
      </c>
      <c r="C120" s="166" t="str">
        <f>IF(A120="","",VLOOKUP($A120,'Infos Gerais'!$A$2:$I$101,7,FALSE))</f>
        <v>FCS</v>
      </c>
      <c r="D120" s="167" t="str">
        <f>IF(C120="","",VLOOKUP($A120,'Infos Gerais'!$A$2:$I$101,9,FALSE))</f>
        <v>ICOS</v>
      </c>
      <c r="E120" s="97" t="s">
        <v>29</v>
      </c>
      <c r="F120" s="98"/>
      <c r="G120" s="99">
        <v>38873</v>
      </c>
      <c r="H120" s="100">
        <v>39238</v>
      </c>
      <c r="I120" s="101"/>
      <c r="J120" s="95">
        <f>IF(E120="","",VLOOKUP(E120,Painel!$AH$5:$AI$60,2,FALSE))</f>
        <v>0</v>
      </c>
    </row>
    <row r="121" spans="1:10" x14ac:dyDescent="0.25">
      <c r="A121" s="96" t="s">
        <v>490</v>
      </c>
      <c r="B121" s="165" t="str">
        <f>IF(C121="","",VLOOKUP($A121,'Infos Gerais'!$A$2:$D$101,4,FALSE))</f>
        <v>Extinto</v>
      </c>
      <c r="C121" s="166" t="str">
        <f>IF(A121="","",VLOOKUP($A121,'Infos Gerais'!$A$2:$I$101,7,FALSE))</f>
        <v>FCS</v>
      </c>
      <c r="D121" s="167" t="str">
        <f>IF(C121="","",VLOOKUP($A121,'Infos Gerais'!$A$2:$I$101,9,FALSE))</f>
        <v>ICOS</v>
      </c>
      <c r="E121" s="97" t="s">
        <v>34</v>
      </c>
      <c r="F121" s="98"/>
      <c r="G121" s="99">
        <v>38961</v>
      </c>
      <c r="H121" s="100">
        <v>39479</v>
      </c>
      <c r="I121" s="101"/>
      <c r="J121" s="95">
        <f>IF(E121="","",VLOOKUP(E121,Painel!$AH$5:$AI$60,2,FALSE))</f>
        <v>1</v>
      </c>
    </row>
    <row r="122" spans="1:10" x14ac:dyDescent="0.25">
      <c r="A122" s="96" t="s">
        <v>490</v>
      </c>
      <c r="B122" s="165" t="str">
        <f>IF(C122="","",VLOOKUP($A122,'Infos Gerais'!$A$2:$D$101,4,FALSE))</f>
        <v>Extinto</v>
      </c>
      <c r="C122" s="166" t="str">
        <f>IF(A122="","",VLOOKUP($A122,'Infos Gerais'!$A$2:$I$101,7,FALSE))</f>
        <v>FCS</v>
      </c>
      <c r="D122" s="167" t="str">
        <f>IF(C122="","",VLOOKUP($A122,'Infos Gerais'!$A$2:$I$101,9,FALSE))</f>
        <v>ICOS</v>
      </c>
      <c r="E122" s="97" t="s">
        <v>37</v>
      </c>
      <c r="F122" s="98"/>
      <c r="G122" s="99">
        <v>39324</v>
      </c>
      <c r="H122" s="100">
        <v>39447</v>
      </c>
      <c r="I122" s="101"/>
      <c r="J122" s="95">
        <f>IF(E122="","",VLOOKUP(E122,Painel!$AH$5:$AI$60,2,FALSE))</f>
        <v>2</v>
      </c>
    </row>
    <row r="123" spans="1:10" x14ac:dyDescent="0.25">
      <c r="A123" s="96" t="s">
        <v>491</v>
      </c>
      <c r="B123" s="165" t="str">
        <f>IF(C123="","",VLOOKUP($A123,'Infos Gerais'!$A$2:$D$101,4,FALSE))</f>
        <v>Extinto</v>
      </c>
      <c r="C123" s="166" t="str">
        <f>IF(A123="","",VLOOKUP($A123,'Infos Gerais'!$A$2:$I$101,7,FALSE))</f>
        <v>SEDRU</v>
      </c>
      <c r="D123" s="167" t="str">
        <f>IF(C123="","",VLOOKUP($A123,'Infos Gerais'!$A$2:$I$101,9,FALSE))</f>
        <v>IH</v>
      </c>
      <c r="E123" s="97" t="s">
        <v>29</v>
      </c>
      <c r="F123" s="98"/>
      <c r="G123" s="99">
        <v>38874</v>
      </c>
      <c r="H123" s="100">
        <v>39422</v>
      </c>
      <c r="I123" s="101"/>
      <c r="J123" s="95">
        <f>IF(E123="","",VLOOKUP(E123,Painel!$AH$5:$AI$60,2,FALSE))</f>
        <v>0</v>
      </c>
    </row>
    <row r="124" spans="1:10" x14ac:dyDescent="0.25">
      <c r="A124" s="96" t="s">
        <v>492</v>
      </c>
      <c r="B124" s="165" t="str">
        <f>IF(C124="","",VLOOKUP($A124,'Infos Gerais'!$A$2:$D$101,4,FALSE))</f>
        <v>Extinto</v>
      </c>
      <c r="C124" s="166" t="str">
        <f>IF(A124="","",VLOOKUP($A124,'Infos Gerais'!$A$2:$I$101,7,FALSE))</f>
        <v>SES</v>
      </c>
      <c r="D124" s="167" t="str">
        <f>IF(C124="","",VLOOKUP($A124,'Infos Gerais'!$A$2:$I$101,9,FALSE))</f>
        <v>ASAS</v>
      </c>
      <c r="E124" s="97" t="s">
        <v>29</v>
      </c>
      <c r="F124" s="98"/>
      <c r="G124" s="99">
        <v>38875</v>
      </c>
      <c r="H124" s="100">
        <v>39232</v>
      </c>
      <c r="I124" s="101"/>
      <c r="J124" s="95">
        <f>IF(E124="","",VLOOKUP(E124,Painel!$AH$5:$AI$60,2,FALSE))</f>
        <v>0</v>
      </c>
    </row>
    <row r="125" spans="1:10" x14ac:dyDescent="0.25">
      <c r="A125" s="96" t="s">
        <v>493</v>
      </c>
      <c r="B125" s="165" t="str">
        <f>IF(C125="","",VLOOKUP($A125,'Infos Gerais'!$A$2:$D$101,4,FALSE))</f>
        <v>Extinto</v>
      </c>
      <c r="C125" s="166" t="str">
        <f>IF(A125="","",VLOOKUP($A125,'Infos Gerais'!$A$2:$I$101,7,FALSE))</f>
        <v>SES</v>
      </c>
      <c r="D125" s="167" t="str">
        <f>IF(C125="","",VLOOKUP($A125,'Infos Gerais'!$A$2:$I$101,9,FALSE))</f>
        <v>AMIPHEC</v>
      </c>
      <c r="E125" s="97" t="s">
        <v>29</v>
      </c>
      <c r="F125" s="98"/>
      <c r="G125" s="99">
        <v>38875</v>
      </c>
      <c r="H125" s="100">
        <v>39240</v>
      </c>
      <c r="I125" s="101"/>
      <c r="J125" s="95">
        <f>IF(E125="","",VLOOKUP(E125,Painel!$AH$5:$AI$60,2,FALSE))</f>
        <v>0</v>
      </c>
    </row>
    <row r="126" spans="1:10" x14ac:dyDescent="0.25">
      <c r="A126" s="96" t="s">
        <v>493</v>
      </c>
      <c r="B126" s="165" t="str">
        <f>IF(C126="","",VLOOKUP($A126,'Infos Gerais'!$A$2:$D$101,4,FALSE))</f>
        <v>Extinto</v>
      </c>
      <c r="C126" s="166" t="str">
        <f>IF(A126="","",VLOOKUP($A126,'Infos Gerais'!$A$2:$I$101,7,FALSE))</f>
        <v>SES</v>
      </c>
      <c r="D126" s="167" t="str">
        <f>IF(C126="","",VLOOKUP($A126,'Infos Gerais'!$A$2:$I$101,9,FALSE))</f>
        <v>AMIPHEC</v>
      </c>
      <c r="E126" s="97" t="s">
        <v>34</v>
      </c>
      <c r="F126" s="98"/>
      <c r="G126" s="99">
        <v>39238</v>
      </c>
      <c r="H126" s="100">
        <v>39330</v>
      </c>
      <c r="I126" s="101"/>
      <c r="J126" s="95">
        <f>IF(E126="","",VLOOKUP(E126,Painel!$AH$5:$AI$60,2,FALSE))</f>
        <v>1</v>
      </c>
    </row>
    <row r="127" spans="1:10" x14ac:dyDescent="0.25">
      <c r="A127" s="96" t="s">
        <v>494</v>
      </c>
      <c r="B127" s="165" t="str">
        <f>IF(C127="","",VLOOKUP($A127,'Infos Gerais'!$A$2:$D$101,4,FALSE))</f>
        <v>Extinto</v>
      </c>
      <c r="C127" s="166" t="str">
        <f>IF(A127="","",VLOOKUP($A127,'Infos Gerais'!$A$2:$I$101,7,FALSE))</f>
        <v>SEPLAG</v>
      </c>
      <c r="D127" s="167" t="str">
        <f>IF(C127="","",VLOOKUP($A127,'Infos Gerais'!$A$2:$I$101,9,FALSE))</f>
        <v>QUALIVIDA</v>
      </c>
      <c r="E127" s="97" t="s">
        <v>29</v>
      </c>
      <c r="F127" s="98"/>
      <c r="G127" s="99">
        <v>38917</v>
      </c>
      <c r="H127" s="100">
        <v>39282</v>
      </c>
      <c r="I127" s="101"/>
      <c r="J127" s="95">
        <f>IF(E127="","",VLOOKUP(E127,Painel!$AH$5:$AI$60,2,FALSE))</f>
        <v>0</v>
      </c>
    </row>
    <row r="128" spans="1:10" x14ac:dyDescent="0.25">
      <c r="A128" s="96" t="s">
        <v>494</v>
      </c>
      <c r="B128" s="165" t="str">
        <f>IF(C128="","",VLOOKUP($A128,'Infos Gerais'!$A$2:$D$101,4,FALSE))</f>
        <v>Extinto</v>
      </c>
      <c r="C128" s="166" t="str">
        <f>IF(A128="","",VLOOKUP($A128,'Infos Gerais'!$A$2:$I$101,7,FALSE))</f>
        <v>SEPLAG</v>
      </c>
      <c r="D128" s="167" t="str">
        <f>IF(C128="","",VLOOKUP($A128,'Infos Gerais'!$A$2:$I$101,9,FALSE))</f>
        <v>QUALIVIDA</v>
      </c>
      <c r="E128" s="97" t="s">
        <v>34</v>
      </c>
      <c r="F128" s="98"/>
      <c r="G128" s="99">
        <v>39020</v>
      </c>
      <c r="H128" s="100">
        <v>39319</v>
      </c>
      <c r="I128" s="101"/>
      <c r="J128" s="95">
        <f>IF(E128="","",VLOOKUP(E128,Painel!$AH$5:$AI$60,2,FALSE))</f>
        <v>1</v>
      </c>
    </row>
    <row r="129" spans="1:10" x14ac:dyDescent="0.25">
      <c r="A129" s="96" t="s">
        <v>494</v>
      </c>
      <c r="B129" s="165" t="str">
        <f>IF(C129="","",VLOOKUP($A129,'Infos Gerais'!$A$2:$D$101,4,FALSE))</f>
        <v>Extinto</v>
      </c>
      <c r="C129" s="166" t="str">
        <f>IF(A129="","",VLOOKUP($A129,'Infos Gerais'!$A$2:$I$101,7,FALSE))</f>
        <v>SEPLAG</v>
      </c>
      <c r="D129" s="167" t="str">
        <f>IF(C129="","",VLOOKUP($A129,'Infos Gerais'!$A$2:$I$101,9,FALSE))</f>
        <v>QUALIVIDA</v>
      </c>
      <c r="E129" s="97" t="s">
        <v>37</v>
      </c>
      <c r="F129" s="98"/>
      <c r="G129" s="99">
        <v>39321</v>
      </c>
      <c r="H129" s="100">
        <v>39352</v>
      </c>
      <c r="I129" s="101"/>
      <c r="J129" s="95">
        <f>IF(E129="","",VLOOKUP(E129,Painel!$AH$5:$AI$60,2,FALSE))</f>
        <v>2</v>
      </c>
    </row>
    <row r="130" spans="1:10" x14ac:dyDescent="0.25">
      <c r="A130" s="96" t="s">
        <v>495</v>
      </c>
      <c r="B130" s="165" t="str">
        <f>IF(C130="","",VLOOKUP($A130,'Infos Gerais'!$A$2:$D$101,4,FALSE))</f>
        <v>Extinto</v>
      </c>
      <c r="C130" s="166" t="str">
        <f>IF(A130="","",VLOOKUP($A130,'Infos Gerais'!$A$2:$I$101,7,FALSE))</f>
        <v>SEE</v>
      </c>
      <c r="D130" s="167" t="str">
        <f>IF(C130="","",VLOOKUP($A130,'Infos Gerais'!$A$2:$I$101,9,FALSE))</f>
        <v>IHR</v>
      </c>
      <c r="E130" s="97" t="s">
        <v>29</v>
      </c>
      <c r="F130" s="98"/>
      <c r="G130" s="99">
        <v>39078</v>
      </c>
      <c r="H130" s="100">
        <v>39443</v>
      </c>
      <c r="I130" s="101"/>
      <c r="J130" s="95">
        <f>IF(E130="","",VLOOKUP(E130,Painel!$AH$5:$AI$60,2,FALSE))</f>
        <v>0</v>
      </c>
    </row>
    <row r="131" spans="1:10" x14ac:dyDescent="0.25">
      <c r="A131" s="96" t="s">
        <v>495</v>
      </c>
      <c r="B131" s="165" t="str">
        <f>IF(C131="","",VLOOKUP($A131,'Infos Gerais'!$A$2:$D$101,4,FALSE))</f>
        <v>Extinto</v>
      </c>
      <c r="C131" s="166" t="str">
        <f>IF(A131="","",VLOOKUP($A131,'Infos Gerais'!$A$2:$I$101,7,FALSE))</f>
        <v>SEE</v>
      </c>
      <c r="D131" s="167" t="str">
        <f>IF(C131="","",VLOOKUP($A131,'Infos Gerais'!$A$2:$I$101,9,FALSE))</f>
        <v>IHR</v>
      </c>
      <c r="E131" s="97" t="s">
        <v>34</v>
      </c>
      <c r="F131" s="98"/>
      <c r="G131" s="99">
        <v>39220</v>
      </c>
      <c r="H131" s="100">
        <v>39492</v>
      </c>
      <c r="I131" s="101"/>
      <c r="J131" s="95">
        <f>IF(E131="","",VLOOKUP(E131,Painel!$AH$5:$AI$60,2,FALSE))</f>
        <v>1</v>
      </c>
    </row>
    <row r="132" spans="1:10" x14ac:dyDescent="0.25">
      <c r="A132" s="96" t="s">
        <v>495</v>
      </c>
      <c r="B132" s="165" t="str">
        <f>IF(C132="","",VLOOKUP($A132,'Infos Gerais'!$A$2:$D$101,4,FALSE))</f>
        <v>Extinto</v>
      </c>
      <c r="C132" s="166" t="str">
        <f>IF(A132="","",VLOOKUP($A132,'Infos Gerais'!$A$2:$I$101,7,FALSE))</f>
        <v>SEE</v>
      </c>
      <c r="D132" s="167" t="str">
        <f>IF(C132="","",VLOOKUP($A132,'Infos Gerais'!$A$2:$I$101,9,FALSE))</f>
        <v>IHR</v>
      </c>
      <c r="E132" s="97" t="s">
        <v>37</v>
      </c>
      <c r="F132" s="98"/>
      <c r="G132" s="99">
        <v>39521</v>
      </c>
      <c r="H132" s="100">
        <v>39872</v>
      </c>
      <c r="I132" s="101"/>
      <c r="J132" s="95">
        <f>IF(E132="","",VLOOKUP(E132,Painel!$AH$5:$AI$60,2,FALSE))</f>
        <v>2</v>
      </c>
    </row>
    <row r="133" spans="1:10" x14ac:dyDescent="0.25">
      <c r="A133" s="96" t="s">
        <v>495</v>
      </c>
      <c r="B133" s="165" t="str">
        <f>IF(C133="","",VLOOKUP($A133,'Infos Gerais'!$A$2:$D$101,4,FALSE))</f>
        <v>Extinto</v>
      </c>
      <c r="C133" s="166" t="str">
        <f>IF(A133="","",VLOOKUP($A133,'Infos Gerais'!$A$2:$I$101,7,FALSE))</f>
        <v>SEE</v>
      </c>
      <c r="D133" s="167" t="str">
        <f>IF(C133="","",VLOOKUP($A133,'Infos Gerais'!$A$2:$I$101,9,FALSE))</f>
        <v>IHR</v>
      </c>
      <c r="E133" s="97" t="s">
        <v>40</v>
      </c>
      <c r="F133" s="98"/>
      <c r="G133" s="99">
        <v>39778</v>
      </c>
      <c r="H133" s="100">
        <v>39933</v>
      </c>
      <c r="I133" s="101"/>
      <c r="J133" s="95">
        <f>IF(E133="","",VLOOKUP(E133,Painel!$AH$5:$AI$60,2,FALSE))</f>
        <v>3</v>
      </c>
    </row>
    <row r="134" spans="1:10" x14ac:dyDescent="0.25">
      <c r="A134" s="96" t="s">
        <v>495</v>
      </c>
      <c r="B134" s="165" t="str">
        <f>IF(C134="","",VLOOKUP($A134,'Infos Gerais'!$A$2:$D$101,4,FALSE))</f>
        <v>Extinto</v>
      </c>
      <c r="C134" s="166" t="str">
        <f>IF(A134="","",VLOOKUP($A134,'Infos Gerais'!$A$2:$I$101,7,FALSE))</f>
        <v>SEE</v>
      </c>
      <c r="D134" s="167" t="str">
        <f>IF(C134="","",VLOOKUP($A134,'Infos Gerais'!$A$2:$I$101,9,FALSE))</f>
        <v>IHR</v>
      </c>
      <c r="E134" s="97" t="s">
        <v>43</v>
      </c>
      <c r="F134" s="98"/>
      <c r="G134" s="99">
        <v>39934</v>
      </c>
      <c r="H134" s="100">
        <v>40178</v>
      </c>
      <c r="I134" s="101"/>
      <c r="J134" s="95">
        <f>IF(E134="","",VLOOKUP(E134,Painel!$AH$5:$AI$60,2,FALSE))</f>
        <v>4</v>
      </c>
    </row>
    <row r="135" spans="1:10" x14ac:dyDescent="0.25">
      <c r="A135" s="96" t="s">
        <v>496</v>
      </c>
      <c r="B135" s="165" t="str">
        <f>IF(C135="","",VLOOKUP($A135,'Infos Gerais'!$A$2:$D$101,4,FALSE))</f>
        <v>Extinto</v>
      </c>
      <c r="C135" s="166" t="str">
        <f>IF(A135="","",VLOOKUP($A135,'Infos Gerais'!$A$2:$I$101,7,FALSE))</f>
        <v>SEDS</v>
      </c>
      <c r="D135" s="167" t="str">
        <f>IF(C135="","",VLOOKUP($A135,'Infos Gerais'!$A$2:$I$101,9,FALSE))</f>
        <v>APRECIA</v>
      </c>
      <c r="E135" s="97" t="s">
        <v>29</v>
      </c>
      <c r="F135" s="98"/>
      <c r="G135" s="99">
        <v>39114</v>
      </c>
      <c r="H135" s="100">
        <v>39479</v>
      </c>
      <c r="I135" s="101"/>
      <c r="J135" s="95">
        <f>IF(E135="","",VLOOKUP(E135,Painel!$AH$5:$AI$60,2,FALSE))</f>
        <v>0</v>
      </c>
    </row>
    <row r="136" spans="1:10" x14ac:dyDescent="0.25">
      <c r="A136" s="96" t="s">
        <v>496</v>
      </c>
      <c r="B136" s="165" t="str">
        <f>IF(C136="","",VLOOKUP($A136,'Infos Gerais'!$A$2:$D$101,4,FALSE))</f>
        <v>Extinto</v>
      </c>
      <c r="C136" s="166" t="str">
        <f>IF(A136="","",VLOOKUP($A136,'Infos Gerais'!$A$2:$I$101,7,FALSE))</f>
        <v>SEDS</v>
      </c>
      <c r="D136" s="167" t="str">
        <f>IF(C136="","",VLOOKUP($A136,'Infos Gerais'!$A$2:$I$101,9,FALSE))</f>
        <v>APRECIA</v>
      </c>
      <c r="E136" s="97" t="s">
        <v>34</v>
      </c>
      <c r="F136" s="98"/>
      <c r="G136" s="99">
        <v>39485</v>
      </c>
      <c r="H136" s="100">
        <v>39535</v>
      </c>
      <c r="I136" s="101"/>
      <c r="J136" s="95">
        <f>IF(E136="","",VLOOKUP(E136,Painel!$AH$5:$AI$60,2,FALSE))</f>
        <v>1</v>
      </c>
    </row>
    <row r="137" spans="1:10" x14ac:dyDescent="0.25">
      <c r="A137" s="96" t="s">
        <v>496</v>
      </c>
      <c r="B137" s="165" t="str">
        <f>IF(C137="","",VLOOKUP($A137,'Infos Gerais'!$A$2:$D$101,4,FALSE))</f>
        <v>Extinto</v>
      </c>
      <c r="C137" s="166" t="str">
        <f>IF(A137="","",VLOOKUP($A137,'Infos Gerais'!$A$2:$I$101,7,FALSE))</f>
        <v>SEDS</v>
      </c>
      <c r="D137" s="167" t="str">
        <f>IF(C137="","",VLOOKUP($A137,'Infos Gerais'!$A$2:$I$101,9,FALSE))</f>
        <v>APRECIA</v>
      </c>
      <c r="E137" s="97" t="s">
        <v>37</v>
      </c>
      <c r="F137" s="98"/>
      <c r="G137" s="99">
        <v>39536</v>
      </c>
      <c r="H137" s="100">
        <v>39901</v>
      </c>
      <c r="I137" s="101"/>
      <c r="J137" s="95">
        <f>IF(E137="","",VLOOKUP(E137,Painel!$AH$5:$AI$60,2,FALSE))</f>
        <v>2</v>
      </c>
    </row>
    <row r="138" spans="1:10" x14ac:dyDescent="0.25">
      <c r="A138" s="96" t="s">
        <v>496</v>
      </c>
      <c r="B138" s="165" t="str">
        <f>IF(C138="","",VLOOKUP($A138,'Infos Gerais'!$A$2:$D$101,4,FALSE))</f>
        <v>Extinto</v>
      </c>
      <c r="C138" s="166" t="str">
        <f>IF(A138="","",VLOOKUP($A138,'Infos Gerais'!$A$2:$I$101,7,FALSE))</f>
        <v>SEDS</v>
      </c>
      <c r="D138" s="167" t="str">
        <f>IF(C138="","",VLOOKUP($A138,'Infos Gerais'!$A$2:$I$101,9,FALSE))</f>
        <v>APRECIA</v>
      </c>
      <c r="E138" s="97" t="s">
        <v>40</v>
      </c>
      <c r="F138" s="98"/>
      <c r="G138" s="99">
        <v>39901</v>
      </c>
      <c r="H138" s="100">
        <v>40266</v>
      </c>
      <c r="I138" s="101"/>
      <c r="J138" s="95">
        <f>IF(E138="","",VLOOKUP(E138,Painel!$AH$5:$AI$60,2,FALSE))</f>
        <v>3</v>
      </c>
    </row>
    <row r="139" spans="1:10" x14ac:dyDescent="0.25">
      <c r="A139" s="96" t="s">
        <v>497</v>
      </c>
      <c r="B139" s="165" t="str">
        <f>IF(C139="","",VLOOKUP($A139,'Infos Gerais'!$A$2:$D$101,4,FALSE))</f>
        <v>Extinto</v>
      </c>
      <c r="C139" s="166" t="str">
        <f>IF(A139="","",VLOOKUP($A139,'Infos Gerais'!$A$2:$I$101,7,FALSE))</f>
        <v>SEEJ</v>
      </c>
      <c r="D139" s="167" t="str">
        <f>IF(C139="","",VLOOKUP($A139,'Infos Gerais'!$A$2:$I$101,9,FALSE))</f>
        <v>DePA</v>
      </c>
      <c r="E139" s="97" t="s">
        <v>29</v>
      </c>
      <c r="F139" s="98"/>
      <c r="G139" s="99">
        <v>39136</v>
      </c>
      <c r="H139" s="100">
        <v>39439</v>
      </c>
      <c r="I139" s="101"/>
      <c r="J139" s="95">
        <f>IF(E139="","",VLOOKUP(E139,Painel!$AH$5:$AI$60,2,FALSE))</f>
        <v>0</v>
      </c>
    </row>
    <row r="140" spans="1:10" x14ac:dyDescent="0.25">
      <c r="A140" s="96" t="s">
        <v>497</v>
      </c>
      <c r="B140" s="165" t="str">
        <f>IF(C140="","",VLOOKUP($A140,'Infos Gerais'!$A$2:$D$101,4,FALSE))</f>
        <v>Extinto</v>
      </c>
      <c r="C140" s="166" t="str">
        <f>IF(A140="","",VLOOKUP($A140,'Infos Gerais'!$A$2:$I$101,7,FALSE))</f>
        <v>SEEJ</v>
      </c>
      <c r="D140" s="167" t="str">
        <f>IF(C140="","",VLOOKUP($A140,'Infos Gerais'!$A$2:$I$101,9,FALSE))</f>
        <v>DePA</v>
      </c>
      <c r="E140" s="97" t="s">
        <v>34</v>
      </c>
      <c r="F140" s="98"/>
      <c r="G140" s="99">
        <v>39223</v>
      </c>
      <c r="H140" s="100">
        <v>39439</v>
      </c>
      <c r="I140" s="101"/>
      <c r="J140" s="95">
        <f>IF(E140="","",VLOOKUP(E140,Painel!$AH$5:$AI$60,2,FALSE))</f>
        <v>1</v>
      </c>
    </row>
    <row r="141" spans="1:10" x14ac:dyDescent="0.25">
      <c r="A141" s="96" t="s">
        <v>497</v>
      </c>
      <c r="B141" s="165" t="str">
        <f>IF(C141="","",VLOOKUP($A141,'Infos Gerais'!$A$2:$D$101,4,FALSE))</f>
        <v>Extinto</v>
      </c>
      <c r="C141" s="166" t="str">
        <f>IF(A141="","",VLOOKUP($A141,'Infos Gerais'!$A$2:$I$101,7,FALSE))</f>
        <v>SEEJ</v>
      </c>
      <c r="D141" s="167" t="str">
        <f>IF(C141="","",VLOOKUP($A141,'Infos Gerais'!$A$2:$I$101,9,FALSE))</f>
        <v>DePA</v>
      </c>
      <c r="E141" s="97" t="s">
        <v>37</v>
      </c>
      <c r="F141" s="98"/>
      <c r="G141" s="99">
        <v>39440</v>
      </c>
      <c r="H141" s="100">
        <v>39478</v>
      </c>
      <c r="I141" s="101"/>
      <c r="J141" s="95">
        <f>IF(E141="","",VLOOKUP(E141,Painel!$AH$5:$AI$60,2,FALSE))</f>
        <v>2</v>
      </c>
    </row>
    <row r="142" spans="1:10" x14ac:dyDescent="0.25">
      <c r="A142" s="96" t="s">
        <v>497</v>
      </c>
      <c r="B142" s="165" t="str">
        <f>IF(C142="","",VLOOKUP($A142,'Infos Gerais'!$A$2:$D$101,4,FALSE))</f>
        <v>Extinto</v>
      </c>
      <c r="C142" s="166" t="str">
        <f>IF(A142="","",VLOOKUP($A142,'Infos Gerais'!$A$2:$I$101,7,FALSE))</f>
        <v>SEEJ</v>
      </c>
      <c r="D142" s="167" t="str">
        <f>IF(C142="","",VLOOKUP($A142,'Infos Gerais'!$A$2:$I$101,9,FALSE))</f>
        <v>DePA</v>
      </c>
      <c r="E142" s="97" t="s">
        <v>40</v>
      </c>
      <c r="F142" s="98"/>
      <c r="G142" s="99">
        <v>39479</v>
      </c>
      <c r="H142" s="100">
        <v>39752</v>
      </c>
      <c r="I142" s="101"/>
      <c r="J142" s="95">
        <f>IF(E142="","",VLOOKUP(E142,Painel!$AH$5:$AI$60,2,FALSE))</f>
        <v>3</v>
      </c>
    </row>
    <row r="143" spans="1:10" x14ac:dyDescent="0.25">
      <c r="A143" s="96" t="s">
        <v>497</v>
      </c>
      <c r="B143" s="165" t="str">
        <f>IF(C143="","",VLOOKUP($A143,'Infos Gerais'!$A$2:$D$101,4,FALSE))</f>
        <v>Extinto</v>
      </c>
      <c r="C143" s="166" t="str">
        <f>IF(A143="","",VLOOKUP($A143,'Infos Gerais'!$A$2:$I$101,7,FALSE))</f>
        <v>SEEJ</v>
      </c>
      <c r="D143" s="167" t="str">
        <f>IF(C143="","",VLOOKUP($A143,'Infos Gerais'!$A$2:$I$101,9,FALSE))</f>
        <v>DePA</v>
      </c>
      <c r="E143" s="97" t="s">
        <v>43</v>
      </c>
      <c r="F143" s="98"/>
      <c r="G143" s="99">
        <v>39617</v>
      </c>
      <c r="H143" s="100">
        <v>39752</v>
      </c>
      <c r="I143" s="101"/>
      <c r="J143" s="95">
        <f>IF(E143="","",VLOOKUP(E143,Painel!$AH$5:$AI$60,2,FALSE))</f>
        <v>4</v>
      </c>
    </row>
    <row r="144" spans="1:10" x14ac:dyDescent="0.25">
      <c r="A144" s="96" t="s">
        <v>497</v>
      </c>
      <c r="B144" s="165" t="str">
        <f>IF(C144="","",VLOOKUP($A144,'Infos Gerais'!$A$2:$D$101,4,FALSE))</f>
        <v>Extinto</v>
      </c>
      <c r="C144" s="166" t="str">
        <f>IF(A144="","",VLOOKUP($A144,'Infos Gerais'!$A$2:$I$101,7,FALSE))</f>
        <v>SEEJ</v>
      </c>
      <c r="D144" s="167" t="str">
        <f>IF(C144="","",VLOOKUP($A144,'Infos Gerais'!$A$2:$I$101,9,FALSE))</f>
        <v>DePA</v>
      </c>
      <c r="E144" s="97" t="s">
        <v>46</v>
      </c>
      <c r="F144" s="98"/>
      <c r="G144" s="99">
        <v>39631</v>
      </c>
      <c r="H144" s="100">
        <v>39752</v>
      </c>
      <c r="I144" s="101"/>
      <c r="J144" s="95">
        <f>IF(E144="","",VLOOKUP(E144,Painel!$AH$5:$AI$60,2,FALSE))</f>
        <v>5</v>
      </c>
    </row>
    <row r="145" spans="1:10" x14ac:dyDescent="0.25">
      <c r="A145" s="96" t="s">
        <v>498</v>
      </c>
      <c r="B145" s="165" t="str">
        <f>IF(C145="","",VLOOKUP($A145,'Infos Gerais'!$A$2:$D$101,4,FALSE))</f>
        <v>Extinto</v>
      </c>
      <c r="C145" s="166" t="str">
        <f>IF(A145="","",VLOOKUP($A145,'Infos Gerais'!$A$2:$I$101,7,FALSE))</f>
        <v>SEEJ</v>
      </c>
      <c r="D145" s="167" t="str">
        <f>IF(C145="","",VLOOKUP($A145,'Infos Gerais'!$A$2:$I$101,9,FALSE))</f>
        <v>IBDEEC</v>
      </c>
      <c r="E145" s="97" t="s">
        <v>29</v>
      </c>
      <c r="F145" s="98"/>
      <c r="G145" s="99">
        <v>39171</v>
      </c>
      <c r="H145" s="100">
        <v>39416</v>
      </c>
      <c r="I145" s="101"/>
      <c r="J145" s="95">
        <f>IF(E145="","",VLOOKUP(E145,Painel!$AH$5:$AI$60,2,FALSE))</f>
        <v>0</v>
      </c>
    </row>
    <row r="146" spans="1:10" x14ac:dyDescent="0.25">
      <c r="A146" s="96" t="s">
        <v>498</v>
      </c>
      <c r="B146" s="165" t="str">
        <f>IF(C146="","",VLOOKUP($A146,'Infos Gerais'!$A$2:$D$101,4,FALSE))</f>
        <v>Extinto</v>
      </c>
      <c r="C146" s="166" t="str">
        <f>IF(A146="","",VLOOKUP($A146,'Infos Gerais'!$A$2:$I$101,7,FALSE))</f>
        <v>SEEJ</v>
      </c>
      <c r="D146" s="167" t="str">
        <f>IF(C146="","",VLOOKUP($A146,'Infos Gerais'!$A$2:$I$101,9,FALSE))</f>
        <v>IBDEEC</v>
      </c>
      <c r="E146" s="97" t="s">
        <v>34</v>
      </c>
      <c r="F146" s="98"/>
      <c r="G146" s="99">
        <v>39223</v>
      </c>
      <c r="H146" s="100"/>
      <c r="I146" s="101"/>
      <c r="J146" s="95">
        <f>IF(E146="","",VLOOKUP(E146,Painel!$AH$5:$AI$60,2,FALSE))</f>
        <v>1</v>
      </c>
    </row>
    <row r="147" spans="1:10" x14ac:dyDescent="0.25">
      <c r="A147" s="96" t="s">
        <v>498</v>
      </c>
      <c r="B147" s="165" t="str">
        <f>IF(C147="","",VLOOKUP($A147,'Infos Gerais'!$A$2:$D$101,4,FALSE))</f>
        <v>Extinto</v>
      </c>
      <c r="C147" s="166" t="str">
        <f>IF(A147="","",VLOOKUP($A147,'Infos Gerais'!$A$2:$I$101,7,FALSE))</f>
        <v>SEEJ</v>
      </c>
      <c r="D147" s="167" t="str">
        <f>IF(C147="","",VLOOKUP($A147,'Infos Gerais'!$A$2:$I$101,9,FALSE))</f>
        <v>IBDEEC</v>
      </c>
      <c r="E147" s="97" t="s">
        <v>37</v>
      </c>
      <c r="F147" s="98"/>
      <c r="G147" s="99">
        <v>39355</v>
      </c>
      <c r="H147" s="100">
        <v>39447</v>
      </c>
      <c r="I147" s="101"/>
      <c r="J147" s="95">
        <f>IF(E147="","",VLOOKUP(E147,Painel!$AH$5:$AI$60,2,FALSE))</f>
        <v>2</v>
      </c>
    </row>
    <row r="148" spans="1:10" x14ac:dyDescent="0.25">
      <c r="A148" s="96" t="s">
        <v>498</v>
      </c>
      <c r="B148" s="165" t="str">
        <f>IF(C148="","",VLOOKUP($A148,'Infos Gerais'!$A$2:$D$101,4,FALSE))</f>
        <v>Extinto</v>
      </c>
      <c r="C148" s="166" t="str">
        <f>IF(A148="","",VLOOKUP($A148,'Infos Gerais'!$A$2:$I$101,7,FALSE))</f>
        <v>SEEJ</v>
      </c>
      <c r="D148" s="167" t="str">
        <f>IF(C148="","",VLOOKUP($A148,'Infos Gerais'!$A$2:$I$101,9,FALSE))</f>
        <v>IBDEEC</v>
      </c>
      <c r="E148" s="97" t="s">
        <v>40</v>
      </c>
      <c r="F148" s="98"/>
      <c r="G148" s="99">
        <v>39448</v>
      </c>
      <c r="H148" s="100">
        <v>39782</v>
      </c>
      <c r="I148" s="101"/>
      <c r="J148" s="95">
        <f>IF(E148="","",VLOOKUP(E148,Painel!$AH$5:$AI$60,2,FALSE))</f>
        <v>3</v>
      </c>
    </row>
    <row r="149" spans="1:10" x14ac:dyDescent="0.25">
      <c r="A149" s="96" t="s">
        <v>498</v>
      </c>
      <c r="B149" s="165" t="str">
        <f>IF(C149="","",VLOOKUP($A149,'Infos Gerais'!$A$2:$D$101,4,FALSE))</f>
        <v>Extinto</v>
      </c>
      <c r="C149" s="166" t="str">
        <f>IF(A149="","",VLOOKUP($A149,'Infos Gerais'!$A$2:$I$101,7,FALSE))</f>
        <v>SEEJ</v>
      </c>
      <c r="D149" s="167" t="str">
        <f>IF(C149="","",VLOOKUP($A149,'Infos Gerais'!$A$2:$I$101,9,FALSE))</f>
        <v>IBDEEC</v>
      </c>
      <c r="E149" s="97" t="s">
        <v>43</v>
      </c>
      <c r="F149" s="98"/>
      <c r="G149" s="99"/>
      <c r="H149" s="100"/>
      <c r="I149" s="101"/>
      <c r="J149" s="95">
        <f>IF(E149="","",VLOOKUP(E149,Painel!$AH$5:$AI$60,2,FALSE))</f>
        <v>4</v>
      </c>
    </row>
    <row r="150" spans="1:10" x14ac:dyDescent="0.25">
      <c r="A150" s="96" t="s">
        <v>499</v>
      </c>
      <c r="B150" s="165" t="str">
        <f>IF(C150="","",VLOOKUP($A150,'Infos Gerais'!$A$2:$D$101,4,FALSE))</f>
        <v>Extinto</v>
      </c>
      <c r="C150" s="166" t="str">
        <f>IF(A150="","",VLOOKUP($A150,'Infos Gerais'!$A$2:$I$101,7,FALSE))</f>
        <v>SEDESE</v>
      </c>
      <c r="D150" s="167" t="str">
        <f>IF(C150="","",VLOOKUP($A150,'Infos Gerais'!$A$2:$I$101,9,FALSE))</f>
        <v>CIEDS</v>
      </c>
      <c r="E150" s="97" t="s">
        <v>29</v>
      </c>
      <c r="F150" s="98"/>
      <c r="G150" s="99">
        <v>39287</v>
      </c>
      <c r="H150" s="100">
        <v>39653</v>
      </c>
      <c r="I150" s="101"/>
      <c r="J150" s="95">
        <f>IF(E150="","",VLOOKUP(E150,Painel!$AH$5:$AI$60,2,FALSE))</f>
        <v>0</v>
      </c>
    </row>
    <row r="151" spans="1:10" x14ac:dyDescent="0.25">
      <c r="A151" s="96" t="s">
        <v>499</v>
      </c>
      <c r="B151" s="165" t="str">
        <f>IF(C151="","",VLOOKUP($A151,'Infos Gerais'!$A$2:$D$101,4,FALSE))</f>
        <v>Extinto</v>
      </c>
      <c r="C151" s="166" t="str">
        <f>IF(A151="","",VLOOKUP($A151,'Infos Gerais'!$A$2:$I$101,7,FALSE))</f>
        <v>SEDESE</v>
      </c>
      <c r="D151" s="167" t="str">
        <f>IF(C151="","",VLOOKUP($A151,'Infos Gerais'!$A$2:$I$101,9,FALSE))</f>
        <v>CIEDS</v>
      </c>
      <c r="E151" s="97" t="s">
        <v>34</v>
      </c>
      <c r="F151" s="98"/>
      <c r="G151" s="99">
        <v>39475</v>
      </c>
      <c r="H151" s="100">
        <v>39653</v>
      </c>
      <c r="I151" s="101"/>
      <c r="J151" s="95">
        <f>IF(E151="","",VLOOKUP(E151,Painel!$AH$5:$AI$60,2,FALSE))</f>
        <v>1</v>
      </c>
    </row>
    <row r="152" spans="1:10" x14ac:dyDescent="0.25">
      <c r="A152" s="96" t="s">
        <v>499</v>
      </c>
      <c r="B152" s="165" t="str">
        <f>IF(C152="","",VLOOKUP($A152,'Infos Gerais'!$A$2:$D$101,4,FALSE))</f>
        <v>Extinto</v>
      </c>
      <c r="C152" s="166" t="str">
        <f>IF(A152="","",VLOOKUP($A152,'Infos Gerais'!$A$2:$I$101,7,FALSE))</f>
        <v>SEDESE</v>
      </c>
      <c r="D152" s="167" t="str">
        <f>IF(C152="","",VLOOKUP($A152,'Infos Gerais'!$A$2:$I$101,9,FALSE))</f>
        <v>CIEDS</v>
      </c>
      <c r="E152" s="97" t="s">
        <v>37</v>
      </c>
      <c r="F152" s="98"/>
      <c r="G152" s="99">
        <v>39539</v>
      </c>
      <c r="H152" s="100">
        <v>39903</v>
      </c>
      <c r="I152" s="101"/>
      <c r="J152" s="95">
        <f>IF(E152="","",VLOOKUP(E152,Painel!$AH$5:$AI$60,2,FALSE))</f>
        <v>2</v>
      </c>
    </row>
    <row r="153" spans="1:10" x14ac:dyDescent="0.25">
      <c r="A153" s="96" t="s">
        <v>500</v>
      </c>
      <c r="B153" s="165" t="str">
        <f>IF(C153="","",VLOOKUP($A153,'Infos Gerais'!$A$2:$D$101,4,FALSE))</f>
        <v>Extinto</v>
      </c>
      <c r="C153" s="166" t="str">
        <f>IF(A153="","",VLOOKUP($A153,'Infos Gerais'!$A$2:$I$101,7,FALSE))</f>
        <v>SEGOV</v>
      </c>
      <c r="D153" s="167" t="str">
        <f>IF(C153="","",VLOOKUP($A153,'Infos Gerais'!$A$2:$I$101,9,FALSE))</f>
        <v>MDC-MG</v>
      </c>
      <c r="E153" s="97" t="s">
        <v>29</v>
      </c>
      <c r="F153" s="98"/>
      <c r="G153" s="99">
        <v>39330</v>
      </c>
      <c r="H153" s="100">
        <v>39696</v>
      </c>
      <c r="I153" s="101"/>
      <c r="J153" s="95">
        <f>IF(E153="","",VLOOKUP(E153,Painel!$AH$5:$AI$60,2,FALSE))</f>
        <v>0</v>
      </c>
    </row>
    <row r="154" spans="1:10" x14ac:dyDescent="0.25">
      <c r="A154" s="96" t="s">
        <v>500</v>
      </c>
      <c r="B154" s="165" t="str">
        <f>IF(C154="","",VLOOKUP($A154,'Infos Gerais'!$A$2:$D$101,4,FALSE))</f>
        <v>Extinto</v>
      </c>
      <c r="C154" s="166" t="str">
        <f>IF(A154="","",VLOOKUP($A154,'Infos Gerais'!$A$2:$I$101,7,FALSE))</f>
        <v>SEGOV</v>
      </c>
      <c r="D154" s="167" t="str">
        <f>IF(C154="","",VLOOKUP($A154,'Infos Gerais'!$A$2:$I$101,9,FALSE))</f>
        <v>MDC-MG</v>
      </c>
      <c r="E154" s="97" t="s">
        <v>34</v>
      </c>
      <c r="F154" s="98"/>
      <c r="G154" s="99">
        <v>39584</v>
      </c>
      <c r="H154" s="100"/>
      <c r="I154" s="101"/>
      <c r="J154" s="95">
        <f>IF(E154="","",VLOOKUP(E154,Painel!$AH$5:$AI$60,2,FALSE))</f>
        <v>1</v>
      </c>
    </row>
    <row r="155" spans="1:10" x14ac:dyDescent="0.25">
      <c r="A155" s="96" t="s">
        <v>500</v>
      </c>
      <c r="B155" s="165" t="str">
        <f>IF(C155="","",VLOOKUP($A155,'Infos Gerais'!$A$2:$D$101,4,FALSE))</f>
        <v>Extinto</v>
      </c>
      <c r="C155" s="166" t="str">
        <f>IF(A155="","",VLOOKUP($A155,'Infos Gerais'!$A$2:$I$101,7,FALSE))</f>
        <v>SEGOV</v>
      </c>
      <c r="D155" s="167" t="str">
        <f>IF(C155="","",VLOOKUP($A155,'Infos Gerais'!$A$2:$I$101,9,FALSE))</f>
        <v>MDC-MG</v>
      </c>
      <c r="E155" s="97" t="s">
        <v>37</v>
      </c>
      <c r="F155" s="98"/>
      <c r="G155" s="99">
        <v>39699</v>
      </c>
      <c r="H155" s="100">
        <v>40064</v>
      </c>
      <c r="I155" s="101"/>
      <c r="J155" s="95">
        <f>IF(E155="","",VLOOKUP(E155,Painel!$AH$5:$AI$60,2,FALSE))</f>
        <v>2</v>
      </c>
    </row>
    <row r="156" spans="1:10" x14ac:dyDescent="0.25">
      <c r="A156" s="96" t="s">
        <v>500</v>
      </c>
      <c r="B156" s="165" t="str">
        <f>IF(C156="","",VLOOKUP($A156,'Infos Gerais'!$A$2:$D$101,4,FALSE))</f>
        <v>Extinto</v>
      </c>
      <c r="C156" s="166" t="str">
        <f>IF(A156="","",VLOOKUP($A156,'Infos Gerais'!$A$2:$I$101,7,FALSE))</f>
        <v>SEGOV</v>
      </c>
      <c r="D156" s="167" t="str">
        <f>IF(C156="","",VLOOKUP($A156,'Infos Gerais'!$A$2:$I$101,9,FALSE))</f>
        <v>MDC-MG</v>
      </c>
      <c r="E156" s="97" t="s">
        <v>40</v>
      </c>
      <c r="F156" s="98"/>
      <c r="G156" s="99">
        <v>40065</v>
      </c>
      <c r="H156" s="100">
        <v>40574</v>
      </c>
      <c r="I156" s="101"/>
      <c r="J156" s="95">
        <f>IF(E156="","",VLOOKUP(E156,Painel!$AH$5:$AI$60,2,FALSE))</f>
        <v>3</v>
      </c>
    </row>
    <row r="157" spans="1:10" x14ac:dyDescent="0.25">
      <c r="A157" s="96" t="s">
        <v>500</v>
      </c>
      <c r="B157" s="165" t="str">
        <f>IF(C157="","",VLOOKUP($A157,'Infos Gerais'!$A$2:$D$101,4,FALSE))</f>
        <v>Extinto</v>
      </c>
      <c r="C157" s="166" t="str">
        <f>IF(A157="","",VLOOKUP($A157,'Infos Gerais'!$A$2:$I$101,7,FALSE))</f>
        <v>SEGOV</v>
      </c>
      <c r="D157" s="167" t="str">
        <f>IF(C157="","",VLOOKUP($A157,'Infos Gerais'!$A$2:$I$101,9,FALSE))</f>
        <v>MDC-MG</v>
      </c>
      <c r="E157" s="97" t="s">
        <v>43</v>
      </c>
      <c r="F157" s="98"/>
      <c r="G157" s="99">
        <v>40575</v>
      </c>
      <c r="H157" s="100">
        <v>40908</v>
      </c>
      <c r="I157" s="101"/>
      <c r="J157" s="95">
        <f>IF(E157="","",VLOOKUP(E157,Painel!$AH$5:$AI$60,2,FALSE))</f>
        <v>4</v>
      </c>
    </row>
    <row r="158" spans="1:10" x14ac:dyDescent="0.25">
      <c r="A158" s="96" t="s">
        <v>500</v>
      </c>
      <c r="B158" s="165" t="str">
        <f>IF(C158="","",VLOOKUP($A158,'Infos Gerais'!$A$2:$D$101,4,FALSE))</f>
        <v>Extinto</v>
      </c>
      <c r="C158" s="166" t="str">
        <f>IF(A158="","",VLOOKUP($A158,'Infos Gerais'!$A$2:$I$101,7,FALSE))</f>
        <v>SEGOV</v>
      </c>
      <c r="D158" s="167" t="str">
        <f>IF(C158="","",VLOOKUP($A158,'Infos Gerais'!$A$2:$I$101,9,FALSE))</f>
        <v>MDC-MG</v>
      </c>
      <c r="E158" s="97" t="s">
        <v>46</v>
      </c>
      <c r="F158" s="98"/>
      <c r="G158" s="99">
        <v>40909</v>
      </c>
      <c r="H158" s="100">
        <v>41274</v>
      </c>
      <c r="I158" s="101"/>
      <c r="J158" s="95">
        <f>IF(E158="","",VLOOKUP(E158,Painel!$AH$5:$AI$60,2,FALSE))</f>
        <v>5</v>
      </c>
    </row>
    <row r="159" spans="1:10" x14ac:dyDescent="0.25">
      <c r="A159" s="96" t="s">
        <v>500</v>
      </c>
      <c r="B159" s="165" t="str">
        <f>IF(C159="","",VLOOKUP($A159,'Infos Gerais'!$A$2:$D$101,4,FALSE))</f>
        <v>Extinto</v>
      </c>
      <c r="C159" s="166" t="str">
        <f>IF(A159="","",VLOOKUP($A159,'Infos Gerais'!$A$2:$I$101,7,FALSE))</f>
        <v>SEGOV</v>
      </c>
      <c r="D159" s="167" t="str">
        <f>IF(C159="","",VLOOKUP($A159,'Infos Gerais'!$A$2:$I$101,9,FALSE))</f>
        <v>MDC-MG</v>
      </c>
      <c r="E159" s="97" t="s">
        <v>49</v>
      </c>
      <c r="F159" s="98"/>
      <c r="G159" s="99">
        <v>41275</v>
      </c>
      <c r="H159" s="100">
        <v>41639</v>
      </c>
      <c r="I159" s="101"/>
      <c r="J159" s="95">
        <f>IF(E159="","",VLOOKUP(E159,Painel!$AH$5:$AI$60,2,FALSE))</f>
        <v>6</v>
      </c>
    </row>
    <row r="160" spans="1:10" x14ac:dyDescent="0.25">
      <c r="A160" s="96" t="s">
        <v>500</v>
      </c>
      <c r="B160" s="165" t="str">
        <f>IF(C160="","",VLOOKUP($A160,'Infos Gerais'!$A$2:$D$101,4,FALSE))</f>
        <v>Extinto</v>
      </c>
      <c r="C160" s="166" t="str">
        <f>IF(A160="","",VLOOKUP($A160,'Infos Gerais'!$A$2:$I$101,7,FALSE))</f>
        <v>SEGOV</v>
      </c>
      <c r="D160" s="167" t="str">
        <f>IF(C160="","",VLOOKUP($A160,'Infos Gerais'!$A$2:$I$101,9,FALSE))</f>
        <v>MDC-MG</v>
      </c>
      <c r="E160" s="97" t="s">
        <v>52</v>
      </c>
      <c r="F160" s="98"/>
      <c r="G160" s="99">
        <v>41640</v>
      </c>
      <c r="H160" s="100">
        <v>42004</v>
      </c>
      <c r="I160" s="101"/>
      <c r="J160" s="95">
        <f>IF(E160="","",VLOOKUP(E160,Painel!$AH$5:$AI$60,2,FALSE))</f>
        <v>7</v>
      </c>
    </row>
    <row r="161" spans="1:10" x14ac:dyDescent="0.25">
      <c r="A161" s="96" t="s">
        <v>501</v>
      </c>
      <c r="B161" s="165" t="str">
        <f>IF(C161="","",VLOOKUP($A161,'Infos Gerais'!$A$2:$D$101,4,FALSE))</f>
        <v>Extinto</v>
      </c>
      <c r="C161" s="166" t="str">
        <f>IF(A161="","",VLOOKUP($A161,'Infos Gerais'!$A$2:$I$101,7,FALSE))</f>
        <v>SEPLAG</v>
      </c>
      <c r="D161" s="167" t="str">
        <f>IF(C161="","",VLOOKUP($A161,'Infos Gerais'!$A$2:$I$101,9,FALSE))</f>
        <v>CEMAIS</v>
      </c>
      <c r="E161" s="97" t="s">
        <v>29</v>
      </c>
      <c r="F161" s="98"/>
      <c r="G161" s="99">
        <v>39370</v>
      </c>
      <c r="H161" s="100">
        <v>39813</v>
      </c>
      <c r="I161" s="101"/>
      <c r="J161" s="95">
        <f>IF(E161="","",VLOOKUP(E161,Painel!$AH$5:$AI$60,2,FALSE))</f>
        <v>0</v>
      </c>
    </row>
    <row r="162" spans="1:10" x14ac:dyDescent="0.25">
      <c r="A162" s="96" t="s">
        <v>501</v>
      </c>
      <c r="B162" s="165" t="str">
        <f>IF(C162="","",VLOOKUP($A162,'Infos Gerais'!$A$2:$D$101,4,FALSE))</f>
        <v>Extinto</v>
      </c>
      <c r="C162" s="166" t="str">
        <f>IF(A162="","",VLOOKUP($A162,'Infos Gerais'!$A$2:$I$101,7,FALSE))</f>
        <v>SEPLAG</v>
      </c>
      <c r="D162" s="167" t="str">
        <f>IF(C162="","",VLOOKUP($A162,'Infos Gerais'!$A$2:$I$101,9,FALSE))</f>
        <v>CEMAIS</v>
      </c>
      <c r="E162" s="97" t="s">
        <v>34</v>
      </c>
      <c r="F162" s="98"/>
      <c r="G162" s="99">
        <v>39629</v>
      </c>
      <c r="H162" s="100">
        <v>39813</v>
      </c>
      <c r="I162" s="101"/>
      <c r="J162" s="95">
        <f>IF(E162="","",VLOOKUP(E162,Painel!$AH$5:$AI$60,2,FALSE))</f>
        <v>1</v>
      </c>
    </row>
    <row r="163" spans="1:10" x14ac:dyDescent="0.25">
      <c r="A163" s="96" t="s">
        <v>501</v>
      </c>
      <c r="B163" s="165" t="str">
        <f>IF(C163="","",VLOOKUP($A163,'Infos Gerais'!$A$2:$D$101,4,FALSE))</f>
        <v>Extinto</v>
      </c>
      <c r="C163" s="166" t="str">
        <f>IF(A163="","",VLOOKUP($A163,'Infos Gerais'!$A$2:$I$101,7,FALSE))</f>
        <v>SEPLAG</v>
      </c>
      <c r="D163" s="167" t="str">
        <f>IF(C163="","",VLOOKUP($A163,'Infos Gerais'!$A$2:$I$101,9,FALSE))</f>
        <v>CEMAIS</v>
      </c>
      <c r="E163" s="97" t="s">
        <v>37</v>
      </c>
      <c r="F163" s="98"/>
      <c r="G163" s="99">
        <v>39811</v>
      </c>
      <c r="H163" s="100">
        <v>40178</v>
      </c>
      <c r="I163" s="101"/>
      <c r="J163" s="95">
        <f>IF(E163="","",VLOOKUP(E163,Painel!$AH$5:$AI$60,2,FALSE))</f>
        <v>2</v>
      </c>
    </row>
    <row r="164" spans="1:10" x14ac:dyDescent="0.25">
      <c r="A164" s="96" t="s">
        <v>501</v>
      </c>
      <c r="B164" s="165" t="str">
        <f>IF(C164="","",VLOOKUP($A164,'Infos Gerais'!$A$2:$D$101,4,FALSE))</f>
        <v>Extinto</v>
      </c>
      <c r="C164" s="166" t="str">
        <f>IF(A164="","",VLOOKUP($A164,'Infos Gerais'!$A$2:$I$101,7,FALSE))</f>
        <v>SEPLAG</v>
      </c>
      <c r="D164" s="167" t="str">
        <f>IF(C164="","",VLOOKUP($A164,'Infos Gerais'!$A$2:$I$101,9,FALSE))</f>
        <v>CEMAIS</v>
      </c>
      <c r="E164" s="97" t="s">
        <v>40</v>
      </c>
      <c r="F164" s="98"/>
      <c r="G164" s="99">
        <v>40025</v>
      </c>
      <c r="H164" s="100">
        <v>40178</v>
      </c>
      <c r="I164" s="101"/>
      <c r="J164" s="95">
        <f>IF(E164="","",VLOOKUP(E164,Painel!$AH$5:$AI$60,2,FALSE))</f>
        <v>3</v>
      </c>
    </row>
    <row r="165" spans="1:10" x14ac:dyDescent="0.25">
      <c r="A165" s="96" t="s">
        <v>501</v>
      </c>
      <c r="B165" s="165" t="str">
        <f>IF(C165="","",VLOOKUP($A165,'Infos Gerais'!$A$2:$D$101,4,FALSE))</f>
        <v>Extinto</v>
      </c>
      <c r="C165" s="166" t="str">
        <f>IF(A165="","",VLOOKUP($A165,'Infos Gerais'!$A$2:$I$101,7,FALSE))</f>
        <v>SEPLAG</v>
      </c>
      <c r="D165" s="167" t="str">
        <f>IF(C165="","",VLOOKUP($A165,'Infos Gerais'!$A$2:$I$101,9,FALSE))</f>
        <v>CEMAIS</v>
      </c>
      <c r="E165" s="97" t="s">
        <v>43</v>
      </c>
      <c r="F165" s="98"/>
      <c r="G165" s="99">
        <v>40179</v>
      </c>
      <c r="H165" s="100">
        <v>40359</v>
      </c>
      <c r="I165" s="101"/>
      <c r="J165" s="95">
        <f>IF(E165="","",VLOOKUP(E165,Painel!$AH$5:$AI$60,2,FALSE))</f>
        <v>4</v>
      </c>
    </row>
    <row r="166" spans="1:10" x14ac:dyDescent="0.25">
      <c r="A166" s="96" t="s">
        <v>501</v>
      </c>
      <c r="B166" s="165" t="str">
        <f>IF(C166="","",VLOOKUP($A166,'Infos Gerais'!$A$2:$D$101,4,FALSE))</f>
        <v>Extinto</v>
      </c>
      <c r="C166" s="166" t="str">
        <f>IF(A166="","",VLOOKUP($A166,'Infos Gerais'!$A$2:$I$101,7,FALSE))</f>
        <v>SEPLAG</v>
      </c>
      <c r="D166" s="167" t="str">
        <f>IF(C166="","",VLOOKUP($A166,'Infos Gerais'!$A$2:$I$101,9,FALSE))</f>
        <v>CEMAIS</v>
      </c>
      <c r="E166" s="97" t="s">
        <v>46</v>
      </c>
      <c r="F166" s="98"/>
      <c r="G166" s="99">
        <v>40360</v>
      </c>
      <c r="H166" s="100">
        <v>40574</v>
      </c>
      <c r="I166" s="101"/>
      <c r="J166" s="95">
        <f>IF(E166="","",VLOOKUP(E166,Painel!$AH$5:$AI$60,2,FALSE))</f>
        <v>5</v>
      </c>
    </row>
    <row r="167" spans="1:10" x14ac:dyDescent="0.25">
      <c r="A167" s="96" t="s">
        <v>502</v>
      </c>
      <c r="B167" s="165" t="str">
        <f>IF(C167="","",VLOOKUP($A167,'Infos Gerais'!$A$2:$D$101,4,FALSE))</f>
        <v>Extinto</v>
      </c>
      <c r="C167" s="166" t="str">
        <f>IF(A167="","",VLOOKUP($A167,'Infos Gerais'!$A$2:$I$101,7,FALSE))</f>
        <v>SEC</v>
      </c>
      <c r="D167" s="167" t="str">
        <f>IF(C167="","",VLOOKUP($A167,'Infos Gerais'!$A$2:$I$101,9,FALSE))</f>
        <v>ICF</v>
      </c>
      <c r="E167" s="97" t="s">
        <v>29</v>
      </c>
      <c r="F167" s="98"/>
      <c r="G167" s="99">
        <v>39476</v>
      </c>
      <c r="H167" s="100">
        <v>39844</v>
      </c>
      <c r="I167" s="101"/>
      <c r="J167" s="95">
        <f>IF(E167="","",VLOOKUP(E167,Painel!$AH$5:$AI$60,2,FALSE))</f>
        <v>0</v>
      </c>
    </row>
    <row r="168" spans="1:10" x14ac:dyDescent="0.25">
      <c r="A168" s="96" t="s">
        <v>502</v>
      </c>
      <c r="B168" s="165" t="str">
        <f>IF(C168="","",VLOOKUP($A168,'Infos Gerais'!$A$2:$D$101,4,FALSE))</f>
        <v>Extinto</v>
      </c>
      <c r="C168" s="166" t="str">
        <f>IF(A168="","",VLOOKUP($A168,'Infos Gerais'!$A$2:$I$101,7,FALSE))</f>
        <v>SEC</v>
      </c>
      <c r="D168" s="167" t="str">
        <f>IF(C168="","",VLOOKUP($A168,'Infos Gerais'!$A$2:$I$101,9,FALSE))</f>
        <v>ICF</v>
      </c>
      <c r="E168" s="97" t="s">
        <v>34</v>
      </c>
      <c r="F168" s="98"/>
      <c r="G168" s="99">
        <v>39630</v>
      </c>
      <c r="H168" s="100"/>
      <c r="I168" s="101"/>
      <c r="J168" s="95">
        <f>IF(E168="","",VLOOKUP(E168,Painel!$AH$5:$AI$60,2,FALSE))</f>
        <v>1</v>
      </c>
    </row>
    <row r="169" spans="1:10" x14ac:dyDescent="0.25">
      <c r="A169" s="96" t="s">
        <v>502</v>
      </c>
      <c r="B169" s="165" t="str">
        <f>IF(C169="","",VLOOKUP($A169,'Infos Gerais'!$A$2:$D$101,4,FALSE))</f>
        <v>Extinto</v>
      </c>
      <c r="C169" s="166" t="str">
        <f>IF(A169="","",VLOOKUP($A169,'Infos Gerais'!$A$2:$I$101,7,FALSE))</f>
        <v>SEC</v>
      </c>
      <c r="D169" s="167" t="str">
        <f>IF(C169="","",VLOOKUP($A169,'Infos Gerais'!$A$2:$I$101,9,FALSE))</f>
        <v>ICF</v>
      </c>
      <c r="E169" s="97" t="s">
        <v>37</v>
      </c>
      <c r="F169" s="98"/>
      <c r="G169" s="99">
        <v>39845</v>
      </c>
      <c r="H169" s="100">
        <v>40178</v>
      </c>
      <c r="I169" s="101"/>
      <c r="J169" s="95">
        <f>IF(E169="","",VLOOKUP(E169,Painel!$AH$5:$AI$60,2,FALSE))</f>
        <v>2</v>
      </c>
    </row>
    <row r="170" spans="1:10" x14ac:dyDescent="0.25">
      <c r="A170" s="96" t="s">
        <v>502</v>
      </c>
      <c r="B170" s="165" t="str">
        <f>IF(C170="","",VLOOKUP($A170,'Infos Gerais'!$A$2:$D$101,4,FALSE))</f>
        <v>Extinto</v>
      </c>
      <c r="C170" s="166" t="str">
        <f>IF(A170="","",VLOOKUP($A170,'Infos Gerais'!$A$2:$I$101,7,FALSE))</f>
        <v>SEC</v>
      </c>
      <c r="D170" s="167" t="str">
        <f>IF(C170="","",VLOOKUP($A170,'Infos Gerais'!$A$2:$I$101,9,FALSE))</f>
        <v>ICF</v>
      </c>
      <c r="E170" s="97" t="s">
        <v>40</v>
      </c>
      <c r="F170" s="98"/>
      <c r="G170" s="99">
        <v>40178</v>
      </c>
      <c r="H170" s="100">
        <v>40574</v>
      </c>
      <c r="I170" s="101"/>
      <c r="J170" s="95">
        <f>IF(E170="","",VLOOKUP(E170,Painel!$AH$5:$AI$60,2,FALSE))</f>
        <v>3</v>
      </c>
    </row>
    <row r="171" spans="1:10" x14ac:dyDescent="0.25">
      <c r="A171" s="96" t="s">
        <v>502</v>
      </c>
      <c r="B171" s="165" t="str">
        <f>IF(C171="","",VLOOKUP($A171,'Infos Gerais'!$A$2:$D$101,4,FALSE))</f>
        <v>Extinto</v>
      </c>
      <c r="C171" s="166" t="str">
        <f>IF(A171="","",VLOOKUP($A171,'Infos Gerais'!$A$2:$I$101,7,FALSE))</f>
        <v>SEC</v>
      </c>
      <c r="D171" s="167" t="str">
        <f>IF(C171="","",VLOOKUP($A171,'Infos Gerais'!$A$2:$I$101,9,FALSE))</f>
        <v>ICF</v>
      </c>
      <c r="E171" s="97" t="s">
        <v>43</v>
      </c>
      <c r="F171" s="98"/>
      <c r="G171" s="99">
        <v>40575</v>
      </c>
      <c r="H171" s="100">
        <v>41305</v>
      </c>
      <c r="I171" s="101"/>
      <c r="J171" s="95">
        <f>IF(E171="","",VLOOKUP(E171,Painel!$AH$5:$AI$60,2,FALSE))</f>
        <v>4</v>
      </c>
    </row>
    <row r="172" spans="1:10" x14ac:dyDescent="0.25">
      <c r="A172" s="96" t="s">
        <v>502</v>
      </c>
      <c r="B172" s="165" t="str">
        <f>IF(C172="","",VLOOKUP($A172,'Infos Gerais'!$A$2:$D$101,4,FALSE))</f>
        <v>Extinto</v>
      </c>
      <c r="C172" s="166" t="str">
        <f>IF(A172="","",VLOOKUP($A172,'Infos Gerais'!$A$2:$I$101,7,FALSE))</f>
        <v>SEC</v>
      </c>
      <c r="D172" s="167" t="str">
        <f>IF(C172="","",VLOOKUP($A172,'Infos Gerais'!$A$2:$I$101,9,FALSE))</f>
        <v>ICF</v>
      </c>
      <c r="E172" s="97" t="s">
        <v>46</v>
      </c>
      <c r="F172" s="98"/>
      <c r="G172" s="99">
        <v>40940</v>
      </c>
      <c r="H172" s="100">
        <v>42035</v>
      </c>
      <c r="I172" s="101"/>
      <c r="J172" s="95">
        <f>IF(E172="","",VLOOKUP(E172,Painel!$AH$5:$AI$60,2,FALSE))</f>
        <v>5</v>
      </c>
    </row>
    <row r="173" spans="1:10" x14ac:dyDescent="0.25">
      <c r="A173" s="96" t="s">
        <v>502</v>
      </c>
      <c r="B173" s="165" t="str">
        <f>IF(C173="","",VLOOKUP($A173,'Infos Gerais'!$A$2:$D$101,4,FALSE))</f>
        <v>Extinto</v>
      </c>
      <c r="C173" s="166" t="str">
        <f>IF(A173="","",VLOOKUP($A173,'Infos Gerais'!$A$2:$I$101,7,FALSE))</f>
        <v>SEC</v>
      </c>
      <c r="D173" s="167" t="str">
        <f>IF(C173="","",VLOOKUP($A173,'Infos Gerais'!$A$2:$I$101,9,FALSE))</f>
        <v>ICF</v>
      </c>
      <c r="E173" s="97" t="s">
        <v>49</v>
      </c>
      <c r="F173" s="98"/>
      <c r="G173" s="99">
        <v>41306</v>
      </c>
      <c r="H173" s="100">
        <v>42035</v>
      </c>
      <c r="I173" s="101"/>
      <c r="J173" s="95">
        <f>IF(E173="","",VLOOKUP(E173,Painel!$AH$5:$AI$60,2,FALSE))</f>
        <v>6</v>
      </c>
    </row>
    <row r="174" spans="1:10" x14ac:dyDescent="0.25">
      <c r="A174" s="96" t="s">
        <v>502</v>
      </c>
      <c r="B174" s="165" t="str">
        <f>IF(C174="","",VLOOKUP($A174,'Infos Gerais'!$A$2:$D$101,4,FALSE))</f>
        <v>Extinto</v>
      </c>
      <c r="C174" s="166" t="str">
        <f>IF(A174="","",VLOOKUP($A174,'Infos Gerais'!$A$2:$I$101,7,FALSE))</f>
        <v>SEC</v>
      </c>
      <c r="D174" s="167" t="str">
        <f>IF(C174="","",VLOOKUP($A174,'Infos Gerais'!$A$2:$I$101,9,FALSE))</f>
        <v>ICF</v>
      </c>
      <c r="E174" s="97" t="s">
        <v>52</v>
      </c>
      <c r="F174" s="98"/>
      <c r="G174" s="99">
        <v>41671</v>
      </c>
      <c r="H174" s="100">
        <v>42400</v>
      </c>
      <c r="I174" s="101"/>
      <c r="J174" s="95">
        <f>IF(E174="","",VLOOKUP(E174,Painel!$AH$5:$AI$60,2,FALSE))</f>
        <v>7</v>
      </c>
    </row>
    <row r="175" spans="1:10" x14ac:dyDescent="0.25">
      <c r="A175" s="96" t="s">
        <v>502</v>
      </c>
      <c r="B175" s="165" t="str">
        <f>IF(C175="","",VLOOKUP($A175,'Infos Gerais'!$A$2:$D$101,4,FALSE))</f>
        <v>Extinto</v>
      </c>
      <c r="C175" s="166" t="str">
        <f>IF(A175="","",VLOOKUP($A175,'Infos Gerais'!$A$2:$I$101,7,FALSE))</f>
        <v>SEC</v>
      </c>
      <c r="D175" s="167" t="str">
        <f>IF(C175="","",VLOOKUP($A175,'Infos Gerais'!$A$2:$I$101,9,FALSE))</f>
        <v>ICF</v>
      </c>
      <c r="E175" s="97" t="s">
        <v>55</v>
      </c>
      <c r="F175" s="98"/>
      <c r="G175" s="99"/>
      <c r="H175" s="100">
        <v>42400</v>
      </c>
      <c r="I175" s="101"/>
      <c r="J175" s="95">
        <f>IF(E175="","",VLOOKUP(E175,Painel!$AH$5:$AI$60,2,FALSE))</f>
        <v>8</v>
      </c>
    </row>
    <row r="176" spans="1:10" x14ac:dyDescent="0.25">
      <c r="A176" s="96" t="s">
        <v>502</v>
      </c>
      <c r="B176" s="165" t="str">
        <f>IF(C176="","",VLOOKUP($A176,'Infos Gerais'!$A$2:$D$101,4,FALSE))</f>
        <v>Extinto</v>
      </c>
      <c r="C176" s="166" t="str">
        <f>IF(A176="","",VLOOKUP($A176,'Infos Gerais'!$A$2:$I$101,7,FALSE))</f>
        <v>SEC</v>
      </c>
      <c r="D176" s="167" t="str">
        <f>IF(C176="","",VLOOKUP($A176,'Infos Gerais'!$A$2:$I$101,9,FALSE))</f>
        <v>ICF</v>
      </c>
      <c r="E176" s="97" t="s">
        <v>58</v>
      </c>
      <c r="F176" s="98"/>
      <c r="G176" s="99">
        <v>42156</v>
      </c>
      <c r="H176" s="100">
        <v>42369</v>
      </c>
      <c r="I176" s="101"/>
      <c r="J176" s="95">
        <f>IF(E176="","",VLOOKUP(E176,Painel!$AH$5:$AI$60,2,FALSE))</f>
        <v>9</v>
      </c>
    </row>
    <row r="177" spans="1:10" x14ac:dyDescent="0.25">
      <c r="A177" s="96" t="s">
        <v>502</v>
      </c>
      <c r="B177" s="165" t="str">
        <f>IF(C177="","",VLOOKUP($A177,'Infos Gerais'!$A$2:$D$101,4,FALSE))</f>
        <v>Extinto</v>
      </c>
      <c r="C177" s="166" t="str">
        <f>IF(A177="","",VLOOKUP($A177,'Infos Gerais'!$A$2:$I$101,7,FALSE))</f>
        <v>SEC</v>
      </c>
      <c r="D177" s="167" t="str">
        <f>IF(C177="","",VLOOKUP($A177,'Infos Gerais'!$A$2:$I$101,9,FALSE))</f>
        <v>ICF</v>
      </c>
      <c r="E177" s="97" t="s">
        <v>60</v>
      </c>
      <c r="F177" s="98"/>
      <c r="G177" s="99">
        <v>42370</v>
      </c>
      <c r="H177" s="100">
        <v>42400</v>
      </c>
      <c r="I177" s="101"/>
      <c r="J177" s="95">
        <f>IF(E177="","",VLOOKUP(E177,Painel!$AH$5:$AI$60,2,FALSE))</f>
        <v>10</v>
      </c>
    </row>
    <row r="178" spans="1:10" x14ac:dyDescent="0.25">
      <c r="A178" s="96" t="s">
        <v>502</v>
      </c>
      <c r="B178" s="165" t="str">
        <f>IF(C178="","",VLOOKUP($A178,'Infos Gerais'!$A$2:$D$101,4,FALSE))</f>
        <v>Extinto</v>
      </c>
      <c r="C178" s="166" t="str">
        <f>IF(A178="","",VLOOKUP($A178,'Infos Gerais'!$A$2:$I$101,7,FALSE))</f>
        <v>SEC</v>
      </c>
      <c r="D178" s="167" t="str">
        <f>IF(C178="","",VLOOKUP($A178,'Infos Gerais'!$A$2:$I$101,9,FALSE))</f>
        <v>ICF</v>
      </c>
      <c r="E178" s="97" t="s">
        <v>62</v>
      </c>
      <c r="F178" s="98"/>
      <c r="G178" s="99">
        <v>42736</v>
      </c>
      <c r="H178" s="100">
        <v>43100</v>
      </c>
      <c r="I178" s="101"/>
      <c r="J178" s="95">
        <f>IF(E178="","",VLOOKUP(E178,Painel!$AH$5:$AI$60,2,FALSE))</f>
        <v>11</v>
      </c>
    </row>
    <row r="179" spans="1:10" x14ac:dyDescent="0.25">
      <c r="A179" s="96" t="s">
        <v>502</v>
      </c>
      <c r="B179" s="165" t="str">
        <f>IF(C179="","",VLOOKUP($A179,'Infos Gerais'!$A$2:$D$101,4,FALSE))</f>
        <v>Extinto</v>
      </c>
      <c r="C179" s="166" t="str">
        <f>IF(A179="","",VLOOKUP($A179,'Infos Gerais'!$A$2:$I$101,7,FALSE))</f>
        <v>SEC</v>
      </c>
      <c r="D179" s="167" t="str">
        <f>IF(C179="","",VLOOKUP($A179,'Infos Gerais'!$A$2:$I$101,9,FALSE))</f>
        <v>ICF</v>
      </c>
      <c r="E179" s="97" t="s">
        <v>64</v>
      </c>
      <c r="F179" s="98"/>
      <c r="G179" s="99">
        <v>43099</v>
      </c>
      <c r="H179" s="100">
        <v>43464</v>
      </c>
      <c r="I179" s="101"/>
      <c r="J179" s="95">
        <f>IF(E179="","",VLOOKUP(E179,Painel!$AH$5:$AI$60,2,FALSE))</f>
        <v>12</v>
      </c>
    </row>
    <row r="180" spans="1:10" x14ac:dyDescent="0.25">
      <c r="A180" s="96" t="s">
        <v>503</v>
      </c>
      <c r="B180" s="165" t="str">
        <f>IF(C180="","",VLOOKUP($A180,'Infos Gerais'!$A$2:$D$101,4,FALSE))</f>
        <v>Extinto</v>
      </c>
      <c r="C180" s="166" t="str">
        <f>IF(A180="","",VLOOKUP($A180,'Infos Gerais'!$A$2:$I$101,7,FALSE))</f>
        <v>FEAM</v>
      </c>
      <c r="D180" s="167" t="str">
        <f>IF(C180="","",VLOOKUP($A180,'Infos Gerais'!$A$2:$I$101,9,FALSE))</f>
        <v>ABCDE</v>
      </c>
      <c r="E180" s="97" t="s">
        <v>29</v>
      </c>
      <c r="F180" s="98"/>
      <c r="G180" s="99">
        <v>39604</v>
      </c>
      <c r="H180" s="100">
        <v>39969</v>
      </c>
      <c r="I180" s="101"/>
      <c r="J180" s="95">
        <f>IF(E180="","",VLOOKUP(E180,Painel!$AH$5:$AI$60,2,FALSE))</f>
        <v>0</v>
      </c>
    </row>
    <row r="181" spans="1:10" x14ac:dyDescent="0.25">
      <c r="A181" s="96" t="s">
        <v>503</v>
      </c>
      <c r="B181" s="165" t="str">
        <f>IF(C181="","",VLOOKUP($A181,'Infos Gerais'!$A$2:$D$101,4,FALSE))</f>
        <v>Extinto</v>
      </c>
      <c r="C181" s="166" t="str">
        <f>IF(A181="","",VLOOKUP($A181,'Infos Gerais'!$A$2:$I$101,7,FALSE))</f>
        <v>FEAM</v>
      </c>
      <c r="D181" s="167" t="str">
        <f>IF(C181="","",VLOOKUP($A181,'Infos Gerais'!$A$2:$I$101,9,FALSE))</f>
        <v>ABCDE</v>
      </c>
      <c r="E181" s="97" t="s">
        <v>34</v>
      </c>
      <c r="F181" s="98"/>
      <c r="G181" s="99">
        <v>39970</v>
      </c>
      <c r="H181" s="100">
        <v>40543</v>
      </c>
      <c r="I181" s="101"/>
      <c r="J181" s="95">
        <f>IF(E181="","",VLOOKUP(E181,Painel!$AH$5:$AI$60,2,FALSE))</f>
        <v>1</v>
      </c>
    </row>
    <row r="182" spans="1:10" x14ac:dyDescent="0.25">
      <c r="A182" s="96" t="s">
        <v>503</v>
      </c>
      <c r="B182" s="165" t="str">
        <f>IF(C182="","",VLOOKUP($A182,'Infos Gerais'!$A$2:$D$101,4,FALSE))</f>
        <v>Extinto</v>
      </c>
      <c r="C182" s="166" t="str">
        <f>IF(A182="","",VLOOKUP($A182,'Infos Gerais'!$A$2:$I$101,7,FALSE))</f>
        <v>FEAM</v>
      </c>
      <c r="D182" s="167" t="str">
        <f>IF(C182="","",VLOOKUP($A182,'Infos Gerais'!$A$2:$I$101,9,FALSE))</f>
        <v>ABCDE</v>
      </c>
      <c r="E182" s="97" t="s">
        <v>37</v>
      </c>
      <c r="F182" s="98"/>
      <c r="G182" s="99">
        <v>40340</v>
      </c>
      <c r="H182" s="100">
        <v>40543</v>
      </c>
      <c r="I182" s="101"/>
      <c r="J182" s="95">
        <f>IF(E182="","",VLOOKUP(E182,Painel!$AH$5:$AI$60,2,FALSE))</f>
        <v>2</v>
      </c>
    </row>
    <row r="183" spans="1:10" x14ac:dyDescent="0.25">
      <c r="A183" s="96" t="s">
        <v>503</v>
      </c>
      <c r="B183" s="165" t="str">
        <f>IF(C183="","",VLOOKUP($A183,'Infos Gerais'!$A$2:$D$101,4,FALSE))</f>
        <v>Extinto</v>
      </c>
      <c r="C183" s="166" t="str">
        <f>IF(A183="","",VLOOKUP($A183,'Infos Gerais'!$A$2:$I$101,7,FALSE))</f>
        <v>FEAM</v>
      </c>
      <c r="D183" s="167" t="str">
        <f>IF(C183="","",VLOOKUP($A183,'Infos Gerais'!$A$2:$I$101,9,FALSE))</f>
        <v>ABCDE</v>
      </c>
      <c r="E183" s="97" t="s">
        <v>40</v>
      </c>
      <c r="F183" s="98"/>
      <c r="G183" s="99">
        <v>40544</v>
      </c>
      <c r="H183" s="100">
        <v>40908</v>
      </c>
      <c r="I183" s="101"/>
      <c r="J183" s="95">
        <f>IF(E183="","",VLOOKUP(E183,Painel!$AH$5:$AI$60,2,FALSE))</f>
        <v>3</v>
      </c>
    </row>
    <row r="184" spans="1:10" x14ac:dyDescent="0.25">
      <c r="A184" s="96" t="s">
        <v>503</v>
      </c>
      <c r="B184" s="165" t="str">
        <f>IF(C184="","",VLOOKUP($A184,'Infos Gerais'!$A$2:$D$101,4,FALSE))</f>
        <v>Extinto</v>
      </c>
      <c r="C184" s="166" t="str">
        <f>IF(A184="","",VLOOKUP($A184,'Infos Gerais'!$A$2:$I$101,7,FALSE))</f>
        <v>FEAM</v>
      </c>
      <c r="D184" s="167" t="str">
        <f>IF(C184="","",VLOOKUP($A184,'Infos Gerais'!$A$2:$I$101,9,FALSE))</f>
        <v>ABCDE</v>
      </c>
      <c r="E184" s="97" t="s">
        <v>43</v>
      </c>
      <c r="F184" s="98"/>
      <c r="G184" s="99">
        <v>40909</v>
      </c>
      <c r="H184" s="100">
        <v>41090</v>
      </c>
      <c r="I184" s="101"/>
      <c r="J184" s="95">
        <f>IF(E184="","",VLOOKUP(E184,Painel!$AH$5:$AI$60,2,FALSE))</f>
        <v>4</v>
      </c>
    </row>
    <row r="185" spans="1:10" x14ac:dyDescent="0.25">
      <c r="A185" s="96" t="s">
        <v>503</v>
      </c>
      <c r="B185" s="165" t="str">
        <f>IF(C185="","",VLOOKUP($A185,'Infos Gerais'!$A$2:$D$101,4,FALSE))</f>
        <v>Extinto</v>
      </c>
      <c r="C185" s="166" t="str">
        <f>IF(A185="","",VLOOKUP($A185,'Infos Gerais'!$A$2:$I$101,7,FALSE))</f>
        <v>FEAM</v>
      </c>
      <c r="D185" s="167" t="str">
        <f>IF(C185="","",VLOOKUP($A185,'Infos Gerais'!$A$2:$I$101,9,FALSE))</f>
        <v>ABCDE</v>
      </c>
      <c r="E185" s="97" t="s">
        <v>46</v>
      </c>
      <c r="F185" s="98"/>
      <c r="G185" s="99">
        <v>41095</v>
      </c>
      <c r="H185" s="100">
        <v>41305</v>
      </c>
      <c r="I185" s="101"/>
      <c r="J185" s="95">
        <f>IF(E185="","",VLOOKUP(E185,Painel!$AH$5:$AI$60,2,FALSE))</f>
        <v>5</v>
      </c>
    </row>
    <row r="186" spans="1:10" x14ac:dyDescent="0.25">
      <c r="A186" s="96" t="s">
        <v>504</v>
      </c>
      <c r="B186" s="165" t="str">
        <f>IF(C186="","",VLOOKUP($A186,'Infos Gerais'!$A$2:$D$101,4,FALSE))</f>
        <v>Extinto</v>
      </c>
      <c r="C186" s="166" t="str">
        <f>IF(A186="","",VLOOKUP($A186,'Infos Gerais'!$A$2:$I$101,7,FALSE))</f>
        <v>SEDESE</v>
      </c>
      <c r="D186" s="167" t="str">
        <f>IF(C186="","",VLOOKUP($A186,'Infos Gerais'!$A$2:$I$101,9,FALSE))</f>
        <v>INCED</v>
      </c>
      <c r="E186" s="97" t="s">
        <v>29</v>
      </c>
      <c r="F186" s="98"/>
      <c r="G186" s="99">
        <v>39605</v>
      </c>
      <c r="H186" s="100">
        <v>40060</v>
      </c>
      <c r="I186" s="101"/>
      <c r="J186" s="95">
        <f>IF(E186="","",VLOOKUP(E186,Painel!$AH$5:$AI$60,2,FALSE))</f>
        <v>0</v>
      </c>
    </row>
    <row r="187" spans="1:10" x14ac:dyDescent="0.25">
      <c r="A187" s="96" t="s">
        <v>504</v>
      </c>
      <c r="B187" s="165" t="str">
        <f>IF(C187="","",VLOOKUP($A187,'Infos Gerais'!$A$2:$D$101,4,FALSE))</f>
        <v>Extinto</v>
      </c>
      <c r="C187" s="166" t="str">
        <f>IF(A187="","",VLOOKUP($A187,'Infos Gerais'!$A$2:$I$101,7,FALSE))</f>
        <v>SEDESE</v>
      </c>
      <c r="D187" s="167" t="str">
        <f>IF(C187="","",VLOOKUP($A187,'Infos Gerais'!$A$2:$I$101,9,FALSE))</f>
        <v>INCED</v>
      </c>
      <c r="E187" s="97" t="s">
        <v>34</v>
      </c>
      <c r="F187" s="98"/>
      <c r="G187" s="99">
        <v>39695</v>
      </c>
      <c r="H187" s="100">
        <v>40178</v>
      </c>
      <c r="I187" s="101"/>
      <c r="J187" s="95">
        <f>IF(E187="","",VLOOKUP(E187,Painel!$AH$5:$AI$60,2,FALSE))</f>
        <v>1</v>
      </c>
    </row>
    <row r="188" spans="1:10" x14ac:dyDescent="0.25">
      <c r="A188" s="96" t="s">
        <v>504</v>
      </c>
      <c r="B188" s="165" t="str">
        <f>IF(C188="","",VLOOKUP($A188,'Infos Gerais'!$A$2:$D$101,4,FALSE))</f>
        <v>Extinto</v>
      </c>
      <c r="C188" s="166" t="str">
        <f>IF(A188="","",VLOOKUP($A188,'Infos Gerais'!$A$2:$I$101,7,FALSE))</f>
        <v>SEDESE</v>
      </c>
      <c r="D188" s="167" t="str">
        <f>IF(C188="","",VLOOKUP($A188,'Infos Gerais'!$A$2:$I$101,9,FALSE))</f>
        <v>INCED</v>
      </c>
      <c r="E188" s="97" t="s">
        <v>37</v>
      </c>
      <c r="F188" s="98"/>
      <c r="G188" s="99">
        <v>39897</v>
      </c>
      <c r="H188" s="100">
        <v>40178</v>
      </c>
      <c r="I188" s="101"/>
      <c r="J188" s="95">
        <f>IF(E188="","",VLOOKUP(E188,Painel!$AH$5:$AI$60,2,FALSE))</f>
        <v>2</v>
      </c>
    </row>
    <row r="189" spans="1:10" x14ac:dyDescent="0.25">
      <c r="A189" s="96" t="s">
        <v>505</v>
      </c>
      <c r="B189" s="165" t="str">
        <f>IF(C189="","",VLOOKUP($A189,'Infos Gerais'!$A$2:$D$101,4,FALSE))</f>
        <v>Extinto</v>
      </c>
      <c r="C189" s="166" t="str">
        <f>IF(A189="","",VLOOKUP($A189,'Infos Gerais'!$A$2:$I$101,7,FALSE))</f>
        <v>FEAM</v>
      </c>
      <c r="D189" s="167" t="str">
        <f>IF(C189="","",VLOOKUP($A189,'Infos Gerais'!$A$2:$I$101,9,FALSE))</f>
        <v>FIP</v>
      </c>
      <c r="E189" s="97" t="s">
        <v>29</v>
      </c>
      <c r="F189" s="98"/>
      <c r="G189" s="99">
        <v>39666</v>
      </c>
      <c r="H189" s="100">
        <v>40031</v>
      </c>
      <c r="I189" s="101"/>
      <c r="J189" s="95">
        <f>IF(E189="","",VLOOKUP(E189,Painel!$AH$5:$AI$60,2,FALSE))</f>
        <v>0</v>
      </c>
    </row>
    <row r="190" spans="1:10" x14ac:dyDescent="0.25">
      <c r="A190" s="96" t="s">
        <v>505</v>
      </c>
      <c r="B190" s="165" t="str">
        <f>IF(C190="","",VLOOKUP($A190,'Infos Gerais'!$A$2:$D$101,4,FALSE))</f>
        <v>Extinto</v>
      </c>
      <c r="C190" s="166" t="str">
        <f>IF(A190="","",VLOOKUP($A190,'Infos Gerais'!$A$2:$I$101,7,FALSE))</f>
        <v>FEAM</v>
      </c>
      <c r="D190" s="167" t="str">
        <f>IF(C190="","",VLOOKUP($A190,'Infos Gerais'!$A$2:$I$101,9,FALSE))</f>
        <v>FIP</v>
      </c>
      <c r="E190" s="97" t="s">
        <v>34</v>
      </c>
      <c r="F190" s="98"/>
      <c r="G190" s="99">
        <v>39846</v>
      </c>
      <c r="H190" s="100">
        <v>40031</v>
      </c>
      <c r="I190" s="101"/>
      <c r="J190" s="95">
        <f>IF(E190="","",VLOOKUP(E190,Painel!$AH$5:$AI$60,2,FALSE))</f>
        <v>1</v>
      </c>
    </row>
    <row r="191" spans="1:10" x14ac:dyDescent="0.25">
      <c r="A191" s="96" t="s">
        <v>505</v>
      </c>
      <c r="B191" s="165" t="str">
        <f>IF(C191="","",VLOOKUP($A191,'Infos Gerais'!$A$2:$D$101,4,FALSE))</f>
        <v>Extinto</v>
      </c>
      <c r="C191" s="166" t="str">
        <f>IF(A191="","",VLOOKUP($A191,'Infos Gerais'!$A$2:$I$101,7,FALSE))</f>
        <v>FEAM</v>
      </c>
      <c r="D191" s="167" t="str">
        <f>IF(C191="","",VLOOKUP($A191,'Infos Gerais'!$A$2:$I$101,9,FALSE))</f>
        <v>FIP</v>
      </c>
      <c r="E191" s="97" t="s">
        <v>37</v>
      </c>
      <c r="F191" s="98"/>
      <c r="G191" s="99">
        <v>40031</v>
      </c>
      <c r="H191" s="100">
        <v>40580</v>
      </c>
      <c r="I191" s="101"/>
      <c r="J191" s="95">
        <f>IF(E191="","",VLOOKUP(E191,Painel!$AH$5:$AI$60,2,FALSE))</f>
        <v>2</v>
      </c>
    </row>
    <row r="192" spans="1:10" x14ac:dyDescent="0.25">
      <c r="A192" s="96" t="s">
        <v>505</v>
      </c>
      <c r="B192" s="165" t="str">
        <f>IF(C192="","",VLOOKUP($A192,'Infos Gerais'!$A$2:$D$101,4,FALSE))</f>
        <v>Extinto</v>
      </c>
      <c r="C192" s="166" t="str">
        <f>IF(A192="","",VLOOKUP($A192,'Infos Gerais'!$A$2:$I$101,7,FALSE))</f>
        <v>FEAM</v>
      </c>
      <c r="D192" s="167" t="str">
        <f>IF(C192="","",VLOOKUP($A192,'Infos Gerais'!$A$2:$I$101,9,FALSE))</f>
        <v>FIP</v>
      </c>
      <c r="E192" s="97" t="s">
        <v>40</v>
      </c>
      <c r="F192" s="98"/>
      <c r="G192" s="99">
        <v>40135</v>
      </c>
      <c r="H192" s="100">
        <v>40358</v>
      </c>
      <c r="I192" s="101"/>
      <c r="J192" s="95">
        <f>IF(E192="","",VLOOKUP(E192,Painel!$AH$5:$AI$60,2,FALSE))</f>
        <v>3</v>
      </c>
    </row>
    <row r="193" spans="1:10" x14ac:dyDescent="0.25">
      <c r="A193" s="96" t="s">
        <v>505</v>
      </c>
      <c r="B193" s="165" t="str">
        <f>IF(C193="","",VLOOKUP($A193,'Infos Gerais'!$A$2:$D$101,4,FALSE))</f>
        <v>Extinto</v>
      </c>
      <c r="C193" s="166" t="str">
        <f>IF(A193="","",VLOOKUP($A193,'Infos Gerais'!$A$2:$I$101,7,FALSE))</f>
        <v>FEAM</v>
      </c>
      <c r="D193" s="167" t="str">
        <f>IF(C193="","",VLOOKUP($A193,'Infos Gerais'!$A$2:$I$101,9,FALSE))</f>
        <v>FIP</v>
      </c>
      <c r="E193" s="97" t="s">
        <v>43</v>
      </c>
      <c r="F193" s="98"/>
      <c r="G193" s="99">
        <v>40358</v>
      </c>
      <c r="H193" s="100">
        <v>40908</v>
      </c>
      <c r="I193" s="101"/>
      <c r="J193" s="95">
        <f>IF(E193="","",VLOOKUP(E193,Painel!$AH$5:$AI$60,2,FALSE))</f>
        <v>4</v>
      </c>
    </row>
    <row r="194" spans="1:10" x14ac:dyDescent="0.25">
      <c r="A194" s="96" t="s">
        <v>505</v>
      </c>
      <c r="B194" s="165" t="str">
        <f>IF(C194="","",VLOOKUP($A194,'Infos Gerais'!$A$2:$D$101,4,FALSE))</f>
        <v>Extinto</v>
      </c>
      <c r="C194" s="166" t="str">
        <f>IF(A194="","",VLOOKUP($A194,'Infos Gerais'!$A$2:$I$101,7,FALSE))</f>
        <v>FEAM</v>
      </c>
      <c r="D194" s="167" t="str">
        <f>IF(C194="","",VLOOKUP($A194,'Infos Gerais'!$A$2:$I$101,9,FALSE))</f>
        <v>FIP</v>
      </c>
      <c r="E194" s="97" t="s">
        <v>46</v>
      </c>
      <c r="F194" s="98"/>
      <c r="G194" s="99">
        <v>40575</v>
      </c>
      <c r="H194" s="100">
        <v>40908</v>
      </c>
      <c r="I194" s="101"/>
      <c r="J194" s="95">
        <f>IF(E194="","",VLOOKUP(E194,Painel!$AH$5:$AI$60,2,FALSE))</f>
        <v>5</v>
      </c>
    </row>
    <row r="195" spans="1:10" x14ac:dyDescent="0.25">
      <c r="A195" s="96" t="s">
        <v>505</v>
      </c>
      <c r="B195" s="165" t="str">
        <f>IF(C195="","",VLOOKUP($A195,'Infos Gerais'!$A$2:$D$101,4,FALSE))</f>
        <v>Extinto</v>
      </c>
      <c r="C195" s="166" t="str">
        <f>IF(A195="","",VLOOKUP($A195,'Infos Gerais'!$A$2:$I$101,7,FALSE))</f>
        <v>FEAM</v>
      </c>
      <c r="D195" s="167" t="str">
        <f>IF(C195="","",VLOOKUP($A195,'Infos Gerais'!$A$2:$I$101,9,FALSE))</f>
        <v>FIP</v>
      </c>
      <c r="E195" s="97" t="s">
        <v>49</v>
      </c>
      <c r="F195" s="98"/>
      <c r="G195" s="99">
        <v>40909</v>
      </c>
      <c r="H195" s="100">
        <v>41639</v>
      </c>
      <c r="I195" s="101"/>
      <c r="J195" s="95">
        <f>IF(E195="","",VLOOKUP(E195,Painel!$AH$5:$AI$60,2,FALSE))</f>
        <v>6</v>
      </c>
    </row>
    <row r="196" spans="1:10" x14ac:dyDescent="0.25">
      <c r="A196" s="96" t="s">
        <v>505</v>
      </c>
      <c r="B196" s="165" t="str">
        <f>IF(C196="","",VLOOKUP($A196,'Infos Gerais'!$A$2:$D$101,4,FALSE))</f>
        <v>Extinto</v>
      </c>
      <c r="C196" s="166" t="str">
        <f>IF(A196="","",VLOOKUP($A196,'Infos Gerais'!$A$2:$I$101,7,FALSE))</f>
        <v>FEAM</v>
      </c>
      <c r="D196" s="167" t="str">
        <f>IF(C196="","",VLOOKUP($A196,'Infos Gerais'!$A$2:$I$101,9,FALSE))</f>
        <v>FIP</v>
      </c>
      <c r="E196" s="97" t="s">
        <v>52</v>
      </c>
      <c r="F196" s="98"/>
      <c r="G196" s="99">
        <v>41249</v>
      </c>
      <c r="H196" s="100">
        <v>41639</v>
      </c>
      <c r="I196" s="101"/>
      <c r="J196" s="95">
        <f>IF(E196="","",VLOOKUP(E196,Painel!$AH$5:$AI$60,2,FALSE))</f>
        <v>7</v>
      </c>
    </row>
    <row r="197" spans="1:10" x14ac:dyDescent="0.25">
      <c r="A197" s="96" t="s">
        <v>505</v>
      </c>
      <c r="B197" s="165" t="str">
        <f>IF(C197="","",VLOOKUP($A197,'Infos Gerais'!$A$2:$D$101,4,FALSE))</f>
        <v>Extinto</v>
      </c>
      <c r="C197" s="166" t="str">
        <f>IF(A197="","",VLOOKUP($A197,'Infos Gerais'!$A$2:$I$101,7,FALSE))</f>
        <v>FEAM</v>
      </c>
      <c r="D197" s="167" t="str">
        <f>IF(C197="","",VLOOKUP($A197,'Infos Gerais'!$A$2:$I$101,9,FALSE))</f>
        <v>FIP</v>
      </c>
      <c r="E197" s="97" t="s">
        <v>55</v>
      </c>
      <c r="F197" s="98"/>
      <c r="G197" s="99">
        <v>41291</v>
      </c>
      <c r="H197" s="100">
        <v>41639</v>
      </c>
      <c r="I197" s="101"/>
      <c r="J197" s="95">
        <f>IF(E197="","",VLOOKUP(E197,Painel!$AH$5:$AI$60,2,FALSE))</f>
        <v>8</v>
      </c>
    </row>
    <row r="198" spans="1:10" x14ac:dyDescent="0.25">
      <c r="A198" s="96" t="s">
        <v>505</v>
      </c>
      <c r="B198" s="165" t="str">
        <f>IF(C198="","",VLOOKUP($A198,'Infos Gerais'!$A$2:$D$101,4,FALSE))</f>
        <v>Extinto</v>
      </c>
      <c r="C198" s="166" t="str">
        <f>IF(A198="","",VLOOKUP($A198,'Infos Gerais'!$A$2:$I$101,7,FALSE))</f>
        <v>FEAM</v>
      </c>
      <c r="D198" s="167" t="str">
        <f>IF(C198="","",VLOOKUP($A198,'Infos Gerais'!$A$2:$I$101,9,FALSE))</f>
        <v>FIP</v>
      </c>
      <c r="E198" s="97" t="s">
        <v>58</v>
      </c>
      <c r="F198" s="98"/>
      <c r="G198" s="99">
        <v>41508</v>
      </c>
      <c r="H198" s="100">
        <v>41639</v>
      </c>
      <c r="I198" s="101"/>
      <c r="J198" s="95">
        <f>IF(E198="","",VLOOKUP(E198,Painel!$AH$5:$AI$60,2,FALSE))</f>
        <v>9</v>
      </c>
    </row>
    <row r="199" spans="1:10" x14ac:dyDescent="0.25">
      <c r="A199" s="96" t="s">
        <v>505</v>
      </c>
      <c r="B199" s="165" t="str">
        <f>IF(C199="","",VLOOKUP($A199,'Infos Gerais'!$A$2:$D$101,4,FALSE))</f>
        <v>Extinto</v>
      </c>
      <c r="C199" s="166" t="str">
        <f>IF(A199="","",VLOOKUP($A199,'Infos Gerais'!$A$2:$I$101,7,FALSE))</f>
        <v>FEAM</v>
      </c>
      <c r="D199" s="167" t="str">
        <f>IF(C199="","",VLOOKUP($A199,'Infos Gerais'!$A$2:$I$101,9,FALSE))</f>
        <v>FIP</v>
      </c>
      <c r="E199" s="97" t="s">
        <v>60</v>
      </c>
      <c r="F199" s="98"/>
      <c r="G199" s="99">
        <v>41640</v>
      </c>
      <c r="H199" s="100">
        <v>42369</v>
      </c>
      <c r="I199" s="101"/>
      <c r="J199" s="95">
        <f>IF(E199="","",VLOOKUP(E199,Painel!$AH$5:$AI$60,2,FALSE))</f>
        <v>10</v>
      </c>
    </row>
    <row r="200" spans="1:10" x14ac:dyDescent="0.25">
      <c r="A200" s="96" t="s">
        <v>505</v>
      </c>
      <c r="B200" s="165" t="str">
        <f>IF(C200="","",VLOOKUP($A200,'Infos Gerais'!$A$2:$D$101,4,FALSE))</f>
        <v>Extinto</v>
      </c>
      <c r="C200" s="166" t="str">
        <f>IF(A200="","",VLOOKUP($A200,'Infos Gerais'!$A$2:$I$101,7,FALSE))</f>
        <v>FEAM</v>
      </c>
      <c r="D200" s="167" t="str">
        <f>IF(C200="","",VLOOKUP($A200,'Infos Gerais'!$A$2:$I$101,9,FALSE))</f>
        <v>FIP</v>
      </c>
      <c r="E200" s="97" t="s">
        <v>62</v>
      </c>
      <c r="F200" s="98"/>
      <c r="G200" s="99">
        <v>42034</v>
      </c>
      <c r="H200" s="100">
        <v>42369</v>
      </c>
      <c r="I200" s="101"/>
      <c r="J200" s="95">
        <f>IF(E200="","",VLOOKUP(E200,Painel!$AH$5:$AI$60,2,FALSE))</f>
        <v>11</v>
      </c>
    </row>
    <row r="201" spans="1:10" x14ac:dyDescent="0.25">
      <c r="A201" s="96" t="s">
        <v>506</v>
      </c>
      <c r="B201" s="165" t="str">
        <f>IF(C201="","",VLOOKUP($A201,'Infos Gerais'!$A$2:$D$101,4,FALSE))</f>
        <v>Extinto</v>
      </c>
      <c r="C201" s="166" t="str">
        <f>IF(A201="","",VLOOKUP($A201,'Infos Gerais'!$A$2:$I$101,7,FALSE))</f>
        <v>SEE</v>
      </c>
      <c r="D201" s="167" t="str">
        <f>IF(C201="","",VLOOKUP($A201,'Infos Gerais'!$A$2:$I$101,9,FALSE))</f>
        <v>ICSM</v>
      </c>
      <c r="E201" s="97" t="s">
        <v>29</v>
      </c>
      <c r="F201" s="98"/>
      <c r="G201" s="99">
        <v>39737</v>
      </c>
      <c r="H201" s="100">
        <v>40178</v>
      </c>
      <c r="I201" s="101"/>
      <c r="J201" s="95">
        <f>IF(E201="","",VLOOKUP(E201,Painel!$AH$5:$AI$60,2,FALSE))</f>
        <v>0</v>
      </c>
    </row>
    <row r="202" spans="1:10" x14ac:dyDescent="0.25">
      <c r="A202" s="96" t="s">
        <v>506</v>
      </c>
      <c r="B202" s="165" t="str">
        <f>IF(C202="","",VLOOKUP($A202,'Infos Gerais'!$A$2:$D$101,4,FALSE))</f>
        <v>Extinto</v>
      </c>
      <c r="C202" s="166" t="str">
        <f>IF(A202="","",VLOOKUP($A202,'Infos Gerais'!$A$2:$I$101,7,FALSE))</f>
        <v>SEE</v>
      </c>
      <c r="D202" s="167" t="str">
        <f>IF(C202="","",VLOOKUP($A202,'Infos Gerais'!$A$2:$I$101,9,FALSE))</f>
        <v>ICSM</v>
      </c>
      <c r="E202" s="97" t="s">
        <v>34</v>
      </c>
      <c r="F202" s="98"/>
      <c r="G202" s="99">
        <v>39895</v>
      </c>
      <c r="H202" s="100">
        <v>40178</v>
      </c>
      <c r="I202" s="101"/>
      <c r="J202" s="95">
        <f>IF(E202="","",VLOOKUP(E202,Painel!$AH$5:$AI$60,2,FALSE))</f>
        <v>1</v>
      </c>
    </row>
    <row r="203" spans="1:10" x14ac:dyDescent="0.25">
      <c r="A203" s="96" t="s">
        <v>506</v>
      </c>
      <c r="B203" s="165" t="str">
        <f>IF(C203="","",VLOOKUP($A203,'Infos Gerais'!$A$2:$D$101,4,FALSE))</f>
        <v>Extinto</v>
      </c>
      <c r="C203" s="166" t="str">
        <f>IF(A203="","",VLOOKUP($A203,'Infos Gerais'!$A$2:$I$101,7,FALSE))</f>
        <v>SEE</v>
      </c>
      <c r="D203" s="167" t="str">
        <f>IF(C203="","",VLOOKUP($A203,'Infos Gerais'!$A$2:$I$101,9,FALSE))</f>
        <v>ICSM</v>
      </c>
      <c r="E203" s="97" t="s">
        <v>37</v>
      </c>
      <c r="F203" s="98"/>
      <c r="G203" s="99">
        <v>40079</v>
      </c>
      <c r="H203" s="100">
        <v>40178</v>
      </c>
      <c r="I203" s="101"/>
      <c r="J203" s="95">
        <f>IF(E203="","",VLOOKUP(E203,Painel!$AH$5:$AI$60,2,FALSE))</f>
        <v>2</v>
      </c>
    </row>
    <row r="204" spans="1:10" x14ac:dyDescent="0.25">
      <c r="A204" s="96" t="s">
        <v>506</v>
      </c>
      <c r="B204" s="165" t="str">
        <f>IF(C204="","",VLOOKUP($A204,'Infos Gerais'!$A$2:$D$101,4,FALSE))</f>
        <v>Extinto</v>
      </c>
      <c r="C204" s="166" t="str">
        <f>IF(A204="","",VLOOKUP($A204,'Infos Gerais'!$A$2:$I$101,7,FALSE))</f>
        <v>SEE</v>
      </c>
      <c r="D204" s="167" t="str">
        <f>IF(C204="","",VLOOKUP($A204,'Infos Gerais'!$A$2:$I$101,9,FALSE))</f>
        <v>ICSM</v>
      </c>
      <c r="E204" s="97" t="s">
        <v>40</v>
      </c>
      <c r="F204" s="98"/>
      <c r="G204" s="99">
        <v>40178</v>
      </c>
      <c r="H204" s="100">
        <v>40574</v>
      </c>
      <c r="I204" s="101"/>
      <c r="J204" s="95">
        <f>IF(E204="","",VLOOKUP(E204,Painel!$AH$5:$AI$60,2,FALSE))</f>
        <v>3</v>
      </c>
    </row>
    <row r="205" spans="1:10" x14ac:dyDescent="0.25">
      <c r="A205" s="96" t="s">
        <v>506</v>
      </c>
      <c r="B205" s="165" t="str">
        <f>IF(C205="","",VLOOKUP($A205,'Infos Gerais'!$A$2:$D$101,4,FALSE))</f>
        <v>Extinto</v>
      </c>
      <c r="C205" s="166" t="str">
        <f>IF(A205="","",VLOOKUP($A205,'Infos Gerais'!$A$2:$I$101,7,FALSE))</f>
        <v>SEE</v>
      </c>
      <c r="D205" s="167" t="str">
        <f>IF(C205="","",VLOOKUP($A205,'Infos Gerais'!$A$2:$I$101,9,FALSE))</f>
        <v>ICSM</v>
      </c>
      <c r="E205" s="97" t="s">
        <v>43</v>
      </c>
      <c r="F205" s="98"/>
      <c r="G205" s="99">
        <v>40574</v>
      </c>
      <c r="H205" s="100">
        <v>41305</v>
      </c>
      <c r="I205" s="101"/>
      <c r="J205" s="95">
        <f>IF(E205="","",VLOOKUP(E205,Painel!$AH$5:$AI$60,2,FALSE))</f>
        <v>4</v>
      </c>
    </row>
    <row r="206" spans="1:10" x14ac:dyDescent="0.25">
      <c r="A206" s="96" t="s">
        <v>506</v>
      </c>
      <c r="B206" s="165" t="str">
        <f>IF(C206="","",VLOOKUP($A206,'Infos Gerais'!$A$2:$D$101,4,FALSE))</f>
        <v>Extinto</v>
      </c>
      <c r="C206" s="166" t="str">
        <f>IF(A206="","",VLOOKUP($A206,'Infos Gerais'!$A$2:$I$101,7,FALSE))</f>
        <v>SEE</v>
      </c>
      <c r="D206" s="167" t="str">
        <f>IF(C206="","",VLOOKUP($A206,'Infos Gerais'!$A$2:$I$101,9,FALSE))</f>
        <v>ICSM</v>
      </c>
      <c r="E206" s="97" t="s">
        <v>46</v>
      </c>
      <c r="F206" s="98"/>
      <c r="G206" s="99">
        <v>40819</v>
      </c>
      <c r="H206" s="100">
        <v>41305</v>
      </c>
      <c r="I206" s="101"/>
      <c r="J206" s="95">
        <f>IF(E206="","",VLOOKUP(E206,Painel!$AH$5:$AI$60,2,FALSE))</f>
        <v>5</v>
      </c>
    </row>
    <row r="207" spans="1:10" x14ac:dyDescent="0.25">
      <c r="A207" s="96" t="s">
        <v>506</v>
      </c>
      <c r="B207" s="165" t="str">
        <f>IF(C207="","",VLOOKUP($A207,'Infos Gerais'!$A$2:$D$101,4,FALSE))</f>
        <v>Extinto</v>
      </c>
      <c r="C207" s="166" t="str">
        <f>IF(A207="","",VLOOKUP($A207,'Infos Gerais'!$A$2:$I$101,7,FALSE))</f>
        <v>SEE</v>
      </c>
      <c r="D207" s="167" t="str">
        <f>IF(C207="","",VLOOKUP($A207,'Infos Gerais'!$A$2:$I$101,9,FALSE))</f>
        <v>ICSM</v>
      </c>
      <c r="E207" s="97" t="s">
        <v>49</v>
      </c>
      <c r="F207" s="98"/>
      <c r="G207" s="99">
        <v>40940</v>
      </c>
      <c r="H207" s="100">
        <v>41305</v>
      </c>
      <c r="I207" s="101"/>
      <c r="J207" s="95">
        <f>IF(E207="","",VLOOKUP(E207,Painel!$AH$5:$AI$60,2,FALSE))</f>
        <v>6</v>
      </c>
    </row>
    <row r="208" spans="1:10" x14ac:dyDescent="0.25">
      <c r="A208" s="96" t="s">
        <v>506</v>
      </c>
      <c r="B208" s="165" t="str">
        <f>IF(C208="","",VLOOKUP($A208,'Infos Gerais'!$A$2:$D$101,4,FALSE))</f>
        <v>Extinto</v>
      </c>
      <c r="C208" s="166" t="str">
        <f>IF(A208="","",VLOOKUP($A208,'Infos Gerais'!$A$2:$I$101,7,FALSE))</f>
        <v>SEE</v>
      </c>
      <c r="D208" s="167" t="str">
        <f>IF(C208="","",VLOOKUP($A208,'Infos Gerais'!$A$2:$I$101,9,FALSE))</f>
        <v>ICSM</v>
      </c>
      <c r="E208" s="97" t="s">
        <v>52</v>
      </c>
      <c r="F208" s="98"/>
      <c r="G208" s="99">
        <v>41305</v>
      </c>
      <c r="H208" s="100">
        <v>41670</v>
      </c>
      <c r="I208" s="101"/>
      <c r="J208" s="95">
        <f>IF(E208="","",VLOOKUP(E208,Painel!$AH$5:$AI$60,2,FALSE))</f>
        <v>7</v>
      </c>
    </row>
    <row r="209" spans="1:10" x14ac:dyDescent="0.25">
      <c r="A209" s="96" t="s">
        <v>506</v>
      </c>
      <c r="B209" s="165" t="str">
        <f>IF(C209="","",VLOOKUP($A209,'Infos Gerais'!$A$2:$D$101,4,FALSE))</f>
        <v>Extinto</v>
      </c>
      <c r="C209" s="166" t="str">
        <f>IF(A209="","",VLOOKUP($A209,'Infos Gerais'!$A$2:$I$101,7,FALSE))</f>
        <v>SEE</v>
      </c>
      <c r="D209" s="167" t="str">
        <f>IF(C209="","",VLOOKUP($A209,'Infos Gerais'!$A$2:$I$101,9,FALSE))</f>
        <v>ICSM</v>
      </c>
      <c r="E209" s="97" t="s">
        <v>55</v>
      </c>
      <c r="F209" s="98"/>
      <c r="G209" s="99">
        <v>41670</v>
      </c>
      <c r="H209" s="100">
        <v>42035</v>
      </c>
      <c r="I209" s="101"/>
      <c r="J209" s="95">
        <f>IF(E209="","",VLOOKUP(E209,Painel!$AH$5:$AI$60,2,FALSE))</f>
        <v>8</v>
      </c>
    </row>
    <row r="210" spans="1:10" x14ac:dyDescent="0.25">
      <c r="A210" s="96" t="s">
        <v>506</v>
      </c>
      <c r="B210" s="165" t="str">
        <f>IF(C210="","",VLOOKUP($A210,'Infos Gerais'!$A$2:$D$101,4,FALSE))</f>
        <v>Extinto</v>
      </c>
      <c r="C210" s="166" t="str">
        <f>IF(A210="","",VLOOKUP($A210,'Infos Gerais'!$A$2:$I$101,7,FALSE))</f>
        <v>SEE</v>
      </c>
      <c r="D210" s="167" t="str">
        <f>IF(C210="","",VLOOKUP($A210,'Infos Gerais'!$A$2:$I$101,9,FALSE))</f>
        <v>ICSM</v>
      </c>
      <c r="E210" s="97" t="s">
        <v>58</v>
      </c>
      <c r="F210" s="98"/>
      <c r="G210" s="99">
        <v>41943</v>
      </c>
      <c r="H210" s="100">
        <v>42035</v>
      </c>
      <c r="I210" s="101"/>
      <c r="J210" s="95">
        <f>IF(E210="","",VLOOKUP(E210,Painel!$AH$5:$AI$60,2,FALSE))</f>
        <v>9</v>
      </c>
    </row>
    <row r="211" spans="1:10" x14ac:dyDescent="0.25">
      <c r="A211" s="96" t="s">
        <v>506</v>
      </c>
      <c r="B211" s="165" t="str">
        <f>IF(C211="","",VLOOKUP($A211,'Infos Gerais'!$A$2:$D$101,4,FALSE))</f>
        <v>Extinto</v>
      </c>
      <c r="C211" s="166" t="str">
        <f>IF(A211="","",VLOOKUP($A211,'Infos Gerais'!$A$2:$I$101,7,FALSE))</f>
        <v>SEE</v>
      </c>
      <c r="D211" s="167" t="str">
        <f>IF(C211="","",VLOOKUP($A211,'Infos Gerais'!$A$2:$I$101,9,FALSE))</f>
        <v>ICSM</v>
      </c>
      <c r="E211" s="97" t="s">
        <v>60</v>
      </c>
      <c r="F211" s="98"/>
      <c r="G211" s="99">
        <v>42036</v>
      </c>
      <c r="H211" s="100">
        <v>42369</v>
      </c>
      <c r="I211" s="101"/>
      <c r="J211" s="95">
        <f>IF(E211="","",VLOOKUP(E211,Painel!$AH$5:$AI$60,2,FALSE))</f>
        <v>10</v>
      </c>
    </row>
    <row r="212" spans="1:10" x14ac:dyDescent="0.25">
      <c r="A212" s="96" t="s">
        <v>506</v>
      </c>
      <c r="B212" s="165" t="str">
        <f>IF(C212="","",VLOOKUP($A212,'Infos Gerais'!$A$2:$D$101,4,FALSE))</f>
        <v>Extinto</v>
      </c>
      <c r="C212" s="166" t="str">
        <f>IF(A212="","",VLOOKUP($A212,'Infos Gerais'!$A$2:$I$101,7,FALSE))</f>
        <v>SEE</v>
      </c>
      <c r="D212" s="167" t="str">
        <f>IF(C212="","",VLOOKUP($A212,'Infos Gerais'!$A$2:$I$101,9,FALSE))</f>
        <v>ICSM</v>
      </c>
      <c r="E212" s="97" t="s">
        <v>62</v>
      </c>
      <c r="F212" s="98"/>
      <c r="G212" s="99">
        <v>42245</v>
      </c>
      <c r="H212" s="100">
        <v>42369</v>
      </c>
      <c r="I212" s="101"/>
      <c r="J212" s="95">
        <f>IF(E212="","",VLOOKUP(E212,Painel!$AH$5:$AI$60,2,FALSE))</f>
        <v>11</v>
      </c>
    </row>
    <row r="213" spans="1:10" x14ac:dyDescent="0.25">
      <c r="A213" s="96" t="s">
        <v>507</v>
      </c>
      <c r="B213" s="165" t="str">
        <f>IF(C213="","",VLOOKUP($A213,'Infos Gerais'!$A$2:$D$101,4,FALSE))</f>
        <v>Extinto</v>
      </c>
      <c r="C213" s="166" t="str">
        <f>IF(A213="","",VLOOKUP($A213,'Infos Gerais'!$A$2:$I$101,7,FALSE))</f>
        <v>SEDS</v>
      </c>
      <c r="D213" s="167" t="str">
        <f>IF(C213="","",VLOOKUP($A213,'Infos Gerais'!$A$2:$I$101,9,FALSE))</f>
        <v>TS</v>
      </c>
      <c r="E213" s="97" t="s">
        <v>29</v>
      </c>
      <c r="F213" s="98"/>
      <c r="G213" s="99">
        <v>39891</v>
      </c>
      <c r="H213" s="100">
        <v>40421</v>
      </c>
      <c r="I213" s="101"/>
      <c r="J213" s="95">
        <f>IF(E213="","",VLOOKUP(E213,Painel!$AH$5:$AI$60,2,FALSE))</f>
        <v>0</v>
      </c>
    </row>
    <row r="214" spans="1:10" x14ac:dyDescent="0.25">
      <c r="A214" s="96" t="s">
        <v>507</v>
      </c>
      <c r="B214" s="165" t="str">
        <f>IF(C214="","",VLOOKUP($A214,'Infos Gerais'!$A$2:$D$101,4,FALSE))</f>
        <v>Extinto</v>
      </c>
      <c r="C214" s="166" t="str">
        <f>IF(A214="","",VLOOKUP($A214,'Infos Gerais'!$A$2:$I$101,7,FALSE))</f>
        <v>SEDS</v>
      </c>
      <c r="D214" s="167" t="str">
        <f>IF(C214="","",VLOOKUP($A214,'Infos Gerais'!$A$2:$I$101,9,FALSE))</f>
        <v>TS</v>
      </c>
      <c r="E214" s="97" t="s">
        <v>34</v>
      </c>
      <c r="F214" s="98"/>
      <c r="G214" s="99">
        <v>40029</v>
      </c>
      <c r="H214" s="100">
        <v>40451</v>
      </c>
      <c r="I214" s="101"/>
      <c r="J214" s="95">
        <f>IF(E214="","",VLOOKUP(E214,Painel!$AH$5:$AI$60,2,FALSE))</f>
        <v>1</v>
      </c>
    </row>
    <row r="215" spans="1:10" x14ac:dyDescent="0.25">
      <c r="A215" s="96" t="s">
        <v>507</v>
      </c>
      <c r="B215" s="165" t="str">
        <f>IF(C215="","",VLOOKUP($A215,'Infos Gerais'!$A$2:$D$101,4,FALSE))</f>
        <v>Extinto</v>
      </c>
      <c r="C215" s="166" t="str">
        <f>IF(A215="","",VLOOKUP($A215,'Infos Gerais'!$A$2:$I$101,7,FALSE))</f>
        <v>SEDS</v>
      </c>
      <c r="D215" s="167" t="str">
        <f>IF(C215="","",VLOOKUP($A215,'Infos Gerais'!$A$2:$I$101,9,FALSE))</f>
        <v>TS</v>
      </c>
      <c r="E215" s="97" t="s">
        <v>37</v>
      </c>
      <c r="F215" s="98"/>
      <c r="G215" s="99">
        <v>40351</v>
      </c>
      <c r="H215" s="100">
        <v>40602</v>
      </c>
      <c r="I215" s="101"/>
      <c r="J215" s="95">
        <f>IF(E215="","",VLOOKUP(E215,Painel!$AH$5:$AI$60,2,FALSE))</f>
        <v>2</v>
      </c>
    </row>
    <row r="216" spans="1:10" x14ac:dyDescent="0.25">
      <c r="A216" s="96" t="s">
        <v>507</v>
      </c>
      <c r="B216" s="165" t="str">
        <f>IF(C216="","",VLOOKUP($A216,'Infos Gerais'!$A$2:$D$101,4,FALSE))</f>
        <v>Extinto</v>
      </c>
      <c r="C216" s="166" t="str">
        <f>IF(A216="","",VLOOKUP($A216,'Infos Gerais'!$A$2:$I$101,7,FALSE))</f>
        <v>SEDS</v>
      </c>
      <c r="D216" s="167" t="str">
        <f>IF(C216="","",VLOOKUP($A216,'Infos Gerais'!$A$2:$I$101,9,FALSE))</f>
        <v>TS</v>
      </c>
      <c r="E216" s="97" t="s">
        <v>40</v>
      </c>
      <c r="F216" s="98"/>
      <c r="G216" s="99">
        <v>40603</v>
      </c>
      <c r="H216" s="100">
        <v>40648</v>
      </c>
      <c r="I216" s="101"/>
      <c r="J216" s="95">
        <f>IF(E216="","",VLOOKUP(E216,Painel!$AH$5:$AI$60,2,FALSE))</f>
        <v>3</v>
      </c>
    </row>
    <row r="217" spans="1:10" x14ac:dyDescent="0.25">
      <c r="A217" s="96" t="s">
        <v>507</v>
      </c>
      <c r="B217" s="165" t="str">
        <f>IF(C217="","",VLOOKUP($A217,'Infos Gerais'!$A$2:$D$101,4,FALSE))</f>
        <v>Extinto</v>
      </c>
      <c r="C217" s="166" t="str">
        <f>IF(A217="","",VLOOKUP($A217,'Infos Gerais'!$A$2:$I$101,7,FALSE))</f>
        <v>SEDS</v>
      </c>
      <c r="D217" s="167" t="str">
        <f>IF(C217="","",VLOOKUP($A217,'Infos Gerais'!$A$2:$I$101,9,FALSE))</f>
        <v>TS</v>
      </c>
      <c r="E217" s="97" t="s">
        <v>43</v>
      </c>
      <c r="F217" s="98"/>
      <c r="G217" s="99">
        <v>40634</v>
      </c>
      <c r="H217" s="100">
        <v>40908</v>
      </c>
      <c r="I217" s="101"/>
      <c r="J217" s="95">
        <f>IF(E217="","",VLOOKUP(E217,Painel!$AH$5:$AI$60,2,FALSE))</f>
        <v>4</v>
      </c>
    </row>
    <row r="218" spans="1:10" x14ac:dyDescent="0.25">
      <c r="A218" s="96" t="s">
        <v>507</v>
      </c>
      <c r="B218" s="165" t="str">
        <f>IF(C218="","",VLOOKUP($A218,'Infos Gerais'!$A$2:$D$101,4,FALSE))</f>
        <v>Extinto</v>
      </c>
      <c r="C218" s="166" t="str">
        <f>IF(A218="","",VLOOKUP($A218,'Infos Gerais'!$A$2:$I$101,7,FALSE))</f>
        <v>SEDS</v>
      </c>
      <c r="D218" s="167" t="str">
        <f>IF(C218="","",VLOOKUP($A218,'Infos Gerais'!$A$2:$I$101,9,FALSE))</f>
        <v>TS</v>
      </c>
      <c r="E218" s="97" t="s">
        <v>46</v>
      </c>
      <c r="F218" s="98"/>
      <c r="G218" s="99">
        <v>40909</v>
      </c>
      <c r="H218" s="100">
        <v>41274</v>
      </c>
      <c r="I218" s="101"/>
      <c r="J218" s="95">
        <f>IF(E218="","",VLOOKUP(E218,Painel!$AH$5:$AI$60,2,FALSE))</f>
        <v>5</v>
      </c>
    </row>
    <row r="219" spans="1:10" x14ac:dyDescent="0.25">
      <c r="A219" s="96" t="s">
        <v>507</v>
      </c>
      <c r="B219" s="165" t="str">
        <f>IF(C219="","",VLOOKUP($A219,'Infos Gerais'!$A$2:$D$101,4,FALSE))</f>
        <v>Extinto</v>
      </c>
      <c r="C219" s="166" t="str">
        <f>IF(A219="","",VLOOKUP($A219,'Infos Gerais'!$A$2:$I$101,7,FALSE))</f>
        <v>SEDS</v>
      </c>
      <c r="D219" s="167" t="str">
        <f>IF(C219="","",VLOOKUP($A219,'Infos Gerais'!$A$2:$I$101,9,FALSE))</f>
        <v>TS</v>
      </c>
      <c r="E219" s="97" t="s">
        <v>49</v>
      </c>
      <c r="F219" s="98"/>
      <c r="G219" s="99">
        <v>41275</v>
      </c>
      <c r="H219" s="100">
        <v>41639</v>
      </c>
      <c r="I219" s="101"/>
      <c r="J219" s="95">
        <f>IF(E219="","",VLOOKUP(E219,Painel!$AH$5:$AI$60,2,FALSE))</f>
        <v>6</v>
      </c>
    </row>
    <row r="220" spans="1:10" x14ac:dyDescent="0.25">
      <c r="A220" s="96" t="s">
        <v>507</v>
      </c>
      <c r="B220" s="165" t="str">
        <f>IF(C220="","",VLOOKUP($A220,'Infos Gerais'!$A$2:$D$101,4,FALSE))</f>
        <v>Extinto</v>
      </c>
      <c r="C220" s="166" t="str">
        <f>IF(A220="","",VLOOKUP($A220,'Infos Gerais'!$A$2:$I$101,7,FALSE))</f>
        <v>SEDS</v>
      </c>
      <c r="D220" s="167" t="str">
        <f>IF(C220="","",VLOOKUP($A220,'Infos Gerais'!$A$2:$I$101,9,FALSE))</f>
        <v>TS</v>
      </c>
      <c r="E220" s="97" t="s">
        <v>52</v>
      </c>
      <c r="F220" s="98"/>
      <c r="G220" s="99">
        <v>41426</v>
      </c>
      <c r="H220" s="100">
        <v>41639</v>
      </c>
      <c r="I220" s="101"/>
      <c r="J220" s="95">
        <f>IF(E220="","",VLOOKUP(E220,Painel!$AH$5:$AI$60,2,FALSE))</f>
        <v>7</v>
      </c>
    </row>
    <row r="221" spans="1:10" x14ac:dyDescent="0.25">
      <c r="A221" s="96" t="s">
        <v>507</v>
      </c>
      <c r="B221" s="165" t="str">
        <f>IF(C221="","",VLOOKUP($A221,'Infos Gerais'!$A$2:$D$101,4,FALSE))</f>
        <v>Extinto</v>
      </c>
      <c r="C221" s="166" t="str">
        <f>IF(A221="","",VLOOKUP($A221,'Infos Gerais'!$A$2:$I$101,7,FALSE))</f>
        <v>SEDS</v>
      </c>
      <c r="D221" s="167" t="str">
        <f>IF(C221="","",VLOOKUP($A221,'Infos Gerais'!$A$2:$I$101,9,FALSE))</f>
        <v>TS</v>
      </c>
      <c r="E221" s="97" t="s">
        <v>55</v>
      </c>
      <c r="F221" s="98"/>
      <c r="G221" s="99"/>
      <c r="H221" s="100">
        <v>42004</v>
      </c>
      <c r="I221" s="101"/>
      <c r="J221" s="95">
        <f>IF(E221="","",VLOOKUP(E221,Painel!$AH$5:$AI$60,2,FALSE))</f>
        <v>8</v>
      </c>
    </row>
    <row r="222" spans="1:10" x14ac:dyDescent="0.25">
      <c r="A222" s="96" t="s">
        <v>507</v>
      </c>
      <c r="B222" s="165" t="str">
        <f>IF(C222="","",VLOOKUP($A222,'Infos Gerais'!$A$2:$D$101,4,FALSE))</f>
        <v>Extinto</v>
      </c>
      <c r="C222" s="166" t="str">
        <f>IF(A222="","",VLOOKUP($A222,'Infos Gerais'!$A$2:$I$101,7,FALSE))</f>
        <v>SEDS</v>
      </c>
      <c r="D222" s="167" t="str">
        <f>IF(C222="","",VLOOKUP($A222,'Infos Gerais'!$A$2:$I$101,9,FALSE))</f>
        <v>TS</v>
      </c>
      <c r="E222" s="97" t="s">
        <v>58</v>
      </c>
      <c r="F222" s="98"/>
      <c r="G222" s="99"/>
      <c r="H222" s="100"/>
      <c r="I222" s="101"/>
      <c r="J222" s="95">
        <f>IF(E222="","",VLOOKUP(E222,Painel!$AH$5:$AI$60,2,FALSE))</f>
        <v>9</v>
      </c>
    </row>
    <row r="223" spans="1:10" x14ac:dyDescent="0.25">
      <c r="A223" s="96" t="s">
        <v>508</v>
      </c>
      <c r="B223" s="165" t="str">
        <f>IF(C223="","",VLOOKUP($A223,'Infos Gerais'!$A$2:$D$101,4,FALSE))</f>
        <v>Extinto</v>
      </c>
      <c r="C223" s="166" t="str">
        <f>IF(A223="","",VLOOKUP($A223,'Infos Gerais'!$A$2:$I$101,7,FALSE))</f>
        <v>SEEJ</v>
      </c>
      <c r="D223" s="167" t="str">
        <f>IF(C223="","",VLOOKUP($A223,'Infos Gerais'!$A$2:$I$101,9,FALSE))</f>
        <v>IBDEEC</v>
      </c>
      <c r="E223" s="97" t="s">
        <v>29</v>
      </c>
      <c r="F223" s="98"/>
      <c r="G223" s="99">
        <v>39890</v>
      </c>
      <c r="H223" s="100">
        <v>40178</v>
      </c>
      <c r="I223" s="101"/>
      <c r="J223" s="95">
        <f>IF(E223="","",VLOOKUP(E223,Painel!$AH$5:$AI$60,2,FALSE))</f>
        <v>0</v>
      </c>
    </row>
    <row r="224" spans="1:10" x14ac:dyDescent="0.25">
      <c r="A224" s="96" t="s">
        <v>508</v>
      </c>
      <c r="B224" s="165" t="str">
        <f>IF(C224="","",VLOOKUP($A224,'Infos Gerais'!$A$2:$D$101,4,FALSE))</f>
        <v>Extinto</v>
      </c>
      <c r="C224" s="166" t="str">
        <f>IF(A224="","",VLOOKUP($A224,'Infos Gerais'!$A$2:$I$101,7,FALSE))</f>
        <v>SEEJ</v>
      </c>
      <c r="D224" s="167" t="str">
        <f>IF(C224="","",VLOOKUP($A224,'Infos Gerais'!$A$2:$I$101,9,FALSE))</f>
        <v>IBDEEC</v>
      </c>
      <c r="E224" s="97" t="s">
        <v>34</v>
      </c>
      <c r="F224" s="98"/>
      <c r="G224" s="99">
        <v>40179</v>
      </c>
      <c r="H224" s="100">
        <v>40543</v>
      </c>
      <c r="I224" s="101"/>
      <c r="J224" s="95">
        <f>IF(E224="","",VLOOKUP(E224,Painel!$AH$5:$AI$60,2,FALSE))</f>
        <v>1</v>
      </c>
    </row>
    <row r="225" spans="1:10" x14ac:dyDescent="0.25">
      <c r="A225" s="96" t="s">
        <v>508</v>
      </c>
      <c r="B225" s="165" t="str">
        <f>IF(C225="","",VLOOKUP($A225,'Infos Gerais'!$A$2:$D$101,4,FALSE))</f>
        <v>Extinto</v>
      </c>
      <c r="C225" s="166" t="str">
        <f>IF(A225="","",VLOOKUP($A225,'Infos Gerais'!$A$2:$I$101,7,FALSE))</f>
        <v>SEEJ</v>
      </c>
      <c r="D225" s="167" t="str">
        <f>IF(C225="","",VLOOKUP($A225,'Infos Gerais'!$A$2:$I$101,9,FALSE))</f>
        <v>IBDEEC</v>
      </c>
      <c r="E225" s="97" t="s">
        <v>37</v>
      </c>
      <c r="F225" s="98"/>
      <c r="G225" s="99">
        <v>40514</v>
      </c>
      <c r="H225" s="100">
        <v>40543</v>
      </c>
      <c r="I225" s="101"/>
      <c r="J225" s="95">
        <f>IF(E225="","",VLOOKUP(E225,Painel!$AH$5:$AI$60,2,FALSE))</f>
        <v>2</v>
      </c>
    </row>
    <row r="226" spans="1:10" x14ac:dyDescent="0.25">
      <c r="A226" s="96" t="s">
        <v>509</v>
      </c>
      <c r="B226" s="165" t="str">
        <f>IF(C226="","",VLOOKUP($A226,'Infos Gerais'!$A$2:$D$101,4,FALSE))</f>
        <v>Extinto</v>
      </c>
      <c r="C226" s="166" t="str">
        <f>IF(A226="","",VLOOKUP($A226,'Infos Gerais'!$A$2:$I$101,7,FALSE))</f>
        <v>SEEJ</v>
      </c>
      <c r="D226" s="167" t="str">
        <f>IF(C226="","",VLOOKUP($A226,'Infos Gerais'!$A$2:$I$101,9,FALSE))</f>
        <v>IGETEC</v>
      </c>
      <c r="E226" s="97" t="s">
        <v>29</v>
      </c>
      <c r="F226" s="98"/>
      <c r="G226" s="99">
        <v>39909</v>
      </c>
      <c r="H226" s="100">
        <v>40178</v>
      </c>
      <c r="I226" s="101"/>
      <c r="J226" s="95">
        <f>IF(E226="","",VLOOKUP(E226,Painel!$AH$5:$AI$60,2,FALSE))</f>
        <v>0</v>
      </c>
    </row>
    <row r="227" spans="1:10" x14ac:dyDescent="0.25">
      <c r="A227" s="96" t="s">
        <v>509</v>
      </c>
      <c r="B227" s="165" t="str">
        <f>IF(C227="","",VLOOKUP($A227,'Infos Gerais'!$A$2:$D$101,4,FALSE))</f>
        <v>Extinto</v>
      </c>
      <c r="C227" s="166" t="str">
        <f>IF(A227="","",VLOOKUP($A227,'Infos Gerais'!$A$2:$I$101,7,FALSE))</f>
        <v>SEEJ</v>
      </c>
      <c r="D227" s="167" t="str">
        <f>IF(C227="","",VLOOKUP($A227,'Infos Gerais'!$A$2:$I$101,9,FALSE))</f>
        <v>IGETEC</v>
      </c>
      <c r="E227" s="97" t="s">
        <v>34</v>
      </c>
      <c r="F227" s="98"/>
      <c r="G227" s="99">
        <v>40513</v>
      </c>
      <c r="H227" s="100">
        <v>40543</v>
      </c>
      <c r="I227" s="101"/>
      <c r="J227" s="95">
        <f>IF(E227="","",VLOOKUP(E227,Painel!$AH$5:$AI$60,2,FALSE))</f>
        <v>1</v>
      </c>
    </row>
    <row r="228" spans="1:10" x14ac:dyDescent="0.25">
      <c r="A228" s="96" t="s">
        <v>509</v>
      </c>
      <c r="B228" s="165" t="str">
        <f>IF(C228="","",VLOOKUP($A228,'Infos Gerais'!$A$2:$D$101,4,FALSE))</f>
        <v>Extinto</v>
      </c>
      <c r="C228" s="166" t="str">
        <f>IF(A228="","",VLOOKUP($A228,'Infos Gerais'!$A$2:$I$101,7,FALSE))</f>
        <v>SEEJ</v>
      </c>
      <c r="D228" s="167" t="str">
        <f>IF(C228="","",VLOOKUP($A228,'Infos Gerais'!$A$2:$I$101,9,FALSE))</f>
        <v>IGETEC</v>
      </c>
      <c r="E228" s="97" t="s">
        <v>37</v>
      </c>
      <c r="F228" s="98"/>
      <c r="G228" s="99"/>
      <c r="H228" s="100"/>
      <c r="I228" s="101"/>
      <c r="J228" s="95">
        <f>IF(E228="","",VLOOKUP(E228,Painel!$AH$5:$AI$60,2,FALSE))</f>
        <v>2</v>
      </c>
    </row>
    <row r="229" spans="1:10" x14ac:dyDescent="0.25">
      <c r="A229" s="96" t="s">
        <v>510</v>
      </c>
      <c r="B229" s="165" t="str">
        <f>IF(C229="","",VLOOKUP($A229,'Infos Gerais'!$A$2:$D$101,4,FALSE))</f>
        <v>Extinto</v>
      </c>
      <c r="C229" s="166" t="str">
        <f>IF(A229="","",VLOOKUP($A229,'Infos Gerais'!$A$2:$I$101,7,FALSE))</f>
        <v>SEDESE</v>
      </c>
      <c r="D229" s="167" t="str">
        <f>IF(C229="","",VLOOKUP($A229,'Infos Gerais'!$A$2:$I$101,9,FALSE))</f>
        <v>CEMAIS</v>
      </c>
      <c r="E229" s="97" t="s">
        <v>29</v>
      </c>
      <c r="F229" s="98"/>
      <c r="G229" s="99">
        <v>39994</v>
      </c>
      <c r="H229" s="100">
        <v>40633</v>
      </c>
      <c r="I229" s="101"/>
      <c r="J229" s="95">
        <f>IF(E229="","",VLOOKUP(E229,Painel!$AH$5:$AI$60,2,FALSE))</f>
        <v>0</v>
      </c>
    </row>
    <row r="230" spans="1:10" x14ac:dyDescent="0.25">
      <c r="A230" s="96" t="s">
        <v>510</v>
      </c>
      <c r="B230" s="165" t="str">
        <f>IF(C230="","",VLOOKUP($A230,'Infos Gerais'!$A$2:$D$101,4,FALSE))</f>
        <v>Extinto</v>
      </c>
      <c r="C230" s="166" t="str">
        <f>IF(A230="","",VLOOKUP($A230,'Infos Gerais'!$A$2:$I$101,7,FALSE))</f>
        <v>SEDESE</v>
      </c>
      <c r="D230" s="167" t="str">
        <f>IF(C230="","",VLOOKUP($A230,'Infos Gerais'!$A$2:$I$101,9,FALSE))</f>
        <v>CEMAIS</v>
      </c>
      <c r="E230" s="97" t="s">
        <v>34</v>
      </c>
      <c r="F230" s="98"/>
      <c r="G230" s="99">
        <v>40354</v>
      </c>
      <c r="H230" s="100">
        <v>40633</v>
      </c>
      <c r="I230" s="101"/>
      <c r="J230" s="95">
        <f>IF(E230="","",VLOOKUP(E230,Painel!$AH$5:$AI$60,2,FALSE))</f>
        <v>1</v>
      </c>
    </row>
    <row r="231" spans="1:10" x14ac:dyDescent="0.25">
      <c r="A231" s="96" t="s">
        <v>510</v>
      </c>
      <c r="B231" s="165" t="str">
        <f>IF(C231="","",VLOOKUP($A231,'Infos Gerais'!$A$2:$D$101,4,FALSE))</f>
        <v>Extinto</v>
      </c>
      <c r="C231" s="166" t="str">
        <f>IF(A231="","",VLOOKUP($A231,'Infos Gerais'!$A$2:$I$101,7,FALSE))</f>
        <v>SEDESE</v>
      </c>
      <c r="D231" s="167" t="str">
        <f>IF(C231="","",VLOOKUP($A231,'Infos Gerais'!$A$2:$I$101,9,FALSE))</f>
        <v>CEMAIS</v>
      </c>
      <c r="E231" s="97" t="s">
        <v>37</v>
      </c>
      <c r="F231" s="98"/>
      <c r="G231" s="99">
        <v>40627</v>
      </c>
      <c r="H231" s="100">
        <v>40663</v>
      </c>
      <c r="I231" s="101"/>
      <c r="J231" s="95">
        <f>IF(E231="","",VLOOKUP(E231,Painel!$AH$5:$AI$60,2,FALSE))</f>
        <v>2</v>
      </c>
    </row>
    <row r="232" spans="1:10" x14ac:dyDescent="0.25">
      <c r="A232" s="96" t="s">
        <v>511</v>
      </c>
      <c r="B232" s="165" t="str">
        <f>IF(C232="","",VLOOKUP($A232,'Infos Gerais'!$A$2:$D$101,4,FALSE))</f>
        <v>Extinto</v>
      </c>
      <c r="C232" s="166" t="str">
        <f>IF(A232="","",VLOOKUP($A232,'Infos Gerais'!$A$2:$I$101,7,FALSE))</f>
        <v>FEAM</v>
      </c>
      <c r="D232" s="167" t="str">
        <f>IF(C232="","",VLOOKUP($A232,'Infos Gerais'!$A$2:$I$101,9,FALSE))</f>
        <v>ABCDE</v>
      </c>
      <c r="E232" s="97" t="s">
        <v>29</v>
      </c>
      <c r="F232" s="98"/>
      <c r="G232" s="99">
        <v>40347</v>
      </c>
      <c r="H232" s="100">
        <v>40908</v>
      </c>
      <c r="I232" s="101"/>
      <c r="J232" s="95">
        <f>IF(E232="","",VLOOKUP(E232,Painel!$AH$5:$AI$60,2,FALSE))</f>
        <v>0</v>
      </c>
    </row>
    <row r="233" spans="1:10" x14ac:dyDescent="0.25">
      <c r="A233" s="96" t="s">
        <v>512</v>
      </c>
      <c r="B233" s="165" t="str">
        <f>IF(C233="","",VLOOKUP($A233,'Infos Gerais'!$A$2:$D$101,4,FALSE))</f>
        <v>Extinto</v>
      </c>
      <c r="C233" s="166" t="str">
        <f>IF(A233="","",VLOOKUP($A233,'Infos Gerais'!$A$2:$I$101,7,FALSE))</f>
        <v>SEEJ</v>
      </c>
      <c r="D233" s="167" t="str">
        <f>IF(C233="","",VLOOKUP($A233,'Infos Gerais'!$A$2:$I$101,9,FALSE))</f>
        <v>IBDEEC</v>
      </c>
      <c r="E233" s="97" t="s">
        <v>29</v>
      </c>
      <c r="F233" s="98"/>
      <c r="G233" s="99">
        <v>40541</v>
      </c>
      <c r="H233" s="100">
        <v>41274</v>
      </c>
      <c r="I233" s="101"/>
      <c r="J233" s="95">
        <f>IF(E233="","",VLOOKUP(E233,Painel!$AH$5:$AI$60,2,FALSE))</f>
        <v>0</v>
      </c>
    </row>
    <row r="234" spans="1:10" x14ac:dyDescent="0.25">
      <c r="A234" s="96" t="s">
        <v>512</v>
      </c>
      <c r="B234" s="165" t="str">
        <f>IF(C234="","",VLOOKUP($A234,'Infos Gerais'!$A$2:$D$101,4,FALSE))</f>
        <v>Extinto</v>
      </c>
      <c r="C234" s="166" t="str">
        <f>IF(A234="","",VLOOKUP($A234,'Infos Gerais'!$A$2:$I$101,7,FALSE))</f>
        <v>SEEJ</v>
      </c>
      <c r="D234" s="167" t="str">
        <f>IF(C234="","",VLOOKUP($A234,'Infos Gerais'!$A$2:$I$101,9,FALSE))</f>
        <v>IBDEEC</v>
      </c>
      <c r="E234" s="97" t="s">
        <v>34</v>
      </c>
      <c r="F234" s="98"/>
      <c r="G234" s="99"/>
      <c r="H234" s="100">
        <v>41274</v>
      </c>
      <c r="I234" s="101"/>
      <c r="J234" s="95">
        <f>IF(E234="","",VLOOKUP(E234,Painel!$AH$5:$AI$60,2,FALSE))</f>
        <v>1</v>
      </c>
    </row>
    <row r="235" spans="1:10" x14ac:dyDescent="0.25">
      <c r="A235" s="96" t="s">
        <v>512</v>
      </c>
      <c r="B235" s="165" t="str">
        <f>IF(C235="","",VLOOKUP($A235,'Infos Gerais'!$A$2:$D$101,4,FALSE))</f>
        <v>Extinto</v>
      </c>
      <c r="C235" s="166" t="str">
        <f>IF(A235="","",VLOOKUP($A235,'Infos Gerais'!$A$2:$I$101,7,FALSE))</f>
        <v>SEEJ</v>
      </c>
      <c r="D235" s="167" t="str">
        <f>IF(C235="","",VLOOKUP($A235,'Infos Gerais'!$A$2:$I$101,9,FALSE))</f>
        <v>IBDEEC</v>
      </c>
      <c r="E235" s="97" t="s">
        <v>37</v>
      </c>
      <c r="F235" s="98"/>
      <c r="G235" s="99">
        <v>40909</v>
      </c>
      <c r="H235" s="100">
        <v>41274</v>
      </c>
      <c r="I235" s="101"/>
      <c r="J235" s="95">
        <f>IF(E235="","",VLOOKUP(E235,Painel!$AH$5:$AI$60,2,FALSE))</f>
        <v>2</v>
      </c>
    </row>
    <row r="236" spans="1:10" x14ac:dyDescent="0.25">
      <c r="A236" s="96" t="s">
        <v>512</v>
      </c>
      <c r="B236" s="165" t="str">
        <f>IF(C236="","",VLOOKUP($A236,'Infos Gerais'!$A$2:$D$101,4,FALSE))</f>
        <v>Extinto</v>
      </c>
      <c r="C236" s="166" t="str">
        <f>IF(A236="","",VLOOKUP($A236,'Infos Gerais'!$A$2:$I$101,7,FALSE))</f>
        <v>SEEJ</v>
      </c>
      <c r="D236" s="167" t="str">
        <f>IF(C236="","",VLOOKUP($A236,'Infos Gerais'!$A$2:$I$101,9,FALSE))</f>
        <v>IBDEEC</v>
      </c>
      <c r="E236" s="97" t="s">
        <v>40</v>
      </c>
      <c r="F236" s="98"/>
      <c r="G236" s="99"/>
      <c r="H236" s="100"/>
      <c r="I236" s="101"/>
      <c r="J236" s="95">
        <f>IF(E236="","",VLOOKUP(E236,Painel!$AH$5:$AI$60,2,FALSE))</f>
        <v>3</v>
      </c>
    </row>
    <row r="237" spans="1:10" x14ac:dyDescent="0.25">
      <c r="A237" s="96" t="s">
        <v>513</v>
      </c>
      <c r="B237" s="165" t="str">
        <f>IF(C237="","",VLOOKUP($A237,'Infos Gerais'!$A$2:$D$101,4,FALSE))</f>
        <v>Extinto</v>
      </c>
      <c r="C237" s="166" t="str">
        <f>IF(A237="","",VLOOKUP($A237,'Infos Gerais'!$A$2:$I$101,7,FALSE))</f>
        <v>SEPLAG</v>
      </c>
      <c r="D237" s="167" t="str">
        <f>IF(C237="","",VLOOKUP($A237,'Infos Gerais'!$A$2:$I$101,9,FALSE))</f>
        <v>IT</v>
      </c>
      <c r="E237" s="97" t="s">
        <v>29</v>
      </c>
      <c r="F237" s="98"/>
      <c r="G237" s="99">
        <v>40525</v>
      </c>
      <c r="H237" s="100">
        <v>40968</v>
      </c>
      <c r="I237" s="101"/>
      <c r="J237" s="95">
        <f>IF(E237="","",VLOOKUP(E237,Painel!$AH$5:$AI$60,2,FALSE))</f>
        <v>0</v>
      </c>
    </row>
    <row r="238" spans="1:10" x14ac:dyDescent="0.25">
      <c r="A238" s="96" t="s">
        <v>513</v>
      </c>
      <c r="B238" s="165" t="str">
        <f>IF(C238="","",VLOOKUP($A238,'Infos Gerais'!$A$2:$D$101,4,FALSE))</f>
        <v>Extinto</v>
      </c>
      <c r="C238" s="166" t="str">
        <f>IF(A238="","",VLOOKUP($A238,'Infos Gerais'!$A$2:$I$101,7,FALSE))</f>
        <v>SEPLAG</v>
      </c>
      <c r="D238" s="167" t="str">
        <f>IF(C238="","",VLOOKUP($A238,'Infos Gerais'!$A$2:$I$101,9,FALSE))</f>
        <v>IT</v>
      </c>
      <c r="E238" s="97" t="s">
        <v>34</v>
      </c>
      <c r="F238" s="98"/>
      <c r="G238" s="99">
        <v>40665</v>
      </c>
      <c r="H238" s="100">
        <v>40968</v>
      </c>
      <c r="I238" s="101"/>
      <c r="J238" s="95">
        <f>IF(E238="","",VLOOKUP(E238,Painel!$AH$5:$AI$60,2,FALSE))</f>
        <v>1</v>
      </c>
    </row>
    <row r="239" spans="1:10" x14ac:dyDescent="0.25">
      <c r="A239" s="96" t="s">
        <v>513</v>
      </c>
      <c r="B239" s="165" t="str">
        <f>IF(C239="","",VLOOKUP($A239,'Infos Gerais'!$A$2:$D$101,4,FALSE))</f>
        <v>Extinto</v>
      </c>
      <c r="C239" s="166" t="str">
        <f>IF(A239="","",VLOOKUP($A239,'Infos Gerais'!$A$2:$I$101,7,FALSE))</f>
        <v>SEPLAG</v>
      </c>
      <c r="D239" s="167" t="str">
        <f>IF(C239="","",VLOOKUP($A239,'Infos Gerais'!$A$2:$I$101,9,FALSE))</f>
        <v>IT</v>
      </c>
      <c r="E239" s="97" t="s">
        <v>37</v>
      </c>
      <c r="F239" s="98"/>
      <c r="G239" s="99">
        <v>40836</v>
      </c>
      <c r="H239" s="100">
        <v>40908</v>
      </c>
      <c r="I239" s="101"/>
      <c r="J239" s="95">
        <f>IF(E239="","",VLOOKUP(E239,Painel!$AH$5:$AI$60,2,FALSE))</f>
        <v>2</v>
      </c>
    </row>
    <row r="240" spans="1:10" x14ac:dyDescent="0.25">
      <c r="A240" s="96" t="s">
        <v>514</v>
      </c>
      <c r="B240" s="165" t="str">
        <f>IF(C240="","",VLOOKUP($A240,'Infos Gerais'!$A$2:$D$101,4,FALSE))</f>
        <v>Extinto</v>
      </c>
      <c r="C240" s="166" t="str">
        <f>IF(A240="","",VLOOKUP($A240,'Infos Gerais'!$A$2:$I$101,7,FALSE))</f>
        <v>SEPLAG</v>
      </c>
      <c r="D240" s="167" t="str">
        <f>IF(C240="","",VLOOKUP($A240,'Infos Gerais'!$A$2:$I$101,9,FALSE))</f>
        <v>IT</v>
      </c>
      <c r="E240" s="97" t="s">
        <v>29</v>
      </c>
      <c r="F240" s="98"/>
      <c r="G240" s="99">
        <v>40675</v>
      </c>
      <c r="H240" s="100">
        <v>41029</v>
      </c>
      <c r="I240" s="101"/>
      <c r="J240" s="95">
        <f>IF(E240="","",VLOOKUP(E240,Painel!$AH$5:$AI$60,2,FALSE))</f>
        <v>0</v>
      </c>
    </row>
    <row r="241" spans="1:10" x14ac:dyDescent="0.25">
      <c r="A241" s="96" t="s">
        <v>514</v>
      </c>
      <c r="B241" s="165" t="str">
        <f>IF(C241="","",VLOOKUP($A241,'Infos Gerais'!$A$2:$D$101,4,FALSE))</f>
        <v>Extinto</v>
      </c>
      <c r="C241" s="166" t="str">
        <f>IF(A241="","",VLOOKUP($A241,'Infos Gerais'!$A$2:$I$101,7,FALSE))</f>
        <v>SEPLAG</v>
      </c>
      <c r="D241" s="167" t="str">
        <f>IF(C241="","",VLOOKUP($A241,'Infos Gerais'!$A$2:$I$101,9,FALSE))</f>
        <v>IT</v>
      </c>
      <c r="E241" s="97" t="s">
        <v>34</v>
      </c>
      <c r="F241" s="98"/>
      <c r="G241" s="99">
        <v>40785</v>
      </c>
      <c r="H241" s="100">
        <v>40883</v>
      </c>
      <c r="I241" s="101"/>
      <c r="J241" s="95">
        <f>IF(E241="","",VLOOKUP(E241,Painel!$AH$5:$AI$60,2,FALSE))</f>
        <v>1</v>
      </c>
    </row>
    <row r="242" spans="1:10" x14ac:dyDescent="0.25">
      <c r="A242" s="96" t="s">
        <v>514</v>
      </c>
      <c r="B242" s="165" t="str">
        <f>IF(C242="","",VLOOKUP($A242,'Infos Gerais'!$A$2:$D$101,4,FALSE))</f>
        <v>Extinto</v>
      </c>
      <c r="C242" s="166" t="str">
        <f>IF(A242="","",VLOOKUP($A242,'Infos Gerais'!$A$2:$I$101,7,FALSE))</f>
        <v>SEPLAG</v>
      </c>
      <c r="D242" s="167" t="str">
        <f>IF(C242="","",VLOOKUP($A242,'Infos Gerais'!$A$2:$I$101,9,FALSE))</f>
        <v>IT</v>
      </c>
      <c r="E242" s="97" t="s">
        <v>37</v>
      </c>
      <c r="F242" s="98"/>
      <c r="G242" s="99">
        <v>40883</v>
      </c>
      <c r="H242" s="100">
        <v>40908</v>
      </c>
      <c r="I242" s="101"/>
      <c r="J242" s="95">
        <f>IF(E242="","",VLOOKUP(E242,Painel!$AH$5:$AI$60,2,FALSE))</f>
        <v>2</v>
      </c>
    </row>
    <row r="243" spans="1:10" x14ac:dyDescent="0.25">
      <c r="A243" s="96" t="s">
        <v>515</v>
      </c>
      <c r="B243" s="165" t="str">
        <f>IF(C243="","",VLOOKUP($A243,'Infos Gerais'!$A$2:$D$101,4,FALSE))</f>
        <v>Extinto</v>
      </c>
      <c r="C243" s="166" t="str">
        <f>IF(A243="","",VLOOKUP($A243,'Infos Gerais'!$A$2:$I$101,7,FALSE))</f>
        <v>SEC</v>
      </c>
      <c r="D243" s="167" t="str">
        <f>IF(C243="","",VLOOKUP($A243,'Infos Gerais'!$A$2:$I$101,9,FALSE))</f>
        <v>ICSM</v>
      </c>
      <c r="E243" s="97" t="s">
        <v>29</v>
      </c>
      <c r="F243" s="98"/>
      <c r="G243" s="99">
        <v>41083</v>
      </c>
      <c r="H243" s="100">
        <v>41425</v>
      </c>
      <c r="I243" s="101"/>
      <c r="J243" s="95">
        <f>IF(E243="","",VLOOKUP(E243,Painel!$AH$5:$AI$60,2,FALSE))</f>
        <v>0</v>
      </c>
    </row>
    <row r="244" spans="1:10" x14ac:dyDescent="0.25">
      <c r="A244" s="96" t="s">
        <v>515</v>
      </c>
      <c r="B244" s="165" t="str">
        <f>IF(C244="","",VLOOKUP($A244,'Infos Gerais'!$A$2:$D$101,4,FALSE))</f>
        <v>Extinto</v>
      </c>
      <c r="C244" s="166" t="str">
        <f>IF(A244="","",VLOOKUP($A244,'Infos Gerais'!$A$2:$I$101,7,FALSE))</f>
        <v>SEC</v>
      </c>
      <c r="D244" s="167" t="str">
        <f>IF(C244="","",VLOOKUP($A244,'Infos Gerais'!$A$2:$I$101,9,FALSE))</f>
        <v>ICSM</v>
      </c>
      <c r="E244" s="97" t="s">
        <v>34</v>
      </c>
      <c r="F244" s="98"/>
      <c r="G244" s="99">
        <v>41306</v>
      </c>
      <c r="H244" s="100">
        <v>41670</v>
      </c>
      <c r="I244" s="101"/>
      <c r="J244" s="95">
        <f>IF(E244="","",VLOOKUP(E244,Painel!$AH$5:$AI$60,2,FALSE))</f>
        <v>1</v>
      </c>
    </row>
    <row r="245" spans="1:10" x14ac:dyDescent="0.25">
      <c r="A245" s="96" t="s">
        <v>515</v>
      </c>
      <c r="B245" s="165" t="str">
        <f>IF(C245="","",VLOOKUP($A245,'Infos Gerais'!$A$2:$D$101,4,FALSE))</f>
        <v>Extinto</v>
      </c>
      <c r="C245" s="166" t="str">
        <f>IF(A245="","",VLOOKUP($A245,'Infos Gerais'!$A$2:$I$101,7,FALSE))</f>
        <v>SEC</v>
      </c>
      <c r="D245" s="167" t="str">
        <f>IF(C245="","",VLOOKUP($A245,'Infos Gerais'!$A$2:$I$101,9,FALSE))</f>
        <v>ICSM</v>
      </c>
      <c r="E245" s="97" t="s">
        <v>37</v>
      </c>
      <c r="F245" s="98"/>
      <c r="G245" s="99">
        <v>41671</v>
      </c>
      <c r="H245" s="100">
        <v>42035</v>
      </c>
      <c r="I245" s="101"/>
      <c r="J245" s="95">
        <f>IF(E245="","",VLOOKUP(E245,Painel!$AH$5:$AI$60,2,FALSE))</f>
        <v>2</v>
      </c>
    </row>
    <row r="246" spans="1:10" x14ac:dyDescent="0.25">
      <c r="A246" s="96" t="s">
        <v>515</v>
      </c>
      <c r="B246" s="165" t="str">
        <f>IF(C246="","",VLOOKUP($A246,'Infos Gerais'!$A$2:$D$101,4,FALSE))</f>
        <v>Extinto</v>
      </c>
      <c r="C246" s="166" t="str">
        <f>IF(A246="","",VLOOKUP($A246,'Infos Gerais'!$A$2:$I$101,7,FALSE))</f>
        <v>SEC</v>
      </c>
      <c r="D246" s="167" t="str">
        <f>IF(C246="","",VLOOKUP($A246,'Infos Gerais'!$A$2:$I$101,9,FALSE))</f>
        <v>ICSM</v>
      </c>
      <c r="E246" s="97" t="s">
        <v>40</v>
      </c>
      <c r="F246" s="98"/>
      <c r="G246" s="99">
        <v>42036</v>
      </c>
      <c r="H246" s="100">
        <v>42082</v>
      </c>
      <c r="I246" s="101"/>
      <c r="J246" s="95">
        <f>IF(E246="","",VLOOKUP(E246,Painel!$AH$5:$AI$60,2,FALSE))</f>
        <v>3</v>
      </c>
    </row>
    <row r="247" spans="1:10" x14ac:dyDescent="0.25">
      <c r="A247" s="96" t="s">
        <v>516</v>
      </c>
      <c r="B247" s="165" t="str">
        <f>IF(C247="","",VLOOKUP($A247,'Infos Gerais'!$A$2:$D$101,4,FALSE))</f>
        <v>Extinto</v>
      </c>
      <c r="C247" s="166" t="str">
        <f>IF(A247="","",VLOOKUP($A247,'Infos Gerais'!$A$2:$I$101,7,FALSE))</f>
        <v>FEAM</v>
      </c>
      <c r="D247" s="167" t="str">
        <f>IF(C247="","",VLOOKUP($A247,'Infos Gerais'!$A$2:$I$101,9,FALSE))</f>
        <v>FIP</v>
      </c>
      <c r="E247" s="97" t="s">
        <v>29</v>
      </c>
      <c r="F247" s="98"/>
      <c r="G247" s="99">
        <v>41352</v>
      </c>
      <c r="H247" s="100">
        <v>42035</v>
      </c>
      <c r="I247" s="101"/>
      <c r="J247" s="95">
        <f>IF(E247="","",VLOOKUP(E247,Painel!$AH$5:$AI$60,2,FALSE))</f>
        <v>0</v>
      </c>
    </row>
    <row r="248" spans="1:10" x14ac:dyDescent="0.25">
      <c r="A248" s="96" t="s">
        <v>516</v>
      </c>
      <c r="B248" s="165" t="str">
        <f>IF(C248="","",VLOOKUP($A248,'Infos Gerais'!$A$2:$D$101,4,FALSE))</f>
        <v>Extinto</v>
      </c>
      <c r="C248" s="166" t="str">
        <f>IF(A248="","",VLOOKUP($A248,'Infos Gerais'!$A$2:$I$101,7,FALSE))</f>
        <v>FEAM</v>
      </c>
      <c r="D248" s="167" t="str">
        <f>IF(C248="","",VLOOKUP($A248,'Infos Gerais'!$A$2:$I$101,9,FALSE))</f>
        <v>FIP</v>
      </c>
      <c r="E248" s="97" t="s">
        <v>34</v>
      </c>
      <c r="F248" s="98"/>
      <c r="G248" s="99">
        <v>41579</v>
      </c>
      <c r="H248" s="100">
        <v>42035</v>
      </c>
      <c r="I248" s="101"/>
      <c r="J248" s="95">
        <f>IF(E248="","",VLOOKUP(E248,Painel!$AH$5:$AI$60,2,FALSE))</f>
        <v>1</v>
      </c>
    </row>
    <row r="249" spans="1:10" x14ac:dyDescent="0.25">
      <c r="A249" s="96" t="s">
        <v>516</v>
      </c>
      <c r="B249" s="165" t="str">
        <f>IF(C249="","",VLOOKUP($A249,'Infos Gerais'!$A$2:$D$101,4,FALSE))</f>
        <v>Extinto</v>
      </c>
      <c r="C249" s="166" t="str">
        <f>IF(A249="","",VLOOKUP($A249,'Infos Gerais'!$A$2:$I$101,7,FALSE))</f>
        <v>FEAM</v>
      </c>
      <c r="D249" s="167" t="str">
        <f>IF(C249="","",VLOOKUP($A249,'Infos Gerais'!$A$2:$I$101,9,FALSE))</f>
        <v>FIP</v>
      </c>
      <c r="E249" s="97" t="s">
        <v>37</v>
      </c>
      <c r="F249" s="98"/>
      <c r="G249" s="99">
        <v>42035</v>
      </c>
      <c r="H249" s="100">
        <v>42369</v>
      </c>
      <c r="I249" s="101"/>
      <c r="J249" s="95">
        <f>IF(E249="","",VLOOKUP(E249,Painel!$AH$5:$AI$60,2,FALSE))</f>
        <v>2</v>
      </c>
    </row>
    <row r="250" spans="1:10" x14ac:dyDescent="0.25">
      <c r="A250" s="96" t="s">
        <v>516</v>
      </c>
      <c r="B250" s="165" t="str">
        <f>IF(C250="","",VLOOKUP($A250,'Infos Gerais'!$A$2:$D$101,4,FALSE))</f>
        <v>Extinto</v>
      </c>
      <c r="C250" s="166" t="str">
        <f>IF(A250="","",VLOOKUP($A250,'Infos Gerais'!$A$2:$I$101,7,FALSE))</f>
        <v>FEAM</v>
      </c>
      <c r="D250" s="167" t="str">
        <f>IF(C250="","",VLOOKUP($A250,'Infos Gerais'!$A$2:$I$101,9,FALSE))</f>
        <v>FIP</v>
      </c>
      <c r="E250" s="97" t="s">
        <v>40</v>
      </c>
      <c r="F250" s="98"/>
      <c r="G250" s="99">
        <v>42125</v>
      </c>
      <c r="H250" s="100">
        <v>42369</v>
      </c>
      <c r="I250" s="101"/>
      <c r="J250" s="95">
        <f>IF(E250="","",VLOOKUP(E250,Painel!$AH$5:$AI$60,2,FALSE))</f>
        <v>3</v>
      </c>
    </row>
    <row r="251" spans="1:10" x14ac:dyDescent="0.25">
      <c r="A251" s="96" t="s">
        <v>517</v>
      </c>
      <c r="B251" s="165" t="str">
        <f>IF(C251="","",VLOOKUP($A251,'Infos Gerais'!$A$2:$D$101,4,FALSE))</f>
        <v>Extinto</v>
      </c>
      <c r="C251" s="166" t="str">
        <f>IF(A251="","",VLOOKUP($A251,'Infos Gerais'!$A$2:$I$101,7,FALSE))</f>
        <v>SEPLAG</v>
      </c>
      <c r="D251" s="167" t="str">
        <f>IF(C251="","",VLOOKUP($A251,'Infos Gerais'!$A$2:$I$101,9,FALSE))</f>
        <v>IQM</v>
      </c>
      <c r="E251" s="97" t="s">
        <v>29</v>
      </c>
      <c r="F251" s="98"/>
      <c r="G251" s="99">
        <v>41422</v>
      </c>
      <c r="H251" s="100">
        <v>41882</v>
      </c>
      <c r="I251" s="101"/>
      <c r="J251" s="95">
        <f>IF(E251="","",VLOOKUP(E251,Painel!$AH$5:$AI$60,2,FALSE))</f>
        <v>0</v>
      </c>
    </row>
    <row r="252" spans="1:10" x14ac:dyDescent="0.25">
      <c r="A252" s="96" t="s">
        <v>518</v>
      </c>
      <c r="B252" s="165" t="str">
        <f>IF(C252="","",VLOOKUP($A252,'Infos Gerais'!$A$2:$D$101,4,FALSE))</f>
        <v>Extinto</v>
      </c>
      <c r="C252" s="166" t="str">
        <f>IF(A252="","",VLOOKUP($A252,'Infos Gerais'!$A$2:$I$101,7,FALSE))</f>
        <v>SESP</v>
      </c>
      <c r="D252" s="167" t="str">
        <f>IF(C252="","",VLOOKUP($A252,'Infos Gerais'!$A$2:$I$101,9,FALSE))</f>
        <v>IJUCI</v>
      </c>
      <c r="E252" s="97" t="s">
        <v>29</v>
      </c>
      <c r="F252" s="98"/>
      <c r="G252" s="99">
        <v>42480</v>
      </c>
      <c r="H252" s="100">
        <v>42479</v>
      </c>
      <c r="I252" s="101"/>
      <c r="J252" s="95">
        <f>IF(E252="","",VLOOKUP(E252,Painel!$AH$5:$AI$60,2,FALSE))</f>
        <v>0</v>
      </c>
    </row>
    <row r="253" spans="1:10" x14ac:dyDescent="0.25">
      <c r="A253" s="96" t="s">
        <v>518</v>
      </c>
      <c r="B253" s="165" t="str">
        <f>IF(C253="","",VLOOKUP($A253,'Infos Gerais'!$A$2:$D$101,4,FALSE))</f>
        <v>Extinto</v>
      </c>
      <c r="C253" s="166" t="str">
        <f>IF(A253="","",VLOOKUP($A253,'Infos Gerais'!$A$2:$I$101,7,FALSE))</f>
        <v>SESP</v>
      </c>
      <c r="D253" s="167" t="str">
        <f>IF(C253="","",VLOOKUP($A253,'Infos Gerais'!$A$2:$I$101,9,FALSE))</f>
        <v>IJUCI</v>
      </c>
      <c r="E253" s="97" t="s">
        <v>34</v>
      </c>
      <c r="F253" s="98"/>
      <c r="G253" s="99"/>
      <c r="H253" s="100">
        <v>42947</v>
      </c>
      <c r="I253" s="101"/>
      <c r="J253" s="95">
        <f>IF(E253="","",VLOOKUP(E253,Painel!$AH$5:$AI$60,2,FALSE))</f>
        <v>1</v>
      </c>
    </row>
    <row r="254" spans="1:10" x14ac:dyDescent="0.25">
      <c r="A254" s="96" t="s">
        <v>519</v>
      </c>
      <c r="B254" s="165" t="str">
        <f>IF(C254="","",VLOOKUP($A254,'Infos Gerais'!$A$2:$D$101,4,FALSE))</f>
        <v>Extinto</v>
      </c>
      <c r="C254" s="166" t="str">
        <f>IF(A254="","",VLOOKUP($A254,'Infos Gerais'!$A$2:$I$101,7,FALSE))</f>
        <v>FCS</v>
      </c>
      <c r="D254" s="167" t="str">
        <f>IF(C254="","",VLOOKUP($A254,'Infos Gerais'!$A$2:$I$101,9,FALSE))</f>
        <v>APPA</v>
      </c>
      <c r="E254" s="97" t="s">
        <v>29</v>
      </c>
      <c r="F254" s="98"/>
      <c r="G254" s="99">
        <v>42538</v>
      </c>
      <c r="H254" s="100">
        <v>42766</v>
      </c>
      <c r="I254" s="101"/>
      <c r="J254" s="95">
        <f>IF(E254="","",VLOOKUP(E254,Painel!$AH$5:$AI$60,2,FALSE))</f>
        <v>0</v>
      </c>
    </row>
    <row r="255" spans="1:10" x14ac:dyDescent="0.25">
      <c r="A255" s="96" t="s">
        <v>519</v>
      </c>
      <c r="B255" s="165" t="str">
        <f>IF(C255="","",VLOOKUP($A255,'Infos Gerais'!$A$2:$D$101,4,FALSE))</f>
        <v>Extinto</v>
      </c>
      <c r="C255" s="166" t="str">
        <f>IF(A255="","",VLOOKUP($A255,'Infos Gerais'!$A$2:$I$101,7,FALSE))</f>
        <v>FCS</v>
      </c>
      <c r="D255" s="167" t="str">
        <f>IF(C255="","",VLOOKUP($A255,'Infos Gerais'!$A$2:$I$101,9,FALSE))</f>
        <v>APPA</v>
      </c>
      <c r="E255" s="97" t="s">
        <v>34</v>
      </c>
      <c r="F255" s="98"/>
      <c r="G255" s="99">
        <v>42751</v>
      </c>
      <c r="H255" s="100">
        <v>42901</v>
      </c>
      <c r="I255" s="101"/>
      <c r="J255" s="95">
        <f>IF(E255="","",VLOOKUP(E255,Painel!$AH$5:$AI$60,2,FALSE))</f>
        <v>1</v>
      </c>
    </row>
    <row r="256" spans="1:10" x14ac:dyDescent="0.25">
      <c r="A256" s="96" t="s">
        <v>520</v>
      </c>
      <c r="B256" s="165" t="str">
        <f>IF(C256="","",VLOOKUP($A256,'Infos Gerais'!$A$2:$D$101,4,FALSE))</f>
        <v>Extinto</v>
      </c>
      <c r="C256" s="166" t="str">
        <f>IF(A256="","",VLOOKUP($A256,'Infos Gerais'!$A$2:$I$101,7,FALSE))</f>
        <v>FCS</v>
      </c>
      <c r="D256" s="167" t="str">
        <f>IF(C256="","",VLOOKUP($A256,'Infos Gerais'!$A$2:$I$101,9,FALSE))</f>
        <v>APPA</v>
      </c>
      <c r="E256" s="97" t="s">
        <v>29</v>
      </c>
      <c r="F256" s="98"/>
      <c r="G256" s="99">
        <v>42538</v>
      </c>
      <c r="H256" s="100">
        <v>42751</v>
      </c>
      <c r="I256" s="101"/>
      <c r="J256" s="95">
        <f>IF(E256="","",VLOOKUP(E256,Painel!$AH$5:$AI$60,2,FALSE))</f>
        <v>0</v>
      </c>
    </row>
    <row r="257" spans="1:10" x14ac:dyDescent="0.25">
      <c r="A257" s="96" t="s">
        <v>520</v>
      </c>
      <c r="B257" s="165" t="str">
        <f>IF(C257="","",VLOOKUP($A257,'Infos Gerais'!$A$2:$D$101,4,FALSE))</f>
        <v>Extinto</v>
      </c>
      <c r="C257" s="166" t="str">
        <f>IF(A257="","",VLOOKUP($A257,'Infos Gerais'!$A$2:$I$101,7,FALSE))</f>
        <v>FCS</v>
      </c>
      <c r="D257" s="167" t="str">
        <f>IF(C257="","",VLOOKUP($A257,'Infos Gerais'!$A$2:$I$101,9,FALSE))</f>
        <v>APPA</v>
      </c>
      <c r="E257" s="97" t="s">
        <v>34</v>
      </c>
      <c r="F257" s="98"/>
      <c r="G257" s="99">
        <v>42751</v>
      </c>
      <c r="H257" s="100">
        <v>42901</v>
      </c>
      <c r="I257" s="101"/>
      <c r="J257" s="95">
        <f>IF(E257="","",VLOOKUP(E257,Painel!$AH$5:$AI$60,2,FALSE))</f>
        <v>1</v>
      </c>
    </row>
    <row r="258" spans="1:10" x14ac:dyDescent="0.25">
      <c r="A258" s="96" t="s">
        <v>521</v>
      </c>
      <c r="B258" s="165" t="str">
        <f>IF(C258="","",VLOOKUP($A258,'Infos Gerais'!$A$2:$D$101,4,FALSE))</f>
        <v>Extinto</v>
      </c>
      <c r="C258" s="166" t="str">
        <f>IF(A258="","",VLOOKUP($A258,'Infos Gerais'!$A$2:$I$101,7,FALSE))</f>
        <v>FCS</v>
      </c>
      <c r="D258" s="167" t="str">
        <f>IF(C258="","",VLOOKUP($A258,'Infos Gerais'!$A$2:$I$101,9,FALSE))</f>
        <v>APPA</v>
      </c>
      <c r="E258" s="97" t="s">
        <v>29</v>
      </c>
      <c r="F258" s="98"/>
      <c r="G258" s="99">
        <v>42581</v>
      </c>
      <c r="H258" s="100">
        <v>42764</v>
      </c>
      <c r="I258" s="101"/>
      <c r="J258" s="95">
        <f>IF(E258="","",VLOOKUP(E258,Painel!$AH$5:$AI$60,2,FALSE))</f>
        <v>0</v>
      </c>
    </row>
    <row r="259" spans="1:10" x14ac:dyDescent="0.25">
      <c r="A259" s="96" t="s">
        <v>521</v>
      </c>
      <c r="B259" s="165" t="str">
        <f>IF(C259="","",VLOOKUP($A259,'Infos Gerais'!$A$2:$D$101,4,FALSE))</f>
        <v>Extinto</v>
      </c>
      <c r="C259" s="166" t="str">
        <f>IF(A259="","",VLOOKUP($A259,'Infos Gerais'!$A$2:$I$101,7,FALSE))</f>
        <v>FCS</v>
      </c>
      <c r="D259" s="167" t="str">
        <f>IF(C259="","",VLOOKUP($A259,'Infos Gerais'!$A$2:$I$101,9,FALSE))</f>
        <v>APPA</v>
      </c>
      <c r="E259" s="97" t="s">
        <v>34</v>
      </c>
      <c r="F259" s="98"/>
      <c r="G259" s="99">
        <v>42763</v>
      </c>
      <c r="H259" s="100">
        <v>42882</v>
      </c>
      <c r="I259" s="101"/>
      <c r="J259" s="95">
        <f>IF(E259="","",VLOOKUP(E259,Painel!$AH$5:$AI$60,2,FALSE))</f>
        <v>1</v>
      </c>
    </row>
    <row r="260" spans="1:10" x14ac:dyDescent="0.25">
      <c r="A260" s="96" t="s">
        <v>522</v>
      </c>
      <c r="B260" s="165" t="str">
        <f>IF(C260="","",VLOOKUP($A260,'Infos Gerais'!$A$2:$D$101,4,FALSE))</f>
        <v>Extinto</v>
      </c>
      <c r="C260" s="166" t="str">
        <f>IF(A260="","",VLOOKUP($A260,'Infos Gerais'!$A$2:$I$101,7,FALSE))</f>
        <v>SEEDIF</v>
      </c>
      <c r="D260" s="167" t="str">
        <f>IF(C260="","",VLOOKUP($A260,'Infos Gerais'!$A$2:$I$101,9,FALSE))</f>
        <v>IELO</v>
      </c>
      <c r="E260" s="97" t="s">
        <v>29</v>
      </c>
      <c r="F260" s="98"/>
      <c r="G260" s="99">
        <v>42644</v>
      </c>
      <c r="H260" s="100">
        <v>42825</v>
      </c>
      <c r="I260" s="101"/>
      <c r="J260" s="95">
        <f>IF(E260="","",VLOOKUP(E260,Painel!$AH$5:$AI$60,2,FALSE))</f>
        <v>0</v>
      </c>
    </row>
    <row r="261" spans="1:10" x14ac:dyDescent="0.25">
      <c r="A261" s="96" t="s">
        <v>522</v>
      </c>
      <c r="B261" s="165" t="str">
        <f>IF(C261="","",VLOOKUP($A261,'Infos Gerais'!$A$2:$D$101,4,FALSE))</f>
        <v>Extinto</v>
      </c>
      <c r="C261" s="166" t="str">
        <f>IF(A261="","",VLOOKUP($A261,'Infos Gerais'!$A$2:$I$101,7,FALSE))</f>
        <v>SEEDIF</v>
      </c>
      <c r="D261" s="167" t="str">
        <f>IF(C261="","",VLOOKUP($A261,'Infos Gerais'!$A$2:$I$101,9,FALSE))</f>
        <v>IELO</v>
      </c>
      <c r="E261" s="97" t="s">
        <v>34</v>
      </c>
      <c r="F261" s="98"/>
      <c r="G261" s="99">
        <v>42782</v>
      </c>
      <c r="H261" s="100">
        <v>42962</v>
      </c>
      <c r="I261" s="101"/>
      <c r="J261" s="95">
        <f>IF(E261="","",VLOOKUP(E261,Painel!$AH$5:$AI$60,2,FALSE))</f>
        <v>1</v>
      </c>
    </row>
    <row r="262" spans="1:10" x14ac:dyDescent="0.25">
      <c r="A262" s="96" t="s">
        <v>522</v>
      </c>
      <c r="B262" s="165" t="str">
        <f>IF(C262="","",VLOOKUP($A262,'Infos Gerais'!$A$2:$D$101,4,FALSE))</f>
        <v>Extinto</v>
      </c>
      <c r="C262" s="166" t="str">
        <f>IF(A262="","",VLOOKUP($A262,'Infos Gerais'!$A$2:$I$101,7,FALSE))</f>
        <v>SEEDIF</v>
      </c>
      <c r="D262" s="167" t="str">
        <f>IF(C262="","",VLOOKUP($A262,'Infos Gerais'!$A$2:$I$101,9,FALSE))</f>
        <v>IELO</v>
      </c>
      <c r="E262" s="97" t="s">
        <v>37</v>
      </c>
      <c r="F262" s="98"/>
      <c r="G262" s="99"/>
      <c r="H262" s="100"/>
      <c r="I262" s="101"/>
      <c r="J262" s="95">
        <f>IF(E262="","",VLOOKUP(E262,Painel!$AH$5:$AI$60,2,FALSE))</f>
        <v>2</v>
      </c>
    </row>
    <row r="263" spans="1:10" x14ac:dyDescent="0.25">
      <c r="A263" s="96" t="s">
        <v>522</v>
      </c>
      <c r="B263" s="165" t="str">
        <f>IF(C263="","",VLOOKUP($A263,'Infos Gerais'!$A$2:$D$101,4,FALSE))</f>
        <v>Extinto</v>
      </c>
      <c r="C263" s="166" t="str">
        <f>IF(A263="","",VLOOKUP($A263,'Infos Gerais'!$A$2:$I$101,7,FALSE))</f>
        <v>SEEDIF</v>
      </c>
      <c r="D263" s="167" t="str">
        <f>IF(C263="","",VLOOKUP($A263,'Infos Gerais'!$A$2:$I$101,9,FALSE))</f>
        <v>IELO</v>
      </c>
      <c r="E263" s="97" t="s">
        <v>40</v>
      </c>
      <c r="F263" s="98"/>
      <c r="G263" s="99"/>
      <c r="H263" s="100"/>
      <c r="I263" s="101"/>
      <c r="J263" s="95">
        <f>IF(E263="","",VLOOKUP(E263,Painel!$AH$5:$AI$60,2,FALSE))</f>
        <v>3</v>
      </c>
    </row>
    <row r="264" spans="1:10" x14ac:dyDescent="0.25">
      <c r="A264" s="96" t="s">
        <v>523</v>
      </c>
      <c r="B264" s="165" t="str">
        <f>IF(C264="","",VLOOKUP($A264,'Infos Gerais'!$A$2:$D$101,4,FALSE))</f>
        <v>Extinto</v>
      </c>
      <c r="C264" s="166" t="str">
        <f>IF(A264="","",VLOOKUP($A264,'Infos Gerais'!$A$2:$I$101,7,FALSE))</f>
        <v>SEESP</v>
      </c>
      <c r="D264" s="167" t="str">
        <f>IF(C264="","",VLOOKUP($A264,'Infos Gerais'!$A$2:$I$101,9,FALSE))</f>
        <v>FEEMG</v>
      </c>
      <c r="E264" s="97" t="s">
        <v>29</v>
      </c>
      <c r="F264" s="98"/>
      <c r="G264" s="99">
        <v>42822</v>
      </c>
      <c r="H264" s="100">
        <v>43187</v>
      </c>
      <c r="I264" s="101"/>
      <c r="J264" s="95">
        <f>IF(E264="","",VLOOKUP(E264,Painel!$AH$5:$AI$60,2,FALSE))</f>
        <v>0</v>
      </c>
    </row>
    <row r="265" spans="1:10" x14ac:dyDescent="0.25">
      <c r="A265" s="96" t="s">
        <v>524</v>
      </c>
      <c r="B265" s="165" t="str">
        <f>IF(C265="","",VLOOKUP($A265,'Infos Gerais'!$A$2:$D$101,4,FALSE))</f>
        <v>Extinto</v>
      </c>
      <c r="C265" s="166" t="str">
        <f>IF(A265="","",VLOOKUP($A265,'Infos Gerais'!$A$2:$I$101,7,FALSE))</f>
        <v>FCS</v>
      </c>
      <c r="D265" s="167" t="str">
        <f>IF(C265="","",VLOOKUP($A265,'Infos Gerais'!$A$2:$I$101,9,FALSE))</f>
        <v>APPA</v>
      </c>
      <c r="E265" s="97" t="s">
        <v>29</v>
      </c>
      <c r="F265" s="98"/>
      <c r="G265" s="99">
        <v>42909</v>
      </c>
      <c r="H265" s="100">
        <v>43830</v>
      </c>
      <c r="I265" s="101" t="s">
        <v>525</v>
      </c>
      <c r="J265" s="95">
        <f>IF(E265="","",VLOOKUP(E265,Painel!$AH$5:$AI$60,2,FALSE))</f>
        <v>0</v>
      </c>
    </row>
    <row r="266" spans="1:10" x14ac:dyDescent="0.25">
      <c r="A266" s="96" t="s">
        <v>524</v>
      </c>
      <c r="B266" s="165" t="str">
        <f>IF(C266="","",VLOOKUP($A266,'Infos Gerais'!$A$2:$D$101,4,FALSE))</f>
        <v>Extinto</v>
      </c>
      <c r="C266" s="166" t="str">
        <f>IF(A266="","",VLOOKUP($A266,'Infos Gerais'!$A$2:$I$101,7,FALSE))</f>
        <v>FCS</v>
      </c>
      <c r="D266" s="167" t="str">
        <f>IF(C266="","",VLOOKUP($A266,'Infos Gerais'!$A$2:$I$101,9,FALSE))</f>
        <v>APPA</v>
      </c>
      <c r="E266" s="97" t="s">
        <v>34</v>
      </c>
      <c r="F266" s="98"/>
      <c r="G266" s="99">
        <v>43508</v>
      </c>
      <c r="H266" s="100">
        <v>43830</v>
      </c>
      <c r="I266" s="182" t="s">
        <v>526</v>
      </c>
      <c r="J266" s="95">
        <f>IF(E266="","",VLOOKUP(E266,Painel!$AH$5:$AI$60,2,FALSE))</f>
        <v>1</v>
      </c>
    </row>
    <row r="267" spans="1:10" x14ac:dyDescent="0.25">
      <c r="A267" s="96" t="s">
        <v>527</v>
      </c>
      <c r="B267" s="165" t="str">
        <f>IF(C267="","",VLOOKUP($A267,'Infos Gerais'!$A$2:$D$101,4,FALSE))</f>
        <v>Extinto</v>
      </c>
      <c r="C267" s="166" t="str">
        <f>IF(A267="","",VLOOKUP($A267,'Infos Gerais'!$A$2:$I$101,7,FALSE))</f>
        <v>FCS</v>
      </c>
      <c r="D267" s="167" t="str">
        <f>IF(C267="","",VLOOKUP($A267,'Infos Gerais'!$A$2:$I$101,9,FALSE))</f>
        <v>APPA</v>
      </c>
      <c r="E267" s="97" t="s">
        <v>29</v>
      </c>
      <c r="F267" s="98"/>
      <c r="G267" s="99">
        <v>42909</v>
      </c>
      <c r="H267" s="100">
        <v>43830</v>
      </c>
      <c r="I267" s="101" t="s">
        <v>528</v>
      </c>
      <c r="J267" s="95">
        <f>IF(E267="","",VLOOKUP(E267,Painel!$AH$5:$AI$60,2,FALSE))</f>
        <v>0</v>
      </c>
    </row>
    <row r="268" spans="1:10" x14ac:dyDescent="0.25">
      <c r="A268" s="96" t="s">
        <v>527</v>
      </c>
      <c r="B268" s="165" t="str">
        <f>IF(C268="","",VLOOKUP($A268,'Infos Gerais'!$A$2:$D$101,4,FALSE))</f>
        <v>Extinto</v>
      </c>
      <c r="C268" s="166" t="str">
        <f>IF(A268="","",VLOOKUP($A268,'Infos Gerais'!$A$2:$I$101,7,FALSE))</f>
        <v>FCS</v>
      </c>
      <c r="D268" s="167" t="str">
        <f>IF(C268="","",VLOOKUP($A268,'Infos Gerais'!$A$2:$I$101,9,FALSE))</f>
        <v>APPA</v>
      </c>
      <c r="E268" s="97" t="s">
        <v>34</v>
      </c>
      <c r="F268" s="98"/>
      <c r="G268" s="99">
        <v>43508</v>
      </c>
      <c r="H268" s="100">
        <v>43830</v>
      </c>
      <c r="I268" s="101" t="s">
        <v>529</v>
      </c>
      <c r="J268" s="95">
        <f>IF(E268="","",VLOOKUP(E268,Painel!$AH$5:$AI$60,2,FALSE))</f>
        <v>1</v>
      </c>
    </row>
    <row r="269" spans="1:10" x14ac:dyDescent="0.25">
      <c r="A269" s="96" t="s">
        <v>530</v>
      </c>
      <c r="B269" s="165" t="str">
        <f>IF(C269="","",VLOOKUP($A269,'Infos Gerais'!$A$2:$D$101,4,FALSE))</f>
        <v>Extinto</v>
      </c>
      <c r="C269" s="166" t="str">
        <f>IF(A269="","",VLOOKUP($A269,'Infos Gerais'!$A$2:$I$101,7,FALSE))</f>
        <v>FCS</v>
      </c>
      <c r="D269" s="167" t="str">
        <f>IF(C269="","",VLOOKUP($A269,'Infos Gerais'!$A$2:$I$101,9,FALSE))</f>
        <v>APPA</v>
      </c>
      <c r="E269" s="97" t="s">
        <v>29</v>
      </c>
      <c r="F269" s="98"/>
      <c r="G269" s="99">
        <v>42909</v>
      </c>
      <c r="H269" s="100">
        <v>43830</v>
      </c>
      <c r="I269" s="101" t="s">
        <v>531</v>
      </c>
      <c r="J269" s="95">
        <f>IF(E269="","",VLOOKUP(E269,Painel!$AH$5:$AI$60,2,FALSE))</f>
        <v>0</v>
      </c>
    </row>
    <row r="270" spans="1:10" x14ac:dyDescent="0.25">
      <c r="A270" s="96" t="s">
        <v>530</v>
      </c>
      <c r="B270" s="165" t="str">
        <f>IF(C270="","",VLOOKUP($A270,'Infos Gerais'!$A$2:$D$101,4,FALSE))</f>
        <v>Extinto</v>
      </c>
      <c r="C270" s="166" t="str">
        <f>IF(A270="","",VLOOKUP($A270,'Infos Gerais'!$A$2:$I$101,7,FALSE))</f>
        <v>FCS</v>
      </c>
      <c r="D270" s="167" t="str">
        <f>IF(C270="","",VLOOKUP($A270,'Infos Gerais'!$A$2:$I$101,9,FALSE))</f>
        <v>APPA</v>
      </c>
      <c r="E270" s="97" t="s">
        <v>34</v>
      </c>
      <c r="F270" s="98"/>
      <c r="G270" s="99">
        <v>43508</v>
      </c>
      <c r="H270" s="100">
        <v>43830</v>
      </c>
      <c r="I270" s="101" t="s">
        <v>532</v>
      </c>
      <c r="J270" s="95">
        <f>IF(E270="","",VLOOKUP(E270,Painel!$AH$5:$AI$60,2,FALSE))</f>
        <v>1</v>
      </c>
    </row>
    <row r="271" spans="1:10" x14ac:dyDescent="0.25">
      <c r="A271" s="96" t="s">
        <v>533</v>
      </c>
      <c r="B271" s="165" t="str">
        <f>IF(C271="","",VLOOKUP($A271,'Infos Gerais'!$A$2:$D$101,4,FALSE))</f>
        <v>Extinto</v>
      </c>
      <c r="C271" s="166" t="str">
        <f>IF(A271="","",VLOOKUP($A271,'Infos Gerais'!$A$2:$I$101,7,FALSE))</f>
        <v>SESP</v>
      </c>
      <c r="D271" s="167" t="str">
        <f>IF(C271="","",VLOOKUP($A271,'Infos Gerais'!$A$2:$I$101,9,FALSE))</f>
        <v>IELO</v>
      </c>
      <c r="E271" s="102" t="s">
        <v>29</v>
      </c>
      <c r="F271" s="98"/>
      <c r="G271" s="104">
        <v>43075</v>
      </c>
      <c r="H271" s="104">
        <v>43987</v>
      </c>
      <c r="I271" s="101" t="s">
        <v>534</v>
      </c>
      <c r="J271" s="95">
        <f>IF(E271="","",VLOOKUP(E271,Painel!$AH$5:$AI$60,2,FALSE))</f>
        <v>0</v>
      </c>
    </row>
    <row r="272" spans="1:10" x14ac:dyDescent="0.25">
      <c r="A272" s="96" t="s">
        <v>533</v>
      </c>
      <c r="B272" s="165" t="str">
        <f>IF(C272="","",VLOOKUP($A272,'Infos Gerais'!$A$2:$D$101,4,FALSE))</f>
        <v>Extinto</v>
      </c>
      <c r="C272" s="166" t="str">
        <f>IF(A272="","",VLOOKUP($A272,'Infos Gerais'!$A$2:$I$101,7,FALSE))</f>
        <v>SESP</v>
      </c>
      <c r="D272" s="167" t="str">
        <f>IF(C272="","",VLOOKUP($A272,'Infos Gerais'!$A$2:$I$101,9,FALSE))</f>
        <v>IELO</v>
      </c>
      <c r="E272" s="97" t="s">
        <v>34</v>
      </c>
      <c r="F272" s="98"/>
      <c r="G272" s="99">
        <v>43508</v>
      </c>
      <c r="H272" s="100">
        <v>43830</v>
      </c>
      <c r="I272" s="101" t="s">
        <v>535</v>
      </c>
      <c r="J272" s="95">
        <f>IF(E272="","",VLOOKUP(E272,Painel!$AH$5:$AI$60,2,FALSE))</f>
        <v>1</v>
      </c>
    </row>
    <row r="273" spans="1:10" x14ac:dyDescent="0.25">
      <c r="A273" s="96" t="s">
        <v>536</v>
      </c>
      <c r="B273" s="165" t="str">
        <f>IF(C273="","",VLOOKUP($A273,'Infos Gerais'!$A$2:$D$101,4,FALSE))</f>
        <v>Extinto</v>
      </c>
      <c r="C273" s="166" t="str">
        <f>IF(A273="","",VLOOKUP($A273,'Infos Gerais'!$A$2:$I$101,7,FALSE))</f>
        <v>IEPHA</v>
      </c>
      <c r="D273" s="167" t="str">
        <f>IF(C273="","",VLOOKUP($A273,'Infos Gerais'!$A$2:$I$101,9,FALSE))</f>
        <v>APPA</v>
      </c>
      <c r="E273" s="97" t="s">
        <v>29</v>
      </c>
      <c r="F273" s="98"/>
      <c r="G273" s="99">
        <v>43099</v>
      </c>
      <c r="H273" s="100">
        <v>43828</v>
      </c>
      <c r="I273" s="101" t="s">
        <v>537</v>
      </c>
      <c r="J273" s="95">
        <f>IF(E273="","",VLOOKUP(E273,Painel!$AH$5:$AI$60,2,FALSE))</f>
        <v>0</v>
      </c>
    </row>
    <row r="274" spans="1:10" x14ac:dyDescent="0.25">
      <c r="A274" s="96" t="s">
        <v>536</v>
      </c>
      <c r="B274" s="165" t="str">
        <f>IF(C274="","",VLOOKUP($A274,'Infos Gerais'!$A$2:$D$101,4,FALSE))</f>
        <v>Extinto</v>
      </c>
      <c r="C274" s="166" t="str">
        <f>IF(A274="","",VLOOKUP($A274,'Infos Gerais'!$A$2:$I$101,7,FALSE))</f>
        <v>IEPHA</v>
      </c>
      <c r="D274" s="167" t="str">
        <f>IF(C274="","",VLOOKUP($A274,'Infos Gerais'!$A$2:$I$101,9,FALSE))</f>
        <v>APPA</v>
      </c>
      <c r="E274" s="97" t="s">
        <v>34</v>
      </c>
      <c r="F274" s="98"/>
      <c r="G274" s="99">
        <v>43270</v>
      </c>
      <c r="H274" s="100">
        <v>44000</v>
      </c>
      <c r="I274" s="101" t="s">
        <v>538</v>
      </c>
      <c r="J274" s="95">
        <f>IF(E274="","",VLOOKUP(E274,Painel!$AH$5:$AI$60,2,FALSE))</f>
        <v>1</v>
      </c>
    </row>
    <row r="275" spans="1:10" x14ac:dyDescent="0.25">
      <c r="A275" s="96" t="s">
        <v>536</v>
      </c>
      <c r="B275" s="165" t="str">
        <f>IF(C275="","",VLOOKUP($A275,'Infos Gerais'!$A$2:$D$101,4,FALSE))</f>
        <v>Extinto</v>
      </c>
      <c r="C275" s="166" t="str">
        <f>IF(A275="","",VLOOKUP($A275,'Infos Gerais'!$A$2:$I$101,7,FALSE))</f>
        <v>IEPHA</v>
      </c>
      <c r="D275" s="167" t="str">
        <f>IF(C275="","",VLOOKUP($A275,'Infos Gerais'!$A$2:$I$101,9,FALSE))</f>
        <v>APPA</v>
      </c>
      <c r="E275" s="97" t="s">
        <v>37</v>
      </c>
      <c r="F275" s="98"/>
      <c r="G275" s="99">
        <v>43433</v>
      </c>
      <c r="H275" s="100">
        <v>44000</v>
      </c>
      <c r="I275" s="101" t="s">
        <v>539</v>
      </c>
      <c r="J275" s="95">
        <f>IF(E275="","",VLOOKUP(E275,Painel!$AH$5:$AI$60,2,FALSE))</f>
        <v>2</v>
      </c>
    </row>
    <row r="276" spans="1:10" x14ac:dyDescent="0.25">
      <c r="A276" s="96" t="s">
        <v>536</v>
      </c>
      <c r="B276" s="165" t="str">
        <f>IF(C276="","",VLOOKUP($A276,'Infos Gerais'!$A$2:$D$101,4,FALSE))</f>
        <v>Extinto</v>
      </c>
      <c r="C276" s="166" t="str">
        <f>IF(A276="","",VLOOKUP($A276,'Infos Gerais'!$A$2:$I$101,7,FALSE))</f>
        <v>IEPHA</v>
      </c>
      <c r="D276" s="167" t="str">
        <f>IF(C276="","",VLOOKUP($A276,'Infos Gerais'!$A$2:$I$101,9,FALSE))</f>
        <v>APPA</v>
      </c>
      <c r="E276" s="97" t="s">
        <v>40</v>
      </c>
      <c r="F276" s="98"/>
      <c r="G276" s="99">
        <v>43561</v>
      </c>
      <c r="H276" s="100">
        <v>43830</v>
      </c>
      <c r="I276" s="101" t="s">
        <v>540</v>
      </c>
      <c r="J276" s="95">
        <f>IF(E276="","",VLOOKUP(E276,Painel!$AH$5:$AI$60,2,FALSE))</f>
        <v>3</v>
      </c>
    </row>
    <row r="277" spans="1:10" x14ac:dyDescent="0.25">
      <c r="A277" s="96" t="s">
        <v>536</v>
      </c>
      <c r="B277" s="165" t="str">
        <f>IF(C277="","",VLOOKUP($A277,'Infos Gerais'!$A$2:$D$101,4,FALSE))</f>
        <v>Extinto</v>
      </c>
      <c r="C277" s="166" t="str">
        <f>IF(A277="","",VLOOKUP($A277,'Infos Gerais'!$A$2:$I$101,7,FALSE))</f>
        <v>IEPHA</v>
      </c>
      <c r="D277" s="167" t="str">
        <f>IF(C277="","",VLOOKUP($A277,'Infos Gerais'!$A$2:$I$101,9,FALSE))</f>
        <v>APPA</v>
      </c>
      <c r="E277" s="97" t="s">
        <v>43</v>
      </c>
      <c r="F277" s="98"/>
      <c r="G277" s="99">
        <v>43831</v>
      </c>
      <c r="H277" s="100">
        <v>43921</v>
      </c>
      <c r="I277" s="101" t="s">
        <v>541</v>
      </c>
      <c r="J277" s="95">
        <f>IF(E277="","",VLOOKUP(E277,Painel!$AH$5:$AI$60,2,FALSE))</f>
        <v>4</v>
      </c>
    </row>
    <row r="278" spans="1:10" x14ac:dyDescent="0.25">
      <c r="A278" s="96" t="s">
        <v>542</v>
      </c>
      <c r="B278" s="165" t="str">
        <f>IF(C278="","",VLOOKUP($A278,'Infos Gerais'!$A$2:$D$101,4,FALSE))</f>
        <v>Extinto</v>
      </c>
      <c r="C278" s="166" t="str">
        <f>IF(A278="","",VLOOKUP($A278,'Infos Gerais'!$A$2:$I$101,7,FALSE))</f>
        <v>SEESP</v>
      </c>
      <c r="D278" s="167" t="str">
        <f>IF(C278="","",VLOOKUP($A278,'Infos Gerais'!$A$2:$I$101,9,FALSE))</f>
        <v>FEEMG</v>
      </c>
      <c r="E278" s="102" t="s">
        <v>29</v>
      </c>
      <c r="F278" s="98"/>
      <c r="G278" s="103">
        <v>43141</v>
      </c>
      <c r="H278" s="104">
        <v>43830</v>
      </c>
      <c r="I278" s="101" t="s">
        <v>543</v>
      </c>
      <c r="J278" s="95">
        <f>IF(E278="","",VLOOKUP(E278,Painel!$AH$5:$AI$60,2,FALSE))</f>
        <v>0</v>
      </c>
    </row>
    <row r="279" spans="1:10" x14ac:dyDescent="0.25">
      <c r="A279" s="96" t="s">
        <v>542</v>
      </c>
      <c r="B279" s="165" t="str">
        <f>IF(C279="","",VLOOKUP($A279,'Infos Gerais'!$A$2:$D$101,4,FALSE))</f>
        <v>Extinto</v>
      </c>
      <c r="C279" s="166" t="str">
        <f>IF(A279="","",VLOOKUP($A279,'Infos Gerais'!$A$2:$I$101,7,FALSE))</f>
        <v>SEESP</v>
      </c>
      <c r="D279" s="167" t="str">
        <f>IF(C279="","",VLOOKUP($A279,'Infos Gerais'!$A$2:$I$101,9,FALSE))</f>
        <v>FEEMG</v>
      </c>
      <c r="E279" s="97" t="s">
        <v>34</v>
      </c>
      <c r="F279" s="98"/>
      <c r="G279" s="99">
        <v>43571</v>
      </c>
      <c r="H279" s="100">
        <v>43830</v>
      </c>
      <c r="I279" s="101" t="s">
        <v>544</v>
      </c>
      <c r="J279" s="95">
        <f>IF(E279="","",VLOOKUP(E279,Painel!$AH$5:$AI$60,2,FALSE))</f>
        <v>1</v>
      </c>
    </row>
    <row r="280" spans="1:10" x14ac:dyDescent="0.25">
      <c r="A280" s="96" t="s">
        <v>545</v>
      </c>
      <c r="B280" s="165" t="str">
        <f>IF(C280="","",VLOOKUP($A280,'Infos Gerais'!$A$2:$D$101,4,FALSE))</f>
        <v>Extinto</v>
      </c>
      <c r="C280" s="166" t="str">
        <f>IF(A280="","",VLOOKUP($A280,'Infos Gerais'!$A$2:$I$101,7,FALSE))</f>
        <v>SEEDIF</v>
      </c>
      <c r="D280" s="167" t="str">
        <f>IF(C280="","",VLOOKUP($A280,'Infos Gerais'!$A$2:$I$101,9,FALSE))</f>
        <v>IELO</v>
      </c>
      <c r="E280" s="97" t="s">
        <v>29</v>
      </c>
      <c r="F280" s="98"/>
      <c r="G280" s="99">
        <v>43200</v>
      </c>
      <c r="H280" s="100">
        <v>43564</v>
      </c>
      <c r="I280" s="101"/>
      <c r="J280" s="95">
        <f>IF(E280="","",VLOOKUP(E280,Painel!$AH$5:$AI$60,2,FALSE))</f>
        <v>0</v>
      </c>
    </row>
    <row r="281" spans="1:10" x14ac:dyDescent="0.25">
      <c r="A281" s="96" t="s">
        <v>545</v>
      </c>
      <c r="B281" s="165" t="str">
        <f>IF(C281="","",VLOOKUP($A281,'Infos Gerais'!$A$2:$D$101,4,FALSE))</f>
        <v>Extinto</v>
      </c>
      <c r="C281" s="166" t="str">
        <f>IF(A281="","",VLOOKUP($A281,'Infos Gerais'!$A$2:$I$101,7,FALSE))</f>
        <v>SEEDIF</v>
      </c>
      <c r="D281" s="167" t="str">
        <f>IF(C281="","",VLOOKUP($A281,'Infos Gerais'!$A$2:$I$101,9,FALSE))</f>
        <v>IELO</v>
      </c>
      <c r="E281" s="97" t="s">
        <v>34</v>
      </c>
      <c r="F281" s="98"/>
      <c r="G281" s="99">
        <v>43385</v>
      </c>
      <c r="H281" s="100">
        <v>43465</v>
      </c>
      <c r="I281" s="101"/>
      <c r="J281" s="95">
        <f>IF(E281="","",VLOOKUP(E281,Painel!$AH$5:$AI$60,2,FALSE))</f>
        <v>1</v>
      </c>
    </row>
    <row r="282" spans="1:10" x14ac:dyDescent="0.25">
      <c r="A282" s="96" t="s">
        <v>545</v>
      </c>
      <c r="B282" s="165" t="str">
        <f>IF(C282="","",VLOOKUP($A282,'Infos Gerais'!$A$2:$D$101,4,FALSE))</f>
        <v>Extinto</v>
      </c>
      <c r="C282" s="166" t="str">
        <f>IF(A282="","",VLOOKUP($A282,'Infos Gerais'!$A$2:$I$101,7,FALSE))</f>
        <v>SEEDIF</v>
      </c>
      <c r="D282" s="167" t="str">
        <f>IF(C282="","",VLOOKUP($A282,'Infos Gerais'!$A$2:$I$101,9,FALSE))</f>
        <v>IELO</v>
      </c>
      <c r="E282" s="97" t="s">
        <v>105</v>
      </c>
      <c r="F282" s="98"/>
      <c r="G282" s="99">
        <v>43434</v>
      </c>
      <c r="H282" s="100">
        <v>43434</v>
      </c>
      <c r="I282" s="101"/>
      <c r="J282" s="95">
        <f>IF(E282="","",VLOOKUP(E282,Painel!$AH$5:$AI$60,2,FALSE))</f>
        <v>100</v>
      </c>
    </row>
    <row r="283" spans="1:10" x14ac:dyDescent="0.25">
      <c r="A283" s="96" t="s">
        <v>546</v>
      </c>
      <c r="B283" s="165" t="str">
        <f>IF(C283="","",VLOOKUP($A283,'Infos Gerais'!$A$2:$D$101,4,FALSE))</f>
        <v>Extinto</v>
      </c>
      <c r="C283" s="166" t="str">
        <f>IF(A283="","",VLOOKUP($A283,'Infos Gerais'!$A$2:$I$101,7,FALSE))</f>
        <v>FEAM</v>
      </c>
      <c r="D283" s="167" t="str">
        <f>IF(C283="","",VLOOKUP($A283,'Infos Gerais'!$A$2:$I$101,9,FALSE))</f>
        <v>GESOIS</v>
      </c>
      <c r="E283" s="97" t="s">
        <v>29</v>
      </c>
      <c r="F283" s="98"/>
      <c r="G283" s="99">
        <v>43223</v>
      </c>
      <c r="H283" s="100">
        <v>43984</v>
      </c>
      <c r="I283" s="101" t="s">
        <v>547</v>
      </c>
      <c r="J283" s="95">
        <f>IF(E283="","",VLOOKUP(E283,Painel!$AH$5:$AI$60,2,FALSE))</f>
        <v>0</v>
      </c>
    </row>
    <row r="284" spans="1:10" x14ac:dyDescent="0.25">
      <c r="A284" s="96" t="s">
        <v>546</v>
      </c>
      <c r="B284" s="165" t="str">
        <f>IF(C284="","",VLOOKUP($A284,'Infos Gerais'!$A$2:$D$101,4,FALSE))</f>
        <v>Extinto</v>
      </c>
      <c r="C284" s="166" t="str">
        <f>IF(A284="","",VLOOKUP($A284,'Infos Gerais'!$A$2:$I$101,7,FALSE))</f>
        <v>FEAM</v>
      </c>
      <c r="D284" s="167" t="str">
        <f>IF(C284="","",VLOOKUP($A284,'Infos Gerais'!$A$2:$I$101,9,FALSE))</f>
        <v>GESOIS</v>
      </c>
      <c r="E284" s="97" t="s">
        <v>34</v>
      </c>
      <c r="F284" s="98"/>
      <c r="G284" s="99">
        <v>43571</v>
      </c>
      <c r="H284" s="100">
        <v>43616</v>
      </c>
      <c r="I284" s="101" t="s">
        <v>548</v>
      </c>
      <c r="J284" s="95">
        <f>IF(E284="","",VLOOKUP(E284,Painel!$AH$5:$AI$60,2,FALSE))</f>
        <v>1</v>
      </c>
    </row>
    <row r="285" spans="1:10" x14ac:dyDescent="0.25">
      <c r="A285" s="96" t="s">
        <v>546</v>
      </c>
      <c r="B285" s="165" t="str">
        <f>IF(C285="","",VLOOKUP($A285,'Infos Gerais'!$A$2:$D$101,4,FALSE))</f>
        <v>Extinto</v>
      </c>
      <c r="C285" s="166" t="str">
        <f>IF(A285="","",VLOOKUP($A285,'Infos Gerais'!$A$2:$I$101,7,FALSE))</f>
        <v>FEAM</v>
      </c>
      <c r="D285" s="167" t="str">
        <f>IF(C285="","",VLOOKUP($A285,'Infos Gerais'!$A$2:$I$101,9,FALSE))</f>
        <v>GESOIS</v>
      </c>
      <c r="E285" s="102" t="s">
        <v>104</v>
      </c>
      <c r="F285" s="98"/>
      <c r="G285" s="99"/>
      <c r="H285" s="100"/>
      <c r="I285" s="186"/>
      <c r="J285" s="95">
        <f>IF(E285="","",VLOOKUP(E285,Painel!$AH$5:$AI$60,2,FALSE))</f>
        <v>99</v>
      </c>
    </row>
    <row r="286" spans="1:10" x14ac:dyDescent="0.25">
      <c r="A286" s="96" t="s">
        <v>549</v>
      </c>
      <c r="B286" s="165" t="str">
        <f>IF(C286="","",VLOOKUP($A286,'Infos Gerais'!$A$2:$D$101,4,FALSE))</f>
        <v>Extinto</v>
      </c>
      <c r="C286" s="166" t="str">
        <f>IF(A286="","",VLOOKUP($A286,'Infos Gerais'!$A$2:$I$101,7,FALSE))</f>
        <v>SEDESE</v>
      </c>
      <c r="D286" s="167" t="str">
        <f>IF(C286="","",VLOOKUP($A286,'Infos Gerais'!$A$2:$I$101,9,FALSE))</f>
        <v>FEEMG</v>
      </c>
      <c r="E286" s="97" t="s">
        <v>29</v>
      </c>
      <c r="F286" s="98"/>
      <c r="G286" s="99">
        <v>43897</v>
      </c>
      <c r="H286" s="100">
        <v>44620</v>
      </c>
      <c r="I286" s="101" t="s">
        <v>550</v>
      </c>
      <c r="J286" s="95">
        <f>IF(E286="","",VLOOKUP(E286,Painel!$AH$5:$AI$60,2,FALSE))</f>
        <v>0</v>
      </c>
    </row>
    <row r="287" spans="1:10" x14ac:dyDescent="0.25">
      <c r="A287" s="96" t="s">
        <v>549</v>
      </c>
      <c r="B287" s="165" t="str">
        <f>IF(C287="","",VLOOKUP($A287,'Infos Gerais'!$A$2:$D$101,4,FALSE))</f>
        <v>Extinto</v>
      </c>
      <c r="C287" s="166" t="str">
        <f>IF(A287="","",VLOOKUP($A287,'Infos Gerais'!$A$2:$I$101,7,FALSE))</f>
        <v>SEDESE</v>
      </c>
      <c r="D287" s="167" t="str">
        <f>IF(C287="","",VLOOKUP($A287,'Infos Gerais'!$A$2:$I$101,9,FALSE))</f>
        <v>FEEMG</v>
      </c>
      <c r="E287" s="97" t="s">
        <v>34</v>
      </c>
      <c r="F287" s="98"/>
      <c r="G287" s="99">
        <v>44175</v>
      </c>
      <c r="H287" s="100">
        <v>44620</v>
      </c>
      <c r="I287" s="134" t="s">
        <v>551</v>
      </c>
      <c r="J287" s="95">
        <f>IF(E287="","",VLOOKUP(E287,Painel!$AH$5:$AI$60,2,FALSE))</f>
        <v>1</v>
      </c>
    </row>
    <row r="288" spans="1:10" x14ac:dyDescent="0.25">
      <c r="A288" s="96" t="s">
        <v>549</v>
      </c>
      <c r="B288" s="165" t="str">
        <f>IF(C288="","",VLOOKUP($A288,'Infos Gerais'!$A$2:$D$101,4,FALSE))</f>
        <v>Extinto</v>
      </c>
      <c r="C288" s="166" t="str">
        <f>IF(A288="","",VLOOKUP($A288,'Infos Gerais'!$A$2:$I$101,7,FALSE))</f>
        <v>SEDESE</v>
      </c>
      <c r="D288" s="167" t="str">
        <f>IF(C288="","",VLOOKUP($A288,'Infos Gerais'!$A$2:$I$101,9,FALSE))</f>
        <v>FEEMG</v>
      </c>
      <c r="E288" s="97" t="s">
        <v>37</v>
      </c>
      <c r="F288" s="98"/>
      <c r="G288" s="99">
        <v>44476</v>
      </c>
      <c r="H288" s="100">
        <v>44895</v>
      </c>
      <c r="I288" s="101" t="s">
        <v>552</v>
      </c>
      <c r="J288" s="95">
        <f>IF(E288="","",VLOOKUP(E288,Painel!$AH$5:$AI$60,2,FALSE))</f>
        <v>2</v>
      </c>
    </row>
    <row r="289" spans="1:10" x14ac:dyDescent="0.25">
      <c r="A289" s="96" t="s">
        <v>549</v>
      </c>
      <c r="B289" s="165" t="str">
        <f>IF(C289="","",VLOOKUP($A289,'Infos Gerais'!$A$2:$D$101,4,FALSE))</f>
        <v>Extinto</v>
      </c>
      <c r="C289" s="166" t="str">
        <f>IF(A289="","",VLOOKUP($A289,'Infos Gerais'!$A$2:$I$101,7,FALSE))</f>
        <v>SEDESE</v>
      </c>
      <c r="D289" s="167" t="str">
        <f>IF(C289="","",VLOOKUP($A289,'Infos Gerais'!$A$2:$I$101,9,FALSE))</f>
        <v>FEEMG</v>
      </c>
      <c r="E289" s="97" t="s">
        <v>40</v>
      </c>
      <c r="F289" s="98" t="s">
        <v>37</v>
      </c>
      <c r="G289" s="99">
        <v>44884</v>
      </c>
      <c r="H289" s="100">
        <v>44895</v>
      </c>
      <c r="I289" s="182" t="s">
        <v>553</v>
      </c>
      <c r="J289" s="95">
        <f>IF(E289="","",VLOOKUP(E289,Painel!$AH$5:$AI$60,2,FALSE))</f>
        <v>3</v>
      </c>
    </row>
    <row r="290" spans="1:10" x14ac:dyDescent="0.25">
      <c r="A290" s="96" t="s">
        <v>549</v>
      </c>
      <c r="B290" s="165" t="str">
        <f>IF(C290="","",VLOOKUP($A290,'Infos Gerais'!$A$2:$D$101,4,FALSE))</f>
        <v>Extinto</v>
      </c>
      <c r="C290" s="166" t="str">
        <f>IF(A290="","",VLOOKUP($A290,'Infos Gerais'!$A$2:$I$101,7,FALSE))</f>
        <v>SEDESE</v>
      </c>
      <c r="D290" s="167" t="str">
        <f>IF(C290="","",VLOOKUP($A290,'Infos Gerais'!$A$2:$I$101,9,FALSE))</f>
        <v>FEEMG</v>
      </c>
      <c r="E290" s="97" t="s">
        <v>69</v>
      </c>
      <c r="F290" s="98" t="s">
        <v>34</v>
      </c>
      <c r="G290" s="99">
        <v>44285</v>
      </c>
      <c r="H290" s="100">
        <v>44620</v>
      </c>
      <c r="I290" s="101"/>
      <c r="J290" s="95">
        <f>IF(E290="","",VLOOKUP(E290,Painel!$AH$5:$AI$60,2,FALSE))</f>
        <v>16</v>
      </c>
    </row>
    <row r="291" spans="1:10" x14ac:dyDescent="0.25">
      <c r="A291" s="96" t="s">
        <v>554</v>
      </c>
      <c r="B291" s="165" t="str">
        <f>IF(C291="","",VLOOKUP($A291,'Infos Gerais'!$A$2:$D$101,4,FALSE))</f>
        <v>Extinto</v>
      </c>
      <c r="C291" s="166" t="str">
        <f>IF(A291="","",VLOOKUP($A291,'Infos Gerais'!$A$2:$I$101,7,FALSE))</f>
        <v>IEPHA</v>
      </c>
      <c r="D291" s="167" t="str">
        <f>IF(C291="","",VLOOKUP($A291,'Infos Gerais'!$A$2:$I$101,9,FALSE))</f>
        <v>APPA</v>
      </c>
      <c r="E291" s="97" t="s">
        <v>29</v>
      </c>
      <c r="F291" s="98"/>
      <c r="G291" s="99">
        <v>44058</v>
      </c>
      <c r="H291" s="100">
        <v>44787</v>
      </c>
      <c r="I291" s="101" t="s">
        <v>555</v>
      </c>
      <c r="J291" s="95">
        <f>IF(E291="","",VLOOKUP(E291,Painel!$AH$5:$AI$60,2,FALSE))</f>
        <v>0</v>
      </c>
    </row>
    <row r="292" spans="1:10" x14ac:dyDescent="0.25">
      <c r="A292" s="96" t="s">
        <v>554</v>
      </c>
      <c r="B292" s="165" t="str">
        <f>IF(C292="","",VLOOKUP($A292,'Infos Gerais'!$A$2:$D$101,4,FALSE))</f>
        <v>Extinto</v>
      </c>
      <c r="C292" s="166" t="str">
        <f>IF(A292="","",VLOOKUP($A292,'Infos Gerais'!$A$2:$I$101,7,FALSE))</f>
        <v>IEPHA</v>
      </c>
      <c r="D292" s="167" t="str">
        <f>IF(C292="","",VLOOKUP($A292,'Infos Gerais'!$A$2:$I$101,9,FALSE))</f>
        <v>APPA</v>
      </c>
      <c r="E292" s="97" t="s">
        <v>34</v>
      </c>
      <c r="F292" s="98"/>
      <c r="G292" s="99">
        <v>44372</v>
      </c>
      <c r="H292" s="100">
        <v>44787</v>
      </c>
      <c r="I292" s="101" t="s">
        <v>556</v>
      </c>
      <c r="J292" s="95">
        <f>IF(E292="","",VLOOKUP(E292,Painel!$AH$5:$AI$60,2,FALSE))</f>
        <v>1</v>
      </c>
    </row>
    <row r="293" spans="1:10" x14ac:dyDescent="0.25">
      <c r="A293" s="96" t="s">
        <v>554</v>
      </c>
      <c r="B293" s="165" t="str">
        <f>IF(C293="","",VLOOKUP($A293,'Infos Gerais'!$A$2:$D$101,4,FALSE))</f>
        <v>Extinto</v>
      </c>
      <c r="C293" s="166" t="str">
        <f>IF(A293="","",VLOOKUP($A293,'Infos Gerais'!$A$2:$I$101,7,FALSE))</f>
        <v>IEPHA</v>
      </c>
      <c r="D293" s="167" t="str">
        <f>IF(C293="","",VLOOKUP($A293,'Infos Gerais'!$A$2:$I$101,9,FALSE))</f>
        <v>APPA</v>
      </c>
      <c r="E293" s="97" t="s">
        <v>37</v>
      </c>
      <c r="F293" s="98"/>
      <c r="G293" s="99">
        <v>44378</v>
      </c>
      <c r="H293" s="100">
        <v>44926</v>
      </c>
      <c r="I293" s="182" t="s">
        <v>557</v>
      </c>
      <c r="J293" s="95">
        <f>IF(E293="","",VLOOKUP(E293,Painel!$AH$5:$AI$60,2,FALSE))</f>
        <v>2</v>
      </c>
    </row>
    <row r="294" spans="1:10" x14ac:dyDescent="0.25">
      <c r="A294" s="96" t="s">
        <v>554</v>
      </c>
      <c r="B294" s="165" t="str">
        <f>IF(C294="","",VLOOKUP($A294,'Infos Gerais'!$A$2:$D$101,4,FALSE))</f>
        <v>Extinto</v>
      </c>
      <c r="C294" s="166" t="str">
        <f>IF(A294="","",VLOOKUP($A294,'Infos Gerais'!$A$2:$I$101,7,FALSE))</f>
        <v>IEPHA</v>
      </c>
      <c r="D294" s="167" t="str">
        <f>IF(C294="","",VLOOKUP($A294,'Infos Gerais'!$A$2:$I$101,9,FALSE))</f>
        <v>APPA</v>
      </c>
      <c r="E294" s="97" t="s">
        <v>558</v>
      </c>
      <c r="F294" s="98" t="s">
        <v>29</v>
      </c>
      <c r="G294" s="99">
        <v>44153</v>
      </c>
      <c r="H294" s="100">
        <v>44787</v>
      </c>
      <c r="I294" s="101" t="s">
        <v>559</v>
      </c>
      <c r="J294" s="95">
        <f>IF(E294="","",VLOOKUP(E294,Painel!$AH$5:$AI$60,2,FALSE))</f>
        <v>16</v>
      </c>
    </row>
    <row r="295" spans="1:10" x14ac:dyDescent="0.25">
      <c r="A295" s="96" t="s">
        <v>554</v>
      </c>
      <c r="B295" s="165" t="str">
        <f>IF(C295="","",VLOOKUP($A295,'Infos Gerais'!$A$2:$D$101,4,FALSE))</f>
        <v>Extinto</v>
      </c>
      <c r="C295" s="166" t="str">
        <f>IF(A295="","",VLOOKUP($A295,'Infos Gerais'!$A$2:$I$101,7,FALSE))</f>
        <v>IEPHA</v>
      </c>
      <c r="D295" s="167" t="str">
        <f>IF(C295="","",VLOOKUP($A295,'Infos Gerais'!$A$2:$I$101,9,FALSE))</f>
        <v>APPA</v>
      </c>
      <c r="E295" s="97" t="s">
        <v>560</v>
      </c>
      <c r="F295" s="98" t="s">
        <v>29</v>
      </c>
      <c r="G295" s="99">
        <v>44286</v>
      </c>
      <c r="H295" s="100">
        <v>44787</v>
      </c>
      <c r="I295" s="101" t="s">
        <v>561</v>
      </c>
      <c r="J295" s="95">
        <f>IF(E295="","",VLOOKUP(E295,Painel!$AH$5:$AI$60,2,FALSE))</f>
        <v>17</v>
      </c>
    </row>
    <row r="296" spans="1:10" x14ac:dyDescent="0.25">
      <c r="A296" s="96" t="s">
        <v>554</v>
      </c>
      <c r="B296" s="165" t="str">
        <f>IF(C296="","",VLOOKUP($A296,'Infos Gerais'!$A$2:$D$101,4,FALSE))</f>
        <v>Extinto</v>
      </c>
      <c r="C296" s="166" t="str">
        <f>IF(A296="","",VLOOKUP($A296,'Infos Gerais'!$A$2:$I$101,7,FALSE))</f>
        <v>IEPHA</v>
      </c>
      <c r="D296" s="167" t="str">
        <f>IF(C296="","",VLOOKUP($A296,'Infos Gerais'!$A$2:$I$101,9,FALSE))</f>
        <v>APPA</v>
      </c>
      <c r="E296" s="97" t="s">
        <v>562</v>
      </c>
      <c r="F296" s="98" t="s">
        <v>34</v>
      </c>
      <c r="G296" s="99">
        <v>44551</v>
      </c>
      <c r="H296" s="100">
        <v>44787</v>
      </c>
      <c r="I296" s="101" t="s">
        <v>563</v>
      </c>
      <c r="J296" s="95">
        <f>IF(E296="","",VLOOKUP(E296,Painel!$AH$5:$AI$60,2,FALSE))</f>
        <v>18</v>
      </c>
    </row>
    <row r="297" spans="1:10" x14ac:dyDescent="0.25">
      <c r="A297" s="96" t="s">
        <v>564</v>
      </c>
      <c r="B297" s="165" t="str">
        <f>IF(C297="","",VLOOKUP($A297,'Infos Gerais'!$A$2:$D$101,4,FALSE))</f>
        <v>Vigente</v>
      </c>
      <c r="C297" s="166" t="str">
        <f>IF(A297="","",VLOOKUP($A297,'Infos Gerais'!$A$2:$I$101,7,FALSE))</f>
        <v>IEF</v>
      </c>
      <c r="D297" s="167" t="str">
        <f>IF(C297="","",VLOOKUP($A297,'Infos Gerais'!$A$2:$I$101,9,FALSE))</f>
        <v>IEKOS</v>
      </c>
      <c r="E297" s="97" t="s">
        <v>29</v>
      </c>
      <c r="F297" s="98"/>
      <c r="G297" s="99">
        <v>44552</v>
      </c>
      <c r="H297" s="100">
        <v>46012</v>
      </c>
      <c r="I297" s="101" t="s">
        <v>565</v>
      </c>
      <c r="J297" s="95">
        <f>IF(E297="","",VLOOKUP(E297,Painel!$AH$5:$AI$60,2,FALSE))</f>
        <v>0</v>
      </c>
    </row>
    <row r="298" spans="1:10" x14ac:dyDescent="0.25">
      <c r="A298" s="96" t="s">
        <v>564</v>
      </c>
      <c r="B298" s="165" t="str">
        <f>IF(C298="","",VLOOKUP($A298,'Infos Gerais'!$A$2:$D$101,4,FALSE))</f>
        <v>Vigente</v>
      </c>
      <c r="C298" s="166" t="str">
        <f>IF(A298="","",VLOOKUP($A298,'Infos Gerais'!$A$2:$I$101,7,FALSE))</f>
        <v>IEF</v>
      </c>
      <c r="D298" s="167" t="str">
        <f>IF(C298="","",VLOOKUP($A298,'Infos Gerais'!$A$2:$I$101,9,FALSE))</f>
        <v>IEKOS</v>
      </c>
      <c r="E298" s="97" t="s">
        <v>34</v>
      </c>
      <c r="F298" s="98"/>
      <c r="G298" s="99">
        <v>44701</v>
      </c>
      <c r="H298" s="100">
        <v>46012</v>
      </c>
      <c r="I298" s="182" t="s">
        <v>566</v>
      </c>
      <c r="J298" s="95">
        <f>IF(E298="","",VLOOKUP(E298,Painel!$AH$5:$AI$60,2,FALSE))</f>
        <v>1</v>
      </c>
    </row>
    <row r="299" spans="1:10" x14ac:dyDescent="0.25">
      <c r="A299" s="96" t="s">
        <v>564</v>
      </c>
      <c r="B299" s="165" t="str">
        <f>IF(C299="","",VLOOKUP($A299,'Infos Gerais'!$A$2:$D$101,4,FALSE))</f>
        <v>Vigente</v>
      </c>
      <c r="C299" s="166" t="str">
        <f>IF(A299="","",VLOOKUP($A299,'Infos Gerais'!$A$2:$I$101,7,FALSE))</f>
        <v>IEF</v>
      </c>
      <c r="D299" s="167" t="str">
        <f>IF(C299="","",VLOOKUP($A299,'Infos Gerais'!$A$2:$I$101,9,FALSE))</f>
        <v>IEKOS</v>
      </c>
      <c r="E299" s="97" t="s">
        <v>69</v>
      </c>
      <c r="F299" s="98" t="s">
        <v>29</v>
      </c>
      <c r="G299" s="99">
        <v>44651</v>
      </c>
      <c r="H299" s="100">
        <v>46012</v>
      </c>
      <c r="I299" s="182" t="s">
        <v>567</v>
      </c>
      <c r="J299" s="95">
        <f>IF(E299="","",VLOOKUP(E299,Painel!$AH$5:$AI$60,2,FALSE))</f>
        <v>16</v>
      </c>
    </row>
    <row r="300" spans="1:10" x14ac:dyDescent="0.25">
      <c r="A300" s="96" t="s">
        <v>564</v>
      </c>
      <c r="B300" s="165" t="str">
        <f>IF(C300="","",VLOOKUP($A300,'Infos Gerais'!$A$2:$D$101,4,FALSE))</f>
        <v>Vigente</v>
      </c>
      <c r="C300" s="166" t="str">
        <f>IF(A300="","",VLOOKUP($A300,'Infos Gerais'!$A$2:$I$101,7,FALSE))</f>
        <v>IEF</v>
      </c>
      <c r="D300" s="167" t="str">
        <f>IF(C300="","",VLOOKUP($A300,'Infos Gerais'!$A$2:$I$101,9,FALSE))</f>
        <v>IEKOS</v>
      </c>
      <c r="E300" s="97" t="s">
        <v>70</v>
      </c>
      <c r="F300" s="98" t="s">
        <v>29</v>
      </c>
      <c r="G300" s="99">
        <v>44798</v>
      </c>
      <c r="H300" s="100">
        <v>46012</v>
      </c>
      <c r="I300" s="182" t="s">
        <v>568</v>
      </c>
      <c r="J300" s="95">
        <f>IF(E300="","",VLOOKUP(E300,Painel!$AH$5:$AI$60,2,FALSE))</f>
        <v>17</v>
      </c>
    </row>
    <row r="301" spans="1:10" x14ac:dyDescent="0.25">
      <c r="A301" s="96" t="s">
        <v>564</v>
      </c>
      <c r="B301" s="165" t="str">
        <f>IF(C301="","",VLOOKUP($A301,'Infos Gerais'!$A$2:$D$101,4,FALSE))</f>
        <v>Vigente</v>
      </c>
      <c r="C301" s="166" t="str">
        <f>IF(A301="","",VLOOKUP($A301,'Infos Gerais'!$A$2:$I$101,7,FALSE))</f>
        <v>IEF</v>
      </c>
      <c r="D301" s="167" t="str">
        <f>IF(C301="","",VLOOKUP($A301,'Infos Gerais'!$A$2:$I$101,9,FALSE))</f>
        <v>IEKOS</v>
      </c>
      <c r="E301" s="97" t="s">
        <v>71</v>
      </c>
      <c r="F301" s="98" t="s">
        <v>29</v>
      </c>
      <c r="G301" s="99">
        <v>45103</v>
      </c>
      <c r="H301" s="100">
        <v>46012</v>
      </c>
      <c r="I301" s="182" t="s">
        <v>569</v>
      </c>
      <c r="J301" s="95"/>
    </row>
    <row r="302" spans="1:10" x14ac:dyDescent="0.25">
      <c r="A302" s="96" t="s">
        <v>570</v>
      </c>
      <c r="B302" s="165" t="str">
        <f>IF(C302="","",VLOOKUP($A302,'Infos Gerais'!$A$2:$D$101,4,FALSE))</f>
        <v>Vigente</v>
      </c>
      <c r="C302" s="166" t="str">
        <f>IF(A302="","",VLOOKUP($A302,'Infos Gerais'!$A$2:$I$101,7,FALSE))</f>
        <v>SEDESE</v>
      </c>
      <c r="D302" s="167" t="str">
        <f>IF(C302="","",VLOOKUP($A302,'Infos Gerais'!$A$2:$I$101,9,FALSE))</f>
        <v>FEEMG</v>
      </c>
      <c r="E302" s="97" t="s">
        <v>29</v>
      </c>
      <c r="F302" s="98"/>
      <c r="G302" s="99">
        <v>45031</v>
      </c>
      <c r="H302" s="100">
        <v>46126</v>
      </c>
      <c r="J302" s="95">
        <f>IF(E302="","",VLOOKUP(E302,Painel!$AH$5:$AI$60,2,FALSE))</f>
        <v>0</v>
      </c>
    </row>
    <row r="303" spans="1:10" x14ac:dyDescent="0.25">
      <c r="A303" s="96" t="s">
        <v>571</v>
      </c>
      <c r="B303" s="165" t="str">
        <f>IF(C303="","",VLOOKUP($A303,'Infos Gerais'!$A$2:$D$101,4,FALSE))</f>
        <v>Vigente</v>
      </c>
      <c r="C303" s="166" t="str">
        <f>IF(A303="","",VLOOKUP($A303,'Infos Gerais'!$A$2:$I$101,7,FALSE))</f>
        <v>FCS</v>
      </c>
      <c r="D303" s="167" t="str">
        <f>IF(C303="","",VLOOKUP($A303,'Infos Gerais'!$A$2:$I$101,9,FALSE))</f>
        <v>APPA</v>
      </c>
      <c r="E303" s="97" t="s">
        <v>29</v>
      </c>
      <c r="F303" s="98"/>
      <c r="G303" s="99">
        <v>45288</v>
      </c>
      <c r="H303" s="100">
        <v>47114</v>
      </c>
      <c r="I303" s="266" t="s">
        <v>572</v>
      </c>
      <c r="J303" s="95">
        <f>IF(E303="","",VLOOKUP(E303,Painel!$AH$5:$AI$60,2,FALSE))</f>
        <v>0</v>
      </c>
    </row>
    <row r="304" spans="1:10" x14ac:dyDescent="0.25">
      <c r="A304" s="96" t="s">
        <v>1</v>
      </c>
      <c r="B304" s="165" t="str">
        <f>IF(C304="","",VLOOKUP($A304,'Infos Gerais'!$A$2:$D$101,4,FALSE))</f>
        <v>Vigente</v>
      </c>
      <c r="C304" s="166" t="str">
        <f>IF(A304="","",VLOOKUP($A304,'Infos Gerais'!$A$2:$I$101,7,FALSE))</f>
        <v>SEDESE</v>
      </c>
      <c r="D304" s="167" t="str">
        <f>IF(C304="","",VLOOKUP($A304,'Infos Gerais'!$A$2:$I$101,9,FALSE))</f>
        <v>AMP</v>
      </c>
      <c r="E304" s="97" t="s">
        <v>29</v>
      </c>
      <c r="F304" s="98"/>
      <c r="G304" s="99">
        <v>45288</v>
      </c>
      <c r="H304" s="100">
        <v>47114</v>
      </c>
      <c r="I304" s="182" t="s">
        <v>573</v>
      </c>
      <c r="J304" s="95">
        <f>IF(E304="","",VLOOKUP(E304,Painel!$AH$5:$AI$60,2,FALSE))</f>
        <v>0</v>
      </c>
    </row>
    <row r="305" spans="1:10" x14ac:dyDescent="0.25">
      <c r="A305" s="96"/>
      <c r="B305" s="165" t="str">
        <f>IF(C305="","",VLOOKUP($A305,'Infos Gerais'!$A$2:$D$101,4,FALSE))</f>
        <v/>
      </c>
      <c r="C305" s="166" t="str">
        <f>IF(A305="","",VLOOKUP($A305,'Infos Gerais'!$A$2:$I$101,7,FALSE))</f>
        <v/>
      </c>
      <c r="D305" s="167" t="str">
        <f>IF(C305="","",VLOOKUP($A305,'Infos Gerais'!$A$2:$I$101,9,FALSE))</f>
        <v/>
      </c>
      <c r="E305" s="97"/>
      <c r="F305" s="98"/>
      <c r="G305" s="99"/>
      <c r="H305" s="100"/>
      <c r="I305" s="101"/>
      <c r="J305" s="95" t="str">
        <f>IF(E305="","",VLOOKUP(E305,Painel!$AH$5:$AI$60,2,FALSE))</f>
        <v/>
      </c>
    </row>
    <row r="306" spans="1:10" x14ac:dyDescent="0.25">
      <c r="A306" s="96"/>
      <c r="B306" s="165" t="str">
        <f>IF(C306="","",VLOOKUP($A306,'Infos Gerais'!$A$2:$D$101,4,FALSE))</f>
        <v/>
      </c>
      <c r="C306" s="166" t="str">
        <f>IF(A306="","",VLOOKUP($A306,'Infos Gerais'!$A$2:$I$101,7,FALSE))</f>
        <v/>
      </c>
      <c r="D306" s="167" t="str">
        <f>IF(C306="","",VLOOKUP($A306,'Infos Gerais'!$A$2:$I$101,9,FALSE))</f>
        <v/>
      </c>
      <c r="E306" s="97"/>
      <c r="F306" s="98"/>
      <c r="G306" s="99"/>
      <c r="H306" s="100"/>
      <c r="I306" s="101"/>
      <c r="J306" s="95" t="str">
        <f>IF(E306="","",VLOOKUP(E306,Painel!$AH$5:$AI$60,2,FALSE))</f>
        <v/>
      </c>
    </row>
    <row r="307" spans="1:10" x14ac:dyDescent="0.25">
      <c r="A307" s="96"/>
      <c r="B307" s="165" t="str">
        <f>IF(C307="","",VLOOKUP($A307,'Infos Gerais'!$A$2:$D$101,4,FALSE))</f>
        <v/>
      </c>
      <c r="C307" s="166" t="str">
        <f>IF(A307="","",VLOOKUP($A307,'Infos Gerais'!$A$2:$I$101,7,FALSE))</f>
        <v/>
      </c>
      <c r="D307" s="167" t="str">
        <f>IF(C307="","",VLOOKUP($A307,'Infos Gerais'!$A$2:$I$101,9,FALSE))</f>
        <v/>
      </c>
      <c r="E307" s="97"/>
      <c r="F307" s="98"/>
      <c r="G307" s="99"/>
      <c r="H307" s="100"/>
      <c r="I307" s="101"/>
      <c r="J307" s="95" t="str">
        <f>IF(E307="","",VLOOKUP(E307,Painel!$AH$5:$AI$60,2,FALSE))</f>
        <v/>
      </c>
    </row>
    <row r="308" spans="1:10" x14ac:dyDescent="0.25">
      <c r="A308" s="96"/>
      <c r="B308" s="165" t="str">
        <f>IF(C308="","",VLOOKUP($A308,'Infos Gerais'!$A$2:$D$101,4,FALSE))</f>
        <v/>
      </c>
      <c r="C308" s="166" t="str">
        <f>IF(A308="","",VLOOKUP($A308,'Infos Gerais'!$A$2:$I$101,7,FALSE))</f>
        <v/>
      </c>
      <c r="D308" s="167" t="str">
        <f>IF(C308="","",VLOOKUP($A308,'Infos Gerais'!$A$2:$I$101,9,FALSE))</f>
        <v/>
      </c>
      <c r="E308" s="97"/>
      <c r="F308" s="98"/>
      <c r="G308" s="99"/>
      <c r="H308" s="100"/>
      <c r="I308" s="101"/>
      <c r="J308" s="95" t="str">
        <f>IF(E308="","",VLOOKUP(E308,Painel!$AH$5:$AI$60,2,FALSE))</f>
        <v/>
      </c>
    </row>
    <row r="309" spans="1:10" x14ac:dyDescent="0.25">
      <c r="A309" s="96"/>
      <c r="B309" s="165" t="str">
        <f>IF(C309="","",VLOOKUP($A309,'Infos Gerais'!$A$2:$D$101,4,FALSE))</f>
        <v/>
      </c>
      <c r="C309" s="166" t="str">
        <f>IF(A309="","",VLOOKUP($A309,'Infos Gerais'!$A$2:$I$101,7,FALSE))</f>
        <v/>
      </c>
      <c r="D309" s="167" t="str">
        <f>IF(C309="","",VLOOKUP($A309,'Infos Gerais'!$A$2:$I$101,9,FALSE))</f>
        <v/>
      </c>
      <c r="E309" s="97"/>
      <c r="F309" s="98"/>
      <c r="G309" s="99"/>
      <c r="H309" s="100"/>
      <c r="I309" s="101"/>
      <c r="J309" s="95" t="str">
        <f>IF(E309="","",VLOOKUP(E309,Painel!$AH$5:$AI$60,2,FALSE))</f>
        <v/>
      </c>
    </row>
    <row r="310" spans="1:10" x14ac:dyDescent="0.25">
      <c r="A310" s="96"/>
      <c r="B310" s="165" t="str">
        <f>IF(C310="","",VLOOKUP($A310,'Infos Gerais'!$A$2:$D$101,4,FALSE))</f>
        <v/>
      </c>
      <c r="C310" s="166" t="str">
        <f>IF(A310="","",VLOOKUP($A310,'Infos Gerais'!$A$2:$I$101,7,FALSE))</f>
        <v/>
      </c>
      <c r="D310" s="167" t="str">
        <f>IF(C310="","",VLOOKUP($A310,'Infos Gerais'!$A$2:$I$101,9,FALSE))</f>
        <v/>
      </c>
      <c r="E310" s="97"/>
      <c r="F310" s="98"/>
      <c r="G310" s="99"/>
      <c r="H310" s="100"/>
      <c r="I310" s="101"/>
      <c r="J310" s="95" t="str">
        <f>IF(E310="","",VLOOKUP(E310,Painel!$AH$5:$AI$60,2,FALSE))</f>
        <v/>
      </c>
    </row>
    <row r="311" spans="1:10" x14ac:dyDescent="0.25">
      <c r="A311" s="96"/>
      <c r="B311" s="165" t="str">
        <f>IF(C311="","",VLOOKUP($A311,'Infos Gerais'!$A$2:$D$101,4,FALSE))</f>
        <v/>
      </c>
      <c r="C311" s="166" t="str">
        <f>IF(A311="","",VLOOKUP($A311,'Infos Gerais'!$A$2:$I$101,7,FALSE))</f>
        <v/>
      </c>
      <c r="D311" s="167" t="str">
        <f>IF(C311="","",VLOOKUP($A311,'Infos Gerais'!$A$2:$I$101,9,FALSE))</f>
        <v/>
      </c>
      <c r="E311" s="97"/>
      <c r="F311" s="98"/>
      <c r="G311" s="99"/>
      <c r="H311" s="100"/>
      <c r="I311" s="101"/>
      <c r="J311" s="95" t="str">
        <f>IF(E311="","",VLOOKUP(E311,Painel!$AH$5:$AI$60,2,FALSE))</f>
        <v/>
      </c>
    </row>
    <row r="312" spans="1:10" x14ac:dyDescent="0.25">
      <c r="A312" s="96"/>
      <c r="B312" s="165" t="str">
        <f>IF(C312="","",VLOOKUP($A312,'Infos Gerais'!$A$2:$D$101,4,FALSE))</f>
        <v/>
      </c>
      <c r="C312" s="166" t="str">
        <f>IF(A312="","",VLOOKUP($A312,'Infos Gerais'!$A$2:$I$101,7,FALSE))</f>
        <v/>
      </c>
      <c r="D312" s="167" t="str">
        <f>IF(C312="","",VLOOKUP($A312,'Infos Gerais'!$A$2:$I$101,9,FALSE))</f>
        <v/>
      </c>
      <c r="E312" s="97"/>
      <c r="F312" s="98"/>
      <c r="G312" s="99"/>
      <c r="H312" s="100"/>
      <c r="I312" s="101"/>
      <c r="J312" s="95" t="str">
        <f>IF(E312="","",VLOOKUP(E312,Painel!$AH$5:$AI$60,2,FALSE))</f>
        <v/>
      </c>
    </row>
    <row r="313" spans="1:10" x14ac:dyDescent="0.25">
      <c r="A313" s="96"/>
      <c r="B313" s="165" t="str">
        <f>IF(C313="","",VLOOKUP($A313,'Infos Gerais'!$A$2:$D$101,4,FALSE))</f>
        <v/>
      </c>
      <c r="C313" s="166" t="str">
        <f>IF(A313="","",VLOOKUP($A313,'Infos Gerais'!$A$2:$I$101,7,FALSE))</f>
        <v/>
      </c>
      <c r="D313" s="167" t="str">
        <f>IF(C313="","",VLOOKUP($A313,'Infos Gerais'!$A$2:$I$101,9,FALSE))</f>
        <v/>
      </c>
      <c r="E313" s="97"/>
      <c r="F313" s="98"/>
      <c r="G313" s="99"/>
      <c r="H313" s="100"/>
      <c r="I313" s="101"/>
      <c r="J313" s="95" t="str">
        <f>IF(E313="","",VLOOKUP(E313,Painel!$AH$5:$AI$60,2,FALSE))</f>
        <v/>
      </c>
    </row>
    <row r="314" spans="1:10" x14ac:dyDescent="0.25">
      <c r="A314" s="96"/>
      <c r="B314" s="165" t="str">
        <f>IF(C314="","",VLOOKUP($A314,'Infos Gerais'!$A$2:$D$101,4,FALSE))</f>
        <v/>
      </c>
      <c r="C314" s="166" t="str">
        <f>IF(A314="","",VLOOKUP($A314,'Infos Gerais'!$A$2:$I$101,7,FALSE))</f>
        <v/>
      </c>
      <c r="D314" s="167" t="str">
        <f>IF(C314="","",VLOOKUP($A314,'Infos Gerais'!$A$2:$I$101,9,FALSE))</f>
        <v/>
      </c>
      <c r="E314" s="97"/>
      <c r="F314" s="98"/>
      <c r="G314" s="99"/>
      <c r="H314" s="100"/>
      <c r="I314" s="101"/>
      <c r="J314" s="95" t="str">
        <f>IF(E314="","",VLOOKUP(E314,Painel!$AH$5:$AI$60,2,FALSE))</f>
        <v/>
      </c>
    </row>
    <row r="315" spans="1:10" x14ac:dyDescent="0.25">
      <c r="A315" s="96"/>
      <c r="B315" s="165" t="str">
        <f>IF(C315="","",VLOOKUP($A315,'Infos Gerais'!$A$2:$D$101,4,FALSE))</f>
        <v/>
      </c>
      <c r="C315" s="166" t="str">
        <f>IF(A315="","",VLOOKUP($A315,'Infos Gerais'!$A$2:$I$101,7,FALSE))</f>
        <v/>
      </c>
      <c r="D315" s="167" t="str">
        <f>IF(C315="","",VLOOKUP($A315,'Infos Gerais'!$A$2:$I$101,9,FALSE))</f>
        <v/>
      </c>
      <c r="E315" s="97"/>
      <c r="F315" s="98"/>
      <c r="G315" s="99"/>
      <c r="H315" s="100"/>
      <c r="I315" s="101"/>
      <c r="J315" s="95" t="str">
        <f>IF(E315="","",VLOOKUP(E315,Painel!$AH$5:$AI$60,2,FALSE))</f>
        <v/>
      </c>
    </row>
    <row r="316" spans="1:10" x14ac:dyDescent="0.25">
      <c r="A316" s="96"/>
      <c r="B316" s="165" t="str">
        <f>IF(C316="","",VLOOKUP($A316,'Infos Gerais'!$A$2:$D$101,4,FALSE))</f>
        <v/>
      </c>
      <c r="C316" s="166" t="str">
        <f>IF(A316="","",VLOOKUP($A316,'Infos Gerais'!$A$2:$I$101,7,FALSE))</f>
        <v/>
      </c>
      <c r="D316" s="167" t="str">
        <f>IF(C316="","",VLOOKUP($A316,'Infos Gerais'!$A$2:$I$101,9,FALSE))</f>
        <v/>
      </c>
      <c r="E316" s="97"/>
      <c r="F316" s="98"/>
      <c r="G316" s="99"/>
      <c r="H316" s="100"/>
      <c r="I316" s="101"/>
      <c r="J316" s="95" t="str">
        <f>IF(E316="","",VLOOKUP(E316,Painel!$AH$5:$AI$60,2,FALSE))</f>
        <v/>
      </c>
    </row>
    <row r="317" spans="1:10" x14ac:dyDescent="0.25">
      <c r="A317" s="96"/>
      <c r="B317" s="165" t="str">
        <f>IF(C317="","",VLOOKUP($A317,'Infos Gerais'!$A$2:$D$101,4,FALSE))</f>
        <v/>
      </c>
      <c r="C317" s="166" t="str">
        <f>IF(A317="","",VLOOKUP($A317,'Infos Gerais'!$A$2:$I$101,7,FALSE))</f>
        <v/>
      </c>
      <c r="D317" s="167" t="str">
        <f>IF(C317="","",VLOOKUP($A317,'Infos Gerais'!$A$2:$I$101,9,FALSE))</f>
        <v/>
      </c>
      <c r="E317" s="97"/>
      <c r="F317" s="98"/>
      <c r="G317" s="99"/>
      <c r="H317" s="100"/>
      <c r="I317" s="101"/>
      <c r="J317" s="95" t="str">
        <f>IF(E317="","",VLOOKUP(E317,Painel!$AH$5:$AI$60,2,FALSE))</f>
        <v/>
      </c>
    </row>
    <row r="318" spans="1:10" x14ac:dyDescent="0.25">
      <c r="A318" s="96"/>
      <c r="B318" s="165" t="str">
        <f>IF(C318="","",VLOOKUP($A318,'Infos Gerais'!$A$2:$D$101,4,FALSE))</f>
        <v/>
      </c>
      <c r="C318" s="166" t="str">
        <f>IF(A318="","",VLOOKUP($A318,'Infos Gerais'!$A$2:$I$101,7,FALSE))</f>
        <v/>
      </c>
      <c r="D318" s="167" t="str">
        <f>IF(C318="","",VLOOKUP($A318,'Infos Gerais'!$A$2:$I$101,9,FALSE))</f>
        <v/>
      </c>
      <c r="E318" s="97"/>
      <c r="F318" s="98"/>
      <c r="G318" s="99"/>
      <c r="H318" s="100"/>
      <c r="I318" s="101"/>
      <c r="J318" s="95" t="str">
        <f>IF(E318="","",VLOOKUP(E318,Painel!$AH$5:$AI$60,2,FALSE))</f>
        <v/>
      </c>
    </row>
    <row r="319" spans="1:10" x14ac:dyDescent="0.25">
      <c r="A319" s="96"/>
      <c r="B319" s="165" t="str">
        <f>IF(C319="","",VLOOKUP($A319,'Infos Gerais'!$A$2:$D$101,4,FALSE))</f>
        <v/>
      </c>
      <c r="C319" s="166" t="str">
        <f>IF(A319="","",VLOOKUP($A319,'Infos Gerais'!$A$2:$I$101,7,FALSE))</f>
        <v/>
      </c>
      <c r="D319" s="167" t="str">
        <f>IF(C319="","",VLOOKUP($A319,'Infos Gerais'!$A$2:$I$101,9,FALSE))</f>
        <v/>
      </c>
      <c r="E319" s="97"/>
      <c r="F319" s="98"/>
      <c r="G319" s="99"/>
      <c r="H319" s="100"/>
      <c r="I319" s="101"/>
      <c r="J319" s="95" t="str">
        <f>IF(E319="","",VLOOKUP(E319,Painel!$AH$5:$AI$60,2,FALSE))</f>
        <v/>
      </c>
    </row>
    <row r="320" spans="1:10" x14ac:dyDescent="0.25">
      <c r="A320" s="96"/>
      <c r="B320" s="165" t="str">
        <f>IF(C320="","",VLOOKUP($A320,'Infos Gerais'!$A$2:$D$101,4,FALSE))</f>
        <v/>
      </c>
      <c r="C320" s="166" t="str">
        <f>IF(A320="","",VLOOKUP($A320,'Infos Gerais'!$A$2:$I$101,7,FALSE))</f>
        <v/>
      </c>
      <c r="D320" s="167" t="str">
        <f>IF(C320="","",VLOOKUP($A320,'Infos Gerais'!$A$2:$I$101,9,FALSE))</f>
        <v/>
      </c>
      <c r="E320" s="97"/>
      <c r="F320" s="98"/>
      <c r="G320" s="99"/>
      <c r="H320" s="100"/>
      <c r="I320" s="101"/>
      <c r="J320" s="95" t="str">
        <f>IF(E320="","",VLOOKUP(E320,Painel!$AH$5:$AI$60,2,FALSE))</f>
        <v/>
      </c>
    </row>
    <row r="321" spans="1:10" x14ac:dyDescent="0.25">
      <c r="A321" s="96"/>
      <c r="B321" s="165" t="str">
        <f>IF(C321="","",VLOOKUP($A321,'Infos Gerais'!$A$2:$D$101,4,FALSE))</f>
        <v/>
      </c>
      <c r="C321" s="166" t="str">
        <f>IF(A321="","",VLOOKUP($A321,'Infos Gerais'!$A$2:$I$101,7,FALSE))</f>
        <v/>
      </c>
      <c r="D321" s="167" t="str">
        <f>IF(C321="","",VLOOKUP($A321,'Infos Gerais'!$A$2:$I$101,9,FALSE))</f>
        <v/>
      </c>
      <c r="E321" s="97"/>
      <c r="F321" s="98"/>
      <c r="G321" s="99"/>
      <c r="H321" s="100"/>
      <c r="I321" s="101"/>
      <c r="J321" s="95" t="str">
        <f>IF(E321="","",VLOOKUP(E321,Painel!$AH$5:$AI$60,2,FALSE))</f>
        <v/>
      </c>
    </row>
    <row r="322" spans="1:10" x14ac:dyDescent="0.25">
      <c r="A322" s="96"/>
      <c r="B322" s="165" t="str">
        <f>IF(C322="","",VLOOKUP($A322,'Infos Gerais'!$A$2:$D$101,4,FALSE))</f>
        <v/>
      </c>
      <c r="C322" s="166" t="str">
        <f>IF(A322="","",VLOOKUP($A322,'Infos Gerais'!$A$2:$I$101,7,FALSE))</f>
        <v/>
      </c>
      <c r="D322" s="167" t="str">
        <f>IF(C322="","",VLOOKUP($A322,'Infos Gerais'!$A$2:$I$101,9,FALSE))</f>
        <v/>
      </c>
      <c r="E322" s="97"/>
      <c r="F322" s="98"/>
      <c r="G322" s="99"/>
      <c r="H322" s="100"/>
      <c r="I322" s="101"/>
      <c r="J322" s="95" t="str">
        <f>IF(E322="","",VLOOKUP(E322,Painel!$AH$5:$AI$60,2,FALSE))</f>
        <v/>
      </c>
    </row>
    <row r="323" spans="1:10" x14ac:dyDescent="0.25">
      <c r="A323" s="96"/>
      <c r="B323" s="165" t="str">
        <f>IF(C323="","",VLOOKUP($A323,'Infos Gerais'!$A$2:$D$101,4,FALSE))</f>
        <v/>
      </c>
      <c r="C323" s="166" t="str">
        <f>IF(A323="","",VLOOKUP($A323,'Infos Gerais'!$A$2:$I$101,7,FALSE))</f>
        <v/>
      </c>
      <c r="D323" s="167" t="str">
        <f>IF(C323="","",VLOOKUP($A323,'Infos Gerais'!$A$2:$I$101,9,FALSE))</f>
        <v/>
      </c>
      <c r="E323" s="97"/>
      <c r="F323" s="98"/>
      <c r="G323" s="99"/>
      <c r="H323" s="100"/>
      <c r="I323" s="101"/>
      <c r="J323" s="95" t="str">
        <f>IF(E323="","",VLOOKUP(E323,Painel!$AH$5:$AI$60,2,FALSE))</f>
        <v/>
      </c>
    </row>
    <row r="324" spans="1:10" x14ac:dyDescent="0.25">
      <c r="A324" s="96"/>
      <c r="B324" s="165" t="str">
        <f>IF(C324="","",VLOOKUP($A324,'Infos Gerais'!$A$2:$D$101,4,FALSE))</f>
        <v/>
      </c>
      <c r="C324" s="166" t="str">
        <f>IF(A324="","",VLOOKUP($A324,'Infos Gerais'!$A$2:$I$101,7,FALSE))</f>
        <v/>
      </c>
      <c r="D324" s="167" t="str">
        <f>IF(C324="","",VLOOKUP($A324,'Infos Gerais'!$A$2:$I$101,9,FALSE))</f>
        <v/>
      </c>
      <c r="E324" s="97"/>
      <c r="F324" s="98"/>
      <c r="G324" s="99"/>
      <c r="H324" s="100"/>
      <c r="I324" s="101"/>
      <c r="J324" s="95" t="str">
        <f>IF(E324="","",VLOOKUP(E324,Painel!$AH$5:$AI$60,2,FALSE))</f>
        <v/>
      </c>
    </row>
    <row r="325" spans="1:10" x14ac:dyDescent="0.25">
      <c r="A325" s="96"/>
      <c r="B325" s="165" t="str">
        <f>IF(C325="","",VLOOKUP($A325,'Infos Gerais'!$A$2:$D$101,4,FALSE))</f>
        <v/>
      </c>
      <c r="C325" s="166" t="str">
        <f>IF(A325="","",VLOOKUP($A325,'Infos Gerais'!$A$2:$I$101,7,FALSE))</f>
        <v/>
      </c>
      <c r="D325" s="167" t="str">
        <f>IF(C325="","",VLOOKUP($A325,'Infos Gerais'!$A$2:$I$101,9,FALSE))</f>
        <v/>
      </c>
      <c r="E325" s="97"/>
      <c r="F325" s="98"/>
      <c r="G325" s="99"/>
      <c r="H325" s="100"/>
      <c r="I325" s="101"/>
      <c r="J325" s="95" t="str">
        <f>IF(E325="","",VLOOKUP(E325,Painel!$AH$5:$AI$60,2,FALSE))</f>
        <v/>
      </c>
    </row>
    <row r="326" spans="1:10" x14ac:dyDescent="0.25">
      <c r="A326" s="96"/>
      <c r="B326" s="165" t="str">
        <f>IF(C326="","",VLOOKUP($A326,'Infos Gerais'!$A$2:$D$101,4,FALSE))</f>
        <v/>
      </c>
      <c r="C326" s="166" t="str">
        <f>IF(A326="","",VLOOKUP($A326,'Infos Gerais'!$A$2:$I$101,7,FALSE))</f>
        <v/>
      </c>
      <c r="D326" s="167" t="str">
        <f>IF(C326="","",VLOOKUP($A326,'Infos Gerais'!$A$2:$I$101,9,FALSE))</f>
        <v/>
      </c>
      <c r="E326" s="97"/>
      <c r="F326" s="98"/>
      <c r="G326" s="99"/>
      <c r="H326" s="100"/>
      <c r="I326" s="101"/>
      <c r="J326" s="95" t="str">
        <f>IF(E326="","",VLOOKUP(E326,Painel!$AH$5:$AI$60,2,FALSE))</f>
        <v/>
      </c>
    </row>
    <row r="327" spans="1:10" x14ac:dyDescent="0.25">
      <c r="A327" s="96"/>
      <c r="B327" s="165" t="str">
        <f>IF(C327="","",VLOOKUP($A327,'Infos Gerais'!$A$2:$D$101,4,FALSE))</f>
        <v/>
      </c>
      <c r="C327" s="166" t="str">
        <f>IF(A327="","",VLOOKUP($A327,'Infos Gerais'!$A$2:$I$101,7,FALSE))</f>
        <v/>
      </c>
      <c r="D327" s="167" t="str">
        <f>IF(C327="","",VLOOKUP($A327,'Infos Gerais'!$A$2:$I$101,9,FALSE))</f>
        <v/>
      </c>
      <c r="E327" s="97"/>
      <c r="F327" s="98"/>
      <c r="G327" s="99"/>
      <c r="H327" s="100"/>
      <c r="I327" s="101"/>
      <c r="J327" s="95" t="str">
        <f>IF(E327="","",VLOOKUP(E327,Painel!$AH$5:$AI$60,2,FALSE))</f>
        <v/>
      </c>
    </row>
    <row r="328" spans="1:10" x14ac:dyDescent="0.25">
      <c r="A328" s="96"/>
      <c r="B328" s="165" t="str">
        <f>IF(C328="","",VLOOKUP($A328,'Infos Gerais'!$A$2:$D$101,4,FALSE))</f>
        <v/>
      </c>
      <c r="C328" s="166" t="str">
        <f>IF(A328="","",VLOOKUP($A328,'Infos Gerais'!$A$2:$I$101,7,FALSE))</f>
        <v/>
      </c>
      <c r="D328" s="167" t="str">
        <f>IF(C328="","",VLOOKUP($A328,'Infos Gerais'!$A$2:$I$101,9,FALSE))</f>
        <v/>
      </c>
      <c r="E328" s="97"/>
      <c r="F328" s="98"/>
      <c r="G328" s="99"/>
      <c r="H328" s="100"/>
      <c r="I328" s="101"/>
      <c r="J328" s="95" t="str">
        <f>IF(E328="","",VLOOKUP(E328,Painel!$AH$5:$AI$60,2,FALSE))</f>
        <v/>
      </c>
    </row>
    <row r="329" spans="1:10" x14ac:dyDescent="0.25">
      <c r="A329" s="96"/>
      <c r="B329" s="165" t="str">
        <f>IF(C329="","",VLOOKUP($A329,'Infos Gerais'!$A$2:$D$101,4,FALSE))</f>
        <v/>
      </c>
      <c r="C329" s="166" t="str">
        <f>IF(A329="","",VLOOKUP($A329,'Infos Gerais'!$A$2:$I$101,7,FALSE))</f>
        <v/>
      </c>
      <c r="D329" s="167" t="str">
        <f>IF(C329="","",VLOOKUP($A329,'Infos Gerais'!$A$2:$I$101,9,FALSE))</f>
        <v/>
      </c>
      <c r="E329" s="97"/>
      <c r="F329" s="98"/>
      <c r="G329" s="99"/>
      <c r="H329" s="100"/>
      <c r="I329" s="101"/>
      <c r="J329" s="95" t="str">
        <f>IF(E329="","",VLOOKUP(E329,Painel!$AH$5:$AI$60,2,FALSE))</f>
        <v/>
      </c>
    </row>
    <row r="330" spans="1:10" x14ac:dyDescent="0.25">
      <c r="A330" s="96"/>
      <c r="B330" s="165" t="str">
        <f>IF(C330="","",VLOOKUP($A330,'Infos Gerais'!$A$2:$D$101,4,FALSE))</f>
        <v/>
      </c>
      <c r="C330" s="166" t="str">
        <f>IF(A330="","",VLOOKUP($A330,'Infos Gerais'!$A$2:$I$101,7,FALSE))</f>
        <v/>
      </c>
      <c r="D330" s="167" t="str">
        <f>IF(C330="","",VLOOKUP($A330,'Infos Gerais'!$A$2:$I$101,9,FALSE))</f>
        <v/>
      </c>
      <c r="E330" s="97"/>
      <c r="F330" s="98"/>
      <c r="G330" s="99"/>
      <c r="H330" s="100"/>
      <c r="I330" s="101"/>
      <c r="J330" s="95" t="str">
        <f>IF(E330="","",VLOOKUP(E330,Painel!$AH$5:$AI$60,2,FALSE))</f>
        <v/>
      </c>
    </row>
    <row r="331" spans="1:10" x14ac:dyDescent="0.25">
      <c r="A331" s="96"/>
      <c r="B331" s="165" t="str">
        <f>IF(C331="","",VLOOKUP($A331,'Infos Gerais'!$A$2:$D$101,4,FALSE))</f>
        <v/>
      </c>
      <c r="C331" s="166" t="str">
        <f>IF(A331="","",VLOOKUP($A331,'Infos Gerais'!$A$2:$I$101,7,FALSE))</f>
        <v/>
      </c>
      <c r="D331" s="167" t="str">
        <f>IF(C331="","",VLOOKUP($A331,'Infos Gerais'!$A$2:$I$101,9,FALSE))</f>
        <v/>
      </c>
      <c r="E331" s="97"/>
      <c r="F331" s="98"/>
      <c r="G331" s="99"/>
      <c r="H331" s="100"/>
      <c r="I331" s="101"/>
      <c r="J331" s="95" t="str">
        <f>IF(E331="","",VLOOKUP(E331,Painel!$AH$5:$AI$60,2,FALSE))</f>
        <v/>
      </c>
    </row>
    <row r="332" spans="1:10" x14ac:dyDescent="0.25">
      <c r="A332" s="96"/>
      <c r="B332" s="165" t="str">
        <f>IF(C332="","",VLOOKUP($A332,'Infos Gerais'!$A$2:$D$101,4,FALSE))</f>
        <v/>
      </c>
      <c r="C332" s="166" t="str">
        <f>IF(A332="","",VLOOKUP($A332,'Infos Gerais'!$A$2:$I$101,7,FALSE))</f>
        <v/>
      </c>
      <c r="D332" s="167" t="str">
        <f>IF(C332="","",VLOOKUP($A332,'Infos Gerais'!$A$2:$I$101,9,FALSE))</f>
        <v/>
      </c>
      <c r="E332" s="97"/>
      <c r="F332" s="98"/>
      <c r="G332" s="99"/>
      <c r="H332" s="100"/>
      <c r="I332" s="101"/>
      <c r="J332" s="95" t="str">
        <f>IF(E332="","",VLOOKUP(E332,Painel!$AH$5:$AI$60,2,FALSE))</f>
        <v/>
      </c>
    </row>
    <row r="333" spans="1:10" x14ac:dyDescent="0.25">
      <c r="A333" s="96"/>
      <c r="B333" s="165" t="str">
        <f>IF(C333="","",VLOOKUP($A333,'Infos Gerais'!$A$2:$D$101,4,FALSE))</f>
        <v/>
      </c>
      <c r="C333" s="166" t="str">
        <f>IF(A333="","",VLOOKUP($A333,'Infos Gerais'!$A$2:$I$101,7,FALSE))</f>
        <v/>
      </c>
      <c r="D333" s="167" t="str">
        <f>IF(C333="","",VLOOKUP($A333,'Infos Gerais'!$A$2:$I$101,9,FALSE))</f>
        <v/>
      </c>
      <c r="E333" s="97"/>
      <c r="F333" s="98"/>
      <c r="G333" s="99"/>
      <c r="H333" s="100"/>
      <c r="I333" s="101"/>
      <c r="J333" s="95" t="str">
        <f>IF(E333="","",VLOOKUP(E333,Painel!$AH$5:$AI$60,2,FALSE))</f>
        <v/>
      </c>
    </row>
    <row r="334" spans="1:10" x14ac:dyDescent="0.25">
      <c r="A334" s="96"/>
      <c r="B334" s="165" t="str">
        <f>IF(C334="","",VLOOKUP($A334,'Infos Gerais'!$A$2:$D$101,4,FALSE))</f>
        <v/>
      </c>
      <c r="C334" s="166" t="str">
        <f>IF(A334="","",VLOOKUP($A334,'Infos Gerais'!$A$2:$I$101,7,FALSE))</f>
        <v/>
      </c>
      <c r="D334" s="167" t="str">
        <f>IF(C334="","",VLOOKUP($A334,'Infos Gerais'!$A$2:$I$101,9,FALSE))</f>
        <v/>
      </c>
      <c r="E334" s="97"/>
      <c r="F334" s="98"/>
      <c r="G334" s="99"/>
      <c r="H334" s="100"/>
      <c r="I334" s="101"/>
      <c r="J334" s="95" t="str">
        <f>IF(E334="","",VLOOKUP(E334,Painel!$AH$5:$AI$60,2,FALSE))</f>
        <v/>
      </c>
    </row>
    <row r="335" spans="1:10" x14ac:dyDescent="0.25">
      <c r="A335" s="96"/>
      <c r="B335" s="165" t="str">
        <f>IF(C335="","",VLOOKUP($A335,'Infos Gerais'!$A$2:$D$101,4,FALSE))</f>
        <v/>
      </c>
      <c r="C335" s="166" t="str">
        <f>IF(A335="","",VLOOKUP($A335,'Infos Gerais'!$A$2:$I$101,7,FALSE))</f>
        <v/>
      </c>
      <c r="D335" s="167" t="str">
        <f>IF(C335="","",VLOOKUP($A335,'Infos Gerais'!$A$2:$I$101,9,FALSE))</f>
        <v/>
      </c>
      <c r="E335" s="97"/>
      <c r="F335" s="98"/>
      <c r="G335" s="99"/>
      <c r="H335" s="100"/>
      <c r="I335" s="101"/>
      <c r="J335" s="95" t="str">
        <f>IF(E335="","",VLOOKUP(E335,Painel!$AH$5:$AI$60,2,FALSE))</f>
        <v/>
      </c>
    </row>
    <row r="336" spans="1:10" x14ac:dyDescent="0.25">
      <c r="A336" s="96"/>
      <c r="B336" s="165" t="str">
        <f>IF(C336="","",VLOOKUP($A336,'Infos Gerais'!$A$2:$D$101,4,FALSE))</f>
        <v/>
      </c>
      <c r="C336" s="166" t="str">
        <f>IF(A336="","",VLOOKUP($A336,'Infos Gerais'!$A$2:$I$101,7,FALSE))</f>
        <v/>
      </c>
      <c r="D336" s="167" t="str">
        <f>IF(C336="","",VLOOKUP($A336,'Infos Gerais'!$A$2:$I$101,9,FALSE))</f>
        <v/>
      </c>
      <c r="E336" s="97"/>
      <c r="F336" s="98"/>
      <c r="G336" s="99"/>
      <c r="H336" s="100"/>
      <c r="I336" s="101"/>
      <c r="J336" s="95" t="str">
        <f>IF(E336="","",VLOOKUP(E336,Painel!$AH$5:$AI$60,2,FALSE))</f>
        <v/>
      </c>
    </row>
    <row r="337" spans="1:10" x14ac:dyDescent="0.25">
      <c r="A337" s="96"/>
      <c r="B337" s="165" t="str">
        <f>IF(C337="","",VLOOKUP($A337,'Infos Gerais'!$A$2:$D$101,4,FALSE))</f>
        <v/>
      </c>
      <c r="C337" s="166" t="str">
        <f>IF(A337="","",VLOOKUP($A337,'Infos Gerais'!$A$2:$I$101,7,FALSE))</f>
        <v/>
      </c>
      <c r="D337" s="167" t="str">
        <f>IF(C337="","",VLOOKUP($A337,'Infos Gerais'!$A$2:$I$101,9,FALSE))</f>
        <v/>
      </c>
      <c r="E337" s="97"/>
      <c r="F337" s="98"/>
      <c r="G337" s="99"/>
      <c r="H337" s="100"/>
      <c r="I337" s="101"/>
      <c r="J337" s="95" t="str">
        <f>IF(E337="","",VLOOKUP(E337,Painel!$AH$5:$AI$60,2,FALSE))</f>
        <v/>
      </c>
    </row>
    <row r="338" spans="1:10" x14ac:dyDescent="0.25">
      <c r="A338" s="96"/>
      <c r="B338" s="165" t="str">
        <f>IF(C338="","",VLOOKUP($A338,'Infos Gerais'!$A$2:$D$101,4,FALSE))</f>
        <v/>
      </c>
      <c r="C338" s="166" t="str">
        <f>IF(A338="","",VLOOKUP($A338,'Infos Gerais'!$A$2:$I$101,7,FALSE))</f>
        <v/>
      </c>
      <c r="D338" s="167" t="str">
        <f>IF(C338="","",VLOOKUP($A338,'Infos Gerais'!$A$2:$I$101,9,FALSE))</f>
        <v/>
      </c>
      <c r="E338" s="97"/>
      <c r="F338" s="98"/>
      <c r="G338" s="99"/>
      <c r="H338" s="100"/>
      <c r="I338" s="101"/>
      <c r="J338" s="95" t="str">
        <f>IF(E338="","",VLOOKUP(E338,Painel!$AH$5:$AI$60,2,FALSE))</f>
        <v/>
      </c>
    </row>
    <row r="339" spans="1:10" x14ac:dyDescent="0.25">
      <c r="A339" s="96"/>
      <c r="B339" s="165" t="str">
        <f>IF(C339="","",VLOOKUP($A339,'Infos Gerais'!$A$2:$D$101,4,FALSE))</f>
        <v/>
      </c>
      <c r="C339" s="166" t="str">
        <f>IF(A339="","",VLOOKUP($A339,'Infos Gerais'!$A$2:$I$101,7,FALSE))</f>
        <v/>
      </c>
      <c r="D339" s="167" t="str">
        <f>IF(C339="","",VLOOKUP($A339,'Infos Gerais'!$A$2:$I$101,9,FALSE))</f>
        <v/>
      </c>
      <c r="E339" s="97"/>
      <c r="F339" s="98"/>
      <c r="G339" s="99"/>
      <c r="H339" s="100"/>
      <c r="I339" s="101"/>
      <c r="J339" s="95" t="str">
        <f>IF(E339="","",VLOOKUP(E339,Painel!$AH$5:$AI$60,2,FALSE))</f>
        <v/>
      </c>
    </row>
    <row r="340" spans="1:10" x14ac:dyDescent="0.25">
      <c r="A340" s="96"/>
      <c r="B340" s="165" t="str">
        <f>IF(C340="","",VLOOKUP($A340,'Infos Gerais'!$A$2:$D$101,4,FALSE))</f>
        <v/>
      </c>
      <c r="C340" s="166" t="str">
        <f>IF(A340="","",VLOOKUP($A340,'Infos Gerais'!$A$2:$I$101,7,FALSE))</f>
        <v/>
      </c>
      <c r="D340" s="167" t="str">
        <f>IF(C340="","",VLOOKUP($A340,'Infos Gerais'!$A$2:$I$101,9,FALSE))</f>
        <v/>
      </c>
      <c r="E340" s="97"/>
      <c r="F340" s="98"/>
      <c r="G340" s="99"/>
      <c r="H340" s="100"/>
      <c r="I340" s="101"/>
      <c r="J340" s="95" t="str">
        <f>IF(E340="","",VLOOKUP(E340,Painel!$AH$5:$AI$60,2,FALSE))</f>
        <v/>
      </c>
    </row>
    <row r="341" spans="1:10" x14ac:dyDescent="0.25">
      <c r="A341" s="96"/>
      <c r="B341" s="165" t="str">
        <f>IF(C341="","",VLOOKUP($A341,'Infos Gerais'!$A$2:$D$101,4,FALSE))</f>
        <v/>
      </c>
      <c r="C341" s="166" t="str">
        <f>IF(A341="","",VLOOKUP($A341,'Infos Gerais'!$A$2:$I$101,7,FALSE))</f>
        <v/>
      </c>
      <c r="D341" s="167" t="str">
        <f>IF(C341="","",VLOOKUP($A341,'Infos Gerais'!$A$2:$I$101,9,FALSE))</f>
        <v/>
      </c>
      <c r="E341" s="97"/>
      <c r="F341" s="98"/>
      <c r="G341" s="99"/>
      <c r="H341" s="100"/>
      <c r="I341" s="101"/>
      <c r="J341" s="95" t="str">
        <f>IF(E341="","",VLOOKUP(E341,Painel!$AH$5:$AI$60,2,FALSE))</f>
        <v/>
      </c>
    </row>
    <row r="342" spans="1:10" x14ac:dyDescent="0.25">
      <c r="A342" s="96"/>
      <c r="B342" s="165" t="str">
        <f>IF(C342="","",VLOOKUP($A342,'Infos Gerais'!$A$2:$D$101,4,FALSE))</f>
        <v/>
      </c>
      <c r="C342" s="166" t="str">
        <f>IF(A342="","",VLOOKUP($A342,'Infos Gerais'!$A$2:$I$101,7,FALSE))</f>
        <v/>
      </c>
      <c r="D342" s="167" t="str">
        <f>IF(C342="","",VLOOKUP($A342,'Infos Gerais'!$A$2:$I$101,9,FALSE))</f>
        <v/>
      </c>
      <c r="E342" s="97"/>
      <c r="F342" s="98"/>
      <c r="G342" s="99"/>
      <c r="H342" s="100"/>
      <c r="I342" s="101"/>
      <c r="J342" s="95" t="str">
        <f>IF(E342="","",VLOOKUP(E342,Painel!$AH$5:$AI$60,2,FALSE))</f>
        <v/>
      </c>
    </row>
    <row r="343" spans="1:10" x14ac:dyDescent="0.25">
      <c r="A343" s="96"/>
      <c r="B343" s="165" t="str">
        <f>IF(C343="","",VLOOKUP($A343,'Infos Gerais'!$A$2:$D$101,4,FALSE))</f>
        <v/>
      </c>
      <c r="C343" s="166" t="str">
        <f>IF(A343="","",VLOOKUP($A343,'Infos Gerais'!$A$2:$I$101,7,FALSE))</f>
        <v/>
      </c>
      <c r="D343" s="167" t="str">
        <f>IF(C343="","",VLOOKUP($A343,'Infos Gerais'!$A$2:$I$101,9,FALSE))</f>
        <v/>
      </c>
      <c r="E343" s="97"/>
      <c r="F343" s="98"/>
      <c r="G343" s="99"/>
      <c r="H343" s="100"/>
      <c r="I343" s="101"/>
      <c r="J343" s="95" t="str">
        <f>IF(E343="","",VLOOKUP(E343,Painel!$AH$5:$AI$60,2,FALSE))</f>
        <v/>
      </c>
    </row>
    <row r="344" spans="1:10" x14ac:dyDescent="0.25">
      <c r="A344" s="96"/>
      <c r="B344" s="165" t="str">
        <f>IF(C344="","",VLOOKUP($A344,'Infos Gerais'!$A$2:$D$101,4,FALSE))</f>
        <v/>
      </c>
      <c r="C344" s="166" t="str">
        <f>IF(A344="","",VLOOKUP($A344,'Infos Gerais'!$A$2:$I$101,7,FALSE))</f>
        <v/>
      </c>
      <c r="D344" s="167" t="str">
        <f>IF(C344="","",VLOOKUP($A344,'Infos Gerais'!$A$2:$I$101,9,FALSE))</f>
        <v/>
      </c>
      <c r="E344" s="97"/>
      <c r="F344" s="98"/>
      <c r="G344" s="99"/>
      <c r="H344" s="100"/>
      <c r="I344" s="101"/>
      <c r="J344" s="95" t="str">
        <f>IF(E344="","",VLOOKUP(E344,Painel!$AH$5:$AI$60,2,FALSE))</f>
        <v/>
      </c>
    </row>
    <row r="345" spans="1:10" x14ac:dyDescent="0.25">
      <c r="A345" s="96"/>
      <c r="B345" s="165" t="str">
        <f>IF(C345="","",VLOOKUP($A345,'Infos Gerais'!$A$2:$D$101,4,FALSE))</f>
        <v/>
      </c>
      <c r="C345" s="166" t="str">
        <f>IF(A345="","",VLOOKUP($A345,'Infos Gerais'!$A$2:$I$101,7,FALSE))</f>
        <v/>
      </c>
      <c r="D345" s="167" t="str">
        <f>IF(C345="","",VLOOKUP($A345,'Infos Gerais'!$A$2:$I$101,9,FALSE))</f>
        <v/>
      </c>
      <c r="E345" s="97"/>
      <c r="F345" s="98"/>
      <c r="G345" s="99"/>
      <c r="H345" s="100"/>
      <c r="I345" s="101"/>
      <c r="J345" s="95" t="str">
        <f>IF(E345="","",VLOOKUP(E345,Painel!$AH$5:$AI$60,2,FALSE))</f>
        <v/>
      </c>
    </row>
    <row r="346" spans="1:10" x14ac:dyDescent="0.25">
      <c r="A346" s="96"/>
      <c r="B346" s="165" t="str">
        <f>IF(C346="","",VLOOKUP($A346,'Infos Gerais'!$A$2:$D$101,4,FALSE))</f>
        <v/>
      </c>
      <c r="C346" s="166" t="str">
        <f>IF(A346="","",VLOOKUP($A346,'Infos Gerais'!$A$2:$I$101,7,FALSE))</f>
        <v/>
      </c>
      <c r="D346" s="167" t="str">
        <f>IF(C346="","",VLOOKUP($A346,'Infos Gerais'!$A$2:$I$101,9,FALSE))</f>
        <v/>
      </c>
      <c r="E346" s="97"/>
      <c r="F346" s="98"/>
      <c r="G346" s="99"/>
      <c r="H346" s="100"/>
      <c r="I346" s="101"/>
      <c r="J346" s="95" t="str">
        <f>IF(E346="","",VLOOKUP(E346,Painel!$AH$5:$AI$60,2,FALSE))</f>
        <v/>
      </c>
    </row>
    <row r="347" spans="1:10" x14ac:dyDescent="0.25">
      <c r="A347" s="96"/>
      <c r="B347" s="165" t="str">
        <f>IF(C347="","",VLOOKUP($A347,'Infos Gerais'!$A$2:$D$101,4,FALSE))</f>
        <v/>
      </c>
      <c r="C347" s="166" t="str">
        <f>IF(A347="","",VLOOKUP($A347,'Infos Gerais'!$A$2:$I$101,7,FALSE))</f>
        <v/>
      </c>
      <c r="D347" s="167" t="str">
        <f>IF(C347="","",VLOOKUP($A347,'Infos Gerais'!$A$2:$I$101,9,FALSE))</f>
        <v/>
      </c>
      <c r="E347" s="97"/>
      <c r="F347" s="98"/>
      <c r="G347" s="99"/>
      <c r="H347" s="100"/>
      <c r="I347" s="101"/>
      <c r="J347" s="95" t="str">
        <f>IF(E347="","",VLOOKUP(E347,Painel!$AH$5:$AI$60,2,FALSE))</f>
        <v/>
      </c>
    </row>
    <row r="348" spans="1:10" x14ac:dyDescent="0.25">
      <c r="A348" s="96"/>
      <c r="B348" s="165" t="str">
        <f>IF(C348="","",VLOOKUP($A348,'Infos Gerais'!$A$2:$D$101,4,FALSE))</f>
        <v/>
      </c>
      <c r="C348" s="166" t="str">
        <f>IF(A348="","",VLOOKUP($A348,'Infos Gerais'!$A$2:$I$101,7,FALSE))</f>
        <v/>
      </c>
      <c r="D348" s="167" t="str">
        <f>IF(C348="","",VLOOKUP($A348,'Infos Gerais'!$A$2:$I$101,9,FALSE))</f>
        <v/>
      </c>
      <c r="E348" s="97"/>
      <c r="F348" s="98"/>
      <c r="G348" s="99"/>
      <c r="H348" s="100"/>
      <c r="I348" s="101"/>
      <c r="J348" s="95" t="str">
        <f>IF(E348="","",VLOOKUP(E348,Painel!$AH$5:$AI$60,2,FALSE))</f>
        <v/>
      </c>
    </row>
    <row r="349" spans="1:10" x14ac:dyDescent="0.25">
      <c r="A349" s="96"/>
      <c r="B349" s="165" t="str">
        <f>IF(C349="","",VLOOKUP($A349,'Infos Gerais'!$A$2:$D$101,4,FALSE))</f>
        <v/>
      </c>
      <c r="C349" s="166" t="str">
        <f>IF(A349="","",VLOOKUP($A349,'Infos Gerais'!$A$2:$I$101,7,FALSE))</f>
        <v/>
      </c>
      <c r="D349" s="167" t="str">
        <f>IF(C349="","",VLOOKUP($A349,'Infos Gerais'!$A$2:$I$101,9,FALSE))</f>
        <v/>
      </c>
      <c r="E349" s="97"/>
      <c r="F349" s="98"/>
      <c r="G349" s="99"/>
      <c r="H349" s="100"/>
      <c r="I349" s="101"/>
      <c r="J349" s="95" t="str">
        <f>IF(E349="","",VLOOKUP(E349,Painel!$AH$5:$AI$60,2,FALSE))</f>
        <v/>
      </c>
    </row>
    <row r="350" spans="1:10" x14ac:dyDescent="0.25">
      <c r="A350" s="96"/>
      <c r="B350" s="165" t="str">
        <f>IF(C350="","",VLOOKUP($A350,'Infos Gerais'!$A$2:$D$101,4,FALSE))</f>
        <v/>
      </c>
      <c r="C350" s="166" t="str">
        <f>IF(A350="","",VLOOKUP($A350,'Infos Gerais'!$A$2:$I$101,7,FALSE))</f>
        <v/>
      </c>
      <c r="D350" s="167" t="str">
        <f>IF(C350="","",VLOOKUP($A350,'Infos Gerais'!$A$2:$I$101,9,FALSE))</f>
        <v/>
      </c>
      <c r="E350" s="97"/>
      <c r="F350" s="98"/>
      <c r="G350" s="99"/>
      <c r="H350" s="100"/>
      <c r="I350" s="101"/>
      <c r="J350" s="95" t="str">
        <f>IF(E350="","",VLOOKUP(E350,Painel!$AH$5:$AI$60,2,FALSE))</f>
        <v/>
      </c>
    </row>
    <row r="351" spans="1:10" x14ac:dyDescent="0.25">
      <c r="A351" s="96"/>
      <c r="B351" s="165" t="str">
        <f>IF(C351="","",VLOOKUP($A351,'Infos Gerais'!$A$2:$D$101,4,FALSE))</f>
        <v/>
      </c>
      <c r="C351" s="166" t="str">
        <f>IF(A351="","",VLOOKUP($A351,'Infos Gerais'!$A$2:$I$101,7,FALSE))</f>
        <v/>
      </c>
      <c r="D351" s="167" t="str">
        <f>IF(C351="","",VLOOKUP($A351,'Infos Gerais'!$A$2:$I$101,9,FALSE))</f>
        <v/>
      </c>
      <c r="E351" s="97"/>
      <c r="F351" s="98"/>
      <c r="G351" s="99"/>
      <c r="H351" s="100"/>
      <c r="I351" s="101"/>
      <c r="J351" s="95" t="str">
        <f>IF(E351="","",VLOOKUP(E351,Painel!$AH$5:$AI$60,2,FALSE))</f>
        <v/>
      </c>
    </row>
    <row r="352" spans="1:10" x14ac:dyDescent="0.25">
      <c r="A352" s="96"/>
      <c r="B352" s="165" t="str">
        <f>IF(C352="","",VLOOKUP($A352,'Infos Gerais'!$A$2:$D$101,4,FALSE))</f>
        <v/>
      </c>
      <c r="C352" s="166" t="str">
        <f>IF(A352="","",VLOOKUP($A352,'Infos Gerais'!$A$2:$I$101,7,FALSE))</f>
        <v/>
      </c>
      <c r="D352" s="167" t="str">
        <f>IF(C352="","",VLOOKUP($A352,'Infos Gerais'!$A$2:$I$101,9,FALSE))</f>
        <v/>
      </c>
      <c r="E352" s="97"/>
      <c r="F352" s="98"/>
      <c r="G352" s="99"/>
      <c r="H352" s="100"/>
      <c r="I352" s="101"/>
      <c r="J352" s="95" t="str">
        <f>IF(E352="","",VLOOKUP(E352,Painel!$AH$5:$AI$60,2,FALSE))</f>
        <v/>
      </c>
    </row>
    <row r="353" spans="1:10" x14ac:dyDescent="0.25">
      <c r="A353" s="96"/>
      <c r="B353" s="165" t="str">
        <f>IF(C353="","",VLOOKUP($A353,'Infos Gerais'!$A$2:$D$101,4,FALSE))</f>
        <v/>
      </c>
      <c r="C353" s="166" t="str">
        <f>IF(A353="","",VLOOKUP($A353,'Infos Gerais'!$A$2:$I$101,7,FALSE))</f>
        <v/>
      </c>
      <c r="D353" s="167" t="str">
        <f>IF(C353="","",VLOOKUP($A353,'Infos Gerais'!$A$2:$I$101,9,FALSE))</f>
        <v/>
      </c>
      <c r="E353" s="97"/>
      <c r="F353" s="98"/>
      <c r="G353" s="99"/>
      <c r="H353" s="100"/>
      <c r="I353" s="101"/>
      <c r="J353" s="95" t="str">
        <f>IF(E353="","",VLOOKUP(E353,Painel!$AH$5:$AI$60,2,FALSE))</f>
        <v/>
      </c>
    </row>
    <row r="354" spans="1:10" x14ac:dyDescent="0.25">
      <c r="A354" s="96"/>
      <c r="B354" s="165" t="str">
        <f>IF(C354="","",VLOOKUP($A354,'Infos Gerais'!$A$2:$D$101,4,FALSE))</f>
        <v/>
      </c>
      <c r="C354" s="166" t="str">
        <f>IF(A354="","",VLOOKUP($A354,'Infos Gerais'!$A$2:$I$101,7,FALSE))</f>
        <v/>
      </c>
      <c r="D354" s="167" t="str">
        <f>IF(C354="","",VLOOKUP($A354,'Infos Gerais'!$A$2:$I$101,9,FALSE))</f>
        <v/>
      </c>
      <c r="E354" s="97"/>
      <c r="F354" s="98"/>
      <c r="G354" s="99"/>
      <c r="H354" s="100"/>
      <c r="I354" s="101"/>
      <c r="J354" s="95" t="str">
        <f>IF(E354="","",VLOOKUP(E354,Painel!$AH$5:$AI$60,2,FALSE))</f>
        <v/>
      </c>
    </row>
    <row r="355" spans="1:10" x14ac:dyDescent="0.25">
      <c r="A355" s="96"/>
      <c r="B355" s="165" t="str">
        <f>IF(C355="","",VLOOKUP($A355,'Infos Gerais'!$A$2:$D$101,4,FALSE))</f>
        <v/>
      </c>
      <c r="C355" s="166" t="str">
        <f>IF(A355="","",VLOOKUP($A355,'Infos Gerais'!$A$2:$I$101,7,FALSE))</f>
        <v/>
      </c>
      <c r="D355" s="167" t="str">
        <f>IF(C355="","",VLOOKUP($A355,'Infos Gerais'!$A$2:$I$101,9,FALSE))</f>
        <v/>
      </c>
      <c r="E355" s="97"/>
      <c r="F355" s="98"/>
      <c r="G355" s="99"/>
      <c r="H355" s="100"/>
      <c r="I355" s="101"/>
      <c r="J355" s="95" t="str">
        <f>IF(E355="","",VLOOKUP(E355,Painel!$AH$5:$AI$60,2,FALSE))</f>
        <v/>
      </c>
    </row>
    <row r="356" spans="1:10" x14ac:dyDescent="0.25">
      <c r="A356" s="96"/>
      <c r="B356" s="165" t="str">
        <f>IF(C356="","",VLOOKUP($A356,'Infos Gerais'!$A$2:$D$101,4,FALSE))</f>
        <v/>
      </c>
      <c r="C356" s="166" t="str">
        <f>IF(A356="","",VLOOKUP($A356,'Infos Gerais'!$A$2:$I$101,7,FALSE))</f>
        <v/>
      </c>
      <c r="D356" s="167" t="str">
        <f>IF(C356="","",VLOOKUP($A356,'Infos Gerais'!$A$2:$I$101,9,FALSE))</f>
        <v/>
      </c>
      <c r="E356" s="97"/>
      <c r="F356" s="98"/>
      <c r="G356" s="99"/>
      <c r="H356" s="100"/>
      <c r="I356" s="101"/>
      <c r="J356" s="95" t="str">
        <f>IF(E356="","",VLOOKUP(E356,Painel!$AH$5:$AI$60,2,FALSE))</f>
        <v/>
      </c>
    </row>
    <row r="357" spans="1:10" x14ac:dyDescent="0.25">
      <c r="A357" s="96"/>
      <c r="B357" s="165" t="str">
        <f>IF(C357="","",VLOOKUP($A357,'Infos Gerais'!$A$2:$D$101,4,FALSE))</f>
        <v/>
      </c>
      <c r="C357" s="166" t="str">
        <f>IF(A357="","",VLOOKUP($A357,'Infos Gerais'!$A$2:$I$101,7,FALSE))</f>
        <v/>
      </c>
      <c r="D357" s="167" t="str">
        <f>IF(C357="","",VLOOKUP($A357,'Infos Gerais'!$A$2:$I$101,9,FALSE))</f>
        <v/>
      </c>
      <c r="E357" s="97"/>
      <c r="F357" s="98"/>
      <c r="G357" s="99"/>
      <c r="H357" s="100"/>
      <c r="I357" s="101"/>
      <c r="J357" s="95" t="str">
        <f>IF(E357="","",VLOOKUP(E357,Painel!$AH$5:$AI$60,2,FALSE))</f>
        <v/>
      </c>
    </row>
    <row r="358" spans="1:10" x14ac:dyDescent="0.25">
      <c r="A358" s="96"/>
      <c r="B358" s="165" t="str">
        <f>IF(C358="","",VLOOKUP($A358,'Infos Gerais'!$A$2:$D$101,4,FALSE))</f>
        <v/>
      </c>
      <c r="C358" s="166" t="str">
        <f>IF(A358="","",VLOOKUP($A358,'Infos Gerais'!$A$2:$I$101,7,FALSE))</f>
        <v/>
      </c>
      <c r="D358" s="167" t="str">
        <f>IF(C358="","",VLOOKUP($A358,'Infos Gerais'!$A$2:$I$101,9,FALSE))</f>
        <v/>
      </c>
      <c r="E358" s="97"/>
      <c r="F358" s="98"/>
      <c r="G358" s="99"/>
      <c r="H358" s="100"/>
      <c r="I358" s="101"/>
      <c r="J358" s="95" t="str">
        <f>IF(E358="","",VLOOKUP(E358,Painel!$AH$5:$AI$60,2,FALSE))</f>
        <v/>
      </c>
    </row>
    <row r="359" spans="1:10" x14ac:dyDescent="0.25">
      <c r="A359" s="96"/>
      <c r="B359" s="165" t="str">
        <f>IF(C359="","",VLOOKUP($A359,'Infos Gerais'!$A$2:$D$101,4,FALSE))</f>
        <v/>
      </c>
      <c r="C359" s="166" t="str">
        <f>IF(A359="","",VLOOKUP($A359,'Infos Gerais'!$A$2:$I$101,7,FALSE))</f>
        <v/>
      </c>
      <c r="D359" s="167" t="str">
        <f>IF(C359="","",VLOOKUP($A359,'Infos Gerais'!$A$2:$I$101,9,FALSE))</f>
        <v/>
      </c>
      <c r="E359" s="97"/>
      <c r="F359" s="98"/>
      <c r="G359" s="99"/>
      <c r="H359" s="100"/>
      <c r="I359" s="101"/>
      <c r="J359" s="95" t="str">
        <f>IF(E359="","",VLOOKUP(E359,Painel!$AH$5:$AI$60,2,FALSE))</f>
        <v/>
      </c>
    </row>
    <row r="360" spans="1:10" x14ac:dyDescent="0.25">
      <c r="A360" s="96"/>
      <c r="B360" s="165" t="str">
        <f>IF(C360="","",VLOOKUP($A360,'Infos Gerais'!$A$2:$D$101,4,FALSE))</f>
        <v/>
      </c>
      <c r="C360" s="166" t="str">
        <f>IF(A360="","",VLOOKUP($A360,'Infos Gerais'!$A$2:$I$101,7,FALSE))</f>
        <v/>
      </c>
      <c r="D360" s="167" t="str">
        <f>IF(C360="","",VLOOKUP($A360,'Infos Gerais'!$A$2:$I$101,9,FALSE))</f>
        <v/>
      </c>
      <c r="E360" s="97"/>
      <c r="F360" s="98"/>
      <c r="G360" s="99"/>
      <c r="H360" s="100"/>
      <c r="I360" s="101"/>
      <c r="J360" s="95" t="str">
        <f>IF(E360="","",VLOOKUP(E360,Painel!$AH$5:$AI$60,2,FALSE))</f>
        <v/>
      </c>
    </row>
    <row r="361" spans="1:10" x14ac:dyDescent="0.25">
      <c r="A361" s="96"/>
      <c r="B361" s="165" t="str">
        <f>IF(C361="","",VLOOKUP($A361,'Infos Gerais'!$A$2:$D$101,4,FALSE))</f>
        <v/>
      </c>
      <c r="C361" s="166" t="str">
        <f>IF(A361="","",VLOOKUP($A361,'Infos Gerais'!$A$2:$I$101,7,FALSE))</f>
        <v/>
      </c>
      <c r="D361" s="167" t="str">
        <f>IF(C361="","",VLOOKUP($A361,'Infos Gerais'!$A$2:$I$101,9,FALSE))</f>
        <v/>
      </c>
      <c r="E361" s="97"/>
      <c r="F361" s="98"/>
      <c r="G361" s="99"/>
      <c r="H361" s="100"/>
      <c r="I361" s="101"/>
      <c r="J361" s="95" t="str">
        <f>IF(E361="","",VLOOKUP(E361,Painel!$AH$5:$AI$60,2,FALSE))</f>
        <v/>
      </c>
    </row>
    <row r="362" spans="1:10" x14ac:dyDescent="0.25">
      <c r="A362" s="96"/>
      <c r="B362" s="165" t="str">
        <f>IF(C362="","",VLOOKUP($A362,'Infos Gerais'!$A$2:$D$101,4,FALSE))</f>
        <v/>
      </c>
      <c r="C362" s="166" t="str">
        <f>IF(A362="","",VLOOKUP($A362,'Infos Gerais'!$A$2:$I$101,7,FALSE))</f>
        <v/>
      </c>
      <c r="D362" s="167" t="str">
        <f>IF(C362="","",VLOOKUP($A362,'Infos Gerais'!$A$2:$I$101,9,FALSE))</f>
        <v/>
      </c>
      <c r="E362" s="97"/>
      <c r="F362" s="98"/>
      <c r="G362" s="99"/>
      <c r="H362" s="100"/>
      <c r="I362" s="101"/>
      <c r="J362" s="95" t="str">
        <f>IF(E362="","",VLOOKUP(E362,Painel!$AH$5:$AI$60,2,FALSE))</f>
        <v/>
      </c>
    </row>
    <row r="363" spans="1:10" x14ac:dyDescent="0.25">
      <c r="A363" s="96"/>
      <c r="B363" s="165" t="str">
        <f>IF(C363="","",VLOOKUP($A363,'Infos Gerais'!$A$2:$D$101,4,FALSE))</f>
        <v/>
      </c>
      <c r="C363" s="166" t="str">
        <f>IF(A363="","",VLOOKUP($A363,'Infos Gerais'!$A$2:$I$101,7,FALSE))</f>
        <v/>
      </c>
      <c r="D363" s="167" t="str">
        <f>IF(C363="","",VLOOKUP($A363,'Infos Gerais'!$A$2:$I$101,9,FALSE))</f>
        <v/>
      </c>
      <c r="E363" s="97"/>
      <c r="F363" s="98"/>
      <c r="G363" s="99"/>
      <c r="H363" s="100"/>
      <c r="I363" s="101"/>
      <c r="J363" s="95" t="str">
        <f>IF(E363="","",VLOOKUP(E363,Painel!$AH$5:$AI$60,2,FALSE))</f>
        <v/>
      </c>
    </row>
    <row r="364" spans="1:10" x14ac:dyDescent="0.25">
      <c r="A364" s="96"/>
      <c r="B364" s="165" t="str">
        <f>IF(C364="","",VLOOKUP($A364,'Infos Gerais'!$A$2:$D$101,4,FALSE))</f>
        <v/>
      </c>
      <c r="C364" s="166" t="str">
        <f>IF(A364="","",VLOOKUP($A364,'Infos Gerais'!$A$2:$I$101,7,FALSE))</f>
        <v/>
      </c>
      <c r="D364" s="167" t="str">
        <f>IF(C364="","",VLOOKUP($A364,'Infos Gerais'!$A$2:$I$101,9,FALSE))</f>
        <v/>
      </c>
      <c r="E364" s="97"/>
      <c r="F364" s="98"/>
      <c r="G364" s="99"/>
      <c r="H364" s="100"/>
      <c r="I364" s="101"/>
      <c r="J364" s="95" t="str">
        <f>IF(E364="","",VLOOKUP(E364,Painel!$AH$5:$AI$60,2,FALSE))</f>
        <v/>
      </c>
    </row>
    <row r="365" spans="1:10" x14ac:dyDescent="0.25">
      <c r="A365" s="96"/>
      <c r="B365" s="165" t="str">
        <f>IF(C365="","",VLOOKUP($A365,'Infos Gerais'!$A$2:$D$101,4,FALSE))</f>
        <v/>
      </c>
      <c r="C365" s="166" t="str">
        <f>IF(A365="","",VLOOKUP($A365,'Infos Gerais'!$A$2:$I$101,7,FALSE))</f>
        <v/>
      </c>
      <c r="D365" s="167" t="str">
        <f>IF(C365="","",VLOOKUP($A365,'Infos Gerais'!$A$2:$I$101,9,FALSE))</f>
        <v/>
      </c>
      <c r="E365" s="97"/>
      <c r="F365" s="98"/>
      <c r="G365" s="99"/>
      <c r="H365" s="100"/>
      <c r="I365" s="101"/>
      <c r="J365" s="95" t="str">
        <f>IF(E365="","",VLOOKUP(E365,Painel!$AH$5:$AI$60,2,FALSE))</f>
        <v/>
      </c>
    </row>
    <row r="366" spans="1:10" x14ac:dyDescent="0.25">
      <c r="A366" s="96"/>
      <c r="B366" s="165" t="str">
        <f>IF(C366="","",VLOOKUP($A366,'Infos Gerais'!$A$2:$D$101,4,FALSE))</f>
        <v/>
      </c>
      <c r="C366" s="166" t="str">
        <f>IF(A366="","",VLOOKUP($A366,'Infos Gerais'!$A$2:$I$101,7,FALSE))</f>
        <v/>
      </c>
      <c r="D366" s="167" t="str">
        <f>IF(C366="","",VLOOKUP($A366,'Infos Gerais'!$A$2:$I$101,9,FALSE))</f>
        <v/>
      </c>
      <c r="E366" s="97"/>
      <c r="F366" s="98"/>
      <c r="G366" s="99"/>
      <c r="H366" s="100"/>
      <c r="I366" s="101"/>
      <c r="J366" s="95" t="str">
        <f>IF(E366="","",VLOOKUP(E366,Painel!$AH$5:$AI$60,2,FALSE))</f>
        <v/>
      </c>
    </row>
    <row r="367" spans="1:10" x14ac:dyDescent="0.25">
      <c r="A367" s="96"/>
      <c r="B367" s="165" t="str">
        <f>IF(C367="","",VLOOKUP($A367,'Infos Gerais'!$A$2:$D$101,4,FALSE))</f>
        <v/>
      </c>
      <c r="C367" s="166" t="str">
        <f>IF(A367="","",VLOOKUP($A367,'Infos Gerais'!$A$2:$I$101,7,FALSE))</f>
        <v/>
      </c>
      <c r="D367" s="167" t="str">
        <f>IF(C367="","",VLOOKUP($A367,'Infos Gerais'!$A$2:$I$101,9,FALSE))</f>
        <v/>
      </c>
      <c r="E367" s="97"/>
      <c r="F367" s="98"/>
      <c r="G367" s="99"/>
      <c r="H367" s="100"/>
      <c r="I367" s="101"/>
      <c r="J367" s="95" t="str">
        <f>IF(E367="","",VLOOKUP(E367,Painel!$AH$5:$AI$60,2,FALSE))</f>
        <v/>
      </c>
    </row>
    <row r="368" spans="1:10" x14ac:dyDescent="0.25">
      <c r="A368" s="96"/>
      <c r="B368" s="165" t="str">
        <f>IF(C368="","",VLOOKUP($A368,'Infos Gerais'!$A$2:$D$101,4,FALSE))</f>
        <v/>
      </c>
      <c r="C368" s="166" t="str">
        <f>IF(A368="","",VLOOKUP($A368,'Infos Gerais'!$A$2:$I$101,7,FALSE))</f>
        <v/>
      </c>
      <c r="D368" s="167" t="str">
        <f>IF(C368="","",VLOOKUP($A368,'Infos Gerais'!$A$2:$I$101,9,FALSE))</f>
        <v/>
      </c>
      <c r="E368" s="97"/>
      <c r="F368" s="98"/>
      <c r="G368" s="99"/>
      <c r="H368" s="100"/>
      <c r="I368" s="101"/>
      <c r="J368" s="95" t="str">
        <f>IF(E368="","",VLOOKUP(E368,Painel!$AH$5:$AI$60,2,FALSE))</f>
        <v/>
      </c>
    </row>
    <row r="369" spans="1:10" x14ac:dyDescent="0.25">
      <c r="A369" s="96"/>
      <c r="B369" s="165" t="str">
        <f>IF(C369="","",VLOOKUP($A369,'Infos Gerais'!$A$2:$D$101,4,FALSE))</f>
        <v/>
      </c>
      <c r="C369" s="166" t="str">
        <f>IF(A369="","",VLOOKUP($A369,'Infos Gerais'!$A$2:$I$101,7,FALSE))</f>
        <v/>
      </c>
      <c r="D369" s="167" t="str">
        <f>IF(C369="","",VLOOKUP($A369,'Infos Gerais'!$A$2:$I$101,9,FALSE))</f>
        <v/>
      </c>
      <c r="E369" s="97"/>
      <c r="F369" s="98"/>
      <c r="G369" s="99"/>
      <c r="H369" s="100"/>
      <c r="I369" s="101"/>
      <c r="J369" s="95" t="str">
        <f>IF(E369="","",VLOOKUP(E369,Painel!$AH$5:$AI$60,2,FALSE))</f>
        <v/>
      </c>
    </row>
    <row r="370" spans="1:10" x14ac:dyDescent="0.25">
      <c r="A370" s="96"/>
      <c r="B370" s="165" t="str">
        <f>IF(C370="","",VLOOKUP($A370,'Infos Gerais'!$A$2:$D$101,4,FALSE))</f>
        <v/>
      </c>
      <c r="C370" s="166" t="str">
        <f>IF(A370="","",VLOOKUP($A370,'Infos Gerais'!$A$2:$I$101,7,FALSE))</f>
        <v/>
      </c>
      <c r="D370" s="167" t="str">
        <f>IF(C370="","",VLOOKUP($A370,'Infos Gerais'!$A$2:$I$101,9,FALSE))</f>
        <v/>
      </c>
      <c r="E370" s="97"/>
      <c r="F370" s="98"/>
      <c r="G370" s="99"/>
      <c r="H370" s="100"/>
      <c r="I370" s="101"/>
      <c r="J370" s="95" t="str">
        <f>IF(E370="","",VLOOKUP(E370,Painel!$AH$5:$AI$60,2,FALSE))</f>
        <v/>
      </c>
    </row>
    <row r="371" spans="1:10" x14ac:dyDescent="0.25">
      <c r="A371" s="96"/>
      <c r="B371" s="165" t="str">
        <f>IF(C371="","",VLOOKUP($A371,'Infos Gerais'!$A$2:$D$101,4,FALSE))</f>
        <v/>
      </c>
      <c r="C371" s="166" t="str">
        <f>IF(A371="","",VLOOKUP($A371,'Infos Gerais'!$A$2:$I$101,7,FALSE))</f>
        <v/>
      </c>
      <c r="D371" s="167" t="str">
        <f>IF(C371="","",VLOOKUP($A371,'Infos Gerais'!$A$2:$I$101,9,FALSE))</f>
        <v/>
      </c>
      <c r="E371" s="97"/>
      <c r="F371" s="98"/>
      <c r="G371" s="99"/>
      <c r="H371" s="100"/>
      <c r="I371" s="101"/>
      <c r="J371" s="95" t="str">
        <f>IF(E371="","",VLOOKUP(E371,Painel!$AH$5:$AI$60,2,FALSE))</f>
        <v/>
      </c>
    </row>
    <row r="372" spans="1:10" x14ac:dyDescent="0.25">
      <c r="A372" s="96"/>
      <c r="B372" s="165" t="str">
        <f>IF(C372="","",VLOOKUP($A372,'Infos Gerais'!$A$2:$D$101,4,FALSE))</f>
        <v/>
      </c>
      <c r="C372" s="166" t="str">
        <f>IF(A372="","",VLOOKUP($A372,'Infos Gerais'!$A$2:$I$101,7,FALSE))</f>
        <v/>
      </c>
      <c r="D372" s="167" t="str">
        <f>IF(C372="","",VLOOKUP($A372,'Infos Gerais'!$A$2:$I$101,9,FALSE))</f>
        <v/>
      </c>
      <c r="E372" s="97"/>
      <c r="F372" s="98"/>
      <c r="G372" s="99"/>
      <c r="H372" s="100"/>
      <c r="I372" s="101"/>
      <c r="J372" s="95" t="str">
        <f>IF(E372="","",VLOOKUP(E372,Painel!$AH$5:$AI$60,2,FALSE))</f>
        <v/>
      </c>
    </row>
    <row r="373" spans="1:10" x14ac:dyDescent="0.25">
      <c r="A373" s="96"/>
      <c r="B373" s="165" t="str">
        <f>IF(C373="","",VLOOKUP($A373,'Infos Gerais'!$A$2:$D$101,4,FALSE))</f>
        <v/>
      </c>
      <c r="C373" s="166" t="str">
        <f>IF(A373="","",VLOOKUP($A373,'Infos Gerais'!$A$2:$I$101,7,FALSE))</f>
        <v/>
      </c>
      <c r="D373" s="167" t="str">
        <f>IF(C373="","",VLOOKUP($A373,'Infos Gerais'!$A$2:$I$101,9,FALSE))</f>
        <v/>
      </c>
      <c r="E373" s="97"/>
      <c r="F373" s="98"/>
      <c r="G373" s="99"/>
      <c r="H373" s="100"/>
      <c r="I373" s="101"/>
      <c r="J373" s="95" t="str">
        <f>IF(E373="","",VLOOKUP(E373,Painel!$AH$5:$AI$60,2,FALSE))</f>
        <v/>
      </c>
    </row>
    <row r="374" spans="1:10" x14ac:dyDescent="0.25">
      <c r="A374" s="96"/>
      <c r="B374" s="165" t="str">
        <f>IF(C374="","",VLOOKUP($A374,'Infos Gerais'!$A$2:$D$101,4,FALSE))</f>
        <v/>
      </c>
      <c r="C374" s="166" t="str">
        <f>IF(A374="","",VLOOKUP($A374,'Infos Gerais'!$A$2:$I$101,7,FALSE))</f>
        <v/>
      </c>
      <c r="D374" s="167" t="str">
        <f>IF(C374="","",VLOOKUP($A374,'Infos Gerais'!$A$2:$I$101,9,FALSE))</f>
        <v/>
      </c>
      <c r="E374" s="97"/>
      <c r="F374" s="98"/>
      <c r="G374" s="99"/>
      <c r="H374" s="100"/>
      <c r="I374" s="101"/>
      <c r="J374" s="95" t="str">
        <f>IF(E374="","",VLOOKUP(E374,Painel!$AH$5:$AI$60,2,FALSE))</f>
        <v/>
      </c>
    </row>
    <row r="375" spans="1:10" x14ac:dyDescent="0.25">
      <c r="A375" s="96"/>
      <c r="B375" s="165" t="str">
        <f>IF(C375="","",VLOOKUP($A375,'Infos Gerais'!$A$2:$D$101,4,FALSE))</f>
        <v/>
      </c>
      <c r="C375" s="166" t="str">
        <f>IF(A375="","",VLOOKUP($A375,'Infos Gerais'!$A$2:$I$101,7,FALSE))</f>
        <v/>
      </c>
      <c r="D375" s="167" t="str">
        <f>IF(C375="","",VLOOKUP($A375,'Infos Gerais'!$A$2:$I$101,9,FALSE))</f>
        <v/>
      </c>
      <c r="E375" s="97"/>
      <c r="F375" s="98"/>
      <c r="G375" s="99"/>
      <c r="H375" s="100"/>
      <c r="I375" s="101"/>
      <c r="J375" s="95" t="str">
        <f>IF(E375="","",VLOOKUP(E375,Painel!$AH$5:$AI$60,2,FALSE))</f>
        <v/>
      </c>
    </row>
    <row r="376" spans="1:10" x14ac:dyDescent="0.25">
      <c r="A376" s="96"/>
      <c r="B376" s="165" t="str">
        <f>IF(C376="","",VLOOKUP($A376,'Infos Gerais'!$A$2:$D$101,4,FALSE))</f>
        <v/>
      </c>
      <c r="C376" s="166" t="str">
        <f>IF(A376="","",VLOOKUP($A376,'Infos Gerais'!$A$2:$I$101,7,FALSE))</f>
        <v/>
      </c>
      <c r="D376" s="167" t="str">
        <f>IF(C376="","",VLOOKUP($A376,'Infos Gerais'!$A$2:$I$101,9,FALSE))</f>
        <v/>
      </c>
      <c r="E376" s="97"/>
      <c r="F376" s="98"/>
      <c r="G376" s="99"/>
      <c r="H376" s="100"/>
      <c r="I376" s="101"/>
      <c r="J376" s="95" t="str">
        <f>IF(E376="","",VLOOKUP(E376,Painel!$AH$5:$AI$60,2,FALSE))</f>
        <v/>
      </c>
    </row>
    <row r="377" spans="1:10" x14ac:dyDescent="0.25">
      <c r="A377" s="96"/>
      <c r="B377" s="165" t="str">
        <f>IF(C377="","",VLOOKUP($A377,'Infos Gerais'!$A$2:$D$101,4,FALSE))</f>
        <v/>
      </c>
      <c r="C377" s="166" t="str">
        <f>IF(A377="","",VLOOKUP($A377,'Infos Gerais'!$A$2:$I$101,7,FALSE))</f>
        <v/>
      </c>
      <c r="D377" s="167" t="str">
        <f>IF(C377="","",VLOOKUP($A377,'Infos Gerais'!$A$2:$I$101,9,FALSE))</f>
        <v/>
      </c>
      <c r="E377" s="97"/>
      <c r="F377" s="98"/>
      <c r="G377" s="99"/>
      <c r="H377" s="100"/>
      <c r="I377" s="101"/>
      <c r="J377" s="95" t="str">
        <f>IF(E377="","",VLOOKUP(E377,Painel!$AH$5:$AI$60,2,FALSE))</f>
        <v/>
      </c>
    </row>
    <row r="378" spans="1:10" x14ac:dyDescent="0.25">
      <c r="A378" s="96"/>
      <c r="B378" s="165" t="str">
        <f>IF(C378="","",VLOOKUP($A378,'Infos Gerais'!$A$2:$D$101,4,FALSE))</f>
        <v/>
      </c>
      <c r="C378" s="166" t="str">
        <f>IF(A378="","",VLOOKUP($A378,'Infos Gerais'!$A$2:$I$101,7,FALSE))</f>
        <v/>
      </c>
      <c r="D378" s="167" t="str">
        <f>IF(C378="","",VLOOKUP($A378,'Infos Gerais'!$A$2:$I$101,9,FALSE))</f>
        <v/>
      </c>
      <c r="E378" s="97"/>
      <c r="F378" s="98"/>
      <c r="G378" s="99"/>
      <c r="H378" s="100"/>
      <c r="I378" s="101"/>
      <c r="J378" s="95" t="str">
        <f>IF(E378="","",VLOOKUP(E378,Painel!$AH$5:$AI$60,2,FALSE))</f>
        <v/>
      </c>
    </row>
    <row r="379" spans="1:10" x14ac:dyDescent="0.25">
      <c r="A379" s="96"/>
      <c r="B379" s="165" t="str">
        <f>IF(C379="","",VLOOKUP($A379,'Infos Gerais'!$A$2:$D$101,4,FALSE))</f>
        <v/>
      </c>
      <c r="C379" s="166" t="str">
        <f>IF(A379="","",VLOOKUP($A379,'Infos Gerais'!$A$2:$I$101,7,FALSE))</f>
        <v/>
      </c>
      <c r="D379" s="167" t="str">
        <f>IF(C379="","",VLOOKUP($A379,'Infos Gerais'!$A$2:$I$101,9,FALSE))</f>
        <v/>
      </c>
      <c r="E379" s="97"/>
      <c r="F379" s="98"/>
      <c r="G379" s="99"/>
      <c r="H379" s="100"/>
      <c r="I379" s="101"/>
      <c r="J379" s="95" t="str">
        <f>IF(E379="","",VLOOKUP(E379,Painel!$AH$5:$AI$60,2,FALSE))</f>
        <v/>
      </c>
    </row>
    <row r="380" spans="1:10" x14ac:dyDescent="0.25">
      <c r="A380" s="96"/>
      <c r="B380" s="165" t="str">
        <f>IF(C380="","",VLOOKUP($A380,'Infos Gerais'!$A$2:$D$101,4,FALSE))</f>
        <v/>
      </c>
      <c r="C380" s="166" t="str">
        <f>IF(A380="","",VLOOKUP($A380,'Infos Gerais'!$A$2:$I$101,7,FALSE))</f>
        <v/>
      </c>
      <c r="D380" s="167" t="str">
        <f>IF(C380="","",VLOOKUP($A380,'Infos Gerais'!$A$2:$I$101,9,FALSE))</f>
        <v/>
      </c>
      <c r="E380" s="97"/>
      <c r="F380" s="98"/>
      <c r="G380" s="99"/>
      <c r="H380" s="100"/>
      <c r="I380" s="101"/>
      <c r="J380" s="95" t="str">
        <f>IF(E380="","",VLOOKUP(E380,Painel!$AH$5:$AI$60,2,FALSE))</f>
        <v/>
      </c>
    </row>
    <row r="381" spans="1:10" x14ac:dyDescent="0.25">
      <c r="A381" s="96"/>
      <c r="B381" s="165" t="str">
        <f>IF(C381="","",VLOOKUP($A381,'Infos Gerais'!$A$2:$D$101,4,FALSE))</f>
        <v/>
      </c>
      <c r="C381" s="166" t="str">
        <f>IF(A381="","",VLOOKUP($A381,'Infos Gerais'!$A$2:$I$101,7,FALSE))</f>
        <v/>
      </c>
      <c r="D381" s="167" t="str">
        <f>IF(C381="","",VLOOKUP($A381,'Infos Gerais'!$A$2:$I$101,9,FALSE))</f>
        <v/>
      </c>
      <c r="E381" s="97"/>
      <c r="F381" s="98"/>
      <c r="G381" s="99"/>
      <c r="H381" s="100"/>
      <c r="I381" s="101"/>
      <c r="J381" s="95" t="str">
        <f>IF(E381="","",VLOOKUP(E381,Painel!$AH$5:$AI$60,2,FALSE))</f>
        <v/>
      </c>
    </row>
    <row r="382" spans="1:10" x14ac:dyDescent="0.25">
      <c r="A382" s="96"/>
      <c r="B382" s="165" t="str">
        <f>IF(C382="","",VLOOKUP($A382,'Infos Gerais'!$A$2:$D$101,4,FALSE))</f>
        <v/>
      </c>
      <c r="C382" s="166" t="str">
        <f>IF(A382="","",VLOOKUP($A382,'Infos Gerais'!$A$2:$I$101,7,FALSE))</f>
        <v/>
      </c>
      <c r="D382" s="167" t="str">
        <f>IF(C382="","",VLOOKUP($A382,'Infos Gerais'!$A$2:$I$101,9,FALSE))</f>
        <v/>
      </c>
      <c r="E382" s="97"/>
      <c r="F382" s="98"/>
      <c r="G382" s="99"/>
      <c r="H382" s="100"/>
      <c r="I382" s="101"/>
      <c r="J382" s="95" t="str">
        <f>IF(E382="","",VLOOKUP(E382,Painel!$AH$5:$AI$60,2,FALSE))</f>
        <v/>
      </c>
    </row>
    <row r="383" spans="1:10" ht="15.75" thickBot="1" x14ac:dyDescent="0.3">
      <c r="A383" s="105"/>
      <c r="B383" s="75" t="str">
        <f>IF(C383="","",VLOOKUP($A383,'Infos Gerais'!$A$2:$D$101,4,FALSE))</f>
        <v/>
      </c>
      <c r="C383" s="168" t="str">
        <f>IF(A383="","",VLOOKUP($A383,'Infos Gerais'!$A$2:$I$101,7,FALSE))</f>
        <v/>
      </c>
      <c r="D383" s="169" t="str">
        <f>IF(C383="","",VLOOKUP($A383,'Infos Gerais'!$A$2:$I$101,9,FALSE))</f>
        <v/>
      </c>
      <c r="E383" s="106"/>
      <c r="F383" s="107"/>
      <c r="G383" s="108"/>
      <c r="H383" s="109"/>
      <c r="I383" s="110"/>
      <c r="J383" s="95" t="str">
        <f>IF(E383="","",VLOOKUP(E383,Painel!$AH$5:$AI$60,2,FALSE))</f>
        <v/>
      </c>
    </row>
    <row r="384" spans="1:10" x14ac:dyDescent="0.25">
      <c r="A384" s="96"/>
      <c r="B384" s="165" t="str">
        <f>IF(C384="","",VLOOKUP($A384,'Infos Gerais'!$A$2:$D$101,4,FALSE))</f>
        <v/>
      </c>
      <c r="C384" s="166" t="str">
        <f>IF(A384="","",VLOOKUP($A384,'Infos Gerais'!$A$2:$I$101,7,FALSE))</f>
        <v/>
      </c>
      <c r="D384" s="167" t="str">
        <f>IF(C384="","",VLOOKUP($A384,'Infos Gerais'!$A$2:$I$101,9,FALSE))</f>
        <v/>
      </c>
      <c r="E384" s="97"/>
      <c r="F384" s="98"/>
      <c r="G384" s="99"/>
      <c r="H384" s="100"/>
      <c r="I384" s="101"/>
      <c r="J384" s="95" t="str">
        <f>IF(E384="","",VLOOKUP(E384,Painel!$AH$5:$AI$60,2,FALSE))</f>
        <v/>
      </c>
    </row>
    <row r="385" x14ac:dyDescent="0.25"/>
    <row r="386" x14ac:dyDescent="0.25"/>
    <row r="387" x14ac:dyDescent="0.25"/>
    <row r="388" x14ac:dyDescent="0.25"/>
    <row r="389" x14ac:dyDescent="0.25"/>
    <row r="390" x14ac:dyDescent="0.25"/>
  </sheetData>
  <sheetProtection sort="0" autoFilter="0"/>
  <autoFilter ref="A1:J384">
    <sortState ref="A2:J384">
      <sortCondition ref="A1:A384"/>
    </sortState>
  </autoFilter>
  <phoneticPr fontId="2" type="noConversion"/>
  <dataValidations count="3">
    <dataValidation type="list" allowBlank="1" showInputMessage="1" showErrorMessage="1" sqref="A2:A384">
      <formula1>Codigo</formula1>
    </dataValidation>
    <dataValidation type="list" allowBlank="1" showInputMessage="1" showErrorMessage="1" sqref="E2:E384">
      <formula1>Instrumentos</formula1>
    </dataValidation>
    <dataValidation type="list" allowBlank="1" showInputMessage="1" showErrorMessage="1" sqref="F2:F384">
      <formula1>Insts2</formula1>
    </dataValidation>
  </dataValidations>
  <hyperlinks>
    <hyperlink ref="I10" r:id="rId1"/>
    <hyperlink ref="I2" r:id="rId2"/>
    <hyperlink ref="I287" r:id="rId3"/>
    <hyperlink ref="I299" r:id="rId4"/>
    <hyperlink ref="I298" r:id="rId5"/>
    <hyperlink ref="I17" r:id="rId6"/>
    <hyperlink ref="I38" r:id="rId7"/>
    <hyperlink ref="I300" r:id="rId8"/>
    <hyperlink ref="I289" r:id="rId9"/>
    <hyperlink ref="I61" r:id="rId10"/>
    <hyperlink ref="I62" r:id="rId11"/>
    <hyperlink ref="I293" r:id="rId12"/>
    <hyperlink ref="I11" r:id="rId13"/>
    <hyperlink ref="I12" r:id="rId14"/>
    <hyperlink ref="I25" r:id="rId15"/>
    <hyperlink ref="I24" r:id="rId16"/>
    <hyperlink ref="I27" r:id="rId17"/>
    <hyperlink ref="I37" r:id="rId18"/>
    <hyperlink ref="I59" r:id="rId19"/>
    <hyperlink ref="I29" r:id="rId20"/>
    <hyperlink ref="I33" r:id="rId21"/>
    <hyperlink ref="I18" r:id="rId22"/>
    <hyperlink ref="I60" r:id="rId23"/>
    <hyperlink ref="I50" r:id="rId24"/>
    <hyperlink ref="I34" r:id="rId25"/>
    <hyperlink ref="I41" r:id="rId26"/>
    <hyperlink ref="I28" r:id="rId27"/>
    <hyperlink ref="I35" r:id="rId28"/>
    <hyperlink ref="I30" r:id="rId29"/>
    <hyperlink ref="I42" r:id="rId30"/>
    <hyperlink ref="I31" r:id="rId31"/>
    <hyperlink ref="I32" r:id="rId32"/>
    <hyperlink ref="I36" r:id="rId33"/>
    <hyperlink ref="I45" r:id="rId34"/>
    <hyperlink ref="I47" r:id="rId35"/>
    <hyperlink ref="I21" r:id="rId36"/>
    <hyperlink ref="I19" r:id="rId37"/>
    <hyperlink ref="I20" r:id="rId38"/>
    <hyperlink ref="I22" r:id="rId39"/>
    <hyperlink ref="I49" r:id="rId40"/>
    <hyperlink ref="I64" r:id="rId41"/>
    <hyperlink ref="I65" r:id="rId42"/>
    <hyperlink ref="I63" r:id="rId43"/>
    <hyperlink ref="I304" r:id="rId44"/>
    <hyperlink ref="I51" r:id="rId45"/>
    <hyperlink ref="I266" r:id="rId46"/>
    <hyperlink ref="I303" r:id="rId47"/>
    <hyperlink ref="I301" r:id="rId48"/>
    <hyperlink ref="I23" r:id="rId49"/>
    <hyperlink ref="I48" r:id="rId50"/>
  </hyperlinks>
  <pageMargins left="0.511811024" right="0.511811024" top="0.78740157499999996" bottom="0.78740157499999996" header="0.31496062000000002" footer="0.31496062000000002"/>
  <pageSetup scale="59" fitToHeight="0" orientation="landscape"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296"/>
  <sheetViews>
    <sheetView showGridLines="0" zoomScaleNormal="100" workbookViewId="0">
      <pane xSplit="4" ySplit="1" topLeftCell="E2" activePane="bottomRight" state="frozen"/>
      <selection pane="topRight" activeCell="E13" sqref="E13"/>
      <selection pane="bottomLeft" activeCell="E13" sqref="E13"/>
      <selection pane="bottomRight" activeCell="E781" sqref="E781"/>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00" customWidth="1"/>
  </cols>
  <sheetData>
    <row r="1" spans="1:11" ht="102" customHeight="1" thickBot="1" x14ac:dyDescent="0.3">
      <c r="A1" s="54" t="s">
        <v>411</v>
      </c>
      <c r="B1" s="57" t="s">
        <v>412</v>
      </c>
      <c r="C1" s="58" t="s">
        <v>2</v>
      </c>
      <c r="D1" s="58" t="s">
        <v>113</v>
      </c>
      <c r="E1" s="63" t="s">
        <v>15</v>
      </c>
      <c r="F1" s="63" t="s">
        <v>574</v>
      </c>
      <c r="G1" s="119" t="s">
        <v>16</v>
      </c>
      <c r="H1" s="119" t="s">
        <v>17</v>
      </c>
      <c r="I1" s="53" t="s">
        <v>27</v>
      </c>
      <c r="J1" s="53" t="s">
        <v>19</v>
      </c>
    </row>
    <row r="2" spans="1:11" x14ac:dyDescent="0.25">
      <c r="A2" s="92" t="s">
        <v>418</v>
      </c>
      <c r="B2" s="165" t="str">
        <f>IF(C2="","",VLOOKUP($A2,'Infos Gerais'!$A$2:$D$101,4,FALSE))</f>
        <v>Extinto</v>
      </c>
      <c r="C2" s="170" t="str">
        <f>IF(A2="","",VLOOKUP($A2,'Infos Gerais'!$A$2:$I$101,7,FALSE))</f>
        <v>SEC</v>
      </c>
      <c r="D2" s="171" t="str">
        <f>IF(C2="","",VLOOKUP($A2,'Infos Gerais'!$A$2:$I$101,9,FALSE))</f>
        <v>ICF</v>
      </c>
      <c r="E2" s="93" t="s">
        <v>31</v>
      </c>
      <c r="F2" s="94">
        <v>1</v>
      </c>
      <c r="G2" s="112">
        <v>5616066.6399999997</v>
      </c>
      <c r="H2" s="195">
        <v>1316592</v>
      </c>
      <c r="I2" s="191">
        <v>43497</v>
      </c>
      <c r="J2" s="199">
        <v>43577</v>
      </c>
      <c r="K2" t="str">
        <f>SUBSTITUTE(A2,"-","_")</f>
        <v>CG_001/2018</v>
      </c>
    </row>
    <row r="3" spans="1:11" x14ac:dyDescent="0.25">
      <c r="A3" s="96" t="s">
        <v>418</v>
      </c>
      <c r="B3" s="165" t="str">
        <f>IF(C3="","",VLOOKUP($A3,'Infos Gerais'!$A$2:$D$101,4,FALSE))</f>
        <v>Extinto</v>
      </c>
      <c r="C3" s="170" t="str">
        <f>IF(A3="","",VLOOKUP($A3,'Infos Gerais'!$A$2:$I$101,7,FALSE))</f>
        <v>SEC</v>
      </c>
      <c r="D3" s="167" t="str">
        <f>IF(C3="","",VLOOKUP($A3,'Infos Gerais'!$A$2:$I$101,9,FALSE))</f>
        <v>ICF</v>
      </c>
      <c r="E3" s="97" t="s">
        <v>31</v>
      </c>
      <c r="F3" s="98">
        <v>2</v>
      </c>
      <c r="G3" s="113">
        <v>3561585.15</v>
      </c>
      <c r="H3" s="196">
        <v>2962390.49</v>
      </c>
      <c r="I3" s="192">
        <v>43556</v>
      </c>
      <c r="J3" s="100">
        <v>43635</v>
      </c>
    </row>
    <row r="4" spans="1:11" x14ac:dyDescent="0.25">
      <c r="A4" s="96" t="s">
        <v>420</v>
      </c>
      <c r="B4" s="165" t="str">
        <f>IF(C4="","",VLOOKUP($A4,'Infos Gerais'!$A$2:$D$101,4,FALSE))</f>
        <v>Vigente</v>
      </c>
      <c r="C4" s="170" t="str">
        <f>IF(A4="","",VLOOKUP($A4,'Infos Gerais'!$A$2:$I$101,7,FALSE))</f>
        <v>SEJUSP</v>
      </c>
      <c r="D4" s="167" t="str">
        <f>IF(C4="","",VLOOKUP($A4,'Infos Gerais'!$A$2:$I$101,9,FALSE))</f>
        <v>IELO</v>
      </c>
      <c r="E4" s="97" t="s">
        <v>31</v>
      </c>
      <c r="F4" s="98">
        <v>1</v>
      </c>
      <c r="G4" s="113">
        <v>9030001.0600000005</v>
      </c>
      <c r="H4" s="196">
        <v>9030001.0600000005</v>
      </c>
      <c r="I4" s="192">
        <v>43497</v>
      </c>
      <c r="J4" s="100">
        <v>43755</v>
      </c>
    </row>
    <row r="5" spans="1:11" x14ac:dyDescent="0.25">
      <c r="A5" s="96" t="s">
        <v>420</v>
      </c>
      <c r="B5" s="165" t="str">
        <f>IF(C5="","",VLOOKUP($A5,'Infos Gerais'!$A$2:$D$101,4,FALSE))</f>
        <v>Vigente</v>
      </c>
      <c r="C5" s="170" t="str">
        <f>IF(A5="","",VLOOKUP($A5,'Infos Gerais'!$A$2:$I$101,7,FALSE))</f>
        <v>SEJUSP</v>
      </c>
      <c r="D5" s="167" t="str">
        <f>IF(C5="","",VLOOKUP($A5,'Infos Gerais'!$A$2:$I$101,9,FALSE))</f>
        <v>IELO</v>
      </c>
      <c r="E5" s="97" t="s">
        <v>31</v>
      </c>
      <c r="F5" s="98">
        <v>2</v>
      </c>
      <c r="G5" s="113">
        <v>7166567.3399999999</v>
      </c>
      <c r="H5" s="196">
        <v>7166567.3399999999</v>
      </c>
      <c r="I5" s="192">
        <v>43617</v>
      </c>
      <c r="J5" s="100">
        <v>43829</v>
      </c>
    </row>
    <row r="6" spans="1:11" x14ac:dyDescent="0.25">
      <c r="A6" s="96" t="s">
        <v>420</v>
      </c>
      <c r="B6" s="165" t="str">
        <f>IF(C6="","",VLOOKUP($A6,'Infos Gerais'!$A$2:$D$101,4,FALSE))</f>
        <v>Vigente</v>
      </c>
      <c r="C6" s="170" t="str">
        <f>IF(A6="","",VLOOKUP($A6,'Infos Gerais'!$A$2:$I$101,7,FALSE))</f>
        <v>SEJUSP</v>
      </c>
      <c r="D6" s="167" t="str">
        <f>IF(C6="","",VLOOKUP($A6,'Infos Gerais'!$A$2:$I$101,9,FALSE))</f>
        <v>IELO</v>
      </c>
      <c r="E6" s="97" t="s">
        <v>31</v>
      </c>
      <c r="F6" s="98">
        <v>3</v>
      </c>
      <c r="G6" s="113">
        <v>6957268.8384520002</v>
      </c>
      <c r="H6" s="196">
        <v>2381123.54</v>
      </c>
      <c r="I6" s="192">
        <v>43709</v>
      </c>
      <c r="J6" s="100">
        <v>43829</v>
      </c>
    </row>
    <row r="7" spans="1:11" x14ac:dyDescent="0.25">
      <c r="A7" s="96" t="s">
        <v>420</v>
      </c>
      <c r="B7" s="165" t="str">
        <f>IF(C7="","",VLOOKUP($A7,'Infos Gerais'!$A$2:$D$101,4,FALSE))</f>
        <v>Vigente</v>
      </c>
      <c r="C7" s="170" t="str">
        <f>IF(A7="","",VLOOKUP($A7,'Infos Gerais'!$A$2:$I$101,7,FALSE))</f>
        <v>SEJUSP</v>
      </c>
      <c r="D7" s="167" t="str">
        <f>IF(C7="","",VLOOKUP($A7,'Infos Gerais'!$A$2:$I$101,9,FALSE))</f>
        <v>IELO</v>
      </c>
      <c r="E7" s="97" t="s">
        <v>37</v>
      </c>
      <c r="F7" s="98">
        <v>4</v>
      </c>
      <c r="G7" s="113">
        <v>6382376.9400000004</v>
      </c>
      <c r="H7" s="196"/>
      <c r="I7" s="192">
        <v>43800</v>
      </c>
      <c r="J7" s="196"/>
    </row>
    <row r="8" spans="1:11" x14ac:dyDescent="0.25">
      <c r="A8" s="96" t="s">
        <v>420</v>
      </c>
      <c r="B8" s="165" t="str">
        <f>IF(C8="","",VLOOKUP($A8,'Infos Gerais'!$A$2:$D$101,4,FALSE))</f>
        <v>Vigente</v>
      </c>
      <c r="C8" s="170" t="str">
        <f>IF(A8="","",VLOOKUP($A8,'Infos Gerais'!$A$2:$I$101,7,FALSE))</f>
        <v>SEJUSP</v>
      </c>
      <c r="D8" s="167" t="str">
        <f>IF(C8="","",VLOOKUP($A8,'Infos Gerais'!$A$2:$I$101,9,FALSE))</f>
        <v>IELO</v>
      </c>
      <c r="E8" s="97" t="s">
        <v>37</v>
      </c>
      <c r="F8" s="98">
        <v>5</v>
      </c>
      <c r="G8" s="113">
        <v>7237357.21</v>
      </c>
      <c r="H8" s="196">
        <v>1576145.3</v>
      </c>
      <c r="I8" s="192">
        <v>43922</v>
      </c>
      <c r="J8" s="100">
        <v>43922</v>
      </c>
    </row>
    <row r="9" spans="1:11" x14ac:dyDescent="0.25">
      <c r="A9" s="96" t="s">
        <v>420</v>
      </c>
      <c r="B9" s="165" t="str">
        <f>IF(C9="","",VLOOKUP($A9,'Infos Gerais'!$A$2:$D$101,4,FALSE))</f>
        <v>Vigente</v>
      </c>
      <c r="C9" s="170" t="str">
        <f>IF(A9="","",VLOOKUP($A9,'Infos Gerais'!$A$2:$I$101,7,FALSE))</f>
        <v>SEJUSP</v>
      </c>
      <c r="D9" s="167" t="str">
        <f>IF(C9="","",VLOOKUP($A9,'Infos Gerais'!$A$2:$I$101,9,FALSE))</f>
        <v>IELO</v>
      </c>
      <c r="E9" s="97" t="s">
        <v>40</v>
      </c>
      <c r="F9" s="98">
        <v>6</v>
      </c>
      <c r="G9" s="113">
        <v>307859.19</v>
      </c>
      <c r="H9" s="196">
        <v>307859.19</v>
      </c>
      <c r="I9" s="192">
        <v>43983</v>
      </c>
      <c r="J9" s="100">
        <v>44014</v>
      </c>
    </row>
    <row r="10" spans="1:11" x14ac:dyDescent="0.25">
      <c r="A10" s="96" t="s">
        <v>420</v>
      </c>
      <c r="B10" s="165" t="str">
        <f>IF(C10="","",VLOOKUP($A10,'Infos Gerais'!$A$2:$D$101,4,FALSE))</f>
        <v>Vigente</v>
      </c>
      <c r="C10" s="170" t="str">
        <f>IF(A10="","",VLOOKUP($A10,'Infos Gerais'!$A$2:$I$101,7,FALSE))</f>
        <v>SEJUSP</v>
      </c>
      <c r="D10" s="167" t="str">
        <f>IF(C10="","",VLOOKUP($A10,'Infos Gerais'!$A$2:$I$101,9,FALSE))</f>
        <v>IELO</v>
      </c>
      <c r="E10" s="97" t="s">
        <v>40</v>
      </c>
      <c r="F10" s="98">
        <v>7</v>
      </c>
      <c r="G10" s="113">
        <v>4052945.63</v>
      </c>
      <c r="H10" s="196">
        <v>4052945.63</v>
      </c>
      <c r="I10" s="192">
        <v>44044</v>
      </c>
      <c r="J10" s="100">
        <v>44109</v>
      </c>
    </row>
    <row r="11" spans="1:11" x14ac:dyDescent="0.25">
      <c r="A11" s="96" t="s">
        <v>420</v>
      </c>
      <c r="B11" s="165" t="str">
        <f>IF(C11="","",VLOOKUP($A11,'Infos Gerais'!$A$2:$D$101,4,FALSE))</f>
        <v>Vigente</v>
      </c>
      <c r="C11" s="170" t="str">
        <f>IF(A11="","",VLOOKUP($A11,'Infos Gerais'!$A$2:$I$101,7,FALSE))</f>
        <v>SEJUSP</v>
      </c>
      <c r="D11" s="167" t="str">
        <f>IF(C11="","",VLOOKUP($A11,'Infos Gerais'!$A$2:$I$101,9,FALSE))</f>
        <v>IELO</v>
      </c>
      <c r="E11" s="97" t="s">
        <v>40</v>
      </c>
      <c r="F11" s="98">
        <v>8</v>
      </c>
      <c r="G11" s="113">
        <v>1590537.72</v>
      </c>
      <c r="H11" s="196">
        <v>1590537.72</v>
      </c>
      <c r="I11" s="192">
        <v>44136</v>
      </c>
      <c r="J11" s="100">
        <v>44187</v>
      </c>
    </row>
    <row r="12" spans="1:11" x14ac:dyDescent="0.25">
      <c r="A12" s="96" t="s">
        <v>420</v>
      </c>
      <c r="B12" s="165" t="str">
        <f>IF(C12="","",VLOOKUP($A12,'Infos Gerais'!$A$2:$D$101,4,FALSE))</f>
        <v>Vigente</v>
      </c>
      <c r="C12" s="170" t="str">
        <f>IF(A12="","",VLOOKUP($A12,'Infos Gerais'!$A$2:$I$101,7,FALSE))</f>
        <v>SEJUSP</v>
      </c>
      <c r="D12" s="167" t="str">
        <f>IF(C12="","",VLOOKUP($A12,'Infos Gerais'!$A$2:$I$101,9,FALSE))</f>
        <v>IELO</v>
      </c>
      <c r="E12" s="97" t="s">
        <v>43</v>
      </c>
      <c r="F12" s="98">
        <v>9</v>
      </c>
      <c r="G12" s="113">
        <v>4456575.7</v>
      </c>
      <c r="H12" s="196">
        <f>1842184.21+1896484.21+717907.28</f>
        <v>4456575.7</v>
      </c>
      <c r="I12" s="192">
        <v>44197</v>
      </c>
      <c r="J12" s="100">
        <v>44295</v>
      </c>
    </row>
    <row r="13" spans="1:11" x14ac:dyDescent="0.25">
      <c r="A13" s="96" t="s">
        <v>420</v>
      </c>
      <c r="B13" s="165" t="str">
        <f>IF(C13="","",VLOOKUP($A13,'Infos Gerais'!$A$2:$D$101,4,FALSE))</f>
        <v>Vigente</v>
      </c>
      <c r="C13" s="170" t="str">
        <f>IF(A13="","",VLOOKUP($A13,'Infos Gerais'!$A$2:$I$101,7,FALSE))</f>
        <v>SEJUSP</v>
      </c>
      <c r="D13" s="167" t="str">
        <f>IF(C13="","",VLOOKUP($A13,'Infos Gerais'!$A$2:$I$101,9,FALSE))</f>
        <v>IELO</v>
      </c>
      <c r="E13" s="97" t="s">
        <v>43</v>
      </c>
      <c r="F13" s="98">
        <v>10</v>
      </c>
      <c r="G13" s="113">
        <v>5888180.5999999996</v>
      </c>
      <c r="H13" s="196">
        <f>1936294.93+1976932.83+1974952.84</f>
        <v>5888180.5999999996</v>
      </c>
      <c r="I13" s="192">
        <v>44256</v>
      </c>
      <c r="J13" s="100">
        <v>44384</v>
      </c>
    </row>
    <row r="14" spans="1:11" x14ac:dyDescent="0.25">
      <c r="A14" s="96" t="s">
        <v>420</v>
      </c>
      <c r="B14" s="165" t="str">
        <f>IF(C14="","",VLOOKUP($A14,'Infos Gerais'!$A$2:$D$101,4,FALSE))</f>
        <v>Vigente</v>
      </c>
      <c r="C14" s="170" t="str">
        <f>IF(A14="","",VLOOKUP($A14,'Infos Gerais'!$A$2:$I$101,7,FALSE))</f>
        <v>SEJUSP</v>
      </c>
      <c r="D14" s="167" t="str">
        <f>IF(C14="","",VLOOKUP($A14,'Infos Gerais'!$A$2:$I$101,9,FALSE))</f>
        <v>IELO</v>
      </c>
      <c r="E14" s="97" t="s">
        <v>43</v>
      </c>
      <c r="F14" s="98">
        <v>11</v>
      </c>
      <c r="G14" s="113">
        <v>6742901.0499999998</v>
      </c>
      <c r="H14" s="196"/>
      <c r="I14" s="192">
        <v>44348</v>
      </c>
      <c r="J14" s="196"/>
    </row>
    <row r="15" spans="1:11" x14ac:dyDescent="0.25">
      <c r="A15" s="96" t="s">
        <v>420</v>
      </c>
      <c r="B15" s="165" t="str">
        <f>IF(C15="","",VLOOKUP($A15,'Infos Gerais'!$A$2:$D$101,4,FALSE))</f>
        <v>Vigente</v>
      </c>
      <c r="C15" s="170" t="str">
        <f>IF(A15="","",VLOOKUP($A15,'Infos Gerais'!$A$2:$I$101,7,FALSE))</f>
        <v>SEJUSP</v>
      </c>
      <c r="D15" s="167" t="str">
        <f>IF(C15="","",VLOOKUP($A15,'Infos Gerais'!$A$2:$I$101,9,FALSE))</f>
        <v>IELO</v>
      </c>
      <c r="E15" s="97" t="s">
        <v>46</v>
      </c>
      <c r="F15" s="98">
        <v>12</v>
      </c>
      <c r="G15" s="113">
        <v>6537301.7999999998</v>
      </c>
      <c r="H15" s="196">
        <f>2333880.26+2182513.94+2020907.6</f>
        <v>6537301.7999999989</v>
      </c>
      <c r="I15" s="192">
        <v>44378</v>
      </c>
      <c r="J15" s="100">
        <v>44532</v>
      </c>
    </row>
    <row r="16" spans="1:11" x14ac:dyDescent="0.25">
      <c r="A16" s="96" t="s">
        <v>420</v>
      </c>
      <c r="B16" s="165" t="str">
        <f>IF(C16="","",VLOOKUP($A16,'Infos Gerais'!$A$2:$D$101,4,FALSE))</f>
        <v>Vigente</v>
      </c>
      <c r="C16" s="170" t="str">
        <f>IF(A16="","",VLOOKUP($A16,'Infos Gerais'!$A$2:$I$101,7,FALSE))</f>
        <v>SEJUSP</v>
      </c>
      <c r="D16" s="167" t="str">
        <f>IF(C16="","",VLOOKUP($A16,'Infos Gerais'!$A$2:$I$101,9,FALSE))</f>
        <v>IELO</v>
      </c>
      <c r="E16" s="97" t="s">
        <v>46</v>
      </c>
      <c r="F16" s="98">
        <v>13</v>
      </c>
      <c r="G16" s="113">
        <v>5216842.21</v>
      </c>
      <c r="H16" s="196">
        <v>3271778.9</v>
      </c>
      <c r="I16" s="192">
        <v>44440</v>
      </c>
      <c r="J16" s="100">
        <v>44546</v>
      </c>
    </row>
    <row r="17" spans="1:10" x14ac:dyDescent="0.25">
      <c r="A17" s="96" t="s">
        <v>420</v>
      </c>
      <c r="B17" s="165" t="str">
        <f>IF(C17="","",VLOOKUP($A17,'Infos Gerais'!$A$2:$D$101,4,FALSE))</f>
        <v>Vigente</v>
      </c>
      <c r="C17" s="170" t="str">
        <f>IF(A17="","",VLOOKUP($A17,'Infos Gerais'!$A$2:$I$101,7,FALSE))</f>
        <v>SEJUSP</v>
      </c>
      <c r="D17" s="167" t="str">
        <f>IF(C17="","",VLOOKUP($A17,'Infos Gerais'!$A$2:$I$101,9,FALSE))</f>
        <v>IELO</v>
      </c>
      <c r="E17" s="97" t="s">
        <v>49</v>
      </c>
      <c r="F17" s="98">
        <v>14</v>
      </c>
      <c r="G17" s="113">
        <v>7641567.3499999996</v>
      </c>
      <c r="H17" s="196">
        <v>7641567.3499999996</v>
      </c>
      <c r="I17" s="192">
        <v>44562</v>
      </c>
      <c r="J17" s="100">
        <v>44622</v>
      </c>
    </row>
    <row r="18" spans="1:10" x14ac:dyDescent="0.25">
      <c r="A18" s="96" t="s">
        <v>420</v>
      </c>
      <c r="B18" s="165" t="str">
        <f>IF(C18="","",VLOOKUP($A18,'Infos Gerais'!$A$2:$D$101,4,FALSE))</f>
        <v>Vigente</v>
      </c>
      <c r="C18" s="170" t="str">
        <f>IF(A18="","",VLOOKUP($A18,'Infos Gerais'!$A$2:$I$101,7,FALSE))</f>
        <v>SEJUSP</v>
      </c>
      <c r="D18" s="167" t="str">
        <f>IF(C18="","",VLOOKUP($A18,'Infos Gerais'!$A$2:$I$101,9,FALSE))</f>
        <v>IELO</v>
      </c>
      <c r="E18" s="97" t="s">
        <v>49</v>
      </c>
      <c r="F18" s="98">
        <v>15</v>
      </c>
      <c r="G18" s="113">
        <v>8548298.4399999995</v>
      </c>
      <c r="H18" s="113">
        <v>8548298.4399999995</v>
      </c>
      <c r="I18" s="192">
        <v>44652</v>
      </c>
      <c r="J18" s="100">
        <v>44700</v>
      </c>
    </row>
    <row r="19" spans="1:10" x14ac:dyDescent="0.25">
      <c r="A19" s="96" t="s">
        <v>420</v>
      </c>
      <c r="B19" s="165" t="str">
        <f>IF(C19="","",VLOOKUP($A19,'Infos Gerais'!$A$2:$D$101,4,FALSE))</f>
        <v>Vigente</v>
      </c>
      <c r="C19" s="170" t="str">
        <f>IF(A19="","",VLOOKUP($A19,'Infos Gerais'!$A$2:$I$101,7,FALSE))</f>
        <v>SEJUSP</v>
      </c>
      <c r="D19" s="167" t="str">
        <f>IF(C19="","",VLOOKUP($A19,'Infos Gerais'!$A$2:$I$101,9,FALSE))</f>
        <v>IELO</v>
      </c>
      <c r="E19" s="97" t="s">
        <v>49</v>
      </c>
      <c r="F19" s="98">
        <v>16</v>
      </c>
      <c r="G19" s="113">
        <v>8058424.8600000003</v>
      </c>
      <c r="H19" s="113">
        <v>8058424.8600000003</v>
      </c>
      <c r="I19" s="192">
        <v>44743</v>
      </c>
      <c r="J19" s="100">
        <v>44817</v>
      </c>
    </row>
    <row r="20" spans="1:10" x14ac:dyDescent="0.25">
      <c r="A20" s="96" t="s">
        <v>420</v>
      </c>
      <c r="B20" s="165" t="str">
        <f>IF(C20="","",VLOOKUP($A20,'Infos Gerais'!$A$2:$D$101,4,FALSE))</f>
        <v>Vigente</v>
      </c>
      <c r="C20" s="170" t="str">
        <f>IF(A20="","",VLOOKUP($A20,'Infos Gerais'!$A$2:$I$101,7,FALSE))</f>
        <v>SEJUSP</v>
      </c>
      <c r="D20" s="167" t="str">
        <f>IF(C20="","",VLOOKUP($A20,'Infos Gerais'!$A$2:$I$101,9,FALSE))</f>
        <v>IELO</v>
      </c>
      <c r="E20" s="97" t="s">
        <v>49</v>
      </c>
      <c r="F20" s="98">
        <v>17</v>
      </c>
      <c r="G20" s="113">
        <v>6038095.5599999996</v>
      </c>
      <c r="H20" s="196">
        <v>6038095.5599999996</v>
      </c>
      <c r="I20" s="192">
        <v>44835</v>
      </c>
      <c r="J20" s="100">
        <v>44875</v>
      </c>
    </row>
    <row r="21" spans="1:10" x14ac:dyDescent="0.25">
      <c r="A21" s="96" t="s">
        <v>420</v>
      </c>
      <c r="B21" s="165" t="str">
        <f>IF(C21="","",VLOOKUP($A21,'Infos Gerais'!$A$2:$D$101,4,FALSE))</f>
        <v>Vigente</v>
      </c>
      <c r="C21" s="170" t="str">
        <f>IF(A21="","",VLOOKUP($A21,'Infos Gerais'!$A$2:$I$101,7,FALSE))</f>
        <v>SEJUSP</v>
      </c>
      <c r="D21" s="167" t="str">
        <f>IF(C21="","",VLOOKUP($A21,'Infos Gerais'!$A$2:$I$101,9,FALSE))</f>
        <v>IELO</v>
      </c>
      <c r="E21" s="97" t="s">
        <v>52</v>
      </c>
      <c r="F21" s="98">
        <v>18</v>
      </c>
      <c r="G21" s="196">
        <v>8462469.7899999991</v>
      </c>
      <c r="H21" s="196">
        <v>8462469.7899999991</v>
      </c>
      <c r="I21" s="192">
        <v>44927</v>
      </c>
      <c r="J21" s="100">
        <v>45002</v>
      </c>
    </row>
    <row r="22" spans="1:10" x14ac:dyDescent="0.25">
      <c r="A22" s="96" t="s">
        <v>420</v>
      </c>
      <c r="B22" s="165" t="str">
        <f>IF(C22="","",VLOOKUP($A22,'Infos Gerais'!$A$2:$D$101,4,FALSE))</f>
        <v>Vigente</v>
      </c>
      <c r="C22" s="170" t="str">
        <f>IF(A22="","",VLOOKUP($A22,'Infos Gerais'!$A$2:$I$101,7,FALSE))</f>
        <v>SEJUSP</v>
      </c>
      <c r="D22" s="167" t="str">
        <f>IF(C22="","",VLOOKUP($A22,'Infos Gerais'!$A$2:$I$101,9,FALSE))</f>
        <v>IELO</v>
      </c>
      <c r="E22" s="97" t="s">
        <v>52</v>
      </c>
      <c r="F22" s="98">
        <v>19</v>
      </c>
      <c r="G22" s="113">
        <v>10234627.91</v>
      </c>
      <c r="H22" s="196">
        <v>10234627.91</v>
      </c>
      <c r="I22" s="192">
        <v>45017</v>
      </c>
      <c r="J22" s="100">
        <v>45103</v>
      </c>
    </row>
    <row r="23" spans="1:10" x14ac:dyDescent="0.25">
      <c r="A23" s="96" t="s">
        <v>420</v>
      </c>
      <c r="B23" s="165" t="str">
        <f>IF(C23="","",VLOOKUP($A23,'Infos Gerais'!$A$2:$D$101,4,FALSE))</f>
        <v>Vigente</v>
      </c>
      <c r="C23" s="170" t="str">
        <f>IF(A23="","",VLOOKUP($A23,'Infos Gerais'!$A$2:$I$101,7,FALSE))</f>
        <v>SEJUSP</v>
      </c>
      <c r="D23" s="167" t="str">
        <f>IF(C23="","",VLOOKUP($A23,'Infos Gerais'!$A$2:$I$101,9,FALSE))</f>
        <v>IELO</v>
      </c>
      <c r="E23" s="97" t="s">
        <v>52</v>
      </c>
      <c r="F23" s="98">
        <v>20</v>
      </c>
      <c r="G23" s="113">
        <v>11236821.310000001</v>
      </c>
      <c r="H23" s="196">
        <v>11236821.310000001</v>
      </c>
      <c r="I23" s="192">
        <v>45108</v>
      </c>
      <c r="J23" s="100">
        <v>45167</v>
      </c>
    </row>
    <row r="24" spans="1:10" x14ac:dyDescent="0.25">
      <c r="A24" s="96" t="s">
        <v>420</v>
      </c>
      <c r="B24" s="165" t="str">
        <f>IF(C24="","",VLOOKUP($A24,'Infos Gerais'!$A$2:$D$101,4,FALSE))</f>
        <v>Vigente</v>
      </c>
      <c r="C24" s="170" t="str">
        <f>IF(A24="","",VLOOKUP($A24,'Infos Gerais'!$A$2:$I$101,7,FALSE))</f>
        <v>SEJUSP</v>
      </c>
      <c r="D24" s="167" t="str">
        <f>IF(C24="","",VLOOKUP($A24,'Infos Gerais'!$A$2:$I$101,9,FALSE))</f>
        <v>IELO</v>
      </c>
      <c r="E24" s="97" t="s">
        <v>52</v>
      </c>
      <c r="F24" s="98">
        <v>21</v>
      </c>
      <c r="G24" s="113">
        <v>8078694.8600000003</v>
      </c>
      <c r="H24" s="113">
        <v>8078694.8600000003</v>
      </c>
      <c r="I24" s="192">
        <v>45231</v>
      </c>
      <c r="J24" s="100">
        <v>45271</v>
      </c>
    </row>
    <row r="25" spans="1:10" x14ac:dyDescent="0.25">
      <c r="A25" s="96" t="s">
        <v>420</v>
      </c>
      <c r="B25" s="165" t="str">
        <f>IF(C25="","",VLOOKUP($A25,'Infos Gerais'!$A$2:$D$101,4,FALSE))</f>
        <v>Vigente</v>
      </c>
      <c r="C25" s="170" t="str">
        <f>IF(A25="","",VLOOKUP($A25,'Infos Gerais'!$A$2:$I$101,7,FALSE))</f>
        <v>SEJUSP</v>
      </c>
      <c r="D25" s="167" t="str">
        <f>IF(C25="","",VLOOKUP($A25,'Infos Gerais'!$A$2:$I$101,9,FALSE))</f>
        <v>IELO</v>
      </c>
      <c r="E25" s="97" t="s">
        <v>55</v>
      </c>
      <c r="F25" s="98">
        <v>22</v>
      </c>
      <c r="G25" s="113">
        <v>9319006.5099999998</v>
      </c>
      <c r="H25" s="113">
        <v>9319006.5099999998</v>
      </c>
      <c r="I25" s="192">
        <v>45292</v>
      </c>
      <c r="J25" s="100">
        <v>45345</v>
      </c>
    </row>
    <row r="26" spans="1:10" x14ac:dyDescent="0.25">
      <c r="A26" s="96" t="s">
        <v>420</v>
      </c>
      <c r="B26" s="165" t="str">
        <f>IF(C26="","",VLOOKUP($A26,'Infos Gerais'!$A$2:$D$101,4,FALSE))</f>
        <v>Vigente</v>
      </c>
      <c r="C26" s="170" t="str">
        <f>IF(A26="","",VLOOKUP($A26,'Infos Gerais'!$A$2:$I$101,7,FALSE))</f>
        <v>SEJUSP</v>
      </c>
      <c r="D26" s="167" t="str">
        <f>IF(C26="","",VLOOKUP($A26,'Infos Gerais'!$A$2:$I$101,9,FALSE))</f>
        <v>IELO</v>
      </c>
      <c r="E26" s="97" t="s">
        <v>55</v>
      </c>
      <c r="F26" s="98">
        <v>23</v>
      </c>
      <c r="G26" s="113">
        <v>11380374</v>
      </c>
      <c r="H26" s="260"/>
      <c r="I26" s="192">
        <v>45383</v>
      </c>
      <c r="J26" s="100"/>
    </row>
    <row r="27" spans="1:10" x14ac:dyDescent="0.25">
      <c r="A27" s="96" t="s">
        <v>420</v>
      </c>
      <c r="B27" s="165" t="str">
        <f>IF(C27="","",VLOOKUP($A27,'Infos Gerais'!$A$2:$D$101,4,FALSE))</f>
        <v>Vigente</v>
      </c>
      <c r="C27" s="170" t="str">
        <f>IF(A27="","",VLOOKUP($A27,'Infos Gerais'!$A$2:$I$101,7,FALSE))</f>
        <v>SEJUSP</v>
      </c>
      <c r="D27" s="167" t="str">
        <f>IF(C27="","",VLOOKUP($A27,'Infos Gerais'!$A$2:$I$101,9,FALSE))</f>
        <v>IELO</v>
      </c>
      <c r="E27" s="97" t="s">
        <v>55</v>
      </c>
      <c r="F27" s="98">
        <v>24</v>
      </c>
      <c r="G27" s="113">
        <v>11166828.85</v>
      </c>
      <c r="H27" s="260"/>
      <c r="I27" s="192">
        <v>45474</v>
      </c>
      <c r="J27" s="100"/>
    </row>
    <row r="28" spans="1:10" x14ac:dyDescent="0.25">
      <c r="A28" s="96" t="s">
        <v>420</v>
      </c>
      <c r="B28" s="165" t="str">
        <f>IF(C28="","",VLOOKUP($A28,'Infos Gerais'!$A$2:$D$101,4,FALSE))</f>
        <v>Vigente</v>
      </c>
      <c r="C28" s="170" t="str">
        <f>IF(A28="","",VLOOKUP($A28,'Infos Gerais'!$A$2:$I$101,7,FALSE))</f>
        <v>SEJUSP</v>
      </c>
      <c r="D28" s="167" t="str">
        <f>IF(C28="","",VLOOKUP($A28,'Infos Gerais'!$A$2:$I$101,9,FALSE))</f>
        <v>IELO</v>
      </c>
      <c r="E28" s="97" t="s">
        <v>55</v>
      </c>
      <c r="F28" s="98">
        <v>25</v>
      </c>
      <c r="G28" s="113">
        <v>8132994.9100000001</v>
      </c>
      <c r="H28" s="260"/>
      <c r="I28" s="192">
        <v>45597</v>
      </c>
      <c r="J28" s="100"/>
    </row>
    <row r="29" spans="1:10" x14ac:dyDescent="0.25">
      <c r="A29" s="96" t="s">
        <v>442</v>
      </c>
      <c r="B29" s="165" t="str">
        <f>IF(C29="","",VLOOKUP($A29,'Infos Gerais'!$A$2:$D$101,4,FALSE))</f>
        <v>Extinto</v>
      </c>
      <c r="C29" s="170" t="str">
        <f>IF(A29="","",VLOOKUP($A29,'Infos Gerais'!$A$2:$I$101,7,FALSE))</f>
        <v>SEC</v>
      </c>
      <c r="D29" s="167" t="str">
        <f>IF(C29="","",VLOOKUP($A29,'Infos Gerais'!$A$2:$I$101,9,FALSE))</f>
        <v>ICF</v>
      </c>
      <c r="E29" s="97" t="s">
        <v>31</v>
      </c>
      <c r="F29" s="98">
        <v>1</v>
      </c>
      <c r="G29" s="113">
        <v>6100000</v>
      </c>
      <c r="H29" s="196">
        <v>6100000</v>
      </c>
      <c r="I29" s="192">
        <v>43678</v>
      </c>
      <c r="J29" s="100">
        <v>43829</v>
      </c>
    </row>
    <row r="30" spans="1:10" x14ac:dyDescent="0.25">
      <c r="A30" s="96" t="s">
        <v>442</v>
      </c>
      <c r="B30" s="165" t="str">
        <f>IF(C30="","",VLOOKUP($A30,'Infos Gerais'!$A$2:$D$101,4,FALSE))</f>
        <v>Extinto</v>
      </c>
      <c r="C30" s="170" t="str">
        <f>IF(A30="","",VLOOKUP($A30,'Infos Gerais'!$A$2:$I$101,7,FALSE))</f>
        <v>SEC</v>
      </c>
      <c r="D30" s="167" t="str">
        <f>IF(C30="","",VLOOKUP($A30,'Infos Gerais'!$A$2:$I$101,9,FALSE))</f>
        <v>ICF</v>
      </c>
      <c r="E30" s="97" t="s">
        <v>31</v>
      </c>
      <c r="F30" s="98">
        <v>2</v>
      </c>
      <c r="G30" s="113">
        <v>3050000</v>
      </c>
      <c r="H30" s="196">
        <v>771554.96</v>
      </c>
      <c r="I30" s="192">
        <v>43739</v>
      </c>
      <c r="J30" s="100">
        <v>43829</v>
      </c>
    </row>
    <row r="31" spans="1:10" x14ac:dyDescent="0.25">
      <c r="A31" s="96" t="s">
        <v>445</v>
      </c>
      <c r="B31" s="165" t="str">
        <f>IF(C31="","",VLOOKUP($A31,'Infos Gerais'!$A$2:$D$101,4,FALSE))</f>
        <v>Extinto</v>
      </c>
      <c r="C31" s="170" t="str">
        <f>IF(A31="","",VLOOKUP($A31,'Infos Gerais'!$A$2:$I$101,7,FALSE))</f>
        <v>SECULT</v>
      </c>
      <c r="D31" s="167" t="str">
        <f>IF(C31="","",VLOOKUP($A31,'Infos Gerais'!$A$2:$I$101,9,FALSE))</f>
        <v>ICF</v>
      </c>
      <c r="E31" s="97" t="s">
        <v>31</v>
      </c>
      <c r="F31" s="98">
        <v>1</v>
      </c>
      <c r="G31" s="113">
        <v>5394890.2400000002</v>
      </c>
      <c r="H31" s="196">
        <v>5394890.2400000002</v>
      </c>
      <c r="I31" s="192">
        <v>43831</v>
      </c>
      <c r="J31" s="100">
        <v>43965</v>
      </c>
    </row>
    <row r="32" spans="1:10" x14ac:dyDescent="0.25">
      <c r="A32" s="96" t="s">
        <v>445</v>
      </c>
      <c r="B32" s="165" t="str">
        <f>IF(C32="","",VLOOKUP($A32,'Infos Gerais'!$A$2:$D$101,4,FALSE))</f>
        <v>Extinto</v>
      </c>
      <c r="C32" s="170" t="str">
        <f>IF(A32="","",VLOOKUP($A32,'Infos Gerais'!$A$2:$I$101,7,FALSE))</f>
        <v>SECULT</v>
      </c>
      <c r="D32" s="167" t="str">
        <f>IF(C32="","",VLOOKUP($A32,'Infos Gerais'!$A$2:$I$101,9,FALSE))</f>
        <v>ICF</v>
      </c>
      <c r="E32" s="97" t="s">
        <v>31</v>
      </c>
      <c r="F32" s="98">
        <v>2</v>
      </c>
      <c r="G32" s="113">
        <v>3355109.77</v>
      </c>
      <c r="H32" s="196">
        <v>1355109.76</v>
      </c>
      <c r="I32" s="192">
        <v>43952</v>
      </c>
      <c r="J32" s="100">
        <v>44007</v>
      </c>
    </row>
    <row r="33" spans="1:10" x14ac:dyDescent="0.25">
      <c r="A33" s="96" t="s">
        <v>448</v>
      </c>
      <c r="B33" s="225" t="str">
        <f>IF(C33="","",VLOOKUP($A33,'Infos Gerais'!$A$2:$D$101,4,FALSE))</f>
        <v>Vigente</v>
      </c>
      <c r="C33" s="226" t="str">
        <f>IF(A33="","",VLOOKUP($A33,'Infos Gerais'!$A$2:$I$101,7,FALSE))</f>
        <v>FCS</v>
      </c>
      <c r="D33" s="227" t="str">
        <f>IF(C33="","",VLOOKUP($A33,'Infos Gerais'!$A$2:$I$101,9,FALSE))</f>
        <v>APPA</v>
      </c>
      <c r="E33" s="228" t="s">
        <v>31</v>
      </c>
      <c r="F33" s="229">
        <v>1</v>
      </c>
      <c r="G33" s="230">
        <v>1835884.7</v>
      </c>
      <c r="H33" s="196">
        <v>1835884.69</v>
      </c>
      <c r="I33" s="231">
        <v>43862</v>
      </c>
      <c r="J33" s="100">
        <v>44036</v>
      </c>
    </row>
    <row r="34" spans="1:10" x14ac:dyDescent="0.25">
      <c r="A34" s="96" t="s">
        <v>448</v>
      </c>
      <c r="B34" s="225" t="str">
        <f>IF(C34="","",VLOOKUP($A34,'Infos Gerais'!$A$2:$D$101,4,FALSE))</f>
        <v>Vigente</v>
      </c>
      <c r="C34" s="226" t="str">
        <f>IF(A34="","",VLOOKUP($A34,'Infos Gerais'!$A$2:$I$101,7,FALSE))</f>
        <v>FCS</v>
      </c>
      <c r="D34" s="227" t="str">
        <f>IF(C34="","",VLOOKUP($A34,'Infos Gerais'!$A$2:$I$101,9,FALSE))</f>
        <v>APPA</v>
      </c>
      <c r="E34" s="228" t="s">
        <v>34</v>
      </c>
      <c r="F34" s="229">
        <v>2</v>
      </c>
      <c r="G34" s="230">
        <v>900507.83</v>
      </c>
      <c r="H34" s="196">
        <v>900507.83</v>
      </c>
      <c r="I34" s="231">
        <v>43952</v>
      </c>
      <c r="J34" s="100">
        <v>44042</v>
      </c>
    </row>
    <row r="35" spans="1:10" x14ac:dyDescent="0.25">
      <c r="A35" s="96" t="s">
        <v>448</v>
      </c>
      <c r="B35" s="225" t="str">
        <f>IF(C35="","",VLOOKUP($A35,'Infos Gerais'!$A$2:$D$101,4,FALSE))</f>
        <v>Vigente</v>
      </c>
      <c r="C35" s="226" t="str">
        <f>IF(A35="","",VLOOKUP($A35,'Infos Gerais'!$A$2:$I$101,7,FALSE))</f>
        <v>FCS</v>
      </c>
      <c r="D35" s="227" t="str">
        <f>IF(C35="","",VLOOKUP($A35,'Infos Gerais'!$A$2:$I$101,9,FALSE))</f>
        <v>APPA</v>
      </c>
      <c r="E35" s="228" t="s">
        <v>34</v>
      </c>
      <c r="F35" s="229">
        <v>3</v>
      </c>
      <c r="G35" s="230">
        <v>1435190.24</v>
      </c>
      <c r="H35" s="196">
        <v>1398546.66</v>
      </c>
      <c r="I35" s="231">
        <v>44044</v>
      </c>
      <c r="J35" s="100">
        <v>44102</v>
      </c>
    </row>
    <row r="36" spans="1:10" x14ac:dyDescent="0.25">
      <c r="A36" s="96" t="s">
        <v>448</v>
      </c>
      <c r="B36" s="225" t="str">
        <f>IF(C36="","",VLOOKUP($A36,'Infos Gerais'!$A$2:$D$101,4,FALSE))</f>
        <v>Vigente</v>
      </c>
      <c r="C36" s="226" t="str">
        <f>IF(A36="","",VLOOKUP($A36,'Infos Gerais'!$A$2:$I$101,7,FALSE))</f>
        <v>FCS</v>
      </c>
      <c r="D36" s="227" t="str">
        <f>IF(C36="","",VLOOKUP($A36,'Infos Gerais'!$A$2:$I$101,9,FALSE))</f>
        <v>APPA</v>
      </c>
      <c r="E36" s="228" t="s">
        <v>34</v>
      </c>
      <c r="F36" s="229">
        <v>4</v>
      </c>
      <c r="G36" s="230">
        <v>706292.62</v>
      </c>
      <c r="H36" s="196">
        <v>700359.34</v>
      </c>
      <c r="I36" s="231">
        <v>44136</v>
      </c>
      <c r="J36" s="100">
        <v>44210</v>
      </c>
    </row>
    <row r="37" spans="1:10" x14ac:dyDescent="0.25">
      <c r="A37" s="96" t="s">
        <v>448</v>
      </c>
      <c r="B37" s="225" t="str">
        <f>IF(C37="","",VLOOKUP($A37,'Infos Gerais'!$A$2:$D$101,4,FALSE))</f>
        <v>Vigente</v>
      </c>
      <c r="C37" s="226" t="str">
        <f>IF(A37="","",VLOOKUP($A37,'Infos Gerais'!$A$2:$I$101,7,FALSE))</f>
        <v>FCS</v>
      </c>
      <c r="D37" s="227" t="str">
        <f>IF(C37="","",VLOOKUP($A37,'Infos Gerais'!$A$2:$I$101,9,FALSE))</f>
        <v>APPA</v>
      </c>
      <c r="E37" s="228" t="s">
        <v>34</v>
      </c>
      <c r="F37" s="229">
        <v>5</v>
      </c>
      <c r="G37" s="230">
        <v>1857482.23</v>
      </c>
      <c r="H37" s="196">
        <v>1857482.23</v>
      </c>
      <c r="I37" s="231">
        <v>44228</v>
      </c>
      <c r="J37" s="100">
        <v>44292</v>
      </c>
    </row>
    <row r="38" spans="1:10" x14ac:dyDescent="0.25">
      <c r="A38" s="96" t="s">
        <v>448</v>
      </c>
      <c r="B38" s="225" t="str">
        <f>IF(C38="","",VLOOKUP($A38,'Infos Gerais'!$A$2:$D$101,4,FALSE))</f>
        <v>Vigente</v>
      </c>
      <c r="C38" s="226" t="str">
        <f>IF(A38="","",VLOOKUP($A38,'Infos Gerais'!$A$2:$I$101,7,FALSE))</f>
        <v>FCS</v>
      </c>
      <c r="D38" s="227" t="str">
        <f>IF(C38="","",VLOOKUP($A38,'Infos Gerais'!$A$2:$I$101,9,FALSE))</f>
        <v>APPA</v>
      </c>
      <c r="E38" s="228" t="s">
        <v>37</v>
      </c>
      <c r="F38" s="229">
        <v>6</v>
      </c>
      <c r="G38" s="230">
        <v>1368108.68</v>
      </c>
      <c r="H38" s="196">
        <v>1368108.68</v>
      </c>
      <c r="I38" s="231">
        <v>44317</v>
      </c>
      <c r="J38" s="100">
        <v>44361</v>
      </c>
    </row>
    <row r="39" spans="1:10" x14ac:dyDescent="0.25">
      <c r="A39" s="96" t="s">
        <v>448</v>
      </c>
      <c r="B39" s="225" t="str">
        <f>IF(C39="","",VLOOKUP($A39,'Infos Gerais'!$A$2:$D$101,4,FALSE))</f>
        <v>Vigente</v>
      </c>
      <c r="C39" s="226" t="str">
        <f>IF(A39="","",VLOOKUP($A39,'Infos Gerais'!$A$2:$I$101,7,FALSE))</f>
        <v>FCS</v>
      </c>
      <c r="D39" s="227" t="str">
        <f>IF(C39="","",VLOOKUP($A39,'Infos Gerais'!$A$2:$I$101,9,FALSE))</f>
        <v>APPA</v>
      </c>
      <c r="E39" s="228" t="s">
        <v>37</v>
      </c>
      <c r="F39" s="229">
        <v>7</v>
      </c>
      <c r="G39" s="230">
        <v>1194737.1000000001</v>
      </c>
      <c r="H39" s="196">
        <v>1194737.1000000001</v>
      </c>
      <c r="I39" s="231">
        <v>44409</v>
      </c>
      <c r="J39" s="100">
        <v>44428</v>
      </c>
    </row>
    <row r="40" spans="1:10" x14ac:dyDescent="0.25">
      <c r="A40" s="96" t="s">
        <v>448</v>
      </c>
      <c r="B40" s="225" t="str">
        <f>IF(C40="","",VLOOKUP($A40,'Infos Gerais'!$A$2:$D$101,4,FALSE))</f>
        <v>Vigente</v>
      </c>
      <c r="C40" s="226" t="str">
        <f>IF(A40="","",VLOOKUP($A40,'Infos Gerais'!$A$2:$I$101,7,FALSE))</f>
        <v>FCS</v>
      </c>
      <c r="D40" s="227" t="str">
        <f>IF(C40="","",VLOOKUP($A40,'Infos Gerais'!$A$2:$I$101,9,FALSE))</f>
        <v>APPA</v>
      </c>
      <c r="E40" s="228" t="s">
        <v>37</v>
      </c>
      <c r="F40" s="229">
        <v>8</v>
      </c>
      <c r="G40" s="230">
        <v>1066238.8700000001</v>
      </c>
      <c r="H40" s="196">
        <v>1066238.8700000001</v>
      </c>
      <c r="I40" s="231">
        <v>44501</v>
      </c>
      <c r="J40" s="100">
        <v>44505</v>
      </c>
    </row>
    <row r="41" spans="1:10" x14ac:dyDescent="0.25">
      <c r="A41" s="96" t="s">
        <v>448</v>
      </c>
      <c r="B41" s="225" t="str">
        <f>IF(C41="","",VLOOKUP($A41,'Infos Gerais'!$A$2:$D$101,4,FALSE))</f>
        <v>Vigente</v>
      </c>
      <c r="C41" s="226" t="str">
        <f>IF(A41="","",VLOOKUP($A41,'Infos Gerais'!$A$2:$I$101,7,FALSE))</f>
        <v>FCS</v>
      </c>
      <c r="D41" s="227" t="str">
        <f>IF(C41="","",VLOOKUP($A41,'Infos Gerais'!$A$2:$I$101,9,FALSE))</f>
        <v>APPA</v>
      </c>
      <c r="E41" s="228" t="s">
        <v>40</v>
      </c>
      <c r="F41" s="229">
        <v>10</v>
      </c>
      <c r="G41" s="230">
        <v>2620189.0699999998</v>
      </c>
      <c r="H41" s="196">
        <v>2620189.0699999998</v>
      </c>
      <c r="I41" s="231">
        <v>44593</v>
      </c>
      <c r="J41" s="100">
        <v>44643</v>
      </c>
    </row>
    <row r="42" spans="1:10" x14ac:dyDescent="0.25">
      <c r="A42" s="96" t="s">
        <v>448</v>
      </c>
      <c r="B42" s="225" t="str">
        <f>IF(C42="","",VLOOKUP($A42,'Infos Gerais'!$A$2:$D$101,4,FALSE))</f>
        <v>Vigente</v>
      </c>
      <c r="C42" s="226" t="str">
        <f>IF(A42="","",VLOOKUP($A42,'Infos Gerais'!$A$2:$I$101,7,FALSE))</f>
        <v>FCS</v>
      </c>
      <c r="D42" s="227" t="str">
        <f>IF(C42="","",VLOOKUP($A42,'Infos Gerais'!$A$2:$I$101,9,FALSE))</f>
        <v>APPA</v>
      </c>
      <c r="E42" s="228" t="s">
        <v>40</v>
      </c>
      <c r="F42" s="229">
        <v>11</v>
      </c>
      <c r="G42" s="230">
        <v>2015796.93</v>
      </c>
      <c r="H42" s="232">
        <v>2015796.93</v>
      </c>
      <c r="I42" s="231">
        <v>44682</v>
      </c>
      <c r="J42" s="100">
        <v>44699</v>
      </c>
    </row>
    <row r="43" spans="1:10" x14ac:dyDescent="0.25">
      <c r="A43" s="96" t="s">
        <v>448</v>
      </c>
      <c r="B43" s="225" t="str">
        <f>IF(C43="","",VLOOKUP($A43,'Infos Gerais'!$A$2:$D$101,4,FALSE))</f>
        <v>Vigente</v>
      </c>
      <c r="C43" s="226" t="str">
        <f>IF(A43="","",VLOOKUP($A43,'Infos Gerais'!$A$2:$I$101,7,FALSE))</f>
        <v>FCS</v>
      </c>
      <c r="D43" s="227" t="str">
        <f>IF(C43="","",VLOOKUP($A43,'Infos Gerais'!$A$2:$I$101,9,FALSE))</f>
        <v>APPA</v>
      </c>
      <c r="E43" s="228" t="s">
        <v>40</v>
      </c>
      <c r="F43" s="229">
        <v>12</v>
      </c>
      <c r="G43" s="230">
        <v>1868252.49</v>
      </c>
      <c r="H43" s="232">
        <v>1868252.49</v>
      </c>
      <c r="I43" s="231">
        <v>44774</v>
      </c>
      <c r="J43" s="100">
        <v>44785</v>
      </c>
    </row>
    <row r="44" spans="1:10" x14ac:dyDescent="0.25">
      <c r="A44" s="96" t="s">
        <v>448</v>
      </c>
      <c r="B44" s="225" t="str">
        <f>IF(C44="","",VLOOKUP($A44,'Infos Gerais'!$A$2:$D$101,4,FALSE))</f>
        <v>Vigente</v>
      </c>
      <c r="C44" s="226" t="str">
        <f>IF(A44="","",VLOOKUP($A44,'Infos Gerais'!$A$2:$I$101,7,FALSE))</f>
        <v>FCS</v>
      </c>
      <c r="D44" s="227" t="str">
        <f>IF(C44="","",VLOOKUP($A44,'Infos Gerais'!$A$2:$I$101,9,FALSE))</f>
        <v>APPA</v>
      </c>
      <c r="E44" s="228" t="s">
        <v>40</v>
      </c>
      <c r="F44" s="229">
        <v>13</v>
      </c>
      <c r="G44" s="230">
        <v>1135621.26</v>
      </c>
      <c r="H44" s="196">
        <v>616667.24</v>
      </c>
      <c r="I44" s="231">
        <v>44866</v>
      </c>
      <c r="J44" s="100">
        <v>44885</v>
      </c>
    </row>
    <row r="45" spans="1:10" x14ac:dyDescent="0.25">
      <c r="A45" s="96" t="s">
        <v>448</v>
      </c>
      <c r="B45" s="225" t="str">
        <f>IF(C45="","",VLOOKUP($A45,'Infos Gerais'!$A$2:$D$101,4,FALSE))</f>
        <v>Vigente</v>
      </c>
      <c r="C45" s="226" t="str">
        <f>IF(A45="","",VLOOKUP($A45,'Infos Gerais'!$A$2:$I$101,7,FALSE))</f>
        <v>FCS</v>
      </c>
      <c r="D45" s="227" t="str">
        <f>IF(C45="","",VLOOKUP($A45,'Infos Gerais'!$A$2:$I$101,9,FALSE))</f>
        <v>APPA</v>
      </c>
      <c r="E45" s="228" t="s">
        <v>40</v>
      </c>
      <c r="F45" s="229">
        <v>14</v>
      </c>
      <c r="G45" s="230">
        <v>2731204.58</v>
      </c>
      <c r="H45" s="196">
        <v>2731204.58</v>
      </c>
      <c r="I45" s="231">
        <v>44958</v>
      </c>
      <c r="J45" s="100">
        <v>44966</v>
      </c>
    </row>
    <row r="46" spans="1:10" x14ac:dyDescent="0.25">
      <c r="A46" s="96" t="s">
        <v>448</v>
      </c>
      <c r="B46" s="225" t="s">
        <v>135</v>
      </c>
      <c r="C46" s="226" t="s">
        <v>151</v>
      </c>
      <c r="D46" s="227" t="s">
        <v>153</v>
      </c>
      <c r="E46" s="228" t="s">
        <v>46</v>
      </c>
      <c r="F46" s="229">
        <v>15</v>
      </c>
      <c r="G46" s="230">
        <v>374977.03</v>
      </c>
      <c r="H46" s="238">
        <v>374977.03</v>
      </c>
      <c r="I46" s="231">
        <v>44986</v>
      </c>
      <c r="J46" s="100">
        <v>45000</v>
      </c>
    </row>
    <row r="47" spans="1:10" x14ac:dyDescent="0.25">
      <c r="A47" s="96" t="s">
        <v>448</v>
      </c>
      <c r="B47" s="225" t="str">
        <f>IF(C47="","",VLOOKUP($A47,'Infos Gerais'!$A$2:$D$101,4,FALSE))</f>
        <v>Vigente</v>
      </c>
      <c r="C47" s="226" t="str">
        <f>IF(A47="","",VLOOKUP($A47,'Infos Gerais'!$A$2:$I$101,7,FALSE))</f>
        <v>FCS</v>
      </c>
      <c r="D47" s="227" t="str">
        <f>IF(C47="","",VLOOKUP($A47,'Infos Gerais'!$A$2:$I$101,9,FALSE))</f>
        <v>APPA</v>
      </c>
      <c r="E47" s="228" t="s">
        <v>46</v>
      </c>
      <c r="F47" s="229">
        <v>16</v>
      </c>
      <c r="G47" s="230">
        <v>2469328.7799999998</v>
      </c>
      <c r="H47" s="238">
        <v>2469328.7799999998</v>
      </c>
      <c r="I47" s="231">
        <v>45047</v>
      </c>
      <c r="J47" s="100">
        <v>45058</v>
      </c>
    </row>
    <row r="48" spans="1:10" x14ac:dyDescent="0.25">
      <c r="A48" s="96" t="s">
        <v>448</v>
      </c>
      <c r="B48" s="225" t="str">
        <f>IF(C48="","",VLOOKUP($A48,'Infos Gerais'!$A$2:$D$101,4,FALSE))</f>
        <v>Vigente</v>
      </c>
      <c r="C48" s="226" t="str">
        <f>IF(A48="","",VLOOKUP($A48,'Infos Gerais'!$A$2:$I$101,7,FALSE))</f>
        <v>FCS</v>
      </c>
      <c r="D48" s="227" t="str">
        <f>IF(C48="","",VLOOKUP($A48,'Infos Gerais'!$A$2:$I$101,9,FALSE))</f>
        <v>APPA</v>
      </c>
      <c r="E48" s="228" t="s">
        <v>46</v>
      </c>
      <c r="F48" s="229">
        <v>17</v>
      </c>
      <c r="G48" s="230">
        <v>1986237.12</v>
      </c>
      <c r="H48" s="196">
        <v>1986237.12</v>
      </c>
      <c r="I48" s="231">
        <v>45139</v>
      </c>
      <c r="J48" s="100">
        <v>45142</v>
      </c>
    </row>
    <row r="49" spans="1:10" x14ac:dyDescent="0.25">
      <c r="A49" s="96" t="s">
        <v>448</v>
      </c>
      <c r="B49" s="225" t="str">
        <f>IF(C49="","",VLOOKUP($A49,'Infos Gerais'!$A$2:$D$101,4,FALSE))</f>
        <v>Vigente</v>
      </c>
      <c r="C49" s="226" t="str">
        <f>IF(A49="","",VLOOKUP($A49,'Infos Gerais'!$A$2:$I$101,7,FALSE))</f>
        <v>FCS</v>
      </c>
      <c r="D49" s="227" t="str">
        <f>IF(C49="","",VLOOKUP($A49,'Infos Gerais'!$A$2:$I$101,9,FALSE))</f>
        <v>APPA</v>
      </c>
      <c r="E49" s="228" t="s">
        <v>49</v>
      </c>
      <c r="F49" s="229">
        <v>18</v>
      </c>
      <c r="G49" s="230">
        <v>1087888.96</v>
      </c>
      <c r="H49" s="230">
        <v>1087888.96</v>
      </c>
      <c r="I49" s="231">
        <v>45170</v>
      </c>
      <c r="J49" s="100">
        <v>45198</v>
      </c>
    </row>
    <row r="50" spans="1:10" x14ac:dyDescent="0.25">
      <c r="A50" s="96" t="s">
        <v>448</v>
      </c>
      <c r="B50" s="225" t="str">
        <f>IF(C50="","",VLOOKUP($A50,'Infos Gerais'!$A$2:$D$101,4,FALSE))</f>
        <v>Vigente</v>
      </c>
      <c r="C50" s="226" t="str">
        <f>IF(A50="","",VLOOKUP($A50,'Infos Gerais'!$A$2:$I$101,7,FALSE))</f>
        <v>FCS</v>
      </c>
      <c r="D50" s="227" t="str">
        <f>IF(C50="","",VLOOKUP($A50,'Infos Gerais'!$A$2:$I$101,9,FALSE))</f>
        <v>APPA</v>
      </c>
      <c r="E50" s="228" t="s">
        <v>49</v>
      </c>
      <c r="F50" s="229">
        <v>19</v>
      </c>
      <c r="G50" s="267">
        <v>1277254.6399999999</v>
      </c>
      <c r="H50" s="267">
        <v>1277254.6399999999</v>
      </c>
      <c r="I50" s="231">
        <v>45231</v>
      </c>
      <c r="J50" s="100">
        <v>45246</v>
      </c>
    </row>
    <row r="51" spans="1:10" x14ac:dyDescent="0.25">
      <c r="A51" s="96" t="s">
        <v>448</v>
      </c>
      <c r="B51" s="225" t="str">
        <f>IF(C51="","",VLOOKUP($A51,'Infos Gerais'!$A$2:$D$101,4,FALSE))</f>
        <v>Vigente</v>
      </c>
      <c r="C51" s="226" t="str">
        <f>IF(A51="","",VLOOKUP($A51,'Infos Gerais'!$A$2:$I$101,7,FALSE))</f>
        <v>FCS</v>
      </c>
      <c r="D51" s="227" t="str">
        <f>IF(C51="","",VLOOKUP($A51,'Infos Gerais'!$A$2:$I$101,9,FALSE))</f>
        <v>APPA</v>
      </c>
      <c r="E51" s="228" t="s">
        <v>49</v>
      </c>
      <c r="F51" s="229">
        <v>20</v>
      </c>
      <c r="G51" s="230">
        <v>2766251.27</v>
      </c>
      <c r="H51" s="196">
        <v>2766251.27</v>
      </c>
      <c r="I51" s="231">
        <v>45323</v>
      </c>
      <c r="J51" s="100">
        <v>45328</v>
      </c>
    </row>
    <row r="52" spans="1:10" x14ac:dyDescent="0.25">
      <c r="A52" s="96" t="s">
        <v>448</v>
      </c>
      <c r="B52" s="225" t="str">
        <f>IF(C52="","",VLOOKUP($A52,'Infos Gerais'!$A$2:$D$101,4,FALSE))</f>
        <v>Vigente</v>
      </c>
      <c r="C52" s="226" t="str">
        <f>IF(A52="","",VLOOKUP($A52,'Infos Gerais'!$A$2:$I$101,7,FALSE))</f>
        <v>FCS</v>
      </c>
      <c r="D52" s="227" t="str">
        <f>IF(C52="","",VLOOKUP($A52,'Infos Gerais'!$A$2:$I$101,9,FALSE))</f>
        <v>APPA</v>
      </c>
      <c r="E52" s="228"/>
      <c r="F52" s="229">
        <v>21</v>
      </c>
      <c r="G52" s="230">
        <v>2160413.89</v>
      </c>
      <c r="H52" s="196"/>
      <c r="I52" s="231">
        <v>45413</v>
      </c>
      <c r="J52" s="100"/>
    </row>
    <row r="53" spans="1:10" x14ac:dyDescent="0.25">
      <c r="A53" s="96" t="s">
        <v>448</v>
      </c>
      <c r="B53" s="225" t="str">
        <f>IF(C53="","",VLOOKUP($A53,'Infos Gerais'!$A$2:$D$101,4,FALSE))</f>
        <v>Vigente</v>
      </c>
      <c r="C53" s="226" t="str">
        <f>IF(A53="","",VLOOKUP($A53,'Infos Gerais'!$A$2:$I$101,7,FALSE))</f>
        <v>FCS</v>
      </c>
      <c r="D53" s="227" t="str">
        <f>IF(C53="","",VLOOKUP($A53,'Infos Gerais'!$A$2:$I$101,9,FALSE))</f>
        <v>APPA</v>
      </c>
      <c r="E53" s="228"/>
      <c r="F53" s="229">
        <v>22</v>
      </c>
      <c r="G53" s="230">
        <v>2143368.75</v>
      </c>
      <c r="H53" s="196"/>
      <c r="I53" s="231">
        <v>45505</v>
      </c>
      <c r="J53" s="100"/>
    </row>
    <row r="54" spans="1:10" x14ac:dyDescent="0.25">
      <c r="A54" s="96" t="s">
        <v>448</v>
      </c>
      <c r="B54" s="225" t="str">
        <f>IF(C54="","",VLOOKUP($A54,'Infos Gerais'!$A$2:$D$101,4,FALSE))</f>
        <v>Vigente</v>
      </c>
      <c r="C54" s="226" t="str">
        <f>IF(A54="","",VLOOKUP($A54,'Infos Gerais'!$A$2:$I$101,7,FALSE))</f>
        <v>FCS</v>
      </c>
      <c r="D54" s="227" t="str">
        <f>IF(C54="","",VLOOKUP($A54,'Infos Gerais'!$A$2:$I$101,9,FALSE))</f>
        <v>APPA</v>
      </c>
      <c r="E54" s="228"/>
      <c r="F54" s="229">
        <v>23</v>
      </c>
      <c r="G54" s="230">
        <v>1386801.08</v>
      </c>
      <c r="H54" s="196"/>
      <c r="I54" s="231">
        <v>45597</v>
      </c>
      <c r="J54" s="100"/>
    </row>
    <row r="55" spans="1:10" x14ac:dyDescent="0.25">
      <c r="A55" s="96" t="s">
        <v>448</v>
      </c>
      <c r="B55" s="225" t="str">
        <f>IF(C55="","",VLOOKUP($A55,'Infos Gerais'!$A$2:$D$101,4,FALSE))</f>
        <v>Vigente</v>
      </c>
      <c r="C55" s="226" t="str">
        <f>IF(A55="","",VLOOKUP($A55,'Infos Gerais'!$A$2:$I$101,7,FALSE))</f>
        <v>FCS</v>
      </c>
      <c r="D55" s="227" t="str">
        <f>IF(C55="","",VLOOKUP($A55,'Infos Gerais'!$A$2:$I$101,9,FALSE))</f>
        <v>APPA</v>
      </c>
      <c r="E55" s="228"/>
      <c r="F55" s="229">
        <v>24</v>
      </c>
      <c r="G55" s="230">
        <v>2812361.69</v>
      </c>
      <c r="H55" s="196"/>
      <c r="I55" s="231">
        <v>45689</v>
      </c>
      <c r="J55" s="100"/>
    </row>
    <row r="56" spans="1:10" x14ac:dyDescent="0.25">
      <c r="A56" s="96" t="s">
        <v>448</v>
      </c>
      <c r="B56" s="225" t="str">
        <f>IF(C56="","",VLOOKUP($A56,'Infos Gerais'!$A$2:$D$101,4,FALSE))</f>
        <v>Vigente</v>
      </c>
      <c r="C56" s="226" t="str">
        <f>IF(A56="","",VLOOKUP($A56,'Infos Gerais'!$A$2:$I$101,7,FALSE))</f>
        <v>FCS</v>
      </c>
      <c r="D56" s="227" t="str">
        <f>IF(C56="","",VLOOKUP($A56,'Infos Gerais'!$A$2:$I$101,9,FALSE))</f>
        <v>APPA</v>
      </c>
      <c r="E56" s="228"/>
      <c r="F56" s="229">
        <v>25</v>
      </c>
      <c r="G56" s="230">
        <v>2194613.46</v>
      </c>
      <c r="H56" s="196"/>
      <c r="I56" s="231">
        <v>45778</v>
      </c>
      <c r="J56" s="100"/>
    </row>
    <row r="57" spans="1:10" x14ac:dyDescent="0.25">
      <c r="A57" s="96" t="s">
        <v>448</v>
      </c>
      <c r="B57" s="225" t="str">
        <f>IF(C57="","",VLOOKUP($A57,'Infos Gerais'!$A$2:$D$101,4,FALSE))</f>
        <v>Vigente</v>
      </c>
      <c r="C57" s="226" t="str">
        <f>IF(A57="","",VLOOKUP($A57,'Infos Gerais'!$A$2:$I$101,7,FALSE))</f>
        <v>FCS</v>
      </c>
      <c r="D57" s="227" t="str">
        <f>IF(C57="","",VLOOKUP($A57,'Infos Gerais'!$A$2:$I$101,9,FALSE))</f>
        <v>APPA</v>
      </c>
      <c r="E57" s="228"/>
      <c r="F57" s="229">
        <v>26</v>
      </c>
      <c r="G57" s="230">
        <v>2236367.61</v>
      </c>
      <c r="H57" s="196"/>
      <c r="I57" s="231">
        <v>45870</v>
      </c>
      <c r="J57" s="100"/>
    </row>
    <row r="58" spans="1:10" x14ac:dyDescent="0.25">
      <c r="A58" s="96" t="s">
        <v>448</v>
      </c>
      <c r="B58" s="225" t="str">
        <f>IF(C58="","",VLOOKUP($A58,'Infos Gerais'!$A$2:$D$101,4,FALSE))</f>
        <v>Vigente</v>
      </c>
      <c r="C58" s="226" t="str">
        <f>IF(A58="","",VLOOKUP($A58,'Infos Gerais'!$A$2:$I$101,7,FALSE))</f>
        <v>FCS</v>
      </c>
      <c r="D58" s="227" t="str">
        <f>IF(C58="","",VLOOKUP($A58,'Infos Gerais'!$A$2:$I$101,9,FALSE))</f>
        <v>APPA</v>
      </c>
      <c r="E58" s="228"/>
      <c r="F58" s="229">
        <v>27</v>
      </c>
      <c r="G58" s="230">
        <v>1575092.25</v>
      </c>
      <c r="H58" s="196"/>
      <c r="I58" s="231">
        <v>45962</v>
      </c>
      <c r="J58" s="100"/>
    </row>
    <row r="59" spans="1:10" x14ac:dyDescent="0.25">
      <c r="A59" s="96" t="s">
        <v>467</v>
      </c>
      <c r="B59" s="165" t="str">
        <f>IF(C59="","",VLOOKUP($A59,'Infos Gerais'!$A$2:$D$101,4,FALSE))</f>
        <v>Vigente</v>
      </c>
      <c r="C59" s="170" t="str">
        <f>IF(A59="","",VLOOKUP($A59,'Infos Gerais'!$A$2:$I$101,7,FALSE))</f>
        <v>SECULT</v>
      </c>
      <c r="D59" s="167" t="str">
        <f>IF(C59="","",VLOOKUP($A59,'Infos Gerais'!$A$2:$I$101,9,FALSE))</f>
        <v>ICF</v>
      </c>
      <c r="E59" s="97" t="s">
        <v>31</v>
      </c>
      <c r="F59" s="98">
        <v>1</v>
      </c>
      <c r="G59" s="113">
        <v>4500000</v>
      </c>
      <c r="H59" s="196">
        <v>4285200.26</v>
      </c>
      <c r="I59" s="192">
        <v>44044</v>
      </c>
      <c r="J59" s="100">
        <v>44120</v>
      </c>
    </row>
    <row r="60" spans="1:10" x14ac:dyDescent="0.25">
      <c r="A60" s="96" t="s">
        <v>467</v>
      </c>
      <c r="B60" s="165" t="str">
        <f>IF(C60="","",VLOOKUP($A60,'Infos Gerais'!$A$2:$D$101,4,FALSE))</f>
        <v>Vigente</v>
      </c>
      <c r="C60" s="170" t="str">
        <f>IF(A60="","",VLOOKUP($A60,'Infos Gerais'!$A$2:$I$101,7,FALSE))</f>
        <v>SECULT</v>
      </c>
      <c r="D60" s="167" t="str">
        <f>IF(C60="","",VLOOKUP($A60,'Infos Gerais'!$A$2:$I$101,9,FALSE))</f>
        <v>ICF</v>
      </c>
      <c r="E60" s="97" t="s">
        <v>31</v>
      </c>
      <c r="F60" s="98">
        <v>2</v>
      </c>
      <c r="G60" s="113">
        <v>2250000</v>
      </c>
      <c r="H60" s="196">
        <v>2464799.7400000002</v>
      </c>
      <c r="I60" s="192">
        <v>44136</v>
      </c>
      <c r="J60" s="100">
        <v>44169</v>
      </c>
    </row>
    <row r="61" spans="1:10" x14ac:dyDescent="0.25">
      <c r="A61" s="96" t="s">
        <v>467</v>
      </c>
      <c r="B61" s="165" t="str">
        <f>IF(C61="","",VLOOKUP($A61,'Infos Gerais'!$A$2:$D$101,4,FALSE))</f>
        <v>Vigente</v>
      </c>
      <c r="C61" s="170" t="str">
        <f>IF(A61="","",VLOOKUP($A61,'Infos Gerais'!$A$2:$I$101,7,FALSE))</f>
        <v>SECULT</v>
      </c>
      <c r="D61" s="167" t="str">
        <f>IF(C61="","",VLOOKUP($A61,'Infos Gerais'!$A$2:$I$101,9,FALSE))</f>
        <v>ICF</v>
      </c>
      <c r="E61" s="97" t="s">
        <v>31</v>
      </c>
      <c r="F61" s="98">
        <v>3</v>
      </c>
      <c r="G61" s="113">
        <v>5833000</v>
      </c>
      <c r="H61" s="196">
        <v>5833000</v>
      </c>
      <c r="I61" s="192">
        <v>44228</v>
      </c>
      <c r="J61" s="100">
        <v>44323</v>
      </c>
    </row>
    <row r="62" spans="1:10" x14ac:dyDescent="0.25">
      <c r="A62" s="96" t="s">
        <v>467</v>
      </c>
      <c r="B62" s="165" t="str">
        <f>IF(C62="","",VLOOKUP($A62,'Infos Gerais'!$A$2:$D$101,4,FALSE))</f>
        <v>Vigente</v>
      </c>
      <c r="C62" s="170" t="str">
        <f>IF(A62="","",VLOOKUP($A62,'Infos Gerais'!$A$2:$I$101,7,FALSE))</f>
        <v>SECULT</v>
      </c>
      <c r="D62" s="167" t="str">
        <f>IF(C62="","",VLOOKUP($A62,'Infos Gerais'!$A$2:$I$101,9,FALSE))</f>
        <v>ICF</v>
      </c>
      <c r="E62" s="97" t="s">
        <v>31</v>
      </c>
      <c r="F62" s="98">
        <v>4</v>
      </c>
      <c r="G62" s="113">
        <v>4374000</v>
      </c>
      <c r="H62" s="232">
        <v>4374000</v>
      </c>
      <c r="I62" s="192">
        <v>44317</v>
      </c>
      <c r="J62" s="100">
        <v>44414</v>
      </c>
    </row>
    <row r="63" spans="1:10" x14ac:dyDescent="0.25">
      <c r="A63" s="96" t="s">
        <v>467</v>
      </c>
      <c r="B63" s="165" t="str">
        <f>IF(C63="","",VLOOKUP($A63,'Infos Gerais'!$A$2:$D$101,4,FALSE))</f>
        <v>Vigente</v>
      </c>
      <c r="C63" s="170" t="str">
        <f>IF(A63="","",VLOOKUP($A63,'Infos Gerais'!$A$2:$I$101,7,FALSE))</f>
        <v>SECULT</v>
      </c>
      <c r="D63" s="167" t="str">
        <f>IF(C63="","",VLOOKUP($A63,'Infos Gerais'!$A$2:$I$101,9,FALSE))</f>
        <v>ICF</v>
      </c>
      <c r="E63" s="97" t="s">
        <v>31</v>
      </c>
      <c r="F63" s="98">
        <v>5</v>
      </c>
      <c r="G63" s="113">
        <v>4374000</v>
      </c>
      <c r="H63" s="232">
        <v>4374000</v>
      </c>
      <c r="I63" s="192">
        <v>44409</v>
      </c>
      <c r="J63" s="100">
        <v>44476</v>
      </c>
    </row>
    <row r="64" spans="1:10" x14ac:dyDescent="0.25">
      <c r="A64" s="96" t="s">
        <v>467</v>
      </c>
      <c r="B64" s="165" t="str">
        <f>IF(C64="","",VLOOKUP($A64,'Infos Gerais'!$A$2:$D$101,4,FALSE))</f>
        <v>Vigente</v>
      </c>
      <c r="C64" s="170" t="str">
        <f>IF(A64="","",VLOOKUP($A64,'Infos Gerais'!$A$2:$I$101,7,FALSE))</f>
        <v>SECULT</v>
      </c>
      <c r="D64" s="167" t="str">
        <f>IF(C64="","",VLOOKUP($A64,'Infos Gerais'!$A$2:$I$101,9,FALSE))</f>
        <v>ICF</v>
      </c>
      <c r="E64" s="97" t="s">
        <v>34</v>
      </c>
      <c r="F64" s="98">
        <v>6</v>
      </c>
      <c r="G64" s="113">
        <v>2919000</v>
      </c>
      <c r="H64" s="232">
        <v>2919000</v>
      </c>
      <c r="I64" s="192">
        <v>44501</v>
      </c>
      <c r="J64" s="100">
        <v>44536</v>
      </c>
    </row>
    <row r="65" spans="1:10" x14ac:dyDescent="0.25">
      <c r="A65" s="96" t="s">
        <v>467</v>
      </c>
      <c r="B65" s="165" t="str">
        <f>IF(C65="","",VLOOKUP($A65,'Infos Gerais'!$A$2:$D$101,4,FALSE))</f>
        <v>Vigente</v>
      </c>
      <c r="C65" s="170" t="str">
        <f>IF(A65="","",VLOOKUP($A65,'Infos Gerais'!$A$2:$I$101,7,FALSE))</f>
        <v>SECULT</v>
      </c>
      <c r="D65" s="167" t="str">
        <f>IF(C65="","",VLOOKUP($A65,'Infos Gerais'!$A$2:$I$101,9,FALSE))</f>
        <v>ICF</v>
      </c>
      <c r="E65" s="97" t="s">
        <v>34</v>
      </c>
      <c r="F65" s="98">
        <v>7</v>
      </c>
      <c r="G65" s="113">
        <v>5833000</v>
      </c>
      <c r="H65" s="196">
        <v>5833000</v>
      </c>
      <c r="I65" s="192">
        <v>44593</v>
      </c>
      <c r="J65" s="100">
        <v>44686</v>
      </c>
    </row>
    <row r="66" spans="1:10" x14ac:dyDescent="0.25">
      <c r="A66" s="96" t="s">
        <v>467</v>
      </c>
      <c r="B66" s="165" t="str">
        <f>IF(C66="","",VLOOKUP($A66,'Infos Gerais'!$A$2:$D$101,4,FALSE))</f>
        <v>Vigente</v>
      </c>
      <c r="C66" s="170" t="str">
        <f>IF(A66="","",VLOOKUP($A66,'Infos Gerais'!$A$2:$I$101,7,FALSE))</f>
        <v>SECULT</v>
      </c>
      <c r="D66" s="167" t="str">
        <f>IF(C66="","",VLOOKUP($A66,'Infos Gerais'!$A$2:$I$101,9,FALSE))</f>
        <v>ICF</v>
      </c>
      <c r="E66" s="97" t="s">
        <v>34</v>
      </c>
      <c r="F66" s="98">
        <v>8</v>
      </c>
      <c r="G66" s="113">
        <v>4374000</v>
      </c>
      <c r="H66" s="216">
        <v>4374000</v>
      </c>
      <c r="I66" s="192">
        <v>44682</v>
      </c>
      <c r="J66" s="100">
        <v>44686</v>
      </c>
    </row>
    <row r="67" spans="1:10" x14ac:dyDescent="0.25">
      <c r="A67" s="96" t="s">
        <v>467</v>
      </c>
      <c r="B67" s="165" t="str">
        <f>IF(C67="","",VLOOKUP($A67,'Infos Gerais'!$A$2:$D$101,4,FALSE))</f>
        <v>Vigente</v>
      </c>
      <c r="C67" s="170" t="str">
        <f>IF(A67="","",VLOOKUP($A67,'Infos Gerais'!$A$2:$I$101,7,FALSE))</f>
        <v>SECULT</v>
      </c>
      <c r="D67" s="167" t="str">
        <f>IF(C67="","",VLOOKUP($A67,'Infos Gerais'!$A$2:$I$101,9,FALSE))</f>
        <v>ICF</v>
      </c>
      <c r="E67" s="97" t="s">
        <v>34</v>
      </c>
      <c r="F67" s="98">
        <v>9</v>
      </c>
      <c r="G67" s="113">
        <v>4374000</v>
      </c>
      <c r="H67" s="216">
        <v>4374000</v>
      </c>
      <c r="I67" s="192">
        <v>44774</v>
      </c>
      <c r="J67" s="100">
        <v>44840</v>
      </c>
    </row>
    <row r="68" spans="1:10" x14ac:dyDescent="0.25">
      <c r="A68" s="96" t="s">
        <v>467</v>
      </c>
      <c r="B68" s="165" t="str">
        <f>IF(C68="","",VLOOKUP($A68,'Infos Gerais'!$A$2:$D$101,4,FALSE))</f>
        <v>Vigente</v>
      </c>
      <c r="C68" s="170" t="str">
        <f>IF(A68="","",VLOOKUP($A68,'Infos Gerais'!$A$2:$I$101,7,FALSE))</f>
        <v>SECULT</v>
      </c>
      <c r="D68" s="167" t="str">
        <f>IF(C68="","",VLOOKUP($A68,'Infos Gerais'!$A$2:$I$101,9,FALSE))</f>
        <v>ICF</v>
      </c>
      <c r="E68" s="97" t="s">
        <v>34</v>
      </c>
      <c r="F68" s="98">
        <v>10</v>
      </c>
      <c r="G68" s="113">
        <v>2919000</v>
      </c>
      <c r="H68" s="216">
        <v>2919000</v>
      </c>
      <c r="I68" s="192">
        <v>44866</v>
      </c>
      <c r="J68" s="100">
        <v>44897</v>
      </c>
    </row>
    <row r="69" spans="1:10" x14ac:dyDescent="0.25">
      <c r="A69" s="96" t="s">
        <v>467</v>
      </c>
      <c r="B69" s="165" t="str">
        <f>IF(C69="","",VLOOKUP($A69,'Infos Gerais'!$A$2:$D$101,4,FALSE))</f>
        <v>Vigente</v>
      </c>
      <c r="C69" s="170" t="str">
        <f>IF(A69="","",VLOOKUP($A69,'Infos Gerais'!$A$2:$I$101,7,FALSE))</f>
        <v>SECULT</v>
      </c>
      <c r="D69" s="167" t="str">
        <f>IF(C69="","",VLOOKUP($A69,'Infos Gerais'!$A$2:$I$101,9,FALSE))</f>
        <v>ICF</v>
      </c>
      <c r="E69" s="97" t="s">
        <v>34</v>
      </c>
      <c r="F69" s="98">
        <v>11</v>
      </c>
      <c r="G69" s="113">
        <v>5833000</v>
      </c>
      <c r="H69" s="196">
        <v>5833000</v>
      </c>
      <c r="I69" s="192">
        <v>44958</v>
      </c>
      <c r="J69" s="100">
        <v>45021</v>
      </c>
    </row>
    <row r="70" spans="1:10" x14ac:dyDescent="0.25">
      <c r="A70" s="96" t="s">
        <v>467</v>
      </c>
      <c r="B70" s="165" t="str">
        <f>IF(C70="","",VLOOKUP($A70,'Infos Gerais'!$A$2:$D$101,4,FALSE))</f>
        <v>Vigente</v>
      </c>
      <c r="C70" s="170" t="str">
        <f>IF(A70="","",VLOOKUP($A70,'Infos Gerais'!$A$2:$I$101,7,FALSE))</f>
        <v>SECULT</v>
      </c>
      <c r="D70" s="167" t="str">
        <f>IF(C70="","",VLOOKUP($A70,'Infos Gerais'!$A$2:$I$101,9,FALSE))</f>
        <v>ICF</v>
      </c>
      <c r="E70" s="97" t="s">
        <v>34</v>
      </c>
      <c r="F70" s="98">
        <v>12</v>
      </c>
      <c r="G70" s="113">
        <v>4374000</v>
      </c>
      <c r="H70" s="113">
        <v>4374000</v>
      </c>
      <c r="I70" s="192">
        <v>45047</v>
      </c>
      <c r="J70" s="100">
        <v>45113</v>
      </c>
    </row>
    <row r="71" spans="1:10" x14ac:dyDescent="0.25">
      <c r="A71" s="96" t="s">
        <v>467</v>
      </c>
      <c r="B71" s="165" t="str">
        <f>IF(C71="","",VLOOKUP($A71,'Infos Gerais'!$A$2:$D$101,4,FALSE))</f>
        <v>Vigente</v>
      </c>
      <c r="C71" s="170" t="str">
        <f>IF(A71="","",VLOOKUP($A71,'Infos Gerais'!$A$2:$I$101,7,FALSE))</f>
        <v>SECULT</v>
      </c>
      <c r="D71" s="167" t="str">
        <f>IF(C71="","",VLOOKUP($A71,'Infos Gerais'!$A$2:$I$101,9,FALSE))</f>
        <v>ICF</v>
      </c>
      <c r="E71" s="97" t="s">
        <v>34</v>
      </c>
      <c r="F71" s="98">
        <v>13</v>
      </c>
      <c r="G71" s="113">
        <v>4374000</v>
      </c>
      <c r="H71" s="196">
        <v>4374000</v>
      </c>
      <c r="I71" s="192">
        <v>45139</v>
      </c>
      <c r="J71" s="100">
        <v>45142</v>
      </c>
    </row>
    <row r="72" spans="1:10" x14ac:dyDescent="0.25">
      <c r="A72" s="96" t="s">
        <v>467</v>
      </c>
      <c r="B72" s="165" t="str">
        <f>IF(C72="","",VLOOKUP($A72,'Infos Gerais'!$A$2:$D$101,4,FALSE))</f>
        <v>Vigente</v>
      </c>
      <c r="C72" s="170" t="str">
        <f>IF(A72="","",VLOOKUP($A72,'Infos Gerais'!$A$2:$I$101,7,FALSE))</f>
        <v>SECULT</v>
      </c>
      <c r="D72" s="167" t="str">
        <f>IF(C72="","",VLOOKUP($A72,'Infos Gerais'!$A$2:$I$101,9,FALSE))</f>
        <v>ICF</v>
      </c>
      <c r="E72" s="97" t="s">
        <v>34</v>
      </c>
      <c r="F72" s="98">
        <v>14</v>
      </c>
      <c r="G72" s="113">
        <v>2919000</v>
      </c>
      <c r="H72" s="196">
        <f>1657041.24+1261958.76</f>
        <v>2919000</v>
      </c>
      <c r="I72" s="192">
        <v>45231</v>
      </c>
      <c r="J72" s="100">
        <v>45238</v>
      </c>
    </row>
    <row r="73" spans="1:10" x14ac:dyDescent="0.25">
      <c r="A73" s="96" t="s">
        <v>467</v>
      </c>
      <c r="B73" s="165" t="str">
        <f>IF(C73="","",VLOOKUP($A73,'Infos Gerais'!$A$2:$D$101,4,FALSE))</f>
        <v>Vigente</v>
      </c>
      <c r="C73" s="170" t="str">
        <f>IF(A73="","",VLOOKUP($A73,'Infos Gerais'!$A$2:$I$101,7,FALSE))</f>
        <v>SECULT</v>
      </c>
      <c r="D73" s="167" t="str">
        <f>IF(C73="","",VLOOKUP($A73,'Infos Gerais'!$A$2:$I$101,9,FALSE))</f>
        <v>ICF</v>
      </c>
      <c r="E73" s="97" t="s">
        <v>37</v>
      </c>
      <c r="F73" s="98">
        <v>15</v>
      </c>
      <c r="G73" s="113">
        <v>6407785.6799999997</v>
      </c>
      <c r="H73" s="196">
        <f>1842751*3</f>
        <v>5528253</v>
      </c>
      <c r="I73" s="192">
        <v>45292</v>
      </c>
      <c r="J73" s="100">
        <v>45358</v>
      </c>
    </row>
    <row r="74" spans="1:10" x14ac:dyDescent="0.25">
      <c r="A74" s="96" t="s">
        <v>467</v>
      </c>
      <c r="B74" s="165" t="str">
        <f>IF(C74="","",VLOOKUP($A74,'Infos Gerais'!$A$2:$D$101,4,FALSE))</f>
        <v>Vigente</v>
      </c>
      <c r="C74" s="170" t="str">
        <f>IF(A74="","",VLOOKUP($A74,'Infos Gerais'!$A$2:$I$101,7,FALSE))</f>
        <v>SECULT</v>
      </c>
      <c r="D74" s="167" t="str">
        <f>IF(C74="","",VLOOKUP($A74,'Infos Gerais'!$A$2:$I$101,9,FALSE))</f>
        <v>ICF</v>
      </c>
      <c r="E74" s="97" t="s">
        <v>37</v>
      </c>
      <c r="F74" s="98">
        <v>16</v>
      </c>
      <c r="G74" s="113">
        <v>4868124.3600000003</v>
      </c>
      <c r="H74" s="196"/>
      <c r="I74" s="192">
        <v>45383</v>
      </c>
      <c r="J74" s="100"/>
    </row>
    <row r="75" spans="1:10" x14ac:dyDescent="0.25">
      <c r="A75" s="96" t="s">
        <v>467</v>
      </c>
      <c r="B75" s="165" t="str">
        <f>IF(C75="","",VLOOKUP($A75,'Infos Gerais'!$A$2:$D$101,4,FALSE))</f>
        <v>Vigente</v>
      </c>
      <c r="C75" s="170" t="str">
        <f>IF(A75="","",VLOOKUP($A75,'Infos Gerais'!$A$2:$I$101,7,FALSE))</f>
        <v>SECULT</v>
      </c>
      <c r="D75" s="167" t="str">
        <f>IF(C75="","",VLOOKUP($A75,'Infos Gerais'!$A$2:$I$101,9,FALSE))</f>
        <v>ICF</v>
      </c>
      <c r="E75" s="97" t="s">
        <v>37</v>
      </c>
      <c r="F75" s="98">
        <v>17</v>
      </c>
      <c r="G75" s="113">
        <v>4921424.3600000003</v>
      </c>
      <c r="H75" s="196"/>
      <c r="I75" s="192">
        <v>45474</v>
      </c>
      <c r="J75" s="100"/>
    </row>
    <row r="76" spans="1:10" x14ac:dyDescent="0.25">
      <c r="A76" s="96" t="s">
        <v>467</v>
      </c>
      <c r="B76" s="165" t="str">
        <f>IF(C76="","",VLOOKUP($A76,'Infos Gerais'!$A$2:$D$101,4,FALSE))</f>
        <v>Vigente</v>
      </c>
      <c r="C76" s="170" t="str">
        <f>IF(A76="","",VLOOKUP($A76,'Infos Gerais'!$A$2:$I$101,7,FALSE))</f>
        <v>SECULT</v>
      </c>
      <c r="D76" s="167" t="str">
        <f>IF(C76="","",VLOOKUP($A76,'Infos Gerais'!$A$2:$I$101,9,FALSE))</f>
        <v>ICF</v>
      </c>
      <c r="E76" s="97" t="s">
        <v>37</v>
      </c>
      <c r="F76" s="98">
        <v>18</v>
      </c>
      <c r="G76" s="113">
        <v>3302665.6</v>
      </c>
      <c r="H76" s="196"/>
      <c r="I76" s="192">
        <v>45566</v>
      </c>
      <c r="J76" s="100"/>
    </row>
    <row r="77" spans="1:10" x14ac:dyDescent="0.25">
      <c r="A77" s="96" t="s">
        <v>471</v>
      </c>
      <c r="B77" s="165" t="str">
        <f>IF(C77="","",VLOOKUP($A77,'Infos Gerais'!$A$2:$D$101,4,FALSE))</f>
        <v>Extinto</v>
      </c>
      <c r="C77" s="170" t="str">
        <f>IF(A77="","",VLOOKUP($A77,'Infos Gerais'!$A$2:$I$101,7,FALSE))</f>
        <v>SEJUSP</v>
      </c>
      <c r="D77" s="167" t="str">
        <f>IF(C77="","",VLOOKUP($A77,'Infos Gerais'!$A$2:$I$101,9,FALSE))</f>
        <v>IELO</v>
      </c>
      <c r="E77" s="97" t="s">
        <v>31</v>
      </c>
      <c r="F77" s="98">
        <v>1</v>
      </c>
      <c r="G77" s="113">
        <v>17110982.93</v>
      </c>
      <c r="H77" s="196">
        <v>17110982.93</v>
      </c>
      <c r="I77" s="192">
        <v>44197</v>
      </c>
      <c r="J77" s="100">
        <v>44252</v>
      </c>
    </row>
    <row r="78" spans="1:10" x14ac:dyDescent="0.25">
      <c r="A78" s="96" t="s">
        <v>471</v>
      </c>
      <c r="B78" s="165" t="str">
        <f>IF(C78="","",VLOOKUP($A78,'Infos Gerais'!$A$2:$D$101,4,FALSE))</f>
        <v>Extinto</v>
      </c>
      <c r="C78" s="170" t="str">
        <f>IF(A78="","",VLOOKUP($A78,'Infos Gerais'!$A$2:$I$101,7,FALSE))</f>
        <v>SEJUSP</v>
      </c>
      <c r="D78" s="167" t="str">
        <f>IF(C78="","",VLOOKUP($A78,'Infos Gerais'!$A$2:$I$101,9,FALSE))</f>
        <v>IELO</v>
      </c>
      <c r="E78" s="97" t="s">
        <v>31</v>
      </c>
      <c r="F78" s="98">
        <v>2</v>
      </c>
      <c r="G78" s="113">
        <v>9042343</v>
      </c>
      <c r="H78" s="196"/>
      <c r="I78" s="192">
        <v>44287</v>
      </c>
      <c r="J78" s="100"/>
    </row>
    <row r="79" spans="1:10" x14ac:dyDescent="0.25">
      <c r="A79" s="96" t="s">
        <v>473</v>
      </c>
      <c r="B79" s="165" t="str">
        <f>IF(C79="","",VLOOKUP($A79,'Infos Gerais'!$A$2:$D$101,4,FALSE))</f>
        <v>Vigente</v>
      </c>
      <c r="C79" s="170" t="str">
        <f>IF(A79="","",VLOOKUP($A79,'Infos Gerais'!$A$2:$I$101,7,FALSE))</f>
        <v>SEJUSP</v>
      </c>
      <c r="D79" s="167" t="str">
        <f>IF(C79="","",VLOOKUP($A79,'Infos Gerais'!$A$2:$I$101,9,FALSE))</f>
        <v>IELO</v>
      </c>
      <c r="E79" s="97" t="s">
        <v>31</v>
      </c>
      <c r="F79" s="98">
        <v>1</v>
      </c>
      <c r="G79" s="113">
        <v>25420558.030000001</v>
      </c>
      <c r="H79" s="196">
        <v>25420558.030000001</v>
      </c>
      <c r="I79" s="192">
        <v>44378</v>
      </c>
      <c r="J79" s="100">
        <v>44526</v>
      </c>
    </row>
    <row r="80" spans="1:10" x14ac:dyDescent="0.25">
      <c r="A80" s="96" t="s">
        <v>473</v>
      </c>
      <c r="B80" s="165" t="str">
        <f>IF(C80="","",VLOOKUP($A80,'Infos Gerais'!$A$2:$D$101,4,FALSE))</f>
        <v>Vigente</v>
      </c>
      <c r="C80" s="170" t="str">
        <f>IF(A80="","",VLOOKUP($A80,'Infos Gerais'!$A$2:$I$101,7,FALSE))</f>
        <v>SEJUSP</v>
      </c>
      <c r="D80" s="167" t="str">
        <f>IF(C80="","",VLOOKUP($A80,'Infos Gerais'!$A$2:$I$101,9,FALSE))</f>
        <v>IELO</v>
      </c>
      <c r="E80" s="97" t="s">
        <v>31</v>
      </c>
      <c r="F80" s="98">
        <v>2</v>
      </c>
      <c r="G80" s="113">
        <v>16457115.609999999</v>
      </c>
      <c r="H80" s="196">
        <v>16457115.609999999</v>
      </c>
      <c r="I80" s="192">
        <v>44470</v>
      </c>
      <c r="J80" s="100">
        <v>44526</v>
      </c>
    </row>
    <row r="81" spans="1:10" x14ac:dyDescent="0.25">
      <c r="A81" s="96" t="s">
        <v>473</v>
      </c>
      <c r="B81" s="165" t="str">
        <f>IF(C81="","",VLOOKUP($A81,'Infos Gerais'!$A$2:$D$101,4,FALSE))</f>
        <v>Vigente</v>
      </c>
      <c r="C81" s="170" t="str">
        <f>IF(A81="","",VLOOKUP($A81,'Infos Gerais'!$A$2:$I$101,7,FALSE))</f>
        <v>SEJUSP</v>
      </c>
      <c r="D81" s="167" t="str">
        <f>IF(C81="","",VLOOKUP($A81,'Infos Gerais'!$A$2:$I$101,9,FALSE))</f>
        <v>IELO</v>
      </c>
      <c r="E81" s="97" t="s">
        <v>31</v>
      </c>
      <c r="F81" s="98">
        <v>3</v>
      </c>
      <c r="G81" s="113">
        <v>16653018.199999999</v>
      </c>
      <c r="H81" s="196">
        <v>16653018.199999999</v>
      </c>
      <c r="I81" s="192">
        <v>44562</v>
      </c>
      <c r="J81" s="100">
        <v>44635</v>
      </c>
    </row>
    <row r="82" spans="1:10" x14ac:dyDescent="0.25">
      <c r="A82" s="96" t="s">
        <v>473</v>
      </c>
      <c r="B82" s="165" t="str">
        <f>IF(C82="","",VLOOKUP($A82,'Infos Gerais'!$A$2:$D$101,4,FALSE))</f>
        <v>Vigente</v>
      </c>
      <c r="C82" s="170" t="str">
        <f>IF(A82="","",VLOOKUP($A82,'Infos Gerais'!$A$2:$I$101,7,FALSE))</f>
        <v>SEJUSP</v>
      </c>
      <c r="D82" s="167" t="str">
        <f>IF(C82="","",VLOOKUP($A82,'Infos Gerais'!$A$2:$I$101,9,FALSE))</f>
        <v>IELO</v>
      </c>
      <c r="E82" s="97" t="s">
        <v>31</v>
      </c>
      <c r="F82" s="98">
        <v>4</v>
      </c>
      <c r="G82" s="113">
        <v>13296933.57</v>
      </c>
      <c r="H82" s="196">
        <v>13296933.57</v>
      </c>
      <c r="I82" s="192">
        <v>44652</v>
      </c>
      <c r="J82" s="100">
        <v>44736</v>
      </c>
    </row>
    <row r="83" spans="1:10" x14ac:dyDescent="0.25">
      <c r="A83" s="96" t="s">
        <v>473</v>
      </c>
      <c r="B83" s="165" t="str">
        <f>IF(C83="","",VLOOKUP($A83,'Infos Gerais'!$A$2:$D$101,4,FALSE))</f>
        <v>Vigente</v>
      </c>
      <c r="C83" s="170" t="str">
        <f>IF(A83="","",VLOOKUP($A83,'Infos Gerais'!$A$2:$I$101,7,FALSE))</f>
        <v>SEJUSP</v>
      </c>
      <c r="D83" s="167" t="str">
        <f>IF(C83="","",VLOOKUP($A83,'Infos Gerais'!$A$2:$I$101,9,FALSE))</f>
        <v>IELO</v>
      </c>
      <c r="E83" s="97" t="s">
        <v>34</v>
      </c>
      <c r="F83" s="98">
        <v>5</v>
      </c>
      <c r="G83" s="113">
        <v>15925793.68</v>
      </c>
      <c r="H83" s="196">
        <v>15925793.68</v>
      </c>
      <c r="I83" s="192">
        <v>44743</v>
      </c>
      <c r="J83" s="100">
        <v>44837</v>
      </c>
    </row>
    <row r="84" spans="1:10" x14ac:dyDescent="0.25">
      <c r="A84" s="96" t="s">
        <v>473</v>
      </c>
      <c r="B84" s="165" t="str">
        <f>IF(C84="","",VLOOKUP($A84,'Infos Gerais'!$A$2:$D$101,4,FALSE))</f>
        <v>Vigente</v>
      </c>
      <c r="C84" s="170" t="str">
        <f>IF(A84="","",VLOOKUP($A84,'Infos Gerais'!$A$2:$I$101,7,FALSE))</f>
        <v>SEJUSP</v>
      </c>
      <c r="D84" s="167" t="str">
        <f>IF(C84="","",VLOOKUP($A84,'Infos Gerais'!$A$2:$I$101,9,FALSE))</f>
        <v>IELO</v>
      </c>
      <c r="E84" s="97" t="s">
        <v>34</v>
      </c>
      <c r="F84" s="98">
        <v>6</v>
      </c>
      <c r="G84" s="113">
        <v>21358222.850000001</v>
      </c>
      <c r="H84" s="196">
        <v>21358222.850000001</v>
      </c>
      <c r="I84" s="192">
        <v>44835</v>
      </c>
      <c r="J84" s="100">
        <v>44896</v>
      </c>
    </row>
    <row r="85" spans="1:10" x14ac:dyDescent="0.25">
      <c r="A85" s="96" t="s">
        <v>473</v>
      </c>
      <c r="B85" s="225" t="str">
        <f>IF(C85="","",VLOOKUP($A85,'Infos Gerais'!$A$2:$D$101,4,FALSE))</f>
        <v>Vigente</v>
      </c>
      <c r="C85" s="226" t="str">
        <f>IF(A85="","",VLOOKUP($A85,'Infos Gerais'!$A$2:$I$101,7,FALSE))</f>
        <v>SEJUSP</v>
      </c>
      <c r="D85" s="227" t="str">
        <f>IF(C85="","",VLOOKUP($A85,'Infos Gerais'!$A$2:$I$101,9,FALSE))</f>
        <v>IELO</v>
      </c>
      <c r="E85" s="228" t="s">
        <v>34</v>
      </c>
      <c r="F85" s="229">
        <v>7</v>
      </c>
      <c r="G85" s="230">
        <v>21038109.469999999</v>
      </c>
      <c r="H85" s="196">
        <v>17026108.77</v>
      </c>
      <c r="I85" s="231">
        <v>44958</v>
      </c>
      <c r="J85" s="100">
        <v>45055</v>
      </c>
    </row>
    <row r="86" spans="1:10" x14ac:dyDescent="0.25">
      <c r="A86" s="96" t="s">
        <v>473</v>
      </c>
      <c r="B86" s="165" t="str">
        <f>IF(C86="","",VLOOKUP($A86,'Infos Gerais'!$A$2:$D$101,4,FALSE))</f>
        <v>Vigente</v>
      </c>
      <c r="C86" s="170" t="str">
        <f>IF(A86="","",VLOOKUP($A86,'Infos Gerais'!$A$2:$I$101,7,FALSE))</f>
        <v>SEJUSP</v>
      </c>
      <c r="D86" s="167" t="str">
        <f>IF(C86="","",VLOOKUP($A86,'Infos Gerais'!$A$2:$I$101,9,FALSE))</f>
        <v>IELO</v>
      </c>
      <c r="E86" s="97" t="s">
        <v>34</v>
      </c>
      <c r="F86" s="98">
        <v>8</v>
      </c>
      <c r="G86" s="113">
        <v>14774942.699999999</v>
      </c>
      <c r="H86" s="196">
        <v>14774942.699999999</v>
      </c>
      <c r="I86" s="192">
        <v>45017</v>
      </c>
      <c r="J86" s="100">
        <v>45058</v>
      </c>
    </row>
    <row r="87" spans="1:10" x14ac:dyDescent="0.25">
      <c r="A87" s="96" t="s">
        <v>473</v>
      </c>
      <c r="B87" s="165" t="str">
        <f>IF(C87="","",VLOOKUP($A87,'Infos Gerais'!$A$2:$D$101,4,FALSE))</f>
        <v>Vigente</v>
      </c>
      <c r="C87" s="170" t="str">
        <f>IF(A87="","",VLOOKUP($A87,'Infos Gerais'!$A$2:$I$101,7,FALSE))</f>
        <v>SEJUSP</v>
      </c>
      <c r="D87" s="167" t="str">
        <f>IF(C87="","",VLOOKUP($A87,'Infos Gerais'!$A$2:$I$101,9,FALSE))</f>
        <v>IELO</v>
      </c>
      <c r="E87" s="97" t="s">
        <v>31</v>
      </c>
      <c r="F87" s="98">
        <v>9</v>
      </c>
      <c r="G87" s="113">
        <v>16624120.15</v>
      </c>
      <c r="H87" s="196">
        <v>16624120.15</v>
      </c>
      <c r="I87" s="192">
        <v>45108</v>
      </c>
      <c r="J87" s="100">
        <v>45203</v>
      </c>
    </row>
    <row r="88" spans="1:10" x14ac:dyDescent="0.25">
      <c r="A88" s="96" t="s">
        <v>473</v>
      </c>
      <c r="B88" s="165" t="str">
        <f>IF(C88="","",VLOOKUP($A88,'Infos Gerais'!$A$2:$D$101,4,FALSE))</f>
        <v>Vigente</v>
      </c>
      <c r="C88" s="170" t="str">
        <f>IF(A88="","",VLOOKUP($A88,'Infos Gerais'!$A$2:$I$101,7,FALSE))</f>
        <v>SEJUSP</v>
      </c>
      <c r="D88" s="167" t="str">
        <f>IF(C88="","",VLOOKUP($A88,'Infos Gerais'!$A$2:$I$101,9,FALSE))</f>
        <v>IELO</v>
      </c>
      <c r="E88" s="97" t="s">
        <v>31</v>
      </c>
      <c r="F88" s="98">
        <v>10</v>
      </c>
      <c r="G88" s="113">
        <v>24077990.530000001</v>
      </c>
      <c r="H88" s="196">
        <v>24077990.530000001</v>
      </c>
      <c r="I88" s="192">
        <v>45231</v>
      </c>
      <c r="J88" s="100">
        <v>45287</v>
      </c>
    </row>
    <row r="89" spans="1:10" x14ac:dyDescent="0.25">
      <c r="A89" s="96" t="s">
        <v>473</v>
      </c>
      <c r="B89" s="165" t="str">
        <f>IF(C89="","",VLOOKUP($A89,'Infos Gerais'!$A$2:$D$101,4,FALSE))</f>
        <v>Vigente</v>
      </c>
      <c r="C89" s="170" t="str">
        <f>IF(A89="","",VLOOKUP($A89,'Infos Gerais'!$A$2:$I$101,7,FALSE))</f>
        <v>SEJUSP</v>
      </c>
      <c r="D89" s="167" t="str">
        <f>IF(C89="","",VLOOKUP($A89,'Infos Gerais'!$A$2:$I$101,9,FALSE))</f>
        <v>IELO</v>
      </c>
      <c r="E89" s="97" t="s">
        <v>31</v>
      </c>
      <c r="F89" s="98">
        <v>11</v>
      </c>
      <c r="G89" s="113">
        <v>23106472.879999999</v>
      </c>
      <c r="H89" s="196"/>
      <c r="I89" s="192">
        <v>45323</v>
      </c>
      <c r="J89" s="100"/>
    </row>
    <row r="90" spans="1:10" x14ac:dyDescent="0.25">
      <c r="A90" s="96" t="s">
        <v>473</v>
      </c>
      <c r="B90" s="165" t="str">
        <f>IF(C90="","",VLOOKUP($A90,'Infos Gerais'!$A$2:$D$101,4,FALSE))</f>
        <v>Vigente</v>
      </c>
      <c r="C90" s="170" t="str">
        <f>IF(A90="","",VLOOKUP($A90,'Infos Gerais'!$A$2:$I$101,7,FALSE))</f>
        <v>SEJUSP</v>
      </c>
      <c r="D90" s="167" t="str">
        <f>IF(C90="","",VLOOKUP($A90,'Infos Gerais'!$A$2:$I$101,9,FALSE))</f>
        <v>IELO</v>
      </c>
      <c r="E90" s="97" t="s">
        <v>31</v>
      </c>
      <c r="F90" s="98">
        <v>12</v>
      </c>
      <c r="G90" s="113">
        <v>16589223.1</v>
      </c>
      <c r="H90" s="196"/>
      <c r="I90" s="192">
        <v>45413</v>
      </c>
      <c r="J90" s="100"/>
    </row>
    <row r="91" spans="1:10" x14ac:dyDescent="0.25">
      <c r="A91" s="96" t="s">
        <v>480</v>
      </c>
      <c r="B91" s="165" t="str">
        <f>IF(C91="","",VLOOKUP($A91,'Infos Gerais'!$A$2:$D$101,4,FALSE))</f>
        <v>Vigente</v>
      </c>
      <c r="C91" s="170" t="str">
        <f>IF(A91="","",VLOOKUP($A91,'Infos Gerais'!$A$2:$I$101,7,FALSE))</f>
        <v>SEJUSP</v>
      </c>
      <c r="D91" s="167" t="str">
        <f>IF(C91="","",VLOOKUP($A91,'Infos Gerais'!$A$2:$I$101,9,FALSE))</f>
        <v>IELO</v>
      </c>
      <c r="E91" s="97" t="s">
        <v>31</v>
      </c>
      <c r="F91" s="98">
        <v>1</v>
      </c>
      <c r="G91" s="113">
        <v>5803022.75</v>
      </c>
      <c r="H91" s="196">
        <v>5803022.75</v>
      </c>
      <c r="I91" s="192">
        <v>45261</v>
      </c>
      <c r="J91" s="104">
        <v>45282</v>
      </c>
    </row>
    <row r="92" spans="1:10" x14ac:dyDescent="0.25">
      <c r="A92" s="96" t="s">
        <v>480</v>
      </c>
      <c r="B92" s="165" t="str">
        <f>IF(C92="","",VLOOKUP($A92,'Infos Gerais'!$A$2:$D$101,4,FALSE))</f>
        <v>Vigente</v>
      </c>
      <c r="C92" s="170" t="str">
        <f>IF(A92="","",VLOOKUP($A92,'Infos Gerais'!$A$2:$I$101,7,FALSE))</f>
        <v>SEJUSP</v>
      </c>
      <c r="D92" s="167" t="str">
        <f>IF(C92="","",VLOOKUP($A92,'Infos Gerais'!$A$2:$I$101,9,FALSE))</f>
        <v>IELO</v>
      </c>
      <c r="E92" s="97" t="s">
        <v>31</v>
      </c>
      <c r="F92" s="98">
        <v>2</v>
      </c>
      <c r="G92" s="113">
        <v>4493870</v>
      </c>
      <c r="H92" s="196"/>
      <c r="I92" s="192">
        <v>45292</v>
      </c>
      <c r="J92" s="100"/>
    </row>
    <row r="93" spans="1:10" x14ac:dyDescent="0.25">
      <c r="A93" s="96" t="s">
        <v>480</v>
      </c>
      <c r="B93" s="165" t="str">
        <f>IF(C93="","",VLOOKUP($A93,'Infos Gerais'!$A$2:$D$101,4,FALSE))</f>
        <v>Vigente</v>
      </c>
      <c r="C93" s="170" t="str">
        <f>IF(A93="","",VLOOKUP($A93,'Infos Gerais'!$A$2:$I$101,7,FALSE))</f>
        <v>SEJUSP</v>
      </c>
      <c r="D93" s="167" t="str">
        <f>IF(C93="","",VLOOKUP($A93,'Infos Gerais'!$A$2:$I$101,9,FALSE))</f>
        <v>IELO</v>
      </c>
      <c r="E93" s="97" t="s">
        <v>31</v>
      </c>
      <c r="F93" s="98">
        <v>3</v>
      </c>
      <c r="G93" s="113">
        <v>5738830.79</v>
      </c>
      <c r="H93" s="196"/>
      <c r="I93" s="192">
        <v>45383</v>
      </c>
      <c r="J93" s="100"/>
    </row>
    <row r="94" spans="1:10" x14ac:dyDescent="0.25">
      <c r="A94" s="96" t="s">
        <v>480</v>
      </c>
      <c r="B94" s="165" t="str">
        <f>IF(C94="","",VLOOKUP($A94,'Infos Gerais'!$A$2:$D$101,4,FALSE))</f>
        <v>Vigente</v>
      </c>
      <c r="C94" s="170" t="str">
        <f>IF(A94="","",VLOOKUP($A94,'Infos Gerais'!$A$2:$I$101,7,FALSE))</f>
        <v>SEJUSP</v>
      </c>
      <c r="D94" s="167" t="str">
        <f>IF(C94="","",VLOOKUP($A94,'Infos Gerais'!$A$2:$I$101,9,FALSE))</f>
        <v>IELO</v>
      </c>
      <c r="E94" s="97" t="s">
        <v>31</v>
      </c>
      <c r="F94" s="98">
        <v>4</v>
      </c>
      <c r="G94" s="113">
        <v>5625330.79</v>
      </c>
      <c r="H94" s="196"/>
      <c r="I94" s="192">
        <v>45474</v>
      </c>
      <c r="J94" s="100"/>
    </row>
    <row r="95" spans="1:10" x14ac:dyDescent="0.25">
      <c r="A95" s="96" t="s">
        <v>480</v>
      </c>
      <c r="B95" s="165" t="str">
        <f>IF(C95="","",VLOOKUP($A95,'Infos Gerais'!$A$2:$D$101,4,FALSE))</f>
        <v>Vigente</v>
      </c>
      <c r="C95" s="170" t="str">
        <f>IF(A95="","",VLOOKUP($A95,'Infos Gerais'!$A$2:$I$101,7,FALSE))</f>
        <v>SEJUSP</v>
      </c>
      <c r="D95" s="167" t="str">
        <f>IF(C95="","",VLOOKUP($A95,'Infos Gerais'!$A$2:$I$101,9,FALSE))</f>
        <v>IELO</v>
      </c>
      <c r="E95" s="97" t="s">
        <v>31</v>
      </c>
      <c r="F95" s="98">
        <v>5</v>
      </c>
      <c r="G95" s="113">
        <v>6797463.5599999996</v>
      </c>
      <c r="H95" s="196"/>
      <c r="I95" s="192">
        <v>45566</v>
      </c>
      <c r="J95" s="100"/>
    </row>
    <row r="96" spans="1:10" x14ac:dyDescent="0.25">
      <c r="A96" s="96" t="s">
        <v>480</v>
      </c>
      <c r="B96" s="165" t="str">
        <f>IF(C96="","",VLOOKUP($A96,'Infos Gerais'!$A$2:$D$101,4,FALSE))</f>
        <v>Vigente</v>
      </c>
      <c r="C96" s="170" t="str">
        <f>IF(A96="","",VLOOKUP($A96,'Infos Gerais'!$A$2:$I$101,7,FALSE))</f>
        <v>SEJUSP</v>
      </c>
      <c r="D96" s="167" t="str">
        <f>IF(C96="","",VLOOKUP($A96,'Infos Gerais'!$A$2:$I$101,9,FALSE))</f>
        <v>IELO</v>
      </c>
      <c r="E96" s="97" t="s">
        <v>31</v>
      </c>
      <c r="F96" s="98">
        <v>6</v>
      </c>
      <c r="G96" s="113">
        <v>6506849.5599999996</v>
      </c>
      <c r="H96" s="196"/>
      <c r="I96" s="192">
        <v>45658</v>
      </c>
      <c r="J96" s="100"/>
    </row>
    <row r="97" spans="1:10" x14ac:dyDescent="0.25">
      <c r="A97" s="96" t="s">
        <v>480</v>
      </c>
      <c r="B97" s="165" t="str">
        <f>IF(C97="","",VLOOKUP($A97,'Infos Gerais'!$A$2:$D$101,4,FALSE))</f>
        <v>Vigente</v>
      </c>
      <c r="C97" s="170" t="str">
        <f>IF(A97="","",VLOOKUP($A97,'Infos Gerais'!$A$2:$I$101,7,FALSE))</f>
        <v>SEJUSP</v>
      </c>
      <c r="D97" s="167" t="str">
        <f>IF(C97="","",VLOOKUP($A97,'Infos Gerais'!$A$2:$I$101,9,FALSE))</f>
        <v>IELO</v>
      </c>
      <c r="E97" s="97" t="s">
        <v>31</v>
      </c>
      <c r="F97" s="98">
        <v>7</v>
      </c>
      <c r="G97" s="113">
        <v>5841480.8600000003</v>
      </c>
      <c r="H97" s="196"/>
      <c r="I97" s="192">
        <v>45748</v>
      </c>
      <c r="J97" s="100"/>
    </row>
    <row r="98" spans="1:10" x14ac:dyDescent="0.25">
      <c r="A98" s="96" t="s">
        <v>480</v>
      </c>
      <c r="B98" s="165" t="str">
        <f>IF(C98="","",VLOOKUP($A98,'Infos Gerais'!$A$2:$D$101,4,FALSE))</f>
        <v>Vigente</v>
      </c>
      <c r="C98" s="170" t="str">
        <f>IF(A98="","",VLOOKUP($A98,'Infos Gerais'!$A$2:$I$101,7,FALSE))</f>
        <v>SEJUSP</v>
      </c>
      <c r="D98" s="167" t="str">
        <f>IF(C98="","",VLOOKUP($A98,'Infos Gerais'!$A$2:$I$101,9,FALSE))</f>
        <v>IELO</v>
      </c>
      <c r="E98" s="97" t="s">
        <v>31</v>
      </c>
      <c r="F98" s="98">
        <v>8</v>
      </c>
      <c r="G98" s="113">
        <v>5841480.8600000003</v>
      </c>
      <c r="H98" s="196"/>
      <c r="I98" s="192">
        <v>45839</v>
      </c>
      <c r="J98" s="100"/>
    </row>
    <row r="99" spans="1:10" x14ac:dyDescent="0.25">
      <c r="A99" s="96" t="s">
        <v>480</v>
      </c>
      <c r="B99" s="165" t="str">
        <f>IF(C99="","",VLOOKUP($A99,'Infos Gerais'!$A$2:$D$101,4,FALSE))</f>
        <v>Vigente</v>
      </c>
      <c r="C99" s="170" t="str">
        <f>IF(A99="","",VLOOKUP($A99,'Infos Gerais'!$A$2:$I$101,7,FALSE))</f>
        <v>SEJUSP</v>
      </c>
      <c r="D99" s="167" t="str">
        <f>IF(C99="","",VLOOKUP($A99,'Infos Gerais'!$A$2:$I$101,9,FALSE))</f>
        <v>IELO</v>
      </c>
      <c r="E99" s="97" t="s">
        <v>31</v>
      </c>
      <c r="F99" s="98">
        <v>9</v>
      </c>
      <c r="G99" s="113">
        <v>7371321.25</v>
      </c>
      <c r="H99" s="196"/>
      <c r="I99" s="192">
        <v>45931</v>
      </c>
      <c r="J99" s="100"/>
    </row>
    <row r="100" spans="1:10" x14ac:dyDescent="0.25">
      <c r="A100" s="96" t="s">
        <v>480</v>
      </c>
      <c r="B100" s="165" t="str">
        <f>IF(C100="","",VLOOKUP($A100,'Infos Gerais'!$A$2:$D$101,4,FALSE))</f>
        <v>Vigente</v>
      </c>
      <c r="C100" s="170" t="str">
        <f>IF(A100="","",VLOOKUP($A100,'Infos Gerais'!$A$2:$I$101,7,FALSE))</f>
        <v>SEJUSP</v>
      </c>
      <c r="D100" s="167" t="str">
        <f>IF(C100="","",VLOOKUP($A100,'Infos Gerais'!$A$2:$I$101,9,FALSE))</f>
        <v>IELO</v>
      </c>
      <c r="E100" s="97" t="s">
        <v>31</v>
      </c>
      <c r="F100" s="98">
        <v>10</v>
      </c>
      <c r="G100" s="113">
        <v>6401839.1100000003</v>
      </c>
      <c r="H100" s="196"/>
      <c r="I100" s="192">
        <v>46023</v>
      </c>
      <c r="J100" s="100"/>
    </row>
    <row r="101" spans="1:10" x14ac:dyDescent="0.25">
      <c r="A101" s="96" t="s">
        <v>480</v>
      </c>
      <c r="B101" s="165" t="str">
        <f>IF(C101="","",VLOOKUP($A101,'Infos Gerais'!$A$2:$D$101,4,FALSE))</f>
        <v>Vigente</v>
      </c>
      <c r="C101" s="170" t="str">
        <f>IF(A101="","",VLOOKUP($A101,'Infos Gerais'!$A$2:$I$101,7,FALSE))</f>
        <v>SEJUSP</v>
      </c>
      <c r="D101" s="167" t="str">
        <f>IF(C101="","",VLOOKUP($A101,'Infos Gerais'!$A$2:$I$101,9,FALSE))</f>
        <v>IELO</v>
      </c>
      <c r="E101" s="97" t="s">
        <v>31</v>
      </c>
      <c r="F101" s="98">
        <v>11</v>
      </c>
      <c r="G101" s="113">
        <v>6298654.7699999996</v>
      </c>
      <c r="H101" s="196"/>
      <c r="I101" s="192">
        <v>46113</v>
      </c>
      <c r="J101" s="100"/>
    </row>
    <row r="102" spans="1:10" x14ac:dyDescent="0.25">
      <c r="A102" s="96" t="s">
        <v>480</v>
      </c>
      <c r="B102" s="165" t="str">
        <f>IF(C102="","",VLOOKUP($A102,'Infos Gerais'!$A$2:$D$101,4,FALSE))</f>
        <v>Vigente</v>
      </c>
      <c r="C102" s="170" t="str">
        <f>IF(A102="","",VLOOKUP($A102,'Infos Gerais'!$A$2:$I$101,7,FALSE))</f>
        <v>SEJUSP</v>
      </c>
      <c r="D102" s="167" t="str">
        <f>IF(C102="","",VLOOKUP($A102,'Infos Gerais'!$A$2:$I$101,9,FALSE))</f>
        <v>IELO</v>
      </c>
      <c r="E102" s="97" t="s">
        <v>31</v>
      </c>
      <c r="F102" s="98">
        <v>12</v>
      </c>
      <c r="G102" s="113">
        <v>6298654.7699999996</v>
      </c>
      <c r="H102" s="196"/>
      <c r="I102" s="192">
        <v>46204</v>
      </c>
      <c r="J102" s="100"/>
    </row>
    <row r="103" spans="1:10" x14ac:dyDescent="0.25">
      <c r="A103" s="96" t="s">
        <v>480</v>
      </c>
      <c r="B103" s="165" t="str">
        <f>IF(C103="","",VLOOKUP($A103,'Infos Gerais'!$A$2:$D$101,4,FALSE))</f>
        <v>Vigente</v>
      </c>
      <c r="C103" s="170" t="str">
        <f>IF(A103="","",VLOOKUP($A103,'Infos Gerais'!$A$2:$I$101,7,FALSE))</f>
        <v>SEJUSP</v>
      </c>
      <c r="D103" s="167" t="str">
        <f>IF(C103="","",VLOOKUP($A103,'Infos Gerais'!$A$2:$I$101,9,FALSE))</f>
        <v>IELO</v>
      </c>
      <c r="E103" s="97" t="s">
        <v>31</v>
      </c>
      <c r="F103" s="98">
        <v>13</v>
      </c>
      <c r="G103" s="113">
        <v>7721852.9100000001</v>
      </c>
      <c r="H103" s="196"/>
      <c r="I103" s="192">
        <v>46296</v>
      </c>
      <c r="J103" s="100"/>
    </row>
    <row r="104" spans="1:10" x14ac:dyDescent="0.25">
      <c r="A104" s="96" t="s">
        <v>480</v>
      </c>
      <c r="B104" s="165" t="str">
        <f>IF(C104="","",VLOOKUP($A104,'Infos Gerais'!$A$2:$D$101,4,FALSE))</f>
        <v>Vigente</v>
      </c>
      <c r="C104" s="170" t="str">
        <f>IF(A104="","",VLOOKUP($A104,'Infos Gerais'!$A$2:$I$101,7,FALSE))</f>
        <v>SEJUSP</v>
      </c>
      <c r="D104" s="167" t="str">
        <f>IF(C104="","",VLOOKUP($A104,'Infos Gerais'!$A$2:$I$101,9,FALSE))</f>
        <v>IELO</v>
      </c>
      <c r="E104" s="97" t="s">
        <v>31</v>
      </c>
      <c r="F104" s="98">
        <v>14</v>
      </c>
      <c r="G104" s="113">
        <v>6716912.5899999999</v>
      </c>
      <c r="H104" s="196"/>
      <c r="I104" s="192">
        <v>46388</v>
      </c>
      <c r="J104" s="100"/>
    </row>
    <row r="105" spans="1:10" x14ac:dyDescent="0.25">
      <c r="A105" s="96" t="s">
        <v>480</v>
      </c>
      <c r="B105" s="165" t="str">
        <f>IF(C105="","",VLOOKUP($A105,'Infos Gerais'!$A$2:$D$101,4,FALSE))</f>
        <v>Vigente</v>
      </c>
      <c r="C105" s="170" t="str">
        <f>IF(A105="","",VLOOKUP($A105,'Infos Gerais'!$A$2:$I$101,7,FALSE))</f>
        <v>SEJUSP</v>
      </c>
      <c r="D105" s="167" t="str">
        <f>IF(C105="","",VLOOKUP($A105,'Infos Gerais'!$A$2:$I$101,9,FALSE))</f>
        <v>IELO</v>
      </c>
      <c r="E105" s="97" t="s">
        <v>31</v>
      </c>
      <c r="F105" s="98">
        <v>15</v>
      </c>
      <c r="G105" s="113">
        <v>6607152.46</v>
      </c>
      <c r="H105" s="196"/>
      <c r="I105" s="192">
        <v>46478</v>
      </c>
      <c r="J105" s="100"/>
    </row>
    <row r="106" spans="1:10" x14ac:dyDescent="0.25">
      <c r="A106" s="96" t="s">
        <v>480</v>
      </c>
      <c r="B106" s="165" t="str">
        <f>IF(C106="","",VLOOKUP($A106,'Infos Gerais'!$A$2:$D$101,4,FALSE))</f>
        <v>Vigente</v>
      </c>
      <c r="C106" s="170" t="str">
        <f>IF(A106="","",VLOOKUP($A106,'Infos Gerais'!$A$2:$I$101,7,FALSE))</f>
        <v>SEJUSP</v>
      </c>
      <c r="D106" s="167" t="str">
        <f>IF(C106="","",VLOOKUP($A106,'Infos Gerais'!$A$2:$I$101,9,FALSE))</f>
        <v>IELO</v>
      </c>
      <c r="E106" s="97" t="s">
        <v>31</v>
      </c>
      <c r="F106" s="98">
        <v>16</v>
      </c>
      <c r="G106" s="113">
        <v>6607152.46</v>
      </c>
      <c r="H106" s="196"/>
      <c r="I106" s="192">
        <v>46569</v>
      </c>
      <c r="J106" s="100"/>
    </row>
    <row r="107" spans="1:10" x14ac:dyDescent="0.25">
      <c r="A107" s="96" t="s">
        <v>480</v>
      </c>
      <c r="B107" s="165" t="str">
        <f>IF(C107="","",VLOOKUP($A107,'Infos Gerais'!$A$2:$D$101,4,FALSE))</f>
        <v>Vigente</v>
      </c>
      <c r="C107" s="170" t="str">
        <f>IF(A107="","",VLOOKUP($A107,'Infos Gerais'!$A$2:$I$101,7,FALSE))</f>
        <v>SEJUSP</v>
      </c>
      <c r="D107" s="167" t="str">
        <f>IF(C107="","",VLOOKUP($A107,'Infos Gerais'!$A$2:$I$101,9,FALSE))</f>
        <v>IELO</v>
      </c>
      <c r="E107" s="97" t="s">
        <v>31</v>
      </c>
      <c r="F107" s="98">
        <v>17</v>
      </c>
      <c r="G107" s="113">
        <v>8201463.4900000002</v>
      </c>
      <c r="H107" s="196"/>
      <c r="I107" s="192">
        <v>46661</v>
      </c>
      <c r="J107" s="100"/>
    </row>
    <row r="108" spans="1:10" x14ac:dyDescent="0.25">
      <c r="A108" s="96" t="s">
        <v>480</v>
      </c>
      <c r="B108" s="165" t="str">
        <f>IF(C108="","",VLOOKUP($A108,'Infos Gerais'!$A$2:$D$101,4,FALSE))</f>
        <v>Vigente</v>
      </c>
      <c r="C108" s="170" t="str">
        <f>IF(A108="","",VLOOKUP($A108,'Infos Gerais'!$A$2:$I$101,7,FALSE))</f>
        <v>SEJUSP</v>
      </c>
      <c r="D108" s="167" t="str">
        <f>IF(C108="","",VLOOKUP($A108,'Infos Gerais'!$A$2:$I$101,9,FALSE))</f>
        <v>IELO</v>
      </c>
      <c r="E108" s="97" t="s">
        <v>31</v>
      </c>
      <c r="F108" s="98">
        <v>18</v>
      </c>
      <c r="G108" s="113">
        <v>7165349.0300000003</v>
      </c>
      <c r="H108" s="196"/>
      <c r="I108" s="192">
        <v>46753</v>
      </c>
      <c r="J108" s="100"/>
    </row>
    <row r="109" spans="1:10" x14ac:dyDescent="0.25">
      <c r="A109" s="96" t="s">
        <v>480</v>
      </c>
      <c r="B109" s="165" t="str">
        <f>IF(C109="","",VLOOKUP($A109,'Infos Gerais'!$A$2:$D$101,4,FALSE))</f>
        <v>Vigente</v>
      </c>
      <c r="C109" s="170" t="str">
        <f>IF(A109="","",VLOOKUP($A109,'Infos Gerais'!$A$2:$I$101,7,FALSE))</f>
        <v>SEJUSP</v>
      </c>
      <c r="D109" s="167" t="str">
        <f>IF(C109="","",VLOOKUP($A109,'Infos Gerais'!$A$2:$I$101,9,FALSE))</f>
        <v>IELO</v>
      </c>
      <c r="E109" s="97" t="s">
        <v>31</v>
      </c>
      <c r="F109" s="98">
        <v>19</v>
      </c>
      <c r="G109" s="113">
        <v>7054645.6200000001</v>
      </c>
      <c r="H109" s="196"/>
      <c r="I109" s="192">
        <v>46844</v>
      </c>
      <c r="J109" s="100"/>
    </row>
    <row r="110" spans="1:10" x14ac:dyDescent="0.25">
      <c r="A110" s="96" t="s">
        <v>480</v>
      </c>
      <c r="B110" s="165" t="str">
        <f>IF(C110="","",VLOOKUP($A110,'Infos Gerais'!$A$2:$D$101,4,FALSE))</f>
        <v>Vigente</v>
      </c>
      <c r="C110" s="170" t="str">
        <f>IF(A110="","",VLOOKUP($A110,'Infos Gerais'!$A$2:$I$101,7,FALSE))</f>
        <v>SEJUSP</v>
      </c>
      <c r="D110" s="167" t="str">
        <f>IF(C110="","",VLOOKUP($A110,'Infos Gerais'!$A$2:$I$101,9,FALSE))</f>
        <v>IELO</v>
      </c>
      <c r="E110" s="97" t="s">
        <v>31</v>
      </c>
      <c r="F110" s="98">
        <v>20</v>
      </c>
      <c r="G110" s="113">
        <v>7054645.6200000001</v>
      </c>
      <c r="H110" s="196"/>
      <c r="I110" s="192">
        <v>46935</v>
      </c>
      <c r="J110" s="100"/>
    </row>
    <row r="111" spans="1:10" x14ac:dyDescent="0.25">
      <c r="A111" s="96" t="s">
        <v>480</v>
      </c>
      <c r="B111" s="165" t="str">
        <f>IF(C111="","",VLOOKUP($A111,'Infos Gerais'!$A$2:$D$101,4,FALSE))</f>
        <v>Vigente</v>
      </c>
      <c r="C111" s="170" t="str">
        <f>IF(A111="","",VLOOKUP($A111,'Infos Gerais'!$A$2:$I$101,7,FALSE))</f>
        <v>SEJUSP</v>
      </c>
      <c r="D111" s="167" t="str">
        <f>IF(C111="","",VLOOKUP($A111,'Infos Gerais'!$A$2:$I$101,9,FALSE))</f>
        <v>IELO</v>
      </c>
      <c r="E111" s="97" t="s">
        <v>31</v>
      </c>
      <c r="F111" s="98">
        <v>21</v>
      </c>
      <c r="G111" s="113">
        <v>254900</v>
      </c>
      <c r="H111" s="196"/>
      <c r="I111" s="192">
        <v>47027</v>
      </c>
      <c r="J111" s="100"/>
    </row>
    <row r="112" spans="1:10" x14ac:dyDescent="0.25">
      <c r="A112" s="96" t="s">
        <v>482</v>
      </c>
      <c r="B112" s="165" t="str">
        <f>IF(C112="","",VLOOKUP($A112,'Infos Gerais'!$A$2:$D$101,4,FALSE))</f>
        <v>Vigente</v>
      </c>
      <c r="C112" s="170" t="str">
        <f>IF(A112="","",VLOOKUP($A112,'Infos Gerais'!$A$2:$I$101,7,FALSE))</f>
        <v>SEJUSP</v>
      </c>
      <c r="D112" s="167" t="str">
        <f>IF(C112="","",VLOOKUP($A112,'Infos Gerais'!$A$2:$I$101,9,FALSE))</f>
        <v>PEMSE</v>
      </c>
      <c r="E112" s="97" t="s">
        <v>31</v>
      </c>
      <c r="F112" s="98">
        <v>1</v>
      </c>
      <c r="G112" s="113">
        <v>11565545.859999999</v>
      </c>
      <c r="H112" s="196">
        <v>11565545.859999999</v>
      </c>
      <c r="I112" s="192">
        <v>45261</v>
      </c>
      <c r="J112" s="104">
        <v>45282</v>
      </c>
    </row>
    <row r="113" spans="1:10" x14ac:dyDescent="0.25">
      <c r="A113" s="96" t="s">
        <v>482</v>
      </c>
      <c r="B113" s="165" t="str">
        <f>IF(C113="","",VLOOKUP($A113,'Infos Gerais'!$A$2:$D$101,4,FALSE))</f>
        <v>Vigente</v>
      </c>
      <c r="C113" s="170" t="str">
        <f>IF(A113="","",VLOOKUP($A113,'Infos Gerais'!$A$2:$I$101,7,FALSE))</f>
        <v>SEJUSP</v>
      </c>
      <c r="D113" s="167" t="str">
        <f>IF(C113="","",VLOOKUP($A113,'Infos Gerais'!$A$2:$I$101,9,FALSE))</f>
        <v>PEMSE</v>
      </c>
      <c r="E113" s="97" t="s">
        <v>31</v>
      </c>
      <c r="F113" s="98">
        <v>2</v>
      </c>
      <c r="G113" s="113">
        <v>15842413.08</v>
      </c>
      <c r="H113" s="196"/>
      <c r="I113" s="115">
        <v>45323</v>
      </c>
      <c r="J113" s="100"/>
    </row>
    <row r="114" spans="1:10" x14ac:dyDescent="0.25">
      <c r="A114" s="96" t="s">
        <v>482</v>
      </c>
      <c r="B114" s="165" t="str">
        <f>IF(C114="","",VLOOKUP($A114,'Infos Gerais'!$A$2:$D$101,4,FALSE))</f>
        <v>Vigente</v>
      </c>
      <c r="C114" s="170" t="str">
        <f>IF(A114="","",VLOOKUP($A114,'Infos Gerais'!$A$2:$I$101,7,FALSE))</f>
        <v>SEJUSP</v>
      </c>
      <c r="D114" s="167" t="str">
        <f>IF(C114="","",VLOOKUP($A114,'Infos Gerais'!$A$2:$I$101,9,FALSE))</f>
        <v>PEMSE</v>
      </c>
      <c r="E114" s="97" t="s">
        <v>31</v>
      </c>
      <c r="F114" s="98">
        <v>3</v>
      </c>
      <c r="G114" s="113">
        <v>15118070.83</v>
      </c>
      <c r="H114" s="196"/>
      <c r="I114" s="115">
        <v>45413</v>
      </c>
      <c r="J114" s="100"/>
    </row>
    <row r="115" spans="1:10" x14ac:dyDescent="0.25">
      <c r="A115" s="96" t="s">
        <v>482</v>
      </c>
      <c r="B115" s="165" t="str">
        <f>IF(C115="","",VLOOKUP($A115,'Infos Gerais'!$A$2:$D$101,4,FALSE))</f>
        <v>Vigente</v>
      </c>
      <c r="C115" s="170" t="str">
        <f>IF(A115="","",VLOOKUP($A115,'Infos Gerais'!$A$2:$I$101,7,FALSE))</f>
        <v>SEJUSP</v>
      </c>
      <c r="D115" s="167" t="str">
        <f>IF(C115="","",VLOOKUP($A115,'Infos Gerais'!$A$2:$I$101,9,FALSE))</f>
        <v>PEMSE</v>
      </c>
      <c r="E115" s="97" t="s">
        <v>31</v>
      </c>
      <c r="F115" s="98">
        <v>4</v>
      </c>
      <c r="G115" s="113">
        <v>15549785.41</v>
      </c>
      <c r="H115" s="196"/>
      <c r="I115" s="115">
        <v>45505</v>
      </c>
      <c r="J115" s="100"/>
    </row>
    <row r="116" spans="1:10" x14ac:dyDescent="0.25">
      <c r="A116" s="96" t="s">
        <v>482</v>
      </c>
      <c r="B116" s="165" t="str">
        <f>IF(C116="","",VLOOKUP($A116,'Infos Gerais'!$A$2:$D$101,4,FALSE))</f>
        <v>Vigente</v>
      </c>
      <c r="C116" s="170" t="str">
        <f>IF(A116="","",VLOOKUP($A116,'Infos Gerais'!$A$2:$I$101,7,FALSE))</f>
        <v>SEJUSP</v>
      </c>
      <c r="D116" s="167" t="str">
        <f>IF(C116="","",VLOOKUP($A116,'Infos Gerais'!$A$2:$I$101,9,FALSE))</f>
        <v>PEMSE</v>
      </c>
      <c r="E116" s="97" t="s">
        <v>31</v>
      </c>
      <c r="F116" s="98">
        <v>5</v>
      </c>
      <c r="G116" s="113">
        <v>16273681.18</v>
      </c>
      <c r="H116" s="196"/>
      <c r="I116" s="115">
        <v>45597</v>
      </c>
      <c r="J116" s="100"/>
    </row>
    <row r="117" spans="1:10" x14ac:dyDescent="0.25">
      <c r="A117" s="96" t="s">
        <v>482</v>
      </c>
      <c r="B117" s="165" t="str">
        <f>IF(C117="","",VLOOKUP($A117,'Infos Gerais'!$A$2:$D$101,4,FALSE))</f>
        <v>Vigente</v>
      </c>
      <c r="C117" s="170" t="str">
        <f>IF(A117="","",VLOOKUP($A117,'Infos Gerais'!$A$2:$I$101,7,FALSE))</f>
        <v>SEJUSP</v>
      </c>
      <c r="D117" s="167" t="str">
        <f>IF(C117="","",VLOOKUP($A117,'Infos Gerais'!$A$2:$I$101,9,FALSE))</f>
        <v>PEMSE</v>
      </c>
      <c r="E117" s="97" t="s">
        <v>31</v>
      </c>
      <c r="F117" s="98">
        <v>6</v>
      </c>
      <c r="G117" s="113">
        <v>17710014.57</v>
      </c>
      <c r="H117" s="196"/>
      <c r="I117" s="115">
        <v>45689</v>
      </c>
      <c r="J117" s="100"/>
    </row>
    <row r="118" spans="1:10" x14ac:dyDescent="0.25">
      <c r="A118" s="96" t="s">
        <v>482</v>
      </c>
      <c r="B118" s="165" t="str">
        <f>IF(C118="","",VLOOKUP($A118,'Infos Gerais'!$A$2:$D$101,4,FALSE))</f>
        <v>Vigente</v>
      </c>
      <c r="C118" s="170" t="str">
        <f>IF(A118="","",VLOOKUP($A118,'Infos Gerais'!$A$2:$I$101,7,FALSE))</f>
        <v>SEJUSP</v>
      </c>
      <c r="D118" s="167" t="str">
        <f>IF(C118="","",VLOOKUP($A118,'Infos Gerais'!$A$2:$I$101,9,FALSE))</f>
        <v>PEMSE</v>
      </c>
      <c r="E118" s="97" t="s">
        <v>31</v>
      </c>
      <c r="F118" s="98">
        <v>7</v>
      </c>
      <c r="G118" s="113">
        <v>16587248.300000001</v>
      </c>
      <c r="H118" s="196"/>
      <c r="I118" s="115">
        <v>45778</v>
      </c>
      <c r="J118" s="100"/>
    </row>
    <row r="119" spans="1:10" x14ac:dyDescent="0.25">
      <c r="A119" s="96" t="s">
        <v>482</v>
      </c>
      <c r="B119" s="165" t="str">
        <f>IF(C119="","",VLOOKUP($A119,'Infos Gerais'!$A$2:$D$101,4,FALSE))</f>
        <v>Vigente</v>
      </c>
      <c r="C119" s="170" t="str">
        <f>IF(A119="","",VLOOKUP($A119,'Infos Gerais'!$A$2:$I$101,7,FALSE))</f>
        <v>SEJUSP</v>
      </c>
      <c r="D119" s="167" t="str">
        <f>IF(C119="","",VLOOKUP($A119,'Infos Gerais'!$A$2:$I$101,9,FALSE))</f>
        <v>PEMSE</v>
      </c>
      <c r="E119" s="97" t="s">
        <v>31</v>
      </c>
      <c r="F119" s="98">
        <v>8</v>
      </c>
      <c r="G119" s="113">
        <v>16115700.439999999</v>
      </c>
      <c r="H119" s="196"/>
      <c r="I119" s="115">
        <v>45870</v>
      </c>
      <c r="J119" s="100"/>
    </row>
    <row r="120" spans="1:10" x14ac:dyDescent="0.25">
      <c r="A120" s="96" t="s">
        <v>482</v>
      </c>
      <c r="B120" s="165" t="str">
        <f>IF(C120="","",VLOOKUP($A120,'Infos Gerais'!$A$2:$D$101,4,FALSE))</f>
        <v>Vigente</v>
      </c>
      <c r="C120" s="170" t="str">
        <f>IF(A120="","",VLOOKUP($A120,'Infos Gerais'!$A$2:$I$101,7,FALSE))</f>
        <v>SEJUSP</v>
      </c>
      <c r="D120" s="167" t="str">
        <f>IF(C120="","",VLOOKUP($A120,'Infos Gerais'!$A$2:$I$101,9,FALSE))</f>
        <v>PEMSE</v>
      </c>
      <c r="E120" s="97" t="s">
        <v>31</v>
      </c>
      <c r="F120" s="98">
        <v>9</v>
      </c>
      <c r="G120" s="113">
        <v>16412477.6</v>
      </c>
      <c r="H120" s="196"/>
      <c r="I120" s="115">
        <v>45962</v>
      </c>
      <c r="J120" s="100"/>
    </row>
    <row r="121" spans="1:10" x14ac:dyDescent="0.25">
      <c r="A121" s="96" t="s">
        <v>482</v>
      </c>
      <c r="B121" s="165" t="str">
        <f>IF(C121="","",VLOOKUP($A121,'Infos Gerais'!$A$2:$D$101,4,FALSE))</f>
        <v>Vigente</v>
      </c>
      <c r="C121" s="170" t="str">
        <f>IF(A121="","",VLOOKUP($A121,'Infos Gerais'!$A$2:$I$101,7,FALSE))</f>
        <v>SEJUSP</v>
      </c>
      <c r="D121" s="167" t="str">
        <f>IF(C121="","",VLOOKUP($A121,'Infos Gerais'!$A$2:$I$101,9,FALSE))</f>
        <v>PEMSE</v>
      </c>
      <c r="E121" s="97" t="s">
        <v>31</v>
      </c>
      <c r="F121" s="98">
        <v>10</v>
      </c>
      <c r="G121" s="113">
        <v>16204004.470000001</v>
      </c>
      <c r="H121" s="196"/>
      <c r="I121" s="115">
        <v>46054</v>
      </c>
      <c r="J121" s="100"/>
    </row>
    <row r="122" spans="1:10" x14ac:dyDescent="0.25">
      <c r="A122" s="96" t="s">
        <v>482</v>
      </c>
      <c r="B122" s="165" t="str">
        <f>IF(C122="","",VLOOKUP($A122,'Infos Gerais'!$A$2:$D$101,4,FALSE))</f>
        <v>Vigente</v>
      </c>
      <c r="C122" s="170" t="str">
        <f>IF(A122="","",VLOOKUP($A122,'Infos Gerais'!$A$2:$I$101,7,FALSE))</f>
        <v>SEJUSP</v>
      </c>
      <c r="D122" s="167" t="str">
        <f>IF(C122="","",VLOOKUP($A122,'Infos Gerais'!$A$2:$I$101,9,FALSE))</f>
        <v>PEMSE</v>
      </c>
      <c r="E122" s="97" t="s">
        <v>31</v>
      </c>
      <c r="F122" s="98">
        <v>11</v>
      </c>
      <c r="G122" s="113">
        <v>16613463.32</v>
      </c>
      <c r="H122" s="196"/>
      <c r="I122" s="115">
        <v>46143</v>
      </c>
      <c r="J122" s="100"/>
    </row>
    <row r="123" spans="1:10" x14ac:dyDescent="0.25">
      <c r="A123" s="96" t="s">
        <v>482</v>
      </c>
      <c r="B123" s="165" t="str">
        <f>IF(C123="","",VLOOKUP($A123,'Infos Gerais'!$A$2:$D$101,4,FALSE))</f>
        <v>Vigente</v>
      </c>
      <c r="C123" s="170" t="str">
        <f>IF(A123="","",VLOOKUP($A123,'Infos Gerais'!$A$2:$I$101,7,FALSE))</f>
        <v>SEJUSP</v>
      </c>
      <c r="D123" s="167" t="str">
        <f>IF(C123="","",VLOOKUP($A123,'Infos Gerais'!$A$2:$I$101,9,FALSE))</f>
        <v>PEMSE</v>
      </c>
      <c r="E123" s="97" t="s">
        <v>31</v>
      </c>
      <c r="F123" s="98">
        <v>12</v>
      </c>
      <c r="G123" s="113">
        <v>16465002.449999999</v>
      </c>
      <c r="H123" s="196"/>
      <c r="I123" s="115">
        <v>46235</v>
      </c>
      <c r="J123" s="100"/>
    </row>
    <row r="124" spans="1:10" x14ac:dyDescent="0.25">
      <c r="A124" s="96" t="s">
        <v>482</v>
      </c>
      <c r="B124" s="165" t="str">
        <f>IF(C124="","",VLOOKUP($A124,'Infos Gerais'!$A$2:$D$101,4,FALSE))</f>
        <v>Vigente</v>
      </c>
      <c r="C124" s="170" t="str">
        <f>IF(A124="","",VLOOKUP($A124,'Infos Gerais'!$A$2:$I$101,7,FALSE))</f>
        <v>SEJUSP</v>
      </c>
      <c r="D124" s="167" t="str">
        <f>IF(C124="","",VLOOKUP($A124,'Infos Gerais'!$A$2:$I$101,9,FALSE))</f>
        <v>PEMSE</v>
      </c>
      <c r="E124" s="97" t="s">
        <v>31</v>
      </c>
      <c r="F124" s="98">
        <v>13</v>
      </c>
      <c r="G124" s="113">
        <v>17160186.579999998</v>
      </c>
      <c r="H124" s="196"/>
      <c r="I124" s="115">
        <v>46327</v>
      </c>
      <c r="J124" s="100"/>
    </row>
    <row r="125" spans="1:10" x14ac:dyDescent="0.25">
      <c r="A125" s="96" t="s">
        <v>482</v>
      </c>
      <c r="B125" s="165" t="str">
        <f>IF(C125="","",VLOOKUP($A125,'Infos Gerais'!$A$2:$D$101,4,FALSE))</f>
        <v>Vigente</v>
      </c>
      <c r="C125" s="170" t="str">
        <f>IF(A125="","",VLOOKUP($A125,'Infos Gerais'!$A$2:$I$101,7,FALSE))</f>
        <v>SEJUSP</v>
      </c>
      <c r="D125" s="167" t="str">
        <f>IF(C125="","",VLOOKUP($A125,'Infos Gerais'!$A$2:$I$101,9,FALSE))</f>
        <v>PEMSE</v>
      </c>
      <c r="E125" s="97" t="s">
        <v>31</v>
      </c>
      <c r="F125" s="98">
        <v>14</v>
      </c>
      <c r="G125" s="113">
        <v>17269416.780000001</v>
      </c>
      <c r="H125" s="196"/>
      <c r="I125" s="115">
        <v>46419</v>
      </c>
      <c r="J125" s="100"/>
    </row>
    <row r="126" spans="1:10" x14ac:dyDescent="0.25">
      <c r="A126" s="96" t="s">
        <v>482</v>
      </c>
      <c r="B126" s="165" t="str">
        <f>IF(C126="","",VLOOKUP($A126,'Infos Gerais'!$A$2:$D$101,4,FALSE))</f>
        <v>Vigente</v>
      </c>
      <c r="C126" s="170" t="str">
        <f>IF(A126="","",VLOOKUP($A126,'Infos Gerais'!$A$2:$I$101,7,FALSE))</f>
        <v>SEJUSP</v>
      </c>
      <c r="D126" s="167" t="str">
        <f>IF(C126="","",VLOOKUP($A126,'Infos Gerais'!$A$2:$I$101,9,FALSE))</f>
        <v>PEMSE</v>
      </c>
      <c r="E126" s="97" t="s">
        <v>31</v>
      </c>
      <c r="F126" s="98">
        <v>15</v>
      </c>
      <c r="G126" s="268">
        <v>17642611.949999999</v>
      </c>
      <c r="H126" s="196"/>
      <c r="I126" s="115">
        <v>46508</v>
      </c>
      <c r="J126" s="100"/>
    </row>
    <row r="127" spans="1:10" x14ac:dyDescent="0.25">
      <c r="A127" s="96" t="s">
        <v>482</v>
      </c>
      <c r="B127" s="165" t="str">
        <f>IF(C127="","",VLOOKUP($A127,'Infos Gerais'!$A$2:$D$101,4,FALSE))</f>
        <v>Vigente</v>
      </c>
      <c r="C127" s="170" t="str">
        <f>IF(A127="","",VLOOKUP($A127,'Infos Gerais'!$A$2:$I$101,7,FALSE))</f>
        <v>SEJUSP</v>
      </c>
      <c r="D127" s="167" t="str">
        <f>IF(C127="","",VLOOKUP($A127,'Infos Gerais'!$A$2:$I$101,9,FALSE))</f>
        <v>PEMSE</v>
      </c>
      <c r="E127" s="97" t="s">
        <v>31</v>
      </c>
      <c r="F127" s="98">
        <v>16</v>
      </c>
      <c r="G127" s="113">
        <v>17488607.57</v>
      </c>
      <c r="H127" s="196"/>
      <c r="I127" s="115">
        <v>46600</v>
      </c>
      <c r="J127" s="100"/>
    </row>
    <row r="128" spans="1:10" x14ac:dyDescent="0.25">
      <c r="A128" s="96" t="s">
        <v>482</v>
      </c>
      <c r="B128" s="165" t="str">
        <f>IF(C128="","",VLOOKUP($A128,'Infos Gerais'!$A$2:$D$101,4,FALSE))</f>
        <v>Vigente</v>
      </c>
      <c r="C128" s="170" t="str">
        <f>IF(A128="","",VLOOKUP($A128,'Infos Gerais'!$A$2:$I$101,7,FALSE))</f>
        <v>SEJUSP</v>
      </c>
      <c r="D128" s="167" t="str">
        <f>IF(C128="","",VLOOKUP($A128,'Infos Gerais'!$A$2:$I$101,9,FALSE))</f>
        <v>PEMSE</v>
      </c>
      <c r="E128" s="97" t="s">
        <v>31</v>
      </c>
      <c r="F128" s="98">
        <v>17</v>
      </c>
      <c r="G128" s="113">
        <v>17948735.52</v>
      </c>
      <c r="H128" s="196"/>
      <c r="I128" s="115">
        <v>46692</v>
      </c>
      <c r="J128" s="100"/>
    </row>
    <row r="129" spans="1:10" x14ac:dyDescent="0.25">
      <c r="A129" s="96" t="s">
        <v>482</v>
      </c>
      <c r="B129" s="165" t="str">
        <f>IF(C129="","",VLOOKUP($A129,'Infos Gerais'!$A$2:$D$101,4,FALSE))</f>
        <v>Vigente</v>
      </c>
      <c r="C129" s="170" t="str">
        <f>IF(A129="","",VLOOKUP($A129,'Infos Gerais'!$A$2:$I$101,7,FALSE))</f>
        <v>SEJUSP</v>
      </c>
      <c r="D129" s="167" t="str">
        <f>IF(C129="","",VLOOKUP($A129,'Infos Gerais'!$A$2:$I$101,9,FALSE))</f>
        <v>PEMSE</v>
      </c>
      <c r="E129" s="97" t="s">
        <v>31</v>
      </c>
      <c r="F129" s="98">
        <v>18</v>
      </c>
      <c r="G129" s="113">
        <v>18135850.030000001</v>
      </c>
      <c r="H129" s="196"/>
      <c r="I129" s="115">
        <v>46784</v>
      </c>
      <c r="J129" s="100"/>
    </row>
    <row r="130" spans="1:10" x14ac:dyDescent="0.25">
      <c r="A130" s="96" t="s">
        <v>482</v>
      </c>
      <c r="B130" s="165" t="str">
        <f>IF(C130="","",VLOOKUP($A130,'Infos Gerais'!$A$2:$D$101,4,FALSE))</f>
        <v>Vigente</v>
      </c>
      <c r="C130" s="170" t="str">
        <f>IF(A130="","",VLOOKUP($A130,'Infos Gerais'!$A$2:$I$101,7,FALSE))</f>
        <v>SEJUSP</v>
      </c>
      <c r="D130" s="167" t="str">
        <f>IF(C130="","",VLOOKUP($A130,'Infos Gerais'!$A$2:$I$101,9,FALSE))</f>
        <v>PEMSE</v>
      </c>
      <c r="E130" s="97" t="s">
        <v>31</v>
      </c>
      <c r="F130" s="98">
        <v>19</v>
      </c>
      <c r="G130" s="113">
        <v>18371573.68</v>
      </c>
      <c r="H130" s="196"/>
      <c r="I130" s="115">
        <v>46874</v>
      </c>
      <c r="J130" s="100"/>
    </row>
    <row r="131" spans="1:10" x14ac:dyDescent="0.25">
      <c r="A131" s="96" t="s">
        <v>482</v>
      </c>
      <c r="B131" s="165" t="str">
        <f>IF(C131="","",VLOOKUP($A131,'Infos Gerais'!$A$2:$D$101,4,FALSE))</f>
        <v>Vigente</v>
      </c>
      <c r="C131" s="170" t="str">
        <f>IF(A131="","",VLOOKUP($A131,'Infos Gerais'!$A$2:$I$101,7,FALSE))</f>
        <v>SEJUSP</v>
      </c>
      <c r="D131" s="167" t="str">
        <f>IF(C131="","",VLOOKUP($A131,'Infos Gerais'!$A$2:$I$101,9,FALSE))</f>
        <v>PEMSE</v>
      </c>
      <c r="E131" s="97" t="s">
        <v>31</v>
      </c>
      <c r="F131" s="98">
        <v>20</v>
      </c>
      <c r="G131" s="113">
        <v>18332705.199999999</v>
      </c>
      <c r="H131" s="196"/>
      <c r="I131" s="115">
        <v>46966</v>
      </c>
      <c r="J131" s="100"/>
    </row>
    <row r="132" spans="1:10" x14ac:dyDescent="0.25">
      <c r="A132" s="96" t="s">
        <v>484</v>
      </c>
      <c r="B132" s="165" t="str">
        <f>IF(C132="","",VLOOKUP($A132,'Infos Gerais'!$A$2:$D$101,4,FALSE))</f>
        <v>Extinto</v>
      </c>
      <c r="C132" s="170" t="str">
        <f>IF(A132="","",VLOOKUP($A132,'Infos Gerais'!$A$2:$I$101,7,FALSE))</f>
        <v>SEDESE</v>
      </c>
      <c r="D132" s="167" t="str">
        <f>IF(C132="","",VLOOKUP($A132,'Infos Gerais'!$A$2:$I$101,9,FALSE))</f>
        <v>ECO</v>
      </c>
      <c r="E132" s="97" t="s">
        <v>29</v>
      </c>
      <c r="F132" s="98">
        <v>1</v>
      </c>
      <c r="G132" s="113">
        <v>91825.600000000006</v>
      </c>
      <c r="H132" s="196">
        <v>91825.600000000006</v>
      </c>
      <c r="I132" s="192">
        <v>38534</v>
      </c>
      <c r="J132" s="100">
        <v>38548</v>
      </c>
    </row>
    <row r="133" spans="1:10" x14ac:dyDescent="0.25">
      <c r="A133" s="96" t="s">
        <v>484</v>
      </c>
      <c r="B133" s="165" t="str">
        <f>IF(C133="","",VLOOKUP($A133,'Infos Gerais'!$A$2:$D$101,4,FALSE))</f>
        <v>Extinto</v>
      </c>
      <c r="C133" s="170" t="str">
        <f>IF(A133="","",VLOOKUP($A133,'Infos Gerais'!$A$2:$I$101,7,FALSE))</f>
        <v>SEDESE</v>
      </c>
      <c r="D133" s="167" t="str">
        <f>IF(C133="","",VLOOKUP($A133,'Infos Gerais'!$A$2:$I$101,9,FALSE))</f>
        <v>ECO</v>
      </c>
      <c r="E133" s="97" t="s">
        <v>34</v>
      </c>
      <c r="F133" s="98">
        <v>2</v>
      </c>
      <c r="G133" s="113">
        <v>38506.6</v>
      </c>
      <c r="H133" s="196">
        <v>38506.6</v>
      </c>
      <c r="I133" s="192">
        <v>38706</v>
      </c>
      <c r="J133" s="100">
        <v>38701</v>
      </c>
    </row>
    <row r="134" spans="1:10" x14ac:dyDescent="0.25">
      <c r="A134" s="96" t="s">
        <v>484</v>
      </c>
      <c r="B134" s="165" t="str">
        <f>IF(C134="","",VLOOKUP($A134,'Infos Gerais'!$A$2:$D$101,4,FALSE))</f>
        <v>Extinto</v>
      </c>
      <c r="C134" s="170" t="str">
        <f>IF(A134="","",VLOOKUP($A134,'Infos Gerais'!$A$2:$I$101,7,FALSE))</f>
        <v>SEDESE</v>
      </c>
      <c r="D134" s="167" t="str">
        <f>IF(C134="","",VLOOKUP($A134,'Infos Gerais'!$A$2:$I$101,9,FALSE))</f>
        <v>ECO</v>
      </c>
      <c r="E134" s="97" t="s">
        <v>34</v>
      </c>
      <c r="F134" s="98">
        <v>3</v>
      </c>
      <c r="G134" s="113">
        <v>19000</v>
      </c>
      <c r="H134" s="196">
        <v>19000</v>
      </c>
      <c r="I134" s="192">
        <v>38749</v>
      </c>
      <c r="J134" s="100">
        <v>38763</v>
      </c>
    </row>
    <row r="135" spans="1:10" x14ac:dyDescent="0.25">
      <c r="A135" s="96" t="s">
        <v>484</v>
      </c>
      <c r="B135" s="165" t="str">
        <f>IF(C135="","",VLOOKUP($A135,'Infos Gerais'!$A$2:$D$101,4,FALSE))</f>
        <v>Extinto</v>
      </c>
      <c r="C135" s="170" t="str">
        <f>IF(A135="","",VLOOKUP($A135,'Infos Gerais'!$A$2:$I$101,7,FALSE))</f>
        <v>SEDESE</v>
      </c>
      <c r="D135" s="167" t="str">
        <f>IF(C135="","",VLOOKUP($A135,'Infos Gerais'!$A$2:$I$101,9,FALSE))</f>
        <v>ECO</v>
      </c>
      <c r="E135" s="97" t="s">
        <v>34</v>
      </c>
      <c r="F135" s="98">
        <v>4</v>
      </c>
      <c r="G135" s="113">
        <v>37306.6</v>
      </c>
      <c r="H135" s="196">
        <v>37306.6</v>
      </c>
      <c r="I135" s="192">
        <v>38777</v>
      </c>
      <c r="J135" s="100">
        <v>38791</v>
      </c>
    </row>
    <row r="136" spans="1:10" x14ac:dyDescent="0.25">
      <c r="A136" s="96" t="s">
        <v>485</v>
      </c>
      <c r="B136" s="165" t="str">
        <f>IF(C136="","",VLOOKUP($A136,'Infos Gerais'!$A$2:$D$101,4,FALSE))</f>
        <v>Extinto</v>
      </c>
      <c r="C136" s="170" t="str">
        <f>IF(A136="","",VLOOKUP($A136,'Infos Gerais'!$A$2:$I$101,7,FALSE))</f>
        <v>SEDS</v>
      </c>
      <c r="D136" s="167" t="str">
        <f>IF(C136="","",VLOOKUP($A136,'Infos Gerais'!$A$2:$I$101,9,FALSE))</f>
        <v>ELO</v>
      </c>
      <c r="E136" s="97" t="s">
        <v>29</v>
      </c>
      <c r="F136" s="98">
        <v>1</v>
      </c>
      <c r="G136" s="113">
        <v>900000</v>
      </c>
      <c r="H136" s="196">
        <v>900000</v>
      </c>
      <c r="I136" s="192">
        <v>38596</v>
      </c>
      <c r="J136" s="100">
        <v>38618</v>
      </c>
    </row>
    <row r="137" spans="1:10" x14ac:dyDescent="0.25">
      <c r="A137" s="96" t="s">
        <v>485</v>
      </c>
      <c r="B137" s="165" t="str">
        <f>IF(C137="","",VLOOKUP($A137,'Infos Gerais'!$A$2:$D$101,4,FALSE))</f>
        <v>Extinto</v>
      </c>
      <c r="C137" s="170" t="str">
        <f>IF(A137="","",VLOOKUP($A137,'Infos Gerais'!$A$2:$I$101,7,FALSE))</f>
        <v>SEDS</v>
      </c>
      <c r="D137" s="167" t="str">
        <f>IF(C137="","",VLOOKUP($A137,'Infos Gerais'!$A$2:$I$101,9,FALSE))</f>
        <v>ELO</v>
      </c>
      <c r="E137" s="97" t="s">
        <v>29</v>
      </c>
      <c r="F137" s="98">
        <v>2</v>
      </c>
      <c r="G137" s="113">
        <v>900000</v>
      </c>
      <c r="H137" s="196">
        <v>900000</v>
      </c>
      <c r="I137" s="192">
        <v>38626</v>
      </c>
      <c r="J137" s="100">
        <v>38665</v>
      </c>
    </row>
    <row r="138" spans="1:10" x14ac:dyDescent="0.25">
      <c r="A138" s="96" t="s">
        <v>485</v>
      </c>
      <c r="B138" s="165" t="str">
        <f>IF(C138="","",VLOOKUP($A138,'Infos Gerais'!$A$2:$D$101,4,FALSE))</f>
        <v>Extinto</v>
      </c>
      <c r="C138" s="170" t="str">
        <f>IF(A138="","",VLOOKUP($A138,'Infos Gerais'!$A$2:$I$101,7,FALSE))</f>
        <v>SEDS</v>
      </c>
      <c r="D138" s="167" t="str">
        <f>IF(C138="","",VLOOKUP($A138,'Infos Gerais'!$A$2:$I$101,9,FALSE))</f>
        <v>ELO</v>
      </c>
      <c r="E138" s="97" t="s">
        <v>29</v>
      </c>
      <c r="F138" s="98">
        <v>3</v>
      </c>
      <c r="G138" s="113">
        <v>950000</v>
      </c>
      <c r="H138" s="196">
        <v>950000</v>
      </c>
      <c r="I138" s="192">
        <v>38657</v>
      </c>
      <c r="J138" s="100">
        <v>38686</v>
      </c>
    </row>
    <row r="139" spans="1:10" x14ac:dyDescent="0.25">
      <c r="A139" s="96" t="s">
        <v>485</v>
      </c>
      <c r="B139" s="165" t="str">
        <f>IF(C139="","",VLOOKUP($A139,'Infos Gerais'!$A$2:$D$101,4,FALSE))</f>
        <v>Extinto</v>
      </c>
      <c r="C139" s="170" t="str">
        <f>IF(A139="","",VLOOKUP($A139,'Infos Gerais'!$A$2:$I$101,7,FALSE))</f>
        <v>SEDS</v>
      </c>
      <c r="D139" s="167" t="str">
        <f>IF(C139="","",VLOOKUP($A139,'Infos Gerais'!$A$2:$I$101,9,FALSE))</f>
        <v>ELO</v>
      </c>
      <c r="E139" s="97" t="s">
        <v>29</v>
      </c>
      <c r="F139" s="98">
        <v>4</v>
      </c>
      <c r="G139" s="113">
        <v>955703.8</v>
      </c>
      <c r="H139" s="196">
        <v>955703.8</v>
      </c>
      <c r="I139" s="192">
        <v>38687</v>
      </c>
      <c r="J139" s="100">
        <v>38707</v>
      </c>
    </row>
    <row r="140" spans="1:10" x14ac:dyDescent="0.25">
      <c r="A140" s="96" t="s">
        <v>485</v>
      </c>
      <c r="B140" s="165" t="str">
        <f>IF(C140="","",VLOOKUP($A140,'Infos Gerais'!$A$2:$D$101,4,FALSE))</f>
        <v>Extinto</v>
      </c>
      <c r="C140" s="170" t="str">
        <f>IF(A140="","",VLOOKUP($A140,'Infos Gerais'!$A$2:$I$101,7,FALSE))</f>
        <v>SEDS</v>
      </c>
      <c r="D140" s="167" t="str">
        <f>IF(C140="","",VLOOKUP($A140,'Infos Gerais'!$A$2:$I$101,9,FALSE))</f>
        <v>ELO</v>
      </c>
      <c r="E140" s="97" t="s">
        <v>34</v>
      </c>
      <c r="F140" s="98">
        <v>5</v>
      </c>
      <c r="G140" s="113">
        <v>454822.23</v>
      </c>
      <c r="H140" s="196">
        <v>454822.23</v>
      </c>
      <c r="I140" s="192">
        <v>38899</v>
      </c>
      <c r="J140" s="100">
        <v>38982</v>
      </c>
    </row>
    <row r="141" spans="1:10" x14ac:dyDescent="0.25">
      <c r="A141" s="96" t="s">
        <v>485</v>
      </c>
      <c r="B141" s="165" t="str">
        <f>IF(C141="","",VLOOKUP($A141,'Infos Gerais'!$A$2:$D$101,4,FALSE))</f>
        <v>Extinto</v>
      </c>
      <c r="C141" s="170" t="str">
        <f>IF(A141="","",VLOOKUP($A141,'Infos Gerais'!$A$2:$I$101,7,FALSE))</f>
        <v>SEDS</v>
      </c>
      <c r="D141" s="167" t="str">
        <f>IF(C141="","",VLOOKUP($A141,'Infos Gerais'!$A$2:$I$101,9,FALSE))</f>
        <v>ELO</v>
      </c>
      <c r="E141" s="97" t="s">
        <v>34</v>
      </c>
      <c r="F141" s="98">
        <v>6</v>
      </c>
      <c r="G141" s="113">
        <v>454822.23</v>
      </c>
      <c r="H141" s="196">
        <v>909644.46</v>
      </c>
      <c r="I141" s="192">
        <v>38930</v>
      </c>
      <c r="J141" s="100">
        <v>38989</v>
      </c>
    </row>
    <row r="142" spans="1:10" x14ac:dyDescent="0.25">
      <c r="A142" s="96" t="s">
        <v>485</v>
      </c>
      <c r="B142" s="165" t="str">
        <f>IF(C142="","",VLOOKUP($A142,'Infos Gerais'!$A$2:$D$101,4,FALSE))</f>
        <v>Extinto</v>
      </c>
      <c r="C142" s="170" t="str">
        <f>IF(A142="","",VLOOKUP($A142,'Infos Gerais'!$A$2:$I$101,7,FALSE))</f>
        <v>SEDS</v>
      </c>
      <c r="D142" s="167" t="str">
        <f>IF(C142="","",VLOOKUP($A142,'Infos Gerais'!$A$2:$I$101,9,FALSE))</f>
        <v>ELO</v>
      </c>
      <c r="E142" s="97" t="s">
        <v>34</v>
      </c>
      <c r="F142" s="98">
        <v>7</v>
      </c>
      <c r="G142" s="113">
        <v>454822.23</v>
      </c>
      <c r="H142" s="196">
        <v>909644.46</v>
      </c>
      <c r="I142" s="192">
        <v>38961</v>
      </c>
      <c r="J142" s="100">
        <v>39044</v>
      </c>
    </row>
    <row r="143" spans="1:10" x14ac:dyDescent="0.25">
      <c r="A143" s="96" t="s">
        <v>485</v>
      </c>
      <c r="B143" s="165" t="str">
        <f>IF(C143="","",VLOOKUP($A143,'Infos Gerais'!$A$2:$D$101,4,FALSE))</f>
        <v>Extinto</v>
      </c>
      <c r="C143" s="170" t="str">
        <f>IF(A143="","",VLOOKUP($A143,'Infos Gerais'!$A$2:$I$101,7,FALSE))</f>
        <v>SEDS</v>
      </c>
      <c r="D143" s="167" t="str">
        <f>IF(C143="","",VLOOKUP($A143,'Infos Gerais'!$A$2:$I$101,9,FALSE))</f>
        <v>ELO</v>
      </c>
      <c r="E143" s="97" t="s">
        <v>34</v>
      </c>
      <c r="F143" s="98">
        <v>8</v>
      </c>
      <c r="G143" s="113">
        <v>454822.23</v>
      </c>
      <c r="H143" s="196">
        <v>190698.72</v>
      </c>
      <c r="I143" s="192">
        <v>38991</v>
      </c>
      <c r="J143" s="100">
        <v>39093</v>
      </c>
    </row>
    <row r="144" spans="1:10" x14ac:dyDescent="0.25">
      <c r="A144" s="96" t="s">
        <v>485</v>
      </c>
      <c r="B144" s="165" t="str">
        <f>IF(C144="","",VLOOKUP($A144,'Infos Gerais'!$A$2:$D$101,4,FALSE))</f>
        <v>Extinto</v>
      </c>
      <c r="C144" s="170" t="str">
        <f>IF(A144="","",VLOOKUP($A144,'Infos Gerais'!$A$2:$I$101,7,FALSE))</f>
        <v>SEDS</v>
      </c>
      <c r="D144" s="167" t="str">
        <f>IF(C144="","",VLOOKUP($A144,'Infos Gerais'!$A$2:$I$101,9,FALSE))</f>
        <v>ELO</v>
      </c>
      <c r="E144" s="97" t="s">
        <v>34</v>
      </c>
      <c r="F144" s="98">
        <v>9</v>
      </c>
      <c r="G144" s="113">
        <v>454822.23</v>
      </c>
      <c r="H144" s="196">
        <v>264123.51</v>
      </c>
      <c r="I144" s="192">
        <v>39022</v>
      </c>
      <c r="J144" s="100">
        <v>39104</v>
      </c>
    </row>
    <row r="145" spans="1:10" x14ac:dyDescent="0.25">
      <c r="A145" s="96" t="s">
        <v>485</v>
      </c>
      <c r="B145" s="165" t="str">
        <f>IF(C145="","",VLOOKUP($A145,'Infos Gerais'!$A$2:$D$101,4,FALSE))</f>
        <v>Extinto</v>
      </c>
      <c r="C145" s="170" t="str">
        <f>IF(A145="","",VLOOKUP($A145,'Infos Gerais'!$A$2:$I$101,7,FALSE))</f>
        <v>SEDS</v>
      </c>
      <c r="D145" s="167" t="str">
        <f>IF(C145="","",VLOOKUP($A145,'Infos Gerais'!$A$2:$I$101,9,FALSE))</f>
        <v>ELO</v>
      </c>
      <c r="E145" s="97" t="s">
        <v>34</v>
      </c>
      <c r="F145" s="98">
        <v>10</v>
      </c>
      <c r="G145" s="113">
        <v>454822.23</v>
      </c>
      <c r="H145" s="197"/>
      <c r="I145" s="192">
        <v>39052</v>
      </c>
      <c r="J145" s="100"/>
    </row>
    <row r="146" spans="1:10" x14ac:dyDescent="0.25">
      <c r="A146" s="96" t="s">
        <v>485</v>
      </c>
      <c r="B146" s="165" t="str">
        <f>IF(C146="","",VLOOKUP($A146,'Infos Gerais'!$A$2:$D$101,4,FALSE))</f>
        <v>Extinto</v>
      </c>
      <c r="C146" s="170" t="str">
        <f>IF(A146="","",VLOOKUP($A146,'Infos Gerais'!$A$2:$I$101,7,FALSE))</f>
        <v>SEDS</v>
      </c>
      <c r="D146" s="167" t="str">
        <f>IF(C146="","",VLOOKUP($A146,'Infos Gerais'!$A$2:$I$101,9,FALSE))</f>
        <v>ELO</v>
      </c>
      <c r="E146" s="97" t="s">
        <v>37</v>
      </c>
      <c r="F146" s="98">
        <v>11</v>
      </c>
      <c r="G146" s="113">
        <v>809960.62</v>
      </c>
      <c r="H146" s="196">
        <v>809960.62</v>
      </c>
      <c r="I146" s="192">
        <v>39114</v>
      </c>
      <c r="J146" s="100">
        <v>39170</v>
      </c>
    </row>
    <row r="147" spans="1:10" x14ac:dyDescent="0.25">
      <c r="A147" s="96" t="s">
        <v>485</v>
      </c>
      <c r="B147" s="165" t="str">
        <f>IF(C147="","",VLOOKUP($A147,'Infos Gerais'!$A$2:$D$101,4,FALSE))</f>
        <v>Extinto</v>
      </c>
      <c r="C147" s="170" t="str">
        <f>IF(A147="","",VLOOKUP($A147,'Infos Gerais'!$A$2:$I$101,7,FALSE))</f>
        <v>SEDS</v>
      </c>
      <c r="D147" s="167" t="str">
        <f>IF(C147="","",VLOOKUP($A147,'Infos Gerais'!$A$2:$I$101,9,FALSE))</f>
        <v>ELO</v>
      </c>
      <c r="E147" s="97" t="s">
        <v>37</v>
      </c>
      <c r="F147" s="98">
        <v>12</v>
      </c>
      <c r="G147" s="113">
        <v>809960.62</v>
      </c>
      <c r="H147" s="196">
        <v>809960.62</v>
      </c>
      <c r="I147" s="192">
        <v>39142</v>
      </c>
      <c r="J147" s="100">
        <v>39170</v>
      </c>
    </row>
    <row r="148" spans="1:10" x14ac:dyDescent="0.25">
      <c r="A148" s="96" t="s">
        <v>485</v>
      </c>
      <c r="B148" s="165" t="str">
        <f>IF(C148="","",VLOOKUP($A148,'Infos Gerais'!$A$2:$D$101,4,FALSE))</f>
        <v>Extinto</v>
      </c>
      <c r="C148" s="170" t="str">
        <f>IF(A148="","",VLOOKUP($A148,'Infos Gerais'!$A$2:$I$101,7,FALSE))</f>
        <v>SEDS</v>
      </c>
      <c r="D148" s="167" t="str">
        <f>IF(C148="","",VLOOKUP($A148,'Infos Gerais'!$A$2:$I$101,9,FALSE))</f>
        <v>ELO</v>
      </c>
      <c r="E148" s="97" t="s">
        <v>37</v>
      </c>
      <c r="F148" s="98">
        <v>13</v>
      </c>
      <c r="G148" s="113">
        <v>809960.62</v>
      </c>
      <c r="H148" s="196">
        <v>809960.62</v>
      </c>
      <c r="I148" s="192">
        <v>39173</v>
      </c>
      <c r="J148" s="100">
        <v>39210</v>
      </c>
    </row>
    <row r="149" spans="1:10" x14ac:dyDescent="0.25">
      <c r="A149" s="96" t="s">
        <v>485</v>
      </c>
      <c r="B149" s="165" t="str">
        <f>IF(C149="","",VLOOKUP($A149,'Infos Gerais'!$A$2:$D$101,4,FALSE))</f>
        <v>Extinto</v>
      </c>
      <c r="C149" s="170" t="str">
        <f>IF(A149="","",VLOOKUP($A149,'Infos Gerais'!$A$2:$I$101,7,FALSE))</f>
        <v>SEDS</v>
      </c>
      <c r="D149" s="167" t="str">
        <f>IF(C149="","",VLOOKUP($A149,'Infos Gerais'!$A$2:$I$101,9,FALSE))</f>
        <v>ELO</v>
      </c>
      <c r="E149" s="97" t="s">
        <v>37</v>
      </c>
      <c r="F149" s="98">
        <v>14</v>
      </c>
      <c r="G149" s="113">
        <v>799760.62</v>
      </c>
      <c r="H149" s="196">
        <v>799760.62</v>
      </c>
      <c r="I149" s="192">
        <v>39203</v>
      </c>
      <c r="J149" s="100">
        <v>39241</v>
      </c>
    </row>
    <row r="150" spans="1:10" x14ac:dyDescent="0.25">
      <c r="A150" s="96" t="s">
        <v>485</v>
      </c>
      <c r="B150" s="165" t="str">
        <f>IF(C150="","",VLOOKUP($A150,'Infos Gerais'!$A$2:$D$101,4,FALSE))</f>
        <v>Extinto</v>
      </c>
      <c r="C150" s="170" t="str">
        <f>IF(A150="","",VLOOKUP($A150,'Infos Gerais'!$A$2:$I$101,7,FALSE))</f>
        <v>SEDS</v>
      </c>
      <c r="D150" s="167" t="str">
        <f>IF(C150="","",VLOOKUP($A150,'Infos Gerais'!$A$2:$I$101,9,FALSE))</f>
        <v>ELO</v>
      </c>
      <c r="E150" s="97" t="s">
        <v>37</v>
      </c>
      <c r="F150" s="98">
        <v>15</v>
      </c>
      <c r="G150" s="113">
        <v>799760.62</v>
      </c>
      <c r="H150" s="196">
        <v>799760.62</v>
      </c>
      <c r="I150" s="192">
        <v>39234</v>
      </c>
      <c r="J150" s="100">
        <v>39268</v>
      </c>
    </row>
    <row r="151" spans="1:10" x14ac:dyDescent="0.25">
      <c r="A151" s="96" t="s">
        <v>485</v>
      </c>
      <c r="B151" s="165" t="str">
        <f>IF(C151="","",VLOOKUP($A151,'Infos Gerais'!$A$2:$D$101,4,FALSE))</f>
        <v>Extinto</v>
      </c>
      <c r="C151" s="170" t="str">
        <f>IF(A151="","",VLOOKUP($A151,'Infos Gerais'!$A$2:$I$101,7,FALSE))</f>
        <v>SEDS</v>
      </c>
      <c r="D151" s="167" t="str">
        <f>IF(C151="","",VLOOKUP($A151,'Infos Gerais'!$A$2:$I$101,9,FALSE))</f>
        <v>ELO</v>
      </c>
      <c r="E151" s="97" t="s">
        <v>37</v>
      </c>
      <c r="F151" s="98">
        <v>16</v>
      </c>
      <c r="G151" s="113">
        <v>799760.62</v>
      </c>
      <c r="H151" s="196">
        <v>799760.61</v>
      </c>
      <c r="I151" s="192">
        <v>39264</v>
      </c>
      <c r="J151" s="100">
        <v>39294</v>
      </c>
    </row>
    <row r="152" spans="1:10" x14ac:dyDescent="0.25">
      <c r="A152" s="96" t="s">
        <v>485</v>
      </c>
      <c r="B152" s="165" t="str">
        <f>IF(C152="","",VLOOKUP($A152,'Infos Gerais'!$A$2:$D$101,4,FALSE))</f>
        <v>Extinto</v>
      </c>
      <c r="C152" s="170" t="str">
        <f>IF(A152="","",VLOOKUP($A152,'Infos Gerais'!$A$2:$I$101,7,FALSE))</f>
        <v>SEDS</v>
      </c>
      <c r="D152" s="167" t="str">
        <f>IF(C152="","",VLOOKUP($A152,'Infos Gerais'!$A$2:$I$101,9,FALSE))</f>
        <v>ELO</v>
      </c>
      <c r="E152" s="97" t="s">
        <v>37</v>
      </c>
      <c r="F152" s="98">
        <v>17</v>
      </c>
      <c r="G152" s="113">
        <v>799760.62</v>
      </c>
      <c r="H152" s="196">
        <v>799760.61</v>
      </c>
      <c r="I152" s="192">
        <v>39295</v>
      </c>
      <c r="J152" s="100">
        <v>39325</v>
      </c>
    </row>
    <row r="153" spans="1:10" x14ac:dyDescent="0.25">
      <c r="A153" s="96" t="s">
        <v>485</v>
      </c>
      <c r="B153" s="165" t="str">
        <f>IF(C153="","",VLOOKUP($A153,'Infos Gerais'!$A$2:$D$101,4,FALSE))</f>
        <v>Extinto</v>
      </c>
      <c r="C153" s="170" t="str">
        <f>IF(A153="","",VLOOKUP($A153,'Infos Gerais'!$A$2:$I$101,7,FALSE))</f>
        <v>SEDS</v>
      </c>
      <c r="D153" s="167" t="str">
        <f>IF(C153="","",VLOOKUP($A153,'Infos Gerais'!$A$2:$I$101,9,FALSE))</f>
        <v>ELO</v>
      </c>
      <c r="E153" s="97" t="s">
        <v>37</v>
      </c>
      <c r="F153" s="98">
        <v>18</v>
      </c>
      <c r="G153" s="113">
        <v>799760.62</v>
      </c>
      <c r="H153" s="196">
        <v>799760.61</v>
      </c>
      <c r="I153" s="192">
        <v>39326</v>
      </c>
      <c r="J153" s="100">
        <v>39359</v>
      </c>
    </row>
    <row r="154" spans="1:10" x14ac:dyDescent="0.25">
      <c r="A154" s="96" t="s">
        <v>485</v>
      </c>
      <c r="B154" s="165" t="str">
        <f>IF(C154="","",VLOOKUP($A154,'Infos Gerais'!$A$2:$D$101,4,FALSE))</f>
        <v>Extinto</v>
      </c>
      <c r="C154" s="170" t="str">
        <f>IF(A154="","",VLOOKUP($A154,'Infos Gerais'!$A$2:$I$101,7,FALSE))</f>
        <v>SEDS</v>
      </c>
      <c r="D154" s="167" t="str">
        <f>IF(C154="","",VLOOKUP($A154,'Infos Gerais'!$A$2:$I$101,9,FALSE))</f>
        <v>ELO</v>
      </c>
      <c r="E154" s="97" t="s">
        <v>37</v>
      </c>
      <c r="F154" s="98">
        <v>19</v>
      </c>
      <c r="G154" s="113">
        <v>799760.62</v>
      </c>
      <c r="H154" s="196">
        <v>799760.61</v>
      </c>
      <c r="I154" s="192">
        <v>39356</v>
      </c>
      <c r="J154" s="100">
        <v>39399</v>
      </c>
    </row>
    <row r="155" spans="1:10" x14ac:dyDescent="0.25">
      <c r="A155" s="96" t="s">
        <v>485</v>
      </c>
      <c r="B155" s="165" t="str">
        <f>IF(C155="","",VLOOKUP($A155,'Infos Gerais'!$A$2:$D$101,4,FALSE))</f>
        <v>Extinto</v>
      </c>
      <c r="C155" s="170" t="str">
        <f>IF(A155="","",VLOOKUP($A155,'Infos Gerais'!$A$2:$I$101,7,FALSE))</f>
        <v>SEDS</v>
      </c>
      <c r="D155" s="167" t="str">
        <f>IF(C155="","",VLOOKUP($A155,'Infos Gerais'!$A$2:$I$101,9,FALSE))</f>
        <v>ELO</v>
      </c>
      <c r="E155" s="97" t="s">
        <v>37</v>
      </c>
      <c r="F155" s="98">
        <v>20</v>
      </c>
      <c r="G155" s="113">
        <v>799760.62</v>
      </c>
      <c r="H155" s="196">
        <v>799760.61</v>
      </c>
      <c r="I155" s="192">
        <v>39387</v>
      </c>
      <c r="J155" s="100">
        <v>39435</v>
      </c>
    </row>
    <row r="156" spans="1:10" x14ac:dyDescent="0.25">
      <c r="A156" s="96" t="s">
        <v>485</v>
      </c>
      <c r="B156" s="165" t="str">
        <f>IF(C156="","",VLOOKUP($A156,'Infos Gerais'!$A$2:$D$101,4,FALSE))</f>
        <v>Extinto</v>
      </c>
      <c r="C156" s="170" t="str">
        <f>IF(A156="","",VLOOKUP($A156,'Infos Gerais'!$A$2:$I$101,7,FALSE))</f>
        <v>SEDS</v>
      </c>
      <c r="D156" s="167" t="str">
        <f>IF(C156="","",VLOOKUP($A156,'Infos Gerais'!$A$2:$I$101,9,FALSE))</f>
        <v>ELO</v>
      </c>
      <c r="E156" s="97" t="s">
        <v>40</v>
      </c>
      <c r="F156" s="98">
        <v>21</v>
      </c>
      <c r="G156" s="113">
        <v>938981.68</v>
      </c>
      <c r="H156" s="196">
        <v>938981.68</v>
      </c>
      <c r="I156" s="192">
        <v>39479</v>
      </c>
      <c r="J156" s="100">
        <v>39554</v>
      </c>
    </row>
    <row r="157" spans="1:10" x14ac:dyDescent="0.25">
      <c r="A157" s="96" t="s">
        <v>485</v>
      </c>
      <c r="B157" s="165" t="str">
        <f>IF(C157="","",VLOOKUP($A157,'Infos Gerais'!$A$2:$D$101,4,FALSE))</f>
        <v>Extinto</v>
      </c>
      <c r="C157" s="170" t="str">
        <f>IF(A157="","",VLOOKUP($A157,'Infos Gerais'!$A$2:$I$101,7,FALSE))</f>
        <v>SEDS</v>
      </c>
      <c r="D157" s="167" t="str">
        <f>IF(C157="","",VLOOKUP($A157,'Infos Gerais'!$A$2:$I$101,9,FALSE))</f>
        <v>ELO</v>
      </c>
      <c r="E157" s="97" t="s">
        <v>40</v>
      </c>
      <c r="F157" s="98">
        <v>22</v>
      </c>
      <c r="G157" s="113">
        <v>938981.68</v>
      </c>
      <c r="H157" s="196">
        <v>938981.68</v>
      </c>
      <c r="I157" s="192">
        <v>39508</v>
      </c>
      <c r="J157" s="100">
        <v>39554</v>
      </c>
    </row>
    <row r="158" spans="1:10" x14ac:dyDescent="0.25">
      <c r="A158" s="96" t="s">
        <v>485</v>
      </c>
      <c r="B158" s="165" t="str">
        <f>IF(C158="","",VLOOKUP($A158,'Infos Gerais'!$A$2:$D$101,4,FALSE))</f>
        <v>Extinto</v>
      </c>
      <c r="C158" s="170" t="str">
        <f>IF(A158="","",VLOOKUP($A158,'Infos Gerais'!$A$2:$I$101,7,FALSE))</f>
        <v>SEDS</v>
      </c>
      <c r="D158" s="167" t="str">
        <f>IF(C158="","",VLOOKUP($A158,'Infos Gerais'!$A$2:$I$101,9,FALSE))</f>
        <v>ELO</v>
      </c>
      <c r="E158" s="97" t="s">
        <v>40</v>
      </c>
      <c r="F158" s="98">
        <v>23</v>
      </c>
      <c r="G158" s="113">
        <v>938981.68</v>
      </c>
      <c r="H158" s="196">
        <v>938981.68</v>
      </c>
      <c r="I158" s="192">
        <v>39539</v>
      </c>
      <c r="J158" s="100">
        <v>39562</v>
      </c>
    </row>
    <row r="159" spans="1:10" x14ac:dyDescent="0.25">
      <c r="A159" s="96" t="s">
        <v>485</v>
      </c>
      <c r="B159" s="165" t="str">
        <f>IF(C159="","",VLOOKUP($A159,'Infos Gerais'!$A$2:$D$101,4,FALSE))</f>
        <v>Extinto</v>
      </c>
      <c r="C159" s="170" t="str">
        <f>IF(A159="","",VLOOKUP($A159,'Infos Gerais'!$A$2:$I$101,7,FALSE))</f>
        <v>SEDS</v>
      </c>
      <c r="D159" s="167" t="str">
        <f>IF(C159="","",VLOOKUP($A159,'Infos Gerais'!$A$2:$I$101,9,FALSE))</f>
        <v>ELO</v>
      </c>
      <c r="E159" s="97" t="s">
        <v>40</v>
      </c>
      <c r="F159" s="98">
        <v>24</v>
      </c>
      <c r="G159" s="113">
        <v>938981.68</v>
      </c>
      <c r="H159" s="196">
        <v>938981.68</v>
      </c>
      <c r="I159" s="192">
        <v>39569</v>
      </c>
      <c r="J159" s="100">
        <v>39596</v>
      </c>
    </row>
    <row r="160" spans="1:10" x14ac:dyDescent="0.25">
      <c r="A160" s="96" t="s">
        <v>485</v>
      </c>
      <c r="B160" s="165" t="str">
        <f>IF(C160="","",VLOOKUP($A160,'Infos Gerais'!$A$2:$D$101,4,FALSE))</f>
        <v>Extinto</v>
      </c>
      <c r="C160" s="170" t="str">
        <f>IF(A160="","",VLOOKUP($A160,'Infos Gerais'!$A$2:$I$101,7,FALSE))</f>
        <v>SEDS</v>
      </c>
      <c r="D160" s="167" t="str">
        <f>IF(C160="","",VLOOKUP($A160,'Infos Gerais'!$A$2:$I$101,9,FALSE))</f>
        <v>ELO</v>
      </c>
      <c r="E160" s="97" t="s">
        <v>40</v>
      </c>
      <c r="F160" s="98">
        <v>25</v>
      </c>
      <c r="G160" s="113">
        <v>938981.68</v>
      </c>
      <c r="H160" s="196">
        <v>938981.68</v>
      </c>
      <c r="I160" s="192">
        <v>39600</v>
      </c>
      <c r="J160" s="100">
        <v>39629</v>
      </c>
    </row>
    <row r="161" spans="1:10" x14ac:dyDescent="0.25">
      <c r="A161" s="96" t="s">
        <v>485</v>
      </c>
      <c r="B161" s="165" t="str">
        <f>IF(C161="","",VLOOKUP($A161,'Infos Gerais'!$A$2:$D$101,4,FALSE))</f>
        <v>Extinto</v>
      </c>
      <c r="C161" s="170" t="str">
        <f>IF(A161="","",VLOOKUP($A161,'Infos Gerais'!$A$2:$I$101,7,FALSE))</f>
        <v>SEDS</v>
      </c>
      <c r="D161" s="167" t="str">
        <f>IF(C161="","",VLOOKUP($A161,'Infos Gerais'!$A$2:$I$101,9,FALSE))</f>
        <v>ELO</v>
      </c>
      <c r="E161" s="97" t="s">
        <v>40</v>
      </c>
      <c r="F161" s="98">
        <v>26</v>
      </c>
      <c r="G161" s="113">
        <v>938981.68</v>
      </c>
      <c r="H161" s="196">
        <v>938981.68</v>
      </c>
      <c r="I161" s="192">
        <v>39630</v>
      </c>
      <c r="J161" s="100">
        <v>39657</v>
      </c>
    </row>
    <row r="162" spans="1:10" x14ac:dyDescent="0.25">
      <c r="A162" s="96" t="s">
        <v>485</v>
      </c>
      <c r="B162" s="165" t="str">
        <f>IF(C162="","",VLOOKUP($A162,'Infos Gerais'!$A$2:$D$101,4,FALSE))</f>
        <v>Extinto</v>
      </c>
      <c r="C162" s="170" t="str">
        <f>IF(A162="","",VLOOKUP($A162,'Infos Gerais'!$A$2:$I$101,7,FALSE))</f>
        <v>SEDS</v>
      </c>
      <c r="D162" s="167" t="str">
        <f>IF(C162="","",VLOOKUP($A162,'Infos Gerais'!$A$2:$I$101,9,FALSE))</f>
        <v>ELO</v>
      </c>
      <c r="E162" s="97" t="s">
        <v>40</v>
      </c>
      <c r="F162" s="98">
        <v>27</v>
      </c>
      <c r="G162" s="113">
        <v>938981.68</v>
      </c>
      <c r="H162" s="196">
        <v>938981.68</v>
      </c>
      <c r="I162" s="192">
        <v>39661</v>
      </c>
      <c r="J162" s="100">
        <v>39687</v>
      </c>
    </row>
    <row r="163" spans="1:10" x14ac:dyDescent="0.25">
      <c r="A163" s="96" t="s">
        <v>485</v>
      </c>
      <c r="B163" s="165" t="str">
        <f>IF(C163="","",VLOOKUP($A163,'Infos Gerais'!$A$2:$D$101,4,FALSE))</f>
        <v>Extinto</v>
      </c>
      <c r="C163" s="170" t="str">
        <f>IF(A163="","",VLOOKUP($A163,'Infos Gerais'!$A$2:$I$101,7,FALSE))</f>
        <v>SEDS</v>
      </c>
      <c r="D163" s="167" t="str">
        <f>IF(C163="","",VLOOKUP($A163,'Infos Gerais'!$A$2:$I$101,9,FALSE))</f>
        <v>ELO</v>
      </c>
      <c r="E163" s="97" t="s">
        <v>40</v>
      </c>
      <c r="F163" s="98">
        <v>28</v>
      </c>
      <c r="G163" s="113">
        <v>938981.68</v>
      </c>
      <c r="H163" s="196">
        <v>938981.68</v>
      </c>
      <c r="I163" s="192">
        <v>39692</v>
      </c>
      <c r="J163" s="100">
        <v>39721</v>
      </c>
    </row>
    <row r="164" spans="1:10" x14ac:dyDescent="0.25">
      <c r="A164" s="96" t="s">
        <v>485</v>
      </c>
      <c r="B164" s="165" t="str">
        <f>IF(C164="","",VLOOKUP($A164,'Infos Gerais'!$A$2:$D$101,4,FALSE))</f>
        <v>Extinto</v>
      </c>
      <c r="C164" s="170" t="str">
        <f>IF(A164="","",VLOOKUP($A164,'Infos Gerais'!$A$2:$I$101,7,FALSE))</f>
        <v>SEDS</v>
      </c>
      <c r="D164" s="167" t="str">
        <f>IF(C164="","",VLOOKUP($A164,'Infos Gerais'!$A$2:$I$101,9,FALSE))</f>
        <v>ELO</v>
      </c>
      <c r="E164" s="97" t="s">
        <v>40</v>
      </c>
      <c r="F164" s="98">
        <v>29</v>
      </c>
      <c r="G164" s="113">
        <v>938981.68</v>
      </c>
      <c r="H164" s="196">
        <v>938981.68</v>
      </c>
      <c r="I164" s="192">
        <v>39722</v>
      </c>
      <c r="J164" s="100">
        <v>39752</v>
      </c>
    </row>
    <row r="165" spans="1:10" x14ac:dyDescent="0.25">
      <c r="A165" s="96" t="s">
        <v>485</v>
      </c>
      <c r="B165" s="165" t="str">
        <f>IF(C165="","",VLOOKUP($A165,'Infos Gerais'!$A$2:$D$101,4,FALSE))</f>
        <v>Extinto</v>
      </c>
      <c r="C165" s="170" t="str">
        <f>IF(A165="","",VLOOKUP($A165,'Infos Gerais'!$A$2:$I$101,7,FALSE))</f>
        <v>SEDS</v>
      </c>
      <c r="D165" s="167" t="str">
        <f>IF(C165="","",VLOOKUP($A165,'Infos Gerais'!$A$2:$I$101,9,FALSE))</f>
        <v>ELO</v>
      </c>
      <c r="E165" s="97" t="s">
        <v>40</v>
      </c>
      <c r="F165" s="98">
        <v>30</v>
      </c>
      <c r="G165" s="113">
        <v>938981.68</v>
      </c>
      <c r="H165" s="196">
        <v>938981.64</v>
      </c>
      <c r="I165" s="192">
        <v>39753</v>
      </c>
      <c r="J165" s="100">
        <v>39783</v>
      </c>
    </row>
    <row r="166" spans="1:10" x14ac:dyDescent="0.25">
      <c r="A166" s="96" t="s">
        <v>485</v>
      </c>
      <c r="B166" s="165" t="str">
        <f>IF(C166="","",VLOOKUP($A166,'Infos Gerais'!$A$2:$D$101,4,FALSE))</f>
        <v>Extinto</v>
      </c>
      <c r="C166" s="170" t="str">
        <f>IF(A166="","",VLOOKUP($A166,'Infos Gerais'!$A$2:$I$101,7,FALSE))</f>
        <v>SEDS</v>
      </c>
      <c r="D166" s="167" t="str">
        <f>IF(C166="","",VLOOKUP($A166,'Infos Gerais'!$A$2:$I$101,9,FALSE))</f>
        <v>ELO</v>
      </c>
      <c r="E166" s="97" t="s">
        <v>43</v>
      </c>
      <c r="F166" s="98">
        <v>31</v>
      </c>
      <c r="G166" s="113">
        <v>1165214.08</v>
      </c>
      <c r="H166" s="196">
        <v>1165214.08</v>
      </c>
      <c r="I166" s="192">
        <v>39845</v>
      </c>
      <c r="J166" s="100">
        <v>39959</v>
      </c>
    </row>
    <row r="167" spans="1:10" x14ac:dyDescent="0.25">
      <c r="A167" s="96" t="s">
        <v>485</v>
      </c>
      <c r="B167" s="165" t="str">
        <f>IF(C167="","",VLOOKUP($A167,'Infos Gerais'!$A$2:$D$101,4,FALSE))</f>
        <v>Extinto</v>
      </c>
      <c r="C167" s="170" t="str">
        <f>IF(A167="","",VLOOKUP($A167,'Infos Gerais'!$A$2:$I$101,7,FALSE))</f>
        <v>SEDS</v>
      </c>
      <c r="D167" s="167" t="str">
        <f>IF(C167="","",VLOOKUP($A167,'Infos Gerais'!$A$2:$I$101,9,FALSE))</f>
        <v>ELO</v>
      </c>
      <c r="E167" s="97" t="s">
        <v>43</v>
      </c>
      <c r="F167" s="98">
        <v>32</v>
      </c>
      <c r="G167" s="113">
        <v>1165214.08</v>
      </c>
      <c r="H167" s="196">
        <v>1165214.08</v>
      </c>
      <c r="I167" s="192">
        <v>39873</v>
      </c>
      <c r="J167" s="100">
        <v>39959</v>
      </c>
    </row>
    <row r="168" spans="1:10" x14ac:dyDescent="0.25">
      <c r="A168" s="96" t="s">
        <v>485</v>
      </c>
      <c r="B168" s="165" t="str">
        <f>IF(C168="","",VLOOKUP($A168,'Infos Gerais'!$A$2:$D$101,4,FALSE))</f>
        <v>Extinto</v>
      </c>
      <c r="C168" s="170" t="str">
        <f>IF(A168="","",VLOOKUP($A168,'Infos Gerais'!$A$2:$I$101,7,FALSE))</f>
        <v>SEDS</v>
      </c>
      <c r="D168" s="167" t="str">
        <f>IF(C168="","",VLOOKUP($A168,'Infos Gerais'!$A$2:$I$101,9,FALSE))</f>
        <v>ELO</v>
      </c>
      <c r="E168" s="97" t="s">
        <v>43</v>
      </c>
      <c r="F168" s="98">
        <v>33</v>
      </c>
      <c r="G168" s="113">
        <v>1165214.08</v>
      </c>
      <c r="H168" s="196">
        <v>1165214.08</v>
      </c>
      <c r="I168" s="192">
        <v>39904</v>
      </c>
      <c r="J168" s="100">
        <v>39959</v>
      </c>
    </row>
    <row r="169" spans="1:10" x14ac:dyDescent="0.25">
      <c r="A169" s="96" t="s">
        <v>485</v>
      </c>
      <c r="B169" s="165" t="str">
        <f>IF(C169="","",VLOOKUP($A169,'Infos Gerais'!$A$2:$D$101,4,FALSE))</f>
        <v>Extinto</v>
      </c>
      <c r="C169" s="170" t="str">
        <f>IF(A169="","",VLOOKUP($A169,'Infos Gerais'!$A$2:$I$101,7,FALSE))</f>
        <v>SEDS</v>
      </c>
      <c r="D169" s="167" t="str">
        <f>IF(C169="","",VLOOKUP($A169,'Infos Gerais'!$A$2:$I$101,9,FALSE))</f>
        <v>ELO</v>
      </c>
      <c r="E169" s="97" t="s">
        <v>43</v>
      </c>
      <c r="F169" s="98">
        <v>34</v>
      </c>
      <c r="G169" s="113">
        <v>1165214.08</v>
      </c>
      <c r="H169" s="196">
        <v>1165214.08</v>
      </c>
      <c r="I169" s="192">
        <v>39934</v>
      </c>
      <c r="J169" s="100">
        <v>40038</v>
      </c>
    </row>
    <row r="170" spans="1:10" x14ac:dyDescent="0.25">
      <c r="A170" s="96" t="s">
        <v>485</v>
      </c>
      <c r="B170" s="165" t="str">
        <f>IF(C170="","",VLOOKUP($A170,'Infos Gerais'!$A$2:$D$101,4,FALSE))</f>
        <v>Extinto</v>
      </c>
      <c r="C170" s="170" t="str">
        <f>IF(A170="","",VLOOKUP($A170,'Infos Gerais'!$A$2:$I$101,7,FALSE))</f>
        <v>SEDS</v>
      </c>
      <c r="D170" s="167" t="str">
        <f>IF(C170="","",VLOOKUP($A170,'Infos Gerais'!$A$2:$I$101,9,FALSE))</f>
        <v>ELO</v>
      </c>
      <c r="E170" s="97" t="s">
        <v>43</v>
      </c>
      <c r="F170" s="98">
        <v>35</v>
      </c>
      <c r="G170" s="113">
        <v>1165214.08</v>
      </c>
      <c r="H170" s="196">
        <v>1165214.08</v>
      </c>
      <c r="I170" s="192">
        <v>39965</v>
      </c>
      <c r="J170" s="100">
        <v>40038</v>
      </c>
    </row>
    <row r="171" spans="1:10" x14ac:dyDescent="0.25">
      <c r="A171" s="96" t="s">
        <v>485</v>
      </c>
      <c r="B171" s="165" t="str">
        <f>IF(C171="","",VLOOKUP($A171,'Infos Gerais'!$A$2:$D$101,4,FALSE))</f>
        <v>Extinto</v>
      </c>
      <c r="C171" s="170" t="str">
        <f>IF(A171="","",VLOOKUP($A171,'Infos Gerais'!$A$2:$I$101,7,FALSE))</f>
        <v>SEDS</v>
      </c>
      <c r="D171" s="167" t="str">
        <f>IF(C171="","",VLOOKUP($A171,'Infos Gerais'!$A$2:$I$101,9,FALSE))</f>
        <v>ELO</v>
      </c>
      <c r="E171" s="97" t="s">
        <v>43</v>
      </c>
      <c r="F171" s="98">
        <v>36</v>
      </c>
      <c r="G171" s="113">
        <v>1165214.08</v>
      </c>
      <c r="H171" s="196">
        <v>1165214.08</v>
      </c>
      <c r="I171" s="192">
        <v>39995</v>
      </c>
      <c r="J171" s="100">
        <v>40038</v>
      </c>
    </row>
    <row r="172" spans="1:10" x14ac:dyDescent="0.25">
      <c r="A172" s="96" t="s">
        <v>485</v>
      </c>
      <c r="B172" s="165" t="str">
        <f>IF(C172="","",VLOOKUP($A172,'Infos Gerais'!$A$2:$D$101,4,FALSE))</f>
        <v>Extinto</v>
      </c>
      <c r="C172" s="170" t="str">
        <f>IF(A172="","",VLOOKUP($A172,'Infos Gerais'!$A$2:$I$101,7,FALSE))</f>
        <v>SEDS</v>
      </c>
      <c r="D172" s="167" t="str">
        <f>IF(C172="","",VLOOKUP($A172,'Infos Gerais'!$A$2:$I$101,9,FALSE))</f>
        <v>ELO</v>
      </c>
      <c r="E172" s="97" t="s">
        <v>43</v>
      </c>
      <c r="F172" s="98">
        <v>37</v>
      </c>
      <c r="G172" s="113">
        <v>1165214.08</v>
      </c>
      <c r="H172" s="196">
        <v>1165214.08</v>
      </c>
      <c r="I172" s="192">
        <v>40026</v>
      </c>
      <c r="J172" s="100">
        <v>40093</v>
      </c>
    </row>
    <row r="173" spans="1:10" x14ac:dyDescent="0.25">
      <c r="A173" s="96" t="s">
        <v>485</v>
      </c>
      <c r="B173" s="165" t="str">
        <f>IF(C173="","",VLOOKUP($A173,'Infos Gerais'!$A$2:$D$101,4,FALSE))</f>
        <v>Extinto</v>
      </c>
      <c r="C173" s="170" t="str">
        <f>IF(A173="","",VLOOKUP($A173,'Infos Gerais'!$A$2:$I$101,7,FALSE))</f>
        <v>SEDS</v>
      </c>
      <c r="D173" s="167" t="str">
        <f>IF(C173="","",VLOOKUP($A173,'Infos Gerais'!$A$2:$I$101,9,FALSE))</f>
        <v>ELO</v>
      </c>
      <c r="E173" s="97" t="s">
        <v>43</v>
      </c>
      <c r="F173" s="98">
        <v>38</v>
      </c>
      <c r="G173" s="113">
        <v>1165214.08</v>
      </c>
      <c r="H173" s="196">
        <v>1165214.08</v>
      </c>
      <c r="I173" s="192">
        <v>40057</v>
      </c>
      <c r="J173" s="100">
        <v>40130</v>
      </c>
    </row>
    <row r="174" spans="1:10" x14ac:dyDescent="0.25">
      <c r="A174" s="96" t="s">
        <v>485</v>
      </c>
      <c r="B174" s="165" t="str">
        <f>IF(C174="","",VLOOKUP($A174,'Infos Gerais'!$A$2:$D$101,4,FALSE))</f>
        <v>Extinto</v>
      </c>
      <c r="C174" s="170" t="str">
        <f>IF(A174="","",VLOOKUP($A174,'Infos Gerais'!$A$2:$I$101,7,FALSE))</f>
        <v>SEDS</v>
      </c>
      <c r="D174" s="167" t="str">
        <f>IF(C174="","",VLOOKUP($A174,'Infos Gerais'!$A$2:$I$101,9,FALSE))</f>
        <v>ELO</v>
      </c>
      <c r="E174" s="97" t="s">
        <v>43</v>
      </c>
      <c r="F174" s="98">
        <v>39</v>
      </c>
      <c r="G174" s="113">
        <v>1165214.08</v>
      </c>
      <c r="H174" s="196">
        <v>1165214.08</v>
      </c>
      <c r="I174" s="192">
        <v>40087</v>
      </c>
      <c r="J174" s="100">
        <v>40150</v>
      </c>
    </row>
    <row r="175" spans="1:10" x14ac:dyDescent="0.25">
      <c r="A175" s="96" t="s">
        <v>485</v>
      </c>
      <c r="B175" s="165" t="str">
        <f>IF(C175="","",VLOOKUP($A175,'Infos Gerais'!$A$2:$D$101,4,FALSE))</f>
        <v>Extinto</v>
      </c>
      <c r="C175" s="170" t="str">
        <f>IF(A175="","",VLOOKUP($A175,'Infos Gerais'!$A$2:$I$101,7,FALSE))</f>
        <v>SEDS</v>
      </c>
      <c r="D175" s="167" t="str">
        <f>IF(C175="","",VLOOKUP($A175,'Infos Gerais'!$A$2:$I$101,9,FALSE))</f>
        <v>ELO</v>
      </c>
      <c r="E175" s="97" t="s">
        <v>43</v>
      </c>
      <c r="F175" s="98">
        <v>40</v>
      </c>
      <c r="G175" s="113">
        <v>1165214.08</v>
      </c>
      <c r="H175" s="196">
        <v>1165214.08</v>
      </c>
      <c r="I175" s="192">
        <v>40118</v>
      </c>
      <c r="J175" s="100">
        <v>40176</v>
      </c>
    </row>
    <row r="176" spans="1:10" x14ac:dyDescent="0.25">
      <c r="A176" s="96" t="s">
        <v>485</v>
      </c>
      <c r="B176" s="165" t="str">
        <f>IF(C176="","",VLOOKUP($A176,'Infos Gerais'!$A$2:$D$101,4,FALSE))</f>
        <v>Extinto</v>
      </c>
      <c r="C176" s="170" t="str">
        <f>IF(A176="","",VLOOKUP($A176,'Infos Gerais'!$A$2:$I$101,7,FALSE))</f>
        <v>SEDS</v>
      </c>
      <c r="D176" s="167" t="str">
        <f>IF(C176="","",VLOOKUP($A176,'Infos Gerais'!$A$2:$I$101,9,FALSE))</f>
        <v>ELO</v>
      </c>
      <c r="E176" s="97" t="s">
        <v>46</v>
      </c>
      <c r="F176" s="98">
        <v>41</v>
      </c>
      <c r="G176" s="113">
        <v>4142284.63</v>
      </c>
      <c r="H176" s="196">
        <v>4142284.63</v>
      </c>
      <c r="I176" s="192">
        <v>40179</v>
      </c>
      <c r="J176" s="100">
        <v>40252</v>
      </c>
    </row>
    <row r="177" spans="1:10" x14ac:dyDescent="0.25">
      <c r="A177" s="96" t="s">
        <v>485</v>
      </c>
      <c r="B177" s="165" t="str">
        <f>IF(C177="","",VLOOKUP($A177,'Infos Gerais'!$A$2:$D$101,4,FALSE))</f>
        <v>Extinto</v>
      </c>
      <c r="C177" s="170" t="str">
        <f>IF(A177="","",VLOOKUP($A177,'Infos Gerais'!$A$2:$I$101,7,FALSE))</f>
        <v>SEDS</v>
      </c>
      <c r="D177" s="167" t="str">
        <f>IF(C177="","",VLOOKUP($A177,'Infos Gerais'!$A$2:$I$101,9,FALSE))</f>
        <v>ELO</v>
      </c>
      <c r="E177" s="97" t="s">
        <v>49</v>
      </c>
      <c r="F177" s="98">
        <v>42</v>
      </c>
      <c r="G177" s="113">
        <v>3735103.27</v>
      </c>
      <c r="H177" s="196">
        <v>3735103.27</v>
      </c>
      <c r="I177" s="192">
        <v>40299</v>
      </c>
      <c r="J177" s="100">
        <v>40337</v>
      </c>
    </row>
    <row r="178" spans="1:10" x14ac:dyDescent="0.25">
      <c r="A178" s="96" t="s">
        <v>485</v>
      </c>
      <c r="B178" s="165" t="str">
        <f>IF(C178="","",VLOOKUP($A178,'Infos Gerais'!$A$2:$D$101,4,FALSE))</f>
        <v>Extinto</v>
      </c>
      <c r="C178" s="170" t="str">
        <f>IF(A178="","",VLOOKUP($A178,'Infos Gerais'!$A$2:$I$101,7,FALSE))</f>
        <v>SEDS</v>
      </c>
      <c r="D178" s="167" t="str">
        <f>IF(C178="","",VLOOKUP($A178,'Infos Gerais'!$A$2:$I$101,9,FALSE))</f>
        <v>ELO</v>
      </c>
      <c r="E178" s="97" t="s">
        <v>49</v>
      </c>
      <c r="F178" s="98">
        <v>43</v>
      </c>
      <c r="G178" s="113">
        <v>3709332.11</v>
      </c>
      <c r="H178" s="196">
        <v>3709332.11</v>
      </c>
      <c r="I178" s="192">
        <v>40391</v>
      </c>
      <c r="J178" s="100">
        <v>40421</v>
      </c>
    </row>
    <row r="179" spans="1:10" x14ac:dyDescent="0.25">
      <c r="A179" s="96" t="s">
        <v>485</v>
      </c>
      <c r="B179" s="165" t="str">
        <f>IF(C179="","",VLOOKUP($A179,'Infos Gerais'!$A$2:$D$101,4,FALSE))</f>
        <v>Extinto</v>
      </c>
      <c r="C179" s="170" t="str">
        <f>IF(A179="","",VLOOKUP($A179,'Infos Gerais'!$A$2:$I$101,7,FALSE))</f>
        <v>SEDS</v>
      </c>
      <c r="D179" s="167" t="str">
        <f>IF(C179="","",VLOOKUP($A179,'Infos Gerais'!$A$2:$I$101,9,FALSE))</f>
        <v>ELO</v>
      </c>
      <c r="E179" s="97" t="s">
        <v>49</v>
      </c>
      <c r="F179" s="98">
        <v>44</v>
      </c>
      <c r="G179" s="113">
        <v>4057464.99</v>
      </c>
      <c r="H179" s="196">
        <v>4057464.99</v>
      </c>
      <c r="I179" s="192">
        <v>40483</v>
      </c>
      <c r="J179" s="100">
        <v>40507</v>
      </c>
    </row>
    <row r="180" spans="1:10" x14ac:dyDescent="0.25">
      <c r="A180" s="96" t="s">
        <v>485</v>
      </c>
      <c r="B180" s="165" t="str">
        <f>IF(C180="","",VLOOKUP($A180,'Infos Gerais'!$A$2:$D$101,4,FALSE))</f>
        <v>Extinto</v>
      </c>
      <c r="C180" s="170" t="str">
        <f>IF(A180="","",VLOOKUP($A180,'Infos Gerais'!$A$2:$I$101,7,FALSE))</f>
        <v>SEDS</v>
      </c>
      <c r="D180" s="167" t="str">
        <f>IF(C180="","",VLOOKUP($A180,'Infos Gerais'!$A$2:$I$101,9,FALSE))</f>
        <v>ELO</v>
      </c>
      <c r="E180" s="97" t="s">
        <v>49</v>
      </c>
      <c r="F180" s="98">
        <v>45</v>
      </c>
      <c r="G180" s="113">
        <v>4191296.31</v>
      </c>
      <c r="H180" s="196">
        <v>4191296.31</v>
      </c>
      <c r="I180" s="192">
        <v>40575</v>
      </c>
      <c r="J180" s="100">
        <v>40606</v>
      </c>
    </row>
    <row r="181" spans="1:10" x14ac:dyDescent="0.25">
      <c r="A181" s="96" t="s">
        <v>485</v>
      </c>
      <c r="B181" s="165" t="str">
        <f>IF(C181="","",VLOOKUP($A181,'Infos Gerais'!$A$2:$D$101,4,FALSE))</f>
        <v>Extinto</v>
      </c>
      <c r="C181" s="170" t="str">
        <f>IF(A181="","",VLOOKUP($A181,'Infos Gerais'!$A$2:$I$101,7,FALSE))</f>
        <v>SEDS</v>
      </c>
      <c r="D181" s="167" t="str">
        <f>IF(C181="","",VLOOKUP($A181,'Infos Gerais'!$A$2:$I$101,9,FALSE))</f>
        <v>ELO</v>
      </c>
      <c r="E181" s="97" t="s">
        <v>49</v>
      </c>
      <c r="F181" s="98">
        <v>46</v>
      </c>
      <c r="G181" s="113">
        <v>2698130.64</v>
      </c>
      <c r="H181" s="196">
        <v>2698130.64</v>
      </c>
      <c r="I181" s="192">
        <v>40664</v>
      </c>
      <c r="J181" s="100">
        <v>40695</v>
      </c>
    </row>
    <row r="182" spans="1:10" x14ac:dyDescent="0.25">
      <c r="A182" s="96" t="s">
        <v>485</v>
      </c>
      <c r="B182" s="165" t="str">
        <f>IF(C182="","",VLOOKUP($A182,'Infos Gerais'!$A$2:$D$101,4,FALSE))</f>
        <v>Extinto</v>
      </c>
      <c r="C182" s="170" t="str">
        <f>IF(A182="","",VLOOKUP($A182,'Infos Gerais'!$A$2:$I$101,7,FALSE))</f>
        <v>SEDS</v>
      </c>
      <c r="D182" s="167" t="str">
        <f>IF(C182="","",VLOOKUP($A182,'Infos Gerais'!$A$2:$I$101,9,FALSE))</f>
        <v>ELO</v>
      </c>
      <c r="E182" s="97" t="s">
        <v>52</v>
      </c>
      <c r="F182" s="98">
        <v>47</v>
      </c>
      <c r="G182" s="113">
        <v>4287057.4000000004</v>
      </c>
      <c r="H182" s="196">
        <v>4287057.4000000004</v>
      </c>
      <c r="I182" s="192">
        <v>40774</v>
      </c>
      <c r="J182" s="100">
        <v>40774</v>
      </c>
    </row>
    <row r="183" spans="1:10" x14ac:dyDescent="0.25">
      <c r="A183" s="96" t="s">
        <v>485</v>
      </c>
      <c r="B183" s="165" t="str">
        <f>IF(C183="","",VLOOKUP($A183,'Infos Gerais'!$A$2:$D$101,4,FALSE))</f>
        <v>Extinto</v>
      </c>
      <c r="C183" s="170" t="str">
        <f>IF(A183="","",VLOOKUP($A183,'Infos Gerais'!$A$2:$I$101,7,FALSE))</f>
        <v>SEDS</v>
      </c>
      <c r="D183" s="167" t="str">
        <f>IF(C183="","",VLOOKUP($A183,'Infos Gerais'!$A$2:$I$101,9,FALSE))</f>
        <v>ELO</v>
      </c>
      <c r="E183" s="97" t="s">
        <v>52</v>
      </c>
      <c r="F183" s="98">
        <v>48</v>
      </c>
      <c r="G183" s="113">
        <v>3403989</v>
      </c>
      <c r="H183" s="196">
        <v>3403989</v>
      </c>
      <c r="I183" s="192">
        <v>40848</v>
      </c>
      <c r="J183" s="100">
        <v>40905</v>
      </c>
    </row>
    <row r="184" spans="1:10" x14ac:dyDescent="0.25">
      <c r="A184" s="96" t="s">
        <v>485</v>
      </c>
      <c r="B184" s="165" t="str">
        <f>IF(C184="","",VLOOKUP($A184,'Infos Gerais'!$A$2:$D$101,4,FALSE))</f>
        <v>Extinto</v>
      </c>
      <c r="C184" s="170" t="str">
        <f>IF(A184="","",VLOOKUP($A184,'Infos Gerais'!$A$2:$I$101,7,FALSE))</f>
        <v>SEDS</v>
      </c>
      <c r="D184" s="167" t="str">
        <f>IF(C184="","",VLOOKUP($A184,'Infos Gerais'!$A$2:$I$101,9,FALSE))</f>
        <v>ELO</v>
      </c>
      <c r="E184" s="97" t="s">
        <v>52</v>
      </c>
      <c r="F184" s="98">
        <v>49</v>
      </c>
      <c r="G184" s="113">
        <v>4360912.3499999996</v>
      </c>
      <c r="H184" s="196">
        <v>4360912.3499999996</v>
      </c>
      <c r="I184" s="192">
        <v>40909</v>
      </c>
      <c r="J184" s="100">
        <v>40968</v>
      </c>
    </row>
    <row r="185" spans="1:10" x14ac:dyDescent="0.25">
      <c r="A185" s="96" t="s">
        <v>485</v>
      </c>
      <c r="B185" s="165" t="str">
        <f>IF(C185="","",VLOOKUP($A185,'Infos Gerais'!$A$2:$D$101,4,FALSE))</f>
        <v>Extinto</v>
      </c>
      <c r="C185" s="170" t="str">
        <f>IF(A185="","",VLOOKUP($A185,'Infos Gerais'!$A$2:$I$101,7,FALSE))</f>
        <v>SEDS</v>
      </c>
      <c r="D185" s="167" t="str">
        <f>IF(C185="","",VLOOKUP($A185,'Infos Gerais'!$A$2:$I$101,9,FALSE))</f>
        <v>ELO</v>
      </c>
      <c r="E185" s="97" t="s">
        <v>52</v>
      </c>
      <c r="F185" s="98">
        <v>50</v>
      </c>
      <c r="G185" s="113">
        <v>4360912.3499999996</v>
      </c>
      <c r="H185" s="196">
        <v>4360912.3499999996</v>
      </c>
      <c r="I185" s="192">
        <v>41000</v>
      </c>
      <c r="J185" s="100">
        <v>41058</v>
      </c>
    </row>
    <row r="186" spans="1:10" x14ac:dyDescent="0.25">
      <c r="A186" s="96" t="s">
        <v>485</v>
      </c>
      <c r="B186" s="165" t="str">
        <f>IF(C186="","",VLOOKUP($A186,'Infos Gerais'!$A$2:$D$101,4,FALSE))</f>
        <v>Extinto</v>
      </c>
      <c r="C186" s="170" t="str">
        <f>IF(A186="","",VLOOKUP($A186,'Infos Gerais'!$A$2:$I$101,7,FALSE))</f>
        <v>SEDS</v>
      </c>
      <c r="D186" s="167" t="str">
        <f>IF(C186="","",VLOOKUP($A186,'Infos Gerais'!$A$2:$I$101,9,FALSE))</f>
        <v>ELO</v>
      </c>
      <c r="E186" s="97" t="s">
        <v>55</v>
      </c>
      <c r="F186" s="98">
        <v>51</v>
      </c>
      <c r="G186" s="113">
        <v>5111761.47</v>
      </c>
      <c r="H186" s="196">
        <v>5111761.47</v>
      </c>
      <c r="I186" s="192">
        <v>41122</v>
      </c>
      <c r="J186" s="100">
        <v>41144</v>
      </c>
    </row>
    <row r="187" spans="1:10" x14ac:dyDescent="0.25">
      <c r="A187" s="96" t="s">
        <v>485</v>
      </c>
      <c r="B187" s="165" t="str">
        <f>IF(C187="","",VLOOKUP($A187,'Infos Gerais'!$A$2:$D$101,4,FALSE))</f>
        <v>Extinto</v>
      </c>
      <c r="C187" s="170" t="str">
        <f>IF(A187="","",VLOOKUP($A187,'Infos Gerais'!$A$2:$I$101,7,FALSE))</f>
        <v>SEDS</v>
      </c>
      <c r="D187" s="167" t="str">
        <f>IF(C187="","",VLOOKUP($A187,'Infos Gerais'!$A$2:$I$101,9,FALSE))</f>
        <v>ELO</v>
      </c>
      <c r="E187" s="97" t="s">
        <v>55</v>
      </c>
      <c r="F187" s="98">
        <v>52</v>
      </c>
      <c r="G187" s="113">
        <v>7371156.79</v>
      </c>
      <c r="H187" s="196">
        <v>6964066</v>
      </c>
      <c r="I187" s="192">
        <v>41214</v>
      </c>
      <c r="J187" s="100">
        <v>41246</v>
      </c>
    </row>
    <row r="188" spans="1:10" x14ac:dyDescent="0.25">
      <c r="A188" s="96" t="s">
        <v>485</v>
      </c>
      <c r="B188" s="165" t="str">
        <f>IF(C188="","",VLOOKUP($A188,'Infos Gerais'!$A$2:$D$101,4,FALSE))</f>
        <v>Extinto</v>
      </c>
      <c r="C188" s="170" t="str">
        <f>IF(A188="","",VLOOKUP($A188,'Infos Gerais'!$A$2:$I$101,7,FALSE))</f>
        <v>SEDS</v>
      </c>
      <c r="D188" s="167" t="str">
        <f>IF(C188="","",VLOOKUP($A188,'Infos Gerais'!$A$2:$I$101,9,FALSE))</f>
        <v>ELO</v>
      </c>
      <c r="E188" s="97" t="s">
        <v>55</v>
      </c>
      <c r="F188" s="98">
        <v>53</v>
      </c>
      <c r="G188" s="113">
        <v>6895331.75</v>
      </c>
      <c r="H188" s="196">
        <v>6895331.75</v>
      </c>
      <c r="I188" s="192">
        <v>41306</v>
      </c>
      <c r="J188" s="100">
        <v>41327</v>
      </c>
    </row>
    <row r="189" spans="1:10" x14ac:dyDescent="0.25">
      <c r="A189" s="96" t="s">
        <v>485</v>
      </c>
      <c r="B189" s="165" t="str">
        <f>IF(C189="","",VLOOKUP($A189,'Infos Gerais'!$A$2:$D$101,4,FALSE))</f>
        <v>Extinto</v>
      </c>
      <c r="C189" s="170" t="str">
        <f>IF(A189="","",VLOOKUP($A189,'Infos Gerais'!$A$2:$I$101,7,FALSE))</f>
        <v>SEDS</v>
      </c>
      <c r="D189" s="167" t="str">
        <f>IF(C189="","",VLOOKUP($A189,'Infos Gerais'!$A$2:$I$101,9,FALSE))</f>
        <v>ELO</v>
      </c>
      <c r="E189" s="97" t="s">
        <v>55</v>
      </c>
      <c r="F189" s="98">
        <v>54</v>
      </c>
      <c r="G189" s="113">
        <v>6895331.75</v>
      </c>
      <c r="H189" s="196">
        <v>6895331.75</v>
      </c>
      <c r="I189" s="192">
        <v>41395</v>
      </c>
      <c r="J189" s="100">
        <v>41423</v>
      </c>
    </row>
    <row r="190" spans="1:10" x14ac:dyDescent="0.25">
      <c r="A190" s="96" t="s">
        <v>485</v>
      </c>
      <c r="B190" s="165" t="str">
        <f>IF(C190="","",VLOOKUP($A190,'Infos Gerais'!$A$2:$D$101,4,FALSE))</f>
        <v>Extinto</v>
      </c>
      <c r="C190" s="170" t="str">
        <f>IF(A190="","",VLOOKUP($A190,'Infos Gerais'!$A$2:$I$101,7,FALSE))</f>
        <v>SEDS</v>
      </c>
      <c r="D190" s="167" t="str">
        <f>IF(C190="","",VLOOKUP($A190,'Infos Gerais'!$A$2:$I$101,9,FALSE))</f>
        <v>ELO</v>
      </c>
      <c r="E190" s="97" t="s">
        <v>58</v>
      </c>
      <c r="F190" s="98">
        <v>55</v>
      </c>
      <c r="G190" s="113">
        <v>7348286.5099999998</v>
      </c>
      <c r="H190" s="196">
        <v>3431704.46</v>
      </c>
      <c r="I190" s="192">
        <v>41487</v>
      </c>
      <c r="J190" s="100">
        <v>41542</v>
      </c>
    </row>
    <row r="191" spans="1:10" x14ac:dyDescent="0.25">
      <c r="A191" s="96" t="s">
        <v>485</v>
      </c>
      <c r="B191" s="165" t="str">
        <f>IF(C191="","",VLOOKUP($A191,'Infos Gerais'!$A$2:$D$101,4,FALSE))</f>
        <v>Extinto</v>
      </c>
      <c r="C191" s="170" t="str">
        <f>IF(A191="","",VLOOKUP($A191,'Infos Gerais'!$A$2:$I$101,7,FALSE))</f>
        <v>SEDS</v>
      </c>
      <c r="D191" s="167" t="str">
        <f>IF(C191="","",VLOOKUP($A191,'Infos Gerais'!$A$2:$I$101,9,FALSE))</f>
        <v>ELO</v>
      </c>
      <c r="E191" s="97" t="s">
        <v>60</v>
      </c>
      <c r="F191" s="98">
        <v>56</v>
      </c>
      <c r="G191" s="113">
        <v>7298869.6600000001</v>
      </c>
      <c r="H191" s="196">
        <v>7298869.6600000001</v>
      </c>
      <c r="I191" s="192">
        <v>41579</v>
      </c>
      <c r="J191" s="100">
        <v>41577</v>
      </c>
    </row>
    <row r="192" spans="1:10" x14ac:dyDescent="0.25">
      <c r="A192" s="96" t="s">
        <v>485</v>
      </c>
      <c r="B192" s="165" t="str">
        <f>IF(C192="","",VLOOKUP($A192,'Infos Gerais'!$A$2:$D$101,4,FALSE))</f>
        <v>Extinto</v>
      </c>
      <c r="C192" s="170" t="str">
        <f>IF(A192="","",VLOOKUP($A192,'Infos Gerais'!$A$2:$I$101,7,FALSE))</f>
        <v>SEDS</v>
      </c>
      <c r="D192" s="167" t="str">
        <f>IF(C192="","",VLOOKUP($A192,'Infos Gerais'!$A$2:$I$101,9,FALSE))</f>
        <v>ELO</v>
      </c>
      <c r="E192" s="97" t="s">
        <v>60</v>
      </c>
      <c r="F192" s="98">
        <v>57</v>
      </c>
      <c r="G192" s="113">
        <v>7639053.1799999997</v>
      </c>
      <c r="H192" s="196">
        <v>6839053.1799999997</v>
      </c>
      <c r="I192" s="192">
        <v>41671</v>
      </c>
      <c r="J192" s="100">
        <v>41814</v>
      </c>
    </row>
    <row r="193" spans="1:10" x14ac:dyDescent="0.25">
      <c r="A193" s="96" t="s">
        <v>485</v>
      </c>
      <c r="B193" s="165" t="str">
        <f>IF(C193="","",VLOOKUP($A193,'Infos Gerais'!$A$2:$D$101,4,FALSE))</f>
        <v>Extinto</v>
      </c>
      <c r="C193" s="170" t="str">
        <f>IF(A193="","",VLOOKUP($A193,'Infos Gerais'!$A$2:$I$101,7,FALSE))</f>
        <v>SEDS</v>
      </c>
      <c r="D193" s="167" t="str">
        <f>IF(C193="","",VLOOKUP($A193,'Infos Gerais'!$A$2:$I$101,9,FALSE))</f>
        <v>ELO</v>
      </c>
      <c r="E193" s="97" t="s">
        <v>60</v>
      </c>
      <c r="F193" s="98">
        <v>58</v>
      </c>
      <c r="G193" s="113">
        <v>5244953.82</v>
      </c>
      <c r="H193" s="197"/>
      <c r="I193" s="192">
        <v>41760</v>
      </c>
      <c r="J193" s="100"/>
    </row>
    <row r="194" spans="1:10" x14ac:dyDescent="0.25">
      <c r="A194" s="96" t="s">
        <v>485</v>
      </c>
      <c r="B194" s="165" t="str">
        <f>IF(C194="","",VLOOKUP($A194,'Infos Gerais'!$A$2:$D$101,4,FALSE))</f>
        <v>Extinto</v>
      </c>
      <c r="C194" s="170" t="str">
        <f>IF(A194="","",VLOOKUP($A194,'Infos Gerais'!$A$2:$I$101,7,FALSE))</f>
        <v>SEDS</v>
      </c>
      <c r="D194" s="167" t="str">
        <f>IF(C194="","",VLOOKUP($A194,'Infos Gerais'!$A$2:$I$101,9,FALSE))</f>
        <v>ELO</v>
      </c>
      <c r="E194" s="97" t="s">
        <v>62</v>
      </c>
      <c r="F194" s="98">
        <v>59</v>
      </c>
      <c r="G194" s="113">
        <v>2482018.5926000001</v>
      </c>
      <c r="H194" s="196">
        <v>2482018.5926000001</v>
      </c>
      <c r="I194" s="192">
        <v>41821</v>
      </c>
      <c r="J194" s="100">
        <v>41835</v>
      </c>
    </row>
    <row r="195" spans="1:10" x14ac:dyDescent="0.25">
      <c r="A195" s="96" t="s">
        <v>485</v>
      </c>
      <c r="B195" s="165" t="str">
        <f>IF(C195="","",VLOOKUP($A195,'Infos Gerais'!$A$2:$D$101,4,FALSE))</f>
        <v>Extinto</v>
      </c>
      <c r="C195" s="170" t="str">
        <f>IF(A195="","",VLOOKUP($A195,'Infos Gerais'!$A$2:$I$101,7,FALSE))</f>
        <v>SEDS</v>
      </c>
      <c r="D195" s="167" t="str">
        <f>IF(C195="","",VLOOKUP($A195,'Infos Gerais'!$A$2:$I$101,9,FALSE))</f>
        <v>ELO</v>
      </c>
      <c r="E195" s="97" t="s">
        <v>62</v>
      </c>
      <c r="F195" s="98">
        <v>60</v>
      </c>
      <c r="G195" s="113">
        <v>7649127.2178000007</v>
      </c>
      <c r="H195" s="196">
        <v>3500000</v>
      </c>
      <c r="I195" s="192">
        <v>41852</v>
      </c>
      <c r="J195" s="100">
        <v>41892</v>
      </c>
    </row>
    <row r="196" spans="1:10" x14ac:dyDescent="0.25">
      <c r="A196" s="96" t="s">
        <v>485</v>
      </c>
      <c r="B196" s="165" t="str">
        <f>IF(C196="","",VLOOKUP($A196,'Infos Gerais'!$A$2:$D$101,4,FALSE))</f>
        <v>Extinto</v>
      </c>
      <c r="C196" s="170" t="str">
        <f>IF(A196="","",VLOOKUP($A196,'Infos Gerais'!$A$2:$I$101,7,FALSE))</f>
        <v>SEDS</v>
      </c>
      <c r="D196" s="167" t="str">
        <f>IF(C196="","",VLOOKUP($A196,'Infos Gerais'!$A$2:$I$101,9,FALSE))</f>
        <v>ELO</v>
      </c>
      <c r="E196" s="97" t="s">
        <v>62</v>
      </c>
      <c r="F196" s="98">
        <v>61</v>
      </c>
      <c r="G196" s="113">
        <v>5057890.0652000001</v>
      </c>
      <c r="H196" s="196">
        <v>2783773.05</v>
      </c>
      <c r="I196" s="192">
        <v>41944</v>
      </c>
      <c r="J196" s="100">
        <v>41991</v>
      </c>
    </row>
    <row r="197" spans="1:10" x14ac:dyDescent="0.25">
      <c r="A197" s="96" t="s">
        <v>485</v>
      </c>
      <c r="B197" s="165" t="str">
        <f>IF(C197="","",VLOOKUP($A197,'Infos Gerais'!$A$2:$D$101,4,FALSE))</f>
        <v>Extinto</v>
      </c>
      <c r="C197" s="170" t="str">
        <f>IF(A197="","",VLOOKUP($A197,'Infos Gerais'!$A$2:$I$101,7,FALSE))</f>
        <v>SEDS</v>
      </c>
      <c r="D197" s="167" t="str">
        <f>IF(C197="","",VLOOKUP($A197,'Infos Gerais'!$A$2:$I$101,9,FALSE))</f>
        <v>ELO</v>
      </c>
      <c r="E197" s="97" t="s">
        <v>62</v>
      </c>
      <c r="F197" s="98">
        <v>62</v>
      </c>
      <c r="G197" s="113">
        <v>8028348.6569640012</v>
      </c>
      <c r="H197" s="196">
        <v>7218309.6399999997</v>
      </c>
      <c r="I197" s="192">
        <v>42036</v>
      </c>
      <c r="J197" s="100">
        <v>42027</v>
      </c>
    </row>
    <row r="198" spans="1:10" x14ac:dyDescent="0.25">
      <c r="A198" s="96" t="s">
        <v>485</v>
      </c>
      <c r="B198" s="165" t="str">
        <f>IF(C198="","",VLOOKUP($A198,'Infos Gerais'!$A$2:$D$101,4,FALSE))</f>
        <v>Extinto</v>
      </c>
      <c r="C198" s="170" t="str">
        <f>IF(A198="","",VLOOKUP($A198,'Infos Gerais'!$A$2:$I$101,7,FALSE))</f>
        <v>SEDS</v>
      </c>
      <c r="D198" s="167" t="str">
        <f>IF(C198="","",VLOOKUP($A198,'Infos Gerais'!$A$2:$I$101,9,FALSE))</f>
        <v>ELO</v>
      </c>
      <c r="E198" s="97" t="s">
        <v>64</v>
      </c>
      <c r="F198" s="98">
        <v>63</v>
      </c>
      <c r="G198" s="113">
        <v>2246600.5299999998</v>
      </c>
      <c r="H198" s="196">
        <v>2246600.5299999998</v>
      </c>
      <c r="I198" s="192">
        <v>42095</v>
      </c>
      <c r="J198" s="100">
        <v>42135</v>
      </c>
    </row>
    <row r="199" spans="1:10" x14ac:dyDescent="0.25">
      <c r="A199" s="96" t="s">
        <v>485</v>
      </c>
      <c r="B199" s="165" t="str">
        <f>IF(C199="","",VLOOKUP($A199,'Infos Gerais'!$A$2:$D$101,4,FALSE))</f>
        <v>Extinto</v>
      </c>
      <c r="C199" s="170" t="str">
        <f>IF(A199="","",VLOOKUP($A199,'Infos Gerais'!$A$2:$I$101,7,FALSE))</f>
        <v>SEDS</v>
      </c>
      <c r="D199" s="167" t="str">
        <f>IF(C199="","",VLOOKUP($A199,'Infos Gerais'!$A$2:$I$101,9,FALSE))</f>
        <v>ELO</v>
      </c>
      <c r="E199" s="97" t="s">
        <v>64</v>
      </c>
      <c r="F199" s="98">
        <v>64</v>
      </c>
      <c r="G199" s="113">
        <v>6939324.1299999999</v>
      </c>
      <c r="H199" s="196">
        <v>6388230.9100000001</v>
      </c>
      <c r="I199" s="192">
        <v>42125</v>
      </c>
      <c r="J199" s="100">
        <v>42191</v>
      </c>
    </row>
    <row r="200" spans="1:10" x14ac:dyDescent="0.25">
      <c r="A200" s="96" t="s">
        <v>485</v>
      </c>
      <c r="B200" s="165" t="str">
        <f>IF(C200="","",VLOOKUP($A200,'Infos Gerais'!$A$2:$D$101,4,FALSE))</f>
        <v>Extinto</v>
      </c>
      <c r="C200" s="170" t="str">
        <f>IF(A200="","",VLOOKUP($A200,'Infos Gerais'!$A$2:$I$101,7,FALSE))</f>
        <v>SEDS</v>
      </c>
      <c r="D200" s="167" t="str">
        <f>IF(C200="","",VLOOKUP($A200,'Infos Gerais'!$A$2:$I$101,9,FALSE))</f>
        <v>ELO</v>
      </c>
      <c r="E200" s="97" t="s">
        <v>64</v>
      </c>
      <c r="F200" s="98">
        <v>65</v>
      </c>
      <c r="G200" s="113">
        <v>4616786.54</v>
      </c>
      <c r="H200" s="196">
        <v>4616786.54</v>
      </c>
      <c r="I200" s="192">
        <v>42217</v>
      </c>
      <c r="J200" s="100">
        <v>42277</v>
      </c>
    </row>
    <row r="201" spans="1:10" x14ac:dyDescent="0.25">
      <c r="A201" s="96" t="s">
        <v>485</v>
      </c>
      <c r="B201" s="165" t="str">
        <f>IF(C201="","",VLOOKUP($A201,'Infos Gerais'!$A$2:$D$101,4,FALSE))</f>
        <v>Extinto</v>
      </c>
      <c r="C201" s="170" t="str">
        <f>IF(A201="","",VLOOKUP($A201,'Infos Gerais'!$A$2:$I$101,7,FALSE))</f>
        <v>SEDS</v>
      </c>
      <c r="D201" s="167" t="str">
        <f>IF(C201="","",VLOOKUP($A201,'Infos Gerais'!$A$2:$I$101,9,FALSE))</f>
        <v>ELO</v>
      </c>
      <c r="E201" s="97" t="s">
        <v>66</v>
      </c>
      <c r="F201" s="98">
        <v>66</v>
      </c>
      <c r="G201" s="113">
        <v>198710.79</v>
      </c>
      <c r="H201" s="196">
        <v>198710.79</v>
      </c>
      <c r="I201" s="192">
        <v>42278</v>
      </c>
      <c r="J201" s="100">
        <v>42305</v>
      </c>
    </row>
    <row r="202" spans="1:10" x14ac:dyDescent="0.25">
      <c r="A202" s="96" t="s">
        <v>485</v>
      </c>
      <c r="B202" s="165" t="str">
        <f>IF(C202="","",VLOOKUP($A202,'Infos Gerais'!$A$2:$D$101,4,FALSE))</f>
        <v>Extinto</v>
      </c>
      <c r="C202" s="170" t="str">
        <f>IF(A202="","",VLOOKUP($A202,'Infos Gerais'!$A$2:$I$101,7,FALSE))</f>
        <v>SEDS</v>
      </c>
      <c r="D202" s="167" t="str">
        <f>IF(C202="","",VLOOKUP($A202,'Infos Gerais'!$A$2:$I$101,9,FALSE))</f>
        <v>ELO</v>
      </c>
      <c r="E202" s="97" t="s">
        <v>66</v>
      </c>
      <c r="F202" s="98">
        <v>67</v>
      </c>
      <c r="G202" s="113">
        <v>4074091.23</v>
      </c>
      <c r="H202" s="196">
        <v>4074091.23</v>
      </c>
      <c r="I202" s="192">
        <v>42309</v>
      </c>
      <c r="J202" s="100">
        <v>42327</v>
      </c>
    </row>
    <row r="203" spans="1:10" x14ac:dyDescent="0.25">
      <c r="A203" s="96" t="s">
        <v>485</v>
      </c>
      <c r="B203" s="165" t="str">
        <f>IF(C203="","",VLOOKUP($A203,'Infos Gerais'!$A$2:$D$101,4,FALSE))</f>
        <v>Extinto</v>
      </c>
      <c r="C203" s="170" t="str">
        <f>IF(A203="","",VLOOKUP($A203,'Infos Gerais'!$A$2:$I$101,7,FALSE))</f>
        <v>SEDS</v>
      </c>
      <c r="D203" s="167" t="str">
        <f>IF(C203="","",VLOOKUP($A203,'Infos Gerais'!$A$2:$I$101,9,FALSE))</f>
        <v>ELO</v>
      </c>
      <c r="E203" s="97" t="s">
        <v>66</v>
      </c>
      <c r="F203" s="98">
        <v>68</v>
      </c>
      <c r="G203" s="113">
        <v>4453790.78</v>
      </c>
      <c r="H203" s="196">
        <v>4453790.78</v>
      </c>
      <c r="I203" s="192">
        <v>42370</v>
      </c>
      <c r="J203" s="100">
        <v>42390</v>
      </c>
    </row>
    <row r="204" spans="1:10" x14ac:dyDescent="0.25">
      <c r="A204" s="96" t="s">
        <v>485</v>
      </c>
      <c r="B204" s="165" t="str">
        <f>IF(C204="","",VLOOKUP($A204,'Infos Gerais'!$A$2:$D$101,4,FALSE))</f>
        <v>Extinto</v>
      </c>
      <c r="C204" s="170" t="str">
        <f>IF(A204="","",VLOOKUP($A204,'Infos Gerais'!$A$2:$I$101,7,FALSE))</f>
        <v>SEDS</v>
      </c>
      <c r="D204" s="167" t="str">
        <f>IF(C204="","",VLOOKUP($A204,'Infos Gerais'!$A$2:$I$101,9,FALSE))</f>
        <v>ELO</v>
      </c>
      <c r="E204" s="97" t="s">
        <v>67</v>
      </c>
      <c r="F204" s="98">
        <v>69</v>
      </c>
      <c r="G204" s="113">
        <v>1914254.86</v>
      </c>
      <c r="H204" s="196">
        <v>1914254.86</v>
      </c>
      <c r="I204" s="192">
        <v>42430</v>
      </c>
      <c r="J204" s="100">
        <v>42464</v>
      </c>
    </row>
    <row r="205" spans="1:10" x14ac:dyDescent="0.25">
      <c r="A205" s="96" t="s">
        <v>485</v>
      </c>
      <c r="B205" s="165" t="str">
        <f>IF(C205="","",VLOOKUP($A205,'Infos Gerais'!$A$2:$D$101,4,FALSE))</f>
        <v>Extinto</v>
      </c>
      <c r="C205" s="170" t="str">
        <f>IF(A205="","",VLOOKUP($A205,'Infos Gerais'!$A$2:$I$101,7,FALSE))</f>
        <v>SEDS</v>
      </c>
      <c r="D205" s="167" t="str">
        <f>IF(C205="","",VLOOKUP($A205,'Infos Gerais'!$A$2:$I$101,9,FALSE))</f>
        <v>ELO</v>
      </c>
      <c r="E205" s="97" t="s">
        <v>67</v>
      </c>
      <c r="F205" s="98">
        <v>70</v>
      </c>
      <c r="G205" s="113">
        <v>2273417.5299999998</v>
      </c>
      <c r="H205" s="196">
        <v>1306447.1599999999</v>
      </c>
      <c r="I205" s="192">
        <v>42461</v>
      </c>
      <c r="J205" s="100">
        <v>42489</v>
      </c>
    </row>
    <row r="206" spans="1:10" x14ac:dyDescent="0.25">
      <c r="A206" s="96" t="s">
        <v>486</v>
      </c>
      <c r="B206" s="165" t="str">
        <f>IF(C206="","",VLOOKUP($A206,'Infos Gerais'!$A$2:$D$101,4,FALSE))</f>
        <v>Extinto</v>
      </c>
      <c r="C206" s="170" t="str">
        <f>IF(A206="","",VLOOKUP($A206,'Infos Gerais'!$A$2:$I$101,7,FALSE))</f>
        <v>FRM</v>
      </c>
      <c r="D206" s="167" t="str">
        <f>IF(C206="","",VLOOKUP($A206,'Infos Gerais'!$A$2:$I$101,9,FALSE))</f>
        <v>AMEIS</v>
      </c>
      <c r="E206" s="97" t="s">
        <v>34</v>
      </c>
      <c r="F206" s="98">
        <v>1</v>
      </c>
      <c r="G206" s="113">
        <v>66680</v>
      </c>
      <c r="H206" s="196">
        <v>66680</v>
      </c>
      <c r="I206" s="192">
        <v>38670</v>
      </c>
      <c r="J206" s="100">
        <v>38671</v>
      </c>
    </row>
    <row r="207" spans="1:10" x14ac:dyDescent="0.25">
      <c r="A207" s="96" t="s">
        <v>486</v>
      </c>
      <c r="B207" s="165" t="str">
        <f>IF(C207="","",VLOOKUP($A207,'Infos Gerais'!$A$2:$D$101,4,FALSE))</f>
        <v>Extinto</v>
      </c>
      <c r="C207" s="170" t="str">
        <f>IF(A207="","",VLOOKUP($A207,'Infos Gerais'!$A$2:$I$101,7,FALSE))</f>
        <v>FRM</v>
      </c>
      <c r="D207" s="167" t="str">
        <f>IF(C207="","",VLOOKUP($A207,'Infos Gerais'!$A$2:$I$101,9,FALSE))</f>
        <v>AMEIS</v>
      </c>
      <c r="E207" s="97" t="s">
        <v>34</v>
      </c>
      <c r="F207" s="98">
        <v>2</v>
      </c>
      <c r="G207" s="113">
        <v>48660</v>
      </c>
      <c r="H207" s="196">
        <v>48660</v>
      </c>
      <c r="I207" s="192">
        <v>38770</v>
      </c>
      <c r="J207" s="100">
        <v>38763</v>
      </c>
    </row>
    <row r="208" spans="1:10" x14ac:dyDescent="0.25">
      <c r="A208" s="96" t="s">
        <v>486</v>
      </c>
      <c r="B208" s="165" t="str">
        <f>IF(C208="","",VLOOKUP($A208,'Infos Gerais'!$A$2:$D$101,4,FALSE))</f>
        <v>Extinto</v>
      </c>
      <c r="C208" s="170" t="str">
        <f>IF(A208="","",VLOOKUP($A208,'Infos Gerais'!$A$2:$I$101,7,FALSE))</f>
        <v>FRM</v>
      </c>
      <c r="D208" s="167" t="str">
        <f>IF(C208="","",VLOOKUP($A208,'Infos Gerais'!$A$2:$I$101,9,FALSE))</f>
        <v>AMEIS</v>
      </c>
      <c r="E208" s="97" t="s">
        <v>34</v>
      </c>
      <c r="F208" s="98">
        <v>3</v>
      </c>
      <c r="G208" s="113">
        <v>54660</v>
      </c>
      <c r="H208" s="196">
        <v>54660</v>
      </c>
      <c r="I208" s="192">
        <v>38859</v>
      </c>
      <c r="J208" s="100">
        <v>38852</v>
      </c>
    </row>
    <row r="209" spans="1:10" x14ac:dyDescent="0.25">
      <c r="A209" s="96" t="s">
        <v>487</v>
      </c>
      <c r="B209" s="165" t="str">
        <f>IF(C209="","",VLOOKUP($A209,'Infos Gerais'!$A$2:$D$101,4,FALSE))</f>
        <v>Extinto</v>
      </c>
      <c r="C209" s="170" t="str">
        <f>IF(A209="","",VLOOKUP($A209,'Infos Gerais'!$A$2:$I$101,7,FALSE))</f>
        <v>SEDESE</v>
      </c>
      <c r="D209" s="167" t="str">
        <f>IF(C209="","",VLOOKUP($A209,'Infos Gerais'!$A$2:$I$101,9,FALSE))</f>
        <v>HUMANIZARTE</v>
      </c>
      <c r="E209" s="97" t="s">
        <v>29</v>
      </c>
      <c r="F209" s="98">
        <v>1</v>
      </c>
      <c r="G209" s="113">
        <v>1620000</v>
      </c>
      <c r="H209" s="196">
        <v>1620000</v>
      </c>
      <c r="I209" s="192">
        <v>38678</v>
      </c>
      <c r="J209" s="100">
        <v>38671</v>
      </c>
    </row>
    <row r="210" spans="1:10" x14ac:dyDescent="0.25">
      <c r="A210" s="96" t="s">
        <v>487</v>
      </c>
      <c r="B210" s="165" t="str">
        <f>IF(C210="","",VLOOKUP($A210,'Infos Gerais'!$A$2:$D$101,4,FALSE))</f>
        <v>Extinto</v>
      </c>
      <c r="C210" s="170" t="str">
        <f>IF(A210="","",VLOOKUP($A210,'Infos Gerais'!$A$2:$I$101,7,FALSE))</f>
        <v>SEDESE</v>
      </c>
      <c r="D210" s="167" t="str">
        <f>IF(C210="","",VLOOKUP($A210,'Infos Gerais'!$A$2:$I$101,9,FALSE))</f>
        <v>HUMANIZARTE</v>
      </c>
      <c r="E210" s="97" t="s">
        <v>29</v>
      </c>
      <c r="F210" s="98">
        <v>2</v>
      </c>
      <c r="G210" s="113">
        <v>720000</v>
      </c>
      <c r="H210" s="196">
        <v>720000</v>
      </c>
      <c r="I210" s="192">
        <v>38786</v>
      </c>
      <c r="J210" s="100">
        <v>38791</v>
      </c>
    </row>
    <row r="211" spans="1:10" x14ac:dyDescent="0.25">
      <c r="A211" s="96" t="s">
        <v>487</v>
      </c>
      <c r="B211" s="165" t="str">
        <f>IF(C211="","",VLOOKUP($A211,'Infos Gerais'!$A$2:$D$101,4,FALSE))</f>
        <v>Extinto</v>
      </c>
      <c r="C211" s="170" t="str">
        <f>IF(A211="","",VLOOKUP($A211,'Infos Gerais'!$A$2:$I$101,7,FALSE))</f>
        <v>SEDESE</v>
      </c>
      <c r="D211" s="167" t="str">
        <f>IF(C211="","",VLOOKUP($A211,'Infos Gerais'!$A$2:$I$101,9,FALSE))</f>
        <v>HUMANIZARTE</v>
      </c>
      <c r="E211" s="97" t="s">
        <v>29</v>
      </c>
      <c r="F211" s="98">
        <v>3</v>
      </c>
      <c r="G211" s="113">
        <v>585000</v>
      </c>
      <c r="H211" s="196">
        <v>585000</v>
      </c>
      <c r="I211" s="192">
        <v>38939</v>
      </c>
      <c r="J211" s="100">
        <v>38944</v>
      </c>
    </row>
    <row r="212" spans="1:10" x14ac:dyDescent="0.25">
      <c r="A212" s="96" t="s">
        <v>488</v>
      </c>
      <c r="B212" s="165" t="str">
        <f>IF(C212="","",VLOOKUP($A212,'Infos Gerais'!$A$2:$D$101,4,FALSE))</f>
        <v>Extinto</v>
      </c>
      <c r="C212" s="170" t="str">
        <f>IF(A212="","",VLOOKUP($A212,'Infos Gerais'!$A$2:$I$101,7,FALSE))</f>
        <v>FTVM</v>
      </c>
      <c r="D212" s="167" t="str">
        <f>IF(C212="","",VLOOKUP($A212,'Infos Gerais'!$A$2:$I$101,9,FALSE))</f>
        <v>ADTV</v>
      </c>
      <c r="E212" s="97" t="s">
        <v>29</v>
      </c>
      <c r="F212" s="98">
        <v>1</v>
      </c>
      <c r="G212" s="113">
        <v>2700000</v>
      </c>
      <c r="H212" s="196">
        <v>2307717.41</v>
      </c>
      <c r="I212" s="192">
        <v>38687</v>
      </c>
      <c r="J212" s="100">
        <v>38709</v>
      </c>
    </row>
    <row r="213" spans="1:10" x14ac:dyDescent="0.25">
      <c r="A213" s="96" t="s">
        <v>488</v>
      </c>
      <c r="B213" s="165" t="str">
        <f>IF(C213="","",VLOOKUP($A213,'Infos Gerais'!$A$2:$D$101,4,FALSE))</f>
        <v>Extinto</v>
      </c>
      <c r="C213" s="170" t="str">
        <f>IF(A213="","",VLOOKUP($A213,'Infos Gerais'!$A$2:$I$101,7,FALSE))</f>
        <v>FTVM</v>
      </c>
      <c r="D213" s="167" t="str">
        <f>IF(C213="","",VLOOKUP($A213,'Infos Gerais'!$A$2:$I$101,9,FALSE))</f>
        <v>ADTV</v>
      </c>
      <c r="E213" s="97" t="s">
        <v>29</v>
      </c>
      <c r="F213" s="98">
        <v>2</v>
      </c>
      <c r="G213" s="113">
        <v>749797.08</v>
      </c>
      <c r="H213" s="196">
        <v>749797.08</v>
      </c>
      <c r="I213" s="192">
        <v>38749</v>
      </c>
      <c r="J213" s="100">
        <v>38785</v>
      </c>
    </row>
    <row r="214" spans="1:10" x14ac:dyDescent="0.25">
      <c r="A214" s="96" t="s">
        <v>488</v>
      </c>
      <c r="B214" s="165" t="str">
        <f>IF(C214="","",VLOOKUP($A214,'Infos Gerais'!$A$2:$D$101,4,FALSE))</f>
        <v>Extinto</v>
      </c>
      <c r="C214" s="170" t="str">
        <f>IF(A214="","",VLOOKUP($A214,'Infos Gerais'!$A$2:$I$101,7,FALSE))</f>
        <v>FTVM</v>
      </c>
      <c r="D214" s="167" t="str">
        <f>IF(C214="","",VLOOKUP($A214,'Infos Gerais'!$A$2:$I$101,9,FALSE))</f>
        <v>ADTV</v>
      </c>
      <c r="E214" s="97" t="s">
        <v>29</v>
      </c>
      <c r="F214" s="98">
        <v>3</v>
      </c>
      <c r="G214" s="113">
        <v>1849255.95</v>
      </c>
      <c r="H214" s="196">
        <v>1849255.95</v>
      </c>
      <c r="I214" s="192">
        <v>38777</v>
      </c>
      <c r="J214" s="100">
        <v>38799</v>
      </c>
    </row>
    <row r="215" spans="1:10" x14ac:dyDescent="0.25">
      <c r="A215" s="96" t="s">
        <v>488</v>
      </c>
      <c r="B215" s="165" t="str">
        <f>IF(C215="","",VLOOKUP($A215,'Infos Gerais'!$A$2:$D$101,4,FALSE))</f>
        <v>Extinto</v>
      </c>
      <c r="C215" s="170" t="str">
        <f>IF(A215="","",VLOOKUP($A215,'Infos Gerais'!$A$2:$I$101,7,FALSE))</f>
        <v>FTVM</v>
      </c>
      <c r="D215" s="167" t="str">
        <f>IF(C215="","",VLOOKUP($A215,'Infos Gerais'!$A$2:$I$101,9,FALSE))</f>
        <v>ADTV</v>
      </c>
      <c r="E215" s="97" t="s">
        <v>29</v>
      </c>
      <c r="F215" s="98">
        <v>4</v>
      </c>
      <c r="G215" s="113">
        <v>1849255.95</v>
      </c>
      <c r="H215" s="196">
        <v>1849255.95</v>
      </c>
      <c r="I215" s="192">
        <v>38869</v>
      </c>
      <c r="J215" s="100">
        <v>38898</v>
      </c>
    </row>
    <row r="216" spans="1:10" x14ac:dyDescent="0.25">
      <c r="A216" s="96" t="s">
        <v>488</v>
      </c>
      <c r="B216" s="165" t="str">
        <f>IF(C216="","",VLOOKUP($A216,'Infos Gerais'!$A$2:$D$101,4,FALSE))</f>
        <v>Extinto</v>
      </c>
      <c r="C216" s="170" t="str">
        <f>IF(A216="","",VLOOKUP($A216,'Infos Gerais'!$A$2:$I$101,7,FALSE))</f>
        <v>FTVM</v>
      </c>
      <c r="D216" s="167" t="str">
        <f>IF(C216="","",VLOOKUP($A216,'Infos Gerais'!$A$2:$I$101,9,FALSE))</f>
        <v>ADTV</v>
      </c>
      <c r="E216" s="97" t="s">
        <v>29</v>
      </c>
      <c r="F216" s="98">
        <v>5</v>
      </c>
      <c r="G216" s="113">
        <v>1849255.95</v>
      </c>
      <c r="H216" s="196">
        <v>1849255.95</v>
      </c>
      <c r="I216" s="192">
        <v>38961</v>
      </c>
      <c r="J216" s="100">
        <v>38980</v>
      </c>
    </row>
    <row r="217" spans="1:10" x14ac:dyDescent="0.25">
      <c r="A217" s="96" t="s">
        <v>488</v>
      </c>
      <c r="B217" s="165" t="str">
        <f>IF(C217="","",VLOOKUP($A217,'Infos Gerais'!$A$2:$D$101,4,FALSE))</f>
        <v>Extinto</v>
      </c>
      <c r="C217" s="170" t="str">
        <f>IF(A217="","",VLOOKUP($A217,'Infos Gerais'!$A$2:$I$101,7,FALSE))</f>
        <v>FTVM</v>
      </c>
      <c r="D217" s="167" t="str">
        <f>IF(C217="","",VLOOKUP($A217,'Infos Gerais'!$A$2:$I$101,9,FALSE))</f>
        <v>ADTV</v>
      </c>
      <c r="E217" s="97" t="s">
        <v>29</v>
      </c>
      <c r="F217" s="98">
        <v>6</v>
      </c>
      <c r="G217" s="113">
        <v>2061908.73</v>
      </c>
      <c r="H217" s="196">
        <v>2061908.73</v>
      </c>
      <c r="I217" s="192">
        <v>39052</v>
      </c>
      <c r="J217" s="100">
        <v>39072</v>
      </c>
    </row>
    <row r="218" spans="1:10" x14ac:dyDescent="0.25">
      <c r="A218" s="96" t="s">
        <v>488</v>
      </c>
      <c r="B218" s="165" t="str">
        <f>IF(C218="","",VLOOKUP($A218,'Infos Gerais'!$A$2:$D$101,4,FALSE))</f>
        <v>Extinto</v>
      </c>
      <c r="C218" s="170" t="str">
        <f>IF(A218="","",VLOOKUP($A218,'Infos Gerais'!$A$2:$I$101,7,FALSE))</f>
        <v>FTVM</v>
      </c>
      <c r="D218" s="167" t="str">
        <f>IF(C218="","",VLOOKUP($A218,'Infos Gerais'!$A$2:$I$101,9,FALSE))</f>
        <v>ADTV</v>
      </c>
      <c r="E218" s="97" t="s">
        <v>29</v>
      </c>
      <c r="F218" s="98">
        <v>7</v>
      </c>
      <c r="G218" s="113">
        <v>2061908.73</v>
      </c>
      <c r="H218" s="196">
        <v>2061908.73</v>
      </c>
      <c r="I218" s="192">
        <v>39142</v>
      </c>
      <c r="J218" s="100">
        <v>39161</v>
      </c>
    </row>
    <row r="219" spans="1:10" x14ac:dyDescent="0.25">
      <c r="A219" s="96" t="s">
        <v>488</v>
      </c>
      <c r="B219" s="165" t="str">
        <f>IF(C219="","",VLOOKUP($A219,'Infos Gerais'!$A$2:$D$101,4,FALSE))</f>
        <v>Extinto</v>
      </c>
      <c r="C219" s="170" t="str">
        <f>IF(A219="","",VLOOKUP($A219,'Infos Gerais'!$A$2:$I$101,7,FALSE))</f>
        <v>FTVM</v>
      </c>
      <c r="D219" s="167" t="str">
        <f>IF(C219="","",VLOOKUP($A219,'Infos Gerais'!$A$2:$I$101,9,FALSE))</f>
        <v>ADTV</v>
      </c>
      <c r="E219" s="97" t="s">
        <v>29</v>
      </c>
      <c r="F219" s="98">
        <v>8</v>
      </c>
      <c r="G219" s="113">
        <v>2061908.73</v>
      </c>
      <c r="H219" s="196">
        <v>2061908.73</v>
      </c>
      <c r="I219" s="192">
        <v>39234</v>
      </c>
      <c r="J219" s="100">
        <v>39254</v>
      </c>
    </row>
    <row r="220" spans="1:10" x14ac:dyDescent="0.25">
      <c r="A220" s="96" t="s">
        <v>488</v>
      </c>
      <c r="B220" s="165" t="str">
        <f>IF(C220="","",VLOOKUP($A220,'Infos Gerais'!$A$2:$D$101,4,FALSE))</f>
        <v>Extinto</v>
      </c>
      <c r="C220" s="170" t="str">
        <f>IF(A220="","",VLOOKUP($A220,'Infos Gerais'!$A$2:$I$101,7,FALSE))</f>
        <v>FTVM</v>
      </c>
      <c r="D220" s="167" t="str">
        <f>IF(C220="","",VLOOKUP($A220,'Infos Gerais'!$A$2:$I$101,9,FALSE))</f>
        <v>ADTV</v>
      </c>
      <c r="E220" s="97" t="s">
        <v>29</v>
      </c>
      <c r="F220" s="98">
        <v>9</v>
      </c>
      <c r="G220" s="113">
        <v>2061908.73</v>
      </c>
      <c r="H220" s="196">
        <v>2061908.73</v>
      </c>
      <c r="I220" s="192">
        <v>39326</v>
      </c>
      <c r="J220" s="100">
        <v>39351</v>
      </c>
    </row>
    <row r="221" spans="1:10" x14ac:dyDescent="0.25">
      <c r="A221" s="96" t="s">
        <v>488</v>
      </c>
      <c r="B221" s="165" t="str">
        <f>IF(C221="","",VLOOKUP($A221,'Infos Gerais'!$A$2:$D$101,4,FALSE))</f>
        <v>Extinto</v>
      </c>
      <c r="C221" s="170" t="str">
        <f>IF(A221="","",VLOOKUP($A221,'Infos Gerais'!$A$2:$I$101,7,FALSE))</f>
        <v>FTVM</v>
      </c>
      <c r="D221" s="167" t="str">
        <f>IF(C221="","",VLOOKUP($A221,'Infos Gerais'!$A$2:$I$101,9,FALSE))</f>
        <v>ADTV</v>
      </c>
      <c r="E221" s="97" t="s">
        <v>37</v>
      </c>
      <c r="F221" s="98">
        <v>10</v>
      </c>
      <c r="G221" s="113">
        <v>1547508.74</v>
      </c>
      <c r="H221" s="196">
        <v>1547508.74</v>
      </c>
      <c r="I221" s="192">
        <v>38930</v>
      </c>
      <c r="J221" s="100">
        <v>39000</v>
      </c>
    </row>
    <row r="222" spans="1:10" x14ac:dyDescent="0.25">
      <c r="A222" s="96" t="s">
        <v>488</v>
      </c>
      <c r="B222" s="165" t="str">
        <f>IF(C222="","",VLOOKUP($A222,'Infos Gerais'!$A$2:$D$101,4,FALSE))</f>
        <v>Extinto</v>
      </c>
      <c r="C222" s="170" t="str">
        <f>IF(A222="","",VLOOKUP($A222,'Infos Gerais'!$A$2:$I$101,7,FALSE))</f>
        <v>FTVM</v>
      </c>
      <c r="D222" s="167" t="str">
        <f>IF(C222="","",VLOOKUP($A222,'Infos Gerais'!$A$2:$I$101,9,FALSE))</f>
        <v>ADTV</v>
      </c>
      <c r="E222" s="97" t="s">
        <v>43</v>
      </c>
      <c r="F222" s="98">
        <v>11</v>
      </c>
      <c r="G222" s="113">
        <v>3700000</v>
      </c>
      <c r="H222" s="196">
        <v>3700000</v>
      </c>
      <c r="I222" s="192">
        <v>39264</v>
      </c>
      <c r="J222" s="100">
        <v>39293</v>
      </c>
    </row>
    <row r="223" spans="1:10" x14ac:dyDescent="0.25">
      <c r="A223" s="96" t="s">
        <v>488</v>
      </c>
      <c r="B223" s="165" t="str">
        <f>IF(C223="","",VLOOKUP($A223,'Infos Gerais'!$A$2:$D$101,4,FALSE))</f>
        <v>Extinto</v>
      </c>
      <c r="C223" s="170" t="str">
        <f>IF(A223="","",VLOOKUP($A223,'Infos Gerais'!$A$2:$I$101,7,FALSE))</f>
        <v>FTVM</v>
      </c>
      <c r="D223" s="167" t="str">
        <f>IF(C223="","",VLOOKUP($A223,'Infos Gerais'!$A$2:$I$101,9,FALSE))</f>
        <v>ADTV</v>
      </c>
      <c r="E223" s="97" t="s">
        <v>43</v>
      </c>
      <c r="F223" s="98">
        <v>12</v>
      </c>
      <c r="G223" s="113">
        <v>1000000</v>
      </c>
      <c r="H223" s="196">
        <v>1000000</v>
      </c>
      <c r="I223" s="192">
        <v>39326</v>
      </c>
      <c r="J223" s="100">
        <v>39351</v>
      </c>
    </row>
    <row r="224" spans="1:10" x14ac:dyDescent="0.25">
      <c r="A224" s="96" t="s">
        <v>488</v>
      </c>
      <c r="B224" s="165" t="str">
        <f>IF(C224="","",VLOOKUP($A224,'Infos Gerais'!$A$2:$D$101,4,FALSE))</f>
        <v>Extinto</v>
      </c>
      <c r="C224" s="170" t="str">
        <f>IF(A224="","",VLOOKUP($A224,'Infos Gerais'!$A$2:$I$101,7,FALSE))</f>
        <v>FTVM</v>
      </c>
      <c r="D224" s="167" t="str">
        <f>IF(C224="","",VLOOKUP($A224,'Infos Gerais'!$A$2:$I$101,9,FALSE))</f>
        <v>ADTV</v>
      </c>
      <c r="E224" s="97" t="s">
        <v>46</v>
      </c>
      <c r="F224" s="98">
        <v>13</v>
      </c>
      <c r="G224" s="113">
        <v>2700000</v>
      </c>
      <c r="H224" s="196">
        <v>2700000</v>
      </c>
      <c r="I224" s="192">
        <v>39417</v>
      </c>
      <c r="J224" s="100">
        <v>39444</v>
      </c>
    </row>
    <row r="225" spans="1:10" x14ac:dyDescent="0.25">
      <c r="A225" s="96" t="s">
        <v>488</v>
      </c>
      <c r="B225" s="165" t="str">
        <f>IF(C225="","",VLOOKUP($A225,'Infos Gerais'!$A$2:$D$101,4,FALSE))</f>
        <v>Extinto</v>
      </c>
      <c r="C225" s="170" t="str">
        <f>IF(A225="","",VLOOKUP($A225,'Infos Gerais'!$A$2:$I$101,7,FALSE))</f>
        <v>FTVM</v>
      </c>
      <c r="D225" s="167" t="str">
        <f>IF(C225="","",VLOOKUP($A225,'Infos Gerais'!$A$2:$I$101,9,FALSE))</f>
        <v>ADTV</v>
      </c>
      <c r="E225" s="97" t="s">
        <v>46</v>
      </c>
      <c r="F225" s="98">
        <v>14</v>
      </c>
      <c r="G225" s="113">
        <v>2700000</v>
      </c>
      <c r="H225" s="196">
        <v>2700000</v>
      </c>
      <c r="I225" s="192">
        <v>39508</v>
      </c>
      <c r="J225" s="100">
        <v>39540</v>
      </c>
    </row>
    <row r="226" spans="1:10" x14ac:dyDescent="0.25">
      <c r="A226" s="96" t="s">
        <v>488</v>
      </c>
      <c r="B226" s="165" t="str">
        <f>IF(C226="","",VLOOKUP($A226,'Infos Gerais'!$A$2:$D$101,4,FALSE))</f>
        <v>Extinto</v>
      </c>
      <c r="C226" s="170" t="str">
        <f>IF(A226="","",VLOOKUP($A226,'Infos Gerais'!$A$2:$I$101,7,FALSE))</f>
        <v>FTVM</v>
      </c>
      <c r="D226" s="167" t="str">
        <f>IF(C226="","",VLOOKUP($A226,'Infos Gerais'!$A$2:$I$101,9,FALSE))</f>
        <v>ADTV</v>
      </c>
      <c r="E226" s="97" t="s">
        <v>46</v>
      </c>
      <c r="F226" s="98">
        <v>15</v>
      </c>
      <c r="G226" s="113">
        <v>2700000</v>
      </c>
      <c r="H226" s="196">
        <v>2700000</v>
      </c>
      <c r="I226" s="192">
        <v>39600</v>
      </c>
      <c r="J226" s="100">
        <v>39645</v>
      </c>
    </row>
    <row r="227" spans="1:10" x14ac:dyDescent="0.25">
      <c r="A227" s="96" t="s">
        <v>488</v>
      </c>
      <c r="B227" s="165" t="str">
        <f>IF(C227="","",VLOOKUP($A227,'Infos Gerais'!$A$2:$D$101,4,FALSE))</f>
        <v>Extinto</v>
      </c>
      <c r="C227" s="170" t="str">
        <f>IF(A227="","",VLOOKUP($A227,'Infos Gerais'!$A$2:$I$101,7,FALSE))</f>
        <v>FTVM</v>
      </c>
      <c r="D227" s="167" t="str">
        <f>IF(C227="","",VLOOKUP($A227,'Infos Gerais'!$A$2:$I$101,9,FALSE))</f>
        <v>ADTV</v>
      </c>
      <c r="E227" s="97" t="s">
        <v>46</v>
      </c>
      <c r="F227" s="98">
        <v>16</v>
      </c>
      <c r="G227" s="113">
        <v>2700000</v>
      </c>
      <c r="H227" s="196">
        <v>2700000</v>
      </c>
      <c r="I227" s="192">
        <v>39692</v>
      </c>
      <c r="J227" s="100">
        <v>39714</v>
      </c>
    </row>
    <row r="228" spans="1:10" x14ac:dyDescent="0.25">
      <c r="A228" s="96" t="s">
        <v>488</v>
      </c>
      <c r="B228" s="165" t="str">
        <f>IF(C228="","",VLOOKUP($A228,'Infos Gerais'!$A$2:$D$101,4,FALSE))</f>
        <v>Extinto</v>
      </c>
      <c r="C228" s="170" t="str">
        <f>IF(A228="","",VLOOKUP($A228,'Infos Gerais'!$A$2:$I$101,7,FALSE))</f>
        <v>FTVM</v>
      </c>
      <c r="D228" s="167" t="str">
        <f>IF(C228="","",VLOOKUP($A228,'Infos Gerais'!$A$2:$I$101,9,FALSE))</f>
        <v>ADTV</v>
      </c>
      <c r="E228" s="97" t="s">
        <v>46</v>
      </c>
      <c r="F228" s="98">
        <v>17</v>
      </c>
      <c r="G228" s="113">
        <v>2700000</v>
      </c>
      <c r="H228" s="196">
        <v>2700000</v>
      </c>
      <c r="I228" s="192">
        <v>39783</v>
      </c>
      <c r="J228" s="100">
        <v>39798</v>
      </c>
    </row>
    <row r="229" spans="1:10" x14ac:dyDescent="0.25">
      <c r="A229" s="96" t="s">
        <v>488</v>
      </c>
      <c r="B229" s="165" t="str">
        <f>IF(C229="","",VLOOKUP($A229,'Infos Gerais'!$A$2:$D$101,4,FALSE))</f>
        <v>Extinto</v>
      </c>
      <c r="C229" s="170" t="str">
        <f>IF(A229="","",VLOOKUP($A229,'Infos Gerais'!$A$2:$I$101,7,FALSE))</f>
        <v>FTVM</v>
      </c>
      <c r="D229" s="167" t="str">
        <f>IF(C229="","",VLOOKUP($A229,'Infos Gerais'!$A$2:$I$101,9,FALSE))</f>
        <v>ADTV</v>
      </c>
      <c r="E229" s="97" t="s">
        <v>49</v>
      </c>
      <c r="F229" s="98">
        <v>18</v>
      </c>
      <c r="G229" s="113">
        <v>1200000</v>
      </c>
      <c r="H229" s="196">
        <v>1200000</v>
      </c>
      <c r="I229" s="192">
        <v>39845</v>
      </c>
      <c r="J229" s="100">
        <v>39875</v>
      </c>
    </row>
    <row r="230" spans="1:10" x14ac:dyDescent="0.25">
      <c r="A230" s="96" t="s">
        <v>488</v>
      </c>
      <c r="B230" s="165" t="str">
        <f>IF(C230="","",VLOOKUP($A230,'Infos Gerais'!$A$2:$D$101,4,FALSE))</f>
        <v>Extinto</v>
      </c>
      <c r="C230" s="170" t="str">
        <f>IF(A230="","",VLOOKUP($A230,'Infos Gerais'!$A$2:$I$101,7,FALSE))</f>
        <v>FTVM</v>
      </c>
      <c r="D230" s="167" t="str">
        <f>IF(C230="","",VLOOKUP($A230,'Infos Gerais'!$A$2:$I$101,9,FALSE))</f>
        <v>ADTV</v>
      </c>
      <c r="E230" s="97" t="s">
        <v>49</v>
      </c>
      <c r="F230" s="98">
        <v>19</v>
      </c>
      <c r="G230" s="113">
        <v>2562000</v>
      </c>
      <c r="H230" s="196">
        <v>2562000</v>
      </c>
      <c r="I230" s="192">
        <v>39873</v>
      </c>
      <c r="J230" s="100">
        <v>39899</v>
      </c>
    </row>
    <row r="231" spans="1:10" x14ac:dyDescent="0.25">
      <c r="A231" s="96" t="s">
        <v>488</v>
      </c>
      <c r="B231" s="165" t="str">
        <f>IF(C231="","",VLOOKUP($A231,'Infos Gerais'!$A$2:$D$101,4,FALSE))</f>
        <v>Extinto</v>
      </c>
      <c r="C231" s="170" t="str">
        <f>IF(A231="","",VLOOKUP($A231,'Infos Gerais'!$A$2:$I$101,7,FALSE))</f>
        <v>FTVM</v>
      </c>
      <c r="D231" s="167" t="str">
        <f>IF(C231="","",VLOOKUP($A231,'Infos Gerais'!$A$2:$I$101,9,FALSE))</f>
        <v>ADTV</v>
      </c>
      <c r="E231" s="97" t="s">
        <v>49</v>
      </c>
      <c r="F231" s="98">
        <v>20</v>
      </c>
      <c r="G231" s="113">
        <v>3762000</v>
      </c>
      <c r="H231" s="196">
        <v>3762000</v>
      </c>
      <c r="I231" s="192">
        <v>39965</v>
      </c>
      <c r="J231" s="100">
        <v>39995</v>
      </c>
    </row>
    <row r="232" spans="1:10" x14ac:dyDescent="0.25">
      <c r="A232" s="96" t="s">
        <v>488</v>
      </c>
      <c r="B232" s="165" t="str">
        <f>IF(C232="","",VLOOKUP($A232,'Infos Gerais'!$A$2:$D$101,4,FALSE))</f>
        <v>Extinto</v>
      </c>
      <c r="C232" s="170" t="str">
        <f>IF(A232="","",VLOOKUP($A232,'Infos Gerais'!$A$2:$I$101,7,FALSE))</f>
        <v>FTVM</v>
      </c>
      <c r="D232" s="167" t="str">
        <f>IF(C232="","",VLOOKUP($A232,'Infos Gerais'!$A$2:$I$101,9,FALSE))</f>
        <v>ADTV</v>
      </c>
      <c r="E232" s="97" t="s">
        <v>49</v>
      </c>
      <c r="F232" s="98">
        <v>21</v>
      </c>
      <c r="G232" s="113">
        <v>3762000</v>
      </c>
      <c r="H232" s="196">
        <v>3748800</v>
      </c>
      <c r="I232" s="192">
        <v>40057</v>
      </c>
      <c r="J232" s="100">
        <v>40081</v>
      </c>
    </row>
    <row r="233" spans="1:10" x14ac:dyDescent="0.25">
      <c r="A233" s="96" t="s">
        <v>488</v>
      </c>
      <c r="B233" s="165" t="str">
        <f>IF(C233="","",VLOOKUP($A233,'Infos Gerais'!$A$2:$D$101,4,FALSE))</f>
        <v>Extinto</v>
      </c>
      <c r="C233" s="170" t="str">
        <f>IF(A233="","",VLOOKUP($A233,'Infos Gerais'!$A$2:$I$101,7,FALSE))</f>
        <v>FTVM</v>
      </c>
      <c r="D233" s="167" t="str">
        <f>IF(C233="","",VLOOKUP($A233,'Infos Gerais'!$A$2:$I$101,9,FALSE))</f>
        <v>ADTV</v>
      </c>
      <c r="E233" s="97" t="s">
        <v>52</v>
      </c>
      <c r="F233" s="98">
        <v>22</v>
      </c>
      <c r="G233" s="113">
        <v>2000000</v>
      </c>
      <c r="H233" s="196">
        <v>2000000</v>
      </c>
      <c r="I233" s="192">
        <v>40148</v>
      </c>
      <c r="J233" s="100">
        <v>40168</v>
      </c>
    </row>
    <row r="234" spans="1:10" x14ac:dyDescent="0.25">
      <c r="A234" s="96" t="s">
        <v>488</v>
      </c>
      <c r="B234" s="165" t="str">
        <f>IF(C234="","",VLOOKUP($A234,'Infos Gerais'!$A$2:$D$101,4,FALSE))</f>
        <v>Extinto</v>
      </c>
      <c r="C234" s="170" t="str">
        <f>IF(A234="","",VLOOKUP($A234,'Infos Gerais'!$A$2:$I$101,7,FALSE))</f>
        <v>FTVM</v>
      </c>
      <c r="D234" s="167" t="str">
        <f>IF(C234="","",VLOOKUP($A234,'Infos Gerais'!$A$2:$I$101,9,FALSE))</f>
        <v>ADTV</v>
      </c>
      <c r="E234" s="97" t="s">
        <v>52</v>
      </c>
      <c r="F234" s="98">
        <v>23</v>
      </c>
      <c r="G234" s="113">
        <v>3555651.25</v>
      </c>
      <c r="H234" s="196">
        <v>3555651.25</v>
      </c>
      <c r="I234" s="192">
        <v>40179</v>
      </c>
      <c r="J234" s="100">
        <v>40219</v>
      </c>
    </row>
    <row r="235" spans="1:10" x14ac:dyDescent="0.25">
      <c r="A235" s="96" t="s">
        <v>488</v>
      </c>
      <c r="B235" s="165" t="str">
        <f>IF(C235="","",VLOOKUP($A235,'Infos Gerais'!$A$2:$D$101,4,FALSE))</f>
        <v>Extinto</v>
      </c>
      <c r="C235" s="170" t="str">
        <f>IF(A235="","",VLOOKUP($A235,'Infos Gerais'!$A$2:$I$101,7,FALSE))</f>
        <v>FTVM</v>
      </c>
      <c r="D235" s="167" t="str">
        <f>IF(C235="","",VLOOKUP($A235,'Infos Gerais'!$A$2:$I$101,9,FALSE))</f>
        <v>ADTV</v>
      </c>
      <c r="E235" s="97" t="s">
        <v>52</v>
      </c>
      <c r="F235" s="98">
        <v>24</v>
      </c>
      <c r="G235" s="113">
        <v>2004522</v>
      </c>
      <c r="H235" s="196">
        <v>2000000</v>
      </c>
      <c r="I235" s="192">
        <v>40179</v>
      </c>
      <c r="J235" s="100">
        <v>40276</v>
      </c>
    </row>
    <row r="236" spans="1:10" x14ac:dyDescent="0.25">
      <c r="A236" s="96" t="s">
        <v>488</v>
      </c>
      <c r="B236" s="165" t="str">
        <f>IF(C236="","",VLOOKUP($A236,'Infos Gerais'!$A$2:$D$101,4,FALSE))</f>
        <v>Extinto</v>
      </c>
      <c r="C236" s="170" t="str">
        <f>IF(A236="","",VLOOKUP($A236,'Infos Gerais'!$A$2:$I$101,7,FALSE))</f>
        <v>FTVM</v>
      </c>
      <c r="D236" s="167" t="str">
        <f>IF(C236="","",VLOOKUP($A236,'Infos Gerais'!$A$2:$I$101,9,FALSE))</f>
        <v>ADTV</v>
      </c>
      <c r="E236" s="97" t="s">
        <v>52</v>
      </c>
      <c r="F236" s="98">
        <v>25</v>
      </c>
      <c r="G236" s="113">
        <v>3555651.25</v>
      </c>
      <c r="H236" s="196">
        <v>3555651.25</v>
      </c>
      <c r="I236" s="192">
        <v>40269</v>
      </c>
      <c r="J236" s="100">
        <v>40305</v>
      </c>
    </row>
    <row r="237" spans="1:10" x14ac:dyDescent="0.25">
      <c r="A237" s="96" t="s">
        <v>488</v>
      </c>
      <c r="B237" s="165" t="str">
        <f>IF(C237="","",VLOOKUP($A237,'Infos Gerais'!$A$2:$D$101,4,FALSE))</f>
        <v>Extinto</v>
      </c>
      <c r="C237" s="170" t="str">
        <f>IF(A237="","",VLOOKUP($A237,'Infos Gerais'!$A$2:$I$101,7,FALSE))</f>
        <v>FTVM</v>
      </c>
      <c r="D237" s="167" t="str">
        <f>IF(C237="","",VLOOKUP($A237,'Infos Gerais'!$A$2:$I$101,9,FALSE))</f>
        <v>ADTV</v>
      </c>
      <c r="E237" s="97" t="s">
        <v>52</v>
      </c>
      <c r="F237" s="98">
        <v>26</v>
      </c>
      <c r="G237" s="113">
        <v>3555651.25</v>
      </c>
      <c r="H237" s="196">
        <v>3555651.25</v>
      </c>
      <c r="I237" s="192">
        <v>40360</v>
      </c>
      <c r="J237" s="100">
        <v>40339</v>
      </c>
    </row>
    <row r="238" spans="1:10" x14ac:dyDescent="0.25">
      <c r="A238" s="96" t="s">
        <v>488</v>
      </c>
      <c r="B238" s="165" t="str">
        <f>IF(C238="","",VLOOKUP($A238,'Infos Gerais'!$A$2:$D$101,4,FALSE))</f>
        <v>Extinto</v>
      </c>
      <c r="C238" s="170" t="str">
        <f>IF(A238="","",VLOOKUP($A238,'Infos Gerais'!$A$2:$I$101,7,FALSE))</f>
        <v>FTVM</v>
      </c>
      <c r="D238" s="167" t="str">
        <f>IF(C238="","",VLOOKUP($A238,'Infos Gerais'!$A$2:$I$101,9,FALSE))</f>
        <v>ADTV</v>
      </c>
      <c r="E238" s="97" t="s">
        <v>52</v>
      </c>
      <c r="F238" s="98">
        <v>27</v>
      </c>
      <c r="G238" s="113">
        <v>3555651.25</v>
      </c>
      <c r="H238" s="196">
        <v>3555651.25</v>
      </c>
      <c r="I238" s="192">
        <v>40452</v>
      </c>
      <c r="J238" s="100">
        <v>40491</v>
      </c>
    </row>
    <row r="239" spans="1:10" x14ac:dyDescent="0.25">
      <c r="A239" s="96" t="s">
        <v>488</v>
      </c>
      <c r="B239" s="165" t="str">
        <f>IF(C239="","",VLOOKUP($A239,'Infos Gerais'!$A$2:$D$101,4,FALSE))</f>
        <v>Extinto</v>
      </c>
      <c r="C239" s="170" t="str">
        <f>IF(A239="","",VLOOKUP($A239,'Infos Gerais'!$A$2:$I$101,7,FALSE))</f>
        <v>FTVM</v>
      </c>
      <c r="D239" s="167" t="str">
        <f>IF(C239="","",VLOOKUP($A239,'Infos Gerais'!$A$2:$I$101,9,FALSE))</f>
        <v>ADTV</v>
      </c>
      <c r="E239" s="97" t="s">
        <v>55</v>
      </c>
      <c r="F239" s="98">
        <v>28</v>
      </c>
      <c r="G239" s="113">
        <v>5948288</v>
      </c>
      <c r="H239" s="196">
        <v>5948288</v>
      </c>
      <c r="I239" s="192">
        <v>40544</v>
      </c>
      <c r="J239" s="100">
        <v>40555</v>
      </c>
    </row>
    <row r="240" spans="1:10" x14ac:dyDescent="0.25">
      <c r="A240" s="96" t="s">
        <v>488</v>
      </c>
      <c r="B240" s="165" t="str">
        <f>IF(C240="","",VLOOKUP($A240,'Infos Gerais'!$A$2:$D$101,4,FALSE))</f>
        <v>Extinto</v>
      </c>
      <c r="C240" s="170" t="str">
        <f>IF(A240="","",VLOOKUP($A240,'Infos Gerais'!$A$2:$I$101,7,FALSE))</f>
        <v>FTVM</v>
      </c>
      <c r="D240" s="167" t="str">
        <f>IF(C240="","",VLOOKUP($A240,'Infos Gerais'!$A$2:$I$101,9,FALSE))</f>
        <v>ADTV</v>
      </c>
      <c r="E240" s="97" t="s">
        <v>55</v>
      </c>
      <c r="F240" s="98">
        <v>29</v>
      </c>
      <c r="G240" s="113">
        <v>4461216</v>
      </c>
      <c r="H240" s="196">
        <v>4461216</v>
      </c>
      <c r="I240" s="192">
        <v>40664</v>
      </c>
      <c r="J240" s="100">
        <v>40675</v>
      </c>
    </row>
    <row r="241" spans="1:10" x14ac:dyDescent="0.25">
      <c r="A241" s="96" t="s">
        <v>488</v>
      </c>
      <c r="B241" s="165" t="str">
        <f>IF(C241="","",VLOOKUP($A241,'Infos Gerais'!$A$2:$D$101,4,FALSE))</f>
        <v>Extinto</v>
      </c>
      <c r="C241" s="170" t="str">
        <f>IF(A241="","",VLOOKUP($A241,'Infos Gerais'!$A$2:$I$101,7,FALSE))</f>
        <v>FTVM</v>
      </c>
      <c r="D241" s="167" t="str">
        <f>IF(C241="","",VLOOKUP($A241,'Infos Gerais'!$A$2:$I$101,9,FALSE))</f>
        <v>ADTV</v>
      </c>
      <c r="E241" s="97" t="s">
        <v>55</v>
      </c>
      <c r="F241" s="98">
        <v>30</v>
      </c>
      <c r="G241" s="113">
        <v>4461216</v>
      </c>
      <c r="H241" s="196">
        <v>4461216</v>
      </c>
      <c r="I241" s="192">
        <v>40756</v>
      </c>
      <c r="J241" s="100">
        <v>40765</v>
      </c>
    </row>
    <row r="242" spans="1:10" x14ac:dyDescent="0.25">
      <c r="A242" s="96" t="s">
        <v>488</v>
      </c>
      <c r="B242" s="165" t="str">
        <f>IF(C242="","",VLOOKUP($A242,'Infos Gerais'!$A$2:$D$101,4,FALSE))</f>
        <v>Extinto</v>
      </c>
      <c r="C242" s="170" t="str">
        <f>IF(A242="","",VLOOKUP($A242,'Infos Gerais'!$A$2:$I$101,7,FALSE))</f>
        <v>FTVM</v>
      </c>
      <c r="D242" s="167" t="str">
        <f>IF(C242="","",VLOOKUP($A242,'Infos Gerais'!$A$2:$I$101,9,FALSE))</f>
        <v>ADTV</v>
      </c>
      <c r="E242" s="97" t="s">
        <v>55</v>
      </c>
      <c r="F242" s="98">
        <v>31</v>
      </c>
      <c r="G242" s="113">
        <v>2974144</v>
      </c>
      <c r="H242" s="196">
        <v>2974144</v>
      </c>
      <c r="I242" s="192">
        <v>40848</v>
      </c>
      <c r="J242" s="100">
        <v>40822</v>
      </c>
    </row>
    <row r="243" spans="1:10" x14ac:dyDescent="0.25">
      <c r="A243" s="96" t="s">
        <v>488</v>
      </c>
      <c r="B243" s="165" t="str">
        <f>IF(C243="","",VLOOKUP($A243,'Infos Gerais'!$A$2:$D$101,4,FALSE))</f>
        <v>Extinto</v>
      </c>
      <c r="C243" s="170" t="str">
        <f>IF(A243="","",VLOOKUP($A243,'Infos Gerais'!$A$2:$I$101,7,FALSE))</f>
        <v>FTVM</v>
      </c>
      <c r="D243" s="167" t="str">
        <f>IF(C243="","",VLOOKUP($A243,'Infos Gerais'!$A$2:$I$101,9,FALSE))</f>
        <v>ADTV</v>
      </c>
      <c r="E243" s="97" t="s">
        <v>58</v>
      </c>
      <c r="F243" s="98">
        <v>32</v>
      </c>
      <c r="G243" s="113">
        <v>5151572</v>
      </c>
      <c r="H243" s="196">
        <v>5151572</v>
      </c>
      <c r="I243" s="192">
        <v>40848</v>
      </c>
      <c r="J243" s="100">
        <v>40879</v>
      </c>
    </row>
    <row r="244" spans="1:10" x14ac:dyDescent="0.25">
      <c r="A244" s="96" t="s">
        <v>488</v>
      </c>
      <c r="B244" s="165" t="str">
        <f>IF(C244="","",VLOOKUP($A244,'Infos Gerais'!$A$2:$D$101,4,FALSE))</f>
        <v>Extinto</v>
      </c>
      <c r="C244" s="170" t="str">
        <f>IF(A244="","",VLOOKUP($A244,'Infos Gerais'!$A$2:$I$101,7,FALSE))</f>
        <v>FTVM</v>
      </c>
      <c r="D244" s="167" t="str">
        <f>IF(C244="","",VLOOKUP($A244,'Infos Gerais'!$A$2:$I$101,9,FALSE))</f>
        <v>ADTV</v>
      </c>
      <c r="E244" s="97" t="s">
        <v>60</v>
      </c>
      <c r="F244" s="98">
        <v>33</v>
      </c>
      <c r="G244" s="113">
        <v>5948288</v>
      </c>
      <c r="H244" s="196">
        <v>5948288</v>
      </c>
      <c r="I244" s="192">
        <v>40939</v>
      </c>
      <c r="J244" s="100">
        <v>40941</v>
      </c>
    </row>
    <row r="245" spans="1:10" x14ac:dyDescent="0.25">
      <c r="A245" s="96" t="s">
        <v>488</v>
      </c>
      <c r="B245" s="165" t="str">
        <f>IF(C245="","",VLOOKUP($A245,'Infos Gerais'!$A$2:$D$101,4,FALSE))</f>
        <v>Extinto</v>
      </c>
      <c r="C245" s="170" t="str">
        <f>IF(A245="","",VLOOKUP($A245,'Infos Gerais'!$A$2:$I$101,7,FALSE))</f>
        <v>FTVM</v>
      </c>
      <c r="D245" s="167" t="str">
        <f>IF(C245="","",VLOOKUP($A245,'Infos Gerais'!$A$2:$I$101,9,FALSE))</f>
        <v>ADTV</v>
      </c>
      <c r="E245" s="97" t="s">
        <v>60</v>
      </c>
      <c r="F245" s="98">
        <v>34</v>
      </c>
      <c r="G245" s="113">
        <v>6000000</v>
      </c>
      <c r="H245" s="196">
        <v>6000000</v>
      </c>
      <c r="I245" s="192">
        <v>41000</v>
      </c>
      <c r="J245" s="100">
        <v>41030</v>
      </c>
    </row>
    <row r="246" spans="1:10" x14ac:dyDescent="0.25">
      <c r="A246" s="96" t="s">
        <v>488</v>
      </c>
      <c r="B246" s="165" t="str">
        <f>IF(C246="","",VLOOKUP($A246,'Infos Gerais'!$A$2:$D$101,4,FALSE))</f>
        <v>Extinto</v>
      </c>
      <c r="C246" s="170" t="str">
        <f>IF(A246="","",VLOOKUP($A246,'Infos Gerais'!$A$2:$I$101,7,FALSE))</f>
        <v>FTVM</v>
      </c>
      <c r="D246" s="167" t="str">
        <f>IF(C246="","",VLOOKUP($A246,'Infos Gerais'!$A$2:$I$101,9,FALSE))</f>
        <v>ADTV</v>
      </c>
      <c r="E246" s="97" t="s">
        <v>60</v>
      </c>
      <c r="F246" s="98">
        <v>35</v>
      </c>
      <c r="G246" s="113">
        <v>2948288</v>
      </c>
      <c r="H246" s="196">
        <v>2948288</v>
      </c>
      <c r="I246" s="192">
        <v>41091</v>
      </c>
      <c r="J246" s="100">
        <v>41122</v>
      </c>
    </row>
    <row r="247" spans="1:10" x14ac:dyDescent="0.25">
      <c r="A247" s="96" t="s">
        <v>488</v>
      </c>
      <c r="B247" s="165" t="str">
        <f>IF(C247="","",VLOOKUP($A247,'Infos Gerais'!$A$2:$D$101,4,FALSE))</f>
        <v>Extinto</v>
      </c>
      <c r="C247" s="170" t="str">
        <f>IF(A247="","",VLOOKUP($A247,'Infos Gerais'!$A$2:$I$101,7,FALSE))</f>
        <v>FTVM</v>
      </c>
      <c r="D247" s="167" t="str">
        <f>IF(C247="","",VLOOKUP($A247,'Infos Gerais'!$A$2:$I$101,9,FALSE))</f>
        <v>ADTV</v>
      </c>
      <c r="E247" s="97" t="s">
        <v>60</v>
      </c>
      <c r="F247" s="98">
        <v>36</v>
      </c>
      <c r="G247" s="113">
        <v>2948288</v>
      </c>
      <c r="H247" s="196">
        <v>2948288</v>
      </c>
      <c r="I247" s="192">
        <v>41183</v>
      </c>
      <c r="J247" s="100">
        <v>41153</v>
      </c>
    </row>
    <row r="248" spans="1:10" x14ac:dyDescent="0.25">
      <c r="A248" s="96" t="s">
        <v>488</v>
      </c>
      <c r="B248" s="165" t="str">
        <f>IF(C248="","",VLOOKUP($A248,'Infos Gerais'!$A$2:$D$101,4,FALSE))</f>
        <v>Extinto</v>
      </c>
      <c r="C248" s="170" t="str">
        <f>IF(A248="","",VLOOKUP($A248,'Infos Gerais'!$A$2:$I$101,7,FALSE))</f>
        <v>FTVM</v>
      </c>
      <c r="D248" s="167" t="str">
        <f>IF(C248="","",VLOOKUP($A248,'Infos Gerais'!$A$2:$I$101,9,FALSE))</f>
        <v>ADTV</v>
      </c>
      <c r="E248" s="97" t="s">
        <v>62</v>
      </c>
      <c r="F248" s="98">
        <v>37</v>
      </c>
      <c r="G248" s="113">
        <v>6102002.8899999997</v>
      </c>
      <c r="H248" s="196">
        <v>6102002.8899999997</v>
      </c>
      <c r="I248" s="192">
        <v>41183</v>
      </c>
      <c r="J248" s="100">
        <v>41214</v>
      </c>
    </row>
    <row r="249" spans="1:10" x14ac:dyDescent="0.25">
      <c r="A249" s="96" t="s">
        <v>488</v>
      </c>
      <c r="B249" s="165" t="str">
        <f>IF(C249="","",VLOOKUP($A249,'Infos Gerais'!$A$2:$D$101,4,FALSE))</f>
        <v>Extinto</v>
      </c>
      <c r="C249" s="170" t="str">
        <f>IF(A249="","",VLOOKUP($A249,'Infos Gerais'!$A$2:$I$101,7,FALSE))</f>
        <v>FTVM</v>
      </c>
      <c r="D249" s="167" t="str">
        <f>IF(C249="","",VLOOKUP($A249,'Infos Gerais'!$A$2:$I$101,9,FALSE))</f>
        <v>ADTV</v>
      </c>
      <c r="E249" s="97" t="s">
        <v>64</v>
      </c>
      <c r="F249" s="98">
        <v>38</v>
      </c>
      <c r="G249" s="113">
        <v>6862512.5700000003</v>
      </c>
      <c r="H249" s="196">
        <v>6862512.5700000003</v>
      </c>
      <c r="I249" s="192">
        <v>41275</v>
      </c>
      <c r="J249" s="100">
        <v>41282</v>
      </c>
    </row>
    <row r="250" spans="1:10" x14ac:dyDescent="0.25">
      <c r="A250" s="96" t="s">
        <v>488</v>
      </c>
      <c r="B250" s="165" t="str">
        <f>IF(C250="","",VLOOKUP($A250,'Infos Gerais'!$A$2:$D$101,4,FALSE))</f>
        <v>Extinto</v>
      </c>
      <c r="C250" s="170" t="str">
        <f>IF(A250="","",VLOOKUP($A250,'Infos Gerais'!$A$2:$I$101,7,FALSE))</f>
        <v>FTVM</v>
      </c>
      <c r="D250" s="167" t="str">
        <f>IF(C250="","",VLOOKUP($A250,'Infos Gerais'!$A$2:$I$101,9,FALSE))</f>
        <v>ADTV</v>
      </c>
      <c r="E250" s="97" t="s">
        <v>64</v>
      </c>
      <c r="F250" s="98">
        <v>39</v>
      </c>
      <c r="G250" s="113">
        <v>6818990.1500000004</v>
      </c>
      <c r="H250" s="196">
        <v>6818990.1500000004</v>
      </c>
      <c r="I250" s="192">
        <v>41365</v>
      </c>
      <c r="J250" s="100">
        <v>41365</v>
      </c>
    </row>
    <row r="251" spans="1:10" x14ac:dyDescent="0.25">
      <c r="A251" s="96" t="s">
        <v>488</v>
      </c>
      <c r="B251" s="165" t="str">
        <f>IF(C251="","",VLOOKUP($A251,'Infos Gerais'!$A$2:$D$101,4,FALSE))</f>
        <v>Extinto</v>
      </c>
      <c r="C251" s="170" t="str">
        <f>IF(A251="","",VLOOKUP($A251,'Infos Gerais'!$A$2:$I$101,7,FALSE))</f>
        <v>FTVM</v>
      </c>
      <c r="D251" s="167" t="str">
        <f>IF(C251="","",VLOOKUP($A251,'Infos Gerais'!$A$2:$I$101,9,FALSE))</f>
        <v>ADTV</v>
      </c>
      <c r="E251" s="97" t="s">
        <v>64</v>
      </c>
      <c r="F251" s="98">
        <v>40</v>
      </c>
      <c r="G251" s="113">
        <v>4100826.55</v>
      </c>
      <c r="H251" s="196">
        <v>4100826.55</v>
      </c>
      <c r="I251" s="192">
        <v>41456</v>
      </c>
      <c r="J251" s="100">
        <v>41456</v>
      </c>
    </row>
    <row r="252" spans="1:10" x14ac:dyDescent="0.25">
      <c r="A252" s="96" t="s">
        <v>488</v>
      </c>
      <c r="B252" s="165" t="str">
        <f>IF(C252="","",VLOOKUP($A252,'Infos Gerais'!$A$2:$D$101,4,FALSE))</f>
        <v>Extinto</v>
      </c>
      <c r="C252" s="170" t="str">
        <f>IF(A252="","",VLOOKUP($A252,'Infos Gerais'!$A$2:$I$101,7,FALSE))</f>
        <v>FTVM</v>
      </c>
      <c r="D252" s="167" t="str">
        <f>IF(C252="","",VLOOKUP($A252,'Infos Gerais'!$A$2:$I$101,9,FALSE))</f>
        <v>ADTV</v>
      </c>
      <c r="E252" s="97" t="s">
        <v>64</v>
      </c>
      <c r="F252" s="98">
        <v>41</v>
      </c>
      <c r="G252" s="113">
        <v>2728117.35</v>
      </c>
      <c r="H252" s="196">
        <v>2728117.35</v>
      </c>
      <c r="I252" s="192">
        <v>41548</v>
      </c>
      <c r="J252" s="100">
        <v>41518</v>
      </c>
    </row>
    <row r="253" spans="1:10" x14ac:dyDescent="0.25">
      <c r="A253" s="96" t="s">
        <v>488</v>
      </c>
      <c r="B253" s="165" t="str">
        <f>IF(C253="","",VLOOKUP($A253,'Infos Gerais'!$A$2:$D$101,4,FALSE))</f>
        <v>Extinto</v>
      </c>
      <c r="C253" s="170" t="str">
        <f>IF(A253="","",VLOOKUP($A253,'Infos Gerais'!$A$2:$I$101,7,FALSE))</f>
        <v>FTVM</v>
      </c>
      <c r="D253" s="167" t="str">
        <f>IF(C253="","",VLOOKUP($A253,'Infos Gerais'!$A$2:$I$101,9,FALSE))</f>
        <v>ADTV</v>
      </c>
      <c r="E253" s="97" t="s">
        <v>66</v>
      </c>
      <c r="F253" s="98">
        <v>42</v>
      </c>
      <c r="G253" s="113">
        <v>5345929.5165000018</v>
      </c>
      <c r="H253" s="196">
        <v>5345929.5165000018</v>
      </c>
      <c r="I253" s="192">
        <v>41548</v>
      </c>
      <c r="J253" s="100">
        <v>41579</v>
      </c>
    </row>
    <row r="254" spans="1:10" x14ac:dyDescent="0.25">
      <c r="A254" s="96" t="s">
        <v>488</v>
      </c>
      <c r="B254" s="165" t="str">
        <f>IF(C254="","",VLOOKUP($A254,'Infos Gerais'!$A$2:$D$101,4,FALSE))</f>
        <v>Extinto</v>
      </c>
      <c r="C254" s="170" t="str">
        <f>IF(A254="","",VLOOKUP($A254,'Infos Gerais'!$A$2:$I$101,7,FALSE))</f>
        <v>FTVM</v>
      </c>
      <c r="D254" s="167" t="str">
        <f>IF(C254="","",VLOOKUP($A254,'Infos Gerais'!$A$2:$I$101,9,FALSE))</f>
        <v>ADTV</v>
      </c>
      <c r="E254" s="97" t="s">
        <v>67</v>
      </c>
      <c r="F254" s="98">
        <v>43</v>
      </c>
      <c r="G254" s="113">
        <v>10195681.49</v>
      </c>
      <c r="H254" s="196">
        <v>10195681.49</v>
      </c>
      <c r="I254" s="192">
        <v>41640</v>
      </c>
      <c r="J254" s="100">
        <v>41675</v>
      </c>
    </row>
    <row r="255" spans="1:10" x14ac:dyDescent="0.25">
      <c r="A255" s="96" t="s">
        <v>488</v>
      </c>
      <c r="B255" s="165" t="str">
        <f>IF(C255="","",VLOOKUP($A255,'Infos Gerais'!$A$2:$D$101,4,FALSE))</f>
        <v>Extinto</v>
      </c>
      <c r="C255" s="170" t="str">
        <f>IF(A255="","",VLOOKUP($A255,'Infos Gerais'!$A$2:$I$101,7,FALSE))</f>
        <v>FTVM</v>
      </c>
      <c r="D255" s="167" t="str">
        <f>IF(C255="","",VLOOKUP($A255,'Infos Gerais'!$A$2:$I$101,9,FALSE))</f>
        <v>ADTV</v>
      </c>
      <c r="E255" s="97" t="s">
        <v>67</v>
      </c>
      <c r="F255" s="98">
        <v>44</v>
      </c>
      <c r="G255" s="113">
        <v>9487454.9499999993</v>
      </c>
      <c r="H255" s="196">
        <v>9487454.9499999993</v>
      </c>
      <c r="I255" s="192">
        <v>41730</v>
      </c>
      <c r="J255" s="100">
        <v>41789</v>
      </c>
    </row>
    <row r="256" spans="1:10" x14ac:dyDescent="0.25">
      <c r="A256" s="96" t="s">
        <v>488</v>
      </c>
      <c r="B256" s="165" t="str">
        <f>IF(C256="","",VLOOKUP($A256,'Infos Gerais'!$A$2:$D$101,4,FALSE))</f>
        <v>Extinto</v>
      </c>
      <c r="C256" s="170" t="str">
        <f>IF(A256="","",VLOOKUP($A256,'Infos Gerais'!$A$2:$I$101,7,FALSE))</f>
        <v>FTVM</v>
      </c>
      <c r="D256" s="167" t="str">
        <f>IF(C256="","",VLOOKUP($A256,'Infos Gerais'!$A$2:$I$101,9,FALSE))</f>
        <v>ADTV</v>
      </c>
      <c r="E256" s="97" t="s">
        <v>67</v>
      </c>
      <c r="F256" s="98">
        <v>45</v>
      </c>
      <c r="G256" s="113">
        <v>2301626.5299999998</v>
      </c>
      <c r="H256" s="196">
        <v>2301626.5299999998</v>
      </c>
      <c r="I256" s="192">
        <v>41821</v>
      </c>
      <c r="J256" s="100">
        <v>41883</v>
      </c>
    </row>
    <row r="257" spans="1:10" x14ac:dyDescent="0.25">
      <c r="A257" s="96" t="s">
        <v>488</v>
      </c>
      <c r="B257" s="165" t="str">
        <f>IF(C257="","",VLOOKUP($A257,'Infos Gerais'!$A$2:$D$101,4,FALSE))</f>
        <v>Extinto</v>
      </c>
      <c r="C257" s="170" t="str">
        <f>IF(A257="","",VLOOKUP($A257,'Infos Gerais'!$A$2:$I$101,7,FALSE))</f>
        <v>FTVM</v>
      </c>
      <c r="D257" s="167" t="str">
        <f>IF(C257="","",VLOOKUP($A257,'Infos Gerais'!$A$2:$I$101,9,FALSE))</f>
        <v>ADTV</v>
      </c>
      <c r="E257" s="97" t="s">
        <v>67</v>
      </c>
      <c r="F257" s="98">
        <v>46</v>
      </c>
      <c r="G257" s="113">
        <v>1523084.35</v>
      </c>
      <c r="H257" s="196">
        <v>1523084.35</v>
      </c>
      <c r="I257" s="192">
        <v>41913</v>
      </c>
      <c r="J257" s="100">
        <v>41991</v>
      </c>
    </row>
    <row r="258" spans="1:10" x14ac:dyDescent="0.25">
      <c r="A258" s="96" t="s">
        <v>488</v>
      </c>
      <c r="B258" s="165" t="str">
        <f>IF(C258="","",VLOOKUP($A258,'Infos Gerais'!$A$2:$D$101,4,FALSE))</f>
        <v>Extinto</v>
      </c>
      <c r="C258" s="170" t="str">
        <f>IF(A258="","",VLOOKUP($A258,'Infos Gerais'!$A$2:$I$101,7,FALSE))</f>
        <v>FTVM</v>
      </c>
      <c r="D258" s="167" t="str">
        <f>IF(C258="","",VLOOKUP($A258,'Infos Gerais'!$A$2:$I$101,9,FALSE))</f>
        <v>ADTV</v>
      </c>
      <c r="E258" s="97" t="s">
        <v>68</v>
      </c>
      <c r="F258" s="98">
        <v>47</v>
      </c>
      <c r="G258" s="113">
        <v>1197698.43</v>
      </c>
      <c r="H258" s="196">
        <v>0</v>
      </c>
      <c r="I258" s="192">
        <v>42036</v>
      </c>
      <c r="J258" s="100"/>
    </row>
    <row r="259" spans="1:10" x14ac:dyDescent="0.25">
      <c r="A259" s="96" t="s">
        <v>488</v>
      </c>
      <c r="B259" s="165" t="str">
        <f>IF(C259="","",VLOOKUP($A259,'Infos Gerais'!$A$2:$D$101,4,FALSE))</f>
        <v>Extinto</v>
      </c>
      <c r="C259" s="170" t="str">
        <f>IF(A259="","",VLOOKUP($A259,'Infos Gerais'!$A$2:$I$101,7,FALSE))</f>
        <v>FTVM</v>
      </c>
      <c r="D259" s="167" t="str">
        <f>IF(C259="","",VLOOKUP($A259,'Infos Gerais'!$A$2:$I$101,9,FALSE))</f>
        <v>ADTV</v>
      </c>
      <c r="E259" s="97" t="s">
        <v>68</v>
      </c>
      <c r="F259" s="98">
        <v>48</v>
      </c>
      <c r="G259" s="113">
        <v>1691263.46</v>
      </c>
      <c r="H259" s="196">
        <v>0</v>
      </c>
      <c r="I259" s="192">
        <v>42125</v>
      </c>
      <c r="J259" s="100"/>
    </row>
    <row r="260" spans="1:10" x14ac:dyDescent="0.25">
      <c r="A260" s="96" t="s">
        <v>488</v>
      </c>
      <c r="B260" s="165" t="str">
        <f>IF(C260="","",VLOOKUP($A260,'Infos Gerais'!$A$2:$D$101,4,FALSE))</f>
        <v>Extinto</v>
      </c>
      <c r="C260" s="170" t="str">
        <f>IF(A260="","",VLOOKUP($A260,'Infos Gerais'!$A$2:$I$101,7,FALSE))</f>
        <v>FTVM</v>
      </c>
      <c r="D260" s="167" t="str">
        <f>IF(C260="","",VLOOKUP($A260,'Infos Gerais'!$A$2:$I$101,9,FALSE))</f>
        <v>ADTV</v>
      </c>
      <c r="E260" s="97" t="s">
        <v>68</v>
      </c>
      <c r="F260" s="98">
        <v>49</v>
      </c>
      <c r="G260" s="113">
        <v>1564429.46</v>
      </c>
      <c r="H260" s="196">
        <v>0</v>
      </c>
      <c r="I260" s="192">
        <v>42217</v>
      </c>
      <c r="J260" s="100"/>
    </row>
    <row r="261" spans="1:10" x14ac:dyDescent="0.25">
      <c r="A261" s="96" t="s">
        <v>488</v>
      </c>
      <c r="B261" s="165" t="str">
        <f>IF(C261="","",VLOOKUP($A261,'Infos Gerais'!$A$2:$D$101,4,FALSE))</f>
        <v>Extinto</v>
      </c>
      <c r="C261" s="170" t="str">
        <f>IF(A261="","",VLOOKUP($A261,'Infos Gerais'!$A$2:$I$101,7,FALSE))</f>
        <v>FTVM</v>
      </c>
      <c r="D261" s="167" t="str">
        <f>IF(C261="","",VLOOKUP($A261,'Infos Gerais'!$A$2:$I$101,9,FALSE))</f>
        <v>ADTV</v>
      </c>
      <c r="E261" s="97" t="s">
        <v>68</v>
      </c>
      <c r="F261" s="98">
        <v>50</v>
      </c>
      <c r="G261" s="113">
        <v>546486.31000000006</v>
      </c>
      <c r="H261" s="196">
        <v>0</v>
      </c>
      <c r="I261" s="192">
        <v>42309</v>
      </c>
      <c r="J261" s="100"/>
    </row>
    <row r="262" spans="1:10" x14ac:dyDescent="0.25">
      <c r="A262" s="96" t="s">
        <v>489</v>
      </c>
      <c r="B262" s="165" t="str">
        <f>IF(C262="","",VLOOKUP($A262,'Infos Gerais'!$A$2:$D$101,4,FALSE))</f>
        <v>Extinto</v>
      </c>
      <c r="C262" s="170" t="str">
        <f>IF(A262="","",VLOOKUP($A262,'Infos Gerais'!$A$2:$I$101,7,FALSE))</f>
        <v>FCS</v>
      </c>
      <c r="D262" s="167" t="str">
        <f>IF(C262="","",VLOOKUP($A262,'Infos Gerais'!$A$2:$I$101,9,FALSE))</f>
        <v>ICSM</v>
      </c>
      <c r="E262" s="97" t="s">
        <v>29</v>
      </c>
      <c r="F262" s="98">
        <v>1</v>
      </c>
      <c r="G262" s="113">
        <v>461000</v>
      </c>
      <c r="H262" s="196">
        <v>461000</v>
      </c>
      <c r="I262" s="192">
        <v>38709</v>
      </c>
      <c r="J262" s="100">
        <v>38716</v>
      </c>
    </row>
    <row r="263" spans="1:10" x14ac:dyDescent="0.25">
      <c r="A263" s="96" t="s">
        <v>489</v>
      </c>
      <c r="B263" s="165" t="str">
        <f>IF(C263="","",VLOOKUP($A263,'Infos Gerais'!$A$2:$D$101,4,FALSE))</f>
        <v>Extinto</v>
      </c>
      <c r="C263" s="170" t="str">
        <f>IF(A263="","",VLOOKUP($A263,'Infos Gerais'!$A$2:$I$101,7,FALSE))</f>
        <v>FCS</v>
      </c>
      <c r="D263" s="167" t="str">
        <f>IF(C263="","",VLOOKUP($A263,'Infos Gerais'!$A$2:$I$101,9,FALSE))</f>
        <v>ICSM</v>
      </c>
      <c r="E263" s="97" t="s">
        <v>37</v>
      </c>
      <c r="F263" s="98">
        <v>2</v>
      </c>
      <c r="G263" s="113">
        <v>85000</v>
      </c>
      <c r="H263" s="196">
        <v>85000</v>
      </c>
      <c r="I263" s="192">
        <v>38930</v>
      </c>
      <c r="J263" s="100">
        <v>38973</v>
      </c>
    </row>
    <row r="264" spans="1:10" x14ac:dyDescent="0.25">
      <c r="A264" s="96" t="s">
        <v>489</v>
      </c>
      <c r="B264" s="165" t="str">
        <f>IF(C264="","",VLOOKUP($A264,'Infos Gerais'!$A$2:$D$101,4,FALSE))</f>
        <v>Extinto</v>
      </c>
      <c r="C264" s="170" t="str">
        <f>IF(A264="","",VLOOKUP($A264,'Infos Gerais'!$A$2:$I$101,7,FALSE))</f>
        <v>FCS</v>
      </c>
      <c r="D264" s="167" t="str">
        <f>IF(C264="","",VLOOKUP($A264,'Infos Gerais'!$A$2:$I$101,9,FALSE))</f>
        <v>ICSM</v>
      </c>
      <c r="E264" s="97" t="s">
        <v>40</v>
      </c>
      <c r="F264" s="98">
        <v>3</v>
      </c>
      <c r="G264" s="113">
        <v>300000</v>
      </c>
      <c r="H264" s="196">
        <v>300000</v>
      </c>
      <c r="I264" s="192">
        <v>39073</v>
      </c>
      <c r="J264" s="100">
        <v>39157</v>
      </c>
    </row>
    <row r="265" spans="1:10" x14ac:dyDescent="0.25">
      <c r="A265" s="96" t="s">
        <v>489</v>
      </c>
      <c r="B265" s="165" t="str">
        <f>IF(C265="","",VLOOKUP($A265,'Infos Gerais'!$A$2:$D$101,4,FALSE))</f>
        <v>Extinto</v>
      </c>
      <c r="C265" s="170" t="str">
        <f>IF(A265="","",VLOOKUP($A265,'Infos Gerais'!$A$2:$I$101,7,FALSE))</f>
        <v>FCS</v>
      </c>
      <c r="D265" s="167" t="str">
        <f>IF(C265="","",VLOOKUP($A265,'Infos Gerais'!$A$2:$I$101,9,FALSE))</f>
        <v>ICSM</v>
      </c>
      <c r="E265" s="97" t="s">
        <v>40</v>
      </c>
      <c r="F265" s="98">
        <v>4</v>
      </c>
      <c r="G265" s="113">
        <v>300000</v>
      </c>
      <c r="H265" s="196">
        <v>300000</v>
      </c>
      <c r="I265" s="192">
        <v>39203</v>
      </c>
      <c r="J265" s="100">
        <v>39631</v>
      </c>
    </row>
    <row r="266" spans="1:10" x14ac:dyDescent="0.25">
      <c r="A266" s="96" t="s">
        <v>489</v>
      </c>
      <c r="B266" s="165" t="str">
        <f>IF(C266="","",VLOOKUP($A266,'Infos Gerais'!$A$2:$D$101,4,FALSE))</f>
        <v>Extinto</v>
      </c>
      <c r="C266" s="170" t="str">
        <f>IF(A266="","",VLOOKUP($A266,'Infos Gerais'!$A$2:$I$101,7,FALSE))</f>
        <v>FCS</v>
      </c>
      <c r="D266" s="167" t="str">
        <f>IF(C266="","",VLOOKUP($A266,'Infos Gerais'!$A$2:$I$101,9,FALSE))</f>
        <v>ICSM</v>
      </c>
      <c r="E266" s="97" t="s">
        <v>40</v>
      </c>
      <c r="F266" s="98">
        <v>5</v>
      </c>
      <c r="G266" s="113">
        <v>366169</v>
      </c>
      <c r="H266" s="196">
        <v>366169</v>
      </c>
      <c r="I266" s="192">
        <v>39326</v>
      </c>
      <c r="J266" s="100">
        <v>39358</v>
      </c>
    </row>
    <row r="267" spans="1:10" x14ac:dyDescent="0.25">
      <c r="A267" s="96" t="s">
        <v>489</v>
      </c>
      <c r="B267" s="165" t="str">
        <f>IF(C267="","",VLOOKUP($A267,'Infos Gerais'!$A$2:$D$101,4,FALSE))</f>
        <v>Extinto</v>
      </c>
      <c r="C267" s="170" t="str">
        <f>IF(A267="","",VLOOKUP($A267,'Infos Gerais'!$A$2:$I$101,7,FALSE))</f>
        <v>FCS</v>
      </c>
      <c r="D267" s="167" t="str">
        <f>IF(C267="","",VLOOKUP($A267,'Infos Gerais'!$A$2:$I$101,9,FALSE))</f>
        <v>ICSM</v>
      </c>
      <c r="E267" s="97" t="s">
        <v>43</v>
      </c>
      <c r="F267" s="98">
        <v>6</v>
      </c>
      <c r="G267" s="113">
        <v>250000</v>
      </c>
      <c r="H267" s="196">
        <v>250000</v>
      </c>
      <c r="I267" s="192">
        <v>39448</v>
      </c>
      <c r="J267" s="100">
        <v>39491</v>
      </c>
    </row>
    <row r="268" spans="1:10" x14ac:dyDescent="0.25">
      <c r="A268" s="96" t="s">
        <v>489</v>
      </c>
      <c r="B268" s="165" t="str">
        <f>IF(C268="","",VLOOKUP($A268,'Infos Gerais'!$A$2:$D$101,4,FALSE))</f>
        <v>Extinto</v>
      </c>
      <c r="C268" s="170" t="str">
        <f>IF(A268="","",VLOOKUP($A268,'Infos Gerais'!$A$2:$I$101,7,FALSE))</f>
        <v>FCS</v>
      </c>
      <c r="D268" s="167" t="str">
        <f>IF(C268="","",VLOOKUP($A268,'Infos Gerais'!$A$2:$I$101,9,FALSE))</f>
        <v>ICSM</v>
      </c>
      <c r="E268" s="97" t="s">
        <v>43</v>
      </c>
      <c r="F268" s="98">
        <v>7</v>
      </c>
      <c r="G268" s="113">
        <v>245000</v>
      </c>
      <c r="H268" s="196">
        <v>245000</v>
      </c>
      <c r="I268" s="192">
        <v>39539</v>
      </c>
      <c r="J268" s="100">
        <v>39577</v>
      </c>
    </row>
    <row r="269" spans="1:10" x14ac:dyDescent="0.25">
      <c r="A269" s="96" t="s">
        <v>489</v>
      </c>
      <c r="B269" s="165" t="str">
        <f>IF(C269="","",VLOOKUP($A269,'Infos Gerais'!$A$2:$D$101,4,FALSE))</f>
        <v>Extinto</v>
      </c>
      <c r="C269" s="170" t="str">
        <f>IF(A269="","",VLOOKUP($A269,'Infos Gerais'!$A$2:$I$101,7,FALSE))</f>
        <v>FCS</v>
      </c>
      <c r="D269" s="167" t="str">
        <f>IF(C269="","",VLOOKUP($A269,'Infos Gerais'!$A$2:$I$101,9,FALSE))</f>
        <v>ICSM</v>
      </c>
      <c r="E269" s="97" t="s">
        <v>43</v>
      </c>
      <c r="F269" s="98">
        <v>8</v>
      </c>
      <c r="G269" s="113">
        <v>245000</v>
      </c>
      <c r="H269" s="196">
        <v>245000</v>
      </c>
      <c r="I269" s="192">
        <v>39630</v>
      </c>
      <c r="J269" s="100">
        <v>39660</v>
      </c>
    </row>
    <row r="270" spans="1:10" x14ac:dyDescent="0.25">
      <c r="A270" s="96" t="s">
        <v>489</v>
      </c>
      <c r="B270" s="165" t="str">
        <f>IF(C270="","",VLOOKUP($A270,'Infos Gerais'!$A$2:$D$101,4,FALSE))</f>
        <v>Extinto</v>
      </c>
      <c r="C270" s="170" t="str">
        <f>IF(A270="","",VLOOKUP($A270,'Infos Gerais'!$A$2:$I$101,7,FALSE))</f>
        <v>FCS</v>
      </c>
      <c r="D270" s="167" t="str">
        <f>IF(C270="","",VLOOKUP($A270,'Infos Gerais'!$A$2:$I$101,9,FALSE))</f>
        <v>ICSM</v>
      </c>
      <c r="E270" s="97" t="s">
        <v>43</v>
      </c>
      <c r="F270" s="98">
        <v>9</v>
      </c>
      <c r="G270" s="113">
        <v>240000</v>
      </c>
      <c r="H270" s="196">
        <v>240000</v>
      </c>
      <c r="I270" s="192">
        <v>39722</v>
      </c>
      <c r="J270" s="100">
        <v>39787</v>
      </c>
    </row>
    <row r="271" spans="1:10" x14ac:dyDescent="0.25">
      <c r="A271" s="96" t="s">
        <v>489</v>
      </c>
      <c r="B271" s="165" t="str">
        <f>IF(C271="","",VLOOKUP($A271,'Infos Gerais'!$A$2:$D$101,4,FALSE))</f>
        <v>Extinto</v>
      </c>
      <c r="C271" s="170" t="str">
        <f>IF(A271="","",VLOOKUP($A271,'Infos Gerais'!$A$2:$I$101,7,FALSE))</f>
        <v>FCS</v>
      </c>
      <c r="D271" s="167" t="str">
        <f>IF(C271="","",VLOOKUP($A271,'Infos Gerais'!$A$2:$I$101,9,FALSE))</f>
        <v>ICSM</v>
      </c>
      <c r="E271" s="97" t="s">
        <v>46</v>
      </c>
      <c r="F271" s="98">
        <v>10</v>
      </c>
      <c r="G271" s="113">
        <v>323832.03000000003</v>
      </c>
      <c r="H271" s="196">
        <v>323832.03000000003</v>
      </c>
      <c r="I271" s="192">
        <v>39814</v>
      </c>
      <c r="J271" s="100">
        <v>39876</v>
      </c>
    </row>
    <row r="272" spans="1:10" x14ac:dyDescent="0.25">
      <c r="A272" s="96" t="s">
        <v>489</v>
      </c>
      <c r="B272" s="165" t="str">
        <f>IF(C272="","",VLOOKUP($A272,'Infos Gerais'!$A$2:$D$101,4,FALSE))</f>
        <v>Extinto</v>
      </c>
      <c r="C272" s="170" t="str">
        <f>IF(A272="","",VLOOKUP($A272,'Infos Gerais'!$A$2:$I$101,7,FALSE))</f>
        <v>FCS</v>
      </c>
      <c r="D272" s="167" t="str">
        <f>IF(C272="","",VLOOKUP($A272,'Infos Gerais'!$A$2:$I$101,9,FALSE))</f>
        <v>ICSM</v>
      </c>
      <c r="E272" s="97" t="s">
        <v>46</v>
      </c>
      <c r="F272" s="98">
        <v>11</v>
      </c>
      <c r="G272" s="113">
        <v>262600.49</v>
      </c>
      <c r="H272" s="196">
        <v>262446.98</v>
      </c>
      <c r="I272" s="192">
        <v>39904</v>
      </c>
      <c r="J272" s="100">
        <v>39954</v>
      </c>
    </row>
    <row r="273" spans="1:10" x14ac:dyDescent="0.25">
      <c r="A273" s="96" t="s">
        <v>489</v>
      </c>
      <c r="B273" s="165" t="str">
        <f>IF(C273="","",VLOOKUP($A273,'Infos Gerais'!$A$2:$D$101,4,FALSE))</f>
        <v>Extinto</v>
      </c>
      <c r="C273" s="170" t="str">
        <f>IF(A273="","",VLOOKUP($A273,'Infos Gerais'!$A$2:$I$101,7,FALSE))</f>
        <v>FCS</v>
      </c>
      <c r="D273" s="167" t="str">
        <f>IF(C273="","",VLOOKUP($A273,'Infos Gerais'!$A$2:$I$101,9,FALSE))</f>
        <v>ICSM</v>
      </c>
      <c r="E273" s="97" t="s">
        <v>46</v>
      </c>
      <c r="F273" s="98">
        <v>12</v>
      </c>
      <c r="G273" s="113">
        <v>262600.49</v>
      </c>
      <c r="H273" s="196">
        <v>262600.49</v>
      </c>
      <c r="I273" s="192">
        <v>39995</v>
      </c>
      <c r="J273" s="100">
        <v>40032</v>
      </c>
    </row>
    <row r="274" spans="1:10" x14ac:dyDescent="0.25">
      <c r="A274" s="96" t="s">
        <v>489</v>
      </c>
      <c r="B274" s="165" t="str">
        <f>IF(C274="","",VLOOKUP($A274,'Infos Gerais'!$A$2:$D$101,4,FALSE))</f>
        <v>Extinto</v>
      </c>
      <c r="C274" s="170" t="str">
        <f>IF(A274="","",VLOOKUP($A274,'Infos Gerais'!$A$2:$I$101,7,FALSE))</f>
        <v>FCS</v>
      </c>
      <c r="D274" s="167" t="str">
        <f>IF(C274="","",VLOOKUP($A274,'Infos Gerais'!$A$2:$I$101,9,FALSE))</f>
        <v>ICSM</v>
      </c>
      <c r="E274" s="97" t="s">
        <v>46</v>
      </c>
      <c r="F274" s="98">
        <v>13</v>
      </c>
      <c r="G274" s="113">
        <v>175066.99</v>
      </c>
      <c r="H274" s="196">
        <v>175066.99</v>
      </c>
      <c r="I274" s="192">
        <v>40087</v>
      </c>
      <c r="J274" s="100">
        <v>40116</v>
      </c>
    </row>
    <row r="275" spans="1:10" x14ac:dyDescent="0.25">
      <c r="A275" s="96" t="s">
        <v>489</v>
      </c>
      <c r="B275" s="165" t="str">
        <f>IF(C275="","",VLOOKUP($A275,'Infos Gerais'!$A$2:$D$101,4,FALSE))</f>
        <v>Extinto</v>
      </c>
      <c r="C275" s="170" t="str">
        <f>IF(A275="","",VLOOKUP($A275,'Infos Gerais'!$A$2:$I$101,7,FALSE))</f>
        <v>FCS</v>
      </c>
      <c r="D275" s="167" t="str">
        <f>IF(C275="","",VLOOKUP($A275,'Infos Gerais'!$A$2:$I$101,9,FALSE))</f>
        <v>ICSM</v>
      </c>
      <c r="E275" s="97" t="s">
        <v>49</v>
      </c>
      <c r="F275" s="98">
        <v>14</v>
      </c>
      <c r="G275" s="113">
        <v>381020.44</v>
      </c>
      <c r="H275" s="196">
        <v>381020.44</v>
      </c>
      <c r="I275" s="192">
        <v>40179</v>
      </c>
      <c r="J275" s="100">
        <v>40241</v>
      </c>
    </row>
    <row r="276" spans="1:10" x14ac:dyDescent="0.25">
      <c r="A276" s="96" t="s">
        <v>489</v>
      </c>
      <c r="B276" s="165" t="str">
        <f>IF(C276="","",VLOOKUP($A276,'Infos Gerais'!$A$2:$D$101,4,FALSE))</f>
        <v>Extinto</v>
      </c>
      <c r="C276" s="170" t="str">
        <f>IF(A276="","",VLOOKUP($A276,'Infos Gerais'!$A$2:$I$101,7,FALSE))</f>
        <v>FCS</v>
      </c>
      <c r="D276" s="167" t="str">
        <f>IF(C276="","",VLOOKUP($A276,'Infos Gerais'!$A$2:$I$101,9,FALSE))</f>
        <v>ICSM</v>
      </c>
      <c r="E276" s="97" t="s">
        <v>49</v>
      </c>
      <c r="F276" s="98">
        <v>15</v>
      </c>
      <c r="G276" s="113">
        <v>285511.84000000003</v>
      </c>
      <c r="H276" s="196">
        <v>285511.84000000003</v>
      </c>
      <c r="I276" s="192">
        <v>40269</v>
      </c>
      <c r="J276" s="100">
        <v>40316</v>
      </c>
    </row>
    <row r="277" spans="1:10" x14ac:dyDescent="0.25">
      <c r="A277" s="96" t="s">
        <v>489</v>
      </c>
      <c r="B277" s="165" t="str">
        <f>IF(C277="","",VLOOKUP($A277,'Infos Gerais'!$A$2:$D$101,4,FALSE))</f>
        <v>Extinto</v>
      </c>
      <c r="C277" s="170" t="str">
        <f>IF(A277="","",VLOOKUP($A277,'Infos Gerais'!$A$2:$I$101,7,FALSE))</f>
        <v>FCS</v>
      </c>
      <c r="D277" s="167" t="str">
        <f>IF(C277="","",VLOOKUP($A277,'Infos Gerais'!$A$2:$I$101,9,FALSE))</f>
        <v>ICSM</v>
      </c>
      <c r="E277" s="97" t="s">
        <v>49</v>
      </c>
      <c r="F277" s="98">
        <v>16</v>
      </c>
      <c r="G277" s="113">
        <v>229051.82</v>
      </c>
      <c r="H277" s="196">
        <v>229051.82</v>
      </c>
      <c r="I277" s="192">
        <v>40360</v>
      </c>
      <c r="J277" s="100">
        <v>40396</v>
      </c>
    </row>
    <row r="278" spans="1:10" x14ac:dyDescent="0.25">
      <c r="A278" s="96" t="s">
        <v>489</v>
      </c>
      <c r="B278" s="165" t="str">
        <f>IF(C278="","",VLOOKUP($A278,'Infos Gerais'!$A$2:$D$101,4,FALSE))</f>
        <v>Extinto</v>
      </c>
      <c r="C278" s="170" t="str">
        <f>IF(A278="","",VLOOKUP($A278,'Infos Gerais'!$A$2:$I$101,7,FALSE))</f>
        <v>FCS</v>
      </c>
      <c r="D278" s="167" t="str">
        <f>IF(C278="","",VLOOKUP($A278,'Infos Gerais'!$A$2:$I$101,9,FALSE))</f>
        <v>ICSM</v>
      </c>
      <c r="E278" s="97" t="s">
        <v>49</v>
      </c>
      <c r="F278" s="98">
        <v>17</v>
      </c>
      <c r="G278" s="113">
        <v>286311.83</v>
      </c>
      <c r="H278" s="196">
        <v>213857.9</v>
      </c>
      <c r="I278" s="192">
        <v>40452</v>
      </c>
      <c r="J278" s="100">
        <v>40515</v>
      </c>
    </row>
    <row r="279" spans="1:10" x14ac:dyDescent="0.25">
      <c r="A279" s="96" t="s">
        <v>489</v>
      </c>
      <c r="B279" s="165" t="str">
        <f>IF(C279="","",VLOOKUP($A279,'Infos Gerais'!$A$2:$D$101,4,FALSE))</f>
        <v>Extinto</v>
      </c>
      <c r="C279" s="170" t="str">
        <f>IF(A279="","",VLOOKUP($A279,'Infos Gerais'!$A$2:$I$101,7,FALSE))</f>
        <v>FCS</v>
      </c>
      <c r="D279" s="167" t="str">
        <f>IF(C279="","",VLOOKUP($A279,'Infos Gerais'!$A$2:$I$101,9,FALSE))</f>
        <v>ICSM</v>
      </c>
      <c r="E279" s="97" t="s">
        <v>52</v>
      </c>
      <c r="F279" s="98">
        <v>18</v>
      </c>
      <c r="G279" s="113">
        <v>377464.37</v>
      </c>
      <c r="H279" s="196">
        <v>377464.37</v>
      </c>
      <c r="I279" s="192">
        <v>40575</v>
      </c>
      <c r="J279" s="100">
        <v>40625</v>
      </c>
    </row>
    <row r="280" spans="1:10" x14ac:dyDescent="0.25">
      <c r="A280" s="96" t="s">
        <v>489</v>
      </c>
      <c r="B280" s="165" t="str">
        <f>IF(C280="","",VLOOKUP($A280,'Infos Gerais'!$A$2:$D$101,4,FALSE))</f>
        <v>Extinto</v>
      </c>
      <c r="C280" s="170" t="str">
        <f>IF(A280="","",VLOOKUP($A280,'Infos Gerais'!$A$2:$I$101,7,FALSE))</f>
        <v>FCS</v>
      </c>
      <c r="D280" s="167" t="str">
        <f>IF(C280="","",VLOOKUP($A280,'Infos Gerais'!$A$2:$I$101,9,FALSE))</f>
        <v>ICSM</v>
      </c>
      <c r="E280" s="97" t="s">
        <v>52</v>
      </c>
      <c r="F280" s="98">
        <v>19</v>
      </c>
      <c r="G280" s="113">
        <v>346531.55</v>
      </c>
      <c r="H280" s="196">
        <v>346531.55</v>
      </c>
      <c r="I280" s="192">
        <v>40664</v>
      </c>
      <c r="J280" s="100">
        <v>40704</v>
      </c>
    </row>
    <row r="281" spans="1:10" x14ac:dyDescent="0.25">
      <c r="A281" s="96" t="s">
        <v>489</v>
      </c>
      <c r="B281" s="165" t="str">
        <f>IF(C281="","",VLOOKUP($A281,'Infos Gerais'!$A$2:$D$101,4,FALSE))</f>
        <v>Extinto</v>
      </c>
      <c r="C281" s="170" t="str">
        <f>IF(A281="","",VLOOKUP($A281,'Infos Gerais'!$A$2:$I$101,7,FALSE))</f>
        <v>FCS</v>
      </c>
      <c r="D281" s="167" t="str">
        <f>IF(C281="","",VLOOKUP($A281,'Infos Gerais'!$A$2:$I$101,9,FALSE))</f>
        <v>ICSM</v>
      </c>
      <c r="E281" s="97" t="s">
        <v>52</v>
      </c>
      <c r="F281" s="98">
        <v>20</v>
      </c>
      <c r="G281" s="113">
        <v>324435.02</v>
      </c>
      <c r="H281" s="196">
        <v>324435.02</v>
      </c>
      <c r="I281" s="192">
        <v>40756</v>
      </c>
      <c r="J281" s="100">
        <v>40868</v>
      </c>
    </row>
    <row r="282" spans="1:10" x14ac:dyDescent="0.25">
      <c r="A282" s="96" t="s">
        <v>489</v>
      </c>
      <c r="B282" s="165" t="str">
        <f>IF(C282="","",VLOOKUP($A282,'Infos Gerais'!$A$2:$D$101,4,FALSE))</f>
        <v>Extinto</v>
      </c>
      <c r="C282" s="170" t="str">
        <f>IF(A282="","",VLOOKUP($A282,'Infos Gerais'!$A$2:$I$101,7,FALSE))</f>
        <v>FCS</v>
      </c>
      <c r="D282" s="167" t="str">
        <f>IF(C282="","",VLOOKUP($A282,'Infos Gerais'!$A$2:$I$101,9,FALSE))</f>
        <v>ICSM</v>
      </c>
      <c r="E282" s="97" t="s">
        <v>52</v>
      </c>
      <c r="F282" s="98">
        <v>21</v>
      </c>
      <c r="G282" s="113">
        <v>251655.06</v>
      </c>
      <c r="H282" s="196">
        <v>251655.06</v>
      </c>
      <c r="I282" s="192">
        <v>40848</v>
      </c>
      <c r="J282" s="100">
        <v>40891</v>
      </c>
    </row>
    <row r="283" spans="1:10" x14ac:dyDescent="0.25">
      <c r="A283" s="96" t="s">
        <v>489</v>
      </c>
      <c r="B283" s="165" t="str">
        <f>IF(C283="","",VLOOKUP($A283,'Infos Gerais'!$A$2:$D$101,4,FALSE))</f>
        <v>Extinto</v>
      </c>
      <c r="C283" s="170" t="str">
        <f>IF(A283="","",VLOOKUP($A283,'Infos Gerais'!$A$2:$I$101,7,FALSE))</f>
        <v>FCS</v>
      </c>
      <c r="D283" s="167" t="str">
        <f>IF(C283="","",VLOOKUP($A283,'Infos Gerais'!$A$2:$I$101,9,FALSE))</f>
        <v>ICSM</v>
      </c>
      <c r="E283" s="97" t="s">
        <v>55</v>
      </c>
      <c r="F283" s="98">
        <v>22</v>
      </c>
      <c r="G283" s="113">
        <v>403787.73</v>
      </c>
      <c r="H283" s="196">
        <v>403787.73</v>
      </c>
      <c r="I283" s="192">
        <v>40940</v>
      </c>
      <c r="J283" s="100">
        <v>40983</v>
      </c>
    </row>
    <row r="284" spans="1:10" x14ac:dyDescent="0.25">
      <c r="A284" s="96" t="s">
        <v>489</v>
      </c>
      <c r="B284" s="165" t="str">
        <f>IF(C284="","",VLOOKUP($A284,'Infos Gerais'!$A$2:$D$101,4,FALSE))</f>
        <v>Extinto</v>
      </c>
      <c r="C284" s="170" t="str">
        <f>IF(A284="","",VLOOKUP($A284,'Infos Gerais'!$A$2:$I$101,7,FALSE))</f>
        <v>FCS</v>
      </c>
      <c r="D284" s="167" t="str">
        <f>IF(C284="","",VLOOKUP($A284,'Infos Gerais'!$A$2:$I$101,9,FALSE))</f>
        <v>ICSM</v>
      </c>
      <c r="E284" s="97" t="s">
        <v>55</v>
      </c>
      <c r="F284" s="98">
        <v>23</v>
      </c>
      <c r="G284" s="113">
        <v>240079.59</v>
      </c>
      <c r="H284" s="196">
        <v>240079.59</v>
      </c>
      <c r="I284" s="192">
        <v>41030</v>
      </c>
      <c r="J284" s="100">
        <v>41064</v>
      </c>
    </row>
    <row r="285" spans="1:10" x14ac:dyDescent="0.25">
      <c r="A285" s="96" t="s">
        <v>489</v>
      </c>
      <c r="B285" s="165" t="str">
        <f>IF(C285="","",VLOOKUP($A285,'Infos Gerais'!$A$2:$D$101,4,FALSE))</f>
        <v>Extinto</v>
      </c>
      <c r="C285" s="170" t="str">
        <f>IF(A285="","",VLOOKUP($A285,'Infos Gerais'!$A$2:$I$101,7,FALSE))</f>
        <v>FCS</v>
      </c>
      <c r="D285" s="167" t="str">
        <f>IF(C285="","",VLOOKUP($A285,'Infos Gerais'!$A$2:$I$101,9,FALSE))</f>
        <v>ICSM</v>
      </c>
      <c r="E285" s="97" t="s">
        <v>55</v>
      </c>
      <c r="F285" s="98">
        <v>24</v>
      </c>
      <c r="G285" s="113">
        <v>240079.59</v>
      </c>
      <c r="H285" s="196">
        <v>240079.59</v>
      </c>
      <c r="I285" s="192">
        <v>41122</v>
      </c>
      <c r="J285" s="100">
        <v>41122</v>
      </c>
    </row>
    <row r="286" spans="1:10" x14ac:dyDescent="0.25">
      <c r="A286" s="96" t="s">
        <v>489</v>
      </c>
      <c r="B286" s="165" t="str">
        <f>IF(C286="","",VLOOKUP($A286,'Infos Gerais'!$A$2:$D$101,4,FALSE))</f>
        <v>Extinto</v>
      </c>
      <c r="C286" s="170" t="str">
        <f>IF(A286="","",VLOOKUP($A286,'Infos Gerais'!$A$2:$I$101,7,FALSE))</f>
        <v>FCS</v>
      </c>
      <c r="D286" s="167" t="str">
        <f>IF(C286="","",VLOOKUP($A286,'Infos Gerais'!$A$2:$I$101,9,FALSE))</f>
        <v>ICSM</v>
      </c>
      <c r="E286" s="97" t="s">
        <v>58</v>
      </c>
      <c r="F286" s="98">
        <v>25</v>
      </c>
      <c r="G286" s="113">
        <v>160053.07999999999</v>
      </c>
      <c r="H286" s="196">
        <v>152695.04999999999</v>
      </c>
      <c r="I286" s="192">
        <v>41214</v>
      </c>
      <c r="J286" s="100">
        <v>41244</v>
      </c>
    </row>
    <row r="287" spans="1:10" x14ac:dyDescent="0.25">
      <c r="A287" s="96" t="s">
        <v>489</v>
      </c>
      <c r="B287" s="165" t="str">
        <f>IF(C287="","",VLOOKUP($A287,'Infos Gerais'!$A$2:$D$101,4,FALSE))</f>
        <v>Extinto</v>
      </c>
      <c r="C287" s="170" t="str">
        <f>IF(A287="","",VLOOKUP($A287,'Infos Gerais'!$A$2:$I$101,7,FALSE))</f>
        <v>FCS</v>
      </c>
      <c r="D287" s="167" t="str">
        <f>IF(C287="","",VLOOKUP($A287,'Infos Gerais'!$A$2:$I$101,9,FALSE))</f>
        <v>ICSM</v>
      </c>
      <c r="E287" s="97" t="s">
        <v>60</v>
      </c>
      <c r="F287" s="98">
        <v>26</v>
      </c>
      <c r="G287" s="113">
        <v>383938</v>
      </c>
      <c r="H287" s="196">
        <v>365360.29</v>
      </c>
      <c r="I287" s="192">
        <v>41306</v>
      </c>
      <c r="J287" s="100">
        <v>41334</v>
      </c>
    </row>
    <row r="288" spans="1:10" x14ac:dyDescent="0.25">
      <c r="A288" s="96" t="s">
        <v>489</v>
      </c>
      <c r="B288" s="165" t="str">
        <f>IF(C288="","",VLOOKUP($A288,'Infos Gerais'!$A$2:$D$101,4,FALSE))</f>
        <v>Extinto</v>
      </c>
      <c r="C288" s="170" t="str">
        <f>IF(A288="","",VLOOKUP($A288,'Infos Gerais'!$A$2:$I$101,7,FALSE))</f>
        <v>FCS</v>
      </c>
      <c r="D288" s="167" t="str">
        <f>IF(C288="","",VLOOKUP($A288,'Infos Gerais'!$A$2:$I$101,9,FALSE))</f>
        <v>ICSM</v>
      </c>
      <c r="E288" s="97" t="s">
        <v>60</v>
      </c>
      <c r="F288" s="98">
        <v>27</v>
      </c>
      <c r="G288" s="113">
        <v>371548.78</v>
      </c>
      <c r="H288" s="196">
        <v>371548.78</v>
      </c>
      <c r="I288" s="192">
        <v>41395</v>
      </c>
      <c r="J288" s="100">
        <v>41456</v>
      </c>
    </row>
    <row r="289" spans="1:10" x14ac:dyDescent="0.25">
      <c r="A289" s="96" t="s">
        <v>489</v>
      </c>
      <c r="B289" s="165" t="str">
        <f>IF(C289="","",VLOOKUP($A289,'Infos Gerais'!$A$2:$D$101,4,FALSE))</f>
        <v>Extinto</v>
      </c>
      <c r="C289" s="170" t="str">
        <f>IF(A289="","",VLOOKUP($A289,'Infos Gerais'!$A$2:$I$101,7,FALSE))</f>
        <v>FCS</v>
      </c>
      <c r="D289" s="167" t="str">
        <f>IF(C289="","",VLOOKUP($A289,'Infos Gerais'!$A$2:$I$101,9,FALSE))</f>
        <v>ICSM</v>
      </c>
      <c r="E289" s="97" t="s">
        <v>60</v>
      </c>
      <c r="F289" s="98">
        <v>28</v>
      </c>
      <c r="G289" s="113">
        <v>384548.78</v>
      </c>
      <c r="H289" s="196">
        <v>362548.78</v>
      </c>
      <c r="I289" s="192">
        <v>41487</v>
      </c>
      <c r="J289" s="100">
        <v>41518</v>
      </c>
    </row>
    <row r="290" spans="1:10" x14ac:dyDescent="0.25">
      <c r="A290" s="96" t="s">
        <v>489</v>
      </c>
      <c r="B290" s="165" t="str">
        <f>IF(C290="","",VLOOKUP($A290,'Infos Gerais'!$A$2:$D$101,4,FALSE))</f>
        <v>Extinto</v>
      </c>
      <c r="C290" s="170" t="str">
        <f>IF(A290="","",VLOOKUP($A290,'Infos Gerais'!$A$2:$I$101,7,FALSE))</f>
        <v>FCS</v>
      </c>
      <c r="D290" s="167" t="str">
        <f>IF(C290="","",VLOOKUP($A290,'Infos Gerais'!$A$2:$I$101,9,FALSE))</f>
        <v>ICSM</v>
      </c>
      <c r="E290" s="97" t="s">
        <v>60</v>
      </c>
      <c r="F290" s="98">
        <v>29</v>
      </c>
      <c r="G290" s="113">
        <v>268386.19</v>
      </c>
      <c r="H290" s="196">
        <v>268386.19</v>
      </c>
      <c r="I290" s="192">
        <v>41579</v>
      </c>
      <c r="J290" s="100">
        <v>41609</v>
      </c>
    </row>
    <row r="291" spans="1:10" x14ac:dyDescent="0.25">
      <c r="A291" s="96" t="s">
        <v>489</v>
      </c>
      <c r="B291" s="165" t="str">
        <f>IF(C291="","",VLOOKUP($A291,'Infos Gerais'!$A$2:$D$101,4,FALSE))</f>
        <v>Extinto</v>
      </c>
      <c r="C291" s="170" t="str">
        <f>IF(A291="","",VLOOKUP($A291,'Infos Gerais'!$A$2:$I$101,7,FALSE))</f>
        <v>FCS</v>
      </c>
      <c r="D291" s="167" t="str">
        <f>IF(C291="","",VLOOKUP($A291,'Infos Gerais'!$A$2:$I$101,9,FALSE))</f>
        <v>ICSM</v>
      </c>
      <c r="E291" s="97" t="s">
        <v>62</v>
      </c>
      <c r="F291" s="98">
        <v>30</v>
      </c>
      <c r="G291" s="113">
        <v>719227.66</v>
      </c>
      <c r="H291" s="196">
        <v>719172.85</v>
      </c>
      <c r="I291" s="192">
        <v>41671</v>
      </c>
      <c r="J291" s="100">
        <v>41703</v>
      </c>
    </row>
    <row r="292" spans="1:10" x14ac:dyDescent="0.25">
      <c r="A292" s="96" t="s">
        <v>489</v>
      </c>
      <c r="B292" s="165" t="str">
        <f>IF(C292="","",VLOOKUP($A292,'Infos Gerais'!$A$2:$D$101,4,FALSE))</f>
        <v>Extinto</v>
      </c>
      <c r="C292" s="170" t="str">
        <f>IF(A292="","",VLOOKUP($A292,'Infos Gerais'!$A$2:$I$101,7,FALSE))</f>
        <v>FCS</v>
      </c>
      <c r="D292" s="167" t="str">
        <f>IF(C292="","",VLOOKUP($A292,'Infos Gerais'!$A$2:$I$101,9,FALSE))</f>
        <v>ICSM</v>
      </c>
      <c r="E292" s="97" t="s">
        <v>62</v>
      </c>
      <c r="F292" s="98">
        <v>31</v>
      </c>
      <c r="G292" s="113">
        <v>542375.72</v>
      </c>
      <c r="H292" s="196">
        <v>542375.72</v>
      </c>
      <c r="I292" s="192">
        <v>41791</v>
      </c>
      <c r="J292" s="100">
        <v>41802</v>
      </c>
    </row>
    <row r="293" spans="1:10" x14ac:dyDescent="0.25">
      <c r="A293" s="96" t="s">
        <v>489</v>
      </c>
      <c r="B293" s="165" t="str">
        <f>IF(C293="","",VLOOKUP($A293,'Infos Gerais'!$A$2:$D$101,4,FALSE))</f>
        <v>Extinto</v>
      </c>
      <c r="C293" s="170" t="str">
        <f>IF(A293="","",VLOOKUP($A293,'Infos Gerais'!$A$2:$I$101,7,FALSE))</f>
        <v>FCS</v>
      </c>
      <c r="D293" s="167" t="str">
        <f>IF(C293="","",VLOOKUP($A293,'Infos Gerais'!$A$2:$I$101,9,FALSE))</f>
        <v>ICSM</v>
      </c>
      <c r="E293" s="97" t="s">
        <v>62</v>
      </c>
      <c r="F293" s="98">
        <v>32</v>
      </c>
      <c r="G293" s="113">
        <v>531527.72</v>
      </c>
      <c r="H293" s="196">
        <v>531582.53</v>
      </c>
      <c r="I293" s="192">
        <v>41883</v>
      </c>
      <c r="J293" s="100">
        <v>41886</v>
      </c>
    </row>
    <row r="294" spans="1:10" x14ac:dyDescent="0.25">
      <c r="A294" s="96" t="s">
        <v>489</v>
      </c>
      <c r="B294" s="165" t="str">
        <f>IF(C294="","",VLOOKUP($A294,'Infos Gerais'!$A$2:$D$101,4,FALSE))</f>
        <v>Extinto</v>
      </c>
      <c r="C294" s="170" t="str">
        <f>IF(A294="","",VLOOKUP($A294,'Infos Gerais'!$A$2:$I$101,7,FALSE))</f>
        <v>FCS</v>
      </c>
      <c r="D294" s="167" t="str">
        <f>IF(C294="","",VLOOKUP($A294,'Infos Gerais'!$A$2:$I$101,9,FALSE))</f>
        <v>ICSM</v>
      </c>
      <c r="E294" s="97" t="s">
        <v>62</v>
      </c>
      <c r="F294" s="98">
        <v>33</v>
      </c>
      <c r="G294" s="113">
        <v>315290.03999999998</v>
      </c>
      <c r="H294" s="196">
        <v>315290.90000000002</v>
      </c>
      <c r="I294" s="192">
        <v>41974</v>
      </c>
      <c r="J294" s="100">
        <v>41989</v>
      </c>
    </row>
    <row r="295" spans="1:10" x14ac:dyDescent="0.25">
      <c r="A295" s="96" t="s">
        <v>489</v>
      </c>
      <c r="B295" s="165" t="str">
        <f>IF(C295="","",VLOOKUP($A295,'Infos Gerais'!$A$2:$D$101,4,FALSE))</f>
        <v>Extinto</v>
      </c>
      <c r="C295" s="170" t="str">
        <f>IF(A295="","",VLOOKUP($A295,'Infos Gerais'!$A$2:$I$101,7,FALSE))</f>
        <v>FCS</v>
      </c>
      <c r="D295" s="167" t="str">
        <f>IF(C295="","",VLOOKUP($A295,'Infos Gerais'!$A$2:$I$101,9,FALSE))</f>
        <v>ICSM</v>
      </c>
      <c r="E295" s="97" t="s">
        <v>64</v>
      </c>
      <c r="F295" s="98">
        <v>34</v>
      </c>
      <c r="G295" s="113">
        <v>1113826.46</v>
      </c>
      <c r="H295" s="196">
        <v>1113826.46</v>
      </c>
      <c r="I295" s="192">
        <v>42036</v>
      </c>
      <c r="J295" s="100">
        <v>42062</v>
      </c>
    </row>
    <row r="296" spans="1:10" x14ac:dyDescent="0.25">
      <c r="A296" s="96" t="s">
        <v>489</v>
      </c>
      <c r="B296" s="165" t="str">
        <f>IF(C296="","",VLOOKUP($A296,'Infos Gerais'!$A$2:$D$101,4,FALSE))</f>
        <v>Extinto</v>
      </c>
      <c r="C296" s="170" t="str">
        <f>IF(A296="","",VLOOKUP($A296,'Infos Gerais'!$A$2:$I$101,7,FALSE))</f>
        <v>FCS</v>
      </c>
      <c r="D296" s="167" t="str">
        <f>IF(C296="","",VLOOKUP($A296,'Infos Gerais'!$A$2:$I$101,9,FALSE))</f>
        <v>ICSM</v>
      </c>
      <c r="E296" s="97" t="s">
        <v>64</v>
      </c>
      <c r="F296" s="98">
        <v>35</v>
      </c>
      <c r="G296" s="113">
        <v>974950.59</v>
      </c>
      <c r="H296" s="196">
        <v>463232.09</v>
      </c>
      <c r="I296" s="192">
        <v>42156</v>
      </c>
      <c r="J296" s="100">
        <v>42170</v>
      </c>
    </row>
    <row r="297" spans="1:10" x14ac:dyDescent="0.25">
      <c r="A297" s="96" t="s">
        <v>489</v>
      </c>
      <c r="B297" s="165" t="str">
        <f>IF(C297="","",VLOOKUP($A297,'Infos Gerais'!$A$2:$D$101,4,FALSE))</f>
        <v>Extinto</v>
      </c>
      <c r="C297" s="170" t="str">
        <f>IF(A297="","",VLOOKUP($A297,'Infos Gerais'!$A$2:$I$101,7,FALSE))</f>
        <v>FCS</v>
      </c>
      <c r="D297" s="167" t="str">
        <f>IF(C297="","",VLOOKUP($A297,'Infos Gerais'!$A$2:$I$101,9,FALSE))</f>
        <v>ICSM</v>
      </c>
      <c r="E297" s="97" t="s">
        <v>64</v>
      </c>
      <c r="F297" s="98">
        <v>36</v>
      </c>
      <c r="G297" s="113">
        <v>511222.95</v>
      </c>
      <c r="H297" s="196">
        <v>542941.46</v>
      </c>
      <c r="I297" s="192">
        <v>42278</v>
      </c>
      <c r="J297" s="100">
        <v>42282</v>
      </c>
    </row>
    <row r="298" spans="1:10" x14ac:dyDescent="0.25">
      <c r="A298" s="96" t="s">
        <v>490</v>
      </c>
      <c r="B298" s="165" t="str">
        <f>IF(C298="","",VLOOKUP($A298,'Infos Gerais'!$A$2:$D$101,4,FALSE))</f>
        <v>Extinto</v>
      </c>
      <c r="C298" s="170" t="str">
        <f>IF(A298="","",VLOOKUP($A298,'Infos Gerais'!$A$2:$I$101,7,FALSE))</f>
        <v>FCS</v>
      </c>
      <c r="D298" s="167" t="str">
        <f>IF(C298="","",VLOOKUP($A298,'Infos Gerais'!$A$2:$I$101,9,FALSE))</f>
        <v>ICOS</v>
      </c>
      <c r="E298" s="97" t="s">
        <v>34</v>
      </c>
      <c r="F298" s="98">
        <v>1</v>
      </c>
      <c r="G298" s="113">
        <v>366774</v>
      </c>
      <c r="H298" s="196">
        <v>366774</v>
      </c>
      <c r="I298" s="192">
        <v>38957</v>
      </c>
      <c r="J298" s="100">
        <v>38944</v>
      </c>
    </row>
    <row r="299" spans="1:10" x14ac:dyDescent="0.25">
      <c r="A299" s="96" t="s">
        <v>490</v>
      </c>
      <c r="B299" s="165" t="str">
        <f>IF(C299="","",VLOOKUP($A299,'Infos Gerais'!$A$2:$D$101,4,FALSE))</f>
        <v>Extinto</v>
      </c>
      <c r="C299" s="170" t="str">
        <f>IF(A299="","",VLOOKUP($A299,'Infos Gerais'!$A$2:$I$101,7,FALSE))</f>
        <v>FCS</v>
      </c>
      <c r="D299" s="167" t="str">
        <f>IF(C299="","",VLOOKUP($A299,'Infos Gerais'!$A$2:$I$101,9,FALSE))</f>
        <v>ICOS</v>
      </c>
      <c r="E299" s="97" t="s">
        <v>34</v>
      </c>
      <c r="F299" s="98">
        <v>2</v>
      </c>
      <c r="G299" s="113">
        <v>366774</v>
      </c>
      <c r="H299" s="196">
        <v>366774</v>
      </c>
      <c r="I299" s="192">
        <v>39049</v>
      </c>
      <c r="J299" s="100">
        <v>39036</v>
      </c>
    </row>
    <row r="300" spans="1:10" x14ac:dyDescent="0.25">
      <c r="A300" s="96" t="s">
        <v>490</v>
      </c>
      <c r="B300" s="165" t="str">
        <f>IF(C300="","",VLOOKUP($A300,'Infos Gerais'!$A$2:$D$101,4,FALSE))</f>
        <v>Extinto</v>
      </c>
      <c r="C300" s="170" t="str">
        <f>IF(A300="","",VLOOKUP($A300,'Infos Gerais'!$A$2:$I$101,7,FALSE))</f>
        <v>FCS</v>
      </c>
      <c r="D300" s="167" t="str">
        <f>IF(C300="","",VLOOKUP($A300,'Infos Gerais'!$A$2:$I$101,9,FALSE))</f>
        <v>ICOS</v>
      </c>
      <c r="E300" s="97" t="s">
        <v>37</v>
      </c>
      <c r="F300" s="98">
        <v>3</v>
      </c>
      <c r="G300" s="113">
        <v>322731.2</v>
      </c>
      <c r="H300" s="196">
        <v>322731.2</v>
      </c>
      <c r="I300" s="192">
        <v>39325</v>
      </c>
      <c r="J300" s="100">
        <v>39309</v>
      </c>
    </row>
    <row r="301" spans="1:10" x14ac:dyDescent="0.25">
      <c r="A301" s="96" t="s">
        <v>490</v>
      </c>
      <c r="B301" s="165" t="str">
        <f>IF(C301="","",VLOOKUP($A301,'Infos Gerais'!$A$2:$D$101,4,FALSE))</f>
        <v>Extinto</v>
      </c>
      <c r="C301" s="170" t="str">
        <f>IF(A301="","",VLOOKUP($A301,'Infos Gerais'!$A$2:$I$101,7,FALSE))</f>
        <v>FCS</v>
      </c>
      <c r="D301" s="167" t="str">
        <f>IF(C301="","",VLOOKUP($A301,'Infos Gerais'!$A$2:$I$101,9,FALSE))</f>
        <v>ICOS</v>
      </c>
      <c r="E301" s="97" t="s">
        <v>37</v>
      </c>
      <c r="F301" s="98">
        <v>4</v>
      </c>
      <c r="G301" s="113">
        <v>423031</v>
      </c>
      <c r="H301" s="196">
        <v>423031</v>
      </c>
      <c r="I301" s="192">
        <v>39336</v>
      </c>
      <c r="J301" s="100">
        <v>39309</v>
      </c>
    </row>
    <row r="302" spans="1:10" x14ac:dyDescent="0.25">
      <c r="A302" s="96" t="s">
        <v>490</v>
      </c>
      <c r="B302" s="165" t="str">
        <f>IF(C302="","",VLOOKUP($A302,'Infos Gerais'!$A$2:$D$101,4,FALSE))</f>
        <v>Extinto</v>
      </c>
      <c r="C302" s="170" t="str">
        <f>IF(A302="","",VLOOKUP($A302,'Infos Gerais'!$A$2:$I$101,7,FALSE))</f>
        <v>FCS</v>
      </c>
      <c r="D302" s="167" t="str">
        <f>IF(C302="","",VLOOKUP($A302,'Infos Gerais'!$A$2:$I$101,9,FALSE))</f>
        <v>ICOS</v>
      </c>
      <c r="E302" s="97" t="s">
        <v>37</v>
      </c>
      <c r="F302" s="98">
        <v>5</v>
      </c>
      <c r="G302" s="113">
        <v>331670</v>
      </c>
      <c r="H302" s="196">
        <v>331670</v>
      </c>
      <c r="I302" s="192">
        <v>39363</v>
      </c>
      <c r="J302" s="100">
        <v>39370</v>
      </c>
    </row>
    <row r="303" spans="1:10" x14ac:dyDescent="0.25">
      <c r="A303" s="96" t="s">
        <v>490</v>
      </c>
      <c r="B303" s="165" t="str">
        <f>IF(C303="","",VLOOKUP($A303,'Infos Gerais'!$A$2:$D$101,4,FALSE))</f>
        <v>Extinto</v>
      </c>
      <c r="C303" s="170" t="str">
        <f>IF(A303="","",VLOOKUP($A303,'Infos Gerais'!$A$2:$I$101,7,FALSE))</f>
        <v>FCS</v>
      </c>
      <c r="D303" s="167" t="str">
        <f>IF(C303="","",VLOOKUP($A303,'Infos Gerais'!$A$2:$I$101,9,FALSE))</f>
        <v>ICOS</v>
      </c>
      <c r="E303" s="97" t="s">
        <v>37</v>
      </c>
      <c r="F303" s="98">
        <v>6</v>
      </c>
      <c r="G303" s="113">
        <v>400686</v>
      </c>
      <c r="H303" s="196">
        <v>0</v>
      </c>
      <c r="I303" s="192">
        <v>39394</v>
      </c>
      <c r="J303" s="100"/>
    </row>
    <row r="304" spans="1:10" x14ac:dyDescent="0.25">
      <c r="A304" s="96" t="s">
        <v>491</v>
      </c>
      <c r="B304" s="165" t="str">
        <f>IF(C304="","",VLOOKUP($A304,'Infos Gerais'!$A$2:$D$101,4,FALSE))</f>
        <v>Extinto</v>
      </c>
      <c r="C304" s="170" t="str">
        <f>IF(A304="","",VLOOKUP($A304,'Infos Gerais'!$A$2:$I$101,7,FALSE))</f>
        <v>SEDRU</v>
      </c>
      <c r="D304" s="167" t="str">
        <f>IF(C304="","",VLOOKUP($A304,'Infos Gerais'!$A$2:$I$101,9,FALSE))</f>
        <v>IH</v>
      </c>
      <c r="E304" s="97" t="s">
        <v>29</v>
      </c>
      <c r="F304" s="98">
        <v>1</v>
      </c>
      <c r="G304" s="113">
        <v>346000</v>
      </c>
      <c r="H304" s="196">
        <v>346000</v>
      </c>
      <c r="I304" s="192">
        <v>38874</v>
      </c>
      <c r="J304" s="100">
        <v>38883</v>
      </c>
    </row>
    <row r="305" spans="1:10" x14ac:dyDescent="0.25">
      <c r="A305" s="96" t="s">
        <v>491</v>
      </c>
      <c r="B305" s="165" t="str">
        <f>IF(C305="","",VLOOKUP($A305,'Infos Gerais'!$A$2:$D$101,4,FALSE))</f>
        <v>Extinto</v>
      </c>
      <c r="C305" s="170" t="str">
        <f>IF(A305="","",VLOOKUP($A305,'Infos Gerais'!$A$2:$I$101,7,FALSE))</f>
        <v>SEDRU</v>
      </c>
      <c r="D305" s="167" t="str">
        <f>IF(C305="","",VLOOKUP($A305,'Infos Gerais'!$A$2:$I$101,9,FALSE))</f>
        <v>IH</v>
      </c>
      <c r="E305" s="97" t="s">
        <v>29</v>
      </c>
      <c r="F305" s="98">
        <v>2</v>
      </c>
      <c r="G305" s="113">
        <v>276800</v>
      </c>
      <c r="H305" s="196">
        <v>0</v>
      </c>
      <c r="I305" s="192">
        <v>38961</v>
      </c>
      <c r="J305" s="100"/>
    </row>
    <row r="306" spans="1:10" x14ac:dyDescent="0.25">
      <c r="A306" s="96" t="s">
        <v>491</v>
      </c>
      <c r="B306" s="165" t="str">
        <f>IF(C306="","",VLOOKUP($A306,'Infos Gerais'!$A$2:$D$101,4,FALSE))</f>
        <v>Extinto</v>
      </c>
      <c r="C306" s="170" t="str">
        <f>IF(A306="","",VLOOKUP($A306,'Infos Gerais'!$A$2:$I$101,7,FALSE))</f>
        <v>SEDRU</v>
      </c>
      <c r="D306" s="167" t="str">
        <f>IF(C306="","",VLOOKUP($A306,'Infos Gerais'!$A$2:$I$101,9,FALSE))</f>
        <v>IH</v>
      </c>
      <c r="E306" s="97" t="s">
        <v>29</v>
      </c>
      <c r="F306" s="98">
        <v>3</v>
      </c>
      <c r="G306" s="113">
        <v>276800</v>
      </c>
      <c r="H306" s="196">
        <v>0</v>
      </c>
      <c r="I306" s="192">
        <v>39052</v>
      </c>
      <c r="J306" s="100"/>
    </row>
    <row r="307" spans="1:10" x14ac:dyDescent="0.25">
      <c r="A307" s="96" t="s">
        <v>491</v>
      </c>
      <c r="B307" s="165" t="str">
        <f>IF(C307="","",VLOOKUP($A307,'Infos Gerais'!$A$2:$D$101,4,FALSE))</f>
        <v>Extinto</v>
      </c>
      <c r="C307" s="170" t="str">
        <f>IF(A307="","",VLOOKUP($A307,'Infos Gerais'!$A$2:$I$101,7,FALSE))</f>
        <v>SEDRU</v>
      </c>
      <c r="D307" s="167" t="str">
        <f>IF(C307="","",VLOOKUP($A307,'Infos Gerais'!$A$2:$I$101,9,FALSE))</f>
        <v>IH</v>
      </c>
      <c r="E307" s="97" t="s">
        <v>29</v>
      </c>
      <c r="F307" s="98">
        <v>4</v>
      </c>
      <c r="G307" s="113">
        <v>276800</v>
      </c>
      <c r="H307" s="196">
        <v>0</v>
      </c>
      <c r="I307" s="192">
        <v>39142</v>
      </c>
      <c r="J307" s="100"/>
    </row>
    <row r="308" spans="1:10" x14ac:dyDescent="0.25">
      <c r="A308" s="96" t="s">
        <v>491</v>
      </c>
      <c r="B308" s="165" t="str">
        <f>IF(C308="","",VLOOKUP($A308,'Infos Gerais'!$A$2:$D$101,4,FALSE))</f>
        <v>Extinto</v>
      </c>
      <c r="C308" s="170" t="str">
        <f>IF(A308="","",VLOOKUP($A308,'Infos Gerais'!$A$2:$I$101,7,FALSE))</f>
        <v>SEDRU</v>
      </c>
      <c r="D308" s="167" t="str">
        <f>IF(C308="","",VLOOKUP($A308,'Infos Gerais'!$A$2:$I$101,9,FALSE))</f>
        <v>IH</v>
      </c>
      <c r="E308" s="97" t="s">
        <v>29</v>
      </c>
      <c r="F308" s="98">
        <v>5</v>
      </c>
      <c r="G308" s="113">
        <v>276800</v>
      </c>
      <c r="H308" s="196">
        <v>0</v>
      </c>
      <c r="I308" s="192">
        <v>39234</v>
      </c>
      <c r="J308" s="100"/>
    </row>
    <row r="309" spans="1:10" x14ac:dyDescent="0.25">
      <c r="A309" s="96" t="s">
        <v>491</v>
      </c>
      <c r="B309" s="165" t="str">
        <f>IF(C309="","",VLOOKUP($A309,'Infos Gerais'!$A$2:$D$101,4,FALSE))</f>
        <v>Extinto</v>
      </c>
      <c r="C309" s="170" t="str">
        <f>IF(A309="","",VLOOKUP($A309,'Infos Gerais'!$A$2:$I$101,7,FALSE))</f>
        <v>SEDRU</v>
      </c>
      <c r="D309" s="167" t="str">
        <f>IF(C309="","",VLOOKUP($A309,'Infos Gerais'!$A$2:$I$101,9,FALSE))</f>
        <v>IH</v>
      </c>
      <c r="E309" s="97" t="s">
        <v>29</v>
      </c>
      <c r="F309" s="98">
        <v>6</v>
      </c>
      <c r="G309" s="113">
        <v>276800</v>
      </c>
      <c r="H309" s="196">
        <v>0</v>
      </c>
      <c r="I309" s="192">
        <v>39356</v>
      </c>
      <c r="J309" s="100"/>
    </row>
    <row r="310" spans="1:10" x14ac:dyDescent="0.25">
      <c r="A310" s="96" t="s">
        <v>492</v>
      </c>
      <c r="B310" s="165" t="str">
        <f>IF(C310="","",VLOOKUP($A310,'Infos Gerais'!$A$2:$D$101,4,FALSE))</f>
        <v>Extinto</v>
      </c>
      <c r="C310" s="170" t="str">
        <f>IF(A310="","",VLOOKUP($A310,'Infos Gerais'!$A$2:$I$101,7,FALSE))</f>
        <v>SES</v>
      </c>
      <c r="D310" s="167" t="str">
        <f>IF(C310="","",VLOOKUP($A310,'Infos Gerais'!$A$2:$I$101,9,FALSE))</f>
        <v>ASAS</v>
      </c>
      <c r="E310" s="97" t="s">
        <v>29</v>
      </c>
      <c r="F310" s="98">
        <v>1</v>
      </c>
      <c r="G310" s="113">
        <v>17360</v>
      </c>
      <c r="H310" s="196">
        <v>17360</v>
      </c>
      <c r="I310" s="192">
        <v>38869</v>
      </c>
      <c r="J310" s="100">
        <v>38883</v>
      </c>
    </row>
    <row r="311" spans="1:10" x14ac:dyDescent="0.25">
      <c r="A311" s="96" t="s">
        <v>492</v>
      </c>
      <c r="B311" s="165" t="str">
        <f>IF(C311="","",VLOOKUP($A311,'Infos Gerais'!$A$2:$D$101,4,FALSE))</f>
        <v>Extinto</v>
      </c>
      <c r="C311" s="170" t="str">
        <f>IF(A311="","",VLOOKUP($A311,'Infos Gerais'!$A$2:$I$101,7,FALSE))</f>
        <v>SES</v>
      </c>
      <c r="D311" s="167" t="str">
        <f>IF(C311="","",VLOOKUP($A311,'Infos Gerais'!$A$2:$I$101,9,FALSE))</f>
        <v>ASAS</v>
      </c>
      <c r="E311" s="97" t="s">
        <v>29</v>
      </c>
      <c r="F311" s="98">
        <v>2</v>
      </c>
      <c r="G311" s="113">
        <v>12470</v>
      </c>
      <c r="H311" s="196">
        <v>12470</v>
      </c>
      <c r="I311" s="192">
        <v>38961</v>
      </c>
      <c r="J311" s="100">
        <v>38975</v>
      </c>
    </row>
    <row r="312" spans="1:10" x14ac:dyDescent="0.25">
      <c r="A312" s="96" t="s">
        <v>492</v>
      </c>
      <c r="B312" s="165" t="str">
        <f>IF(C312="","",VLOOKUP($A312,'Infos Gerais'!$A$2:$D$101,4,FALSE))</f>
        <v>Extinto</v>
      </c>
      <c r="C312" s="170" t="str">
        <f>IF(A312="","",VLOOKUP($A312,'Infos Gerais'!$A$2:$I$101,7,FALSE))</f>
        <v>SES</v>
      </c>
      <c r="D312" s="167" t="str">
        <f>IF(C312="","",VLOOKUP($A312,'Infos Gerais'!$A$2:$I$101,9,FALSE))</f>
        <v>ASAS</v>
      </c>
      <c r="E312" s="97" t="s">
        <v>29</v>
      </c>
      <c r="F312" s="98">
        <v>3</v>
      </c>
      <c r="G312" s="113">
        <v>12470</v>
      </c>
      <c r="H312" s="196">
        <v>12470</v>
      </c>
      <c r="I312" s="192">
        <v>39052</v>
      </c>
      <c r="J312" s="100">
        <v>39066</v>
      </c>
    </row>
    <row r="313" spans="1:10" x14ac:dyDescent="0.25">
      <c r="A313" s="96" t="s">
        <v>492</v>
      </c>
      <c r="B313" s="165" t="str">
        <f>IF(C313="","",VLOOKUP($A313,'Infos Gerais'!$A$2:$D$101,4,FALSE))</f>
        <v>Extinto</v>
      </c>
      <c r="C313" s="170" t="str">
        <f>IF(A313="","",VLOOKUP($A313,'Infos Gerais'!$A$2:$I$101,7,FALSE))</f>
        <v>SES</v>
      </c>
      <c r="D313" s="167" t="str">
        <f>IF(C313="","",VLOOKUP($A313,'Infos Gerais'!$A$2:$I$101,9,FALSE))</f>
        <v>ASAS</v>
      </c>
      <c r="E313" s="97" t="s">
        <v>29</v>
      </c>
      <c r="F313" s="98">
        <v>4</v>
      </c>
      <c r="G313" s="113">
        <v>12470</v>
      </c>
      <c r="H313" s="196">
        <v>12470</v>
      </c>
      <c r="I313" s="192">
        <v>38777</v>
      </c>
      <c r="J313" s="100">
        <v>38791</v>
      </c>
    </row>
    <row r="314" spans="1:10" x14ac:dyDescent="0.25">
      <c r="A314" s="96" t="s">
        <v>493</v>
      </c>
      <c r="B314" s="165" t="str">
        <f>IF(C314="","",VLOOKUP($A314,'Infos Gerais'!$A$2:$D$101,4,FALSE))</f>
        <v>Extinto</v>
      </c>
      <c r="C314" s="170" t="str">
        <f>IF(A314="","",VLOOKUP($A314,'Infos Gerais'!$A$2:$I$101,7,FALSE))</f>
        <v>SES</v>
      </c>
      <c r="D314" s="167" t="str">
        <f>IF(C314="","",VLOOKUP($A314,'Infos Gerais'!$A$2:$I$101,9,FALSE))</f>
        <v>AMIPHEC</v>
      </c>
      <c r="E314" s="97" t="s">
        <v>29</v>
      </c>
      <c r="F314" s="98">
        <v>1</v>
      </c>
      <c r="G314" s="113">
        <v>136875</v>
      </c>
      <c r="H314" s="196">
        <v>136875</v>
      </c>
      <c r="I314" s="192">
        <v>38869</v>
      </c>
      <c r="J314" s="100">
        <v>38883</v>
      </c>
    </row>
    <row r="315" spans="1:10" x14ac:dyDescent="0.25">
      <c r="A315" s="96" t="s">
        <v>493</v>
      </c>
      <c r="B315" s="165" t="str">
        <f>IF(C315="","",VLOOKUP($A315,'Infos Gerais'!$A$2:$D$101,4,FALSE))</f>
        <v>Extinto</v>
      </c>
      <c r="C315" s="170" t="str">
        <f>IF(A315="","",VLOOKUP($A315,'Infos Gerais'!$A$2:$I$101,7,FALSE))</f>
        <v>SES</v>
      </c>
      <c r="D315" s="167" t="str">
        <f>IF(C315="","",VLOOKUP($A315,'Infos Gerais'!$A$2:$I$101,9,FALSE))</f>
        <v>AMIPHEC</v>
      </c>
      <c r="E315" s="97" t="s">
        <v>29</v>
      </c>
      <c r="F315" s="98">
        <v>2</v>
      </c>
      <c r="G315" s="113">
        <v>85575</v>
      </c>
      <c r="H315" s="196">
        <v>85575</v>
      </c>
      <c r="I315" s="192">
        <v>38961</v>
      </c>
      <c r="J315" s="100">
        <v>38975</v>
      </c>
    </row>
    <row r="316" spans="1:10" x14ac:dyDescent="0.25">
      <c r="A316" s="96" t="s">
        <v>493</v>
      </c>
      <c r="B316" s="165" t="str">
        <f>IF(C316="","",VLOOKUP($A316,'Infos Gerais'!$A$2:$D$101,4,FALSE))</f>
        <v>Extinto</v>
      </c>
      <c r="C316" s="170" t="str">
        <f>IF(A316="","",VLOOKUP($A316,'Infos Gerais'!$A$2:$I$101,7,FALSE))</f>
        <v>SES</v>
      </c>
      <c r="D316" s="167" t="str">
        <f>IF(C316="","",VLOOKUP($A316,'Infos Gerais'!$A$2:$I$101,9,FALSE))</f>
        <v>AMIPHEC</v>
      </c>
      <c r="E316" s="97" t="s">
        <v>29</v>
      </c>
      <c r="F316" s="98">
        <v>3</v>
      </c>
      <c r="G316" s="113">
        <v>85575</v>
      </c>
      <c r="H316" s="196">
        <v>85575</v>
      </c>
      <c r="I316" s="192">
        <v>39052</v>
      </c>
      <c r="J316" s="100">
        <v>39066</v>
      </c>
    </row>
    <row r="317" spans="1:10" x14ac:dyDescent="0.25">
      <c r="A317" s="96" t="s">
        <v>493</v>
      </c>
      <c r="B317" s="165" t="str">
        <f>IF(C317="","",VLOOKUP($A317,'Infos Gerais'!$A$2:$D$101,4,FALSE))</f>
        <v>Extinto</v>
      </c>
      <c r="C317" s="170" t="str">
        <f>IF(A317="","",VLOOKUP($A317,'Infos Gerais'!$A$2:$I$101,7,FALSE))</f>
        <v>SES</v>
      </c>
      <c r="D317" s="167" t="str">
        <f>IF(C317="","",VLOOKUP($A317,'Infos Gerais'!$A$2:$I$101,9,FALSE))</f>
        <v>AMIPHEC</v>
      </c>
      <c r="E317" s="97" t="s">
        <v>29</v>
      </c>
      <c r="F317" s="98">
        <v>4</v>
      </c>
      <c r="G317" s="113">
        <v>85575</v>
      </c>
      <c r="H317" s="196">
        <v>85575</v>
      </c>
      <c r="I317" s="192">
        <v>39142</v>
      </c>
      <c r="J317" s="100">
        <v>39156</v>
      </c>
    </row>
    <row r="318" spans="1:10" x14ac:dyDescent="0.25">
      <c r="A318" s="96" t="s">
        <v>494</v>
      </c>
      <c r="B318" s="165" t="str">
        <f>IF(C318="","",VLOOKUP($A318,'Infos Gerais'!$A$2:$D$101,4,FALSE))</f>
        <v>Extinto</v>
      </c>
      <c r="C318" s="170" t="str">
        <f>IF(A318="","",VLOOKUP($A318,'Infos Gerais'!$A$2:$I$101,7,FALSE))</f>
        <v>SEPLAG</v>
      </c>
      <c r="D318" s="167" t="str">
        <f>IF(C318="","",VLOOKUP($A318,'Infos Gerais'!$A$2:$I$101,9,FALSE))</f>
        <v>QUALIVIDA</v>
      </c>
      <c r="E318" s="97" t="s">
        <v>34</v>
      </c>
      <c r="F318" s="98">
        <v>1</v>
      </c>
      <c r="G318" s="113">
        <v>448729.05</v>
      </c>
      <c r="H318" s="196">
        <v>448729.05</v>
      </c>
      <c r="I318" s="192">
        <v>38954</v>
      </c>
      <c r="J318" s="100">
        <v>38951</v>
      </c>
    </row>
    <row r="319" spans="1:10" x14ac:dyDescent="0.25">
      <c r="A319" s="96" t="s">
        <v>494</v>
      </c>
      <c r="B319" s="165" t="str">
        <f>IF(C319="","",VLOOKUP($A319,'Infos Gerais'!$A$2:$D$101,4,FALSE))</f>
        <v>Extinto</v>
      </c>
      <c r="C319" s="170" t="str">
        <f>IF(A319="","",VLOOKUP($A319,'Infos Gerais'!$A$2:$I$101,7,FALSE))</f>
        <v>SEPLAG</v>
      </c>
      <c r="D319" s="167" t="str">
        <f>IF(C319="","",VLOOKUP($A319,'Infos Gerais'!$A$2:$I$101,9,FALSE))</f>
        <v>QUALIVIDA</v>
      </c>
      <c r="E319" s="97" t="s">
        <v>34</v>
      </c>
      <c r="F319" s="98">
        <v>2</v>
      </c>
      <c r="G319" s="113">
        <v>544696.35</v>
      </c>
      <c r="H319" s="196">
        <v>544696.35</v>
      </c>
      <c r="I319" s="192">
        <v>39046</v>
      </c>
      <c r="J319" s="100">
        <v>39105</v>
      </c>
    </row>
    <row r="320" spans="1:10" x14ac:dyDescent="0.25">
      <c r="A320" s="96" t="s">
        <v>495</v>
      </c>
      <c r="B320" s="165" t="str">
        <f>IF(C320="","",VLOOKUP($A320,'Infos Gerais'!$A$2:$D$101,4,FALSE))</f>
        <v>Extinto</v>
      </c>
      <c r="C320" s="170" t="str">
        <f>IF(A320="","",VLOOKUP($A320,'Infos Gerais'!$A$2:$I$101,7,FALSE))</f>
        <v>SEE</v>
      </c>
      <c r="D320" s="167" t="str">
        <f>IF(C320="","",VLOOKUP($A320,'Infos Gerais'!$A$2:$I$101,9,FALSE))</f>
        <v>IHR</v>
      </c>
      <c r="E320" s="97" t="s">
        <v>29</v>
      </c>
      <c r="F320" s="98">
        <v>1</v>
      </c>
      <c r="G320" s="113">
        <v>3676002.4</v>
      </c>
      <c r="H320" s="196">
        <v>3676002.4</v>
      </c>
      <c r="I320" s="192">
        <v>39083</v>
      </c>
      <c r="J320" s="100">
        <v>39106</v>
      </c>
    </row>
    <row r="321" spans="1:10" x14ac:dyDescent="0.25">
      <c r="A321" s="96" t="s">
        <v>495</v>
      </c>
      <c r="B321" s="165" t="str">
        <f>IF(C321="","",VLOOKUP($A321,'Infos Gerais'!$A$2:$D$101,4,FALSE))</f>
        <v>Extinto</v>
      </c>
      <c r="C321" s="170" t="str">
        <f>IF(A321="","",VLOOKUP($A321,'Infos Gerais'!$A$2:$I$101,7,FALSE))</f>
        <v>SEE</v>
      </c>
      <c r="D321" s="167" t="str">
        <f>IF(C321="","",VLOOKUP($A321,'Infos Gerais'!$A$2:$I$101,9,FALSE))</f>
        <v>IHR</v>
      </c>
      <c r="E321" s="97" t="s">
        <v>29</v>
      </c>
      <c r="F321" s="98">
        <v>2</v>
      </c>
      <c r="G321" s="113">
        <v>3087032.37</v>
      </c>
      <c r="H321" s="196">
        <v>3087032.37</v>
      </c>
      <c r="I321" s="192">
        <v>39173</v>
      </c>
      <c r="J321" s="100">
        <v>39280</v>
      </c>
    </row>
    <row r="322" spans="1:10" x14ac:dyDescent="0.25">
      <c r="A322" s="96" t="s">
        <v>495</v>
      </c>
      <c r="B322" s="165" t="str">
        <f>IF(C322="","",VLOOKUP($A322,'Infos Gerais'!$A$2:$D$101,4,FALSE))</f>
        <v>Extinto</v>
      </c>
      <c r="C322" s="170" t="str">
        <f>IF(A322="","",VLOOKUP($A322,'Infos Gerais'!$A$2:$I$101,7,FALSE))</f>
        <v>SEE</v>
      </c>
      <c r="D322" s="167" t="str">
        <f>IF(C322="","",VLOOKUP($A322,'Infos Gerais'!$A$2:$I$101,9,FALSE))</f>
        <v>IHR</v>
      </c>
      <c r="E322" s="97" t="s">
        <v>29</v>
      </c>
      <c r="F322" s="98">
        <v>3</v>
      </c>
      <c r="G322" s="113">
        <v>1996854.07</v>
      </c>
      <c r="H322" s="196">
        <v>1996854.07</v>
      </c>
      <c r="I322" s="192">
        <v>39264</v>
      </c>
      <c r="J322" s="100">
        <v>39423</v>
      </c>
    </row>
    <row r="323" spans="1:10" x14ac:dyDescent="0.25">
      <c r="A323" s="96" t="s">
        <v>495</v>
      </c>
      <c r="B323" s="165" t="str">
        <f>IF(C323="","",VLOOKUP($A323,'Infos Gerais'!$A$2:$D$101,4,FALSE))</f>
        <v>Extinto</v>
      </c>
      <c r="C323" s="170" t="str">
        <f>IF(A323="","",VLOOKUP($A323,'Infos Gerais'!$A$2:$I$101,7,FALSE))</f>
        <v>SEE</v>
      </c>
      <c r="D323" s="167" t="str">
        <f>IF(C323="","",VLOOKUP($A323,'Infos Gerais'!$A$2:$I$101,9,FALSE))</f>
        <v>IHR</v>
      </c>
      <c r="E323" s="97" t="s">
        <v>29</v>
      </c>
      <c r="F323" s="98">
        <v>4</v>
      </c>
      <c r="G323" s="113">
        <v>782559.84</v>
      </c>
      <c r="H323" s="196">
        <v>782559.84</v>
      </c>
      <c r="I323" s="192">
        <v>39356</v>
      </c>
      <c r="J323" s="100">
        <v>39423</v>
      </c>
    </row>
    <row r="324" spans="1:10" x14ac:dyDescent="0.25">
      <c r="A324" s="96" t="s">
        <v>495</v>
      </c>
      <c r="B324" s="165" t="str">
        <f>IF(C324="","",VLOOKUP($A324,'Infos Gerais'!$A$2:$D$101,4,FALSE))</f>
        <v>Extinto</v>
      </c>
      <c r="C324" s="170" t="str">
        <f>IF(A324="","",VLOOKUP($A324,'Infos Gerais'!$A$2:$I$101,7,FALSE))</f>
        <v>SEE</v>
      </c>
      <c r="D324" s="167" t="str">
        <f>IF(C324="","",VLOOKUP($A324,'Infos Gerais'!$A$2:$I$101,9,FALSE))</f>
        <v>IHR</v>
      </c>
      <c r="E324" s="97" t="s">
        <v>37</v>
      </c>
      <c r="F324" s="98">
        <v>5</v>
      </c>
      <c r="G324" s="113">
        <v>1790952.56</v>
      </c>
      <c r="H324" s="196">
        <v>1790952.56</v>
      </c>
      <c r="I324" s="192">
        <v>39508</v>
      </c>
      <c r="J324" s="100">
        <v>39667</v>
      </c>
    </row>
    <row r="325" spans="1:10" x14ac:dyDescent="0.25">
      <c r="A325" s="96" t="s">
        <v>495</v>
      </c>
      <c r="B325" s="165" t="str">
        <f>IF(C325="","",VLOOKUP($A325,'Infos Gerais'!$A$2:$D$101,4,FALSE))</f>
        <v>Extinto</v>
      </c>
      <c r="C325" s="170" t="str">
        <f>IF(A325="","",VLOOKUP($A325,'Infos Gerais'!$A$2:$I$101,7,FALSE))</f>
        <v>SEE</v>
      </c>
      <c r="D325" s="167" t="str">
        <f>IF(C325="","",VLOOKUP($A325,'Infos Gerais'!$A$2:$I$101,9,FALSE))</f>
        <v>IHR</v>
      </c>
      <c r="E325" s="97" t="s">
        <v>37</v>
      </c>
      <c r="F325" s="98">
        <v>6</v>
      </c>
      <c r="G325" s="113">
        <v>3484369</v>
      </c>
      <c r="H325" s="196">
        <v>3484369</v>
      </c>
      <c r="I325" s="192">
        <v>39600</v>
      </c>
      <c r="J325" s="100">
        <v>39757</v>
      </c>
    </row>
    <row r="326" spans="1:10" x14ac:dyDescent="0.25">
      <c r="A326" s="96" t="s">
        <v>495</v>
      </c>
      <c r="B326" s="165" t="str">
        <f>IF(C326="","",VLOOKUP($A326,'Infos Gerais'!$A$2:$D$101,4,FALSE))</f>
        <v>Extinto</v>
      </c>
      <c r="C326" s="170" t="str">
        <f>IF(A326="","",VLOOKUP($A326,'Infos Gerais'!$A$2:$I$101,7,FALSE))</f>
        <v>SEE</v>
      </c>
      <c r="D326" s="167" t="str">
        <f>IF(C326="","",VLOOKUP($A326,'Infos Gerais'!$A$2:$I$101,9,FALSE))</f>
        <v>IHR</v>
      </c>
      <c r="E326" s="97" t="s">
        <v>40</v>
      </c>
      <c r="F326" s="98">
        <v>7</v>
      </c>
      <c r="G326" s="113">
        <v>2791094</v>
      </c>
      <c r="H326" s="196">
        <v>2791094</v>
      </c>
      <c r="I326" s="192">
        <v>39783</v>
      </c>
      <c r="J326" s="100">
        <v>39850</v>
      </c>
    </row>
    <row r="327" spans="1:10" x14ac:dyDescent="0.25">
      <c r="A327" s="96" t="s">
        <v>495</v>
      </c>
      <c r="B327" s="165" t="str">
        <f>IF(C327="","",VLOOKUP($A327,'Infos Gerais'!$A$2:$D$101,4,FALSE))</f>
        <v>Extinto</v>
      </c>
      <c r="C327" s="170" t="str">
        <f>IF(A327="","",VLOOKUP($A327,'Infos Gerais'!$A$2:$I$101,7,FALSE))</f>
        <v>SEE</v>
      </c>
      <c r="D327" s="167" t="str">
        <f>IF(C327="","",VLOOKUP($A327,'Infos Gerais'!$A$2:$I$101,9,FALSE))</f>
        <v>IHR</v>
      </c>
      <c r="E327" s="97" t="s">
        <v>40</v>
      </c>
      <c r="F327" s="98">
        <v>8</v>
      </c>
      <c r="G327" s="113">
        <v>3463119.9</v>
      </c>
      <c r="H327" s="196">
        <v>3463119.9</v>
      </c>
      <c r="I327" s="192">
        <v>39873</v>
      </c>
      <c r="J327" s="100">
        <v>39959</v>
      </c>
    </row>
    <row r="328" spans="1:10" x14ac:dyDescent="0.25">
      <c r="A328" s="96" t="s">
        <v>496</v>
      </c>
      <c r="B328" s="165" t="str">
        <f>IF(C328="","",VLOOKUP($A328,'Infos Gerais'!$A$2:$D$101,4,FALSE))</f>
        <v>Extinto</v>
      </c>
      <c r="C328" s="170" t="str">
        <f>IF(A328="","",VLOOKUP($A328,'Infos Gerais'!$A$2:$I$101,7,FALSE))</f>
        <v>SEDS</v>
      </c>
      <c r="D328" s="167" t="str">
        <f>IF(C328="","",VLOOKUP($A328,'Infos Gerais'!$A$2:$I$101,9,FALSE))</f>
        <v>APRECIA</v>
      </c>
      <c r="E328" s="97" t="s">
        <v>29</v>
      </c>
      <c r="F328" s="98">
        <v>1</v>
      </c>
      <c r="G328" s="113">
        <v>163568.1</v>
      </c>
      <c r="H328" s="196">
        <v>163568.1</v>
      </c>
      <c r="I328" s="192">
        <v>39114</v>
      </c>
      <c r="J328" s="100">
        <v>39154</v>
      </c>
    </row>
    <row r="329" spans="1:10" x14ac:dyDescent="0.25">
      <c r="A329" s="96" t="s">
        <v>496</v>
      </c>
      <c r="B329" s="165" t="str">
        <f>IF(C329="","",VLOOKUP($A329,'Infos Gerais'!$A$2:$D$101,4,FALSE))</f>
        <v>Extinto</v>
      </c>
      <c r="C329" s="170" t="str">
        <f>IF(A329="","",VLOOKUP($A329,'Infos Gerais'!$A$2:$I$101,7,FALSE))</f>
        <v>SEDS</v>
      </c>
      <c r="D329" s="167" t="str">
        <f>IF(C329="","",VLOOKUP($A329,'Infos Gerais'!$A$2:$I$101,9,FALSE))</f>
        <v>APRECIA</v>
      </c>
      <c r="E329" s="97" t="s">
        <v>29</v>
      </c>
      <c r="F329" s="98">
        <v>2</v>
      </c>
      <c r="G329" s="113">
        <v>127701.1</v>
      </c>
      <c r="H329" s="196">
        <v>127701.1</v>
      </c>
      <c r="I329" s="192">
        <v>39142</v>
      </c>
      <c r="J329" s="100">
        <v>39217</v>
      </c>
    </row>
    <row r="330" spans="1:10" x14ac:dyDescent="0.25">
      <c r="A330" s="96" t="s">
        <v>496</v>
      </c>
      <c r="B330" s="165" t="str">
        <f>IF(C330="","",VLOOKUP($A330,'Infos Gerais'!$A$2:$D$101,4,FALSE))</f>
        <v>Extinto</v>
      </c>
      <c r="C330" s="170" t="str">
        <f>IF(A330="","",VLOOKUP($A330,'Infos Gerais'!$A$2:$I$101,7,FALSE))</f>
        <v>SEDS</v>
      </c>
      <c r="D330" s="167" t="str">
        <f>IF(C330="","",VLOOKUP($A330,'Infos Gerais'!$A$2:$I$101,9,FALSE))</f>
        <v>APRECIA</v>
      </c>
      <c r="E330" s="97" t="s">
        <v>29</v>
      </c>
      <c r="F330" s="98">
        <v>3</v>
      </c>
      <c r="G330" s="113">
        <v>127701.1</v>
      </c>
      <c r="H330" s="196">
        <v>127701.1</v>
      </c>
      <c r="I330" s="192">
        <v>39173</v>
      </c>
      <c r="J330" s="100">
        <v>39217</v>
      </c>
    </row>
    <row r="331" spans="1:10" x14ac:dyDescent="0.25">
      <c r="A331" s="96" t="s">
        <v>496</v>
      </c>
      <c r="B331" s="165" t="str">
        <f>IF(C331="","",VLOOKUP($A331,'Infos Gerais'!$A$2:$D$101,4,FALSE))</f>
        <v>Extinto</v>
      </c>
      <c r="C331" s="170" t="str">
        <f>IF(A331="","",VLOOKUP($A331,'Infos Gerais'!$A$2:$I$101,7,FALSE))</f>
        <v>SEDS</v>
      </c>
      <c r="D331" s="167" t="str">
        <f>IF(C331="","",VLOOKUP($A331,'Infos Gerais'!$A$2:$I$101,9,FALSE))</f>
        <v>APRECIA</v>
      </c>
      <c r="E331" s="97" t="s">
        <v>29</v>
      </c>
      <c r="F331" s="98">
        <v>4</v>
      </c>
      <c r="G331" s="113">
        <v>127701.1</v>
      </c>
      <c r="H331" s="196">
        <v>127701.1</v>
      </c>
      <c r="I331" s="192">
        <v>39203</v>
      </c>
      <c r="J331" s="100">
        <v>39241</v>
      </c>
    </row>
    <row r="332" spans="1:10" x14ac:dyDescent="0.25">
      <c r="A332" s="96" t="s">
        <v>496</v>
      </c>
      <c r="B332" s="165" t="str">
        <f>IF(C332="","",VLOOKUP($A332,'Infos Gerais'!$A$2:$D$101,4,FALSE))</f>
        <v>Extinto</v>
      </c>
      <c r="C332" s="170" t="str">
        <f>IF(A332="","",VLOOKUP($A332,'Infos Gerais'!$A$2:$I$101,7,FALSE))</f>
        <v>SEDS</v>
      </c>
      <c r="D332" s="167" t="str">
        <f>IF(C332="","",VLOOKUP($A332,'Infos Gerais'!$A$2:$I$101,9,FALSE))</f>
        <v>APRECIA</v>
      </c>
      <c r="E332" s="97" t="s">
        <v>29</v>
      </c>
      <c r="F332" s="98">
        <v>5</v>
      </c>
      <c r="G332" s="113">
        <v>127701.1</v>
      </c>
      <c r="H332" s="196">
        <v>127701.1</v>
      </c>
      <c r="I332" s="192">
        <v>39234</v>
      </c>
      <c r="J332" s="100">
        <v>39268</v>
      </c>
    </row>
    <row r="333" spans="1:10" x14ac:dyDescent="0.25">
      <c r="A333" s="96" t="s">
        <v>496</v>
      </c>
      <c r="B333" s="165" t="str">
        <f>IF(C333="","",VLOOKUP($A333,'Infos Gerais'!$A$2:$D$101,4,FALSE))</f>
        <v>Extinto</v>
      </c>
      <c r="C333" s="170" t="str">
        <f>IF(A333="","",VLOOKUP($A333,'Infos Gerais'!$A$2:$I$101,7,FALSE))</f>
        <v>SEDS</v>
      </c>
      <c r="D333" s="167" t="str">
        <f>IF(C333="","",VLOOKUP($A333,'Infos Gerais'!$A$2:$I$101,9,FALSE))</f>
        <v>APRECIA</v>
      </c>
      <c r="E333" s="97" t="s">
        <v>29</v>
      </c>
      <c r="F333" s="98">
        <v>6</v>
      </c>
      <c r="G333" s="113">
        <v>127701.1</v>
      </c>
      <c r="H333" s="196">
        <v>127701.1</v>
      </c>
      <c r="I333" s="192">
        <v>39264</v>
      </c>
      <c r="J333" s="100">
        <v>39294</v>
      </c>
    </row>
    <row r="334" spans="1:10" x14ac:dyDescent="0.25">
      <c r="A334" s="96" t="s">
        <v>496</v>
      </c>
      <c r="B334" s="165" t="str">
        <f>IF(C334="","",VLOOKUP($A334,'Infos Gerais'!$A$2:$D$101,4,FALSE))</f>
        <v>Extinto</v>
      </c>
      <c r="C334" s="170" t="str">
        <f>IF(A334="","",VLOOKUP($A334,'Infos Gerais'!$A$2:$I$101,7,FALSE))</f>
        <v>SEDS</v>
      </c>
      <c r="D334" s="167" t="str">
        <f>IF(C334="","",VLOOKUP($A334,'Infos Gerais'!$A$2:$I$101,9,FALSE))</f>
        <v>APRECIA</v>
      </c>
      <c r="E334" s="97" t="s">
        <v>29</v>
      </c>
      <c r="F334" s="98">
        <v>7</v>
      </c>
      <c r="G334" s="113">
        <v>127701.1</v>
      </c>
      <c r="H334" s="196">
        <v>127701.1</v>
      </c>
      <c r="I334" s="192">
        <v>39295</v>
      </c>
      <c r="J334" s="100">
        <v>39325</v>
      </c>
    </row>
    <row r="335" spans="1:10" x14ac:dyDescent="0.25">
      <c r="A335" s="96" t="s">
        <v>496</v>
      </c>
      <c r="B335" s="165" t="str">
        <f>IF(C335="","",VLOOKUP($A335,'Infos Gerais'!$A$2:$D$101,4,FALSE))</f>
        <v>Extinto</v>
      </c>
      <c r="C335" s="170" t="str">
        <f>IF(A335="","",VLOOKUP($A335,'Infos Gerais'!$A$2:$I$101,7,FALSE))</f>
        <v>SEDS</v>
      </c>
      <c r="D335" s="167" t="str">
        <f>IF(C335="","",VLOOKUP($A335,'Infos Gerais'!$A$2:$I$101,9,FALSE))</f>
        <v>APRECIA</v>
      </c>
      <c r="E335" s="97" t="s">
        <v>29</v>
      </c>
      <c r="F335" s="98">
        <v>8</v>
      </c>
      <c r="G335" s="113">
        <v>127701.1</v>
      </c>
      <c r="H335" s="196">
        <v>127701.1</v>
      </c>
      <c r="I335" s="192">
        <v>39326</v>
      </c>
      <c r="J335" s="100">
        <v>39359</v>
      </c>
    </row>
    <row r="336" spans="1:10" x14ac:dyDescent="0.25">
      <c r="A336" s="96" t="s">
        <v>496</v>
      </c>
      <c r="B336" s="165" t="str">
        <f>IF(C336="","",VLOOKUP($A336,'Infos Gerais'!$A$2:$D$101,4,FALSE))</f>
        <v>Extinto</v>
      </c>
      <c r="C336" s="170" t="str">
        <f>IF(A336="","",VLOOKUP($A336,'Infos Gerais'!$A$2:$I$101,7,FALSE))</f>
        <v>SEDS</v>
      </c>
      <c r="D336" s="167" t="str">
        <f>IF(C336="","",VLOOKUP($A336,'Infos Gerais'!$A$2:$I$101,9,FALSE))</f>
        <v>APRECIA</v>
      </c>
      <c r="E336" s="97" t="s">
        <v>29</v>
      </c>
      <c r="F336" s="98">
        <v>9</v>
      </c>
      <c r="G336" s="113">
        <v>127701.1</v>
      </c>
      <c r="H336" s="196">
        <v>127701.1</v>
      </c>
      <c r="I336" s="192">
        <v>39356</v>
      </c>
      <c r="J336" s="100">
        <v>39399</v>
      </c>
    </row>
    <row r="337" spans="1:10" x14ac:dyDescent="0.25">
      <c r="A337" s="96" t="s">
        <v>496</v>
      </c>
      <c r="B337" s="165" t="str">
        <f>IF(C337="","",VLOOKUP($A337,'Infos Gerais'!$A$2:$D$101,4,FALSE))</f>
        <v>Extinto</v>
      </c>
      <c r="C337" s="170" t="str">
        <f>IF(A337="","",VLOOKUP($A337,'Infos Gerais'!$A$2:$I$101,7,FALSE))</f>
        <v>SEDS</v>
      </c>
      <c r="D337" s="167" t="str">
        <f>IF(C337="","",VLOOKUP($A337,'Infos Gerais'!$A$2:$I$101,9,FALSE))</f>
        <v>APRECIA</v>
      </c>
      <c r="E337" s="97" t="s">
        <v>29</v>
      </c>
      <c r="F337" s="98">
        <v>10</v>
      </c>
      <c r="G337" s="113">
        <v>64967.77</v>
      </c>
      <c r="H337" s="196">
        <v>64967.77</v>
      </c>
      <c r="I337" s="192">
        <v>39387</v>
      </c>
      <c r="J337" s="100">
        <v>39429</v>
      </c>
    </row>
    <row r="338" spans="1:10" x14ac:dyDescent="0.25">
      <c r="A338" s="96" t="s">
        <v>496</v>
      </c>
      <c r="B338" s="165" t="str">
        <f>IF(C338="","",VLOOKUP($A338,'Infos Gerais'!$A$2:$D$101,4,FALSE))</f>
        <v>Extinto</v>
      </c>
      <c r="C338" s="170" t="str">
        <f>IF(A338="","",VLOOKUP($A338,'Infos Gerais'!$A$2:$I$101,7,FALSE))</f>
        <v>SEDS</v>
      </c>
      <c r="D338" s="167" t="str">
        <f>IF(C338="","",VLOOKUP($A338,'Infos Gerais'!$A$2:$I$101,9,FALSE))</f>
        <v>APRECIA</v>
      </c>
      <c r="E338" s="97" t="s">
        <v>29</v>
      </c>
      <c r="F338" s="98">
        <v>11</v>
      </c>
      <c r="G338" s="113">
        <v>56167.77</v>
      </c>
      <c r="H338" s="196">
        <v>56167.77</v>
      </c>
      <c r="I338" s="192">
        <v>39417</v>
      </c>
      <c r="J338" s="100">
        <v>39456</v>
      </c>
    </row>
    <row r="339" spans="1:10" x14ac:dyDescent="0.25">
      <c r="A339" s="96" t="s">
        <v>496</v>
      </c>
      <c r="B339" s="165" t="str">
        <f>IF(C339="","",VLOOKUP($A339,'Infos Gerais'!$A$2:$D$101,4,FALSE))</f>
        <v>Extinto</v>
      </c>
      <c r="C339" s="170" t="str">
        <f>IF(A339="","",VLOOKUP($A339,'Infos Gerais'!$A$2:$I$101,7,FALSE))</f>
        <v>SEDS</v>
      </c>
      <c r="D339" s="167" t="str">
        <f>IF(C339="","",VLOOKUP($A339,'Infos Gerais'!$A$2:$I$101,9,FALSE))</f>
        <v>APRECIA</v>
      </c>
      <c r="E339" s="97" t="s">
        <v>29</v>
      </c>
      <c r="F339" s="98">
        <v>12</v>
      </c>
      <c r="G339" s="113">
        <v>56167.77</v>
      </c>
      <c r="H339" s="196">
        <v>56167.77</v>
      </c>
      <c r="I339" s="192">
        <v>39448</v>
      </c>
      <c r="J339" s="100">
        <v>39485</v>
      </c>
    </row>
    <row r="340" spans="1:10" x14ac:dyDescent="0.25">
      <c r="A340" s="96" t="s">
        <v>496</v>
      </c>
      <c r="B340" s="165" t="str">
        <f>IF(C340="","",VLOOKUP($A340,'Infos Gerais'!$A$2:$D$101,4,FALSE))</f>
        <v>Extinto</v>
      </c>
      <c r="C340" s="170" t="str">
        <f>IF(A340="","",VLOOKUP($A340,'Infos Gerais'!$A$2:$I$101,7,FALSE))</f>
        <v>SEDS</v>
      </c>
      <c r="D340" s="167" t="str">
        <f>IF(C340="","",VLOOKUP($A340,'Infos Gerais'!$A$2:$I$101,9,FALSE))</f>
        <v>APRECIA</v>
      </c>
      <c r="E340" s="97" t="s">
        <v>37</v>
      </c>
      <c r="F340" s="98">
        <v>13</v>
      </c>
      <c r="G340" s="113">
        <v>169791.47</v>
      </c>
      <c r="H340" s="196">
        <v>169791.47</v>
      </c>
      <c r="I340" s="192">
        <v>39569</v>
      </c>
      <c r="J340" s="100">
        <v>39609</v>
      </c>
    </row>
    <row r="341" spans="1:10" x14ac:dyDescent="0.25">
      <c r="A341" s="96" t="s">
        <v>496</v>
      </c>
      <c r="B341" s="165" t="str">
        <f>IF(C341="","",VLOOKUP($A341,'Infos Gerais'!$A$2:$D$101,4,FALSE))</f>
        <v>Extinto</v>
      </c>
      <c r="C341" s="170" t="str">
        <f>IF(A341="","",VLOOKUP($A341,'Infos Gerais'!$A$2:$I$101,7,FALSE))</f>
        <v>SEDS</v>
      </c>
      <c r="D341" s="167" t="str">
        <f>IF(C341="","",VLOOKUP($A341,'Infos Gerais'!$A$2:$I$101,9,FALSE))</f>
        <v>APRECIA</v>
      </c>
      <c r="E341" s="97" t="s">
        <v>37</v>
      </c>
      <c r="F341" s="98">
        <v>14</v>
      </c>
      <c r="G341" s="113">
        <v>225243.21</v>
      </c>
      <c r="H341" s="196">
        <v>225243.21</v>
      </c>
      <c r="I341" s="192">
        <v>39600</v>
      </c>
      <c r="J341" s="100">
        <v>39644</v>
      </c>
    </row>
    <row r="342" spans="1:10" x14ac:dyDescent="0.25">
      <c r="A342" s="96" t="s">
        <v>496</v>
      </c>
      <c r="B342" s="165" t="str">
        <f>IF(C342="","",VLOOKUP($A342,'Infos Gerais'!$A$2:$D$101,4,FALSE))</f>
        <v>Extinto</v>
      </c>
      <c r="C342" s="170" t="str">
        <f>IF(A342="","",VLOOKUP($A342,'Infos Gerais'!$A$2:$I$101,7,FALSE))</f>
        <v>SEDS</v>
      </c>
      <c r="D342" s="167" t="str">
        <f>IF(C342="","",VLOOKUP($A342,'Infos Gerais'!$A$2:$I$101,9,FALSE))</f>
        <v>APRECIA</v>
      </c>
      <c r="E342" s="97" t="s">
        <v>37</v>
      </c>
      <c r="F342" s="98">
        <v>15</v>
      </c>
      <c r="G342" s="113">
        <v>100243.21</v>
      </c>
      <c r="H342" s="196">
        <v>100243.21</v>
      </c>
      <c r="I342" s="192">
        <v>39630</v>
      </c>
      <c r="J342" s="100">
        <v>39644</v>
      </c>
    </row>
    <row r="343" spans="1:10" x14ac:dyDescent="0.25">
      <c r="A343" s="96" t="s">
        <v>496</v>
      </c>
      <c r="B343" s="165" t="str">
        <f>IF(C343="","",VLOOKUP($A343,'Infos Gerais'!$A$2:$D$101,4,FALSE))</f>
        <v>Extinto</v>
      </c>
      <c r="C343" s="170" t="str">
        <f>IF(A343="","",VLOOKUP($A343,'Infos Gerais'!$A$2:$I$101,7,FALSE))</f>
        <v>SEDS</v>
      </c>
      <c r="D343" s="167" t="str">
        <f>IF(C343="","",VLOOKUP($A343,'Infos Gerais'!$A$2:$I$101,9,FALSE))</f>
        <v>APRECIA</v>
      </c>
      <c r="E343" s="97" t="s">
        <v>37</v>
      </c>
      <c r="F343" s="98">
        <v>16</v>
      </c>
      <c r="G343" s="113">
        <v>100243.21</v>
      </c>
      <c r="H343" s="196">
        <v>100243.21</v>
      </c>
      <c r="I343" s="192">
        <v>39661</v>
      </c>
      <c r="J343" s="100">
        <v>39644</v>
      </c>
    </row>
    <row r="344" spans="1:10" x14ac:dyDescent="0.25">
      <c r="A344" s="96" t="s">
        <v>496</v>
      </c>
      <c r="B344" s="165" t="str">
        <f>IF(C344="","",VLOOKUP($A344,'Infos Gerais'!$A$2:$D$101,4,FALSE))</f>
        <v>Extinto</v>
      </c>
      <c r="C344" s="170" t="str">
        <f>IF(A344="","",VLOOKUP($A344,'Infos Gerais'!$A$2:$I$101,7,FALSE))</f>
        <v>SEDS</v>
      </c>
      <c r="D344" s="167" t="str">
        <f>IF(C344="","",VLOOKUP($A344,'Infos Gerais'!$A$2:$I$101,9,FALSE))</f>
        <v>APRECIA</v>
      </c>
      <c r="E344" s="97" t="s">
        <v>37</v>
      </c>
      <c r="F344" s="98">
        <v>17</v>
      </c>
      <c r="G344" s="113">
        <v>100243.21</v>
      </c>
      <c r="H344" s="196">
        <v>100243.21</v>
      </c>
      <c r="I344" s="192">
        <v>39692</v>
      </c>
      <c r="J344" s="100">
        <v>39688</v>
      </c>
    </row>
    <row r="345" spans="1:10" x14ac:dyDescent="0.25">
      <c r="A345" s="96" t="s">
        <v>496</v>
      </c>
      <c r="B345" s="165" t="str">
        <f>IF(C345="","",VLOOKUP($A345,'Infos Gerais'!$A$2:$D$101,4,FALSE))</f>
        <v>Extinto</v>
      </c>
      <c r="C345" s="170" t="str">
        <f>IF(A345="","",VLOOKUP($A345,'Infos Gerais'!$A$2:$I$101,7,FALSE))</f>
        <v>SEDS</v>
      </c>
      <c r="D345" s="167" t="str">
        <f>IF(C345="","",VLOOKUP($A345,'Infos Gerais'!$A$2:$I$101,9,FALSE))</f>
        <v>APRECIA</v>
      </c>
      <c r="E345" s="97" t="s">
        <v>37</v>
      </c>
      <c r="F345" s="98">
        <v>18</v>
      </c>
      <c r="G345" s="113">
        <v>100243.21</v>
      </c>
      <c r="H345" s="196">
        <v>100243.21</v>
      </c>
      <c r="I345" s="192">
        <v>39722</v>
      </c>
      <c r="J345" s="100">
        <v>39756</v>
      </c>
    </row>
    <row r="346" spans="1:10" x14ac:dyDescent="0.25">
      <c r="A346" s="96" t="s">
        <v>496</v>
      </c>
      <c r="B346" s="165" t="str">
        <f>IF(C346="","",VLOOKUP($A346,'Infos Gerais'!$A$2:$D$101,4,FALSE))</f>
        <v>Extinto</v>
      </c>
      <c r="C346" s="170" t="str">
        <f>IF(A346="","",VLOOKUP($A346,'Infos Gerais'!$A$2:$I$101,7,FALSE))</f>
        <v>SEDS</v>
      </c>
      <c r="D346" s="167" t="str">
        <f>IF(C346="","",VLOOKUP($A346,'Infos Gerais'!$A$2:$I$101,9,FALSE))</f>
        <v>APRECIA</v>
      </c>
      <c r="E346" s="97" t="s">
        <v>37</v>
      </c>
      <c r="F346" s="98">
        <v>19</v>
      </c>
      <c r="G346" s="113">
        <v>100243.21</v>
      </c>
      <c r="H346" s="196">
        <v>100243.21</v>
      </c>
      <c r="I346" s="192">
        <v>39753</v>
      </c>
      <c r="J346" s="100">
        <v>39756</v>
      </c>
    </row>
    <row r="347" spans="1:10" x14ac:dyDescent="0.25">
      <c r="A347" s="96" t="s">
        <v>496</v>
      </c>
      <c r="B347" s="165" t="str">
        <f>IF(C347="","",VLOOKUP($A347,'Infos Gerais'!$A$2:$D$101,4,FALSE))</f>
        <v>Extinto</v>
      </c>
      <c r="C347" s="170" t="str">
        <f>IF(A347="","",VLOOKUP($A347,'Infos Gerais'!$A$2:$I$101,7,FALSE))</f>
        <v>SEDS</v>
      </c>
      <c r="D347" s="167" t="str">
        <f>IF(C347="","",VLOOKUP($A347,'Infos Gerais'!$A$2:$I$101,9,FALSE))</f>
        <v>APRECIA</v>
      </c>
      <c r="E347" s="97" t="s">
        <v>37</v>
      </c>
      <c r="F347" s="98">
        <v>20</v>
      </c>
      <c r="G347" s="113">
        <v>353749.25</v>
      </c>
      <c r="H347" s="196">
        <v>353749.25</v>
      </c>
      <c r="I347" s="192">
        <v>39783</v>
      </c>
      <c r="J347" s="100">
        <v>39779</v>
      </c>
    </row>
    <row r="348" spans="1:10" x14ac:dyDescent="0.25">
      <c r="A348" s="96" t="s">
        <v>496</v>
      </c>
      <c r="B348" s="165" t="str">
        <f>IF(C348="","",VLOOKUP($A348,'Infos Gerais'!$A$2:$D$101,4,FALSE))</f>
        <v>Extinto</v>
      </c>
      <c r="C348" s="170" t="str">
        <f>IF(A348="","",VLOOKUP($A348,'Infos Gerais'!$A$2:$I$101,7,FALSE))</f>
        <v>SEDS</v>
      </c>
      <c r="D348" s="167" t="str">
        <f>IF(C348="","",VLOOKUP($A348,'Infos Gerais'!$A$2:$I$101,9,FALSE))</f>
        <v>APRECIA</v>
      </c>
      <c r="E348" s="97" t="s">
        <v>40</v>
      </c>
      <c r="F348" s="98">
        <v>21</v>
      </c>
      <c r="G348" s="113">
        <v>517087.79</v>
      </c>
      <c r="H348" s="196">
        <v>517087.79</v>
      </c>
      <c r="I348" s="192">
        <v>39904</v>
      </c>
      <c r="J348" s="100">
        <v>39989</v>
      </c>
    </row>
    <row r="349" spans="1:10" x14ac:dyDescent="0.25">
      <c r="A349" s="96" t="s">
        <v>496</v>
      </c>
      <c r="B349" s="165" t="str">
        <f>IF(C349="","",VLOOKUP($A349,'Infos Gerais'!$A$2:$D$101,4,FALSE))</f>
        <v>Extinto</v>
      </c>
      <c r="C349" s="170" t="str">
        <f>IF(A349="","",VLOOKUP($A349,'Infos Gerais'!$A$2:$I$101,7,FALSE))</f>
        <v>SEDS</v>
      </c>
      <c r="D349" s="167" t="str">
        <f>IF(C349="","",VLOOKUP($A349,'Infos Gerais'!$A$2:$I$101,9,FALSE))</f>
        <v>APRECIA</v>
      </c>
      <c r="E349" s="97" t="s">
        <v>40</v>
      </c>
      <c r="F349" s="98">
        <v>22</v>
      </c>
      <c r="G349" s="113">
        <v>413857.49</v>
      </c>
      <c r="H349" s="196">
        <v>413857.49</v>
      </c>
      <c r="I349" s="192">
        <v>39995</v>
      </c>
      <c r="J349" s="100">
        <v>40079</v>
      </c>
    </row>
    <row r="350" spans="1:10" x14ac:dyDescent="0.25">
      <c r="A350" s="96" t="s">
        <v>496</v>
      </c>
      <c r="B350" s="165" t="str">
        <f>IF(C350="","",VLOOKUP($A350,'Infos Gerais'!$A$2:$D$101,4,FALSE))</f>
        <v>Extinto</v>
      </c>
      <c r="C350" s="170" t="str">
        <f>IF(A350="","",VLOOKUP($A350,'Infos Gerais'!$A$2:$I$101,7,FALSE))</f>
        <v>SEDS</v>
      </c>
      <c r="D350" s="167" t="str">
        <f>IF(C350="","",VLOOKUP($A350,'Infos Gerais'!$A$2:$I$101,9,FALSE))</f>
        <v>APRECIA</v>
      </c>
      <c r="E350" s="97" t="s">
        <v>40</v>
      </c>
      <c r="F350" s="98">
        <v>23</v>
      </c>
      <c r="G350" s="113">
        <v>402660.83</v>
      </c>
      <c r="H350" s="196">
        <v>402660.83</v>
      </c>
      <c r="I350" s="192">
        <v>40087</v>
      </c>
      <c r="J350" s="100">
        <v>39835</v>
      </c>
    </row>
    <row r="351" spans="1:10" x14ac:dyDescent="0.25">
      <c r="A351" s="96" t="s">
        <v>496</v>
      </c>
      <c r="B351" s="165" t="str">
        <f>IF(C351="","",VLOOKUP($A351,'Infos Gerais'!$A$2:$D$101,4,FALSE))</f>
        <v>Extinto</v>
      </c>
      <c r="C351" s="170" t="str">
        <f>IF(A351="","",VLOOKUP($A351,'Infos Gerais'!$A$2:$I$101,7,FALSE))</f>
        <v>SEDS</v>
      </c>
      <c r="D351" s="167" t="str">
        <f>IF(C351="","",VLOOKUP($A351,'Infos Gerais'!$A$2:$I$101,9,FALSE))</f>
        <v>APRECIA</v>
      </c>
      <c r="E351" s="97" t="s">
        <v>40</v>
      </c>
      <c r="F351" s="98">
        <v>24</v>
      </c>
      <c r="G351" s="113">
        <v>266393.89</v>
      </c>
      <c r="H351" s="196">
        <v>227325.84</v>
      </c>
      <c r="I351" s="192">
        <v>40179</v>
      </c>
      <c r="J351" s="100">
        <v>40254</v>
      </c>
    </row>
    <row r="352" spans="1:10" x14ac:dyDescent="0.25">
      <c r="A352" s="96" t="s">
        <v>497</v>
      </c>
      <c r="B352" s="165" t="str">
        <f>IF(C352="","",VLOOKUP($A352,'Infos Gerais'!$A$2:$D$101,4,FALSE))</f>
        <v>Extinto</v>
      </c>
      <c r="C352" s="170" t="str">
        <f>IF(A352="","",VLOOKUP($A352,'Infos Gerais'!$A$2:$I$101,7,FALSE))</f>
        <v>SEEJ</v>
      </c>
      <c r="D352" s="167" t="str">
        <f>IF(C352="","",VLOOKUP($A352,'Infos Gerais'!$A$2:$I$101,9,FALSE))</f>
        <v>DePA</v>
      </c>
      <c r="E352" s="97" t="s">
        <v>29</v>
      </c>
      <c r="F352" s="98">
        <v>1</v>
      </c>
      <c r="G352" s="113">
        <v>586000</v>
      </c>
      <c r="H352" s="196">
        <v>586000</v>
      </c>
      <c r="I352" s="192">
        <v>39142</v>
      </c>
      <c r="J352" s="100">
        <v>39170</v>
      </c>
    </row>
    <row r="353" spans="1:10" x14ac:dyDescent="0.25">
      <c r="A353" s="96" t="s">
        <v>497</v>
      </c>
      <c r="B353" s="165" t="str">
        <f>IF(C353="","",VLOOKUP($A353,'Infos Gerais'!$A$2:$D$101,4,FALSE))</f>
        <v>Extinto</v>
      </c>
      <c r="C353" s="170" t="str">
        <f>IF(A353="","",VLOOKUP($A353,'Infos Gerais'!$A$2:$I$101,7,FALSE))</f>
        <v>SEEJ</v>
      </c>
      <c r="D353" s="167" t="str">
        <f>IF(C353="","",VLOOKUP($A353,'Infos Gerais'!$A$2:$I$101,9,FALSE))</f>
        <v>DePA</v>
      </c>
      <c r="E353" s="97" t="s">
        <v>29</v>
      </c>
      <c r="F353" s="98">
        <v>2</v>
      </c>
      <c r="G353" s="113">
        <v>673000</v>
      </c>
      <c r="H353" s="196">
        <v>673000</v>
      </c>
      <c r="I353" s="192">
        <v>39234</v>
      </c>
      <c r="J353" s="100">
        <v>39268</v>
      </c>
    </row>
    <row r="354" spans="1:10" x14ac:dyDescent="0.25">
      <c r="A354" s="96" t="s">
        <v>497</v>
      </c>
      <c r="B354" s="165" t="str">
        <f>IF(C354="","",VLOOKUP($A354,'Infos Gerais'!$A$2:$D$101,4,FALSE))</f>
        <v>Extinto</v>
      </c>
      <c r="C354" s="170" t="str">
        <f>IF(A354="","",VLOOKUP($A354,'Infos Gerais'!$A$2:$I$101,7,FALSE))</f>
        <v>SEEJ</v>
      </c>
      <c r="D354" s="167" t="str">
        <f>IF(C354="","",VLOOKUP($A354,'Infos Gerais'!$A$2:$I$101,9,FALSE))</f>
        <v>DePA</v>
      </c>
      <c r="E354" s="97" t="s">
        <v>29</v>
      </c>
      <c r="F354" s="98">
        <v>3</v>
      </c>
      <c r="G354" s="113">
        <v>458000</v>
      </c>
      <c r="H354" s="196">
        <v>458000</v>
      </c>
      <c r="I354" s="192">
        <v>39326</v>
      </c>
      <c r="J354" s="100">
        <v>39353</v>
      </c>
    </row>
    <row r="355" spans="1:10" x14ac:dyDescent="0.25">
      <c r="A355" s="96" t="s">
        <v>497</v>
      </c>
      <c r="B355" s="165" t="str">
        <f>IF(C355="","",VLOOKUP($A355,'Infos Gerais'!$A$2:$D$101,4,FALSE))</f>
        <v>Extinto</v>
      </c>
      <c r="C355" s="170" t="str">
        <f>IF(A355="","",VLOOKUP($A355,'Infos Gerais'!$A$2:$I$101,7,FALSE))</f>
        <v>SEEJ</v>
      </c>
      <c r="D355" s="167" t="str">
        <f>IF(C355="","",VLOOKUP($A355,'Infos Gerais'!$A$2:$I$101,9,FALSE))</f>
        <v>DePA</v>
      </c>
      <c r="E355" s="97" t="s">
        <v>40</v>
      </c>
      <c r="F355" s="98">
        <v>4</v>
      </c>
      <c r="G355" s="113">
        <v>1042658</v>
      </c>
      <c r="H355" s="196">
        <v>1042658</v>
      </c>
      <c r="I355" s="192">
        <v>39479</v>
      </c>
      <c r="J355" s="100">
        <v>39510</v>
      </c>
    </row>
    <row r="356" spans="1:10" x14ac:dyDescent="0.25">
      <c r="A356" s="96" t="s">
        <v>497</v>
      </c>
      <c r="B356" s="165" t="str">
        <f>IF(C356="","",VLOOKUP($A356,'Infos Gerais'!$A$2:$D$101,4,FALSE))</f>
        <v>Extinto</v>
      </c>
      <c r="C356" s="170" t="str">
        <f>IF(A356="","",VLOOKUP($A356,'Infos Gerais'!$A$2:$I$101,7,FALSE))</f>
        <v>SEEJ</v>
      </c>
      <c r="D356" s="167" t="str">
        <f>IF(C356="","",VLOOKUP($A356,'Infos Gerais'!$A$2:$I$101,9,FALSE))</f>
        <v>DePA</v>
      </c>
      <c r="E356" s="97" t="s">
        <v>40</v>
      </c>
      <c r="F356" s="98">
        <v>5</v>
      </c>
      <c r="G356" s="113">
        <v>342937</v>
      </c>
      <c r="H356" s="196">
        <v>342937</v>
      </c>
      <c r="I356" s="192">
        <v>39569</v>
      </c>
      <c r="J356" s="100">
        <v>39631</v>
      </c>
    </row>
    <row r="357" spans="1:10" x14ac:dyDescent="0.25">
      <c r="A357" s="96" t="s">
        <v>497</v>
      </c>
      <c r="B357" s="165" t="str">
        <f>IF(C357="","",VLOOKUP($A357,'Infos Gerais'!$A$2:$D$101,4,FALSE))</f>
        <v>Extinto</v>
      </c>
      <c r="C357" s="170" t="str">
        <f>IF(A357="","",VLOOKUP($A357,'Infos Gerais'!$A$2:$I$101,7,FALSE))</f>
        <v>SEEJ</v>
      </c>
      <c r="D357" s="167" t="str">
        <f>IF(C357="","",VLOOKUP($A357,'Infos Gerais'!$A$2:$I$101,9,FALSE))</f>
        <v>DePA</v>
      </c>
      <c r="E357" s="97" t="s">
        <v>40</v>
      </c>
      <c r="F357" s="98">
        <v>6</v>
      </c>
      <c r="G357" s="113">
        <v>407937</v>
      </c>
      <c r="H357" s="196">
        <v>407405</v>
      </c>
      <c r="I357" s="192">
        <v>39661</v>
      </c>
      <c r="J357" s="100">
        <v>39751</v>
      </c>
    </row>
    <row r="358" spans="1:10" x14ac:dyDescent="0.25">
      <c r="A358" s="96" t="s">
        <v>498</v>
      </c>
      <c r="B358" s="165" t="str">
        <f>IF(C358="","",VLOOKUP($A358,'Infos Gerais'!$A$2:$D$101,4,FALSE))</f>
        <v>Extinto</v>
      </c>
      <c r="C358" s="170" t="str">
        <f>IF(A358="","",VLOOKUP($A358,'Infos Gerais'!$A$2:$I$101,7,FALSE))</f>
        <v>SEEJ</v>
      </c>
      <c r="D358" s="167" t="str">
        <f>IF(C358="","",VLOOKUP($A358,'Infos Gerais'!$A$2:$I$101,9,FALSE))</f>
        <v>IBDEEC</v>
      </c>
      <c r="E358" s="97" t="s">
        <v>29</v>
      </c>
      <c r="F358" s="98">
        <v>1</v>
      </c>
      <c r="G358" s="113">
        <v>1183065.24</v>
      </c>
      <c r="H358" s="196">
        <v>1183065.24</v>
      </c>
      <c r="I358" s="192">
        <v>39173</v>
      </c>
      <c r="J358" s="100">
        <v>39188</v>
      </c>
    </row>
    <row r="359" spans="1:10" x14ac:dyDescent="0.25">
      <c r="A359" s="96" t="s">
        <v>498</v>
      </c>
      <c r="B359" s="165" t="str">
        <f>IF(C359="","",VLOOKUP($A359,'Infos Gerais'!$A$2:$D$101,4,FALSE))</f>
        <v>Extinto</v>
      </c>
      <c r="C359" s="170" t="str">
        <f>IF(A359="","",VLOOKUP($A359,'Infos Gerais'!$A$2:$I$101,7,FALSE))</f>
        <v>SEEJ</v>
      </c>
      <c r="D359" s="167" t="str">
        <f>IF(C359="","",VLOOKUP($A359,'Infos Gerais'!$A$2:$I$101,9,FALSE))</f>
        <v>IBDEEC</v>
      </c>
      <c r="E359" s="97" t="s">
        <v>29</v>
      </c>
      <c r="F359" s="98">
        <v>2</v>
      </c>
      <c r="G359" s="113">
        <v>1419934.76</v>
      </c>
      <c r="H359" s="196">
        <v>1419934.76</v>
      </c>
      <c r="I359" s="192">
        <v>39203</v>
      </c>
      <c r="J359" s="100">
        <v>39303</v>
      </c>
    </row>
    <row r="360" spans="1:10" x14ac:dyDescent="0.25">
      <c r="A360" s="96" t="s">
        <v>498</v>
      </c>
      <c r="B360" s="165" t="str">
        <f>IF(C360="","",VLOOKUP($A360,'Infos Gerais'!$A$2:$D$101,4,FALSE))</f>
        <v>Extinto</v>
      </c>
      <c r="C360" s="170" t="str">
        <f>IF(A360="","",VLOOKUP($A360,'Infos Gerais'!$A$2:$I$101,7,FALSE))</f>
        <v>SEEJ</v>
      </c>
      <c r="D360" s="167" t="str">
        <f>IF(C360="","",VLOOKUP($A360,'Infos Gerais'!$A$2:$I$101,9,FALSE))</f>
        <v>IBDEEC</v>
      </c>
      <c r="E360" s="97" t="s">
        <v>29</v>
      </c>
      <c r="F360" s="98">
        <v>3</v>
      </c>
      <c r="G360" s="113">
        <v>370400</v>
      </c>
      <c r="H360" s="196">
        <v>397000</v>
      </c>
      <c r="I360" s="192">
        <v>39295</v>
      </c>
      <c r="J360" s="100">
        <v>39350</v>
      </c>
    </row>
    <row r="361" spans="1:10" x14ac:dyDescent="0.25">
      <c r="A361" s="96" t="s">
        <v>498</v>
      </c>
      <c r="B361" s="165" t="str">
        <f>IF(C361="","",VLOOKUP($A361,'Infos Gerais'!$A$2:$D$101,4,FALSE))</f>
        <v>Extinto</v>
      </c>
      <c r="C361" s="170" t="str">
        <f>IF(A361="","",VLOOKUP($A361,'Infos Gerais'!$A$2:$I$101,7,FALSE))</f>
        <v>SEEJ</v>
      </c>
      <c r="D361" s="167" t="str">
        <f>IF(C361="","",VLOOKUP($A361,'Infos Gerais'!$A$2:$I$101,9,FALSE))</f>
        <v>IBDEEC</v>
      </c>
      <c r="E361" s="97" t="s">
        <v>40</v>
      </c>
      <c r="F361" s="98">
        <v>4</v>
      </c>
      <c r="G361" s="113">
        <v>1348152</v>
      </c>
      <c r="H361" s="196">
        <v>1348152</v>
      </c>
      <c r="I361" s="192">
        <v>39479</v>
      </c>
      <c r="J361" s="100">
        <v>39510</v>
      </c>
    </row>
    <row r="362" spans="1:10" x14ac:dyDescent="0.25">
      <c r="A362" s="96" t="s">
        <v>498</v>
      </c>
      <c r="B362" s="165" t="str">
        <f>IF(C362="","",VLOOKUP($A362,'Infos Gerais'!$A$2:$D$101,4,FALSE))</f>
        <v>Extinto</v>
      </c>
      <c r="C362" s="170" t="str">
        <f>IF(A362="","",VLOOKUP($A362,'Infos Gerais'!$A$2:$I$101,7,FALSE))</f>
        <v>SEEJ</v>
      </c>
      <c r="D362" s="167" t="str">
        <f>IF(C362="","",VLOOKUP($A362,'Infos Gerais'!$A$2:$I$101,9,FALSE))</f>
        <v>IBDEEC</v>
      </c>
      <c r="E362" s="97" t="s">
        <v>40</v>
      </c>
      <c r="F362" s="98">
        <v>5</v>
      </c>
      <c r="G362" s="113">
        <v>1037461</v>
      </c>
      <c r="H362" s="196">
        <v>1037461</v>
      </c>
      <c r="I362" s="192">
        <v>39569</v>
      </c>
      <c r="J362" s="100">
        <v>39602</v>
      </c>
    </row>
    <row r="363" spans="1:10" x14ac:dyDescent="0.25">
      <c r="A363" s="96" t="s">
        <v>498</v>
      </c>
      <c r="B363" s="165" t="str">
        <f>IF(C363="","",VLOOKUP($A363,'Infos Gerais'!$A$2:$D$101,4,FALSE))</f>
        <v>Extinto</v>
      </c>
      <c r="C363" s="170" t="str">
        <f>IF(A363="","",VLOOKUP($A363,'Infos Gerais'!$A$2:$I$101,7,FALSE))</f>
        <v>SEEJ</v>
      </c>
      <c r="D363" s="167" t="str">
        <f>IF(C363="","",VLOOKUP($A363,'Infos Gerais'!$A$2:$I$101,9,FALSE))</f>
        <v>IBDEEC</v>
      </c>
      <c r="E363" s="97" t="s">
        <v>40</v>
      </c>
      <c r="F363" s="98">
        <v>6</v>
      </c>
      <c r="G363" s="113">
        <v>329956</v>
      </c>
      <c r="H363" s="196">
        <v>329956</v>
      </c>
      <c r="I363" s="192">
        <v>39661</v>
      </c>
      <c r="J363" s="100">
        <v>39707</v>
      </c>
    </row>
    <row r="364" spans="1:10" x14ac:dyDescent="0.25">
      <c r="A364" s="96" t="s">
        <v>499</v>
      </c>
      <c r="B364" s="165" t="str">
        <f>IF(C364="","",VLOOKUP($A364,'Infos Gerais'!$A$2:$D$101,4,FALSE))</f>
        <v>Extinto</v>
      </c>
      <c r="C364" s="170" t="str">
        <f>IF(A364="","",VLOOKUP($A364,'Infos Gerais'!$A$2:$I$101,7,FALSE))</f>
        <v>SEDESE</v>
      </c>
      <c r="D364" s="167" t="str">
        <f>IF(C364="","",VLOOKUP($A364,'Infos Gerais'!$A$2:$I$101,9,FALSE))</f>
        <v>CIEDS</v>
      </c>
      <c r="E364" s="97" t="s">
        <v>29</v>
      </c>
      <c r="F364" s="98">
        <v>1</v>
      </c>
      <c r="G364" s="113">
        <v>1851087.44</v>
      </c>
      <c r="H364" s="196">
        <v>1851087.44</v>
      </c>
      <c r="I364" s="192">
        <v>39264</v>
      </c>
      <c r="J364" s="100">
        <v>39302</v>
      </c>
    </row>
    <row r="365" spans="1:10" x14ac:dyDescent="0.25">
      <c r="A365" s="96" t="s">
        <v>499</v>
      </c>
      <c r="B365" s="165" t="str">
        <f>IF(C365="","",VLOOKUP($A365,'Infos Gerais'!$A$2:$D$101,4,FALSE))</f>
        <v>Extinto</v>
      </c>
      <c r="C365" s="170" t="str">
        <f>IF(A365="","",VLOOKUP($A365,'Infos Gerais'!$A$2:$I$101,7,FALSE))</f>
        <v>SEDESE</v>
      </c>
      <c r="D365" s="167" t="str">
        <f>IF(C365="","",VLOOKUP($A365,'Infos Gerais'!$A$2:$I$101,9,FALSE))</f>
        <v>CIEDS</v>
      </c>
      <c r="E365" s="97" t="s">
        <v>29</v>
      </c>
      <c r="F365" s="98">
        <v>2</v>
      </c>
      <c r="G365" s="113">
        <v>1811312.38</v>
      </c>
      <c r="H365" s="196">
        <v>467023.8</v>
      </c>
      <c r="I365" s="192">
        <v>39356</v>
      </c>
      <c r="J365" s="100">
        <v>39455</v>
      </c>
    </row>
    <row r="366" spans="1:10" x14ac:dyDescent="0.25">
      <c r="A366" s="96" t="s">
        <v>499</v>
      </c>
      <c r="B366" s="165" t="str">
        <f>IF(C366="","",VLOOKUP($A366,'Infos Gerais'!$A$2:$D$101,4,FALSE))</f>
        <v>Extinto</v>
      </c>
      <c r="C366" s="170" t="str">
        <f>IF(A366="","",VLOOKUP($A366,'Infos Gerais'!$A$2:$I$101,7,FALSE))</f>
        <v>SEDESE</v>
      </c>
      <c r="D366" s="167" t="str">
        <f>IF(C366="","",VLOOKUP($A366,'Infos Gerais'!$A$2:$I$101,9,FALSE))</f>
        <v>CIEDS</v>
      </c>
      <c r="E366" s="97" t="s">
        <v>37</v>
      </c>
      <c r="F366" s="98">
        <v>3</v>
      </c>
      <c r="G366" s="113">
        <v>2319025.65</v>
      </c>
      <c r="H366" s="196">
        <v>2319025.65</v>
      </c>
      <c r="I366" s="192">
        <v>39539</v>
      </c>
      <c r="J366" s="100">
        <v>39542</v>
      </c>
    </row>
    <row r="367" spans="1:10" x14ac:dyDescent="0.25">
      <c r="A367" s="96" t="s">
        <v>499</v>
      </c>
      <c r="B367" s="165" t="str">
        <f>IF(C367="","",VLOOKUP($A367,'Infos Gerais'!$A$2:$D$101,4,FALSE))</f>
        <v>Extinto</v>
      </c>
      <c r="C367" s="170" t="str">
        <f>IF(A367="","",VLOOKUP($A367,'Infos Gerais'!$A$2:$I$101,7,FALSE))</f>
        <v>SEDESE</v>
      </c>
      <c r="D367" s="167" t="str">
        <f>IF(C367="","",VLOOKUP($A367,'Infos Gerais'!$A$2:$I$101,9,FALSE))</f>
        <v>CIEDS</v>
      </c>
      <c r="E367" s="97" t="s">
        <v>37</v>
      </c>
      <c r="F367" s="98">
        <v>4</v>
      </c>
      <c r="G367" s="113">
        <v>2900999.69</v>
      </c>
      <c r="H367" s="196">
        <v>439027.63</v>
      </c>
      <c r="I367" s="192">
        <v>39630</v>
      </c>
      <c r="J367" s="100">
        <v>39647</v>
      </c>
    </row>
    <row r="368" spans="1:10" x14ac:dyDescent="0.25">
      <c r="A368" s="96" t="s">
        <v>499</v>
      </c>
      <c r="B368" s="165" t="str">
        <f>IF(C368="","",VLOOKUP($A368,'Infos Gerais'!$A$2:$D$101,4,FALSE))</f>
        <v>Extinto</v>
      </c>
      <c r="C368" s="170" t="str">
        <f>IF(A368="","",VLOOKUP($A368,'Infos Gerais'!$A$2:$I$101,7,FALSE))</f>
        <v>SEDESE</v>
      </c>
      <c r="D368" s="167" t="str">
        <f>IF(C368="","",VLOOKUP($A368,'Infos Gerais'!$A$2:$I$101,9,FALSE))</f>
        <v>CIEDS</v>
      </c>
      <c r="E368" s="97" t="s">
        <v>37</v>
      </c>
      <c r="F368" s="98">
        <v>5</v>
      </c>
      <c r="G368" s="113">
        <v>3383849.96</v>
      </c>
      <c r="H368" s="196">
        <v>336924.31</v>
      </c>
      <c r="I368" s="192">
        <v>39630</v>
      </c>
      <c r="J368" s="100">
        <v>39660</v>
      </c>
    </row>
    <row r="369" spans="1:10" x14ac:dyDescent="0.25">
      <c r="A369" s="96" t="s">
        <v>499</v>
      </c>
      <c r="B369" s="165" t="str">
        <f>IF(C369="","",VLOOKUP($A369,'Infos Gerais'!$A$2:$D$101,4,FALSE))</f>
        <v>Extinto</v>
      </c>
      <c r="C369" s="170" t="str">
        <f>IF(A369="","",VLOOKUP($A369,'Infos Gerais'!$A$2:$I$101,7,FALSE))</f>
        <v>SEDESE</v>
      </c>
      <c r="D369" s="167" t="str">
        <f>IF(C369="","",VLOOKUP($A369,'Infos Gerais'!$A$2:$I$101,9,FALSE))</f>
        <v>CIEDS</v>
      </c>
      <c r="E369" s="97" t="s">
        <v>37</v>
      </c>
      <c r="F369" s="98">
        <v>6</v>
      </c>
      <c r="G369" s="113">
        <v>2787020.64</v>
      </c>
      <c r="H369" s="196">
        <v>458792.73</v>
      </c>
      <c r="I369" s="192">
        <v>39692</v>
      </c>
      <c r="J369" s="100">
        <v>39695</v>
      </c>
    </row>
    <row r="370" spans="1:10" x14ac:dyDescent="0.25">
      <c r="A370" s="96" t="s">
        <v>499</v>
      </c>
      <c r="B370" s="165" t="str">
        <f>IF(C370="","",VLOOKUP($A370,'Infos Gerais'!$A$2:$D$101,4,FALSE))</f>
        <v>Extinto</v>
      </c>
      <c r="C370" s="170" t="str">
        <f>IF(A370="","",VLOOKUP($A370,'Infos Gerais'!$A$2:$I$101,7,FALSE))</f>
        <v>SEDESE</v>
      </c>
      <c r="D370" s="167" t="str">
        <f>IF(C370="","",VLOOKUP($A370,'Infos Gerais'!$A$2:$I$101,9,FALSE))</f>
        <v>CIEDS</v>
      </c>
      <c r="E370" s="97" t="s">
        <v>37</v>
      </c>
      <c r="F370" s="98">
        <v>7</v>
      </c>
      <c r="G370" s="113">
        <v>2226281.0299999998</v>
      </c>
      <c r="H370" s="196">
        <v>2226281.0299999998</v>
      </c>
      <c r="I370" s="192">
        <v>39722</v>
      </c>
      <c r="J370" s="100">
        <v>39723</v>
      </c>
    </row>
    <row r="371" spans="1:10" x14ac:dyDescent="0.25">
      <c r="A371" s="96" t="s">
        <v>500</v>
      </c>
      <c r="B371" s="165" t="str">
        <f>IF(C371="","",VLOOKUP($A371,'Infos Gerais'!$A$2:$D$101,4,FALSE))</f>
        <v>Extinto</v>
      </c>
      <c r="C371" s="170" t="str">
        <f>IF(A371="","",VLOOKUP($A371,'Infos Gerais'!$A$2:$I$101,7,FALSE))</f>
        <v>SEGOV</v>
      </c>
      <c r="D371" s="167" t="str">
        <f>IF(C371="","",VLOOKUP($A371,'Infos Gerais'!$A$2:$I$101,9,FALSE))</f>
        <v>MDC-MG</v>
      </c>
      <c r="E371" s="97" t="s">
        <v>29</v>
      </c>
      <c r="F371" s="98">
        <v>1</v>
      </c>
      <c r="G371" s="113">
        <v>233230.9</v>
      </c>
      <c r="H371" s="196">
        <v>233230.9</v>
      </c>
      <c r="I371" s="192">
        <v>39295</v>
      </c>
      <c r="J371" s="100">
        <v>39344</v>
      </c>
    </row>
    <row r="372" spans="1:10" x14ac:dyDescent="0.25">
      <c r="A372" s="96" t="s">
        <v>500</v>
      </c>
      <c r="B372" s="165" t="str">
        <f>IF(C372="","",VLOOKUP($A372,'Infos Gerais'!$A$2:$D$101,4,FALSE))</f>
        <v>Extinto</v>
      </c>
      <c r="C372" s="170" t="str">
        <f>IF(A372="","",VLOOKUP($A372,'Infos Gerais'!$A$2:$I$101,7,FALSE))</f>
        <v>SEGOV</v>
      </c>
      <c r="D372" s="167" t="str">
        <f>IF(C372="","",VLOOKUP($A372,'Infos Gerais'!$A$2:$I$101,9,FALSE))</f>
        <v>MDC-MG</v>
      </c>
      <c r="E372" s="97" t="s">
        <v>29</v>
      </c>
      <c r="F372" s="98">
        <v>2</v>
      </c>
      <c r="G372" s="113">
        <v>166593.5</v>
      </c>
      <c r="H372" s="196">
        <v>103123.26</v>
      </c>
      <c r="I372" s="192">
        <v>39417</v>
      </c>
      <c r="J372" s="100">
        <v>39455</v>
      </c>
    </row>
    <row r="373" spans="1:10" x14ac:dyDescent="0.25">
      <c r="A373" s="96" t="s">
        <v>500</v>
      </c>
      <c r="B373" s="165" t="str">
        <f>IF(C373="","",VLOOKUP($A373,'Infos Gerais'!$A$2:$D$101,4,FALSE))</f>
        <v>Extinto</v>
      </c>
      <c r="C373" s="170" t="str">
        <f>IF(A373="","",VLOOKUP($A373,'Infos Gerais'!$A$2:$I$101,7,FALSE))</f>
        <v>SEGOV</v>
      </c>
      <c r="D373" s="167" t="str">
        <f>IF(C373="","",VLOOKUP($A373,'Infos Gerais'!$A$2:$I$101,9,FALSE))</f>
        <v>MDC-MG</v>
      </c>
      <c r="E373" s="97" t="s">
        <v>29</v>
      </c>
      <c r="F373" s="98">
        <v>3</v>
      </c>
      <c r="G373" s="113">
        <v>133274.79999999999</v>
      </c>
      <c r="H373" s="196">
        <v>174915.92</v>
      </c>
      <c r="I373" s="192">
        <v>39508</v>
      </c>
      <c r="J373" s="100">
        <v>39596</v>
      </c>
    </row>
    <row r="374" spans="1:10" x14ac:dyDescent="0.25">
      <c r="A374" s="96" t="s">
        <v>500</v>
      </c>
      <c r="B374" s="165" t="str">
        <f>IF(C374="","",VLOOKUP($A374,'Infos Gerais'!$A$2:$D$101,4,FALSE))</f>
        <v>Extinto</v>
      </c>
      <c r="C374" s="170" t="str">
        <f>IF(A374="","",VLOOKUP($A374,'Infos Gerais'!$A$2:$I$101,7,FALSE))</f>
        <v>SEGOV</v>
      </c>
      <c r="D374" s="167" t="str">
        <f>IF(C374="","",VLOOKUP($A374,'Infos Gerais'!$A$2:$I$101,9,FALSE))</f>
        <v>MDC-MG</v>
      </c>
      <c r="E374" s="97" t="s">
        <v>29</v>
      </c>
      <c r="F374" s="98">
        <v>4</v>
      </c>
      <c r="G374" s="113">
        <v>133274.79999999999</v>
      </c>
      <c r="H374" s="196">
        <v>155103.92000000001</v>
      </c>
      <c r="I374" s="192">
        <v>39600</v>
      </c>
      <c r="J374" s="100">
        <v>39636</v>
      </c>
    </row>
    <row r="375" spans="1:10" x14ac:dyDescent="0.25">
      <c r="A375" s="96" t="s">
        <v>500</v>
      </c>
      <c r="B375" s="165" t="str">
        <f>IF(C375="","",VLOOKUP($A375,'Infos Gerais'!$A$2:$D$101,4,FALSE))</f>
        <v>Extinto</v>
      </c>
      <c r="C375" s="170" t="str">
        <f>IF(A375="","",VLOOKUP($A375,'Infos Gerais'!$A$2:$I$101,7,FALSE))</f>
        <v>SEGOV</v>
      </c>
      <c r="D375" s="167" t="str">
        <f>IF(C375="","",VLOOKUP($A375,'Infos Gerais'!$A$2:$I$101,9,FALSE))</f>
        <v>MDC-MG</v>
      </c>
      <c r="E375" s="97" t="s">
        <v>37</v>
      </c>
      <c r="F375" s="98">
        <v>5</v>
      </c>
      <c r="G375" s="113">
        <v>278168.65000000002</v>
      </c>
      <c r="H375" s="196">
        <v>278168.65000000002</v>
      </c>
      <c r="I375" s="192">
        <v>39692</v>
      </c>
      <c r="J375" s="100">
        <v>39743</v>
      </c>
    </row>
    <row r="376" spans="1:10" x14ac:dyDescent="0.25">
      <c r="A376" s="96" t="s">
        <v>500</v>
      </c>
      <c r="B376" s="165" t="str">
        <f>IF(C376="","",VLOOKUP($A376,'Infos Gerais'!$A$2:$D$101,4,FALSE))</f>
        <v>Extinto</v>
      </c>
      <c r="C376" s="170" t="str">
        <f>IF(A376="","",VLOOKUP($A376,'Infos Gerais'!$A$2:$I$101,7,FALSE))</f>
        <v>SEGOV</v>
      </c>
      <c r="D376" s="167" t="str">
        <f>IF(C376="","",VLOOKUP($A376,'Infos Gerais'!$A$2:$I$101,9,FALSE))</f>
        <v>MDC-MG</v>
      </c>
      <c r="E376" s="97" t="s">
        <v>37</v>
      </c>
      <c r="F376" s="98">
        <v>6</v>
      </c>
      <c r="G376" s="113">
        <v>241292.05</v>
      </c>
      <c r="H376" s="196">
        <v>241292.05</v>
      </c>
      <c r="I376" s="192">
        <v>39783</v>
      </c>
      <c r="J376" s="100">
        <v>39834</v>
      </c>
    </row>
    <row r="377" spans="1:10" x14ac:dyDescent="0.25">
      <c r="A377" s="96" t="s">
        <v>500</v>
      </c>
      <c r="B377" s="165" t="str">
        <f>IF(C377="","",VLOOKUP($A377,'Infos Gerais'!$A$2:$D$101,4,FALSE))</f>
        <v>Extinto</v>
      </c>
      <c r="C377" s="170" t="str">
        <f>IF(A377="","",VLOOKUP($A377,'Infos Gerais'!$A$2:$I$101,7,FALSE))</f>
        <v>SEGOV</v>
      </c>
      <c r="D377" s="167" t="str">
        <f>IF(C377="","",VLOOKUP($A377,'Infos Gerais'!$A$2:$I$101,9,FALSE))</f>
        <v>MDC-MG</v>
      </c>
      <c r="E377" s="97" t="s">
        <v>37</v>
      </c>
      <c r="F377" s="98">
        <v>7</v>
      </c>
      <c r="G377" s="113">
        <v>252748.25</v>
      </c>
      <c r="H377" s="196">
        <v>252748.25</v>
      </c>
      <c r="I377" s="192">
        <v>39873</v>
      </c>
      <c r="J377" s="100">
        <v>39958</v>
      </c>
    </row>
    <row r="378" spans="1:10" x14ac:dyDescent="0.25">
      <c r="A378" s="96" t="s">
        <v>500</v>
      </c>
      <c r="B378" s="165" t="str">
        <f>IF(C378="","",VLOOKUP($A378,'Infos Gerais'!$A$2:$D$101,4,FALSE))</f>
        <v>Extinto</v>
      </c>
      <c r="C378" s="170" t="str">
        <f>IF(A378="","",VLOOKUP($A378,'Infos Gerais'!$A$2:$I$101,7,FALSE))</f>
        <v>SEGOV</v>
      </c>
      <c r="D378" s="167" t="str">
        <f>IF(C378="","",VLOOKUP($A378,'Infos Gerais'!$A$2:$I$101,9,FALSE))</f>
        <v>MDC-MG</v>
      </c>
      <c r="E378" s="97" t="s">
        <v>37</v>
      </c>
      <c r="F378" s="98">
        <v>8</v>
      </c>
      <c r="G378" s="113">
        <v>227791.05</v>
      </c>
      <c r="H378" s="196">
        <v>227791.05</v>
      </c>
      <c r="I378" s="192">
        <v>39965</v>
      </c>
      <c r="J378" s="100">
        <v>40021</v>
      </c>
    </row>
    <row r="379" spans="1:10" x14ac:dyDescent="0.25">
      <c r="A379" s="96" t="s">
        <v>500</v>
      </c>
      <c r="B379" s="165" t="str">
        <f>IF(C379="","",VLOOKUP($A379,'Infos Gerais'!$A$2:$D$101,4,FALSE))</f>
        <v>Extinto</v>
      </c>
      <c r="C379" s="170" t="str">
        <f>IF(A379="","",VLOOKUP($A379,'Infos Gerais'!$A$2:$I$101,7,FALSE))</f>
        <v>SEGOV</v>
      </c>
      <c r="D379" s="167" t="str">
        <f>IF(C379="","",VLOOKUP($A379,'Infos Gerais'!$A$2:$I$101,9,FALSE))</f>
        <v>MDC-MG</v>
      </c>
      <c r="E379" s="97" t="s">
        <v>40</v>
      </c>
      <c r="F379" s="98">
        <v>9</v>
      </c>
      <c r="G379" s="113">
        <v>259729.5</v>
      </c>
      <c r="H379" s="196">
        <v>259729.5</v>
      </c>
      <c r="I379" s="192">
        <v>40057</v>
      </c>
      <c r="J379" s="100">
        <v>40105</v>
      </c>
    </row>
    <row r="380" spans="1:10" x14ac:dyDescent="0.25">
      <c r="A380" s="96" t="s">
        <v>500</v>
      </c>
      <c r="B380" s="165" t="str">
        <f>IF(C380="","",VLOOKUP($A380,'Infos Gerais'!$A$2:$D$101,4,FALSE))</f>
        <v>Extinto</v>
      </c>
      <c r="C380" s="170" t="str">
        <f>IF(A380="","",VLOOKUP($A380,'Infos Gerais'!$A$2:$I$101,7,FALSE))</f>
        <v>SEGOV</v>
      </c>
      <c r="D380" s="167" t="str">
        <f>IF(C380="","",VLOOKUP($A380,'Infos Gerais'!$A$2:$I$101,9,FALSE))</f>
        <v>MDC-MG</v>
      </c>
      <c r="E380" s="97" t="s">
        <v>40</v>
      </c>
      <c r="F380" s="98">
        <v>10</v>
      </c>
      <c r="G380" s="113">
        <v>259729.5</v>
      </c>
      <c r="H380" s="196">
        <v>259729.5</v>
      </c>
      <c r="I380" s="192">
        <v>40148</v>
      </c>
      <c r="J380" s="100">
        <v>40170</v>
      </c>
    </row>
    <row r="381" spans="1:10" x14ac:dyDescent="0.25">
      <c r="A381" s="96" t="s">
        <v>500</v>
      </c>
      <c r="B381" s="165" t="str">
        <f>IF(C381="","",VLOOKUP($A381,'Infos Gerais'!$A$2:$D$101,4,FALSE))</f>
        <v>Extinto</v>
      </c>
      <c r="C381" s="170" t="str">
        <f>IF(A381="","",VLOOKUP($A381,'Infos Gerais'!$A$2:$I$101,7,FALSE))</f>
        <v>SEGOV</v>
      </c>
      <c r="D381" s="167" t="str">
        <f>IF(C381="","",VLOOKUP($A381,'Infos Gerais'!$A$2:$I$101,9,FALSE))</f>
        <v>MDC-MG</v>
      </c>
      <c r="E381" s="97" t="s">
        <v>40</v>
      </c>
      <c r="F381" s="98">
        <v>11</v>
      </c>
      <c r="G381" s="113">
        <v>226931.67</v>
      </c>
      <c r="H381" s="196">
        <v>226931.67</v>
      </c>
      <c r="I381" s="192">
        <v>40238</v>
      </c>
      <c r="J381" s="100">
        <v>40304</v>
      </c>
    </row>
    <row r="382" spans="1:10" x14ac:dyDescent="0.25">
      <c r="A382" s="96" t="s">
        <v>500</v>
      </c>
      <c r="B382" s="165" t="str">
        <f>IF(C382="","",VLOOKUP($A382,'Infos Gerais'!$A$2:$D$101,4,FALSE))</f>
        <v>Extinto</v>
      </c>
      <c r="C382" s="170" t="str">
        <f>IF(A382="","",VLOOKUP($A382,'Infos Gerais'!$A$2:$I$101,7,FALSE))</f>
        <v>SEGOV</v>
      </c>
      <c r="D382" s="167" t="str">
        <f>IF(C382="","",VLOOKUP($A382,'Infos Gerais'!$A$2:$I$101,9,FALSE))</f>
        <v>MDC-MG</v>
      </c>
      <c r="E382" s="97" t="s">
        <v>40</v>
      </c>
      <c r="F382" s="98">
        <v>12</v>
      </c>
      <c r="G382" s="113">
        <v>220031.67</v>
      </c>
      <c r="H382" s="196">
        <v>220031.67</v>
      </c>
      <c r="I382" s="192">
        <v>40330</v>
      </c>
      <c r="J382" s="100">
        <v>40386</v>
      </c>
    </row>
    <row r="383" spans="1:10" x14ac:dyDescent="0.25">
      <c r="A383" s="96" t="s">
        <v>500</v>
      </c>
      <c r="B383" s="165" t="str">
        <f>IF(C383="","",VLOOKUP($A383,'Infos Gerais'!$A$2:$D$101,4,FALSE))</f>
        <v>Extinto</v>
      </c>
      <c r="C383" s="170" t="str">
        <f>IF(A383="","",VLOOKUP($A383,'Infos Gerais'!$A$2:$I$101,7,FALSE))</f>
        <v>SEGOV</v>
      </c>
      <c r="D383" s="167" t="str">
        <f>IF(C383="","",VLOOKUP($A383,'Infos Gerais'!$A$2:$I$101,9,FALSE))</f>
        <v>MDC-MG</v>
      </c>
      <c r="E383" s="97" t="s">
        <v>40</v>
      </c>
      <c r="F383" s="98">
        <v>13</v>
      </c>
      <c r="G383" s="113">
        <v>195239.88</v>
      </c>
      <c r="H383" s="196">
        <v>195239.88</v>
      </c>
      <c r="I383" s="192">
        <v>40422</v>
      </c>
      <c r="J383" s="100">
        <v>40476</v>
      </c>
    </row>
    <row r="384" spans="1:10" x14ac:dyDescent="0.25">
      <c r="A384" s="96" t="s">
        <v>500</v>
      </c>
      <c r="B384" s="165" t="str">
        <f>IF(C384="","",VLOOKUP($A384,'Infos Gerais'!$A$2:$D$101,4,FALSE))</f>
        <v>Extinto</v>
      </c>
      <c r="C384" s="170" t="str">
        <f>IF(A384="","",VLOOKUP($A384,'Infos Gerais'!$A$2:$I$101,7,FALSE))</f>
        <v>SEGOV</v>
      </c>
      <c r="D384" s="167" t="str">
        <f>IF(C384="","",VLOOKUP($A384,'Infos Gerais'!$A$2:$I$101,9,FALSE))</f>
        <v>MDC-MG</v>
      </c>
      <c r="E384" s="97" t="s">
        <v>40</v>
      </c>
      <c r="F384" s="98">
        <v>14</v>
      </c>
      <c r="G384" s="113">
        <v>116337.78</v>
      </c>
      <c r="H384" s="196">
        <v>116337.78</v>
      </c>
      <c r="I384" s="192">
        <v>40513</v>
      </c>
      <c r="J384" s="100">
        <v>40542</v>
      </c>
    </row>
    <row r="385" spans="1:10" x14ac:dyDescent="0.25">
      <c r="A385" s="96" t="s">
        <v>500</v>
      </c>
      <c r="B385" s="165" t="str">
        <f>IF(C385="","",VLOOKUP($A385,'Infos Gerais'!$A$2:$D$101,4,FALSE))</f>
        <v>Extinto</v>
      </c>
      <c r="C385" s="170" t="str">
        <f>IF(A385="","",VLOOKUP($A385,'Infos Gerais'!$A$2:$I$101,7,FALSE))</f>
        <v>SEGOV</v>
      </c>
      <c r="D385" s="167" t="str">
        <f>IF(C385="","",VLOOKUP($A385,'Infos Gerais'!$A$2:$I$101,9,FALSE))</f>
        <v>MDC-MG</v>
      </c>
      <c r="E385" s="97" t="s">
        <v>43</v>
      </c>
      <c r="F385" s="98">
        <v>15</v>
      </c>
      <c r="G385" s="113">
        <v>301684.45</v>
      </c>
      <c r="H385" s="196">
        <v>301684.45</v>
      </c>
      <c r="I385" s="192">
        <v>40575</v>
      </c>
      <c r="J385" s="100">
        <v>40605</v>
      </c>
    </row>
    <row r="386" spans="1:10" x14ac:dyDescent="0.25">
      <c r="A386" s="96" t="s">
        <v>500</v>
      </c>
      <c r="B386" s="165" t="str">
        <f>IF(C386="","",VLOOKUP($A386,'Infos Gerais'!$A$2:$D$101,4,FALSE))</f>
        <v>Extinto</v>
      </c>
      <c r="C386" s="170" t="str">
        <f>IF(A386="","",VLOOKUP($A386,'Infos Gerais'!$A$2:$I$101,7,FALSE))</f>
        <v>SEGOV</v>
      </c>
      <c r="D386" s="167" t="str">
        <f>IF(C386="","",VLOOKUP($A386,'Infos Gerais'!$A$2:$I$101,9,FALSE))</f>
        <v>MDC-MG</v>
      </c>
      <c r="E386" s="97" t="s">
        <v>43</v>
      </c>
      <c r="F386" s="98">
        <v>16</v>
      </c>
      <c r="G386" s="113">
        <v>226339.74</v>
      </c>
      <c r="H386" s="196">
        <v>226339.74</v>
      </c>
      <c r="I386" s="192">
        <v>40695</v>
      </c>
      <c r="J386" s="100">
        <v>40728</v>
      </c>
    </row>
    <row r="387" spans="1:10" x14ac:dyDescent="0.25">
      <c r="A387" s="96" t="s">
        <v>500</v>
      </c>
      <c r="B387" s="165" t="str">
        <f>IF(C387="","",VLOOKUP($A387,'Infos Gerais'!$A$2:$D$101,4,FALSE))</f>
        <v>Extinto</v>
      </c>
      <c r="C387" s="170" t="str">
        <f>IF(A387="","",VLOOKUP($A387,'Infos Gerais'!$A$2:$I$101,7,FALSE))</f>
        <v>SEGOV</v>
      </c>
      <c r="D387" s="167" t="str">
        <f>IF(C387="","",VLOOKUP($A387,'Infos Gerais'!$A$2:$I$101,9,FALSE))</f>
        <v>MDC-MG</v>
      </c>
      <c r="E387" s="97" t="s">
        <v>43</v>
      </c>
      <c r="F387" s="98">
        <v>17</v>
      </c>
      <c r="G387" s="113">
        <v>226339.74</v>
      </c>
      <c r="H387" s="196">
        <v>226339.74</v>
      </c>
      <c r="I387" s="192">
        <v>40787</v>
      </c>
      <c r="J387" s="100">
        <v>40812</v>
      </c>
    </row>
    <row r="388" spans="1:10" x14ac:dyDescent="0.25">
      <c r="A388" s="96" t="s">
        <v>500</v>
      </c>
      <c r="B388" s="165" t="str">
        <f>IF(C388="","",VLOOKUP($A388,'Infos Gerais'!$A$2:$D$101,4,FALSE))</f>
        <v>Extinto</v>
      </c>
      <c r="C388" s="170" t="str">
        <f>IF(A388="","",VLOOKUP($A388,'Infos Gerais'!$A$2:$I$101,7,FALSE))</f>
        <v>SEGOV</v>
      </c>
      <c r="D388" s="167" t="str">
        <f>IF(C388="","",VLOOKUP($A388,'Infos Gerais'!$A$2:$I$101,9,FALSE))</f>
        <v>MDC-MG</v>
      </c>
      <c r="E388" s="97" t="s">
        <v>43</v>
      </c>
      <c r="F388" s="98">
        <v>18</v>
      </c>
      <c r="G388" s="113">
        <v>80032.070000000007</v>
      </c>
      <c r="H388" s="196">
        <v>80032.070000000007</v>
      </c>
      <c r="I388" s="192">
        <v>40878</v>
      </c>
      <c r="J388" s="100">
        <v>40889</v>
      </c>
    </row>
    <row r="389" spans="1:10" x14ac:dyDescent="0.25">
      <c r="A389" s="96" t="s">
        <v>500</v>
      </c>
      <c r="B389" s="165" t="str">
        <f>IF(C389="","",VLOOKUP($A389,'Infos Gerais'!$A$2:$D$101,4,FALSE))</f>
        <v>Extinto</v>
      </c>
      <c r="C389" s="170" t="str">
        <f>IF(A389="","",VLOOKUP($A389,'Infos Gerais'!$A$2:$I$101,7,FALSE))</f>
        <v>SEGOV</v>
      </c>
      <c r="D389" s="167" t="str">
        <f>IF(C389="","",VLOOKUP($A389,'Infos Gerais'!$A$2:$I$101,9,FALSE))</f>
        <v>MDC-MG</v>
      </c>
      <c r="E389" s="97" t="s">
        <v>46</v>
      </c>
      <c r="F389" s="98">
        <v>19</v>
      </c>
      <c r="G389" s="113">
        <v>226339.74</v>
      </c>
      <c r="H389" s="196">
        <v>226339.74</v>
      </c>
      <c r="I389" s="192">
        <v>40940</v>
      </c>
      <c r="J389" s="100">
        <v>40961</v>
      </c>
    </row>
    <row r="390" spans="1:10" x14ac:dyDescent="0.25">
      <c r="A390" s="96" t="s">
        <v>500</v>
      </c>
      <c r="B390" s="165" t="str">
        <f>IF(C390="","",VLOOKUP($A390,'Infos Gerais'!$A$2:$D$101,4,FALSE))</f>
        <v>Extinto</v>
      </c>
      <c r="C390" s="170" t="str">
        <f>IF(A390="","",VLOOKUP($A390,'Infos Gerais'!$A$2:$I$101,7,FALSE))</f>
        <v>SEGOV</v>
      </c>
      <c r="D390" s="167" t="str">
        <f>IF(C390="","",VLOOKUP($A390,'Infos Gerais'!$A$2:$I$101,9,FALSE))</f>
        <v>MDC-MG</v>
      </c>
      <c r="E390" s="97" t="s">
        <v>46</v>
      </c>
      <c r="F390" s="98">
        <v>20</v>
      </c>
      <c r="G390" s="113">
        <v>226237.87</v>
      </c>
      <c r="H390" s="196">
        <v>226237.87</v>
      </c>
      <c r="I390" s="192">
        <v>41030</v>
      </c>
      <c r="J390" s="100">
        <v>41040</v>
      </c>
    </row>
    <row r="391" spans="1:10" x14ac:dyDescent="0.25">
      <c r="A391" s="96" t="s">
        <v>500</v>
      </c>
      <c r="B391" s="165" t="str">
        <f>IF(C391="","",VLOOKUP($A391,'Infos Gerais'!$A$2:$D$101,4,FALSE))</f>
        <v>Extinto</v>
      </c>
      <c r="C391" s="170" t="str">
        <f>IF(A391="","",VLOOKUP($A391,'Infos Gerais'!$A$2:$I$101,7,FALSE))</f>
        <v>SEGOV</v>
      </c>
      <c r="D391" s="167" t="str">
        <f>IF(C391="","",VLOOKUP($A391,'Infos Gerais'!$A$2:$I$101,9,FALSE))</f>
        <v>MDC-MG</v>
      </c>
      <c r="E391" s="97" t="s">
        <v>46</v>
      </c>
      <c r="F391" s="98">
        <v>21</v>
      </c>
      <c r="G391" s="113">
        <v>226339.74</v>
      </c>
      <c r="H391" s="196">
        <v>226339.74</v>
      </c>
      <c r="I391" s="192">
        <v>41122</v>
      </c>
      <c r="J391" s="100">
        <v>41130</v>
      </c>
    </row>
    <row r="392" spans="1:10" x14ac:dyDescent="0.25">
      <c r="A392" s="96" t="s">
        <v>500</v>
      </c>
      <c r="B392" s="165" t="str">
        <f>IF(C392="","",VLOOKUP($A392,'Infos Gerais'!$A$2:$D$101,4,FALSE))</f>
        <v>Extinto</v>
      </c>
      <c r="C392" s="170" t="str">
        <f>IF(A392="","",VLOOKUP($A392,'Infos Gerais'!$A$2:$I$101,7,FALSE))</f>
        <v>SEGOV</v>
      </c>
      <c r="D392" s="167" t="str">
        <f>IF(C392="","",VLOOKUP($A392,'Infos Gerais'!$A$2:$I$101,9,FALSE))</f>
        <v>MDC-MG</v>
      </c>
      <c r="E392" s="97" t="s">
        <v>46</v>
      </c>
      <c r="F392" s="98">
        <v>22</v>
      </c>
      <c r="G392" s="113">
        <v>155478.65</v>
      </c>
      <c r="H392" s="196">
        <v>155478.65</v>
      </c>
      <c r="I392" s="192">
        <v>41214</v>
      </c>
      <c r="J392" s="100">
        <v>41271</v>
      </c>
    </row>
    <row r="393" spans="1:10" x14ac:dyDescent="0.25">
      <c r="A393" s="96" t="s">
        <v>500</v>
      </c>
      <c r="B393" s="165" t="str">
        <f>IF(C393="","",VLOOKUP($A393,'Infos Gerais'!$A$2:$D$101,4,FALSE))</f>
        <v>Extinto</v>
      </c>
      <c r="C393" s="170" t="str">
        <f>IF(A393="","",VLOOKUP($A393,'Infos Gerais'!$A$2:$I$101,7,FALSE))</f>
        <v>SEGOV</v>
      </c>
      <c r="D393" s="167" t="str">
        <f>IF(C393="","",VLOOKUP($A393,'Infos Gerais'!$A$2:$I$101,9,FALSE))</f>
        <v>MDC-MG</v>
      </c>
      <c r="E393" s="97" t="s">
        <v>49</v>
      </c>
      <c r="F393" s="98">
        <v>23</v>
      </c>
      <c r="G393" s="113">
        <v>255463.6</v>
      </c>
      <c r="H393" s="196">
        <v>255463.6</v>
      </c>
      <c r="I393" s="192">
        <v>41306</v>
      </c>
      <c r="J393" s="100">
        <v>41334</v>
      </c>
    </row>
    <row r="394" spans="1:10" x14ac:dyDescent="0.25">
      <c r="A394" s="96" t="s">
        <v>500</v>
      </c>
      <c r="B394" s="165" t="str">
        <f>IF(C394="","",VLOOKUP($A394,'Infos Gerais'!$A$2:$D$101,4,FALSE))</f>
        <v>Extinto</v>
      </c>
      <c r="C394" s="170" t="str">
        <f>IF(A394="","",VLOOKUP($A394,'Infos Gerais'!$A$2:$I$101,7,FALSE))</f>
        <v>SEGOV</v>
      </c>
      <c r="D394" s="167" t="str">
        <f>IF(C394="","",VLOOKUP($A394,'Infos Gerais'!$A$2:$I$101,9,FALSE))</f>
        <v>MDC-MG</v>
      </c>
      <c r="E394" s="97" t="s">
        <v>49</v>
      </c>
      <c r="F394" s="98">
        <v>24</v>
      </c>
      <c r="G394" s="113">
        <v>216474.65</v>
      </c>
      <c r="H394" s="196">
        <v>216474.65</v>
      </c>
      <c r="I394" s="192">
        <v>41395</v>
      </c>
      <c r="J394" s="100">
        <v>41403</v>
      </c>
    </row>
    <row r="395" spans="1:10" x14ac:dyDescent="0.25">
      <c r="A395" s="96" t="s">
        <v>500</v>
      </c>
      <c r="B395" s="165" t="str">
        <f>IF(C395="","",VLOOKUP($A395,'Infos Gerais'!$A$2:$D$101,4,FALSE))</f>
        <v>Extinto</v>
      </c>
      <c r="C395" s="170" t="str">
        <f>IF(A395="","",VLOOKUP($A395,'Infos Gerais'!$A$2:$I$101,7,FALSE))</f>
        <v>SEGOV</v>
      </c>
      <c r="D395" s="167" t="str">
        <f>IF(C395="","",VLOOKUP($A395,'Infos Gerais'!$A$2:$I$101,9,FALSE))</f>
        <v>MDC-MG</v>
      </c>
      <c r="E395" s="97" t="s">
        <v>49</v>
      </c>
      <c r="F395" s="98">
        <v>25</v>
      </c>
      <c r="G395" s="113">
        <v>214474.65</v>
      </c>
      <c r="H395" s="196">
        <v>214474.65</v>
      </c>
      <c r="I395" s="192">
        <v>41487</v>
      </c>
      <c r="J395" s="100">
        <v>41493</v>
      </c>
    </row>
    <row r="396" spans="1:10" x14ac:dyDescent="0.25">
      <c r="A396" s="96" t="s">
        <v>500</v>
      </c>
      <c r="B396" s="165" t="str">
        <f>IF(C396="","",VLOOKUP($A396,'Infos Gerais'!$A$2:$D$101,4,FALSE))</f>
        <v>Extinto</v>
      </c>
      <c r="C396" s="170" t="str">
        <f>IF(A396="","",VLOOKUP($A396,'Infos Gerais'!$A$2:$I$101,7,FALSE))</f>
        <v>SEGOV</v>
      </c>
      <c r="D396" s="167" t="str">
        <f>IF(C396="","",VLOOKUP($A396,'Infos Gerais'!$A$2:$I$101,9,FALSE))</f>
        <v>MDC-MG</v>
      </c>
      <c r="E396" s="97" t="s">
        <v>49</v>
      </c>
      <c r="F396" s="98">
        <v>26</v>
      </c>
      <c r="G396" s="113">
        <v>147983.1</v>
      </c>
      <c r="H396" s="196">
        <v>147983.1</v>
      </c>
      <c r="I396" s="192">
        <v>41579</v>
      </c>
      <c r="J396" s="100">
        <v>41591</v>
      </c>
    </row>
    <row r="397" spans="1:10" x14ac:dyDescent="0.25">
      <c r="A397" s="96" t="s">
        <v>500</v>
      </c>
      <c r="B397" s="165" t="str">
        <f>IF(C397="","",VLOOKUP($A397,'Infos Gerais'!$A$2:$D$101,4,FALSE))</f>
        <v>Extinto</v>
      </c>
      <c r="C397" s="170" t="str">
        <f>IF(A397="","",VLOOKUP($A397,'Infos Gerais'!$A$2:$I$101,7,FALSE))</f>
        <v>SEGOV</v>
      </c>
      <c r="D397" s="167" t="str">
        <f>IF(C397="","",VLOOKUP($A397,'Infos Gerais'!$A$2:$I$101,9,FALSE))</f>
        <v>MDC-MG</v>
      </c>
      <c r="E397" s="97" t="s">
        <v>52</v>
      </c>
      <c r="F397" s="98">
        <v>27</v>
      </c>
      <c r="G397" s="113">
        <v>258923.19999999987</v>
      </c>
      <c r="H397" s="196">
        <v>258923.19999999987</v>
      </c>
      <c r="I397" s="192">
        <v>41671</v>
      </c>
      <c r="J397" s="100">
        <v>41711</v>
      </c>
    </row>
    <row r="398" spans="1:10" x14ac:dyDescent="0.25">
      <c r="A398" s="96" t="s">
        <v>500</v>
      </c>
      <c r="B398" s="165" t="str">
        <f>IF(C398="","",VLOOKUP($A398,'Infos Gerais'!$A$2:$D$101,4,FALSE))</f>
        <v>Extinto</v>
      </c>
      <c r="C398" s="170" t="str">
        <f>IF(A398="","",VLOOKUP($A398,'Infos Gerais'!$A$2:$I$101,7,FALSE))</f>
        <v>SEGOV</v>
      </c>
      <c r="D398" s="167" t="str">
        <f>IF(C398="","",VLOOKUP($A398,'Infos Gerais'!$A$2:$I$101,9,FALSE))</f>
        <v>MDC-MG</v>
      </c>
      <c r="E398" s="97" t="s">
        <v>52</v>
      </c>
      <c r="F398" s="98">
        <v>28</v>
      </c>
      <c r="G398" s="113">
        <v>216957.32179999992</v>
      </c>
      <c r="H398" s="196">
        <v>216957.32179999992</v>
      </c>
      <c r="I398" s="192">
        <v>41760</v>
      </c>
      <c r="J398" s="100">
        <v>41767</v>
      </c>
    </row>
    <row r="399" spans="1:10" x14ac:dyDescent="0.25">
      <c r="A399" s="96" t="s">
        <v>500</v>
      </c>
      <c r="B399" s="165" t="str">
        <f>IF(C399="","",VLOOKUP($A399,'Infos Gerais'!$A$2:$D$101,4,FALSE))</f>
        <v>Extinto</v>
      </c>
      <c r="C399" s="170" t="str">
        <f>IF(A399="","",VLOOKUP($A399,'Infos Gerais'!$A$2:$I$101,7,FALSE))</f>
        <v>SEGOV</v>
      </c>
      <c r="D399" s="167" t="str">
        <f>IF(C399="","",VLOOKUP($A399,'Infos Gerais'!$A$2:$I$101,9,FALSE))</f>
        <v>MDC-MG</v>
      </c>
      <c r="E399" s="97" t="s">
        <v>52</v>
      </c>
      <c r="F399" s="98">
        <v>29</v>
      </c>
      <c r="G399" s="113">
        <v>215754.16179999991</v>
      </c>
      <c r="H399" s="196">
        <v>215754.16179999991</v>
      </c>
      <c r="I399" s="192">
        <v>41852</v>
      </c>
      <c r="J399" s="100">
        <v>41870</v>
      </c>
    </row>
    <row r="400" spans="1:10" x14ac:dyDescent="0.25">
      <c r="A400" s="96" t="s">
        <v>500</v>
      </c>
      <c r="B400" s="165" t="str">
        <f>IF(C400="","",VLOOKUP($A400,'Infos Gerais'!$A$2:$D$101,4,FALSE))</f>
        <v>Extinto</v>
      </c>
      <c r="C400" s="170" t="str">
        <f>IF(A400="","",VLOOKUP($A400,'Infos Gerais'!$A$2:$I$101,7,FALSE))</f>
        <v>SEGOV</v>
      </c>
      <c r="D400" s="167" t="str">
        <f>IF(C400="","",VLOOKUP($A400,'Infos Gerais'!$A$2:$I$101,9,FALSE))</f>
        <v>MDC-MG</v>
      </c>
      <c r="E400" s="97" t="s">
        <v>52</v>
      </c>
      <c r="F400" s="98">
        <v>30</v>
      </c>
      <c r="G400" s="113">
        <v>142761.31999999995</v>
      </c>
      <c r="H400" s="196">
        <v>142761.31999999995</v>
      </c>
      <c r="I400" s="192">
        <v>41944</v>
      </c>
      <c r="J400" s="100">
        <v>41999</v>
      </c>
    </row>
    <row r="401" spans="1:10" x14ac:dyDescent="0.25">
      <c r="A401" s="96" t="s">
        <v>501</v>
      </c>
      <c r="B401" s="165" t="str">
        <f>IF(C401="","",VLOOKUP($A401,'Infos Gerais'!$A$2:$D$101,4,FALSE))</f>
        <v>Extinto</v>
      </c>
      <c r="C401" s="170" t="str">
        <f>IF(A401="","",VLOOKUP($A401,'Infos Gerais'!$A$2:$I$101,7,FALSE))</f>
        <v>SEPLAG</v>
      </c>
      <c r="D401" s="167" t="str">
        <f>IF(C401="","",VLOOKUP($A401,'Infos Gerais'!$A$2:$I$101,9,FALSE))</f>
        <v>CEMAIS</v>
      </c>
      <c r="E401" s="97" t="s">
        <v>29</v>
      </c>
      <c r="F401" s="98">
        <v>1</v>
      </c>
      <c r="G401" s="113">
        <v>516533.89</v>
      </c>
      <c r="H401" s="196">
        <v>516533.89</v>
      </c>
      <c r="I401" s="192">
        <v>39356</v>
      </c>
      <c r="J401" s="100">
        <v>39384</v>
      </c>
    </row>
    <row r="402" spans="1:10" x14ac:dyDescent="0.25">
      <c r="A402" s="96" t="s">
        <v>501</v>
      </c>
      <c r="B402" s="165" t="str">
        <f>IF(C402="","",VLOOKUP($A402,'Infos Gerais'!$A$2:$D$101,4,FALSE))</f>
        <v>Extinto</v>
      </c>
      <c r="C402" s="170" t="str">
        <f>IF(A402="","",VLOOKUP($A402,'Infos Gerais'!$A$2:$I$101,7,FALSE))</f>
        <v>SEPLAG</v>
      </c>
      <c r="D402" s="167" t="str">
        <f>IF(C402="","",VLOOKUP($A402,'Infos Gerais'!$A$2:$I$101,9,FALSE))</f>
        <v>CEMAIS</v>
      </c>
      <c r="E402" s="97" t="s">
        <v>29</v>
      </c>
      <c r="F402" s="98">
        <v>2</v>
      </c>
      <c r="G402" s="113">
        <v>416234.74</v>
      </c>
      <c r="H402" s="196">
        <v>416234.74</v>
      </c>
      <c r="I402" s="192">
        <v>39448</v>
      </c>
      <c r="J402" s="100">
        <v>39517</v>
      </c>
    </row>
    <row r="403" spans="1:10" x14ac:dyDescent="0.25">
      <c r="A403" s="96" t="s">
        <v>501</v>
      </c>
      <c r="B403" s="165" t="str">
        <f>IF(C403="","",VLOOKUP($A403,'Infos Gerais'!$A$2:$D$101,4,FALSE))</f>
        <v>Extinto</v>
      </c>
      <c r="C403" s="170" t="str">
        <f>IF(A403="","",VLOOKUP($A403,'Infos Gerais'!$A$2:$I$101,7,FALSE))</f>
        <v>SEPLAG</v>
      </c>
      <c r="D403" s="167" t="str">
        <f>IF(C403="","",VLOOKUP($A403,'Infos Gerais'!$A$2:$I$101,9,FALSE))</f>
        <v>CEMAIS</v>
      </c>
      <c r="E403" s="97" t="s">
        <v>29</v>
      </c>
      <c r="F403" s="98">
        <v>3</v>
      </c>
      <c r="G403" s="113">
        <v>425994.74</v>
      </c>
      <c r="H403" s="196">
        <v>425994.74</v>
      </c>
      <c r="I403" s="192">
        <v>39539</v>
      </c>
      <c r="J403" s="100">
        <v>39589</v>
      </c>
    </row>
    <row r="404" spans="1:10" x14ac:dyDescent="0.25">
      <c r="A404" s="96" t="s">
        <v>501</v>
      </c>
      <c r="B404" s="165" t="str">
        <f>IF(C404="","",VLOOKUP($A404,'Infos Gerais'!$A$2:$D$101,4,FALSE))</f>
        <v>Extinto</v>
      </c>
      <c r="C404" s="170" t="str">
        <f>IF(A404="","",VLOOKUP($A404,'Infos Gerais'!$A$2:$I$101,7,FALSE))</f>
        <v>SEPLAG</v>
      </c>
      <c r="D404" s="167" t="str">
        <f>IF(C404="","",VLOOKUP($A404,'Infos Gerais'!$A$2:$I$101,9,FALSE))</f>
        <v>CEMAIS</v>
      </c>
      <c r="E404" s="97" t="s">
        <v>29</v>
      </c>
      <c r="F404" s="98">
        <v>4</v>
      </c>
      <c r="G404" s="113">
        <v>498874.74</v>
      </c>
      <c r="H404" s="196">
        <v>498874.74</v>
      </c>
      <c r="I404" s="192">
        <v>39630</v>
      </c>
      <c r="J404" s="100">
        <v>39664</v>
      </c>
    </row>
    <row r="405" spans="1:10" x14ac:dyDescent="0.25">
      <c r="A405" s="96" t="s">
        <v>501</v>
      </c>
      <c r="B405" s="165" t="str">
        <f>IF(C405="","",VLOOKUP($A405,'Infos Gerais'!$A$2:$D$101,4,FALSE))</f>
        <v>Extinto</v>
      </c>
      <c r="C405" s="170" t="str">
        <f>IF(A405="","",VLOOKUP($A405,'Infos Gerais'!$A$2:$I$101,7,FALSE))</f>
        <v>SEPLAG</v>
      </c>
      <c r="D405" s="167" t="str">
        <f>IF(C405="","",VLOOKUP($A405,'Infos Gerais'!$A$2:$I$101,9,FALSE))</f>
        <v>CEMAIS</v>
      </c>
      <c r="E405" s="97" t="s">
        <v>29</v>
      </c>
      <c r="F405" s="98">
        <v>5</v>
      </c>
      <c r="G405" s="113">
        <v>404234.74</v>
      </c>
      <c r="H405" s="196">
        <v>404234.74</v>
      </c>
      <c r="I405" s="192">
        <v>39722</v>
      </c>
      <c r="J405" s="100">
        <v>39765</v>
      </c>
    </row>
    <row r="406" spans="1:10" x14ac:dyDescent="0.25">
      <c r="A406" s="96" t="s">
        <v>501</v>
      </c>
      <c r="B406" s="165" t="str">
        <f>IF(C406="","",VLOOKUP($A406,'Infos Gerais'!$A$2:$D$101,4,FALSE))</f>
        <v>Extinto</v>
      </c>
      <c r="C406" s="170" t="str">
        <f>IF(A406="","",VLOOKUP($A406,'Infos Gerais'!$A$2:$I$101,7,FALSE))</f>
        <v>SEPLAG</v>
      </c>
      <c r="D406" s="167" t="str">
        <f>IF(C406="","",VLOOKUP($A406,'Infos Gerais'!$A$2:$I$101,9,FALSE))</f>
        <v>CEMAIS</v>
      </c>
      <c r="E406" s="97" t="s">
        <v>37</v>
      </c>
      <c r="F406" s="98">
        <v>6</v>
      </c>
      <c r="G406" s="113">
        <v>110000</v>
      </c>
      <c r="H406" s="196">
        <v>110000</v>
      </c>
      <c r="I406" s="192">
        <v>39783</v>
      </c>
      <c r="J406" s="100">
        <v>39812</v>
      </c>
    </row>
    <row r="407" spans="1:10" x14ac:dyDescent="0.25">
      <c r="A407" s="96" t="s">
        <v>501</v>
      </c>
      <c r="B407" s="165" t="str">
        <f>IF(C407="","",VLOOKUP($A407,'Infos Gerais'!$A$2:$D$101,4,FALSE))</f>
        <v>Extinto</v>
      </c>
      <c r="C407" s="170" t="str">
        <f>IF(A407="","",VLOOKUP($A407,'Infos Gerais'!$A$2:$I$101,7,FALSE))</f>
        <v>SEPLAG</v>
      </c>
      <c r="D407" s="167" t="str">
        <f>IF(C407="","",VLOOKUP($A407,'Infos Gerais'!$A$2:$I$101,9,FALSE))</f>
        <v>CEMAIS</v>
      </c>
      <c r="E407" s="97" t="s">
        <v>37</v>
      </c>
      <c r="F407" s="98">
        <v>7</v>
      </c>
      <c r="G407" s="113">
        <v>830105.78</v>
      </c>
      <c r="H407" s="196">
        <v>830105.78</v>
      </c>
      <c r="I407" s="192">
        <v>39845</v>
      </c>
      <c r="J407" s="100">
        <v>39842</v>
      </c>
    </row>
    <row r="408" spans="1:10" x14ac:dyDescent="0.25">
      <c r="A408" s="96" t="s">
        <v>501</v>
      </c>
      <c r="B408" s="165" t="str">
        <f>IF(C408="","",VLOOKUP($A408,'Infos Gerais'!$A$2:$D$101,4,FALSE))</f>
        <v>Extinto</v>
      </c>
      <c r="C408" s="170" t="str">
        <f>IF(A408="","",VLOOKUP($A408,'Infos Gerais'!$A$2:$I$101,7,FALSE))</f>
        <v>SEPLAG</v>
      </c>
      <c r="D408" s="167" t="str">
        <f>IF(C408="","",VLOOKUP($A408,'Infos Gerais'!$A$2:$I$101,9,FALSE))</f>
        <v>CEMAIS</v>
      </c>
      <c r="E408" s="97" t="s">
        <v>37</v>
      </c>
      <c r="F408" s="98">
        <v>8</v>
      </c>
      <c r="G408" s="113">
        <v>620966.94999999995</v>
      </c>
      <c r="H408" s="196">
        <v>620201.86</v>
      </c>
      <c r="I408" s="192">
        <v>39873</v>
      </c>
      <c r="J408" s="100">
        <v>39951</v>
      </c>
    </row>
    <row r="409" spans="1:10" x14ac:dyDescent="0.25">
      <c r="A409" s="96" t="s">
        <v>501</v>
      </c>
      <c r="B409" s="165" t="str">
        <f>IF(C409="","",VLOOKUP($A409,'Infos Gerais'!$A$2:$D$101,4,FALSE))</f>
        <v>Extinto</v>
      </c>
      <c r="C409" s="170" t="str">
        <f>IF(A409="","",VLOOKUP($A409,'Infos Gerais'!$A$2:$I$101,7,FALSE))</f>
        <v>SEPLAG</v>
      </c>
      <c r="D409" s="167" t="str">
        <f>IF(C409="","",VLOOKUP($A409,'Infos Gerais'!$A$2:$I$101,9,FALSE))</f>
        <v>CEMAIS</v>
      </c>
      <c r="E409" s="97" t="s">
        <v>37</v>
      </c>
      <c r="F409" s="98">
        <v>9</v>
      </c>
      <c r="G409" s="113">
        <v>779201.07</v>
      </c>
      <c r="H409" s="196">
        <v>779201.07</v>
      </c>
      <c r="I409" s="192">
        <v>39965</v>
      </c>
      <c r="J409" s="100">
        <v>40014</v>
      </c>
    </row>
    <row r="410" spans="1:10" x14ac:dyDescent="0.25">
      <c r="A410" s="96" t="s">
        <v>501</v>
      </c>
      <c r="B410" s="165" t="str">
        <f>IF(C410="","",VLOOKUP($A410,'Infos Gerais'!$A$2:$D$101,4,FALSE))</f>
        <v>Extinto</v>
      </c>
      <c r="C410" s="170" t="str">
        <f>IF(A410="","",VLOOKUP($A410,'Infos Gerais'!$A$2:$I$101,7,FALSE))</f>
        <v>SEPLAG</v>
      </c>
      <c r="D410" s="167" t="str">
        <f>IF(C410="","",VLOOKUP($A410,'Infos Gerais'!$A$2:$I$101,9,FALSE))</f>
        <v>CEMAIS</v>
      </c>
      <c r="E410" s="97" t="s">
        <v>40</v>
      </c>
      <c r="F410" s="98">
        <v>10</v>
      </c>
      <c r="G410" s="113">
        <v>272852.14</v>
      </c>
      <c r="H410" s="196">
        <v>272852.14</v>
      </c>
      <c r="I410" s="192">
        <v>40057</v>
      </c>
      <c r="J410" s="100">
        <v>40080</v>
      </c>
    </row>
    <row r="411" spans="1:10" x14ac:dyDescent="0.25">
      <c r="A411" s="96" t="s">
        <v>501</v>
      </c>
      <c r="B411" s="165" t="str">
        <f>IF(C411="","",VLOOKUP($A411,'Infos Gerais'!$A$2:$D$101,4,FALSE))</f>
        <v>Extinto</v>
      </c>
      <c r="C411" s="170" t="str">
        <f>IF(A411="","",VLOOKUP($A411,'Infos Gerais'!$A$2:$I$101,7,FALSE))</f>
        <v>SEPLAG</v>
      </c>
      <c r="D411" s="167" t="str">
        <f>IF(C411="","",VLOOKUP($A411,'Infos Gerais'!$A$2:$I$101,9,FALSE))</f>
        <v>CEMAIS</v>
      </c>
      <c r="E411" s="97" t="s">
        <v>40</v>
      </c>
      <c r="F411" s="98">
        <v>11</v>
      </c>
      <c r="G411" s="113">
        <v>1039020.72</v>
      </c>
      <c r="H411" s="196">
        <v>1025019.15</v>
      </c>
      <c r="I411" s="192">
        <v>40087</v>
      </c>
      <c r="J411" s="100">
        <v>40142</v>
      </c>
    </row>
    <row r="412" spans="1:10" x14ac:dyDescent="0.25">
      <c r="A412" s="96" t="s">
        <v>501</v>
      </c>
      <c r="B412" s="165" t="str">
        <f>IF(C412="","",VLOOKUP($A412,'Infos Gerais'!$A$2:$D$101,4,FALSE))</f>
        <v>Extinto</v>
      </c>
      <c r="C412" s="170" t="str">
        <f>IF(A412="","",VLOOKUP($A412,'Infos Gerais'!$A$2:$I$101,7,FALSE))</f>
        <v>SEPLAG</v>
      </c>
      <c r="D412" s="167" t="str">
        <f>IF(C412="","",VLOOKUP($A412,'Infos Gerais'!$A$2:$I$101,9,FALSE))</f>
        <v>CEMAIS</v>
      </c>
      <c r="E412" s="97" t="s">
        <v>43</v>
      </c>
      <c r="F412" s="98">
        <v>12</v>
      </c>
      <c r="G412" s="113">
        <v>887227.63</v>
      </c>
      <c r="H412" s="196">
        <v>887227.63</v>
      </c>
      <c r="I412" s="192">
        <v>40179</v>
      </c>
      <c r="J412" s="100">
        <v>40234</v>
      </c>
    </row>
    <row r="413" spans="1:10" x14ac:dyDescent="0.25">
      <c r="A413" s="96" t="s">
        <v>501</v>
      </c>
      <c r="B413" s="165" t="str">
        <f>IF(C413="","",VLOOKUP($A413,'Infos Gerais'!$A$2:$D$101,4,FALSE))</f>
        <v>Extinto</v>
      </c>
      <c r="C413" s="170" t="str">
        <f>IF(A413="","",VLOOKUP($A413,'Infos Gerais'!$A$2:$I$101,7,FALSE))</f>
        <v>SEPLAG</v>
      </c>
      <c r="D413" s="167" t="str">
        <f>IF(C413="","",VLOOKUP($A413,'Infos Gerais'!$A$2:$I$101,9,FALSE))</f>
        <v>CEMAIS</v>
      </c>
      <c r="E413" s="97" t="s">
        <v>43</v>
      </c>
      <c r="F413" s="98">
        <v>13</v>
      </c>
      <c r="G413" s="113">
        <v>823969.94</v>
      </c>
      <c r="H413" s="196">
        <v>320000</v>
      </c>
      <c r="I413" s="192">
        <v>40269</v>
      </c>
      <c r="J413" s="100">
        <v>40343</v>
      </c>
    </row>
    <row r="414" spans="1:10" x14ac:dyDescent="0.25">
      <c r="A414" s="96" t="s">
        <v>501</v>
      </c>
      <c r="B414" s="165" t="str">
        <f>IF(C414="","",VLOOKUP($A414,'Infos Gerais'!$A$2:$D$101,4,FALSE))</f>
        <v>Extinto</v>
      </c>
      <c r="C414" s="170" t="str">
        <f>IF(A414="","",VLOOKUP($A414,'Infos Gerais'!$A$2:$I$101,7,FALSE))</f>
        <v>SEPLAG</v>
      </c>
      <c r="D414" s="167" t="str">
        <f>IF(C414="","",VLOOKUP($A414,'Infos Gerais'!$A$2:$I$101,9,FALSE))</f>
        <v>CEMAIS</v>
      </c>
      <c r="E414" s="97" t="s">
        <v>46</v>
      </c>
      <c r="F414" s="98">
        <v>14</v>
      </c>
      <c r="G414" s="113">
        <v>691722.28</v>
      </c>
      <c r="H414" s="196">
        <v>500000</v>
      </c>
      <c r="I414" s="192">
        <v>40360</v>
      </c>
      <c r="J414" s="100">
        <v>40405</v>
      </c>
    </row>
    <row r="415" spans="1:10" x14ac:dyDescent="0.25">
      <c r="A415" s="96" t="s">
        <v>501</v>
      </c>
      <c r="B415" s="165" t="str">
        <f>IF(C415="","",VLOOKUP($A415,'Infos Gerais'!$A$2:$D$101,4,FALSE))</f>
        <v>Extinto</v>
      </c>
      <c r="C415" s="170" t="str">
        <f>IF(A415="","",VLOOKUP($A415,'Infos Gerais'!$A$2:$I$101,7,FALSE))</f>
        <v>SEPLAG</v>
      </c>
      <c r="D415" s="167" t="str">
        <f>IF(C415="","",VLOOKUP($A415,'Infos Gerais'!$A$2:$I$101,9,FALSE))</f>
        <v>CEMAIS</v>
      </c>
      <c r="E415" s="97" t="s">
        <v>46</v>
      </c>
      <c r="F415" s="98">
        <v>15</v>
      </c>
      <c r="G415" s="113">
        <v>928638.39</v>
      </c>
      <c r="H415" s="196">
        <v>653155.92000000004</v>
      </c>
      <c r="I415" s="192">
        <v>40817</v>
      </c>
      <c r="J415" s="100">
        <v>40500</v>
      </c>
    </row>
    <row r="416" spans="1:10" x14ac:dyDescent="0.25">
      <c r="A416" s="96" t="s">
        <v>502</v>
      </c>
      <c r="B416" s="165" t="str">
        <f>IF(C416="","",VLOOKUP($A416,'Infos Gerais'!$A$2:$D$101,4,FALSE))</f>
        <v>Extinto</v>
      </c>
      <c r="C416" s="170" t="str">
        <f>IF(A416="","",VLOOKUP($A416,'Infos Gerais'!$A$2:$I$101,7,FALSE))</f>
        <v>SEC</v>
      </c>
      <c r="D416" s="167" t="str">
        <f>IF(C416="","",VLOOKUP($A416,'Infos Gerais'!$A$2:$I$101,9,FALSE))</f>
        <v>ICF</v>
      </c>
      <c r="E416" s="97" t="s">
        <v>29</v>
      </c>
      <c r="F416" s="98">
        <v>1</v>
      </c>
      <c r="G416" s="113">
        <v>3930804.1</v>
      </c>
      <c r="H416" s="196">
        <v>3930804.1</v>
      </c>
      <c r="I416" s="192">
        <v>39448</v>
      </c>
      <c r="J416" s="100">
        <v>39479</v>
      </c>
    </row>
    <row r="417" spans="1:10" x14ac:dyDescent="0.25">
      <c r="A417" s="96" t="s">
        <v>502</v>
      </c>
      <c r="B417" s="165" t="str">
        <f>IF(C417="","",VLOOKUP($A417,'Infos Gerais'!$A$2:$D$101,4,FALSE))</f>
        <v>Extinto</v>
      </c>
      <c r="C417" s="170" t="str">
        <f>IF(A417="","",VLOOKUP($A417,'Infos Gerais'!$A$2:$I$101,7,FALSE))</f>
        <v>SEC</v>
      </c>
      <c r="D417" s="167" t="str">
        <f>IF(C417="","",VLOOKUP($A417,'Infos Gerais'!$A$2:$I$101,9,FALSE))</f>
        <v>ICF</v>
      </c>
      <c r="E417" s="97" t="s">
        <v>29</v>
      </c>
      <c r="F417" s="98">
        <v>2</v>
      </c>
      <c r="G417" s="113">
        <v>3199293.41</v>
      </c>
      <c r="H417" s="196">
        <v>3070477.94</v>
      </c>
      <c r="I417" s="192">
        <v>39539</v>
      </c>
      <c r="J417" s="100">
        <v>39574</v>
      </c>
    </row>
    <row r="418" spans="1:10" x14ac:dyDescent="0.25">
      <c r="A418" s="96" t="s">
        <v>502</v>
      </c>
      <c r="B418" s="165" t="str">
        <f>IF(C418="","",VLOOKUP($A418,'Infos Gerais'!$A$2:$D$101,4,FALSE))</f>
        <v>Extinto</v>
      </c>
      <c r="C418" s="170" t="str">
        <f>IF(A418="","",VLOOKUP($A418,'Infos Gerais'!$A$2:$I$101,7,FALSE))</f>
        <v>SEC</v>
      </c>
      <c r="D418" s="167" t="str">
        <f>IF(C418="","",VLOOKUP($A418,'Infos Gerais'!$A$2:$I$101,9,FALSE))</f>
        <v>ICF</v>
      </c>
      <c r="E418" s="97" t="s">
        <v>29</v>
      </c>
      <c r="F418" s="98">
        <v>3</v>
      </c>
      <c r="G418" s="113">
        <v>3199293.41</v>
      </c>
      <c r="H418" s="196">
        <v>3199127.48</v>
      </c>
      <c r="I418" s="192">
        <v>39630</v>
      </c>
      <c r="J418" s="100">
        <v>39674</v>
      </c>
    </row>
    <row r="419" spans="1:10" x14ac:dyDescent="0.25">
      <c r="A419" s="96" t="s">
        <v>502</v>
      </c>
      <c r="B419" s="165" t="str">
        <f>IF(C419="","",VLOOKUP($A419,'Infos Gerais'!$A$2:$D$101,4,FALSE))</f>
        <v>Extinto</v>
      </c>
      <c r="C419" s="170" t="str">
        <f>IF(A419="","",VLOOKUP($A419,'Infos Gerais'!$A$2:$I$101,7,FALSE))</f>
        <v>SEC</v>
      </c>
      <c r="D419" s="167" t="str">
        <f>IF(C419="","",VLOOKUP($A419,'Infos Gerais'!$A$2:$I$101,9,FALSE))</f>
        <v>ICF</v>
      </c>
      <c r="E419" s="97" t="s">
        <v>29</v>
      </c>
      <c r="F419" s="98">
        <v>4</v>
      </c>
      <c r="G419" s="113">
        <v>2142862.2799999998</v>
      </c>
      <c r="H419" s="196">
        <v>2142862.2799999998</v>
      </c>
      <c r="I419" s="192">
        <v>39722</v>
      </c>
      <c r="J419" s="100">
        <v>39766</v>
      </c>
    </row>
    <row r="420" spans="1:10" x14ac:dyDescent="0.25">
      <c r="A420" s="96" t="s">
        <v>502</v>
      </c>
      <c r="B420" s="165" t="str">
        <f>IF(C420="","",VLOOKUP($A420,'Infos Gerais'!$A$2:$D$101,4,FALSE))</f>
        <v>Extinto</v>
      </c>
      <c r="C420" s="170" t="str">
        <f>IF(A420="","",VLOOKUP($A420,'Infos Gerais'!$A$2:$I$101,7,FALSE))</f>
        <v>SEC</v>
      </c>
      <c r="D420" s="167" t="str">
        <f>IF(C420="","",VLOOKUP($A420,'Infos Gerais'!$A$2:$I$101,9,FALSE))</f>
        <v>ICF</v>
      </c>
      <c r="E420" s="97" t="s">
        <v>37</v>
      </c>
      <c r="F420" s="98">
        <v>5</v>
      </c>
      <c r="G420" s="113">
        <v>4491830.1900000004</v>
      </c>
      <c r="H420" s="196">
        <v>4491830.1900000004</v>
      </c>
      <c r="I420" s="192">
        <v>39814</v>
      </c>
      <c r="J420" s="100">
        <v>39860</v>
      </c>
    </row>
    <row r="421" spans="1:10" x14ac:dyDescent="0.25">
      <c r="A421" s="96" t="s">
        <v>502</v>
      </c>
      <c r="B421" s="165" t="str">
        <f>IF(C421="","",VLOOKUP($A421,'Infos Gerais'!$A$2:$D$101,4,FALSE))</f>
        <v>Extinto</v>
      </c>
      <c r="C421" s="170" t="str">
        <f>IF(A421="","",VLOOKUP($A421,'Infos Gerais'!$A$2:$I$101,7,FALSE))</f>
        <v>SEC</v>
      </c>
      <c r="D421" s="167" t="str">
        <f>IF(C421="","",VLOOKUP($A421,'Infos Gerais'!$A$2:$I$101,9,FALSE))</f>
        <v>ICF</v>
      </c>
      <c r="E421" s="97" t="s">
        <v>37</v>
      </c>
      <c r="F421" s="98">
        <v>6</v>
      </c>
      <c r="G421" s="113">
        <v>3188460.4</v>
      </c>
      <c r="H421" s="196">
        <v>3188460.4</v>
      </c>
      <c r="I421" s="192">
        <v>39539</v>
      </c>
      <c r="J421" s="100">
        <v>39951</v>
      </c>
    </row>
    <row r="422" spans="1:10" x14ac:dyDescent="0.25">
      <c r="A422" s="96" t="s">
        <v>502</v>
      </c>
      <c r="B422" s="165" t="str">
        <f>IF(C422="","",VLOOKUP($A422,'Infos Gerais'!$A$2:$D$101,4,FALSE))</f>
        <v>Extinto</v>
      </c>
      <c r="C422" s="170" t="str">
        <f>IF(A422="","",VLOOKUP($A422,'Infos Gerais'!$A$2:$I$101,7,FALSE))</f>
        <v>SEC</v>
      </c>
      <c r="D422" s="167" t="str">
        <f>IF(C422="","",VLOOKUP($A422,'Infos Gerais'!$A$2:$I$101,9,FALSE))</f>
        <v>ICF</v>
      </c>
      <c r="E422" s="97" t="s">
        <v>37</v>
      </c>
      <c r="F422" s="98">
        <v>7</v>
      </c>
      <c r="G422" s="113">
        <v>3170210.4</v>
      </c>
      <c r="H422" s="196">
        <v>3170210.4</v>
      </c>
      <c r="I422" s="192">
        <v>39995</v>
      </c>
      <c r="J422" s="100">
        <v>40025</v>
      </c>
    </row>
    <row r="423" spans="1:10" x14ac:dyDescent="0.25">
      <c r="A423" s="96" t="s">
        <v>502</v>
      </c>
      <c r="B423" s="165" t="str">
        <f>IF(C423="","",VLOOKUP($A423,'Infos Gerais'!$A$2:$D$101,4,FALSE))</f>
        <v>Extinto</v>
      </c>
      <c r="C423" s="170" t="str">
        <f>IF(A423="","",VLOOKUP($A423,'Infos Gerais'!$A$2:$I$101,7,FALSE))</f>
        <v>SEC</v>
      </c>
      <c r="D423" s="167" t="str">
        <f>IF(C423="","",VLOOKUP($A423,'Infos Gerais'!$A$2:$I$101,9,FALSE))</f>
        <v>ICF</v>
      </c>
      <c r="E423" s="97" t="s">
        <v>37</v>
      </c>
      <c r="F423" s="98">
        <v>8</v>
      </c>
      <c r="G423" s="113">
        <v>2183003.6</v>
      </c>
      <c r="H423" s="196">
        <v>2183003.6</v>
      </c>
      <c r="I423" s="192">
        <v>40087</v>
      </c>
      <c r="J423" s="100">
        <v>40128</v>
      </c>
    </row>
    <row r="424" spans="1:10" x14ac:dyDescent="0.25">
      <c r="A424" s="96" t="s">
        <v>502</v>
      </c>
      <c r="B424" s="165" t="str">
        <f>IF(C424="","",VLOOKUP($A424,'Infos Gerais'!$A$2:$D$101,4,FALSE))</f>
        <v>Extinto</v>
      </c>
      <c r="C424" s="170" t="str">
        <f>IF(A424="","",VLOOKUP($A424,'Infos Gerais'!$A$2:$I$101,7,FALSE))</f>
        <v>SEC</v>
      </c>
      <c r="D424" s="167" t="str">
        <f>IF(C424="","",VLOOKUP($A424,'Infos Gerais'!$A$2:$I$101,9,FALSE))</f>
        <v>ICF</v>
      </c>
      <c r="E424" s="97" t="s">
        <v>40</v>
      </c>
      <c r="F424" s="98">
        <v>9</v>
      </c>
      <c r="G424" s="113">
        <v>4641395.0199999996</v>
      </c>
      <c r="H424" s="196">
        <v>4641395.0199999996</v>
      </c>
      <c r="I424" s="192">
        <v>40179</v>
      </c>
      <c r="J424" s="100">
        <v>40213</v>
      </c>
    </row>
    <row r="425" spans="1:10" x14ac:dyDescent="0.25">
      <c r="A425" s="96" t="s">
        <v>502</v>
      </c>
      <c r="B425" s="165" t="str">
        <f>IF(C425="","",VLOOKUP($A425,'Infos Gerais'!$A$2:$D$101,4,FALSE))</f>
        <v>Extinto</v>
      </c>
      <c r="C425" s="170" t="str">
        <f>IF(A425="","",VLOOKUP($A425,'Infos Gerais'!$A$2:$I$101,7,FALSE))</f>
        <v>SEC</v>
      </c>
      <c r="D425" s="167" t="str">
        <f>IF(C425="","",VLOOKUP($A425,'Infos Gerais'!$A$2:$I$101,9,FALSE))</f>
        <v>ICF</v>
      </c>
      <c r="E425" s="97" t="s">
        <v>40</v>
      </c>
      <c r="F425" s="98">
        <v>10</v>
      </c>
      <c r="G425" s="113">
        <v>3757061.66</v>
      </c>
      <c r="H425" s="196">
        <v>3757061.66</v>
      </c>
      <c r="I425" s="192">
        <v>40269</v>
      </c>
      <c r="J425" s="100">
        <v>40315</v>
      </c>
    </row>
    <row r="426" spans="1:10" x14ac:dyDescent="0.25">
      <c r="A426" s="96" t="s">
        <v>502</v>
      </c>
      <c r="B426" s="165" t="str">
        <f>IF(C426="","",VLOOKUP($A426,'Infos Gerais'!$A$2:$D$101,4,FALSE))</f>
        <v>Extinto</v>
      </c>
      <c r="C426" s="170" t="str">
        <f>IF(A426="","",VLOOKUP($A426,'Infos Gerais'!$A$2:$I$101,7,FALSE))</f>
        <v>SEC</v>
      </c>
      <c r="D426" s="167" t="str">
        <f>IF(C426="","",VLOOKUP($A426,'Infos Gerais'!$A$2:$I$101,9,FALSE))</f>
        <v>ICF</v>
      </c>
      <c r="E426" s="97" t="s">
        <v>40</v>
      </c>
      <c r="F426" s="98">
        <v>11</v>
      </c>
      <c r="G426" s="113">
        <v>3772461.66</v>
      </c>
      <c r="H426" s="196">
        <v>3772461.66</v>
      </c>
      <c r="I426" s="192">
        <v>40360</v>
      </c>
      <c r="J426" s="100">
        <v>40403</v>
      </c>
    </row>
    <row r="427" spans="1:10" x14ac:dyDescent="0.25">
      <c r="A427" s="96" t="s">
        <v>502</v>
      </c>
      <c r="B427" s="165" t="str">
        <f>IF(C427="","",VLOOKUP($A427,'Infos Gerais'!$A$2:$D$101,4,FALSE))</f>
        <v>Extinto</v>
      </c>
      <c r="C427" s="170" t="str">
        <f>IF(A427="","",VLOOKUP($A427,'Infos Gerais'!$A$2:$I$101,7,FALSE))</f>
        <v>SEC</v>
      </c>
      <c r="D427" s="167" t="str">
        <f>IF(C427="","",VLOOKUP($A427,'Infos Gerais'!$A$2:$I$101,9,FALSE))</f>
        <v>ICF</v>
      </c>
      <c r="E427" s="97" t="s">
        <v>40</v>
      </c>
      <c r="F427" s="98">
        <v>12</v>
      </c>
      <c r="G427" s="113">
        <v>3598841.66</v>
      </c>
      <c r="H427" s="196">
        <v>3598841.66</v>
      </c>
      <c r="I427" s="192">
        <v>40452</v>
      </c>
      <c r="J427" s="100">
        <v>40483</v>
      </c>
    </row>
    <row r="428" spans="1:10" x14ac:dyDescent="0.25">
      <c r="A428" s="96" t="s">
        <v>502</v>
      </c>
      <c r="B428" s="165" t="str">
        <f>IF(C428="","",VLOOKUP($A428,'Infos Gerais'!$A$2:$D$101,4,FALSE))</f>
        <v>Extinto</v>
      </c>
      <c r="C428" s="170" t="str">
        <f>IF(A428="","",VLOOKUP($A428,'Infos Gerais'!$A$2:$I$101,7,FALSE))</f>
        <v>SEC</v>
      </c>
      <c r="D428" s="167" t="str">
        <f>IF(C428="","",VLOOKUP($A428,'Infos Gerais'!$A$2:$I$101,9,FALSE))</f>
        <v>ICF</v>
      </c>
      <c r="E428" s="97" t="s">
        <v>43</v>
      </c>
      <c r="F428" s="98">
        <v>13</v>
      </c>
      <c r="G428" s="113">
        <v>7002597.5700000003</v>
      </c>
      <c r="H428" s="196">
        <v>7002597.5700000003</v>
      </c>
      <c r="I428" s="192">
        <v>40575</v>
      </c>
      <c r="J428" s="100">
        <v>40651</v>
      </c>
    </row>
    <row r="429" spans="1:10" x14ac:dyDescent="0.25">
      <c r="A429" s="96" t="s">
        <v>502</v>
      </c>
      <c r="B429" s="165" t="str">
        <f>IF(C429="","",VLOOKUP($A429,'Infos Gerais'!$A$2:$D$101,4,FALSE))</f>
        <v>Extinto</v>
      </c>
      <c r="C429" s="170" t="str">
        <f>IF(A429="","",VLOOKUP($A429,'Infos Gerais'!$A$2:$I$101,7,FALSE))</f>
        <v>SEC</v>
      </c>
      <c r="D429" s="167" t="str">
        <f>IF(C429="","",VLOOKUP($A429,'Infos Gerais'!$A$2:$I$101,9,FALSE))</f>
        <v>ICF</v>
      </c>
      <c r="E429" s="97" t="s">
        <v>43</v>
      </c>
      <c r="F429" s="98">
        <v>14</v>
      </c>
      <c r="G429" s="113">
        <v>5602078.0599999996</v>
      </c>
      <c r="H429" s="196">
        <v>5602078.0599999996</v>
      </c>
      <c r="I429" s="192">
        <v>40695</v>
      </c>
      <c r="J429" s="100">
        <v>40745</v>
      </c>
    </row>
    <row r="430" spans="1:10" x14ac:dyDescent="0.25">
      <c r="A430" s="96" t="s">
        <v>502</v>
      </c>
      <c r="B430" s="165" t="str">
        <f>IF(C430="","",VLOOKUP($A430,'Infos Gerais'!$A$2:$D$101,4,FALSE))</f>
        <v>Extinto</v>
      </c>
      <c r="C430" s="170" t="str">
        <f>IF(A430="","",VLOOKUP($A430,'Infos Gerais'!$A$2:$I$101,7,FALSE))</f>
        <v>SEC</v>
      </c>
      <c r="D430" s="167" t="str">
        <f>IF(C430="","",VLOOKUP($A430,'Infos Gerais'!$A$2:$I$101,9,FALSE))</f>
        <v>ICF</v>
      </c>
      <c r="E430" s="97" t="s">
        <v>43</v>
      </c>
      <c r="F430" s="98">
        <v>15</v>
      </c>
      <c r="G430" s="113">
        <v>4201558.54</v>
      </c>
      <c r="H430" s="196">
        <v>3366875</v>
      </c>
      <c r="I430" s="192">
        <v>40817</v>
      </c>
      <c r="J430" s="100">
        <v>40872</v>
      </c>
    </row>
    <row r="431" spans="1:10" x14ac:dyDescent="0.25">
      <c r="A431" s="96" t="s">
        <v>502</v>
      </c>
      <c r="B431" s="165" t="str">
        <f>IF(C431="","",VLOOKUP($A431,'Infos Gerais'!$A$2:$D$101,4,FALSE))</f>
        <v>Extinto</v>
      </c>
      <c r="C431" s="170" t="str">
        <f>IF(A431="","",VLOOKUP($A431,'Infos Gerais'!$A$2:$I$101,7,FALSE))</f>
        <v>SEC</v>
      </c>
      <c r="D431" s="167" t="str">
        <f>IF(C431="","",VLOOKUP($A431,'Infos Gerais'!$A$2:$I$101,9,FALSE))</f>
        <v>ICF</v>
      </c>
      <c r="E431" s="97" t="s">
        <v>46</v>
      </c>
      <c r="F431" s="98">
        <v>16</v>
      </c>
      <c r="G431" s="113">
        <v>7236566.0099999998</v>
      </c>
      <c r="H431" s="196">
        <v>7236566.0099999998</v>
      </c>
      <c r="I431" s="192">
        <v>40940</v>
      </c>
      <c r="J431" s="100">
        <v>40995</v>
      </c>
    </row>
    <row r="432" spans="1:10" x14ac:dyDescent="0.25">
      <c r="A432" s="96" t="s">
        <v>502</v>
      </c>
      <c r="B432" s="165" t="str">
        <f>IF(C432="","",VLOOKUP($A432,'Infos Gerais'!$A$2:$D$101,4,FALSE))</f>
        <v>Extinto</v>
      </c>
      <c r="C432" s="170" t="str">
        <f>IF(A432="","",VLOOKUP($A432,'Infos Gerais'!$A$2:$I$101,7,FALSE))</f>
        <v>SEC</v>
      </c>
      <c r="D432" s="167" t="str">
        <f>IF(C432="","",VLOOKUP($A432,'Infos Gerais'!$A$2:$I$101,9,FALSE))</f>
        <v>ICF</v>
      </c>
      <c r="E432" s="97" t="s">
        <v>46</v>
      </c>
      <c r="F432" s="98">
        <v>17</v>
      </c>
      <c r="G432" s="113">
        <v>5604691.7199999997</v>
      </c>
      <c r="H432" s="196">
        <v>5604691.7199999997</v>
      </c>
      <c r="I432" s="192">
        <v>41091</v>
      </c>
      <c r="J432" s="100">
        <v>41120</v>
      </c>
    </row>
    <row r="433" spans="1:10" x14ac:dyDescent="0.25">
      <c r="A433" s="96" t="s">
        <v>502</v>
      </c>
      <c r="B433" s="165" t="str">
        <f>IF(C433="","",VLOOKUP($A433,'Infos Gerais'!$A$2:$D$101,4,FALSE))</f>
        <v>Extinto</v>
      </c>
      <c r="C433" s="170" t="str">
        <f>IF(A433="","",VLOOKUP($A433,'Infos Gerais'!$A$2:$I$101,7,FALSE))</f>
        <v>SEC</v>
      </c>
      <c r="D433" s="167" t="str">
        <f>IF(C433="","",VLOOKUP($A433,'Infos Gerais'!$A$2:$I$101,9,FALSE))</f>
        <v>ICF</v>
      </c>
      <c r="E433" s="97" t="s">
        <v>46</v>
      </c>
      <c r="F433" s="98">
        <v>18</v>
      </c>
      <c r="G433" s="113">
        <v>3964976.27</v>
      </c>
      <c r="H433" s="196">
        <v>3964974.27</v>
      </c>
      <c r="I433" s="192">
        <v>41214</v>
      </c>
      <c r="J433" s="100">
        <v>41214</v>
      </c>
    </row>
    <row r="434" spans="1:10" x14ac:dyDescent="0.25">
      <c r="A434" s="96" t="s">
        <v>502</v>
      </c>
      <c r="B434" s="165" t="str">
        <f>IF(C434="","",VLOOKUP($A434,'Infos Gerais'!$A$2:$D$101,4,FALSE))</f>
        <v>Extinto</v>
      </c>
      <c r="C434" s="170" t="str">
        <f>IF(A434="","",VLOOKUP($A434,'Infos Gerais'!$A$2:$I$101,7,FALSE))</f>
        <v>SEC</v>
      </c>
      <c r="D434" s="167" t="str">
        <f>IF(C434="","",VLOOKUP($A434,'Infos Gerais'!$A$2:$I$101,9,FALSE))</f>
        <v>ICF</v>
      </c>
      <c r="E434" s="97" t="s">
        <v>49</v>
      </c>
      <c r="F434" s="98">
        <v>19</v>
      </c>
      <c r="G434" s="113">
        <v>10757410.310000001</v>
      </c>
      <c r="H434" s="196">
        <v>5598511.9900000002</v>
      </c>
      <c r="I434" s="192">
        <v>41306</v>
      </c>
      <c r="J434" s="100">
        <v>41353</v>
      </c>
    </row>
    <row r="435" spans="1:10" x14ac:dyDescent="0.25">
      <c r="A435" s="96" t="s">
        <v>502</v>
      </c>
      <c r="B435" s="165" t="str">
        <f>IF(C435="","",VLOOKUP($A435,'Infos Gerais'!$A$2:$D$101,4,FALSE))</f>
        <v>Extinto</v>
      </c>
      <c r="C435" s="170" t="str">
        <f>IF(A435="","",VLOOKUP($A435,'Infos Gerais'!$A$2:$I$101,7,FALSE))</f>
        <v>SEC</v>
      </c>
      <c r="D435" s="167" t="str">
        <f>IF(C435="","",VLOOKUP($A435,'Infos Gerais'!$A$2:$I$101,9,FALSE))</f>
        <v>ICF</v>
      </c>
      <c r="E435" s="97" t="s">
        <v>49</v>
      </c>
      <c r="F435" s="98">
        <v>20</v>
      </c>
      <c r="G435" s="113">
        <v>6522940.5099999998</v>
      </c>
      <c r="H435" s="196">
        <v>10276946.220000001</v>
      </c>
      <c r="I435" s="192">
        <v>41518</v>
      </c>
      <c r="J435" s="100">
        <v>41518</v>
      </c>
    </row>
    <row r="436" spans="1:10" x14ac:dyDescent="0.25">
      <c r="A436" s="96" t="s">
        <v>502</v>
      </c>
      <c r="B436" s="165" t="str">
        <f>IF(C436="","",VLOOKUP($A436,'Infos Gerais'!$A$2:$D$101,4,FALSE))</f>
        <v>Extinto</v>
      </c>
      <c r="C436" s="170" t="str">
        <f>IF(A436="","",VLOOKUP($A436,'Infos Gerais'!$A$2:$I$101,7,FALSE))</f>
        <v>SEC</v>
      </c>
      <c r="D436" s="167" t="str">
        <f>IF(C436="","",VLOOKUP($A436,'Infos Gerais'!$A$2:$I$101,9,FALSE))</f>
        <v>ICF</v>
      </c>
      <c r="E436" s="97" t="s">
        <v>52</v>
      </c>
      <c r="F436" s="98">
        <v>21</v>
      </c>
      <c r="G436" s="113">
        <v>6781335.2000000002</v>
      </c>
      <c r="H436" s="196">
        <v>6781335.2000000002</v>
      </c>
      <c r="I436" s="192">
        <v>41671</v>
      </c>
      <c r="J436" s="100">
        <v>41698</v>
      </c>
    </row>
    <row r="437" spans="1:10" x14ac:dyDescent="0.25">
      <c r="A437" s="96" t="s">
        <v>502</v>
      </c>
      <c r="B437" s="165" t="str">
        <f>IF(C437="","",VLOOKUP($A437,'Infos Gerais'!$A$2:$D$101,4,FALSE))</f>
        <v>Extinto</v>
      </c>
      <c r="C437" s="170" t="str">
        <f>IF(A437="","",VLOOKUP($A437,'Infos Gerais'!$A$2:$I$101,7,FALSE))</f>
        <v>SEC</v>
      </c>
      <c r="D437" s="167" t="str">
        <f>IF(C437="","",VLOOKUP($A437,'Infos Gerais'!$A$2:$I$101,9,FALSE))</f>
        <v>ICF</v>
      </c>
      <c r="E437" s="97" t="s">
        <v>52</v>
      </c>
      <c r="F437" s="98">
        <v>22</v>
      </c>
      <c r="G437" s="113">
        <v>5127972.22</v>
      </c>
      <c r="H437" s="196">
        <v>5127972.22</v>
      </c>
      <c r="I437" s="192">
        <v>41760</v>
      </c>
      <c r="J437" s="100">
        <v>41793</v>
      </c>
    </row>
    <row r="438" spans="1:10" x14ac:dyDescent="0.25">
      <c r="A438" s="96" t="s">
        <v>502</v>
      </c>
      <c r="B438" s="165" t="str">
        <f>IF(C438="","",VLOOKUP($A438,'Infos Gerais'!$A$2:$D$101,4,FALSE))</f>
        <v>Extinto</v>
      </c>
      <c r="C438" s="170" t="str">
        <f>IF(A438="","",VLOOKUP($A438,'Infos Gerais'!$A$2:$I$101,7,FALSE))</f>
        <v>SEC</v>
      </c>
      <c r="D438" s="167" t="str">
        <f>IF(C438="","",VLOOKUP($A438,'Infos Gerais'!$A$2:$I$101,9,FALSE))</f>
        <v>ICF</v>
      </c>
      <c r="E438" s="97" t="s">
        <v>52</v>
      </c>
      <c r="F438" s="98">
        <v>23</v>
      </c>
      <c r="G438" s="113">
        <v>5127972.2224381082</v>
      </c>
      <c r="H438" s="196">
        <v>5127972.2224381082</v>
      </c>
      <c r="I438" s="192">
        <v>41852</v>
      </c>
      <c r="J438" s="100">
        <v>41887</v>
      </c>
    </row>
    <row r="439" spans="1:10" x14ac:dyDescent="0.25">
      <c r="A439" s="96" t="s">
        <v>502</v>
      </c>
      <c r="B439" s="165" t="str">
        <f>IF(C439="","",VLOOKUP($A439,'Infos Gerais'!$A$2:$D$101,4,FALSE))</f>
        <v>Extinto</v>
      </c>
      <c r="C439" s="170" t="str">
        <f>IF(A439="","",VLOOKUP($A439,'Infos Gerais'!$A$2:$I$101,7,FALSE))</f>
        <v>SEC</v>
      </c>
      <c r="D439" s="167" t="str">
        <f>IF(C439="","",VLOOKUP($A439,'Infos Gerais'!$A$2:$I$101,9,FALSE))</f>
        <v>ICF</v>
      </c>
      <c r="E439" s="97" t="s">
        <v>52</v>
      </c>
      <c r="F439" s="98">
        <v>24</v>
      </c>
      <c r="G439" s="113">
        <v>2045599.52</v>
      </c>
      <c r="H439" s="196">
        <v>2045579.52</v>
      </c>
      <c r="I439" s="192">
        <v>41944</v>
      </c>
      <c r="J439" s="100">
        <v>41996</v>
      </c>
    </row>
    <row r="440" spans="1:10" x14ac:dyDescent="0.25">
      <c r="A440" s="96" t="s">
        <v>502</v>
      </c>
      <c r="B440" s="165" t="str">
        <f>IF(C440="","",VLOOKUP($A440,'Infos Gerais'!$A$2:$D$101,4,FALSE))</f>
        <v>Extinto</v>
      </c>
      <c r="C440" s="170" t="str">
        <f>IF(A440="","",VLOOKUP($A440,'Infos Gerais'!$A$2:$I$101,7,FALSE))</f>
        <v>SEC</v>
      </c>
      <c r="D440" s="167" t="str">
        <f>IF(C440="","",VLOOKUP($A440,'Infos Gerais'!$A$2:$I$101,9,FALSE))</f>
        <v>ICF</v>
      </c>
      <c r="E440" s="97" t="s">
        <v>55</v>
      </c>
      <c r="F440" s="98">
        <v>25</v>
      </c>
      <c r="G440" s="113">
        <v>2502734.9299999997</v>
      </c>
      <c r="H440" s="196">
        <v>2502734.9299999997</v>
      </c>
      <c r="I440" s="192">
        <v>41883</v>
      </c>
      <c r="J440" s="100">
        <v>41915</v>
      </c>
    </row>
    <row r="441" spans="1:10" x14ac:dyDescent="0.25">
      <c r="A441" s="96" t="s">
        <v>502</v>
      </c>
      <c r="B441" s="165" t="str">
        <f>IF(C441="","",VLOOKUP($A441,'Infos Gerais'!$A$2:$D$101,4,FALSE))</f>
        <v>Extinto</v>
      </c>
      <c r="C441" s="170" t="str">
        <f>IF(A441="","",VLOOKUP($A441,'Infos Gerais'!$A$2:$I$101,7,FALSE))</f>
        <v>SEC</v>
      </c>
      <c r="D441" s="167" t="str">
        <f>IF(C441="","",VLOOKUP($A441,'Infos Gerais'!$A$2:$I$101,9,FALSE))</f>
        <v>ICF</v>
      </c>
      <c r="E441" s="97" t="s">
        <v>55</v>
      </c>
      <c r="F441" s="98">
        <v>26</v>
      </c>
      <c r="G441" s="113">
        <v>997265.07000000007</v>
      </c>
      <c r="H441" s="196">
        <v>997265.07000000007</v>
      </c>
      <c r="I441" s="192">
        <v>41913</v>
      </c>
      <c r="J441" s="100">
        <v>41996</v>
      </c>
    </row>
    <row r="442" spans="1:10" x14ac:dyDescent="0.25">
      <c r="A442" s="96" t="s">
        <v>502</v>
      </c>
      <c r="B442" s="165" t="str">
        <f>IF(C442="","",VLOOKUP($A442,'Infos Gerais'!$A$2:$D$101,4,FALSE))</f>
        <v>Extinto</v>
      </c>
      <c r="C442" s="170" t="str">
        <f>IF(A442="","",VLOOKUP($A442,'Infos Gerais'!$A$2:$I$101,7,FALSE))</f>
        <v>SEC</v>
      </c>
      <c r="D442" s="167" t="str">
        <f>IF(C442="","",VLOOKUP($A442,'Infos Gerais'!$A$2:$I$101,9,FALSE))</f>
        <v>ICF</v>
      </c>
      <c r="E442" s="97" t="s">
        <v>58</v>
      </c>
      <c r="F442" s="98">
        <v>27</v>
      </c>
      <c r="G442" s="113">
        <v>4766678.0199999996</v>
      </c>
      <c r="H442" s="196">
        <v>2819015.59</v>
      </c>
      <c r="I442" s="192">
        <v>42036</v>
      </c>
      <c r="J442" s="100">
        <v>42086</v>
      </c>
    </row>
    <row r="443" spans="1:10" x14ac:dyDescent="0.25">
      <c r="A443" s="96" t="s">
        <v>502</v>
      </c>
      <c r="B443" s="165" t="str">
        <f>IF(C443="","",VLOOKUP($A443,'Infos Gerais'!$A$2:$D$101,4,FALSE))</f>
        <v>Extinto</v>
      </c>
      <c r="C443" s="170" t="str">
        <f>IF(A443="","",VLOOKUP($A443,'Infos Gerais'!$A$2:$I$101,7,FALSE))</f>
        <v>SEC</v>
      </c>
      <c r="D443" s="167" t="str">
        <f>IF(C443="","",VLOOKUP($A443,'Infos Gerais'!$A$2:$I$101,9,FALSE))</f>
        <v>ICF</v>
      </c>
      <c r="E443" s="97" t="s">
        <v>58</v>
      </c>
      <c r="F443" s="98">
        <v>28</v>
      </c>
      <c r="G443" s="113">
        <v>5058879.92</v>
      </c>
      <c r="H443" s="196">
        <v>4463722.58</v>
      </c>
      <c r="I443" s="192">
        <v>42125</v>
      </c>
      <c r="J443" s="100">
        <v>42138</v>
      </c>
    </row>
    <row r="444" spans="1:10" x14ac:dyDescent="0.25">
      <c r="A444" s="96" t="s">
        <v>502</v>
      </c>
      <c r="B444" s="165" t="str">
        <f>IF(C444="","",VLOOKUP($A444,'Infos Gerais'!$A$2:$D$101,4,FALSE))</f>
        <v>Extinto</v>
      </c>
      <c r="C444" s="170" t="str">
        <f>IF(A444="","",VLOOKUP($A444,'Infos Gerais'!$A$2:$I$101,7,FALSE))</f>
        <v>SEC</v>
      </c>
      <c r="D444" s="167" t="str">
        <f>IF(C444="","",VLOOKUP($A444,'Infos Gerais'!$A$2:$I$101,9,FALSE))</f>
        <v>ICF</v>
      </c>
      <c r="E444" s="97" t="s">
        <v>58</v>
      </c>
      <c r="F444" s="98">
        <v>29</v>
      </c>
      <c r="G444" s="113">
        <v>5058879.92</v>
      </c>
      <c r="H444" s="196">
        <v>4635886.92</v>
      </c>
      <c r="I444" s="192">
        <v>42217</v>
      </c>
      <c r="J444" s="100">
        <v>42296</v>
      </c>
    </row>
    <row r="445" spans="1:10" x14ac:dyDescent="0.25">
      <c r="A445" s="96" t="s">
        <v>502</v>
      </c>
      <c r="B445" s="165" t="str">
        <f>IF(C445="","",VLOOKUP($A445,'Infos Gerais'!$A$2:$D$101,4,FALSE))</f>
        <v>Extinto</v>
      </c>
      <c r="C445" s="170" t="str">
        <f>IF(A445="","",VLOOKUP($A445,'Infos Gerais'!$A$2:$I$101,7,FALSE))</f>
        <v>SEC</v>
      </c>
      <c r="D445" s="167" t="str">
        <f>IF(C445="","",VLOOKUP($A445,'Infos Gerais'!$A$2:$I$101,9,FALSE))</f>
        <v>ICF</v>
      </c>
      <c r="E445" s="97" t="s">
        <v>58</v>
      </c>
      <c r="F445" s="98">
        <v>30</v>
      </c>
      <c r="G445" s="113">
        <v>3372586.64</v>
      </c>
      <c r="H445" s="196">
        <v>4819015.93</v>
      </c>
      <c r="I445" s="192">
        <v>42309</v>
      </c>
      <c r="J445" s="100">
        <v>42314</v>
      </c>
    </row>
    <row r="446" spans="1:10" x14ac:dyDescent="0.25">
      <c r="A446" s="96" t="s">
        <v>502</v>
      </c>
      <c r="B446" s="165" t="str">
        <f>IF(C446="","",VLOOKUP($A446,'Infos Gerais'!$A$2:$D$101,4,FALSE))</f>
        <v>Extinto</v>
      </c>
      <c r="C446" s="170" t="str">
        <f>IF(A446="","",VLOOKUP($A446,'Infos Gerais'!$A$2:$I$101,7,FALSE))</f>
        <v>SEC</v>
      </c>
      <c r="D446" s="167" t="str">
        <f>IF(C446="","",VLOOKUP($A446,'Infos Gerais'!$A$2:$I$101,9,FALSE))</f>
        <v>ICF</v>
      </c>
      <c r="E446" s="97" t="s">
        <v>60</v>
      </c>
      <c r="F446" s="98">
        <v>31</v>
      </c>
      <c r="G446" s="113">
        <v>5031880.22</v>
      </c>
      <c r="H446" s="196">
        <v>4003858.49</v>
      </c>
      <c r="I446" s="192">
        <v>42401</v>
      </c>
      <c r="J446" s="100">
        <v>42423</v>
      </c>
    </row>
    <row r="447" spans="1:10" x14ac:dyDescent="0.25">
      <c r="A447" s="96" t="s">
        <v>502</v>
      </c>
      <c r="B447" s="165" t="str">
        <f>IF(C447="","",VLOOKUP($A447,'Infos Gerais'!$A$2:$D$101,4,FALSE))</f>
        <v>Extinto</v>
      </c>
      <c r="C447" s="170" t="str">
        <f>IF(A447="","",VLOOKUP($A447,'Infos Gerais'!$A$2:$I$101,7,FALSE))</f>
        <v>SEC</v>
      </c>
      <c r="D447" s="167" t="str">
        <f>IF(C447="","",VLOOKUP($A447,'Infos Gerais'!$A$2:$I$101,9,FALSE))</f>
        <v>ICF</v>
      </c>
      <c r="E447" s="97" t="s">
        <v>60</v>
      </c>
      <c r="F447" s="98">
        <v>32</v>
      </c>
      <c r="G447" s="113">
        <v>4975322.92</v>
      </c>
      <c r="H447" s="196">
        <v>4674524.8499999996</v>
      </c>
      <c r="I447" s="192">
        <v>42491</v>
      </c>
      <c r="J447" s="100">
        <v>42513</v>
      </c>
    </row>
    <row r="448" spans="1:10" x14ac:dyDescent="0.25">
      <c r="A448" s="96" t="s">
        <v>502</v>
      </c>
      <c r="B448" s="165" t="str">
        <f>IF(C448="","",VLOOKUP($A448,'Infos Gerais'!$A$2:$D$101,4,FALSE))</f>
        <v>Extinto</v>
      </c>
      <c r="C448" s="170" t="str">
        <f>IF(A448="","",VLOOKUP($A448,'Infos Gerais'!$A$2:$I$101,7,FALSE))</f>
        <v>SEC</v>
      </c>
      <c r="D448" s="167" t="str">
        <f>IF(C448="","",VLOOKUP($A448,'Infos Gerais'!$A$2:$I$101,9,FALSE))</f>
        <v>ICF</v>
      </c>
      <c r="E448" s="97" t="s">
        <v>60</v>
      </c>
      <c r="F448" s="98">
        <v>33</v>
      </c>
      <c r="G448" s="113">
        <v>4975322.92</v>
      </c>
      <c r="H448" s="196">
        <v>1428385.1</v>
      </c>
      <c r="I448" s="192">
        <v>42583</v>
      </c>
      <c r="J448" s="100">
        <v>42615</v>
      </c>
    </row>
    <row r="449" spans="1:10" x14ac:dyDescent="0.25">
      <c r="A449" s="96" t="s">
        <v>502</v>
      </c>
      <c r="B449" s="165" t="str">
        <f>IF(C449="","",VLOOKUP($A449,'Infos Gerais'!$A$2:$D$101,4,FALSE))</f>
        <v>Extinto</v>
      </c>
      <c r="C449" s="170" t="str">
        <f>IF(A449="","",VLOOKUP($A449,'Infos Gerais'!$A$2:$I$101,7,FALSE))</f>
        <v>SEC</v>
      </c>
      <c r="D449" s="167" t="str">
        <f>IF(C449="","",VLOOKUP($A449,'Infos Gerais'!$A$2:$I$101,9,FALSE))</f>
        <v>ICF</v>
      </c>
      <c r="E449" s="97" t="s">
        <v>60</v>
      </c>
      <c r="F449" s="98">
        <v>34</v>
      </c>
      <c r="G449" s="113">
        <v>3316881.96</v>
      </c>
      <c r="H449" s="196">
        <v>8173314.2300000004</v>
      </c>
      <c r="I449" s="192">
        <v>42675</v>
      </c>
      <c r="J449" s="100">
        <v>42709</v>
      </c>
    </row>
    <row r="450" spans="1:10" x14ac:dyDescent="0.25">
      <c r="A450" s="96" t="s">
        <v>502</v>
      </c>
      <c r="B450" s="165" t="str">
        <f>IF(C450="","",VLOOKUP($A450,'Infos Gerais'!$A$2:$D$101,4,FALSE))</f>
        <v>Extinto</v>
      </c>
      <c r="C450" s="170" t="str">
        <f>IF(A450="","",VLOOKUP($A450,'Infos Gerais'!$A$2:$I$101,7,FALSE))</f>
        <v>SEC</v>
      </c>
      <c r="D450" s="167" t="str">
        <f>IF(C450="","",VLOOKUP($A450,'Infos Gerais'!$A$2:$I$101,9,FALSE))</f>
        <v>ICF</v>
      </c>
      <c r="E450" s="97" t="s">
        <v>62</v>
      </c>
      <c r="F450" s="98">
        <v>35</v>
      </c>
      <c r="G450" s="113">
        <v>466830.08000000002</v>
      </c>
      <c r="H450" s="196">
        <v>461887.74</v>
      </c>
      <c r="I450" s="192">
        <v>42767</v>
      </c>
      <c r="J450" s="100">
        <v>42781</v>
      </c>
    </row>
    <row r="451" spans="1:10" x14ac:dyDescent="0.25">
      <c r="A451" s="96" t="s">
        <v>502</v>
      </c>
      <c r="B451" s="165" t="str">
        <f>IF(C451="","",VLOOKUP($A451,'Infos Gerais'!$A$2:$D$101,4,FALSE))</f>
        <v>Extinto</v>
      </c>
      <c r="C451" s="170" t="str">
        <f>IF(A451="","",VLOOKUP($A451,'Infos Gerais'!$A$2:$I$101,7,FALSE))</f>
        <v>SEC</v>
      </c>
      <c r="D451" s="167" t="str">
        <f>IF(C451="","",VLOOKUP($A451,'Infos Gerais'!$A$2:$I$101,9,FALSE))</f>
        <v>ICF</v>
      </c>
      <c r="E451" s="97" t="s">
        <v>62</v>
      </c>
      <c r="F451" s="98">
        <v>36</v>
      </c>
      <c r="G451" s="113">
        <v>1556100.27</v>
      </c>
      <c r="H451" s="196">
        <v>1556100.27</v>
      </c>
      <c r="I451" s="192">
        <v>42795</v>
      </c>
      <c r="J451" s="100">
        <v>42828</v>
      </c>
    </row>
    <row r="452" spans="1:10" x14ac:dyDescent="0.25">
      <c r="A452" s="96" t="s">
        <v>502</v>
      </c>
      <c r="B452" s="165" t="str">
        <f>IF(C452="","",VLOOKUP($A452,'Infos Gerais'!$A$2:$D$101,4,FALSE))</f>
        <v>Extinto</v>
      </c>
      <c r="C452" s="170" t="str">
        <f>IF(A452="","",VLOOKUP($A452,'Infos Gerais'!$A$2:$I$101,7,FALSE))</f>
        <v>SEC</v>
      </c>
      <c r="D452" s="167" t="str">
        <f>IF(C452="","",VLOOKUP($A452,'Infos Gerais'!$A$2:$I$101,9,FALSE))</f>
        <v>ICF</v>
      </c>
      <c r="E452" s="97" t="s">
        <v>62</v>
      </c>
      <c r="F452" s="98">
        <v>37</v>
      </c>
      <c r="G452" s="113">
        <v>1556100.27</v>
      </c>
      <c r="H452" s="196">
        <v>1556041.27</v>
      </c>
      <c r="I452" s="192">
        <v>42826</v>
      </c>
      <c r="J452" s="100">
        <v>42860</v>
      </c>
    </row>
    <row r="453" spans="1:10" x14ac:dyDescent="0.25">
      <c r="A453" s="96" t="s">
        <v>502</v>
      </c>
      <c r="B453" s="165" t="str">
        <f>IF(C453="","",VLOOKUP($A453,'Infos Gerais'!$A$2:$D$101,4,FALSE))</f>
        <v>Extinto</v>
      </c>
      <c r="C453" s="170" t="str">
        <f>IF(A453="","",VLOOKUP($A453,'Infos Gerais'!$A$2:$I$101,7,FALSE))</f>
        <v>SEC</v>
      </c>
      <c r="D453" s="167" t="str">
        <f>IF(C453="","",VLOOKUP($A453,'Infos Gerais'!$A$2:$I$101,9,FALSE))</f>
        <v>ICF</v>
      </c>
      <c r="E453" s="97" t="s">
        <v>62</v>
      </c>
      <c r="F453" s="98">
        <v>38</v>
      </c>
      <c r="G453" s="113">
        <v>1556100.27</v>
      </c>
      <c r="H453" s="196">
        <v>1402464.54</v>
      </c>
      <c r="I453" s="192">
        <v>42856</v>
      </c>
      <c r="J453" s="100">
        <v>42886</v>
      </c>
    </row>
    <row r="454" spans="1:10" x14ac:dyDescent="0.25">
      <c r="A454" s="96" t="s">
        <v>502</v>
      </c>
      <c r="B454" s="165" t="str">
        <f>IF(C454="","",VLOOKUP($A454,'Infos Gerais'!$A$2:$D$101,4,FALSE))</f>
        <v>Extinto</v>
      </c>
      <c r="C454" s="170" t="str">
        <f>IF(A454="","",VLOOKUP($A454,'Infos Gerais'!$A$2:$I$101,7,FALSE))</f>
        <v>SEC</v>
      </c>
      <c r="D454" s="167" t="str">
        <f>IF(C454="","",VLOOKUP($A454,'Infos Gerais'!$A$2:$I$101,9,FALSE))</f>
        <v>ICF</v>
      </c>
      <c r="E454" s="97" t="s">
        <v>62</v>
      </c>
      <c r="F454" s="98">
        <v>39</v>
      </c>
      <c r="G454" s="113">
        <v>1645398.04</v>
      </c>
      <c r="H454" s="196">
        <v>1556100.27</v>
      </c>
      <c r="I454" s="192">
        <v>42887</v>
      </c>
      <c r="J454" s="100">
        <v>42921</v>
      </c>
    </row>
    <row r="455" spans="1:10" x14ac:dyDescent="0.25">
      <c r="A455" s="96" t="s">
        <v>502</v>
      </c>
      <c r="B455" s="165" t="str">
        <f>IF(C455="","",VLOOKUP($A455,'Infos Gerais'!$A$2:$D$101,4,FALSE))</f>
        <v>Extinto</v>
      </c>
      <c r="C455" s="170" t="str">
        <f>IF(A455="","",VLOOKUP($A455,'Infos Gerais'!$A$2:$I$101,7,FALSE))</f>
        <v>SEC</v>
      </c>
      <c r="D455" s="167" t="str">
        <f>IF(C455="","",VLOOKUP($A455,'Infos Gerais'!$A$2:$I$101,9,FALSE))</f>
        <v>ICF</v>
      </c>
      <c r="E455" s="97" t="s">
        <v>62</v>
      </c>
      <c r="F455" s="98">
        <v>40</v>
      </c>
      <c r="G455" s="113">
        <v>1645398.04</v>
      </c>
      <c r="H455" s="196">
        <v>1556100.27</v>
      </c>
      <c r="I455" s="192">
        <v>42917</v>
      </c>
      <c r="J455" s="100">
        <v>42926</v>
      </c>
    </row>
    <row r="456" spans="1:10" x14ac:dyDescent="0.25">
      <c r="A456" s="96" t="s">
        <v>502</v>
      </c>
      <c r="B456" s="165" t="str">
        <f>IF(C456="","",VLOOKUP($A456,'Infos Gerais'!$A$2:$D$101,4,FALSE))</f>
        <v>Extinto</v>
      </c>
      <c r="C456" s="170" t="str">
        <f>IF(A456="","",VLOOKUP($A456,'Infos Gerais'!$A$2:$I$101,7,FALSE))</f>
        <v>SEC</v>
      </c>
      <c r="D456" s="167" t="str">
        <f>IF(C456="","",VLOOKUP($A456,'Infos Gerais'!$A$2:$I$101,9,FALSE))</f>
        <v>ICF</v>
      </c>
      <c r="E456" s="97" t="s">
        <v>62</v>
      </c>
      <c r="F456" s="98">
        <v>41</v>
      </c>
      <c r="G456" s="113">
        <v>1645398.04</v>
      </c>
      <c r="H456" s="196">
        <v>1823993.58</v>
      </c>
      <c r="I456" s="192">
        <v>42948</v>
      </c>
      <c r="J456" s="100">
        <v>42951</v>
      </c>
    </row>
    <row r="457" spans="1:10" x14ac:dyDescent="0.25">
      <c r="A457" s="96" t="s">
        <v>502</v>
      </c>
      <c r="B457" s="165" t="str">
        <f>IF(C457="","",VLOOKUP($A457,'Infos Gerais'!$A$2:$D$101,4,FALSE))</f>
        <v>Extinto</v>
      </c>
      <c r="C457" s="170" t="str">
        <f>IF(A457="","",VLOOKUP($A457,'Infos Gerais'!$A$2:$I$101,7,FALSE))</f>
        <v>SEC</v>
      </c>
      <c r="D457" s="167" t="str">
        <f>IF(C457="","",VLOOKUP($A457,'Infos Gerais'!$A$2:$I$101,9,FALSE))</f>
        <v>ICF</v>
      </c>
      <c r="E457" s="97" t="s">
        <v>62</v>
      </c>
      <c r="F457" s="98">
        <v>42</v>
      </c>
      <c r="G457" s="113">
        <v>1645398.04</v>
      </c>
      <c r="H457" s="196">
        <v>1645398.04</v>
      </c>
      <c r="I457" s="192">
        <v>42979</v>
      </c>
      <c r="J457" s="100">
        <v>43013</v>
      </c>
    </row>
    <row r="458" spans="1:10" x14ac:dyDescent="0.25">
      <c r="A458" s="96" t="s">
        <v>502</v>
      </c>
      <c r="B458" s="165" t="str">
        <f>IF(C458="","",VLOOKUP($A458,'Infos Gerais'!$A$2:$D$101,4,FALSE))</f>
        <v>Extinto</v>
      </c>
      <c r="C458" s="170" t="str">
        <f>IF(A458="","",VLOOKUP($A458,'Infos Gerais'!$A$2:$I$101,7,FALSE))</f>
        <v>SEC</v>
      </c>
      <c r="D458" s="167" t="str">
        <f>IF(C458="","",VLOOKUP($A458,'Infos Gerais'!$A$2:$I$101,9,FALSE))</f>
        <v>ICF</v>
      </c>
      <c r="E458" s="97" t="s">
        <v>62</v>
      </c>
      <c r="F458" s="98">
        <v>43</v>
      </c>
      <c r="G458" s="113">
        <v>1645398.04</v>
      </c>
      <c r="H458" s="196">
        <v>1645398.04</v>
      </c>
      <c r="I458" s="192">
        <v>43009</v>
      </c>
      <c r="J458" s="100">
        <v>43016</v>
      </c>
    </row>
    <row r="459" spans="1:10" x14ac:dyDescent="0.25">
      <c r="A459" s="96" t="s">
        <v>502</v>
      </c>
      <c r="B459" s="165" t="str">
        <f>IF(C459="","",VLOOKUP($A459,'Infos Gerais'!$A$2:$D$101,4,FALSE))</f>
        <v>Extinto</v>
      </c>
      <c r="C459" s="170" t="str">
        <f>IF(A459="","",VLOOKUP($A459,'Infos Gerais'!$A$2:$I$101,7,FALSE))</f>
        <v>SEC</v>
      </c>
      <c r="D459" s="167" t="str">
        <f>IF(C459="","",VLOOKUP($A459,'Infos Gerais'!$A$2:$I$101,9,FALSE))</f>
        <v>ICF</v>
      </c>
      <c r="E459" s="97" t="s">
        <v>62</v>
      </c>
      <c r="F459" s="98">
        <v>44</v>
      </c>
      <c r="G459" s="113">
        <v>1645398.04</v>
      </c>
      <c r="H459" s="196">
        <v>1644843.36</v>
      </c>
      <c r="I459" s="192">
        <v>43040</v>
      </c>
      <c r="J459" s="100">
        <v>43133</v>
      </c>
    </row>
    <row r="460" spans="1:10" x14ac:dyDescent="0.25">
      <c r="A460" s="96" t="s">
        <v>502</v>
      </c>
      <c r="B460" s="165" t="str">
        <f>IF(C460="","",VLOOKUP($A460,'Infos Gerais'!$A$2:$D$101,4,FALSE))</f>
        <v>Extinto</v>
      </c>
      <c r="C460" s="170" t="str">
        <f>IF(A460="","",VLOOKUP($A460,'Infos Gerais'!$A$2:$I$101,7,FALSE))</f>
        <v>SEC</v>
      </c>
      <c r="D460" s="167" t="str">
        <f>IF(C460="","",VLOOKUP($A460,'Infos Gerais'!$A$2:$I$101,9,FALSE))</f>
        <v>ICF</v>
      </c>
      <c r="E460" s="97" t="s">
        <v>62</v>
      </c>
      <c r="F460" s="98">
        <v>45</v>
      </c>
      <c r="G460" s="113">
        <v>3290796.08</v>
      </c>
      <c r="H460" s="196">
        <v>3290796.08</v>
      </c>
      <c r="I460" s="192">
        <v>43070</v>
      </c>
      <c r="J460" s="100">
        <v>43231</v>
      </c>
    </row>
    <row r="461" spans="1:10" x14ac:dyDescent="0.25">
      <c r="A461" s="96" t="s">
        <v>502</v>
      </c>
      <c r="B461" s="165" t="str">
        <f>IF(C461="","",VLOOKUP($A461,'Infos Gerais'!$A$2:$D$101,4,FALSE))</f>
        <v>Extinto</v>
      </c>
      <c r="C461" s="170" t="str">
        <f>IF(A461="","",VLOOKUP($A461,'Infos Gerais'!$A$2:$I$101,7,FALSE))</f>
        <v>SEC</v>
      </c>
      <c r="D461" s="167" t="str">
        <f>IF(C461="","",VLOOKUP($A461,'Infos Gerais'!$A$2:$I$101,9,FALSE))</f>
        <v>ICF</v>
      </c>
      <c r="E461" s="97" t="s">
        <v>64</v>
      </c>
      <c r="F461" s="98">
        <v>46</v>
      </c>
      <c r="G461" s="113">
        <v>5167242.4800000004</v>
      </c>
      <c r="H461" s="196">
        <v>5167242.4800000004</v>
      </c>
      <c r="I461" s="192">
        <v>43132</v>
      </c>
      <c r="J461" s="100">
        <v>43355</v>
      </c>
    </row>
    <row r="462" spans="1:10" x14ac:dyDescent="0.25">
      <c r="A462" s="96" t="s">
        <v>502</v>
      </c>
      <c r="B462" s="165" t="str">
        <f>IF(C462="","",VLOOKUP($A462,'Infos Gerais'!$A$2:$D$101,4,FALSE))</f>
        <v>Extinto</v>
      </c>
      <c r="C462" s="170" t="str">
        <f>IF(A462="","",VLOOKUP($A462,'Infos Gerais'!$A$2:$I$101,7,FALSE))</f>
        <v>SEC</v>
      </c>
      <c r="D462" s="167" t="str">
        <f>IF(C462="","",VLOOKUP($A462,'Infos Gerais'!$A$2:$I$101,9,FALSE))</f>
        <v>ICF</v>
      </c>
      <c r="E462" s="97" t="s">
        <v>64</v>
      </c>
      <c r="F462" s="98">
        <v>47</v>
      </c>
      <c r="G462" s="113">
        <v>4922473</v>
      </c>
      <c r="H462" s="196">
        <v>4922473</v>
      </c>
      <c r="I462" s="192">
        <v>43221</v>
      </c>
      <c r="J462" s="100">
        <v>43355</v>
      </c>
    </row>
    <row r="463" spans="1:10" x14ac:dyDescent="0.25">
      <c r="A463" s="96" t="s">
        <v>502</v>
      </c>
      <c r="B463" s="165" t="str">
        <f>IF(C463="","",VLOOKUP($A463,'Infos Gerais'!$A$2:$D$101,4,FALSE))</f>
        <v>Extinto</v>
      </c>
      <c r="C463" s="170" t="str">
        <f>IF(A463="","",VLOOKUP($A463,'Infos Gerais'!$A$2:$I$101,7,FALSE))</f>
        <v>SEC</v>
      </c>
      <c r="D463" s="167" t="str">
        <f>IF(C463="","",VLOOKUP($A463,'Infos Gerais'!$A$2:$I$101,9,FALSE))</f>
        <v>ICF</v>
      </c>
      <c r="E463" s="97" t="s">
        <v>64</v>
      </c>
      <c r="F463" s="98">
        <v>48</v>
      </c>
      <c r="G463" s="113">
        <v>4922473</v>
      </c>
      <c r="H463" s="196">
        <v>4922473</v>
      </c>
      <c r="I463" s="192">
        <v>43313</v>
      </c>
      <c r="J463" s="100">
        <v>43438</v>
      </c>
    </row>
    <row r="464" spans="1:10" x14ac:dyDescent="0.25">
      <c r="A464" s="96" t="s">
        <v>502</v>
      </c>
      <c r="B464" s="165" t="str">
        <f>IF(C464="","",VLOOKUP($A464,'Infos Gerais'!$A$2:$D$101,4,FALSE))</f>
        <v>Extinto</v>
      </c>
      <c r="C464" s="170" t="str">
        <f>IF(A464="","",VLOOKUP($A464,'Infos Gerais'!$A$2:$I$101,7,FALSE))</f>
        <v>SEC</v>
      </c>
      <c r="D464" s="167" t="str">
        <f>IF(C464="","",VLOOKUP($A464,'Infos Gerais'!$A$2:$I$101,9,FALSE))</f>
        <v>ICF</v>
      </c>
      <c r="E464" s="97" t="s">
        <v>64</v>
      </c>
      <c r="F464" s="98">
        <v>49</v>
      </c>
      <c r="G464" s="113">
        <v>3281648.67</v>
      </c>
      <c r="H464" s="196">
        <v>302172.08</v>
      </c>
      <c r="I464" s="192">
        <v>43405</v>
      </c>
      <c r="J464" s="100">
        <v>43455</v>
      </c>
    </row>
    <row r="465" spans="1:10" x14ac:dyDescent="0.25">
      <c r="A465" s="96" t="s">
        <v>503</v>
      </c>
      <c r="B465" s="165" t="str">
        <f>IF(C465="","",VLOOKUP($A465,'Infos Gerais'!$A$2:$D$101,4,FALSE))</f>
        <v>Extinto</v>
      </c>
      <c r="C465" s="170" t="str">
        <f>IF(A465="","",VLOOKUP($A465,'Infos Gerais'!$A$2:$I$101,7,FALSE))</f>
        <v>FEAM</v>
      </c>
      <c r="D465" s="167" t="str">
        <f>IF(C465="","",VLOOKUP($A465,'Infos Gerais'!$A$2:$I$101,9,FALSE))</f>
        <v>ABCDE</v>
      </c>
      <c r="E465" s="97" t="s">
        <v>29</v>
      </c>
      <c r="F465" s="98">
        <v>1</v>
      </c>
      <c r="G465" s="113">
        <v>266577.15999999997</v>
      </c>
      <c r="H465" s="196">
        <v>266577.15999999997</v>
      </c>
      <c r="I465" s="192">
        <v>39600</v>
      </c>
      <c r="J465" s="100">
        <v>39646</v>
      </c>
    </row>
    <row r="466" spans="1:10" x14ac:dyDescent="0.25">
      <c r="A466" s="96" t="s">
        <v>503</v>
      </c>
      <c r="B466" s="165" t="str">
        <f>IF(C466="","",VLOOKUP($A466,'Infos Gerais'!$A$2:$D$101,4,FALSE))</f>
        <v>Extinto</v>
      </c>
      <c r="C466" s="170" t="str">
        <f>IF(A466="","",VLOOKUP($A466,'Infos Gerais'!$A$2:$I$101,7,FALSE))</f>
        <v>FEAM</v>
      </c>
      <c r="D466" s="167" t="str">
        <f>IF(C466="","",VLOOKUP($A466,'Infos Gerais'!$A$2:$I$101,9,FALSE))</f>
        <v>ABCDE</v>
      </c>
      <c r="E466" s="97" t="s">
        <v>29</v>
      </c>
      <c r="F466" s="98">
        <v>2</v>
      </c>
      <c r="G466" s="113">
        <v>232676.76</v>
      </c>
      <c r="H466" s="196">
        <v>232676.76</v>
      </c>
      <c r="I466" s="192">
        <v>39722</v>
      </c>
      <c r="J466" s="100">
        <v>40134</v>
      </c>
    </row>
    <row r="467" spans="1:10" x14ac:dyDescent="0.25">
      <c r="A467" s="96" t="s">
        <v>503</v>
      </c>
      <c r="B467" s="165" t="str">
        <f>IF(C467="","",VLOOKUP($A467,'Infos Gerais'!$A$2:$D$101,4,FALSE))</f>
        <v>Extinto</v>
      </c>
      <c r="C467" s="170" t="str">
        <f>IF(A467="","",VLOOKUP($A467,'Infos Gerais'!$A$2:$I$101,7,FALSE))</f>
        <v>FEAM</v>
      </c>
      <c r="D467" s="167" t="str">
        <f>IF(C467="","",VLOOKUP($A467,'Infos Gerais'!$A$2:$I$101,9,FALSE))</f>
        <v>ABCDE</v>
      </c>
      <c r="E467" s="97" t="s">
        <v>29</v>
      </c>
      <c r="F467" s="98">
        <v>3</v>
      </c>
      <c r="G467" s="113">
        <v>232676.76</v>
      </c>
      <c r="H467" s="196">
        <v>232676.76</v>
      </c>
      <c r="I467" s="192">
        <v>39845</v>
      </c>
      <c r="J467" s="100">
        <v>39888</v>
      </c>
    </row>
    <row r="468" spans="1:10" x14ac:dyDescent="0.25">
      <c r="A468" s="96" t="s">
        <v>503</v>
      </c>
      <c r="B468" s="165" t="str">
        <f>IF(C468="","",VLOOKUP($A468,'Infos Gerais'!$A$2:$D$101,4,FALSE))</f>
        <v>Extinto</v>
      </c>
      <c r="C468" s="170" t="str">
        <f>IF(A468="","",VLOOKUP($A468,'Infos Gerais'!$A$2:$I$101,7,FALSE))</f>
        <v>FEAM</v>
      </c>
      <c r="D468" s="167" t="str">
        <f>IF(C468="","",VLOOKUP($A468,'Infos Gerais'!$A$2:$I$101,9,FALSE))</f>
        <v>ABCDE</v>
      </c>
      <c r="E468" s="97" t="s">
        <v>34</v>
      </c>
      <c r="F468" s="98">
        <v>4</v>
      </c>
      <c r="G468" s="113">
        <v>562686.84</v>
      </c>
      <c r="H468" s="196">
        <v>562686.84</v>
      </c>
      <c r="I468" s="192">
        <v>39965</v>
      </c>
      <c r="J468" s="100">
        <v>40018</v>
      </c>
    </row>
    <row r="469" spans="1:10" x14ac:dyDescent="0.25">
      <c r="A469" s="96" t="s">
        <v>503</v>
      </c>
      <c r="B469" s="165" t="str">
        <f>IF(C469="","",VLOOKUP($A469,'Infos Gerais'!$A$2:$D$101,4,FALSE))</f>
        <v>Extinto</v>
      </c>
      <c r="C469" s="170" t="str">
        <f>IF(A469="","",VLOOKUP($A469,'Infos Gerais'!$A$2:$I$101,7,FALSE))</f>
        <v>FEAM</v>
      </c>
      <c r="D469" s="167" t="str">
        <f>IF(C469="","",VLOOKUP($A469,'Infos Gerais'!$A$2:$I$101,9,FALSE))</f>
        <v>ABCDE</v>
      </c>
      <c r="E469" s="97" t="s">
        <v>34</v>
      </c>
      <c r="F469" s="98">
        <v>5</v>
      </c>
      <c r="G469" s="113">
        <v>340951.78</v>
      </c>
      <c r="H469" s="196">
        <v>340951.78</v>
      </c>
      <c r="I469" s="192">
        <v>40087</v>
      </c>
      <c r="J469" s="100">
        <v>40140</v>
      </c>
    </row>
    <row r="470" spans="1:10" x14ac:dyDescent="0.25">
      <c r="A470" s="96" t="s">
        <v>503</v>
      </c>
      <c r="B470" s="165" t="str">
        <f>IF(C470="","",VLOOKUP($A470,'Infos Gerais'!$A$2:$D$101,4,FALSE))</f>
        <v>Extinto</v>
      </c>
      <c r="C470" s="170" t="str">
        <f>IF(A470="","",VLOOKUP($A470,'Infos Gerais'!$A$2:$I$101,7,FALSE))</f>
        <v>FEAM</v>
      </c>
      <c r="D470" s="167" t="str">
        <f>IF(C470="","",VLOOKUP($A470,'Infos Gerais'!$A$2:$I$101,9,FALSE))</f>
        <v>ABCDE</v>
      </c>
      <c r="E470" s="97" t="s">
        <v>34</v>
      </c>
      <c r="F470" s="98">
        <v>6</v>
      </c>
      <c r="G470" s="113">
        <v>268285.13</v>
      </c>
      <c r="H470" s="196">
        <v>268285.13</v>
      </c>
      <c r="I470" s="192">
        <v>40179</v>
      </c>
      <c r="J470" s="100">
        <v>40234</v>
      </c>
    </row>
    <row r="471" spans="1:10" x14ac:dyDescent="0.25">
      <c r="A471" s="96" t="s">
        <v>503</v>
      </c>
      <c r="B471" s="165" t="str">
        <f>IF(C471="","",VLOOKUP($A471,'Infos Gerais'!$A$2:$D$101,4,FALSE))</f>
        <v>Extinto</v>
      </c>
      <c r="C471" s="170" t="str">
        <f>IF(A471="","",VLOOKUP($A471,'Infos Gerais'!$A$2:$I$101,7,FALSE))</f>
        <v>FEAM</v>
      </c>
      <c r="D471" s="167" t="str">
        <f>IF(C471="","",VLOOKUP($A471,'Infos Gerais'!$A$2:$I$101,9,FALSE))</f>
        <v>ABCDE</v>
      </c>
      <c r="E471" s="97" t="s">
        <v>34</v>
      </c>
      <c r="F471" s="98">
        <v>7</v>
      </c>
      <c r="G471" s="113">
        <v>315785.13</v>
      </c>
      <c r="H471" s="196">
        <v>315785.13</v>
      </c>
      <c r="I471" s="192">
        <v>40269</v>
      </c>
      <c r="J471" s="100">
        <v>40309</v>
      </c>
    </row>
    <row r="472" spans="1:10" x14ac:dyDescent="0.25">
      <c r="A472" s="96" t="s">
        <v>503</v>
      </c>
      <c r="B472" s="165" t="str">
        <f>IF(C472="","",VLOOKUP($A472,'Infos Gerais'!$A$2:$D$101,4,FALSE))</f>
        <v>Extinto</v>
      </c>
      <c r="C472" s="170" t="str">
        <f>IF(A472="","",VLOOKUP($A472,'Infos Gerais'!$A$2:$I$101,7,FALSE))</f>
        <v>FEAM</v>
      </c>
      <c r="D472" s="167" t="str">
        <f>IF(C472="","",VLOOKUP($A472,'Infos Gerais'!$A$2:$I$101,9,FALSE))</f>
        <v>ABCDE</v>
      </c>
      <c r="E472" s="97" t="s">
        <v>34</v>
      </c>
      <c r="F472" s="98">
        <v>8</v>
      </c>
      <c r="G472" s="113">
        <v>242585.13</v>
      </c>
      <c r="H472" s="196">
        <v>242585.13</v>
      </c>
      <c r="I472" s="192">
        <v>40391</v>
      </c>
      <c r="J472" s="100">
        <v>40416</v>
      </c>
    </row>
    <row r="473" spans="1:10" x14ac:dyDescent="0.25">
      <c r="A473" s="96" t="s">
        <v>503</v>
      </c>
      <c r="B473" s="165" t="str">
        <f>IF(C473="","",VLOOKUP($A473,'Infos Gerais'!$A$2:$D$101,4,FALSE))</f>
        <v>Extinto</v>
      </c>
      <c r="C473" s="170" t="str">
        <f>IF(A473="","",VLOOKUP($A473,'Infos Gerais'!$A$2:$I$101,7,FALSE))</f>
        <v>FEAM</v>
      </c>
      <c r="D473" s="167" t="str">
        <f>IF(C473="","",VLOOKUP($A473,'Infos Gerais'!$A$2:$I$101,9,FALSE))</f>
        <v>ABCDE</v>
      </c>
      <c r="E473" s="97" t="s">
        <v>34</v>
      </c>
      <c r="F473" s="98">
        <v>9</v>
      </c>
      <c r="G473" s="113">
        <v>406251.78</v>
      </c>
      <c r="H473" s="196">
        <v>406251.78</v>
      </c>
      <c r="I473" s="192">
        <v>40452</v>
      </c>
      <c r="J473" s="100">
        <v>40519</v>
      </c>
    </row>
    <row r="474" spans="1:10" x14ac:dyDescent="0.25">
      <c r="A474" s="96" t="s">
        <v>503</v>
      </c>
      <c r="B474" s="165" t="str">
        <f>IF(C474="","",VLOOKUP($A474,'Infos Gerais'!$A$2:$D$101,4,FALSE))</f>
        <v>Extinto</v>
      </c>
      <c r="C474" s="170" t="str">
        <f>IF(A474="","",VLOOKUP($A474,'Infos Gerais'!$A$2:$I$101,7,FALSE))</f>
        <v>FEAM</v>
      </c>
      <c r="D474" s="167" t="str">
        <f>IF(C474="","",VLOOKUP($A474,'Infos Gerais'!$A$2:$I$101,9,FALSE))</f>
        <v>ABCDE</v>
      </c>
      <c r="E474" s="97" t="s">
        <v>40</v>
      </c>
      <c r="F474" s="98">
        <v>10</v>
      </c>
      <c r="G474" s="113">
        <v>320994.34000000003</v>
      </c>
      <c r="H474" s="196">
        <v>320994.34000000003</v>
      </c>
      <c r="I474" s="192">
        <v>40544</v>
      </c>
      <c r="J474" s="100">
        <v>40630</v>
      </c>
    </row>
    <row r="475" spans="1:10" x14ac:dyDescent="0.25">
      <c r="A475" s="96" t="s">
        <v>503</v>
      </c>
      <c r="B475" s="165" t="str">
        <f>IF(C475="","",VLOOKUP($A475,'Infos Gerais'!$A$2:$D$101,4,FALSE))</f>
        <v>Extinto</v>
      </c>
      <c r="C475" s="170" t="str">
        <f>IF(A475="","",VLOOKUP($A475,'Infos Gerais'!$A$2:$I$101,7,FALSE))</f>
        <v>FEAM</v>
      </c>
      <c r="D475" s="167" t="str">
        <f>IF(C475="","",VLOOKUP($A475,'Infos Gerais'!$A$2:$I$101,9,FALSE))</f>
        <v>ABCDE</v>
      </c>
      <c r="E475" s="97" t="s">
        <v>40</v>
      </c>
      <c r="F475" s="98">
        <v>11</v>
      </c>
      <c r="G475" s="113">
        <v>312742.77</v>
      </c>
      <c r="H475" s="196">
        <v>312742.77</v>
      </c>
      <c r="I475" s="192">
        <v>40634</v>
      </c>
      <c r="J475" s="100">
        <v>40724</v>
      </c>
    </row>
    <row r="476" spans="1:10" x14ac:dyDescent="0.25">
      <c r="A476" s="96" t="s">
        <v>503</v>
      </c>
      <c r="B476" s="165" t="str">
        <f>IF(C476="","",VLOOKUP($A476,'Infos Gerais'!$A$2:$D$101,4,FALSE))</f>
        <v>Extinto</v>
      </c>
      <c r="C476" s="170" t="str">
        <f>IF(A476="","",VLOOKUP($A476,'Infos Gerais'!$A$2:$I$101,7,FALSE))</f>
        <v>FEAM</v>
      </c>
      <c r="D476" s="167" t="str">
        <f>IF(C476="","",VLOOKUP($A476,'Infos Gerais'!$A$2:$I$101,9,FALSE))</f>
        <v>ABCDE</v>
      </c>
      <c r="E476" s="97" t="s">
        <v>40</v>
      </c>
      <c r="F476" s="98">
        <v>12</v>
      </c>
      <c r="G476" s="113">
        <v>333551.98</v>
      </c>
      <c r="H476" s="196">
        <v>333551.98</v>
      </c>
      <c r="I476" s="192">
        <v>40725</v>
      </c>
      <c r="J476" s="100">
        <v>40772</v>
      </c>
    </row>
    <row r="477" spans="1:10" x14ac:dyDescent="0.25">
      <c r="A477" s="96" t="s">
        <v>503</v>
      </c>
      <c r="B477" s="165" t="str">
        <f>IF(C477="","",VLOOKUP($A477,'Infos Gerais'!$A$2:$D$101,4,FALSE))</f>
        <v>Extinto</v>
      </c>
      <c r="C477" s="170" t="str">
        <f>IF(A477="","",VLOOKUP($A477,'Infos Gerais'!$A$2:$I$101,7,FALSE))</f>
        <v>FEAM</v>
      </c>
      <c r="D477" s="167" t="str">
        <f>IF(C477="","",VLOOKUP($A477,'Infos Gerais'!$A$2:$I$101,9,FALSE))</f>
        <v>ABCDE</v>
      </c>
      <c r="E477" s="97" t="s">
        <v>40</v>
      </c>
      <c r="F477" s="98">
        <v>13</v>
      </c>
      <c r="G477" s="113">
        <v>332680.99</v>
      </c>
      <c r="H477" s="196">
        <v>150000</v>
      </c>
      <c r="I477" s="192">
        <v>40817</v>
      </c>
      <c r="J477" s="100">
        <v>40877</v>
      </c>
    </row>
    <row r="478" spans="1:10" x14ac:dyDescent="0.25">
      <c r="A478" s="96" t="s">
        <v>503</v>
      </c>
      <c r="B478" s="165" t="str">
        <f>IF(C478="","",VLOOKUP($A478,'Infos Gerais'!$A$2:$D$101,4,FALSE))</f>
        <v>Extinto</v>
      </c>
      <c r="C478" s="170" t="str">
        <f>IF(A478="","",VLOOKUP($A478,'Infos Gerais'!$A$2:$I$101,7,FALSE))</f>
        <v>FEAM</v>
      </c>
      <c r="D478" s="167" t="str">
        <f>IF(C478="","",VLOOKUP($A478,'Infos Gerais'!$A$2:$I$101,9,FALSE))</f>
        <v>ABCDE</v>
      </c>
      <c r="E478" s="97" t="s">
        <v>43</v>
      </c>
      <c r="F478" s="98">
        <v>14</v>
      </c>
      <c r="G478" s="113">
        <v>403477.75</v>
      </c>
      <c r="H478" s="196">
        <v>403477.75</v>
      </c>
      <c r="I478" s="192">
        <v>40909</v>
      </c>
      <c r="J478" s="100">
        <v>40983</v>
      </c>
    </row>
    <row r="479" spans="1:10" x14ac:dyDescent="0.25">
      <c r="A479" s="96" t="s">
        <v>503</v>
      </c>
      <c r="B479" s="165" t="str">
        <f>IF(C479="","",VLOOKUP($A479,'Infos Gerais'!$A$2:$D$101,4,FALSE))</f>
        <v>Extinto</v>
      </c>
      <c r="C479" s="170" t="str">
        <f>IF(A479="","",VLOOKUP($A479,'Infos Gerais'!$A$2:$I$101,7,FALSE))</f>
        <v>FEAM</v>
      </c>
      <c r="D479" s="167" t="str">
        <f>IF(C479="","",VLOOKUP($A479,'Infos Gerais'!$A$2:$I$101,9,FALSE))</f>
        <v>ABCDE</v>
      </c>
      <c r="E479" s="97" t="s">
        <v>43</v>
      </c>
      <c r="F479" s="98">
        <v>15</v>
      </c>
      <c r="G479" s="113">
        <v>233266.71</v>
      </c>
      <c r="H479" s="196">
        <v>213174.61</v>
      </c>
      <c r="I479" s="192">
        <v>41030</v>
      </c>
      <c r="J479" s="100">
        <v>41071</v>
      </c>
    </row>
    <row r="480" spans="1:10" x14ac:dyDescent="0.25">
      <c r="A480" s="96" t="s">
        <v>503</v>
      </c>
      <c r="B480" s="165" t="str">
        <f>IF(C480="","",VLOOKUP($A480,'Infos Gerais'!$A$2:$D$101,4,FALSE))</f>
        <v>Extinto</v>
      </c>
      <c r="C480" s="170" t="str">
        <f>IF(A480="","",VLOOKUP($A480,'Infos Gerais'!$A$2:$I$101,7,FALSE))</f>
        <v>FEAM</v>
      </c>
      <c r="D480" s="167" t="str">
        <f>IF(C480="","",VLOOKUP($A480,'Infos Gerais'!$A$2:$I$101,9,FALSE))</f>
        <v>ABCDE</v>
      </c>
      <c r="E480" s="97" t="s">
        <v>46</v>
      </c>
      <c r="F480" s="98">
        <v>16</v>
      </c>
      <c r="G480" s="113">
        <v>378459.39</v>
      </c>
      <c r="H480" s="196">
        <v>333091.12</v>
      </c>
      <c r="I480" s="192">
        <v>41122</v>
      </c>
      <c r="J480" s="100">
        <v>41169</v>
      </c>
    </row>
    <row r="481" spans="1:10" x14ac:dyDescent="0.25">
      <c r="A481" s="96" t="s">
        <v>503</v>
      </c>
      <c r="B481" s="165" t="str">
        <f>IF(C481="","",VLOOKUP($A481,'Infos Gerais'!$A$2:$D$101,4,FALSE))</f>
        <v>Extinto</v>
      </c>
      <c r="C481" s="170" t="str">
        <f>IF(A481="","",VLOOKUP($A481,'Infos Gerais'!$A$2:$I$101,7,FALSE))</f>
        <v>FEAM</v>
      </c>
      <c r="D481" s="167" t="str">
        <f>IF(C481="","",VLOOKUP($A481,'Infos Gerais'!$A$2:$I$101,9,FALSE))</f>
        <v>ABCDE</v>
      </c>
      <c r="E481" s="97" t="s">
        <v>46</v>
      </c>
      <c r="F481" s="98">
        <v>17</v>
      </c>
      <c r="G481" s="113">
        <v>257541.2</v>
      </c>
      <c r="H481" s="196">
        <v>257541.2</v>
      </c>
      <c r="I481" s="192">
        <v>41214</v>
      </c>
      <c r="J481" s="100">
        <v>41255</v>
      </c>
    </row>
    <row r="482" spans="1:10" x14ac:dyDescent="0.25">
      <c r="A482" s="96" t="s">
        <v>504</v>
      </c>
      <c r="B482" s="165" t="str">
        <f>IF(C482="","",VLOOKUP($A482,'Infos Gerais'!$A$2:$D$101,4,FALSE))</f>
        <v>Extinto</v>
      </c>
      <c r="C482" s="170" t="str">
        <f>IF(A482="","",VLOOKUP($A482,'Infos Gerais'!$A$2:$I$101,7,FALSE))</f>
        <v>SEDESE</v>
      </c>
      <c r="D482" s="167" t="str">
        <f>IF(C482="","",VLOOKUP($A482,'Infos Gerais'!$A$2:$I$101,9,FALSE))</f>
        <v>INCED</v>
      </c>
      <c r="E482" s="97" t="s">
        <v>29</v>
      </c>
      <c r="F482" s="98">
        <v>1</v>
      </c>
      <c r="G482" s="113">
        <v>1698857.57</v>
      </c>
      <c r="H482" s="196">
        <v>1698857.57</v>
      </c>
      <c r="I482" s="192">
        <v>39600</v>
      </c>
      <c r="J482" s="100">
        <v>39609</v>
      </c>
    </row>
    <row r="483" spans="1:10" x14ac:dyDescent="0.25">
      <c r="A483" s="96" t="s">
        <v>504</v>
      </c>
      <c r="B483" s="165" t="str">
        <f>IF(C483="","",VLOOKUP($A483,'Infos Gerais'!$A$2:$D$101,4,FALSE))</f>
        <v>Extinto</v>
      </c>
      <c r="C483" s="170" t="str">
        <f>IF(A483="","",VLOOKUP($A483,'Infos Gerais'!$A$2:$I$101,7,FALSE))</f>
        <v>SEDESE</v>
      </c>
      <c r="D483" s="167" t="str">
        <f>IF(C483="","",VLOOKUP($A483,'Infos Gerais'!$A$2:$I$101,9,FALSE))</f>
        <v>INCED</v>
      </c>
      <c r="E483" s="97" t="s">
        <v>34</v>
      </c>
      <c r="F483" s="98">
        <v>2</v>
      </c>
      <c r="G483" s="113">
        <v>3223430.93</v>
      </c>
      <c r="H483" s="196">
        <v>2642802.44</v>
      </c>
      <c r="I483" s="192">
        <v>39722</v>
      </c>
      <c r="J483" s="100">
        <v>39797</v>
      </c>
    </row>
    <row r="484" spans="1:10" x14ac:dyDescent="0.25">
      <c r="A484" s="96" t="s">
        <v>504</v>
      </c>
      <c r="B484" s="165" t="str">
        <f>IF(C484="","",VLOOKUP($A484,'Infos Gerais'!$A$2:$D$101,4,FALSE))</f>
        <v>Extinto</v>
      </c>
      <c r="C484" s="170" t="str">
        <f>IF(A484="","",VLOOKUP($A484,'Infos Gerais'!$A$2:$I$101,7,FALSE))</f>
        <v>SEDESE</v>
      </c>
      <c r="D484" s="167" t="str">
        <f>IF(C484="","",VLOOKUP($A484,'Infos Gerais'!$A$2:$I$101,9,FALSE))</f>
        <v>INCED</v>
      </c>
      <c r="E484" s="97" t="s">
        <v>37</v>
      </c>
      <c r="F484" s="98">
        <v>3</v>
      </c>
      <c r="G484" s="113">
        <v>6380804.0300000003</v>
      </c>
      <c r="H484" s="196">
        <v>5850304.0300000003</v>
      </c>
      <c r="I484" s="192">
        <v>39845</v>
      </c>
      <c r="J484" s="100">
        <v>39909</v>
      </c>
    </row>
    <row r="485" spans="1:10" x14ac:dyDescent="0.25">
      <c r="A485" s="96" t="s">
        <v>504</v>
      </c>
      <c r="B485" s="165" t="str">
        <f>IF(C485="","",VLOOKUP($A485,'Infos Gerais'!$A$2:$D$101,4,FALSE))</f>
        <v>Extinto</v>
      </c>
      <c r="C485" s="170" t="str">
        <f>IF(A485="","",VLOOKUP($A485,'Infos Gerais'!$A$2:$I$101,7,FALSE))</f>
        <v>SEDESE</v>
      </c>
      <c r="D485" s="167" t="str">
        <f>IF(C485="","",VLOOKUP($A485,'Infos Gerais'!$A$2:$I$101,9,FALSE))</f>
        <v>INCED</v>
      </c>
      <c r="E485" s="97" t="s">
        <v>37</v>
      </c>
      <c r="F485" s="98">
        <v>4</v>
      </c>
      <c r="G485" s="113">
        <v>3608916.77</v>
      </c>
      <c r="H485" s="196"/>
      <c r="I485" s="192">
        <v>39934</v>
      </c>
      <c r="J485" s="100"/>
    </row>
    <row r="486" spans="1:10" x14ac:dyDescent="0.25">
      <c r="A486" s="96" t="s">
        <v>504</v>
      </c>
      <c r="B486" s="165" t="str">
        <f>IF(C486="","",VLOOKUP($A486,'Infos Gerais'!$A$2:$D$101,4,FALSE))</f>
        <v>Extinto</v>
      </c>
      <c r="C486" s="170" t="str">
        <f>IF(A486="","",VLOOKUP($A486,'Infos Gerais'!$A$2:$I$101,7,FALSE))</f>
        <v>SEDESE</v>
      </c>
      <c r="D486" s="167" t="str">
        <f>IF(C486="","",VLOOKUP($A486,'Infos Gerais'!$A$2:$I$101,9,FALSE))</f>
        <v>INCED</v>
      </c>
      <c r="E486" s="97" t="s">
        <v>37</v>
      </c>
      <c r="F486" s="98">
        <v>5</v>
      </c>
      <c r="G486" s="113">
        <v>3608916.77</v>
      </c>
      <c r="H486" s="196">
        <v>1246276.02</v>
      </c>
      <c r="I486" s="192">
        <v>40026</v>
      </c>
      <c r="J486" s="100">
        <v>40035</v>
      </c>
    </row>
    <row r="487" spans="1:10" x14ac:dyDescent="0.25">
      <c r="A487" s="96" t="s">
        <v>504</v>
      </c>
      <c r="B487" s="165" t="str">
        <f>IF(C487="","",VLOOKUP($A487,'Infos Gerais'!$A$2:$D$101,4,FALSE))</f>
        <v>Extinto</v>
      </c>
      <c r="C487" s="170" t="str">
        <f>IF(A487="","",VLOOKUP($A487,'Infos Gerais'!$A$2:$I$101,7,FALSE))</f>
        <v>SEDESE</v>
      </c>
      <c r="D487" s="167" t="str">
        <f>IF(C487="","",VLOOKUP($A487,'Infos Gerais'!$A$2:$I$101,9,FALSE))</f>
        <v>INCED</v>
      </c>
      <c r="E487" s="97" t="s">
        <v>37</v>
      </c>
      <c r="F487" s="98">
        <v>6</v>
      </c>
      <c r="G487" s="113">
        <v>3608916.77</v>
      </c>
      <c r="H487" s="196">
        <v>3655643.84</v>
      </c>
      <c r="I487" s="192">
        <v>40118</v>
      </c>
      <c r="J487" s="100">
        <v>40135</v>
      </c>
    </row>
    <row r="488" spans="1:10" x14ac:dyDescent="0.25">
      <c r="A488" s="96" t="s">
        <v>505</v>
      </c>
      <c r="B488" s="165" t="str">
        <f>IF(C488="","",VLOOKUP($A488,'Infos Gerais'!$A$2:$D$101,4,FALSE))</f>
        <v>Extinto</v>
      </c>
      <c r="C488" s="170" t="str">
        <f>IF(A488="","",VLOOKUP($A488,'Infos Gerais'!$A$2:$I$101,7,FALSE))</f>
        <v>FEAM</v>
      </c>
      <c r="D488" s="167" t="str">
        <f>IF(C488="","",VLOOKUP($A488,'Infos Gerais'!$A$2:$I$101,9,FALSE))</f>
        <v>FIP</v>
      </c>
      <c r="E488" s="97" t="s">
        <v>29</v>
      </c>
      <c r="F488" s="98">
        <v>1</v>
      </c>
      <c r="G488" s="113">
        <v>683592</v>
      </c>
      <c r="H488" s="196">
        <v>683592</v>
      </c>
      <c r="I488" s="192">
        <v>39661</v>
      </c>
      <c r="J488" s="100">
        <v>39688</v>
      </c>
    </row>
    <row r="489" spans="1:10" x14ac:dyDescent="0.25">
      <c r="A489" s="96" t="s">
        <v>505</v>
      </c>
      <c r="B489" s="165" t="str">
        <f>IF(C489="","",VLOOKUP($A489,'Infos Gerais'!$A$2:$D$101,4,FALSE))</f>
        <v>Extinto</v>
      </c>
      <c r="C489" s="170" t="str">
        <f>IF(A489="","",VLOOKUP($A489,'Infos Gerais'!$A$2:$I$101,7,FALSE))</f>
        <v>FEAM</v>
      </c>
      <c r="D489" s="167" t="str">
        <f>IF(C489="","",VLOOKUP($A489,'Infos Gerais'!$A$2:$I$101,9,FALSE))</f>
        <v>FIP</v>
      </c>
      <c r="E489" s="97" t="s">
        <v>29</v>
      </c>
      <c r="F489" s="98">
        <v>2</v>
      </c>
      <c r="G489" s="113">
        <v>508758</v>
      </c>
      <c r="H489" s="196">
        <v>433740</v>
      </c>
      <c r="I489" s="192">
        <v>39753</v>
      </c>
      <c r="J489" s="100">
        <v>39799</v>
      </c>
    </row>
    <row r="490" spans="1:10" x14ac:dyDescent="0.25">
      <c r="A490" s="96" t="s">
        <v>505</v>
      </c>
      <c r="B490" s="165" t="str">
        <f>IF(C490="","",VLOOKUP($A490,'Infos Gerais'!$A$2:$D$101,4,FALSE))</f>
        <v>Extinto</v>
      </c>
      <c r="C490" s="170" t="str">
        <f>IF(A490="","",VLOOKUP($A490,'Infos Gerais'!$A$2:$I$101,7,FALSE))</f>
        <v>FEAM</v>
      </c>
      <c r="D490" s="167" t="str">
        <f>IF(C490="","",VLOOKUP($A490,'Infos Gerais'!$A$2:$I$101,9,FALSE))</f>
        <v>FIP</v>
      </c>
      <c r="E490" s="97" t="s">
        <v>29</v>
      </c>
      <c r="F490" s="98">
        <v>3</v>
      </c>
      <c r="G490" s="113">
        <v>508758</v>
      </c>
      <c r="H490" s="196">
        <v>508758</v>
      </c>
      <c r="I490" s="192">
        <v>39845</v>
      </c>
      <c r="J490" s="100">
        <v>39888</v>
      </c>
    </row>
    <row r="491" spans="1:10" x14ac:dyDescent="0.25">
      <c r="A491" s="96" t="s">
        <v>505</v>
      </c>
      <c r="B491" s="165" t="str">
        <f>IF(C491="","",VLOOKUP($A491,'Infos Gerais'!$A$2:$D$101,4,FALSE))</f>
        <v>Extinto</v>
      </c>
      <c r="C491" s="170" t="str">
        <f>IF(A491="","",VLOOKUP($A491,'Infos Gerais'!$A$2:$I$101,7,FALSE))</f>
        <v>FEAM</v>
      </c>
      <c r="D491" s="167" t="str">
        <f>IF(C491="","",VLOOKUP($A491,'Infos Gerais'!$A$2:$I$101,9,FALSE))</f>
        <v>FIP</v>
      </c>
      <c r="E491" s="97" t="s">
        <v>29</v>
      </c>
      <c r="F491" s="98">
        <v>4</v>
      </c>
      <c r="G491" s="113">
        <v>508758</v>
      </c>
      <c r="H491" s="196">
        <v>508758</v>
      </c>
      <c r="I491" s="192">
        <v>39934</v>
      </c>
      <c r="J491" s="100">
        <v>39988</v>
      </c>
    </row>
    <row r="492" spans="1:10" x14ac:dyDescent="0.25">
      <c r="A492" s="96" t="s">
        <v>505</v>
      </c>
      <c r="B492" s="165" t="str">
        <f>IF(C492="","",VLOOKUP($A492,'Infos Gerais'!$A$2:$D$101,4,FALSE))</f>
        <v>Extinto</v>
      </c>
      <c r="C492" s="170" t="str">
        <f>IF(A492="","",VLOOKUP($A492,'Infos Gerais'!$A$2:$I$101,7,FALSE))</f>
        <v>FEAM</v>
      </c>
      <c r="D492" s="167" t="str">
        <f>IF(C492="","",VLOOKUP($A492,'Infos Gerais'!$A$2:$I$101,9,FALSE))</f>
        <v>FIP</v>
      </c>
      <c r="E492" s="97" t="s">
        <v>37</v>
      </c>
      <c r="F492" s="98">
        <v>5</v>
      </c>
      <c r="G492" s="113">
        <v>1045592</v>
      </c>
      <c r="H492" s="196">
        <v>1045592</v>
      </c>
      <c r="I492" s="192">
        <v>40026</v>
      </c>
      <c r="J492" s="100">
        <v>40086</v>
      </c>
    </row>
    <row r="493" spans="1:10" x14ac:dyDescent="0.25">
      <c r="A493" s="96" t="s">
        <v>505</v>
      </c>
      <c r="B493" s="165" t="str">
        <f>IF(C493="","",VLOOKUP($A493,'Infos Gerais'!$A$2:$D$101,4,FALSE))</f>
        <v>Extinto</v>
      </c>
      <c r="C493" s="170" t="str">
        <f>IF(A493="","",VLOOKUP($A493,'Infos Gerais'!$A$2:$I$101,7,FALSE))</f>
        <v>FEAM</v>
      </c>
      <c r="D493" s="167" t="str">
        <f>IF(C493="","",VLOOKUP($A493,'Infos Gerais'!$A$2:$I$101,9,FALSE))</f>
        <v>FIP</v>
      </c>
      <c r="E493" s="97" t="s">
        <v>37</v>
      </c>
      <c r="F493" s="98">
        <v>6</v>
      </c>
      <c r="G493" s="113">
        <v>1002179.94</v>
      </c>
      <c r="H493" s="196">
        <v>1002179.94</v>
      </c>
      <c r="I493" s="192">
        <v>40118</v>
      </c>
      <c r="J493" s="100">
        <v>40161</v>
      </c>
    </row>
    <row r="494" spans="1:10" x14ac:dyDescent="0.25">
      <c r="A494" s="96" t="s">
        <v>505</v>
      </c>
      <c r="B494" s="165" t="str">
        <f>IF(C494="","",VLOOKUP($A494,'Infos Gerais'!$A$2:$D$101,4,FALSE))</f>
        <v>Extinto</v>
      </c>
      <c r="C494" s="170" t="str">
        <f>IF(A494="","",VLOOKUP($A494,'Infos Gerais'!$A$2:$I$101,7,FALSE))</f>
        <v>FEAM</v>
      </c>
      <c r="D494" s="167" t="str">
        <f>IF(C494="","",VLOOKUP($A494,'Infos Gerais'!$A$2:$I$101,9,FALSE))</f>
        <v>FIP</v>
      </c>
      <c r="E494" s="97" t="s">
        <v>37</v>
      </c>
      <c r="F494" s="98">
        <v>7</v>
      </c>
      <c r="G494" s="113">
        <v>937908.79</v>
      </c>
      <c r="H494" s="196">
        <v>937908.79</v>
      </c>
      <c r="I494" s="192">
        <v>40210</v>
      </c>
      <c r="J494" s="100">
        <v>40266</v>
      </c>
    </row>
    <row r="495" spans="1:10" x14ac:dyDescent="0.25">
      <c r="A495" s="96" t="s">
        <v>505</v>
      </c>
      <c r="B495" s="165" t="str">
        <f>IF(C495="","",VLOOKUP($A495,'Infos Gerais'!$A$2:$D$101,4,FALSE))</f>
        <v>Extinto</v>
      </c>
      <c r="C495" s="170" t="str">
        <f>IF(A495="","",VLOOKUP($A495,'Infos Gerais'!$A$2:$I$101,7,FALSE))</f>
        <v>FEAM</v>
      </c>
      <c r="D495" s="167" t="str">
        <f>IF(C495="","",VLOOKUP($A495,'Infos Gerais'!$A$2:$I$101,9,FALSE))</f>
        <v>FIP</v>
      </c>
      <c r="E495" s="97" t="s">
        <v>37</v>
      </c>
      <c r="F495" s="98">
        <v>8</v>
      </c>
      <c r="G495" s="113">
        <v>1010731.42</v>
      </c>
      <c r="H495" s="196">
        <v>1010731.42</v>
      </c>
      <c r="I495" s="192">
        <v>40299</v>
      </c>
      <c r="J495" s="100">
        <v>40352</v>
      </c>
    </row>
    <row r="496" spans="1:10" x14ac:dyDescent="0.25">
      <c r="A496" s="96" t="s">
        <v>505</v>
      </c>
      <c r="B496" s="165" t="str">
        <f>IF(C496="","",VLOOKUP($A496,'Infos Gerais'!$A$2:$D$101,4,FALSE))</f>
        <v>Extinto</v>
      </c>
      <c r="C496" s="170" t="str">
        <f>IF(A496="","",VLOOKUP($A496,'Infos Gerais'!$A$2:$I$101,7,FALSE))</f>
        <v>FEAM</v>
      </c>
      <c r="D496" s="167" t="str">
        <f>IF(C496="","",VLOOKUP($A496,'Infos Gerais'!$A$2:$I$101,9,FALSE))</f>
        <v>FIP</v>
      </c>
      <c r="E496" s="97" t="s">
        <v>43</v>
      </c>
      <c r="F496" s="98">
        <v>9</v>
      </c>
      <c r="G496" s="113">
        <v>942292.3</v>
      </c>
      <c r="H496" s="196">
        <v>942292.3</v>
      </c>
      <c r="I496" s="192">
        <v>40422</v>
      </c>
      <c r="J496" s="100">
        <v>40483</v>
      </c>
    </row>
    <row r="497" spans="1:10" x14ac:dyDescent="0.25">
      <c r="A497" s="96" t="s">
        <v>505</v>
      </c>
      <c r="B497" s="165" t="str">
        <f>IF(C497="","",VLOOKUP($A497,'Infos Gerais'!$A$2:$D$101,4,FALSE))</f>
        <v>Extinto</v>
      </c>
      <c r="C497" s="170" t="str">
        <f>IF(A497="","",VLOOKUP($A497,'Infos Gerais'!$A$2:$I$101,7,FALSE))</f>
        <v>FEAM</v>
      </c>
      <c r="D497" s="167" t="str">
        <f>IF(C497="","",VLOOKUP($A497,'Infos Gerais'!$A$2:$I$101,9,FALSE))</f>
        <v>FIP</v>
      </c>
      <c r="E497" s="97" t="s">
        <v>43</v>
      </c>
      <c r="F497" s="98">
        <v>10</v>
      </c>
      <c r="G497" s="113">
        <v>931092.3</v>
      </c>
      <c r="H497" s="196">
        <v>928492.42</v>
      </c>
      <c r="I497" s="192">
        <v>40513</v>
      </c>
      <c r="J497" s="100">
        <v>40527</v>
      </c>
    </row>
    <row r="498" spans="1:10" x14ac:dyDescent="0.25">
      <c r="A498" s="96" t="s">
        <v>505</v>
      </c>
      <c r="B498" s="165" t="str">
        <f>IF(C498="","",VLOOKUP($A498,'Infos Gerais'!$A$2:$D$101,4,FALSE))</f>
        <v>Extinto</v>
      </c>
      <c r="C498" s="170" t="str">
        <f>IF(A498="","",VLOOKUP($A498,'Infos Gerais'!$A$2:$I$101,7,FALSE))</f>
        <v>FEAM</v>
      </c>
      <c r="D498" s="167" t="str">
        <f>IF(C498="","",VLOOKUP($A498,'Infos Gerais'!$A$2:$I$101,9,FALSE))</f>
        <v>FIP</v>
      </c>
      <c r="E498" s="97" t="s">
        <v>46</v>
      </c>
      <c r="F498" s="98">
        <v>11</v>
      </c>
      <c r="G498" s="113">
        <v>1470430</v>
      </c>
      <c r="H498" s="196">
        <v>1354260.18</v>
      </c>
      <c r="I498" s="192">
        <v>40603</v>
      </c>
      <c r="J498" s="100">
        <v>40708</v>
      </c>
    </row>
    <row r="499" spans="1:10" x14ac:dyDescent="0.25">
      <c r="A499" s="96" t="s">
        <v>505</v>
      </c>
      <c r="B499" s="165" t="str">
        <f>IF(C499="","",VLOOKUP($A499,'Infos Gerais'!$A$2:$D$101,4,FALSE))</f>
        <v>Extinto</v>
      </c>
      <c r="C499" s="170" t="str">
        <f>IF(A499="","",VLOOKUP($A499,'Infos Gerais'!$A$2:$I$101,7,FALSE))</f>
        <v>FEAM</v>
      </c>
      <c r="D499" s="167" t="str">
        <f>IF(C499="","",VLOOKUP($A499,'Infos Gerais'!$A$2:$I$101,9,FALSE))</f>
        <v>FIP</v>
      </c>
      <c r="E499" s="97" t="s">
        <v>46</v>
      </c>
      <c r="F499" s="98">
        <v>12</v>
      </c>
      <c r="G499" s="113">
        <v>1122628</v>
      </c>
      <c r="H499" s="196">
        <v>1122628</v>
      </c>
      <c r="I499" s="192">
        <v>40695</v>
      </c>
      <c r="J499" s="100">
        <v>40730</v>
      </c>
    </row>
    <row r="500" spans="1:10" x14ac:dyDescent="0.25">
      <c r="A500" s="96" t="s">
        <v>505</v>
      </c>
      <c r="B500" s="165" t="str">
        <f>IF(C500="","",VLOOKUP($A500,'Infos Gerais'!$A$2:$D$101,4,FALSE))</f>
        <v>Extinto</v>
      </c>
      <c r="C500" s="170" t="str">
        <f>IF(A500="","",VLOOKUP($A500,'Infos Gerais'!$A$2:$I$101,7,FALSE))</f>
        <v>FEAM</v>
      </c>
      <c r="D500" s="167" t="str">
        <f>IF(C500="","",VLOOKUP($A500,'Infos Gerais'!$A$2:$I$101,9,FALSE))</f>
        <v>FIP</v>
      </c>
      <c r="E500" s="97" t="s">
        <v>46</v>
      </c>
      <c r="F500" s="98">
        <v>13</v>
      </c>
      <c r="G500" s="113">
        <v>1032878</v>
      </c>
      <c r="H500" s="196">
        <v>300000</v>
      </c>
      <c r="I500" s="192">
        <v>40787</v>
      </c>
      <c r="J500" s="100">
        <v>40878</v>
      </c>
    </row>
    <row r="501" spans="1:10" x14ac:dyDescent="0.25">
      <c r="A501" s="96" t="s">
        <v>505</v>
      </c>
      <c r="B501" s="165" t="str">
        <f>IF(C501="","",VLOOKUP($A501,'Infos Gerais'!$A$2:$D$101,4,FALSE))</f>
        <v>Extinto</v>
      </c>
      <c r="C501" s="170" t="str">
        <f>IF(A501="","",VLOOKUP($A501,'Infos Gerais'!$A$2:$I$101,7,FALSE))</f>
        <v>FEAM</v>
      </c>
      <c r="D501" s="167" t="str">
        <f>IF(C501="","",VLOOKUP($A501,'Infos Gerais'!$A$2:$I$101,9,FALSE))</f>
        <v>FIP</v>
      </c>
      <c r="E501" s="97" t="s">
        <v>46</v>
      </c>
      <c r="F501" s="98">
        <v>14</v>
      </c>
      <c r="G501" s="113">
        <v>349226</v>
      </c>
      <c r="H501" s="196">
        <v>100000</v>
      </c>
      <c r="I501" s="192">
        <v>40878</v>
      </c>
      <c r="J501" s="100">
        <v>40892</v>
      </c>
    </row>
    <row r="502" spans="1:10" x14ac:dyDescent="0.25">
      <c r="A502" s="96" t="s">
        <v>505</v>
      </c>
      <c r="B502" s="165" t="str">
        <f>IF(C502="","",VLOOKUP($A502,'Infos Gerais'!$A$2:$D$101,4,FALSE))</f>
        <v>Extinto</v>
      </c>
      <c r="C502" s="170" t="str">
        <f>IF(A502="","",VLOOKUP($A502,'Infos Gerais'!$A$2:$I$101,7,FALSE))</f>
        <v>FEAM</v>
      </c>
      <c r="D502" s="167" t="str">
        <f>IF(C502="","",VLOOKUP($A502,'Infos Gerais'!$A$2:$I$101,9,FALSE))</f>
        <v>FIP</v>
      </c>
      <c r="E502" s="97" t="s">
        <v>49</v>
      </c>
      <c r="F502" s="98">
        <v>15</v>
      </c>
      <c r="G502" s="113">
        <v>2216465.14</v>
      </c>
      <c r="H502" s="196">
        <v>2145519.3199999998</v>
      </c>
      <c r="I502" s="192">
        <v>40909</v>
      </c>
      <c r="J502" s="100">
        <v>40988</v>
      </c>
    </row>
    <row r="503" spans="1:10" x14ac:dyDescent="0.25">
      <c r="A503" s="96" t="s">
        <v>505</v>
      </c>
      <c r="B503" s="165" t="str">
        <f>IF(C503="","",VLOOKUP($A503,'Infos Gerais'!$A$2:$D$101,4,FALSE))</f>
        <v>Extinto</v>
      </c>
      <c r="C503" s="170" t="str">
        <f>IF(A503="","",VLOOKUP($A503,'Infos Gerais'!$A$2:$I$101,7,FALSE))</f>
        <v>FEAM</v>
      </c>
      <c r="D503" s="167" t="str">
        <f>IF(C503="","",VLOOKUP($A503,'Infos Gerais'!$A$2:$I$101,9,FALSE))</f>
        <v>FIP</v>
      </c>
      <c r="E503" s="97" t="s">
        <v>49</v>
      </c>
      <c r="F503" s="98">
        <v>16</v>
      </c>
      <c r="G503" s="113">
        <v>1851591.81</v>
      </c>
      <c r="H503" s="196">
        <v>1662864.87</v>
      </c>
      <c r="I503" s="192">
        <v>41030</v>
      </c>
      <c r="J503" s="100">
        <v>41095</v>
      </c>
    </row>
    <row r="504" spans="1:10" x14ac:dyDescent="0.25">
      <c r="A504" s="96" t="s">
        <v>505</v>
      </c>
      <c r="B504" s="165" t="str">
        <f>IF(C504="","",VLOOKUP($A504,'Infos Gerais'!$A$2:$D$101,4,FALSE))</f>
        <v>Extinto</v>
      </c>
      <c r="C504" s="170" t="str">
        <f>IF(A504="","",VLOOKUP($A504,'Infos Gerais'!$A$2:$I$101,7,FALSE))</f>
        <v>FEAM</v>
      </c>
      <c r="D504" s="167" t="str">
        <f>IF(C504="","",VLOOKUP($A504,'Infos Gerais'!$A$2:$I$101,9,FALSE))</f>
        <v>FIP</v>
      </c>
      <c r="E504" s="97" t="s">
        <v>52</v>
      </c>
      <c r="F504" s="98">
        <v>17</v>
      </c>
      <c r="G504" s="113">
        <v>1122121.75</v>
      </c>
      <c r="H504" s="196">
        <v>1122121.75</v>
      </c>
      <c r="I504" s="192">
        <v>41183</v>
      </c>
      <c r="J504" s="100">
        <v>41257</v>
      </c>
    </row>
    <row r="505" spans="1:10" x14ac:dyDescent="0.25">
      <c r="A505" s="96" t="s">
        <v>505</v>
      </c>
      <c r="B505" s="165" t="str">
        <f>IF(C505="","",VLOOKUP($A505,'Infos Gerais'!$A$2:$D$101,4,FALSE))</f>
        <v>Extinto</v>
      </c>
      <c r="C505" s="170" t="str">
        <f>IF(A505="","",VLOOKUP($A505,'Infos Gerais'!$A$2:$I$101,7,FALSE))</f>
        <v>FEAM</v>
      </c>
      <c r="D505" s="167" t="str">
        <f>IF(C505="","",VLOOKUP($A505,'Infos Gerais'!$A$2:$I$101,9,FALSE))</f>
        <v>FIP</v>
      </c>
      <c r="E505" s="97" t="s">
        <v>55</v>
      </c>
      <c r="F505" s="98">
        <v>18</v>
      </c>
      <c r="G505" s="113">
        <v>2292426.2200000002</v>
      </c>
      <c r="H505" s="196">
        <v>2039792.74</v>
      </c>
      <c r="I505" s="192">
        <v>41306</v>
      </c>
      <c r="J505" s="100">
        <v>41334</v>
      </c>
    </row>
    <row r="506" spans="1:10" x14ac:dyDescent="0.25">
      <c r="A506" s="96" t="s">
        <v>505</v>
      </c>
      <c r="B506" s="165" t="str">
        <f>IF(C506="","",VLOOKUP($A506,'Infos Gerais'!$A$2:$D$101,4,FALSE))</f>
        <v>Extinto</v>
      </c>
      <c r="C506" s="170" t="str">
        <f>IF(A506="","",VLOOKUP($A506,'Infos Gerais'!$A$2:$I$101,7,FALSE))</f>
        <v>FEAM</v>
      </c>
      <c r="D506" s="167" t="str">
        <f>IF(C506="","",VLOOKUP($A506,'Infos Gerais'!$A$2:$I$101,9,FALSE))</f>
        <v>FIP</v>
      </c>
      <c r="E506" s="97" t="s">
        <v>58</v>
      </c>
      <c r="F506" s="98">
        <v>19</v>
      </c>
      <c r="G506" s="113">
        <v>609869.66</v>
      </c>
      <c r="H506" s="196">
        <v>609869.66</v>
      </c>
      <c r="I506" s="192">
        <v>41487</v>
      </c>
      <c r="J506" s="100">
        <v>41527</v>
      </c>
    </row>
    <row r="507" spans="1:10" x14ac:dyDescent="0.25">
      <c r="A507" s="96" t="s">
        <v>505</v>
      </c>
      <c r="B507" s="165" t="str">
        <f>IF(C507="","",VLOOKUP($A507,'Infos Gerais'!$A$2:$D$101,4,FALSE))</f>
        <v>Extinto</v>
      </c>
      <c r="C507" s="170" t="str">
        <f>IF(A507="","",VLOOKUP($A507,'Infos Gerais'!$A$2:$I$101,7,FALSE))</f>
        <v>FEAM</v>
      </c>
      <c r="D507" s="167" t="str">
        <f>IF(C507="","",VLOOKUP($A507,'Infos Gerais'!$A$2:$I$101,9,FALSE))</f>
        <v>FIP</v>
      </c>
      <c r="E507" s="97" t="s">
        <v>58</v>
      </c>
      <c r="F507" s="98">
        <v>20</v>
      </c>
      <c r="G507" s="113">
        <v>1501576.23</v>
      </c>
      <c r="H507" s="196">
        <v>1255299.6599999999</v>
      </c>
      <c r="I507" s="192">
        <v>41548</v>
      </c>
      <c r="J507" s="100">
        <v>41628</v>
      </c>
    </row>
    <row r="508" spans="1:10" x14ac:dyDescent="0.25">
      <c r="A508" s="96" t="s">
        <v>505</v>
      </c>
      <c r="B508" s="165" t="str">
        <f>IF(C508="","",VLOOKUP($A508,'Infos Gerais'!$A$2:$D$101,4,FALSE))</f>
        <v>Extinto</v>
      </c>
      <c r="C508" s="170" t="str">
        <f>IF(A508="","",VLOOKUP($A508,'Infos Gerais'!$A$2:$I$101,7,FALSE))</f>
        <v>FEAM</v>
      </c>
      <c r="D508" s="167" t="str">
        <f>IF(C508="","",VLOOKUP($A508,'Infos Gerais'!$A$2:$I$101,9,FALSE))</f>
        <v>FIP</v>
      </c>
      <c r="E508" s="97" t="s">
        <v>60</v>
      </c>
      <c r="F508" s="98">
        <v>21</v>
      </c>
      <c r="G508" s="113">
        <v>1017316.25</v>
      </c>
      <c r="H508" s="196">
        <v>1017316.25</v>
      </c>
      <c r="I508" s="192">
        <v>41671</v>
      </c>
      <c r="J508" s="100">
        <v>41733</v>
      </c>
    </row>
    <row r="509" spans="1:10" x14ac:dyDescent="0.25">
      <c r="A509" s="96" t="s">
        <v>505</v>
      </c>
      <c r="B509" s="165" t="str">
        <f>IF(C509="","",VLOOKUP($A509,'Infos Gerais'!$A$2:$D$101,4,FALSE))</f>
        <v>Extinto</v>
      </c>
      <c r="C509" s="170" t="str">
        <f>IF(A509="","",VLOOKUP($A509,'Infos Gerais'!$A$2:$I$101,7,FALSE))</f>
        <v>FEAM</v>
      </c>
      <c r="D509" s="167" t="str">
        <f>IF(C509="","",VLOOKUP($A509,'Infos Gerais'!$A$2:$I$101,9,FALSE))</f>
        <v>FIP</v>
      </c>
      <c r="E509" s="97" t="s">
        <v>60</v>
      </c>
      <c r="F509" s="98">
        <v>22</v>
      </c>
      <c r="G509" s="113">
        <v>1542979.06</v>
      </c>
      <c r="H509" s="196">
        <v>1542979.06</v>
      </c>
      <c r="I509" s="192">
        <v>41791</v>
      </c>
      <c r="J509" s="100">
        <v>41808</v>
      </c>
    </row>
    <row r="510" spans="1:10" x14ac:dyDescent="0.25">
      <c r="A510" s="96" t="s">
        <v>505</v>
      </c>
      <c r="B510" s="165" t="str">
        <f>IF(C510="","",VLOOKUP($A510,'Infos Gerais'!$A$2:$D$101,4,FALSE))</f>
        <v>Extinto</v>
      </c>
      <c r="C510" s="170" t="str">
        <f>IF(A510="","",VLOOKUP($A510,'Infos Gerais'!$A$2:$I$101,7,FALSE))</f>
        <v>FEAM</v>
      </c>
      <c r="D510" s="167" t="str">
        <f>IF(C510="","",VLOOKUP($A510,'Infos Gerais'!$A$2:$I$101,9,FALSE))</f>
        <v>FIP</v>
      </c>
      <c r="E510" s="97" t="s">
        <v>60</v>
      </c>
      <c r="F510" s="98">
        <v>23</v>
      </c>
      <c r="G510" s="113">
        <v>1413774.6</v>
      </c>
      <c r="H510" s="196">
        <v>1341968.5900000001</v>
      </c>
      <c r="I510" s="192">
        <v>41913</v>
      </c>
      <c r="J510" s="100">
        <v>41995</v>
      </c>
    </row>
    <row r="511" spans="1:10" x14ac:dyDescent="0.25">
      <c r="A511" s="96" t="s">
        <v>505</v>
      </c>
      <c r="B511" s="165" t="str">
        <f>IF(C511="","",VLOOKUP($A511,'Infos Gerais'!$A$2:$D$101,4,FALSE))</f>
        <v>Extinto</v>
      </c>
      <c r="C511" s="170" t="str">
        <f>IF(A511="","",VLOOKUP($A511,'Infos Gerais'!$A$2:$I$101,7,FALSE))</f>
        <v>FEAM</v>
      </c>
      <c r="D511" s="167" t="str">
        <f>IF(C511="","",VLOOKUP($A511,'Infos Gerais'!$A$2:$I$101,9,FALSE))</f>
        <v>FIP</v>
      </c>
      <c r="E511" s="97" t="s">
        <v>62</v>
      </c>
      <c r="F511" s="98">
        <v>24</v>
      </c>
      <c r="G511" s="113">
        <v>253189.34</v>
      </c>
      <c r="H511" s="196">
        <v>0</v>
      </c>
      <c r="I511" s="192">
        <v>42036</v>
      </c>
      <c r="J511" s="100"/>
    </row>
    <row r="512" spans="1:10" x14ac:dyDescent="0.25">
      <c r="A512" s="96" t="s">
        <v>505</v>
      </c>
      <c r="B512" s="165" t="str">
        <f>IF(C512="","",VLOOKUP($A512,'Infos Gerais'!$A$2:$D$101,4,FALSE))</f>
        <v>Extinto</v>
      </c>
      <c r="C512" s="170" t="str">
        <f>IF(A512="","",VLOOKUP($A512,'Infos Gerais'!$A$2:$I$101,7,FALSE))</f>
        <v>FEAM</v>
      </c>
      <c r="D512" s="167" t="str">
        <f>IF(C512="","",VLOOKUP($A512,'Infos Gerais'!$A$2:$I$101,9,FALSE))</f>
        <v>FIP</v>
      </c>
      <c r="E512" s="97" t="s">
        <v>62</v>
      </c>
      <c r="F512" s="98">
        <v>25</v>
      </c>
      <c r="G512" s="113">
        <v>501828.79</v>
      </c>
      <c r="H512" s="196">
        <v>328443.68</v>
      </c>
      <c r="I512" s="192">
        <v>42156</v>
      </c>
      <c r="J512" s="100">
        <v>42202</v>
      </c>
    </row>
    <row r="513" spans="1:10" x14ac:dyDescent="0.25">
      <c r="A513" s="96" t="s">
        <v>505</v>
      </c>
      <c r="B513" s="165" t="str">
        <f>IF(C513="","",VLOOKUP($A513,'Infos Gerais'!$A$2:$D$101,4,FALSE))</f>
        <v>Extinto</v>
      </c>
      <c r="C513" s="170" t="str">
        <f>IF(A513="","",VLOOKUP($A513,'Infos Gerais'!$A$2:$I$101,7,FALSE))</f>
        <v>FEAM</v>
      </c>
      <c r="D513" s="167" t="str">
        <f>IF(C513="","",VLOOKUP($A513,'Infos Gerais'!$A$2:$I$101,9,FALSE))</f>
        <v>FIP</v>
      </c>
      <c r="E513" s="97" t="s">
        <v>62</v>
      </c>
      <c r="F513" s="98">
        <v>26</v>
      </c>
      <c r="G513" s="113">
        <v>368828.69</v>
      </c>
      <c r="H513" s="196">
        <v>368664.63</v>
      </c>
      <c r="I513" s="192">
        <v>42278</v>
      </c>
      <c r="J513" s="100">
        <v>42299</v>
      </c>
    </row>
    <row r="514" spans="1:10" x14ac:dyDescent="0.25">
      <c r="A514" s="96" t="s">
        <v>506</v>
      </c>
      <c r="B514" s="165" t="str">
        <f>IF(C514="","",VLOOKUP($A514,'Infos Gerais'!$A$2:$D$101,4,FALSE))</f>
        <v>Extinto</v>
      </c>
      <c r="C514" s="170" t="str">
        <f>IF(A514="","",VLOOKUP($A514,'Infos Gerais'!$A$2:$I$101,7,FALSE))</f>
        <v>SEE</v>
      </c>
      <c r="D514" s="167" t="str">
        <f>IF(C514="","",VLOOKUP($A514,'Infos Gerais'!$A$2:$I$101,9,FALSE))</f>
        <v>ICSM</v>
      </c>
      <c r="E514" s="97" t="s">
        <v>29</v>
      </c>
      <c r="F514" s="98">
        <v>1</v>
      </c>
      <c r="G514" s="113">
        <v>164611.41</v>
      </c>
      <c r="H514" s="196">
        <v>158002.82</v>
      </c>
      <c r="I514" s="192">
        <v>39737</v>
      </c>
      <c r="J514" s="100">
        <v>39778</v>
      </c>
    </row>
    <row r="515" spans="1:10" x14ac:dyDescent="0.25">
      <c r="A515" s="96" t="s">
        <v>506</v>
      </c>
      <c r="B515" s="165" t="str">
        <f>IF(C515="","",VLOOKUP($A515,'Infos Gerais'!$A$2:$D$101,4,FALSE))</f>
        <v>Extinto</v>
      </c>
      <c r="C515" s="170" t="str">
        <f>IF(A515="","",VLOOKUP($A515,'Infos Gerais'!$A$2:$I$101,7,FALSE))</f>
        <v>SEE</v>
      </c>
      <c r="D515" s="167" t="str">
        <f>IF(C515="","",VLOOKUP($A515,'Infos Gerais'!$A$2:$I$101,9,FALSE))</f>
        <v>ICSM</v>
      </c>
      <c r="E515" s="97" t="s">
        <v>29</v>
      </c>
      <c r="F515" s="98">
        <v>2</v>
      </c>
      <c r="G515" s="113">
        <v>71651.41</v>
      </c>
      <c r="H515" s="196">
        <v>78260</v>
      </c>
      <c r="I515" s="192">
        <v>39753</v>
      </c>
      <c r="J515" s="100">
        <v>39778</v>
      </c>
    </row>
    <row r="516" spans="1:10" x14ac:dyDescent="0.25">
      <c r="A516" s="96" t="s">
        <v>506</v>
      </c>
      <c r="B516" s="165" t="str">
        <f>IF(C516="","",VLOOKUP($A516,'Infos Gerais'!$A$2:$D$101,4,FALSE))</f>
        <v>Extinto</v>
      </c>
      <c r="C516" s="170" t="str">
        <f>IF(A516="","",VLOOKUP($A516,'Infos Gerais'!$A$2:$I$101,7,FALSE))</f>
        <v>SEE</v>
      </c>
      <c r="D516" s="167" t="str">
        <f>IF(C516="","",VLOOKUP($A516,'Infos Gerais'!$A$2:$I$101,9,FALSE))</f>
        <v>ICSM</v>
      </c>
      <c r="E516" s="97" t="s">
        <v>29</v>
      </c>
      <c r="F516" s="98">
        <v>3</v>
      </c>
      <c r="G516" s="113">
        <v>78651.41</v>
      </c>
      <c r="H516" s="196">
        <v>78651.41</v>
      </c>
      <c r="I516" s="192">
        <v>39783</v>
      </c>
      <c r="J516" s="100">
        <v>39797</v>
      </c>
    </row>
    <row r="517" spans="1:10" x14ac:dyDescent="0.25">
      <c r="A517" s="96" t="s">
        <v>506</v>
      </c>
      <c r="B517" s="165" t="str">
        <f>IF(C517="","",VLOOKUP($A517,'Infos Gerais'!$A$2:$D$101,4,FALSE))</f>
        <v>Extinto</v>
      </c>
      <c r="C517" s="170" t="str">
        <f>IF(A517="","",VLOOKUP($A517,'Infos Gerais'!$A$2:$I$101,7,FALSE))</f>
        <v>SEE</v>
      </c>
      <c r="D517" s="167" t="str">
        <f>IF(C517="","",VLOOKUP($A517,'Infos Gerais'!$A$2:$I$101,9,FALSE))</f>
        <v>ICSM</v>
      </c>
      <c r="E517" s="97" t="s">
        <v>34</v>
      </c>
      <c r="F517" s="98">
        <v>4</v>
      </c>
      <c r="G517" s="113">
        <v>1183996.93</v>
      </c>
      <c r="H517" s="196">
        <v>1183996.93</v>
      </c>
      <c r="I517" s="192">
        <v>39814</v>
      </c>
      <c r="J517" s="100">
        <v>39911</v>
      </c>
    </row>
    <row r="518" spans="1:10" x14ac:dyDescent="0.25">
      <c r="A518" s="96" t="s">
        <v>506</v>
      </c>
      <c r="B518" s="165" t="str">
        <f>IF(C518="","",VLOOKUP($A518,'Infos Gerais'!$A$2:$D$101,4,FALSE))</f>
        <v>Extinto</v>
      </c>
      <c r="C518" s="170" t="str">
        <f>IF(A518="","",VLOOKUP($A518,'Infos Gerais'!$A$2:$I$101,7,FALSE))</f>
        <v>SEE</v>
      </c>
      <c r="D518" s="167" t="str">
        <f>IF(C518="","",VLOOKUP($A518,'Infos Gerais'!$A$2:$I$101,9,FALSE))</f>
        <v>ICSM</v>
      </c>
      <c r="E518" s="97" t="s">
        <v>34</v>
      </c>
      <c r="F518" s="98">
        <v>5</v>
      </c>
      <c r="G518" s="113">
        <v>756539.32</v>
      </c>
      <c r="H518" s="196">
        <v>263160.17</v>
      </c>
      <c r="I518" s="192">
        <v>39904</v>
      </c>
      <c r="J518" s="100">
        <v>40018</v>
      </c>
    </row>
    <row r="519" spans="1:10" x14ac:dyDescent="0.25">
      <c r="A519" s="96" t="s">
        <v>506</v>
      </c>
      <c r="B519" s="165" t="str">
        <f>IF(C519="","",VLOOKUP($A519,'Infos Gerais'!$A$2:$D$101,4,FALSE))</f>
        <v>Extinto</v>
      </c>
      <c r="C519" s="170" t="str">
        <f>IF(A519="","",VLOOKUP($A519,'Infos Gerais'!$A$2:$I$101,7,FALSE))</f>
        <v>SEE</v>
      </c>
      <c r="D519" s="167" t="str">
        <f>IF(C519="","",VLOOKUP($A519,'Infos Gerais'!$A$2:$I$101,9,FALSE))</f>
        <v>ICSM</v>
      </c>
      <c r="E519" s="97" t="s">
        <v>37</v>
      </c>
      <c r="F519" s="98">
        <v>6</v>
      </c>
      <c r="G519" s="113">
        <v>603506.35</v>
      </c>
      <c r="H519" s="196">
        <v>603506.35</v>
      </c>
      <c r="I519" s="192">
        <v>40026</v>
      </c>
      <c r="J519" s="100">
        <v>40101</v>
      </c>
    </row>
    <row r="520" spans="1:10" x14ac:dyDescent="0.25">
      <c r="A520" s="96" t="s">
        <v>506</v>
      </c>
      <c r="B520" s="165" t="str">
        <f>IF(C520="","",VLOOKUP($A520,'Infos Gerais'!$A$2:$D$101,4,FALSE))</f>
        <v>Extinto</v>
      </c>
      <c r="C520" s="170" t="str">
        <f>IF(A520="","",VLOOKUP($A520,'Infos Gerais'!$A$2:$I$101,7,FALSE))</f>
        <v>SEE</v>
      </c>
      <c r="D520" s="167" t="str">
        <f>IF(C520="","",VLOOKUP($A520,'Infos Gerais'!$A$2:$I$101,9,FALSE))</f>
        <v>ICSM</v>
      </c>
      <c r="E520" s="97" t="s">
        <v>37</v>
      </c>
      <c r="F520" s="98">
        <v>7</v>
      </c>
      <c r="G520" s="113">
        <v>347337.6</v>
      </c>
      <c r="H520" s="196">
        <v>347337.6</v>
      </c>
      <c r="I520" s="192">
        <v>40087</v>
      </c>
      <c r="J520" s="100">
        <v>40170</v>
      </c>
    </row>
    <row r="521" spans="1:10" x14ac:dyDescent="0.25">
      <c r="A521" s="96" t="s">
        <v>506</v>
      </c>
      <c r="B521" s="165" t="str">
        <f>IF(C521="","",VLOOKUP($A521,'Infos Gerais'!$A$2:$D$101,4,FALSE))</f>
        <v>Extinto</v>
      </c>
      <c r="C521" s="170" t="str">
        <f>IF(A521="","",VLOOKUP($A521,'Infos Gerais'!$A$2:$I$101,7,FALSE))</f>
        <v>SEE</v>
      </c>
      <c r="D521" s="167" t="str">
        <f>IF(C521="","",VLOOKUP($A521,'Infos Gerais'!$A$2:$I$101,9,FALSE))</f>
        <v>ICSM</v>
      </c>
      <c r="E521" s="97" t="s">
        <v>40</v>
      </c>
      <c r="F521" s="98">
        <v>8</v>
      </c>
      <c r="G521" s="113">
        <v>2246517.35</v>
      </c>
      <c r="H521" s="196">
        <v>2246517.35</v>
      </c>
      <c r="I521" s="192">
        <v>40179</v>
      </c>
      <c r="J521" s="100">
        <v>40205</v>
      </c>
    </row>
    <row r="522" spans="1:10" x14ac:dyDescent="0.25">
      <c r="A522" s="96" t="s">
        <v>506</v>
      </c>
      <c r="B522" s="165" t="str">
        <f>IF(C522="","",VLOOKUP($A522,'Infos Gerais'!$A$2:$D$101,4,FALSE))</f>
        <v>Extinto</v>
      </c>
      <c r="C522" s="170" t="str">
        <f>IF(A522="","",VLOOKUP($A522,'Infos Gerais'!$A$2:$I$101,7,FALSE))</f>
        <v>SEE</v>
      </c>
      <c r="D522" s="167" t="str">
        <f>IF(C522="","",VLOOKUP($A522,'Infos Gerais'!$A$2:$I$101,9,FALSE))</f>
        <v>ICSM</v>
      </c>
      <c r="E522" s="97" t="s">
        <v>40</v>
      </c>
      <c r="F522" s="98">
        <v>9</v>
      </c>
      <c r="G522" s="113">
        <v>1710447.94</v>
      </c>
      <c r="H522" s="196">
        <v>1194362.94</v>
      </c>
      <c r="I522" s="192">
        <v>40269</v>
      </c>
      <c r="J522" s="100">
        <v>40322</v>
      </c>
    </row>
    <row r="523" spans="1:10" x14ac:dyDescent="0.25">
      <c r="A523" s="96" t="s">
        <v>506</v>
      </c>
      <c r="B523" s="165" t="str">
        <f>IF(C523="","",VLOOKUP($A523,'Infos Gerais'!$A$2:$D$101,4,FALSE))</f>
        <v>Extinto</v>
      </c>
      <c r="C523" s="170" t="str">
        <f>IF(A523="","",VLOOKUP($A523,'Infos Gerais'!$A$2:$I$101,7,FALSE))</f>
        <v>SEE</v>
      </c>
      <c r="D523" s="167" t="str">
        <f>IF(C523="","",VLOOKUP($A523,'Infos Gerais'!$A$2:$I$101,9,FALSE))</f>
        <v>ICSM</v>
      </c>
      <c r="E523" s="97" t="s">
        <v>40</v>
      </c>
      <c r="F523" s="98">
        <v>10</v>
      </c>
      <c r="G523" s="113">
        <v>1688298.4</v>
      </c>
      <c r="H523" s="196">
        <v>488140.45</v>
      </c>
      <c r="I523" s="192">
        <v>40360</v>
      </c>
      <c r="J523" s="100">
        <v>40393</v>
      </c>
    </row>
    <row r="524" spans="1:10" x14ac:dyDescent="0.25">
      <c r="A524" s="96" t="s">
        <v>506</v>
      </c>
      <c r="B524" s="165" t="str">
        <f>IF(C524="","",VLOOKUP($A524,'Infos Gerais'!$A$2:$D$101,4,FALSE))</f>
        <v>Extinto</v>
      </c>
      <c r="C524" s="170" t="str">
        <f>IF(A524="","",VLOOKUP($A524,'Infos Gerais'!$A$2:$I$101,7,FALSE))</f>
        <v>SEE</v>
      </c>
      <c r="D524" s="167" t="str">
        <f>IF(C524="","",VLOOKUP($A524,'Infos Gerais'!$A$2:$I$101,9,FALSE))</f>
        <v>ICSM</v>
      </c>
      <c r="E524" s="97" t="s">
        <v>40</v>
      </c>
      <c r="F524" s="98">
        <v>11</v>
      </c>
      <c r="G524" s="113">
        <v>1574736.31</v>
      </c>
      <c r="H524" s="196">
        <v>1365291.15</v>
      </c>
      <c r="I524" s="192">
        <v>40452</v>
      </c>
      <c r="J524" s="100">
        <v>40506</v>
      </c>
    </row>
    <row r="525" spans="1:10" x14ac:dyDescent="0.25">
      <c r="A525" s="96" t="s">
        <v>506</v>
      </c>
      <c r="B525" s="165" t="str">
        <f>IF(C525="","",VLOOKUP($A525,'Infos Gerais'!$A$2:$D$101,4,FALSE))</f>
        <v>Extinto</v>
      </c>
      <c r="C525" s="170" t="str">
        <f>IF(A525="","",VLOOKUP($A525,'Infos Gerais'!$A$2:$I$101,7,FALSE))</f>
        <v>SEE</v>
      </c>
      <c r="D525" s="167" t="str">
        <f>IF(C525="","",VLOOKUP($A525,'Infos Gerais'!$A$2:$I$101,9,FALSE))</f>
        <v>ICSM</v>
      </c>
      <c r="E525" s="97" t="s">
        <v>43</v>
      </c>
      <c r="F525" s="98">
        <v>12</v>
      </c>
      <c r="G525" s="113">
        <v>2267399.0299999998</v>
      </c>
      <c r="H525" s="196">
        <v>2267399.0299999998</v>
      </c>
      <c r="I525" s="192">
        <v>40575</v>
      </c>
      <c r="J525" s="100">
        <v>40613</v>
      </c>
    </row>
    <row r="526" spans="1:10" x14ac:dyDescent="0.25">
      <c r="A526" s="96" t="s">
        <v>506</v>
      </c>
      <c r="B526" s="165" t="str">
        <f>IF(C526="","",VLOOKUP($A526,'Infos Gerais'!$A$2:$D$101,4,FALSE))</f>
        <v>Extinto</v>
      </c>
      <c r="C526" s="170" t="str">
        <f>IF(A526="","",VLOOKUP($A526,'Infos Gerais'!$A$2:$I$101,7,FALSE))</f>
        <v>SEE</v>
      </c>
      <c r="D526" s="167" t="str">
        <f>IF(C526="","",VLOOKUP($A526,'Infos Gerais'!$A$2:$I$101,9,FALSE))</f>
        <v>ICSM</v>
      </c>
      <c r="E526" s="97" t="s">
        <v>43</v>
      </c>
      <c r="F526" s="98">
        <v>13</v>
      </c>
      <c r="G526" s="216">
        <v>2098255.98</v>
      </c>
      <c r="H526" s="196">
        <v>2098255.98</v>
      </c>
      <c r="I526" s="192">
        <v>40664</v>
      </c>
      <c r="J526" s="100">
        <v>40714</v>
      </c>
    </row>
    <row r="527" spans="1:10" x14ac:dyDescent="0.25">
      <c r="A527" s="96" t="s">
        <v>506</v>
      </c>
      <c r="B527" s="165" t="str">
        <f>IF(C527="","",VLOOKUP($A527,'Infos Gerais'!$A$2:$D$101,4,FALSE))</f>
        <v>Extinto</v>
      </c>
      <c r="C527" s="170" t="str">
        <f>IF(A527="","",VLOOKUP($A527,'Infos Gerais'!$A$2:$I$101,7,FALSE))</f>
        <v>SEE</v>
      </c>
      <c r="D527" s="167" t="str">
        <f>IF(C527="","",VLOOKUP($A527,'Infos Gerais'!$A$2:$I$101,9,FALSE))</f>
        <v>ICSM</v>
      </c>
      <c r="E527" s="97" t="s">
        <v>43</v>
      </c>
      <c r="F527" s="98">
        <v>14</v>
      </c>
      <c r="G527" s="216">
        <v>2067677.53</v>
      </c>
      <c r="H527" s="196">
        <v>2057677.53</v>
      </c>
      <c r="I527" s="192">
        <v>40756</v>
      </c>
      <c r="J527" s="100">
        <v>40801</v>
      </c>
    </row>
    <row r="528" spans="1:10" x14ac:dyDescent="0.25">
      <c r="A528" s="96" t="s">
        <v>506</v>
      </c>
      <c r="B528" s="165" t="str">
        <f>IF(C528="","",VLOOKUP($A528,'Infos Gerais'!$A$2:$D$101,4,FALSE))</f>
        <v>Extinto</v>
      </c>
      <c r="C528" s="170" t="str">
        <f>IF(A528="","",VLOOKUP($A528,'Infos Gerais'!$A$2:$I$101,7,FALSE))</f>
        <v>SEE</v>
      </c>
      <c r="D528" s="167" t="str">
        <f>IF(C528="","",VLOOKUP($A528,'Infos Gerais'!$A$2:$I$101,9,FALSE))</f>
        <v>ICSM</v>
      </c>
      <c r="E528" s="97" t="s">
        <v>46</v>
      </c>
      <c r="F528" s="98">
        <v>15</v>
      </c>
      <c r="G528" s="216">
        <v>1696667.46</v>
      </c>
      <c r="H528" s="196">
        <v>806667</v>
      </c>
      <c r="I528" s="192">
        <v>40848</v>
      </c>
      <c r="J528" s="100">
        <v>40879</v>
      </c>
    </row>
    <row r="529" spans="1:10" x14ac:dyDescent="0.25">
      <c r="A529" s="96" t="s">
        <v>506</v>
      </c>
      <c r="B529" s="165" t="str">
        <f>IF(C529="","",VLOOKUP($A529,'Infos Gerais'!$A$2:$D$101,4,FALSE))</f>
        <v>Extinto</v>
      </c>
      <c r="C529" s="170" t="str">
        <f>IF(A529="","",VLOOKUP($A529,'Infos Gerais'!$A$2:$I$101,7,FALSE))</f>
        <v>SEE</v>
      </c>
      <c r="D529" s="167" t="str">
        <f>IF(C529="","",VLOOKUP($A529,'Infos Gerais'!$A$2:$I$101,9,FALSE))</f>
        <v>ICSM</v>
      </c>
      <c r="E529" s="97" t="s">
        <v>49</v>
      </c>
      <c r="F529" s="98">
        <v>16</v>
      </c>
      <c r="G529" s="113">
        <v>2811306.66</v>
      </c>
      <c r="H529" s="196">
        <v>2452680.2799999998</v>
      </c>
      <c r="I529" s="192">
        <v>40940</v>
      </c>
      <c r="J529" s="100">
        <v>40984</v>
      </c>
    </row>
    <row r="530" spans="1:10" x14ac:dyDescent="0.25">
      <c r="A530" s="96" t="s">
        <v>506</v>
      </c>
      <c r="B530" s="165" t="str">
        <f>IF(C530="","",VLOOKUP($A530,'Infos Gerais'!$A$2:$D$101,4,FALSE))</f>
        <v>Extinto</v>
      </c>
      <c r="C530" s="170" t="str">
        <f>IF(A530="","",VLOOKUP($A530,'Infos Gerais'!$A$2:$I$101,7,FALSE))</f>
        <v>SEE</v>
      </c>
      <c r="D530" s="167" t="str">
        <f>IF(C530="","",VLOOKUP($A530,'Infos Gerais'!$A$2:$I$101,9,FALSE))</f>
        <v>ICSM</v>
      </c>
      <c r="E530" s="97" t="s">
        <v>49</v>
      </c>
      <c r="F530" s="98">
        <v>17</v>
      </c>
      <c r="G530" s="216">
        <v>1823690.89</v>
      </c>
      <c r="H530" s="196">
        <v>1184671</v>
      </c>
      <c r="I530" s="192">
        <v>41030</v>
      </c>
      <c r="J530" s="100">
        <v>41030</v>
      </c>
    </row>
    <row r="531" spans="1:10" x14ac:dyDescent="0.25">
      <c r="A531" s="96" t="s">
        <v>506</v>
      </c>
      <c r="B531" s="165" t="str">
        <f>IF(C531="","",VLOOKUP($A531,'Infos Gerais'!$A$2:$D$101,4,FALSE))</f>
        <v>Extinto</v>
      </c>
      <c r="C531" s="170" t="str">
        <f>IF(A531="","",VLOOKUP($A531,'Infos Gerais'!$A$2:$I$101,7,FALSE))</f>
        <v>SEE</v>
      </c>
      <c r="D531" s="167" t="str">
        <f>IF(C531="","",VLOOKUP($A531,'Infos Gerais'!$A$2:$I$101,9,FALSE))</f>
        <v>ICSM</v>
      </c>
      <c r="E531" s="97" t="s">
        <v>49</v>
      </c>
      <c r="F531" s="98">
        <v>18</v>
      </c>
      <c r="G531" s="113">
        <v>2253830.79</v>
      </c>
      <c r="H531" s="196">
        <v>2251342.83</v>
      </c>
      <c r="I531" s="192">
        <v>41122</v>
      </c>
      <c r="J531" s="100">
        <v>41122</v>
      </c>
    </row>
    <row r="532" spans="1:10" x14ac:dyDescent="0.25">
      <c r="A532" s="96" t="s">
        <v>506</v>
      </c>
      <c r="B532" s="165" t="str">
        <f>IF(C532="","",VLOOKUP($A532,'Infos Gerais'!$A$2:$D$101,4,FALSE))</f>
        <v>Extinto</v>
      </c>
      <c r="C532" s="170" t="str">
        <f>IF(A532="","",VLOOKUP($A532,'Infos Gerais'!$A$2:$I$101,7,FALSE))</f>
        <v>SEE</v>
      </c>
      <c r="D532" s="167" t="str">
        <f>IF(C532="","",VLOOKUP($A532,'Infos Gerais'!$A$2:$I$101,9,FALSE))</f>
        <v>ICSM</v>
      </c>
      <c r="E532" s="97" t="s">
        <v>49</v>
      </c>
      <c r="F532" s="98">
        <v>19</v>
      </c>
      <c r="G532" s="113">
        <v>1237171.6599999999</v>
      </c>
      <c r="H532" s="196">
        <v>1129594.0900000008</v>
      </c>
      <c r="I532" s="192">
        <v>41214</v>
      </c>
      <c r="J532" s="100">
        <v>41214</v>
      </c>
    </row>
    <row r="533" spans="1:10" x14ac:dyDescent="0.25">
      <c r="A533" s="96" t="s">
        <v>506</v>
      </c>
      <c r="B533" s="165" t="str">
        <f>IF(C533="","",VLOOKUP($A533,'Infos Gerais'!$A$2:$D$101,4,FALSE))</f>
        <v>Extinto</v>
      </c>
      <c r="C533" s="170" t="str">
        <f>IF(A533="","",VLOOKUP($A533,'Infos Gerais'!$A$2:$I$101,7,FALSE))</f>
        <v>SEE</v>
      </c>
      <c r="D533" s="167" t="str">
        <f>IF(C533="","",VLOOKUP($A533,'Infos Gerais'!$A$2:$I$101,9,FALSE))</f>
        <v>ICSM</v>
      </c>
      <c r="E533" s="97" t="s">
        <v>52</v>
      </c>
      <c r="F533" s="98">
        <v>20</v>
      </c>
      <c r="G533" s="113">
        <v>2657515.13</v>
      </c>
      <c r="H533" s="196">
        <v>1645745.97</v>
      </c>
      <c r="I533" s="192">
        <v>41306</v>
      </c>
      <c r="J533" s="100">
        <v>41306</v>
      </c>
    </row>
    <row r="534" spans="1:10" x14ac:dyDescent="0.25">
      <c r="A534" s="96" t="s">
        <v>506</v>
      </c>
      <c r="B534" s="165" t="str">
        <f>IF(C534="","",VLOOKUP($A534,'Infos Gerais'!$A$2:$D$101,4,FALSE))</f>
        <v>Extinto</v>
      </c>
      <c r="C534" s="170" t="str">
        <f>IF(A534="","",VLOOKUP($A534,'Infos Gerais'!$A$2:$I$101,7,FALSE))</f>
        <v>SEE</v>
      </c>
      <c r="D534" s="167" t="str">
        <f>IF(C534="","",VLOOKUP($A534,'Infos Gerais'!$A$2:$I$101,9,FALSE))</f>
        <v>ICSM</v>
      </c>
      <c r="E534" s="97" t="s">
        <v>52</v>
      </c>
      <c r="F534" s="98">
        <v>21</v>
      </c>
      <c r="G534" s="113">
        <v>2048967.97</v>
      </c>
      <c r="H534" s="196">
        <v>1462674.87</v>
      </c>
      <c r="I534" s="192">
        <v>41395</v>
      </c>
      <c r="J534" s="100">
        <v>41395</v>
      </c>
    </row>
    <row r="535" spans="1:10" x14ac:dyDescent="0.25">
      <c r="A535" s="96" t="s">
        <v>506</v>
      </c>
      <c r="B535" s="165" t="str">
        <f>IF(C535="","",VLOOKUP($A535,'Infos Gerais'!$A$2:$D$101,4,FALSE))</f>
        <v>Extinto</v>
      </c>
      <c r="C535" s="170" t="str">
        <f>IF(A535="","",VLOOKUP($A535,'Infos Gerais'!$A$2:$I$101,7,FALSE))</f>
        <v>SEE</v>
      </c>
      <c r="D535" s="167" t="str">
        <f>IF(C535="","",VLOOKUP($A535,'Infos Gerais'!$A$2:$I$101,9,FALSE))</f>
        <v>ICSM</v>
      </c>
      <c r="E535" s="97" t="s">
        <v>52</v>
      </c>
      <c r="F535" s="98">
        <v>22</v>
      </c>
      <c r="G535" s="113">
        <v>2204322.9700000002</v>
      </c>
      <c r="H535" s="196">
        <v>2278062.2599999998</v>
      </c>
      <c r="I535" s="192">
        <v>41487</v>
      </c>
      <c r="J535" s="100">
        <v>41487</v>
      </c>
    </row>
    <row r="536" spans="1:10" x14ac:dyDescent="0.25">
      <c r="A536" s="96" t="s">
        <v>506</v>
      </c>
      <c r="B536" s="165" t="str">
        <f>IF(C536="","",VLOOKUP($A536,'Infos Gerais'!$A$2:$D$101,4,FALSE))</f>
        <v>Extinto</v>
      </c>
      <c r="C536" s="170" t="str">
        <f>IF(A536="","",VLOOKUP($A536,'Infos Gerais'!$A$2:$I$101,7,FALSE))</f>
        <v>SEE</v>
      </c>
      <c r="D536" s="167" t="str">
        <f>IF(C536="","",VLOOKUP($A536,'Infos Gerais'!$A$2:$I$101,9,FALSE))</f>
        <v>ICSM</v>
      </c>
      <c r="E536" s="97" t="s">
        <v>52</v>
      </c>
      <c r="F536" s="98">
        <v>23</v>
      </c>
      <c r="G536" s="113">
        <v>1148440.6499999999</v>
      </c>
      <c r="H536" s="196">
        <v>1148440.6499999999</v>
      </c>
      <c r="I536" s="192">
        <v>41579</v>
      </c>
      <c r="J536" s="100">
        <v>41579</v>
      </c>
    </row>
    <row r="537" spans="1:10" x14ac:dyDescent="0.25">
      <c r="A537" s="96" t="s">
        <v>506</v>
      </c>
      <c r="B537" s="165" t="str">
        <f>IF(C537="","",VLOOKUP($A537,'Infos Gerais'!$A$2:$D$101,4,FALSE))</f>
        <v>Extinto</v>
      </c>
      <c r="C537" s="170" t="str">
        <f>IF(A537="","",VLOOKUP($A537,'Infos Gerais'!$A$2:$I$101,7,FALSE))</f>
        <v>SEE</v>
      </c>
      <c r="D537" s="167" t="str">
        <f>IF(C537="","",VLOOKUP($A537,'Infos Gerais'!$A$2:$I$101,9,FALSE))</f>
        <v>ICSM</v>
      </c>
      <c r="E537" s="97" t="s">
        <v>55</v>
      </c>
      <c r="F537" s="98">
        <v>24</v>
      </c>
      <c r="G537" s="113">
        <v>2491372.61</v>
      </c>
      <c r="H537" s="196">
        <v>2491372.61</v>
      </c>
      <c r="I537" s="192">
        <v>41671</v>
      </c>
      <c r="J537" s="100">
        <v>41671</v>
      </c>
    </row>
    <row r="538" spans="1:10" x14ac:dyDescent="0.25">
      <c r="A538" s="96" t="s">
        <v>506</v>
      </c>
      <c r="B538" s="165" t="str">
        <f>IF(C538="","",VLOOKUP($A538,'Infos Gerais'!$A$2:$D$101,4,FALSE))</f>
        <v>Extinto</v>
      </c>
      <c r="C538" s="170" t="str">
        <f>IF(A538="","",VLOOKUP($A538,'Infos Gerais'!$A$2:$I$101,7,FALSE))</f>
        <v>SEE</v>
      </c>
      <c r="D538" s="167" t="str">
        <f>IF(C538="","",VLOOKUP($A538,'Infos Gerais'!$A$2:$I$101,9,FALSE))</f>
        <v>ICSM</v>
      </c>
      <c r="E538" s="97" t="s">
        <v>55</v>
      </c>
      <c r="F538" s="98">
        <v>25</v>
      </c>
      <c r="G538" s="113">
        <v>2234655.08</v>
      </c>
      <c r="H538" s="196">
        <v>2234655.08</v>
      </c>
      <c r="I538" s="192">
        <v>41760</v>
      </c>
      <c r="J538" s="100">
        <v>41760</v>
      </c>
    </row>
    <row r="539" spans="1:10" x14ac:dyDescent="0.25">
      <c r="A539" s="96" t="s">
        <v>506</v>
      </c>
      <c r="B539" s="165" t="str">
        <f>IF(C539="","",VLOOKUP($A539,'Infos Gerais'!$A$2:$D$101,4,FALSE))</f>
        <v>Extinto</v>
      </c>
      <c r="C539" s="170" t="str">
        <f>IF(A539="","",VLOOKUP($A539,'Infos Gerais'!$A$2:$I$101,7,FALSE))</f>
        <v>SEE</v>
      </c>
      <c r="D539" s="167" t="str">
        <f>IF(C539="","",VLOOKUP($A539,'Infos Gerais'!$A$2:$I$101,9,FALSE))</f>
        <v>ICSM</v>
      </c>
      <c r="E539" s="97" t="s">
        <v>55</v>
      </c>
      <c r="F539" s="98">
        <v>26</v>
      </c>
      <c r="G539" s="113">
        <v>2339597.81</v>
      </c>
      <c r="H539" s="196">
        <v>2339597.81</v>
      </c>
      <c r="I539" s="192">
        <v>41852</v>
      </c>
      <c r="J539" s="100">
        <v>41852</v>
      </c>
    </row>
    <row r="540" spans="1:10" x14ac:dyDescent="0.25">
      <c r="A540" s="96" t="s">
        <v>506</v>
      </c>
      <c r="B540" s="165" t="str">
        <f>IF(C540="","",VLOOKUP($A540,'Infos Gerais'!$A$2:$D$101,4,FALSE))</f>
        <v>Extinto</v>
      </c>
      <c r="C540" s="170" t="str">
        <f>IF(A540="","",VLOOKUP($A540,'Infos Gerais'!$A$2:$I$101,7,FALSE))</f>
        <v>SEE</v>
      </c>
      <c r="D540" s="167" t="str">
        <f>IF(C540="","",VLOOKUP($A540,'Infos Gerais'!$A$2:$I$101,9,FALSE))</f>
        <v>ICSM</v>
      </c>
      <c r="E540" s="97" t="s">
        <v>58</v>
      </c>
      <c r="F540" s="98">
        <v>27</v>
      </c>
      <c r="G540" s="113">
        <v>1134374.5</v>
      </c>
      <c r="H540" s="196">
        <v>1134374.5</v>
      </c>
      <c r="I540" s="192">
        <v>41944</v>
      </c>
      <c r="J540" s="100">
        <v>42003</v>
      </c>
    </row>
    <row r="541" spans="1:10" x14ac:dyDescent="0.25">
      <c r="A541" s="96" t="s">
        <v>506</v>
      </c>
      <c r="B541" s="165" t="str">
        <f>IF(C541="","",VLOOKUP($A541,'Infos Gerais'!$A$2:$D$101,4,FALSE))</f>
        <v>Extinto</v>
      </c>
      <c r="C541" s="170" t="str">
        <f>IF(A541="","",VLOOKUP($A541,'Infos Gerais'!$A$2:$I$101,7,FALSE))</f>
        <v>SEE</v>
      </c>
      <c r="D541" s="167" t="str">
        <f>IF(C541="","",VLOOKUP($A541,'Infos Gerais'!$A$2:$I$101,9,FALSE))</f>
        <v>ICSM</v>
      </c>
      <c r="E541" s="97" t="s">
        <v>60</v>
      </c>
      <c r="F541" s="98">
        <v>28</v>
      </c>
      <c r="G541" s="113">
        <v>2416174.35</v>
      </c>
      <c r="H541" s="196">
        <v>2416174.35</v>
      </c>
      <c r="I541" s="192">
        <v>42036</v>
      </c>
      <c r="J541" s="100">
        <v>42125</v>
      </c>
    </row>
    <row r="542" spans="1:10" x14ac:dyDescent="0.25">
      <c r="A542" s="96" t="s">
        <v>506</v>
      </c>
      <c r="B542" s="165" t="str">
        <f>IF(C542="","",VLOOKUP($A542,'Infos Gerais'!$A$2:$D$101,4,FALSE))</f>
        <v>Extinto</v>
      </c>
      <c r="C542" s="170" t="str">
        <f>IF(A542="","",VLOOKUP($A542,'Infos Gerais'!$A$2:$I$101,7,FALSE))</f>
        <v>SEE</v>
      </c>
      <c r="D542" s="167" t="str">
        <f>IF(C542="","",VLOOKUP($A542,'Infos Gerais'!$A$2:$I$101,9,FALSE))</f>
        <v>ICSM</v>
      </c>
      <c r="E542" s="97" t="s">
        <v>60</v>
      </c>
      <c r="F542" s="98">
        <v>29</v>
      </c>
      <c r="G542" s="113">
        <v>2264746.19</v>
      </c>
      <c r="H542" s="196">
        <v>2264746.19</v>
      </c>
      <c r="I542" s="192">
        <v>42095</v>
      </c>
      <c r="J542" s="100">
        <v>42193</v>
      </c>
    </row>
    <row r="543" spans="1:10" x14ac:dyDescent="0.25">
      <c r="A543" s="96" t="s">
        <v>506</v>
      </c>
      <c r="B543" s="165" t="str">
        <f>IF(C543="","",VLOOKUP($A543,'Infos Gerais'!$A$2:$D$101,4,FALSE))</f>
        <v>Extinto</v>
      </c>
      <c r="C543" s="170" t="str">
        <f>IF(A543="","",VLOOKUP($A543,'Infos Gerais'!$A$2:$I$101,7,FALSE))</f>
        <v>SEE</v>
      </c>
      <c r="D543" s="167" t="str">
        <f>IF(C543="","",VLOOKUP($A543,'Infos Gerais'!$A$2:$I$101,9,FALSE))</f>
        <v>ICSM</v>
      </c>
      <c r="E543" s="97" t="s">
        <v>62</v>
      </c>
      <c r="F543" s="98">
        <v>30</v>
      </c>
      <c r="G543" s="113">
        <v>3019079.45</v>
      </c>
      <c r="H543" s="196">
        <v>3019079.45</v>
      </c>
      <c r="I543" s="192">
        <v>42276</v>
      </c>
      <c r="J543" s="100">
        <v>42276</v>
      </c>
    </row>
    <row r="544" spans="1:10" x14ac:dyDescent="0.25">
      <c r="A544" s="96" t="s">
        <v>507</v>
      </c>
      <c r="B544" s="165" t="str">
        <f>IF(C544="","",VLOOKUP($A544,'Infos Gerais'!$A$2:$D$101,4,FALSE))</f>
        <v>Extinto</v>
      </c>
      <c r="C544" s="170" t="str">
        <f>IF(A544="","",VLOOKUP($A544,'Infos Gerais'!$A$2:$I$101,7,FALSE))</f>
        <v>SEDS</v>
      </c>
      <c r="D544" s="167" t="str">
        <f>IF(C544="","",VLOOKUP($A544,'Infos Gerais'!$A$2:$I$101,9,FALSE))</f>
        <v>TS</v>
      </c>
      <c r="E544" s="97" t="s">
        <v>29</v>
      </c>
      <c r="F544" s="98">
        <v>1</v>
      </c>
      <c r="G544" s="113">
        <v>893501</v>
      </c>
      <c r="H544" s="196">
        <v>893501</v>
      </c>
      <c r="I544" s="192">
        <v>39873</v>
      </c>
      <c r="J544" s="100">
        <v>39911</v>
      </c>
    </row>
    <row r="545" spans="1:10" x14ac:dyDescent="0.25">
      <c r="A545" s="96" t="s">
        <v>507</v>
      </c>
      <c r="B545" s="165" t="str">
        <f>IF(C545="","",VLOOKUP($A545,'Infos Gerais'!$A$2:$D$101,4,FALSE))</f>
        <v>Extinto</v>
      </c>
      <c r="C545" s="170" t="str">
        <f>IF(A545="","",VLOOKUP($A545,'Infos Gerais'!$A$2:$I$101,7,FALSE))</f>
        <v>SEDS</v>
      </c>
      <c r="D545" s="167" t="str">
        <f>IF(C545="","",VLOOKUP($A545,'Infos Gerais'!$A$2:$I$101,9,FALSE))</f>
        <v>TS</v>
      </c>
      <c r="E545" s="97" t="s">
        <v>29</v>
      </c>
      <c r="F545" s="98">
        <v>2</v>
      </c>
      <c r="G545" s="113">
        <v>413052</v>
      </c>
      <c r="H545" s="196">
        <v>237051.59</v>
      </c>
      <c r="I545" s="192">
        <v>39965</v>
      </c>
      <c r="J545" s="100">
        <v>39996</v>
      </c>
    </row>
    <row r="546" spans="1:10" x14ac:dyDescent="0.25">
      <c r="A546" s="96" t="s">
        <v>507</v>
      </c>
      <c r="B546" s="165" t="str">
        <f>IF(C546="","",VLOOKUP($A546,'Infos Gerais'!$A$2:$D$101,4,FALSE))</f>
        <v>Extinto</v>
      </c>
      <c r="C546" s="170" t="str">
        <f>IF(A546="","",VLOOKUP($A546,'Infos Gerais'!$A$2:$I$101,7,FALSE))</f>
        <v>SEDS</v>
      </c>
      <c r="D546" s="167" t="str">
        <f>IF(C546="","",VLOOKUP($A546,'Infos Gerais'!$A$2:$I$101,9,FALSE))</f>
        <v>TS</v>
      </c>
      <c r="E546" s="97" t="s">
        <v>34</v>
      </c>
      <c r="F546" s="98">
        <v>3</v>
      </c>
      <c r="G546" s="113">
        <v>345234</v>
      </c>
      <c r="H546" s="196">
        <v>345234</v>
      </c>
      <c r="I546" s="192">
        <v>40057</v>
      </c>
      <c r="J546" s="100">
        <v>40130</v>
      </c>
    </row>
    <row r="547" spans="1:10" x14ac:dyDescent="0.25">
      <c r="A547" s="96" t="s">
        <v>507</v>
      </c>
      <c r="B547" s="165" t="str">
        <f>IF(C547="","",VLOOKUP($A547,'Infos Gerais'!$A$2:$D$101,4,FALSE))</f>
        <v>Extinto</v>
      </c>
      <c r="C547" s="170" t="str">
        <f>IF(A547="","",VLOOKUP($A547,'Infos Gerais'!$A$2:$I$101,7,FALSE))</f>
        <v>SEDS</v>
      </c>
      <c r="D547" s="167" t="str">
        <f>IF(C547="","",VLOOKUP($A547,'Infos Gerais'!$A$2:$I$101,9,FALSE))</f>
        <v>TS</v>
      </c>
      <c r="E547" s="97" t="s">
        <v>34</v>
      </c>
      <c r="F547" s="98">
        <v>4</v>
      </c>
      <c r="G547" s="113">
        <v>392390</v>
      </c>
      <c r="H547" s="196">
        <v>392390</v>
      </c>
      <c r="I547" s="192">
        <v>40148</v>
      </c>
      <c r="J547" s="100">
        <v>40163</v>
      </c>
    </row>
    <row r="548" spans="1:10" x14ac:dyDescent="0.25">
      <c r="A548" s="96" t="s">
        <v>507</v>
      </c>
      <c r="B548" s="165" t="str">
        <f>IF(C548="","",VLOOKUP($A548,'Infos Gerais'!$A$2:$D$101,4,FALSE))</f>
        <v>Extinto</v>
      </c>
      <c r="C548" s="170" t="str">
        <f>IF(A548="","",VLOOKUP($A548,'Infos Gerais'!$A$2:$I$101,7,FALSE))</f>
        <v>SEDS</v>
      </c>
      <c r="D548" s="167" t="str">
        <f>IF(C548="","",VLOOKUP($A548,'Infos Gerais'!$A$2:$I$101,9,FALSE))</f>
        <v>TS</v>
      </c>
      <c r="E548" s="97" t="s">
        <v>34</v>
      </c>
      <c r="F548" s="98">
        <v>5</v>
      </c>
      <c r="G548" s="113">
        <v>542170</v>
      </c>
      <c r="H548" s="196">
        <v>542170</v>
      </c>
      <c r="I548" s="192">
        <v>40238</v>
      </c>
      <c r="J548" s="100">
        <v>40290</v>
      </c>
    </row>
    <row r="549" spans="1:10" x14ac:dyDescent="0.25">
      <c r="A549" s="96" t="s">
        <v>507</v>
      </c>
      <c r="B549" s="165" t="str">
        <f>IF(C549="","",VLOOKUP($A549,'Infos Gerais'!$A$2:$D$101,4,FALSE))</f>
        <v>Extinto</v>
      </c>
      <c r="C549" s="170" t="str">
        <f>IF(A549="","",VLOOKUP($A549,'Infos Gerais'!$A$2:$I$101,7,FALSE))</f>
        <v>SEDS</v>
      </c>
      <c r="D549" s="167" t="str">
        <f>IF(C549="","",VLOOKUP($A549,'Infos Gerais'!$A$2:$I$101,9,FALSE))</f>
        <v>TS</v>
      </c>
      <c r="E549" s="97" t="s">
        <v>37</v>
      </c>
      <c r="F549" s="98">
        <v>6</v>
      </c>
      <c r="G549" s="113">
        <v>546915</v>
      </c>
      <c r="H549" s="196">
        <v>546915</v>
      </c>
      <c r="I549" s="192">
        <v>40330</v>
      </c>
      <c r="J549" s="100">
        <v>40359</v>
      </c>
    </row>
    <row r="550" spans="1:10" x14ac:dyDescent="0.25">
      <c r="A550" s="96" t="s">
        <v>507</v>
      </c>
      <c r="B550" s="165" t="str">
        <f>IF(C550="","",VLOOKUP($A550,'Infos Gerais'!$A$2:$D$101,4,FALSE))</f>
        <v>Extinto</v>
      </c>
      <c r="C550" s="170" t="str">
        <f>IF(A550="","",VLOOKUP($A550,'Infos Gerais'!$A$2:$I$101,7,FALSE))</f>
        <v>SEDS</v>
      </c>
      <c r="D550" s="167" t="str">
        <f>IF(C550="","",VLOOKUP($A550,'Infos Gerais'!$A$2:$I$101,9,FALSE))</f>
        <v>TS</v>
      </c>
      <c r="E550" s="97" t="s">
        <v>37</v>
      </c>
      <c r="F550" s="98">
        <v>7</v>
      </c>
      <c r="G550" s="113">
        <v>592000</v>
      </c>
      <c r="H550" s="196">
        <v>592000</v>
      </c>
      <c r="I550" s="192">
        <v>40452</v>
      </c>
      <c r="J550" s="100">
        <v>40522</v>
      </c>
    </row>
    <row r="551" spans="1:10" x14ac:dyDescent="0.25">
      <c r="A551" s="96" t="s">
        <v>507</v>
      </c>
      <c r="B551" s="165" t="str">
        <f>IF(C551="","",VLOOKUP($A551,'Infos Gerais'!$A$2:$D$101,4,FALSE))</f>
        <v>Extinto</v>
      </c>
      <c r="C551" s="170" t="str">
        <f>IF(A551="","",VLOOKUP($A551,'Infos Gerais'!$A$2:$I$101,7,FALSE))</f>
        <v>SEDS</v>
      </c>
      <c r="D551" s="167" t="str">
        <f>IF(C551="","",VLOOKUP($A551,'Infos Gerais'!$A$2:$I$101,9,FALSE))</f>
        <v>TS</v>
      </c>
      <c r="E551" s="97" t="s">
        <v>43</v>
      </c>
      <c r="F551" s="98">
        <v>8</v>
      </c>
      <c r="G551" s="113">
        <v>393690.87</v>
      </c>
      <c r="H551" s="196">
        <v>393690.87</v>
      </c>
      <c r="I551" s="192">
        <v>40634</v>
      </c>
      <c r="J551" s="100">
        <v>40701</v>
      </c>
    </row>
    <row r="552" spans="1:10" x14ac:dyDescent="0.25">
      <c r="A552" s="96" t="s">
        <v>507</v>
      </c>
      <c r="B552" s="165" t="str">
        <f>IF(C552="","",VLOOKUP($A552,'Infos Gerais'!$A$2:$D$101,4,FALSE))</f>
        <v>Extinto</v>
      </c>
      <c r="C552" s="170" t="str">
        <f>IF(A552="","",VLOOKUP($A552,'Infos Gerais'!$A$2:$I$101,7,FALSE))</f>
        <v>SEDS</v>
      </c>
      <c r="D552" s="167" t="str">
        <f>IF(C552="","",VLOOKUP($A552,'Infos Gerais'!$A$2:$I$101,9,FALSE))</f>
        <v>TS</v>
      </c>
      <c r="E552" s="97" t="s">
        <v>43</v>
      </c>
      <c r="F552" s="98">
        <v>9</v>
      </c>
      <c r="G552" s="113">
        <v>316426.51</v>
      </c>
      <c r="H552" s="196">
        <v>316426.51</v>
      </c>
      <c r="I552" s="192">
        <v>40756</v>
      </c>
      <c r="J552" s="100">
        <v>40856</v>
      </c>
    </row>
    <row r="553" spans="1:10" x14ac:dyDescent="0.25">
      <c r="A553" s="96" t="s">
        <v>507</v>
      </c>
      <c r="B553" s="165" t="str">
        <f>IF(C553="","",VLOOKUP($A553,'Infos Gerais'!$A$2:$D$101,4,FALSE))</f>
        <v>Extinto</v>
      </c>
      <c r="C553" s="170" t="str">
        <f>IF(A553="","",VLOOKUP($A553,'Infos Gerais'!$A$2:$I$101,7,FALSE))</f>
        <v>SEDS</v>
      </c>
      <c r="D553" s="167" t="str">
        <f>IF(C553="","",VLOOKUP($A553,'Infos Gerais'!$A$2:$I$101,9,FALSE))</f>
        <v>TS</v>
      </c>
      <c r="E553" s="97" t="s">
        <v>43</v>
      </c>
      <c r="F553" s="98">
        <v>10</v>
      </c>
      <c r="G553" s="113">
        <v>239882.62</v>
      </c>
      <c r="H553" s="196">
        <v>134882.62</v>
      </c>
      <c r="I553" s="192">
        <v>40848</v>
      </c>
      <c r="J553" s="100">
        <v>40859</v>
      </c>
    </row>
    <row r="554" spans="1:10" x14ac:dyDescent="0.25">
      <c r="A554" s="96" t="s">
        <v>507</v>
      </c>
      <c r="B554" s="165" t="str">
        <f>IF(C554="","",VLOOKUP($A554,'Infos Gerais'!$A$2:$D$101,4,FALSE))</f>
        <v>Extinto</v>
      </c>
      <c r="C554" s="170" t="str">
        <f>IF(A554="","",VLOOKUP($A554,'Infos Gerais'!$A$2:$I$101,7,FALSE))</f>
        <v>SEDS</v>
      </c>
      <c r="D554" s="167" t="str">
        <f>IF(C554="","",VLOOKUP($A554,'Infos Gerais'!$A$2:$I$101,9,FALSE))</f>
        <v>TS</v>
      </c>
      <c r="E554" s="97" t="s">
        <v>46</v>
      </c>
      <c r="F554" s="98">
        <v>11</v>
      </c>
      <c r="G554" s="113">
        <v>364832.39</v>
      </c>
      <c r="H554" s="196">
        <v>364832.39</v>
      </c>
      <c r="I554" s="192">
        <v>40940</v>
      </c>
      <c r="J554" s="100">
        <v>40980</v>
      </c>
    </row>
    <row r="555" spans="1:10" x14ac:dyDescent="0.25">
      <c r="A555" s="96" t="s">
        <v>507</v>
      </c>
      <c r="B555" s="165" t="str">
        <f>IF(C555="","",VLOOKUP($A555,'Infos Gerais'!$A$2:$D$101,4,FALSE))</f>
        <v>Extinto</v>
      </c>
      <c r="C555" s="170" t="str">
        <f>IF(A555="","",VLOOKUP($A555,'Infos Gerais'!$A$2:$I$101,7,FALSE))</f>
        <v>SEDS</v>
      </c>
      <c r="D555" s="167" t="str">
        <f>IF(C555="","",VLOOKUP($A555,'Infos Gerais'!$A$2:$I$101,9,FALSE))</f>
        <v>TS</v>
      </c>
      <c r="E555" s="97" t="s">
        <v>46</v>
      </c>
      <c r="F555" s="98">
        <v>12</v>
      </c>
      <c r="G555" s="113">
        <v>346630.84</v>
      </c>
      <c r="H555" s="196">
        <v>346630.84</v>
      </c>
      <c r="I555" s="192">
        <v>41030</v>
      </c>
      <c r="J555" s="100">
        <v>41054</v>
      </c>
    </row>
    <row r="556" spans="1:10" x14ac:dyDescent="0.25">
      <c r="A556" s="96" t="s">
        <v>507</v>
      </c>
      <c r="B556" s="165" t="str">
        <f>IF(C556="","",VLOOKUP($A556,'Infos Gerais'!$A$2:$D$101,4,FALSE))</f>
        <v>Extinto</v>
      </c>
      <c r="C556" s="170" t="str">
        <f>IF(A556="","",VLOOKUP($A556,'Infos Gerais'!$A$2:$I$101,7,FALSE))</f>
        <v>SEDS</v>
      </c>
      <c r="D556" s="167" t="str">
        <f>IF(C556="","",VLOOKUP($A556,'Infos Gerais'!$A$2:$I$101,9,FALSE))</f>
        <v>TS</v>
      </c>
      <c r="E556" s="97" t="s">
        <v>46</v>
      </c>
      <c r="F556" s="98">
        <v>13</v>
      </c>
      <c r="G556" s="113">
        <v>413345.41</v>
      </c>
      <c r="H556" s="196">
        <v>413345.41</v>
      </c>
      <c r="I556" s="192">
        <v>41122</v>
      </c>
      <c r="J556" s="100">
        <v>41145</v>
      </c>
    </row>
    <row r="557" spans="1:10" x14ac:dyDescent="0.25">
      <c r="A557" s="96" t="s">
        <v>507</v>
      </c>
      <c r="B557" s="165" t="str">
        <f>IF(C557="","",VLOOKUP($A557,'Infos Gerais'!$A$2:$D$101,4,FALSE))</f>
        <v>Extinto</v>
      </c>
      <c r="C557" s="170" t="str">
        <f>IF(A557="","",VLOOKUP($A557,'Infos Gerais'!$A$2:$I$101,7,FALSE))</f>
        <v>SEDS</v>
      </c>
      <c r="D557" s="167" t="str">
        <f>IF(C557="","",VLOOKUP($A557,'Infos Gerais'!$A$2:$I$101,9,FALSE))</f>
        <v>TS</v>
      </c>
      <c r="E557" s="97" t="s">
        <v>46</v>
      </c>
      <c r="F557" s="98">
        <v>14</v>
      </c>
      <c r="G557" s="113">
        <v>223522.68</v>
      </c>
      <c r="H557" s="196">
        <v>223522.68</v>
      </c>
      <c r="I557" s="192">
        <v>41214</v>
      </c>
      <c r="J557" s="100">
        <v>41270</v>
      </c>
    </row>
    <row r="558" spans="1:10" x14ac:dyDescent="0.25">
      <c r="A558" s="96" t="s">
        <v>507</v>
      </c>
      <c r="B558" s="165" t="str">
        <f>IF(C558="","",VLOOKUP($A558,'Infos Gerais'!$A$2:$D$101,4,FALSE))</f>
        <v>Extinto</v>
      </c>
      <c r="C558" s="170" t="str">
        <f>IF(A558="","",VLOOKUP($A558,'Infos Gerais'!$A$2:$I$101,7,FALSE))</f>
        <v>SEDS</v>
      </c>
      <c r="D558" s="167" t="str">
        <f>IF(C558="","",VLOOKUP($A558,'Infos Gerais'!$A$2:$I$101,9,FALSE))</f>
        <v>TS</v>
      </c>
      <c r="E558" s="97" t="s">
        <v>49</v>
      </c>
      <c r="F558" s="98">
        <v>15</v>
      </c>
      <c r="G558" s="113">
        <v>599378.38</v>
      </c>
      <c r="H558" s="196">
        <v>599378.38</v>
      </c>
      <c r="I558" s="192">
        <v>41306</v>
      </c>
      <c r="J558" s="100">
        <v>41339</v>
      </c>
    </row>
    <row r="559" spans="1:10" x14ac:dyDescent="0.25">
      <c r="A559" s="96" t="s">
        <v>507</v>
      </c>
      <c r="B559" s="165" t="str">
        <f>IF(C559="","",VLOOKUP($A559,'Infos Gerais'!$A$2:$D$101,4,FALSE))</f>
        <v>Extinto</v>
      </c>
      <c r="C559" s="170" t="str">
        <f>IF(A559="","",VLOOKUP($A559,'Infos Gerais'!$A$2:$I$101,7,FALSE))</f>
        <v>SEDS</v>
      </c>
      <c r="D559" s="167" t="str">
        <f>IF(C559="","",VLOOKUP($A559,'Infos Gerais'!$A$2:$I$101,9,FALSE))</f>
        <v>TS</v>
      </c>
      <c r="E559" s="97" t="s">
        <v>49</v>
      </c>
      <c r="F559" s="98">
        <v>16</v>
      </c>
      <c r="G559" s="113">
        <v>492858.49</v>
      </c>
      <c r="H559" s="196">
        <v>492858.48</v>
      </c>
      <c r="I559" s="192">
        <v>41395</v>
      </c>
      <c r="J559" s="100">
        <v>41435</v>
      </c>
    </row>
    <row r="560" spans="1:10" x14ac:dyDescent="0.25">
      <c r="A560" s="96" t="s">
        <v>507</v>
      </c>
      <c r="B560" s="165" t="str">
        <f>IF(C560="","",VLOOKUP($A560,'Infos Gerais'!$A$2:$D$101,4,FALSE))</f>
        <v>Extinto</v>
      </c>
      <c r="C560" s="170" t="str">
        <f>IF(A560="","",VLOOKUP($A560,'Infos Gerais'!$A$2:$I$101,7,FALSE))</f>
        <v>SEDS</v>
      </c>
      <c r="D560" s="167" t="str">
        <f>IF(C560="","",VLOOKUP($A560,'Infos Gerais'!$A$2:$I$101,9,FALSE))</f>
        <v>TS</v>
      </c>
      <c r="E560" s="97" t="s">
        <v>52</v>
      </c>
      <c r="F560" s="98">
        <v>17</v>
      </c>
      <c r="G560" s="113">
        <v>143698.34</v>
      </c>
      <c r="H560" s="196">
        <v>143698.34</v>
      </c>
      <c r="I560" s="192">
        <v>41487</v>
      </c>
      <c r="J560" s="100">
        <v>41635</v>
      </c>
    </row>
    <row r="561" spans="1:10" x14ac:dyDescent="0.25">
      <c r="A561" s="96" t="s">
        <v>507</v>
      </c>
      <c r="B561" s="165" t="str">
        <f>IF(C561="","",VLOOKUP($A561,'Infos Gerais'!$A$2:$D$101,4,FALSE))</f>
        <v>Extinto</v>
      </c>
      <c r="C561" s="170" t="str">
        <f>IF(A561="","",VLOOKUP($A561,'Infos Gerais'!$A$2:$I$101,7,FALSE))</f>
        <v>SEDS</v>
      </c>
      <c r="D561" s="167" t="str">
        <f>IF(C561="","",VLOOKUP($A561,'Infos Gerais'!$A$2:$I$101,9,FALSE))</f>
        <v>TS</v>
      </c>
      <c r="E561" s="97" t="s">
        <v>52</v>
      </c>
      <c r="F561" s="98">
        <v>18</v>
      </c>
      <c r="G561" s="113">
        <v>225756.9</v>
      </c>
      <c r="H561" s="196">
        <v>225756.9</v>
      </c>
      <c r="I561" s="192">
        <v>41579</v>
      </c>
      <c r="J561" s="100">
        <v>41270</v>
      </c>
    </row>
    <row r="562" spans="1:10" x14ac:dyDescent="0.25">
      <c r="A562" s="96" t="s">
        <v>507</v>
      </c>
      <c r="B562" s="165" t="str">
        <f>IF(C562="","",VLOOKUP($A562,'Infos Gerais'!$A$2:$D$101,4,FALSE))</f>
        <v>Extinto</v>
      </c>
      <c r="C562" s="170" t="str">
        <f>IF(A562="","",VLOOKUP($A562,'Infos Gerais'!$A$2:$I$101,7,FALSE))</f>
        <v>SEDS</v>
      </c>
      <c r="D562" s="167" t="str">
        <f>IF(C562="","",VLOOKUP($A562,'Infos Gerais'!$A$2:$I$101,9,FALSE))</f>
        <v>TS</v>
      </c>
      <c r="E562" s="97" t="s">
        <v>58</v>
      </c>
      <c r="F562" s="98">
        <v>19</v>
      </c>
      <c r="G562" s="113">
        <v>540681.46</v>
      </c>
      <c r="H562" s="196">
        <v>551161.74</v>
      </c>
      <c r="I562" s="192">
        <v>41699</v>
      </c>
      <c r="J562" s="100">
        <v>41743</v>
      </c>
    </row>
    <row r="563" spans="1:10" x14ac:dyDescent="0.25">
      <c r="A563" s="96" t="s">
        <v>507</v>
      </c>
      <c r="B563" s="165" t="str">
        <f>IF(C563="","",VLOOKUP($A563,'Infos Gerais'!$A$2:$D$101,4,FALSE))</f>
        <v>Extinto</v>
      </c>
      <c r="C563" s="170" t="str">
        <f>IF(A563="","",VLOOKUP($A563,'Infos Gerais'!$A$2:$I$101,7,FALSE))</f>
        <v>SEDS</v>
      </c>
      <c r="D563" s="167" t="str">
        <f>IF(C563="","",VLOOKUP($A563,'Infos Gerais'!$A$2:$I$101,9,FALSE))</f>
        <v>TS</v>
      </c>
      <c r="E563" s="97" t="s">
        <v>58</v>
      </c>
      <c r="F563" s="98">
        <v>20</v>
      </c>
      <c r="G563" s="113">
        <v>495810.26</v>
      </c>
      <c r="H563" s="196">
        <v>485329.98</v>
      </c>
      <c r="I563" s="192">
        <v>41760</v>
      </c>
      <c r="J563" s="100">
        <v>41793</v>
      </c>
    </row>
    <row r="564" spans="1:10" x14ac:dyDescent="0.25">
      <c r="A564" s="96" t="s">
        <v>507</v>
      </c>
      <c r="B564" s="165" t="str">
        <f>IF(C564="","",VLOOKUP($A564,'Infos Gerais'!$A$2:$D$101,4,FALSE))</f>
        <v>Extinto</v>
      </c>
      <c r="C564" s="170" t="str">
        <f>IF(A564="","",VLOOKUP($A564,'Infos Gerais'!$A$2:$I$101,7,FALSE))</f>
        <v>SEDS</v>
      </c>
      <c r="D564" s="167" t="str">
        <f>IF(C564="","",VLOOKUP($A564,'Infos Gerais'!$A$2:$I$101,9,FALSE))</f>
        <v>TS</v>
      </c>
      <c r="E564" s="97" t="s">
        <v>58</v>
      </c>
      <c r="F564" s="98">
        <v>21</v>
      </c>
      <c r="G564" s="113">
        <v>432644.21</v>
      </c>
      <c r="H564" s="196">
        <v>432644.21</v>
      </c>
      <c r="I564" s="192">
        <v>41852</v>
      </c>
      <c r="J564" s="100">
        <v>41911</v>
      </c>
    </row>
    <row r="565" spans="1:10" x14ac:dyDescent="0.25">
      <c r="A565" s="96" t="s">
        <v>507</v>
      </c>
      <c r="B565" s="165" t="str">
        <f>IF(C565="","",VLOOKUP($A565,'Infos Gerais'!$A$2:$D$101,4,FALSE))</f>
        <v>Extinto</v>
      </c>
      <c r="C565" s="170" t="str">
        <f>IF(A565="","",VLOOKUP($A565,'Infos Gerais'!$A$2:$I$101,7,FALSE))</f>
        <v>SEDS</v>
      </c>
      <c r="D565" s="167" t="str">
        <f>IF(C565="","",VLOOKUP($A565,'Infos Gerais'!$A$2:$I$101,9,FALSE))</f>
        <v>TS</v>
      </c>
      <c r="E565" s="97" t="s">
        <v>58</v>
      </c>
      <c r="F565" s="98">
        <v>22</v>
      </c>
      <c r="G565" s="113">
        <v>371528.85000000003</v>
      </c>
      <c r="H565" s="196">
        <v>247009.75</v>
      </c>
      <c r="I565" s="192">
        <v>41944</v>
      </c>
      <c r="J565" s="100">
        <v>42003</v>
      </c>
    </row>
    <row r="566" spans="1:10" x14ac:dyDescent="0.25">
      <c r="A566" s="96" t="s">
        <v>508</v>
      </c>
      <c r="B566" s="165" t="str">
        <f>IF(C566="","",VLOOKUP($A566,'Infos Gerais'!$A$2:$D$101,4,FALSE))</f>
        <v>Extinto</v>
      </c>
      <c r="C566" s="170" t="str">
        <f>IF(A566="","",VLOOKUP($A566,'Infos Gerais'!$A$2:$I$101,7,FALSE))</f>
        <v>SEEJ</v>
      </c>
      <c r="D566" s="167" t="str">
        <f>IF(C566="","",VLOOKUP($A566,'Infos Gerais'!$A$2:$I$101,9,FALSE))</f>
        <v>IBDEEC</v>
      </c>
      <c r="E566" s="97" t="s">
        <v>29</v>
      </c>
      <c r="F566" s="98">
        <v>1</v>
      </c>
      <c r="G566" s="113">
        <v>1933408.62</v>
      </c>
      <c r="H566" s="196">
        <v>1933408.62</v>
      </c>
      <c r="I566" s="192">
        <v>39873</v>
      </c>
      <c r="J566" s="100">
        <v>39903</v>
      </c>
    </row>
    <row r="567" spans="1:10" x14ac:dyDescent="0.25">
      <c r="A567" s="96" t="s">
        <v>508</v>
      </c>
      <c r="B567" s="165" t="str">
        <f>IF(C567="","",VLOOKUP($A567,'Infos Gerais'!$A$2:$D$101,4,FALSE))</f>
        <v>Extinto</v>
      </c>
      <c r="C567" s="170" t="str">
        <f>IF(A567="","",VLOOKUP($A567,'Infos Gerais'!$A$2:$I$101,7,FALSE))</f>
        <v>SEEJ</v>
      </c>
      <c r="D567" s="167" t="str">
        <f>IF(C567="","",VLOOKUP($A567,'Infos Gerais'!$A$2:$I$101,9,FALSE))</f>
        <v>IBDEEC</v>
      </c>
      <c r="E567" s="97" t="s">
        <v>29</v>
      </c>
      <c r="F567" s="98">
        <v>2</v>
      </c>
      <c r="G567" s="113">
        <v>1419929.86</v>
      </c>
      <c r="H567" s="196">
        <v>1419929.86</v>
      </c>
      <c r="I567" s="192">
        <v>39965</v>
      </c>
      <c r="J567" s="100">
        <v>40011</v>
      </c>
    </row>
    <row r="568" spans="1:10" x14ac:dyDescent="0.25">
      <c r="A568" s="96" t="s">
        <v>508</v>
      </c>
      <c r="B568" s="165" t="str">
        <f>IF(C568="","",VLOOKUP($A568,'Infos Gerais'!$A$2:$D$101,4,FALSE))</f>
        <v>Extinto</v>
      </c>
      <c r="C568" s="170" t="str">
        <f>IF(A568="","",VLOOKUP($A568,'Infos Gerais'!$A$2:$I$101,7,FALSE))</f>
        <v>SEEJ</v>
      </c>
      <c r="D568" s="167" t="str">
        <f>IF(C568="","",VLOOKUP($A568,'Infos Gerais'!$A$2:$I$101,9,FALSE))</f>
        <v>IBDEEC</v>
      </c>
      <c r="E568" s="97" t="s">
        <v>29</v>
      </c>
      <c r="F568" s="98">
        <v>3</v>
      </c>
      <c r="G568" s="113">
        <v>287287.53000000003</v>
      </c>
      <c r="H568" s="196">
        <v>287287.53000000003</v>
      </c>
      <c r="I568" s="192">
        <v>40065</v>
      </c>
      <c r="J568" s="100">
        <v>40140</v>
      </c>
    </row>
    <row r="569" spans="1:10" x14ac:dyDescent="0.25">
      <c r="A569" s="96" t="s">
        <v>508</v>
      </c>
      <c r="B569" s="165" t="str">
        <f>IF(C569="","",VLOOKUP($A569,'Infos Gerais'!$A$2:$D$101,4,FALSE))</f>
        <v>Extinto</v>
      </c>
      <c r="C569" s="170" t="str">
        <f>IF(A569="","",VLOOKUP($A569,'Infos Gerais'!$A$2:$I$101,7,FALSE))</f>
        <v>SEEJ</v>
      </c>
      <c r="D569" s="167" t="str">
        <f>IF(C569="","",VLOOKUP($A569,'Infos Gerais'!$A$2:$I$101,9,FALSE))</f>
        <v>IBDEEC</v>
      </c>
      <c r="E569" s="97" t="s">
        <v>34</v>
      </c>
      <c r="F569" s="98">
        <v>4</v>
      </c>
      <c r="G569" s="113">
        <v>1156697.02</v>
      </c>
      <c r="H569" s="196">
        <v>1156697.02</v>
      </c>
      <c r="I569" s="192">
        <v>40179</v>
      </c>
      <c r="J569" s="100">
        <v>40226</v>
      </c>
    </row>
    <row r="570" spans="1:10" x14ac:dyDescent="0.25">
      <c r="A570" s="96" t="s">
        <v>508</v>
      </c>
      <c r="B570" s="165" t="str">
        <f>IF(C570="","",VLOOKUP($A570,'Infos Gerais'!$A$2:$D$101,4,FALSE))</f>
        <v>Extinto</v>
      </c>
      <c r="C570" s="170" t="str">
        <f>IF(A570="","",VLOOKUP($A570,'Infos Gerais'!$A$2:$I$101,7,FALSE))</f>
        <v>SEEJ</v>
      </c>
      <c r="D570" s="167" t="str">
        <f>IF(C570="","",VLOOKUP($A570,'Infos Gerais'!$A$2:$I$101,9,FALSE))</f>
        <v>IBDEEC</v>
      </c>
      <c r="E570" s="97" t="s">
        <v>34</v>
      </c>
      <c r="F570" s="98">
        <v>5</v>
      </c>
      <c r="G570" s="113">
        <v>1697092.91</v>
      </c>
      <c r="H570" s="196">
        <v>1697092.91</v>
      </c>
      <c r="I570" s="192">
        <v>40269</v>
      </c>
      <c r="J570" s="100">
        <v>40329</v>
      </c>
    </row>
    <row r="571" spans="1:10" x14ac:dyDescent="0.25">
      <c r="A571" s="96" t="s">
        <v>508</v>
      </c>
      <c r="B571" s="165" t="str">
        <f>IF(C571="","",VLOOKUP($A571,'Infos Gerais'!$A$2:$D$101,4,FALSE))</f>
        <v>Extinto</v>
      </c>
      <c r="C571" s="170" t="str">
        <f>IF(A571="","",VLOOKUP($A571,'Infos Gerais'!$A$2:$I$101,7,FALSE))</f>
        <v>SEEJ</v>
      </c>
      <c r="D571" s="167" t="str">
        <f>IF(C571="","",VLOOKUP($A571,'Infos Gerais'!$A$2:$I$101,9,FALSE))</f>
        <v>IBDEEC</v>
      </c>
      <c r="E571" s="97" t="s">
        <v>34</v>
      </c>
      <c r="F571" s="98">
        <v>6</v>
      </c>
      <c r="G571" s="113">
        <v>691343.99</v>
      </c>
      <c r="H571" s="196">
        <v>691343.99</v>
      </c>
      <c r="I571" s="192">
        <v>40360</v>
      </c>
      <c r="J571" s="100">
        <v>40391</v>
      </c>
    </row>
    <row r="572" spans="1:10" x14ac:dyDescent="0.25">
      <c r="A572" s="96" t="s">
        <v>508</v>
      </c>
      <c r="B572" s="165" t="str">
        <f>IF(C572="","",VLOOKUP($A572,'Infos Gerais'!$A$2:$D$101,4,FALSE))</f>
        <v>Extinto</v>
      </c>
      <c r="C572" s="170" t="str">
        <f>IF(A572="","",VLOOKUP($A572,'Infos Gerais'!$A$2:$I$101,7,FALSE))</f>
        <v>SEEJ</v>
      </c>
      <c r="D572" s="167" t="str">
        <f>IF(C572="","",VLOOKUP($A572,'Infos Gerais'!$A$2:$I$101,9,FALSE))</f>
        <v>IBDEEC</v>
      </c>
      <c r="E572" s="97" t="s">
        <v>34</v>
      </c>
      <c r="F572" s="98">
        <v>7</v>
      </c>
      <c r="G572" s="113">
        <v>105366.08</v>
      </c>
      <c r="H572" s="196">
        <v>105366.08</v>
      </c>
      <c r="I572" s="192">
        <v>40513</v>
      </c>
      <c r="J572" s="100">
        <v>40518</v>
      </c>
    </row>
    <row r="573" spans="1:10" x14ac:dyDescent="0.25">
      <c r="A573" s="96" t="s">
        <v>508</v>
      </c>
      <c r="B573" s="165" t="str">
        <f>IF(C573="","",VLOOKUP($A573,'Infos Gerais'!$A$2:$D$101,4,FALSE))</f>
        <v>Extinto</v>
      </c>
      <c r="C573" s="170" t="str">
        <f>IF(A573="","",VLOOKUP($A573,'Infos Gerais'!$A$2:$I$101,7,FALSE))</f>
        <v>SEEJ</v>
      </c>
      <c r="D573" s="167" t="str">
        <f>IF(C573="","",VLOOKUP($A573,'Infos Gerais'!$A$2:$I$101,9,FALSE))</f>
        <v>IBDEEC</v>
      </c>
      <c r="E573" s="97" t="s">
        <v>37</v>
      </c>
      <c r="F573" s="98">
        <v>8</v>
      </c>
      <c r="G573" s="113">
        <v>250000</v>
      </c>
      <c r="H573" s="196">
        <v>250000</v>
      </c>
      <c r="I573" s="192">
        <v>40513</v>
      </c>
      <c r="J573" s="100">
        <v>40518</v>
      </c>
    </row>
    <row r="574" spans="1:10" x14ac:dyDescent="0.25">
      <c r="A574" s="96" t="s">
        <v>509</v>
      </c>
      <c r="B574" s="165" t="str">
        <f>IF(C574="","",VLOOKUP($A574,'Infos Gerais'!$A$2:$D$101,4,FALSE))</f>
        <v>Extinto</v>
      </c>
      <c r="C574" s="170" t="str">
        <f>IF(A574="","",VLOOKUP($A574,'Infos Gerais'!$A$2:$I$101,7,FALSE))</f>
        <v>SEEJ</v>
      </c>
      <c r="D574" s="167" t="str">
        <f>IF(C574="","",VLOOKUP($A574,'Infos Gerais'!$A$2:$I$101,9,FALSE))</f>
        <v>IGETEC</v>
      </c>
      <c r="E574" s="97" t="s">
        <v>29</v>
      </c>
      <c r="F574" s="98">
        <v>1</v>
      </c>
      <c r="G574" s="113">
        <v>941339.42</v>
      </c>
      <c r="H574" s="196">
        <v>913470.38</v>
      </c>
      <c r="I574" s="192">
        <v>39904</v>
      </c>
      <c r="J574" s="100">
        <v>39912</v>
      </c>
    </row>
    <row r="575" spans="1:10" x14ac:dyDescent="0.25">
      <c r="A575" s="96" t="s">
        <v>509</v>
      </c>
      <c r="B575" s="165" t="str">
        <f>IF(C575="","",VLOOKUP($A575,'Infos Gerais'!$A$2:$D$101,4,FALSE))</f>
        <v>Extinto</v>
      </c>
      <c r="C575" s="170" t="str">
        <f>IF(A575="","",VLOOKUP($A575,'Infos Gerais'!$A$2:$I$101,7,FALSE))</f>
        <v>SEEJ</v>
      </c>
      <c r="D575" s="167" t="str">
        <f>IF(C575="","",VLOOKUP($A575,'Infos Gerais'!$A$2:$I$101,9,FALSE))</f>
        <v>IGETEC</v>
      </c>
      <c r="E575" s="97" t="s">
        <v>29</v>
      </c>
      <c r="F575" s="98">
        <v>2</v>
      </c>
      <c r="G575" s="113">
        <v>435683.13</v>
      </c>
      <c r="H575" s="196">
        <v>435683.13</v>
      </c>
      <c r="I575" s="192">
        <v>39965</v>
      </c>
      <c r="J575" s="100">
        <v>40004</v>
      </c>
    </row>
    <row r="576" spans="1:10" x14ac:dyDescent="0.25">
      <c r="A576" s="96" t="s">
        <v>509</v>
      </c>
      <c r="B576" s="165" t="str">
        <f>IF(C576="","",VLOOKUP($A576,'Infos Gerais'!$A$2:$D$101,4,FALSE))</f>
        <v>Extinto</v>
      </c>
      <c r="C576" s="170" t="str">
        <f>IF(A576="","",VLOOKUP($A576,'Infos Gerais'!$A$2:$I$101,7,FALSE))</f>
        <v>SEEJ</v>
      </c>
      <c r="D576" s="167" t="str">
        <f>IF(C576="","",VLOOKUP($A576,'Infos Gerais'!$A$2:$I$101,9,FALSE))</f>
        <v>IGETEC</v>
      </c>
      <c r="E576" s="97" t="s">
        <v>29</v>
      </c>
      <c r="F576" s="98">
        <v>3</v>
      </c>
      <c r="G576" s="113">
        <v>522233.42</v>
      </c>
      <c r="H576" s="196">
        <v>522233.42</v>
      </c>
      <c r="I576" s="192">
        <v>40057</v>
      </c>
      <c r="J576" s="100">
        <v>40086</v>
      </c>
    </row>
    <row r="577" spans="1:10" x14ac:dyDescent="0.25">
      <c r="A577" s="96" t="s">
        <v>509</v>
      </c>
      <c r="B577" s="165" t="str">
        <f>IF(C577="","",VLOOKUP($A577,'Infos Gerais'!$A$2:$D$101,4,FALSE))</f>
        <v>Extinto</v>
      </c>
      <c r="C577" s="170" t="str">
        <f>IF(A577="","",VLOOKUP($A577,'Infos Gerais'!$A$2:$I$101,7,FALSE))</f>
        <v>SEEJ</v>
      </c>
      <c r="D577" s="167" t="str">
        <f>IF(C577="","",VLOOKUP($A577,'Infos Gerais'!$A$2:$I$101,9,FALSE))</f>
        <v>IGETEC</v>
      </c>
      <c r="E577" s="97" t="s">
        <v>29</v>
      </c>
      <c r="F577" s="98">
        <v>4</v>
      </c>
      <c r="G577" s="113">
        <v>131812.75</v>
      </c>
      <c r="H577" s="196">
        <v>131812.75</v>
      </c>
      <c r="I577" s="192">
        <v>40118</v>
      </c>
      <c r="J577" s="100">
        <v>40147</v>
      </c>
    </row>
    <row r="578" spans="1:10" x14ac:dyDescent="0.25">
      <c r="A578" s="96" t="s">
        <v>509</v>
      </c>
      <c r="B578" s="165" t="str">
        <f>IF(C578="","",VLOOKUP($A578,'Infos Gerais'!$A$2:$D$101,4,FALSE))</f>
        <v>Extinto</v>
      </c>
      <c r="C578" s="170" t="str">
        <f>IF(A578="","",VLOOKUP($A578,'Infos Gerais'!$A$2:$I$101,7,FALSE))</f>
        <v>SEEJ</v>
      </c>
      <c r="D578" s="167" t="str">
        <f>IF(C578="","",VLOOKUP($A578,'Infos Gerais'!$A$2:$I$101,9,FALSE))</f>
        <v>IGETEC</v>
      </c>
      <c r="E578" s="97" t="s">
        <v>34</v>
      </c>
      <c r="F578" s="98">
        <v>5</v>
      </c>
      <c r="G578" s="113">
        <v>851157.46</v>
      </c>
      <c r="H578" s="196">
        <v>851157.46</v>
      </c>
      <c r="I578" s="192">
        <v>40179</v>
      </c>
      <c r="J578" s="100">
        <v>40217</v>
      </c>
    </row>
    <row r="579" spans="1:10" x14ac:dyDescent="0.25">
      <c r="A579" s="96" t="s">
        <v>509</v>
      </c>
      <c r="B579" s="165" t="str">
        <f>IF(C579="","",VLOOKUP($A579,'Infos Gerais'!$A$2:$D$101,4,FALSE))</f>
        <v>Extinto</v>
      </c>
      <c r="C579" s="170" t="str">
        <f>IF(A579="","",VLOOKUP($A579,'Infos Gerais'!$A$2:$I$101,7,FALSE))</f>
        <v>SEEJ</v>
      </c>
      <c r="D579" s="167" t="str">
        <f>IF(C579="","",VLOOKUP($A579,'Infos Gerais'!$A$2:$I$101,9,FALSE))</f>
        <v>IGETEC</v>
      </c>
      <c r="E579" s="97" t="s">
        <v>34</v>
      </c>
      <c r="F579" s="98">
        <v>6</v>
      </c>
      <c r="G579" s="113">
        <v>720651.72</v>
      </c>
      <c r="H579" s="196">
        <v>720651.72</v>
      </c>
      <c r="I579" s="192">
        <v>40299</v>
      </c>
      <c r="J579" s="100">
        <v>40323</v>
      </c>
    </row>
    <row r="580" spans="1:10" x14ac:dyDescent="0.25">
      <c r="A580" s="96" t="s">
        <v>509</v>
      </c>
      <c r="B580" s="165" t="str">
        <f>IF(C580="","",VLOOKUP($A580,'Infos Gerais'!$A$2:$D$101,4,FALSE))</f>
        <v>Extinto</v>
      </c>
      <c r="C580" s="170" t="str">
        <f>IF(A580="","",VLOOKUP($A580,'Infos Gerais'!$A$2:$I$101,7,FALSE))</f>
        <v>SEEJ</v>
      </c>
      <c r="D580" s="167" t="str">
        <f>IF(C580="","",VLOOKUP($A580,'Infos Gerais'!$A$2:$I$101,9,FALSE))</f>
        <v>IGETEC</v>
      </c>
      <c r="E580" s="97" t="s">
        <v>37</v>
      </c>
      <c r="F580" s="98">
        <v>7</v>
      </c>
      <c r="G580" s="113">
        <v>817190.82</v>
      </c>
      <c r="H580" s="196">
        <v>0</v>
      </c>
      <c r="I580" s="192">
        <v>40422</v>
      </c>
      <c r="J580" s="100"/>
    </row>
    <row r="581" spans="1:10" x14ac:dyDescent="0.25">
      <c r="A581" s="96" t="s">
        <v>510</v>
      </c>
      <c r="B581" s="165" t="str">
        <f>IF(C581="","",VLOOKUP($A581,'Infos Gerais'!$A$2:$D$101,4,FALSE))</f>
        <v>Extinto</v>
      </c>
      <c r="C581" s="170" t="str">
        <f>IF(A581="","",VLOOKUP($A581,'Infos Gerais'!$A$2:$I$101,7,FALSE))</f>
        <v>SEDESE</v>
      </c>
      <c r="D581" s="167" t="str">
        <f>IF(C581="","",VLOOKUP($A581,'Infos Gerais'!$A$2:$I$101,9,FALSE))</f>
        <v>CEMAIS</v>
      </c>
      <c r="E581" s="97" t="s">
        <v>29</v>
      </c>
      <c r="F581" s="98">
        <v>1</v>
      </c>
      <c r="G581" s="113">
        <v>3663638</v>
      </c>
      <c r="H581" s="196">
        <v>3663638</v>
      </c>
      <c r="I581" s="192">
        <v>39965</v>
      </c>
      <c r="J581" s="100">
        <v>39997</v>
      </c>
    </row>
    <row r="582" spans="1:10" x14ac:dyDescent="0.25">
      <c r="A582" s="96" t="s">
        <v>510</v>
      </c>
      <c r="B582" s="165" t="str">
        <f>IF(C582="","",VLOOKUP($A582,'Infos Gerais'!$A$2:$D$101,4,FALSE))</f>
        <v>Extinto</v>
      </c>
      <c r="C582" s="170" t="str">
        <f>IF(A582="","",VLOOKUP($A582,'Infos Gerais'!$A$2:$I$101,7,FALSE))</f>
        <v>SEDESE</v>
      </c>
      <c r="D582" s="167" t="str">
        <f>IF(C582="","",VLOOKUP($A582,'Infos Gerais'!$A$2:$I$101,9,FALSE))</f>
        <v>CEMAIS</v>
      </c>
      <c r="E582" s="97" t="s">
        <v>29</v>
      </c>
      <c r="F582" s="98">
        <v>2</v>
      </c>
      <c r="G582" s="215">
        <v>13983059</v>
      </c>
      <c r="H582" s="201">
        <v>11569802.52</v>
      </c>
      <c r="I582" s="193">
        <v>40057</v>
      </c>
      <c r="J582" s="104">
        <v>40151</v>
      </c>
    </row>
    <row r="583" spans="1:10" x14ac:dyDescent="0.25">
      <c r="A583" s="96" t="s">
        <v>510</v>
      </c>
      <c r="B583" s="165" t="str">
        <f>IF(C583="","",VLOOKUP($A583,'Infos Gerais'!$A$2:$D$101,4,FALSE))</f>
        <v>Extinto</v>
      </c>
      <c r="C583" s="170" t="str">
        <f>IF(A583="","",VLOOKUP($A583,'Infos Gerais'!$A$2:$I$101,7,FALSE))</f>
        <v>SEDESE</v>
      </c>
      <c r="D583" s="167" t="str">
        <f>IF(C583="","",VLOOKUP($A583,'Infos Gerais'!$A$2:$I$101,9,FALSE))</f>
        <v>CEMAIS</v>
      </c>
      <c r="E583" s="97" t="s">
        <v>29</v>
      </c>
      <c r="F583" s="98">
        <v>3</v>
      </c>
      <c r="G583" s="215">
        <v>12383059</v>
      </c>
      <c r="H583" s="201">
        <v>10000000</v>
      </c>
      <c r="I583" s="193">
        <v>40148</v>
      </c>
      <c r="J583" s="104">
        <v>40266</v>
      </c>
    </row>
    <row r="584" spans="1:10" x14ac:dyDescent="0.25">
      <c r="A584" s="96" t="s">
        <v>510</v>
      </c>
      <c r="B584" s="165" t="str">
        <f>IF(C584="","",VLOOKUP($A584,'Infos Gerais'!$A$2:$D$101,4,FALSE))</f>
        <v>Extinto</v>
      </c>
      <c r="C584" s="170" t="str">
        <f>IF(A584="","",VLOOKUP($A584,'Infos Gerais'!$A$2:$I$101,7,FALSE))</f>
        <v>SEDESE</v>
      </c>
      <c r="D584" s="167" t="str">
        <f>IF(C584="","",VLOOKUP($A584,'Infos Gerais'!$A$2:$I$101,9,FALSE))</f>
        <v>CEMAIS</v>
      </c>
      <c r="E584" s="97" t="s">
        <v>29</v>
      </c>
      <c r="F584" s="98">
        <v>4</v>
      </c>
      <c r="G584" s="215">
        <v>12983059</v>
      </c>
      <c r="H584" s="201">
        <v>7227740.6299999999</v>
      </c>
      <c r="I584" s="193">
        <v>40238</v>
      </c>
      <c r="J584" s="104">
        <v>40352</v>
      </c>
    </row>
    <row r="585" spans="1:10" x14ac:dyDescent="0.25">
      <c r="A585" s="96" t="s">
        <v>510</v>
      </c>
      <c r="B585" s="165" t="str">
        <f>IF(C585="","",VLOOKUP($A585,'Infos Gerais'!$A$2:$D$101,4,FALSE))</f>
        <v>Extinto</v>
      </c>
      <c r="C585" s="170" t="str">
        <f>IF(A585="","",VLOOKUP($A585,'Infos Gerais'!$A$2:$I$101,7,FALSE))</f>
        <v>SEDESE</v>
      </c>
      <c r="D585" s="167" t="str">
        <f>IF(C585="","",VLOOKUP($A585,'Infos Gerais'!$A$2:$I$101,9,FALSE))</f>
        <v>CEMAIS</v>
      </c>
      <c r="E585" s="97" t="s">
        <v>34</v>
      </c>
      <c r="F585" s="98">
        <v>5</v>
      </c>
      <c r="G585" s="117">
        <v>130655.07</v>
      </c>
      <c r="H585" s="201">
        <v>130655.07</v>
      </c>
      <c r="I585" s="193">
        <v>40299</v>
      </c>
      <c r="J585" s="104">
        <v>40375</v>
      </c>
    </row>
    <row r="586" spans="1:10" x14ac:dyDescent="0.25">
      <c r="A586" s="96" t="s">
        <v>510</v>
      </c>
      <c r="B586" s="165" t="str">
        <f>IF(C586="","",VLOOKUP($A586,'Infos Gerais'!$A$2:$D$101,4,FALSE))</f>
        <v>Extinto</v>
      </c>
      <c r="C586" s="170" t="str">
        <f>IF(A586="","",VLOOKUP($A586,'Infos Gerais'!$A$2:$I$101,7,FALSE))</f>
        <v>SEDESE</v>
      </c>
      <c r="D586" s="167" t="str">
        <f>IF(C586="","",VLOOKUP($A586,'Infos Gerais'!$A$2:$I$101,9,FALSE))</f>
        <v>CEMAIS</v>
      </c>
      <c r="E586" s="97" t="s">
        <v>34</v>
      </c>
      <c r="F586" s="98">
        <v>6</v>
      </c>
      <c r="G586" s="215">
        <v>12513713.949999999</v>
      </c>
      <c r="H586" s="201">
        <v>11509549.689999999</v>
      </c>
      <c r="I586" s="193">
        <v>40360</v>
      </c>
      <c r="J586" s="104">
        <v>40420</v>
      </c>
    </row>
    <row r="587" spans="1:10" x14ac:dyDescent="0.25">
      <c r="A587" s="96" t="s">
        <v>510</v>
      </c>
      <c r="B587" s="165" t="str">
        <f>IF(C587="","",VLOOKUP($A587,'Infos Gerais'!$A$2:$D$101,4,FALSE))</f>
        <v>Extinto</v>
      </c>
      <c r="C587" s="170" t="str">
        <f>IF(A587="","",VLOOKUP($A587,'Infos Gerais'!$A$2:$I$101,7,FALSE))</f>
        <v>SEDESE</v>
      </c>
      <c r="D587" s="167" t="str">
        <f>IF(C587="","",VLOOKUP($A587,'Infos Gerais'!$A$2:$I$101,9,FALSE))</f>
        <v>CEMAIS</v>
      </c>
      <c r="E587" s="97" t="s">
        <v>34</v>
      </c>
      <c r="F587" s="98">
        <v>7</v>
      </c>
      <c r="G587" s="117">
        <v>13113713.949999999</v>
      </c>
      <c r="H587" s="201">
        <v>9192533.0199999996</v>
      </c>
      <c r="I587" s="193">
        <v>40452</v>
      </c>
      <c r="J587" s="104">
        <v>40477</v>
      </c>
    </row>
    <row r="588" spans="1:10" x14ac:dyDescent="0.25">
      <c r="A588" s="96" t="s">
        <v>510</v>
      </c>
      <c r="B588" s="165" t="str">
        <f>IF(C588="","",VLOOKUP($A588,'Infos Gerais'!$A$2:$D$101,4,FALSE))</f>
        <v>Extinto</v>
      </c>
      <c r="C588" s="170" t="str">
        <f>IF(A588="","",VLOOKUP($A588,'Infos Gerais'!$A$2:$I$101,7,FALSE))</f>
        <v>SEDESE</v>
      </c>
      <c r="D588" s="167" t="str">
        <f>IF(C588="","",VLOOKUP($A588,'Infos Gerais'!$A$2:$I$101,9,FALSE))</f>
        <v>CEMAIS</v>
      </c>
      <c r="E588" s="97" t="s">
        <v>37</v>
      </c>
      <c r="F588" s="98">
        <v>8</v>
      </c>
      <c r="G588" s="113">
        <v>2438494.7000000002</v>
      </c>
      <c r="H588" s="196">
        <v>2438494.7000000002</v>
      </c>
      <c r="I588" s="192">
        <v>40603</v>
      </c>
      <c r="J588" s="100">
        <v>40633</v>
      </c>
    </row>
    <row r="589" spans="1:10" x14ac:dyDescent="0.25">
      <c r="A589" s="96" t="s">
        <v>511</v>
      </c>
      <c r="B589" s="165" t="str">
        <f>IF(C589="","",VLOOKUP($A589,'Infos Gerais'!$A$2:$D$101,4,FALSE))</f>
        <v>Extinto</v>
      </c>
      <c r="C589" s="170" t="str">
        <f>IF(A589="","",VLOOKUP($A589,'Infos Gerais'!$A$2:$I$101,7,FALSE))</f>
        <v>FEAM</v>
      </c>
      <c r="D589" s="167" t="str">
        <f>IF(C589="","",VLOOKUP($A589,'Infos Gerais'!$A$2:$I$101,9,FALSE))</f>
        <v>ABCDE</v>
      </c>
      <c r="E589" s="97" t="s">
        <v>29</v>
      </c>
      <c r="F589" s="98">
        <v>1</v>
      </c>
      <c r="G589" s="113">
        <v>120000</v>
      </c>
      <c r="H589" s="196">
        <v>120000</v>
      </c>
      <c r="I589" s="192">
        <v>40330</v>
      </c>
      <c r="J589" s="100">
        <v>40347</v>
      </c>
    </row>
    <row r="590" spans="1:10" x14ac:dyDescent="0.25">
      <c r="A590" s="96" t="s">
        <v>511</v>
      </c>
      <c r="B590" s="165" t="str">
        <f>IF(C590="","",VLOOKUP($A590,'Infos Gerais'!$A$2:$D$101,4,FALSE))</f>
        <v>Extinto</v>
      </c>
      <c r="C590" s="170" t="str">
        <f>IF(A590="","",VLOOKUP($A590,'Infos Gerais'!$A$2:$I$101,7,FALSE))</f>
        <v>FEAM</v>
      </c>
      <c r="D590" s="167" t="str">
        <f>IF(C590="","",VLOOKUP($A590,'Infos Gerais'!$A$2:$I$101,9,FALSE))</f>
        <v>ABCDE</v>
      </c>
      <c r="E590" s="97" t="s">
        <v>29</v>
      </c>
      <c r="F590" s="98">
        <v>2</v>
      </c>
      <c r="G590" s="113">
        <v>134400</v>
      </c>
      <c r="H590" s="196">
        <v>134400</v>
      </c>
      <c r="I590" s="192">
        <v>40575</v>
      </c>
      <c r="J590" s="100">
        <v>40631</v>
      </c>
    </row>
    <row r="591" spans="1:10" x14ac:dyDescent="0.25">
      <c r="A591" s="96" t="s">
        <v>511</v>
      </c>
      <c r="B591" s="165" t="str">
        <f>IF(C591="","",VLOOKUP($A591,'Infos Gerais'!$A$2:$D$101,4,FALSE))</f>
        <v>Extinto</v>
      </c>
      <c r="C591" s="170" t="str">
        <f>IF(A591="","",VLOOKUP($A591,'Infos Gerais'!$A$2:$I$101,7,FALSE))</f>
        <v>FEAM</v>
      </c>
      <c r="D591" s="167" t="str">
        <f>IF(C591="","",VLOOKUP($A591,'Infos Gerais'!$A$2:$I$101,9,FALSE))</f>
        <v>ABCDE</v>
      </c>
      <c r="E591" s="97" t="s">
        <v>29</v>
      </c>
      <c r="F591" s="98">
        <v>3</v>
      </c>
      <c r="G591" s="113">
        <v>134400</v>
      </c>
      <c r="H591" s="196">
        <v>0</v>
      </c>
      <c r="I591" s="192">
        <v>40756</v>
      </c>
      <c r="J591" s="100"/>
    </row>
    <row r="592" spans="1:10" x14ac:dyDescent="0.25">
      <c r="A592" s="96" t="s">
        <v>512</v>
      </c>
      <c r="B592" s="165" t="str">
        <f>IF(C592="","",VLOOKUP($A592,'Infos Gerais'!$A$2:$D$101,4,FALSE))</f>
        <v>Extinto</v>
      </c>
      <c r="C592" s="170" t="str">
        <f>IF(A592="","",VLOOKUP($A592,'Infos Gerais'!$A$2:$I$101,7,FALSE))</f>
        <v>SEEJ</v>
      </c>
      <c r="D592" s="167" t="str">
        <f>IF(C592="","",VLOOKUP($A592,'Infos Gerais'!$A$2:$I$101,9,FALSE))</f>
        <v>IBDEEC</v>
      </c>
      <c r="E592" s="97" t="s">
        <v>29</v>
      </c>
      <c r="F592" s="98">
        <v>1</v>
      </c>
      <c r="G592" s="113">
        <v>2986017.46</v>
      </c>
      <c r="H592" s="196">
        <v>2986017.46</v>
      </c>
      <c r="I592" s="192">
        <v>40544</v>
      </c>
      <c r="J592" s="100">
        <v>40585</v>
      </c>
    </row>
    <row r="593" spans="1:10" x14ac:dyDescent="0.25">
      <c r="A593" s="96" t="s">
        <v>512</v>
      </c>
      <c r="B593" s="165" t="str">
        <f>IF(C593="","",VLOOKUP($A593,'Infos Gerais'!$A$2:$D$101,4,FALSE))</f>
        <v>Extinto</v>
      </c>
      <c r="C593" s="170" t="str">
        <f>IF(A593="","",VLOOKUP($A593,'Infos Gerais'!$A$2:$I$101,7,FALSE))</f>
        <v>SEEJ</v>
      </c>
      <c r="D593" s="167" t="str">
        <f>IF(C593="","",VLOOKUP($A593,'Infos Gerais'!$A$2:$I$101,9,FALSE))</f>
        <v>IBDEEC</v>
      </c>
      <c r="E593" s="97" t="s">
        <v>29</v>
      </c>
      <c r="F593" s="98">
        <v>2</v>
      </c>
      <c r="G593" s="113">
        <v>1648444.01</v>
      </c>
      <c r="H593" s="196">
        <v>1648444.01</v>
      </c>
      <c r="I593" s="192">
        <v>40634</v>
      </c>
      <c r="J593" s="100">
        <v>40668</v>
      </c>
    </row>
    <row r="594" spans="1:10" x14ac:dyDescent="0.25">
      <c r="A594" s="96" t="s">
        <v>512</v>
      </c>
      <c r="B594" s="165" t="str">
        <f>IF(C594="","",VLOOKUP($A594,'Infos Gerais'!$A$2:$D$101,4,FALSE))</f>
        <v>Extinto</v>
      </c>
      <c r="C594" s="170" t="str">
        <f>IF(A594="","",VLOOKUP($A594,'Infos Gerais'!$A$2:$I$101,7,FALSE))</f>
        <v>SEEJ</v>
      </c>
      <c r="D594" s="167" t="str">
        <f>IF(C594="","",VLOOKUP($A594,'Infos Gerais'!$A$2:$I$101,9,FALSE))</f>
        <v>IBDEEC</v>
      </c>
      <c r="E594" s="97" t="s">
        <v>29</v>
      </c>
      <c r="F594" s="98">
        <v>3</v>
      </c>
      <c r="G594" s="113">
        <v>830166.15</v>
      </c>
      <c r="H594" s="196">
        <v>830166.15</v>
      </c>
      <c r="I594" s="192">
        <v>40725</v>
      </c>
      <c r="J594" s="100">
        <v>40752</v>
      </c>
    </row>
    <row r="595" spans="1:10" x14ac:dyDescent="0.25">
      <c r="A595" s="96" t="s">
        <v>512</v>
      </c>
      <c r="B595" s="165" t="str">
        <f>IF(C595="","",VLOOKUP($A595,'Infos Gerais'!$A$2:$D$101,4,FALSE))</f>
        <v>Extinto</v>
      </c>
      <c r="C595" s="170" t="str">
        <f>IF(A595="","",VLOOKUP($A595,'Infos Gerais'!$A$2:$I$101,7,FALSE))</f>
        <v>SEEJ</v>
      </c>
      <c r="D595" s="167" t="str">
        <f>IF(C595="","",VLOOKUP($A595,'Infos Gerais'!$A$2:$I$101,9,FALSE))</f>
        <v>IBDEEC</v>
      </c>
      <c r="E595" s="97" t="s">
        <v>29</v>
      </c>
      <c r="F595" s="98">
        <v>4</v>
      </c>
      <c r="G595" s="113">
        <v>535372.38</v>
      </c>
      <c r="H595" s="196">
        <v>535375.38</v>
      </c>
      <c r="I595" s="192">
        <v>40817</v>
      </c>
      <c r="J595" s="100">
        <v>40851</v>
      </c>
    </row>
    <row r="596" spans="1:10" x14ac:dyDescent="0.25">
      <c r="A596" s="96" t="s">
        <v>512</v>
      </c>
      <c r="B596" s="165" t="str">
        <f>IF(C596="","",VLOOKUP($A596,'Infos Gerais'!$A$2:$D$101,4,FALSE))</f>
        <v>Extinto</v>
      </c>
      <c r="C596" s="170" t="str">
        <f>IF(A596="","",VLOOKUP($A596,'Infos Gerais'!$A$2:$I$101,7,FALSE))</f>
        <v>SEEJ</v>
      </c>
      <c r="D596" s="167" t="str">
        <f>IF(C596="","",VLOOKUP($A596,'Infos Gerais'!$A$2:$I$101,9,FALSE))</f>
        <v>IBDEEC</v>
      </c>
      <c r="E596" s="97" t="s">
        <v>34</v>
      </c>
      <c r="F596" s="98">
        <v>5</v>
      </c>
      <c r="G596" s="113">
        <v>496000</v>
      </c>
      <c r="H596" s="196">
        <v>496000</v>
      </c>
      <c r="I596" s="192">
        <v>40878</v>
      </c>
      <c r="J596" s="100">
        <v>40899</v>
      </c>
    </row>
    <row r="597" spans="1:10" x14ac:dyDescent="0.25">
      <c r="A597" s="96" t="s">
        <v>512</v>
      </c>
      <c r="B597" s="165" t="str">
        <f>IF(C597="","",VLOOKUP($A597,'Infos Gerais'!$A$2:$D$101,4,FALSE))</f>
        <v>Extinto</v>
      </c>
      <c r="C597" s="170" t="str">
        <f>IF(A597="","",VLOOKUP($A597,'Infos Gerais'!$A$2:$I$101,7,FALSE))</f>
        <v>SEEJ</v>
      </c>
      <c r="D597" s="167" t="str">
        <f>IF(C597="","",VLOOKUP($A597,'Infos Gerais'!$A$2:$I$101,9,FALSE))</f>
        <v>IBDEEC</v>
      </c>
      <c r="E597" s="97" t="s">
        <v>37</v>
      </c>
      <c r="F597" s="98">
        <v>6</v>
      </c>
      <c r="G597" s="113">
        <v>1558503.51</v>
      </c>
      <c r="H597" s="196">
        <v>1519227.15</v>
      </c>
      <c r="I597" s="192">
        <v>40940</v>
      </c>
      <c r="J597" s="100">
        <v>40981</v>
      </c>
    </row>
    <row r="598" spans="1:10" x14ac:dyDescent="0.25">
      <c r="A598" s="96" t="s">
        <v>512</v>
      </c>
      <c r="B598" s="165" t="str">
        <f>IF(C598="","",VLOOKUP($A598,'Infos Gerais'!$A$2:$D$101,4,FALSE))</f>
        <v>Extinto</v>
      </c>
      <c r="C598" s="170" t="str">
        <f>IF(A598="","",VLOOKUP($A598,'Infos Gerais'!$A$2:$I$101,7,FALSE))</f>
        <v>SEEJ</v>
      </c>
      <c r="D598" s="167" t="str">
        <f>IF(C598="","",VLOOKUP($A598,'Infos Gerais'!$A$2:$I$101,9,FALSE))</f>
        <v>IBDEEC</v>
      </c>
      <c r="E598" s="97" t="s">
        <v>37</v>
      </c>
      <c r="F598" s="98">
        <v>7</v>
      </c>
      <c r="G598" s="113">
        <v>903453.96</v>
      </c>
      <c r="H598" s="196">
        <v>903453.96</v>
      </c>
      <c r="I598" s="192">
        <v>41000</v>
      </c>
      <c r="J598" s="100">
        <v>41002</v>
      </c>
    </row>
    <row r="599" spans="1:10" x14ac:dyDescent="0.25">
      <c r="A599" s="96" t="s">
        <v>512</v>
      </c>
      <c r="B599" s="165" t="str">
        <f>IF(C599="","",VLOOKUP($A599,'Infos Gerais'!$A$2:$D$101,4,FALSE))</f>
        <v>Extinto</v>
      </c>
      <c r="C599" s="170" t="str">
        <f>IF(A599="","",VLOOKUP($A599,'Infos Gerais'!$A$2:$I$101,7,FALSE))</f>
        <v>SEEJ</v>
      </c>
      <c r="D599" s="167" t="str">
        <f>IF(C599="","",VLOOKUP($A599,'Infos Gerais'!$A$2:$I$101,9,FALSE))</f>
        <v>IBDEEC</v>
      </c>
      <c r="E599" s="97" t="s">
        <v>37</v>
      </c>
      <c r="F599" s="98">
        <v>8</v>
      </c>
      <c r="G599" s="113">
        <v>1086636.03</v>
      </c>
      <c r="H599" s="196">
        <v>1086636.03</v>
      </c>
      <c r="I599" s="192">
        <v>41061</v>
      </c>
      <c r="J599" s="100">
        <v>41074</v>
      </c>
    </row>
    <row r="600" spans="1:10" x14ac:dyDescent="0.25">
      <c r="A600" s="96" t="s">
        <v>512</v>
      </c>
      <c r="B600" s="165" t="str">
        <f>IF(C600="","",VLOOKUP($A600,'Infos Gerais'!$A$2:$D$101,4,FALSE))</f>
        <v>Extinto</v>
      </c>
      <c r="C600" s="170" t="str">
        <f>IF(A600="","",VLOOKUP($A600,'Infos Gerais'!$A$2:$I$101,7,FALSE))</f>
        <v>SEEJ</v>
      </c>
      <c r="D600" s="167" t="str">
        <f>IF(C600="","",VLOOKUP($A600,'Infos Gerais'!$A$2:$I$101,9,FALSE))</f>
        <v>IBDEEC</v>
      </c>
      <c r="E600" s="97" t="s">
        <v>37</v>
      </c>
      <c r="F600" s="98">
        <v>9</v>
      </c>
      <c r="G600" s="113">
        <v>949990.73</v>
      </c>
      <c r="H600" s="196">
        <v>949990.73</v>
      </c>
      <c r="I600" s="192">
        <v>41122</v>
      </c>
      <c r="J600" s="100">
        <v>41135</v>
      </c>
    </row>
    <row r="601" spans="1:10" x14ac:dyDescent="0.25">
      <c r="A601" s="96" t="s">
        <v>512</v>
      </c>
      <c r="B601" s="165" t="str">
        <f>IF(C601="","",VLOOKUP($A601,'Infos Gerais'!$A$2:$D$101,4,FALSE))</f>
        <v>Extinto</v>
      </c>
      <c r="C601" s="170" t="str">
        <f>IF(A601="","",VLOOKUP($A601,'Infos Gerais'!$A$2:$I$101,7,FALSE))</f>
        <v>SEEJ</v>
      </c>
      <c r="D601" s="167" t="str">
        <f>IF(C601="","",VLOOKUP($A601,'Infos Gerais'!$A$2:$I$101,9,FALSE))</f>
        <v>IBDEEC</v>
      </c>
      <c r="E601" s="97" t="s">
        <v>37</v>
      </c>
      <c r="F601" s="98">
        <v>10</v>
      </c>
      <c r="G601" s="113">
        <v>1001415.77</v>
      </c>
      <c r="H601" s="196">
        <v>1001414.77</v>
      </c>
      <c r="I601" s="192">
        <v>41183</v>
      </c>
      <c r="J601" s="100">
        <v>41185</v>
      </c>
    </row>
    <row r="602" spans="1:10" x14ac:dyDescent="0.25">
      <c r="A602" s="96" t="s">
        <v>512</v>
      </c>
      <c r="B602" s="165" t="str">
        <f>IF(C602="","",VLOOKUP($A602,'Infos Gerais'!$A$2:$D$101,4,FALSE))</f>
        <v>Extinto</v>
      </c>
      <c r="C602" s="170" t="str">
        <f>IF(A602="","",VLOOKUP($A602,'Infos Gerais'!$A$2:$I$101,7,FALSE))</f>
        <v>SEEJ</v>
      </c>
      <c r="D602" s="167" t="str">
        <f>IF(C602="","",VLOOKUP($A602,'Infos Gerais'!$A$2:$I$101,9,FALSE))</f>
        <v>IBDEEC</v>
      </c>
      <c r="E602" s="97" t="s">
        <v>40</v>
      </c>
      <c r="F602" s="98">
        <v>11</v>
      </c>
      <c r="G602" s="113">
        <v>570000</v>
      </c>
      <c r="H602" s="196">
        <v>570001</v>
      </c>
      <c r="I602" s="192">
        <v>41214</v>
      </c>
      <c r="J602" s="100">
        <v>41257</v>
      </c>
    </row>
    <row r="603" spans="1:10" x14ac:dyDescent="0.25">
      <c r="A603" s="96" t="s">
        <v>513</v>
      </c>
      <c r="B603" s="165" t="str">
        <f>IF(C603="","",VLOOKUP($A603,'Infos Gerais'!$A$2:$D$101,4,FALSE))</f>
        <v>Extinto</v>
      </c>
      <c r="C603" s="170" t="str">
        <f>IF(A603="","",VLOOKUP($A603,'Infos Gerais'!$A$2:$I$101,7,FALSE))</f>
        <v>SEPLAG</v>
      </c>
      <c r="D603" s="167" t="str">
        <f>IF(C603="","",VLOOKUP($A603,'Infos Gerais'!$A$2:$I$101,9,FALSE))</f>
        <v>IT</v>
      </c>
      <c r="E603" s="97" t="s">
        <v>29</v>
      </c>
      <c r="F603" s="98">
        <v>1</v>
      </c>
      <c r="G603" s="113">
        <v>240000</v>
      </c>
      <c r="H603" s="196">
        <v>240000</v>
      </c>
      <c r="I603" s="192">
        <v>40513</v>
      </c>
      <c r="J603" s="100">
        <v>40542</v>
      </c>
    </row>
    <row r="604" spans="1:10" x14ac:dyDescent="0.25">
      <c r="A604" s="96" t="s">
        <v>513</v>
      </c>
      <c r="B604" s="165" t="str">
        <f>IF(C604="","",VLOOKUP($A604,'Infos Gerais'!$A$2:$D$101,4,FALSE))</f>
        <v>Extinto</v>
      </c>
      <c r="C604" s="170" t="str">
        <f>IF(A604="","",VLOOKUP($A604,'Infos Gerais'!$A$2:$I$101,7,FALSE))</f>
        <v>SEPLAG</v>
      </c>
      <c r="D604" s="167" t="str">
        <f>IF(C604="","",VLOOKUP($A604,'Infos Gerais'!$A$2:$I$101,9,FALSE))</f>
        <v>IT</v>
      </c>
      <c r="E604" s="97" t="s">
        <v>29</v>
      </c>
      <c r="F604" s="98">
        <v>2</v>
      </c>
      <c r="G604" s="113">
        <v>1450227.75</v>
      </c>
      <c r="H604" s="196">
        <v>1450227.75</v>
      </c>
      <c r="I604" s="192">
        <v>40575</v>
      </c>
      <c r="J604" s="100">
        <v>40603</v>
      </c>
    </row>
    <row r="605" spans="1:10" x14ac:dyDescent="0.25">
      <c r="A605" s="96" t="s">
        <v>513</v>
      </c>
      <c r="B605" s="165" t="str">
        <f>IF(C605="","",VLOOKUP($A605,'Infos Gerais'!$A$2:$D$101,4,FALSE))</f>
        <v>Extinto</v>
      </c>
      <c r="C605" s="170" t="str">
        <f>IF(A605="","",VLOOKUP($A605,'Infos Gerais'!$A$2:$I$101,7,FALSE))</f>
        <v>SEPLAG</v>
      </c>
      <c r="D605" s="167" t="str">
        <f>IF(C605="","",VLOOKUP($A605,'Infos Gerais'!$A$2:$I$101,9,FALSE))</f>
        <v>IT</v>
      </c>
      <c r="E605" s="97" t="s">
        <v>34</v>
      </c>
      <c r="F605" s="98">
        <v>3</v>
      </c>
      <c r="G605" s="113">
        <v>204125</v>
      </c>
      <c r="H605" s="196">
        <v>204125</v>
      </c>
      <c r="I605" s="192">
        <v>40634</v>
      </c>
      <c r="J605" s="100">
        <v>40674</v>
      </c>
    </row>
    <row r="606" spans="1:10" x14ac:dyDescent="0.25">
      <c r="A606" s="96" t="s">
        <v>513</v>
      </c>
      <c r="B606" s="165" t="str">
        <f>IF(C606="","",VLOOKUP($A606,'Infos Gerais'!$A$2:$D$101,4,FALSE))</f>
        <v>Extinto</v>
      </c>
      <c r="C606" s="170" t="str">
        <f>IF(A606="","",VLOOKUP($A606,'Infos Gerais'!$A$2:$I$101,7,FALSE))</f>
        <v>SEPLAG</v>
      </c>
      <c r="D606" s="167" t="str">
        <f>IF(C606="","",VLOOKUP($A606,'Infos Gerais'!$A$2:$I$101,9,FALSE))</f>
        <v>IT</v>
      </c>
      <c r="E606" s="97" t="s">
        <v>34</v>
      </c>
      <c r="F606" s="98">
        <v>4</v>
      </c>
      <c r="G606" s="113">
        <v>2476839.59</v>
      </c>
      <c r="H606" s="196">
        <v>2476839.59</v>
      </c>
      <c r="I606" s="192">
        <v>40664</v>
      </c>
      <c r="J606" s="100">
        <v>40696</v>
      </c>
    </row>
    <row r="607" spans="1:10" x14ac:dyDescent="0.25">
      <c r="A607" s="96" t="s">
        <v>513</v>
      </c>
      <c r="B607" s="165" t="str">
        <f>IF(C607="","",VLOOKUP($A607,'Infos Gerais'!$A$2:$D$101,4,FALSE))</f>
        <v>Extinto</v>
      </c>
      <c r="C607" s="170" t="str">
        <f>IF(A607="","",VLOOKUP($A607,'Infos Gerais'!$A$2:$I$101,7,FALSE))</f>
        <v>SEPLAG</v>
      </c>
      <c r="D607" s="167" t="str">
        <f>IF(C607="","",VLOOKUP($A607,'Infos Gerais'!$A$2:$I$101,9,FALSE))</f>
        <v>IT</v>
      </c>
      <c r="E607" s="97" t="s">
        <v>34</v>
      </c>
      <c r="F607" s="98">
        <v>5</v>
      </c>
      <c r="G607" s="113">
        <v>2573134.06</v>
      </c>
      <c r="H607" s="196">
        <v>2271432.14</v>
      </c>
      <c r="I607" s="192">
        <v>40756</v>
      </c>
      <c r="J607" s="100">
        <v>40822</v>
      </c>
    </row>
    <row r="608" spans="1:10" x14ac:dyDescent="0.25">
      <c r="A608" s="96" t="s">
        <v>514</v>
      </c>
      <c r="B608" s="165" t="str">
        <f>IF(C608="","",VLOOKUP($A608,'Infos Gerais'!$A$2:$D$101,4,FALSE))</f>
        <v>Extinto</v>
      </c>
      <c r="C608" s="170" t="str">
        <f>IF(A608="","",VLOOKUP($A608,'Infos Gerais'!$A$2:$I$101,7,FALSE))</f>
        <v>SEPLAG</v>
      </c>
      <c r="D608" s="167" t="str">
        <f>IF(C608="","",VLOOKUP($A608,'Infos Gerais'!$A$2:$I$101,9,FALSE))</f>
        <v>IT</v>
      </c>
      <c r="E608" s="97" t="s">
        <v>29</v>
      </c>
      <c r="F608" s="98">
        <v>1</v>
      </c>
      <c r="G608" s="113">
        <v>358892.88</v>
      </c>
      <c r="H608" s="196">
        <v>358892.88</v>
      </c>
      <c r="I608" s="192">
        <v>40675</v>
      </c>
      <c r="J608" s="100">
        <v>40693</v>
      </c>
    </row>
    <row r="609" spans="1:10" x14ac:dyDescent="0.25">
      <c r="A609" s="96" t="s">
        <v>514</v>
      </c>
      <c r="B609" s="165" t="str">
        <f>IF(C609="","",VLOOKUP($A609,'Infos Gerais'!$A$2:$D$101,4,FALSE))</f>
        <v>Extinto</v>
      </c>
      <c r="C609" s="170" t="str">
        <f>IF(A609="","",VLOOKUP($A609,'Infos Gerais'!$A$2:$I$101,7,FALSE))</f>
        <v>SEPLAG</v>
      </c>
      <c r="D609" s="167" t="str">
        <f>IF(C609="","",VLOOKUP($A609,'Infos Gerais'!$A$2:$I$101,9,FALSE))</f>
        <v>IT</v>
      </c>
      <c r="E609" s="97" t="s">
        <v>34</v>
      </c>
      <c r="F609" s="98">
        <v>2</v>
      </c>
      <c r="G609" s="113">
        <v>766250.35</v>
      </c>
      <c r="H609" s="196">
        <v>760756.59</v>
      </c>
      <c r="I609" s="192">
        <v>40787</v>
      </c>
      <c r="J609" s="100">
        <v>40815</v>
      </c>
    </row>
    <row r="610" spans="1:10" x14ac:dyDescent="0.25">
      <c r="A610" s="96" t="s">
        <v>515</v>
      </c>
      <c r="B610" s="165" t="str">
        <f>IF(C610="","",VLOOKUP($A610,'Infos Gerais'!$A$2:$D$101,4,FALSE))</f>
        <v>Extinto</v>
      </c>
      <c r="C610" s="170" t="str">
        <f>IF(A610="","",VLOOKUP($A610,'Infos Gerais'!$A$2:$I$101,7,FALSE))</f>
        <v>SEC</v>
      </c>
      <c r="D610" s="167" t="str">
        <f>IF(C610="","",VLOOKUP($A610,'Infos Gerais'!$A$2:$I$101,9,FALSE))</f>
        <v>ICSM</v>
      </c>
      <c r="E610" s="97" t="s">
        <v>29</v>
      </c>
      <c r="F610" s="98">
        <v>1</v>
      </c>
      <c r="G610" s="113">
        <v>1629316.61</v>
      </c>
      <c r="H610" s="196">
        <v>1629316.61</v>
      </c>
      <c r="I610" s="192">
        <v>41061</v>
      </c>
      <c r="J610" s="100">
        <v>41095</v>
      </c>
    </row>
    <row r="611" spans="1:10" x14ac:dyDescent="0.25">
      <c r="A611" s="96" t="s">
        <v>515</v>
      </c>
      <c r="B611" s="165" t="str">
        <f>IF(C611="","",VLOOKUP($A611,'Infos Gerais'!$A$2:$D$101,4,FALSE))</f>
        <v>Extinto</v>
      </c>
      <c r="C611" s="170" t="str">
        <f>IF(A611="","",VLOOKUP($A611,'Infos Gerais'!$A$2:$I$101,7,FALSE))</f>
        <v>SEC</v>
      </c>
      <c r="D611" s="167" t="str">
        <f>IF(C611="","",VLOOKUP($A611,'Infos Gerais'!$A$2:$I$101,9,FALSE))</f>
        <v>ICSM</v>
      </c>
      <c r="E611" s="97" t="s">
        <v>29</v>
      </c>
      <c r="F611" s="98">
        <v>2</v>
      </c>
      <c r="G611" s="113">
        <v>1047721.2</v>
      </c>
      <c r="H611" s="196">
        <v>0</v>
      </c>
      <c r="I611" s="192">
        <v>41153</v>
      </c>
      <c r="J611" s="100"/>
    </row>
    <row r="612" spans="1:10" x14ac:dyDescent="0.25">
      <c r="A612" s="96" t="s">
        <v>515</v>
      </c>
      <c r="B612" s="165" t="str">
        <f>IF(C612="","",VLOOKUP($A612,'Infos Gerais'!$A$2:$D$101,4,FALSE))</f>
        <v>Extinto</v>
      </c>
      <c r="C612" s="170" t="str">
        <f>IF(A612="","",VLOOKUP($A612,'Infos Gerais'!$A$2:$I$101,7,FALSE))</f>
        <v>SEC</v>
      </c>
      <c r="D612" s="167" t="str">
        <f>IF(C612="","",VLOOKUP($A612,'Infos Gerais'!$A$2:$I$101,9,FALSE))</f>
        <v>ICSM</v>
      </c>
      <c r="E612" s="97" t="s">
        <v>29</v>
      </c>
      <c r="F612" s="98">
        <v>3</v>
      </c>
      <c r="G612" s="113">
        <v>845681.2</v>
      </c>
      <c r="H612" s="196">
        <v>1047721.2</v>
      </c>
      <c r="I612" s="192">
        <v>41244</v>
      </c>
      <c r="J612" s="100">
        <v>41275</v>
      </c>
    </row>
    <row r="613" spans="1:10" x14ac:dyDescent="0.25">
      <c r="A613" s="96" t="s">
        <v>515</v>
      </c>
      <c r="B613" s="165" t="str">
        <f>IF(C613="","",VLOOKUP($A613,'Infos Gerais'!$A$2:$D$101,4,FALSE))</f>
        <v>Extinto</v>
      </c>
      <c r="C613" s="170" t="str">
        <f>IF(A613="","",VLOOKUP($A613,'Infos Gerais'!$A$2:$I$101,7,FALSE))</f>
        <v>SEC</v>
      </c>
      <c r="D613" s="167" t="str">
        <f>IF(C613="","",VLOOKUP($A613,'Infos Gerais'!$A$2:$I$101,9,FALSE))</f>
        <v>ICSM</v>
      </c>
      <c r="E613" s="97" t="s">
        <v>34</v>
      </c>
      <c r="F613" s="98">
        <v>4</v>
      </c>
      <c r="G613" s="113">
        <v>2045942.19</v>
      </c>
      <c r="H613" s="196">
        <v>858636.15</v>
      </c>
      <c r="I613" s="192">
        <v>41306</v>
      </c>
      <c r="J613" s="100">
        <v>41334</v>
      </c>
    </row>
    <row r="614" spans="1:10" x14ac:dyDescent="0.25">
      <c r="A614" s="96" t="s">
        <v>515</v>
      </c>
      <c r="B614" s="165" t="str">
        <f>IF(C614="","",VLOOKUP($A614,'Infos Gerais'!$A$2:$D$101,4,FALSE))</f>
        <v>Extinto</v>
      </c>
      <c r="C614" s="170" t="str">
        <f>IF(A614="","",VLOOKUP($A614,'Infos Gerais'!$A$2:$I$101,7,FALSE))</f>
        <v>SEC</v>
      </c>
      <c r="D614" s="167" t="str">
        <f>IF(C614="","",VLOOKUP($A614,'Infos Gerais'!$A$2:$I$101,9,FALSE))</f>
        <v>ICSM</v>
      </c>
      <c r="E614" s="97" t="s">
        <v>34</v>
      </c>
      <c r="F614" s="98">
        <v>5</v>
      </c>
      <c r="G614" s="113">
        <v>1437084.48</v>
      </c>
      <c r="H614" s="196">
        <v>1187306.04</v>
      </c>
      <c r="I614" s="192">
        <v>41395</v>
      </c>
      <c r="J614" s="100">
        <v>41395</v>
      </c>
    </row>
    <row r="615" spans="1:10" x14ac:dyDescent="0.25">
      <c r="A615" s="96" t="s">
        <v>515</v>
      </c>
      <c r="B615" s="165" t="str">
        <f>IF(C615="","",VLOOKUP($A615,'Infos Gerais'!$A$2:$D$101,4,FALSE))</f>
        <v>Extinto</v>
      </c>
      <c r="C615" s="170" t="str">
        <f>IF(A615="","",VLOOKUP($A615,'Infos Gerais'!$A$2:$I$101,7,FALSE))</f>
        <v>SEC</v>
      </c>
      <c r="D615" s="167" t="str">
        <f>IF(C615="","",VLOOKUP($A615,'Infos Gerais'!$A$2:$I$101,9,FALSE))</f>
        <v>ICSM</v>
      </c>
      <c r="E615" s="97" t="s">
        <v>34</v>
      </c>
      <c r="F615" s="98">
        <v>6</v>
      </c>
      <c r="G615" s="113">
        <v>1440045.61</v>
      </c>
      <c r="H615" s="196">
        <v>670000</v>
      </c>
      <c r="I615" s="192">
        <v>41487</v>
      </c>
      <c r="J615" s="100">
        <v>41487</v>
      </c>
    </row>
    <row r="616" spans="1:10" x14ac:dyDescent="0.25">
      <c r="A616" s="96" t="s">
        <v>515</v>
      </c>
      <c r="B616" s="165" t="str">
        <f>IF(C616="","",VLOOKUP($A616,'Infos Gerais'!$A$2:$D$101,4,FALSE))</f>
        <v>Extinto</v>
      </c>
      <c r="C616" s="170" t="str">
        <f>IF(A616="","",VLOOKUP($A616,'Infos Gerais'!$A$2:$I$101,7,FALSE))</f>
        <v>SEC</v>
      </c>
      <c r="D616" s="167" t="str">
        <f>IF(C616="","",VLOOKUP($A616,'Infos Gerais'!$A$2:$I$101,9,FALSE))</f>
        <v>ICSM</v>
      </c>
      <c r="E616" s="97" t="s">
        <v>34</v>
      </c>
      <c r="F616" s="98">
        <v>7</v>
      </c>
      <c r="G616" s="113">
        <v>1010455.43</v>
      </c>
      <c r="H616" s="196">
        <v>1700861.88</v>
      </c>
      <c r="I616" s="192">
        <v>41579</v>
      </c>
      <c r="J616" s="100">
        <v>41579</v>
      </c>
    </row>
    <row r="617" spans="1:10" x14ac:dyDescent="0.25">
      <c r="A617" s="96" t="s">
        <v>515</v>
      </c>
      <c r="B617" s="165" t="str">
        <f>IF(C617="","",VLOOKUP($A617,'Infos Gerais'!$A$2:$D$101,4,FALSE))</f>
        <v>Extinto</v>
      </c>
      <c r="C617" s="170" t="str">
        <f>IF(A617="","",VLOOKUP($A617,'Infos Gerais'!$A$2:$I$101,7,FALSE))</f>
        <v>SEC</v>
      </c>
      <c r="D617" s="167" t="str">
        <f>IF(C617="","",VLOOKUP($A617,'Infos Gerais'!$A$2:$I$101,9,FALSE))</f>
        <v>ICSM</v>
      </c>
      <c r="E617" s="97" t="s">
        <v>37</v>
      </c>
      <c r="F617" s="98">
        <v>8</v>
      </c>
      <c r="G617" s="113">
        <v>1705441.79713333</v>
      </c>
      <c r="H617" s="196">
        <v>1584042.03</v>
      </c>
      <c r="I617" s="192">
        <v>41671</v>
      </c>
      <c r="J617" s="100">
        <v>41698</v>
      </c>
    </row>
    <row r="618" spans="1:10" x14ac:dyDescent="0.25">
      <c r="A618" s="96" t="s">
        <v>515</v>
      </c>
      <c r="B618" s="165" t="str">
        <f>IF(C618="","",VLOOKUP($A618,'Infos Gerais'!$A$2:$D$101,4,FALSE))</f>
        <v>Extinto</v>
      </c>
      <c r="C618" s="170" t="str">
        <f>IF(A618="","",VLOOKUP($A618,'Infos Gerais'!$A$2:$I$101,7,FALSE))</f>
        <v>SEC</v>
      </c>
      <c r="D618" s="167" t="str">
        <f>IF(C618="","",VLOOKUP($A618,'Infos Gerais'!$A$2:$I$101,9,FALSE))</f>
        <v>ICSM</v>
      </c>
      <c r="E618" s="97" t="s">
        <v>37</v>
      </c>
      <c r="F618" s="98">
        <v>9</v>
      </c>
      <c r="G618" s="113">
        <v>1344831.8214</v>
      </c>
      <c r="H618" s="196">
        <v>1014594.91</v>
      </c>
      <c r="I618" s="192">
        <v>41760</v>
      </c>
      <c r="J618" s="100">
        <v>41782</v>
      </c>
    </row>
    <row r="619" spans="1:10" x14ac:dyDescent="0.25">
      <c r="A619" s="96" t="s">
        <v>515</v>
      </c>
      <c r="B619" s="165" t="str">
        <f>IF(C619="","",VLOOKUP($A619,'Infos Gerais'!$A$2:$D$101,4,FALSE))</f>
        <v>Extinto</v>
      </c>
      <c r="C619" s="170" t="str">
        <f>IF(A619="","",VLOOKUP($A619,'Infos Gerais'!$A$2:$I$101,7,FALSE))</f>
        <v>SEC</v>
      </c>
      <c r="D619" s="167" t="str">
        <f>IF(C619="","",VLOOKUP($A619,'Infos Gerais'!$A$2:$I$101,9,FALSE))</f>
        <v>ICSM</v>
      </c>
      <c r="E619" s="97" t="s">
        <v>37</v>
      </c>
      <c r="F619" s="98">
        <v>10</v>
      </c>
      <c r="G619" s="113">
        <v>1359096.8214</v>
      </c>
      <c r="H619" s="196">
        <v>1234915.1600000001</v>
      </c>
      <c r="I619" s="192">
        <v>41852</v>
      </c>
      <c r="J619" s="100">
        <v>41900</v>
      </c>
    </row>
    <row r="620" spans="1:10" x14ac:dyDescent="0.25">
      <c r="A620" s="96" t="s">
        <v>515</v>
      </c>
      <c r="B620" s="165" t="str">
        <f>IF(C620="","",VLOOKUP($A620,'Infos Gerais'!$A$2:$D$101,4,FALSE))</f>
        <v>Extinto</v>
      </c>
      <c r="C620" s="170" t="str">
        <f>IF(A620="","",VLOOKUP($A620,'Infos Gerais'!$A$2:$I$101,7,FALSE))</f>
        <v>SEC</v>
      </c>
      <c r="D620" s="167" t="str">
        <f>IF(C620="","",VLOOKUP($A620,'Infos Gerais'!$A$2:$I$101,9,FALSE))</f>
        <v>ICSM</v>
      </c>
      <c r="E620" s="97" t="s">
        <v>37</v>
      </c>
      <c r="F620" s="98">
        <v>11</v>
      </c>
      <c r="G620" s="113">
        <v>924157.27426666697</v>
      </c>
      <c r="H620" s="196">
        <v>924157.27</v>
      </c>
      <c r="I620" s="192">
        <v>41944</v>
      </c>
      <c r="J620" s="100">
        <v>41996</v>
      </c>
    </row>
    <row r="621" spans="1:10" x14ac:dyDescent="0.25">
      <c r="A621" s="96" t="s">
        <v>515</v>
      </c>
      <c r="B621" s="165" t="str">
        <f>IF(C621="","",VLOOKUP($A621,'Infos Gerais'!$A$2:$D$101,4,FALSE))</f>
        <v>Extinto</v>
      </c>
      <c r="C621" s="170" t="str">
        <f>IF(A621="","",VLOOKUP($A621,'Infos Gerais'!$A$2:$I$101,7,FALSE))</f>
        <v>SEC</v>
      </c>
      <c r="D621" s="167" t="str">
        <f>IF(C621="","",VLOOKUP($A621,'Infos Gerais'!$A$2:$I$101,9,FALSE))</f>
        <v>ICSM</v>
      </c>
      <c r="E621" s="97" t="s">
        <v>40</v>
      </c>
      <c r="F621" s="98">
        <v>12</v>
      </c>
      <c r="G621" s="113">
        <v>1102289.76</v>
      </c>
      <c r="H621" s="196">
        <v>291342.53999999998</v>
      </c>
      <c r="I621" s="192">
        <v>42036</v>
      </c>
      <c r="J621" s="100">
        <v>42086</v>
      </c>
    </row>
    <row r="622" spans="1:10" x14ac:dyDescent="0.25">
      <c r="A622" s="96" t="s">
        <v>515</v>
      </c>
      <c r="B622" s="165" t="str">
        <f>IF(C622="","",VLOOKUP($A622,'Infos Gerais'!$A$2:$D$101,4,FALSE))</f>
        <v>Extinto</v>
      </c>
      <c r="C622" s="170" t="str">
        <f>IF(A622="","",VLOOKUP($A622,'Infos Gerais'!$A$2:$I$101,7,FALSE))</f>
        <v>SEC</v>
      </c>
      <c r="D622" s="167" t="str">
        <f>IF(C622="","",VLOOKUP($A622,'Infos Gerais'!$A$2:$I$101,9,FALSE))</f>
        <v>ICSM</v>
      </c>
      <c r="E622" s="97" t="s">
        <v>40</v>
      </c>
      <c r="F622" s="98">
        <v>13</v>
      </c>
      <c r="G622" s="113">
        <v>1267660.6399999999</v>
      </c>
      <c r="H622" s="196">
        <v>0</v>
      </c>
      <c r="I622" s="192">
        <v>42125</v>
      </c>
      <c r="J622" s="100"/>
    </row>
    <row r="623" spans="1:10" x14ac:dyDescent="0.25">
      <c r="A623" s="96" t="s">
        <v>515</v>
      </c>
      <c r="B623" s="165" t="str">
        <f>IF(C623="","",VLOOKUP($A623,'Infos Gerais'!$A$2:$D$101,4,FALSE))</f>
        <v>Extinto</v>
      </c>
      <c r="C623" s="170" t="str">
        <f>IF(A623="","",VLOOKUP($A623,'Infos Gerais'!$A$2:$I$101,7,FALSE))</f>
        <v>SEC</v>
      </c>
      <c r="D623" s="167" t="str">
        <f>IF(C623="","",VLOOKUP($A623,'Infos Gerais'!$A$2:$I$101,9,FALSE))</f>
        <v>ICSM</v>
      </c>
      <c r="E623" s="97" t="s">
        <v>40</v>
      </c>
      <c r="F623" s="98">
        <v>14</v>
      </c>
      <c r="G623" s="113">
        <v>1367068.41</v>
      </c>
      <c r="H623" s="196">
        <v>0</v>
      </c>
      <c r="I623" s="192">
        <v>42217</v>
      </c>
      <c r="J623" s="100"/>
    </row>
    <row r="624" spans="1:10" x14ac:dyDescent="0.25">
      <c r="A624" s="96" t="s">
        <v>515</v>
      </c>
      <c r="B624" s="165" t="str">
        <f>IF(C624="","",VLOOKUP($A624,'Infos Gerais'!$A$2:$D$101,4,FALSE))</f>
        <v>Extinto</v>
      </c>
      <c r="C624" s="170" t="str">
        <f>IF(A624="","",VLOOKUP($A624,'Infos Gerais'!$A$2:$I$101,7,FALSE))</f>
        <v>SEC</v>
      </c>
      <c r="D624" s="167" t="str">
        <f>IF(C624="","",VLOOKUP($A624,'Infos Gerais'!$A$2:$I$101,9,FALSE))</f>
        <v>ICSM</v>
      </c>
      <c r="E624" s="97" t="s">
        <v>40</v>
      </c>
      <c r="F624" s="98">
        <v>15</v>
      </c>
      <c r="G624" s="113">
        <v>826083.1</v>
      </c>
      <c r="H624" s="196">
        <v>0</v>
      </c>
      <c r="I624" s="192">
        <v>42309</v>
      </c>
      <c r="J624" s="100"/>
    </row>
    <row r="625" spans="1:10" x14ac:dyDescent="0.25">
      <c r="A625" s="96" t="s">
        <v>516</v>
      </c>
      <c r="B625" s="165" t="str">
        <f>IF(C625="","",VLOOKUP($A625,'Infos Gerais'!$A$2:$D$101,4,FALSE))</f>
        <v>Extinto</v>
      </c>
      <c r="C625" s="170" t="str">
        <f>IF(A625="","",VLOOKUP($A625,'Infos Gerais'!$A$2:$I$101,7,FALSE))</f>
        <v>FEAM</v>
      </c>
      <c r="D625" s="167" t="str">
        <f>IF(C625="","",VLOOKUP($A625,'Infos Gerais'!$A$2:$I$101,9,FALSE))</f>
        <v>FIP</v>
      </c>
      <c r="E625" s="97" t="s">
        <v>29</v>
      </c>
      <c r="F625" s="98">
        <v>1</v>
      </c>
      <c r="G625" s="113">
        <v>423221.94</v>
      </c>
      <c r="H625" s="196">
        <v>423221.94</v>
      </c>
      <c r="I625" s="192">
        <v>41334</v>
      </c>
      <c r="J625" s="100">
        <v>41367</v>
      </c>
    </row>
    <row r="626" spans="1:10" x14ac:dyDescent="0.25">
      <c r="A626" s="96" t="s">
        <v>516</v>
      </c>
      <c r="B626" s="165" t="str">
        <f>IF(C626="","",VLOOKUP($A626,'Infos Gerais'!$A$2:$D$101,4,FALSE))</f>
        <v>Extinto</v>
      </c>
      <c r="C626" s="170" t="str">
        <f>IF(A626="","",VLOOKUP($A626,'Infos Gerais'!$A$2:$I$101,7,FALSE))</f>
        <v>FEAM</v>
      </c>
      <c r="D626" s="167" t="str">
        <f>IF(C626="","",VLOOKUP($A626,'Infos Gerais'!$A$2:$I$101,9,FALSE))</f>
        <v>FIP</v>
      </c>
      <c r="E626" s="97" t="s">
        <v>29</v>
      </c>
      <c r="F626" s="98">
        <v>2</v>
      </c>
      <c r="G626" s="113">
        <v>431372.31</v>
      </c>
      <c r="H626" s="196">
        <v>431370</v>
      </c>
      <c r="I626" s="192">
        <v>41426</v>
      </c>
      <c r="J626" s="100">
        <v>41459</v>
      </c>
    </row>
    <row r="627" spans="1:10" x14ac:dyDescent="0.25">
      <c r="A627" s="96" t="s">
        <v>516</v>
      </c>
      <c r="B627" s="165" t="str">
        <f>IF(C627="","",VLOOKUP($A627,'Infos Gerais'!$A$2:$D$101,4,FALSE))</f>
        <v>Extinto</v>
      </c>
      <c r="C627" s="170" t="str">
        <f>IF(A627="","",VLOOKUP($A627,'Infos Gerais'!$A$2:$I$101,7,FALSE))</f>
        <v>FEAM</v>
      </c>
      <c r="D627" s="167" t="str">
        <f>IF(C627="","",VLOOKUP($A627,'Infos Gerais'!$A$2:$I$101,9,FALSE))</f>
        <v>FIP</v>
      </c>
      <c r="E627" s="97" t="s">
        <v>34</v>
      </c>
      <c r="F627" s="98">
        <v>3</v>
      </c>
      <c r="G627" s="113">
        <v>322276.3</v>
      </c>
      <c r="H627" s="196">
        <v>322276.3</v>
      </c>
      <c r="I627" s="192">
        <v>41548</v>
      </c>
      <c r="J627" s="100">
        <v>41592</v>
      </c>
    </row>
    <row r="628" spans="1:10" x14ac:dyDescent="0.25">
      <c r="A628" s="96" t="s">
        <v>516</v>
      </c>
      <c r="B628" s="165" t="str">
        <f>IF(C628="","",VLOOKUP($A628,'Infos Gerais'!$A$2:$D$101,4,FALSE))</f>
        <v>Extinto</v>
      </c>
      <c r="C628" s="170" t="str">
        <f>IF(A628="","",VLOOKUP($A628,'Infos Gerais'!$A$2:$I$101,7,FALSE))</f>
        <v>FEAM</v>
      </c>
      <c r="D628" s="167" t="str">
        <f>IF(C628="","",VLOOKUP($A628,'Infos Gerais'!$A$2:$I$101,9,FALSE))</f>
        <v>FIP</v>
      </c>
      <c r="E628" s="97" t="s">
        <v>34</v>
      </c>
      <c r="F628" s="98">
        <v>4</v>
      </c>
      <c r="G628" s="113">
        <v>401965.3</v>
      </c>
      <c r="H628" s="196">
        <v>371636.64</v>
      </c>
      <c r="I628" s="192">
        <v>41671</v>
      </c>
      <c r="J628" s="100">
        <v>41722</v>
      </c>
    </row>
    <row r="629" spans="1:10" x14ac:dyDescent="0.25">
      <c r="A629" s="96" t="s">
        <v>516</v>
      </c>
      <c r="B629" s="165" t="str">
        <f>IF(C629="","",VLOOKUP($A629,'Infos Gerais'!$A$2:$D$101,4,FALSE))</f>
        <v>Extinto</v>
      </c>
      <c r="C629" s="170" t="str">
        <f>IF(A629="","",VLOOKUP($A629,'Infos Gerais'!$A$2:$I$101,7,FALSE))</f>
        <v>FEAM</v>
      </c>
      <c r="D629" s="167" t="str">
        <f>IF(C629="","",VLOOKUP($A629,'Infos Gerais'!$A$2:$I$101,9,FALSE))</f>
        <v>FIP</v>
      </c>
      <c r="E629" s="97" t="s">
        <v>34</v>
      </c>
      <c r="F629" s="98">
        <v>5</v>
      </c>
      <c r="G629" s="113">
        <v>403745.2</v>
      </c>
      <c r="H629" s="196">
        <v>403745.2</v>
      </c>
      <c r="I629" s="192">
        <v>41791</v>
      </c>
      <c r="J629" s="100">
        <v>41830</v>
      </c>
    </row>
    <row r="630" spans="1:10" x14ac:dyDescent="0.25">
      <c r="A630" s="96" t="s">
        <v>516</v>
      </c>
      <c r="B630" s="165" t="str">
        <f>IF(C630="","",VLOOKUP($A630,'Infos Gerais'!$A$2:$D$101,4,FALSE))</f>
        <v>Extinto</v>
      </c>
      <c r="C630" s="170" t="str">
        <f>IF(A630="","",VLOOKUP($A630,'Infos Gerais'!$A$2:$I$101,7,FALSE))</f>
        <v>FEAM</v>
      </c>
      <c r="D630" s="167" t="str">
        <f>IF(C630="","",VLOOKUP($A630,'Infos Gerais'!$A$2:$I$101,9,FALSE))</f>
        <v>FIP</v>
      </c>
      <c r="E630" s="97" t="s">
        <v>34</v>
      </c>
      <c r="F630" s="98">
        <v>6</v>
      </c>
      <c r="G630" s="113">
        <v>372207.22</v>
      </c>
      <c r="H630" s="196">
        <v>372207.22</v>
      </c>
      <c r="I630" s="192">
        <v>41913</v>
      </c>
      <c r="J630" s="100">
        <v>41950</v>
      </c>
    </row>
    <row r="631" spans="1:10" x14ac:dyDescent="0.25">
      <c r="A631" s="96" t="s">
        <v>516</v>
      </c>
      <c r="B631" s="165" t="str">
        <f>IF(C631="","",VLOOKUP($A631,'Infos Gerais'!$A$2:$D$101,4,FALSE))</f>
        <v>Extinto</v>
      </c>
      <c r="C631" s="170" t="str">
        <f>IF(A631="","",VLOOKUP($A631,'Infos Gerais'!$A$2:$I$101,7,FALSE))</f>
        <v>FEAM</v>
      </c>
      <c r="D631" s="167" t="str">
        <f>IF(C631="","",VLOOKUP($A631,'Infos Gerais'!$A$2:$I$101,9,FALSE))</f>
        <v>FIP</v>
      </c>
      <c r="E631" s="97" t="s">
        <v>37</v>
      </c>
      <c r="F631" s="98">
        <v>7</v>
      </c>
      <c r="G631" s="113">
        <v>307633.90000000002</v>
      </c>
      <c r="H631" s="196">
        <v>247437.31</v>
      </c>
      <c r="I631" s="192">
        <v>42036</v>
      </c>
      <c r="J631" s="100">
        <v>42093</v>
      </c>
    </row>
    <row r="632" spans="1:10" x14ac:dyDescent="0.25">
      <c r="A632" s="96" t="s">
        <v>516</v>
      </c>
      <c r="B632" s="165" t="str">
        <f>IF(C632="","",VLOOKUP($A632,'Infos Gerais'!$A$2:$D$101,4,FALSE))</f>
        <v>Extinto</v>
      </c>
      <c r="C632" s="170" t="str">
        <f>IF(A632="","",VLOOKUP($A632,'Infos Gerais'!$A$2:$I$101,7,FALSE))</f>
        <v>FEAM</v>
      </c>
      <c r="D632" s="167" t="str">
        <f>IF(C632="","",VLOOKUP($A632,'Infos Gerais'!$A$2:$I$101,9,FALSE))</f>
        <v>FIP</v>
      </c>
      <c r="E632" s="97" t="s">
        <v>40</v>
      </c>
      <c r="F632" s="98">
        <v>8</v>
      </c>
      <c r="G632" s="113">
        <v>217136.36</v>
      </c>
      <c r="H632" s="196">
        <v>217136.36</v>
      </c>
      <c r="I632" s="192">
        <v>42156</v>
      </c>
      <c r="J632" s="100">
        <v>42215</v>
      </c>
    </row>
    <row r="633" spans="1:10" x14ac:dyDescent="0.25">
      <c r="A633" s="96" t="s">
        <v>516</v>
      </c>
      <c r="B633" s="165" t="str">
        <f>IF(C633="","",VLOOKUP($A633,'Infos Gerais'!$A$2:$D$101,4,FALSE))</f>
        <v>Extinto</v>
      </c>
      <c r="C633" s="170" t="str">
        <f>IF(A633="","",VLOOKUP($A633,'Infos Gerais'!$A$2:$I$101,7,FALSE))</f>
        <v>FEAM</v>
      </c>
      <c r="D633" s="167" t="str">
        <f>IF(C633="","",VLOOKUP($A633,'Infos Gerais'!$A$2:$I$101,9,FALSE))</f>
        <v>FIP</v>
      </c>
      <c r="E633" s="97" t="s">
        <v>40</v>
      </c>
      <c r="F633" s="98">
        <v>9</v>
      </c>
      <c r="G633" s="113">
        <v>140733.59</v>
      </c>
      <c r="H633" s="196">
        <v>106523.18</v>
      </c>
      <c r="I633" s="192">
        <v>42278</v>
      </c>
      <c r="J633" s="100">
        <v>42297</v>
      </c>
    </row>
    <row r="634" spans="1:10" x14ac:dyDescent="0.25">
      <c r="A634" s="96" t="s">
        <v>517</v>
      </c>
      <c r="B634" s="165" t="str">
        <f>IF(C634="","",VLOOKUP($A634,'Infos Gerais'!$A$2:$D$101,4,FALSE))</f>
        <v>Extinto</v>
      </c>
      <c r="C634" s="170" t="str">
        <f>IF(A634="","",VLOOKUP($A634,'Infos Gerais'!$A$2:$I$101,7,FALSE))</f>
        <v>SEPLAG</v>
      </c>
      <c r="D634" s="167" t="str">
        <f>IF(C634="","",VLOOKUP($A634,'Infos Gerais'!$A$2:$I$101,9,FALSE))</f>
        <v>IQM</v>
      </c>
      <c r="E634" s="97" t="s">
        <v>29</v>
      </c>
      <c r="F634" s="98">
        <v>1</v>
      </c>
      <c r="G634" s="113">
        <v>501160.92</v>
      </c>
      <c r="H634" s="196">
        <v>501160.92</v>
      </c>
      <c r="I634" s="192">
        <v>41365</v>
      </c>
      <c r="J634" s="100">
        <v>41446</v>
      </c>
    </row>
    <row r="635" spans="1:10" x14ac:dyDescent="0.25">
      <c r="A635" s="96" t="s">
        <v>517</v>
      </c>
      <c r="B635" s="165" t="str">
        <f>IF(C635="","",VLOOKUP($A635,'Infos Gerais'!$A$2:$D$101,4,FALSE))</f>
        <v>Extinto</v>
      </c>
      <c r="C635" s="170" t="str">
        <f>IF(A635="","",VLOOKUP($A635,'Infos Gerais'!$A$2:$I$101,7,FALSE))</f>
        <v>SEPLAG</v>
      </c>
      <c r="D635" s="167" t="str">
        <f>IF(C635="","",VLOOKUP($A635,'Infos Gerais'!$A$2:$I$101,9,FALSE))</f>
        <v>IQM</v>
      </c>
      <c r="E635" s="97" t="s">
        <v>29</v>
      </c>
      <c r="F635" s="98">
        <v>2</v>
      </c>
      <c r="G635" s="113">
        <v>1556937.53</v>
      </c>
      <c r="H635" s="196">
        <v>1556937.53</v>
      </c>
      <c r="I635" s="192">
        <v>41487</v>
      </c>
      <c r="J635" s="100">
        <v>41926</v>
      </c>
    </row>
    <row r="636" spans="1:10" x14ac:dyDescent="0.25">
      <c r="A636" s="96" t="s">
        <v>517</v>
      </c>
      <c r="B636" s="165" t="str">
        <f>IF(C636="","",VLOOKUP($A636,'Infos Gerais'!$A$2:$D$101,4,FALSE))</f>
        <v>Extinto</v>
      </c>
      <c r="C636" s="170" t="str">
        <f>IF(A636="","",VLOOKUP($A636,'Infos Gerais'!$A$2:$I$101,7,FALSE))</f>
        <v>SEPLAG</v>
      </c>
      <c r="D636" s="167" t="str">
        <f>IF(C636="","",VLOOKUP($A636,'Infos Gerais'!$A$2:$I$101,9,FALSE))</f>
        <v>IQM</v>
      </c>
      <c r="E636" s="97" t="s">
        <v>29</v>
      </c>
      <c r="F636" s="98">
        <v>3</v>
      </c>
      <c r="G636" s="113">
        <v>213638.98</v>
      </c>
      <c r="H636" s="196">
        <v>213638.98</v>
      </c>
      <c r="I636" s="192">
        <v>41579</v>
      </c>
      <c r="J636" s="100">
        <v>41618</v>
      </c>
    </row>
    <row r="637" spans="1:10" x14ac:dyDescent="0.25">
      <c r="A637" s="96" t="s">
        <v>517</v>
      </c>
      <c r="B637" s="165" t="str">
        <f>IF(C637="","",VLOOKUP($A637,'Infos Gerais'!$A$2:$D$101,4,FALSE))</f>
        <v>Extinto</v>
      </c>
      <c r="C637" s="170" t="str">
        <f>IF(A637="","",VLOOKUP($A637,'Infos Gerais'!$A$2:$I$101,7,FALSE))</f>
        <v>SEPLAG</v>
      </c>
      <c r="D637" s="167" t="str">
        <f>IF(C637="","",VLOOKUP($A637,'Infos Gerais'!$A$2:$I$101,9,FALSE))</f>
        <v>IQM</v>
      </c>
      <c r="E637" s="97" t="s">
        <v>29</v>
      </c>
      <c r="F637" s="98">
        <v>4</v>
      </c>
      <c r="G637" s="113">
        <v>766190.59</v>
      </c>
      <c r="H637" s="196">
        <v>118641.63</v>
      </c>
      <c r="I637" s="192">
        <v>41671</v>
      </c>
      <c r="J637" s="100">
        <v>41712</v>
      </c>
    </row>
    <row r="638" spans="1:10" x14ac:dyDescent="0.25">
      <c r="A638" s="96" t="s">
        <v>517</v>
      </c>
      <c r="B638" s="165" t="str">
        <f>IF(C638="","",VLOOKUP($A638,'Infos Gerais'!$A$2:$D$101,4,FALSE))</f>
        <v>Extinto</v>
      </c>
      <c r="C638" s="170" t="str">
        <f>IF(A638="","",VLOOKUP($A638,'Infos Gerais'!$A$2:$I$101,7,FALSE))</f>
        <v>SEPLAG</v>
      </c>
      <c r="D638" s="167" t="str">
        <f>IF(C638="","",VLOOKUP($A638,'Infos Gerais'!$A$2:$I$101,9,FALSE))</f>
        <v>IQM</v>
      </c>
      <c r="E638" s="97" t="s">
        <v>34</v>
      </c>
      <c r="F638" s="98">
        <v>5</v>
      </c>
      <c r="G638" s="113">
        <v>15659.93</v>
      </c>
      <c r="H638" s="196">
        <v>15659.93</v>
      </c>
      <c r="I638" s="192">
        <v>41760</v>
      </c>
      <c r="J638" s="100">
        <v>41789</v>
      </c>
    </row>
    <row r="639" spans="1:10" x14ac:dyDescent="0.25">
      <c r="A639" s="96" t="s">
        <v>518</v>
      </c>
      <c r="B639" s="165" t="str">
        <f>IF(C639="","",VLOOKUP($A639,'Infos Gerais'!$A$2:$D$101,4,FALSE))</f>
        <v>Extinto</v>
      </c>
      <c r="C639" s="170" t="str">
        <f>IF(A639="","",VLOOKUP($A639,'Infos Gerais'!$A$2:$I$101,7,FALSE))</f>
        <v>SESP</v>
      </c>
      <c r="D639" s="167" t="str">
        <f>IF(C639="","",VLOOKUP($A639,'Infos Gerais'!$A$2:$I$101,9,FALSE))</f>
        <v>IJUCI</v>
      </c>
      <c r="E639" s="97" t="s">
        <v>29</v>
      </c>
      <c r="F639" s="98">
        <v>1</v>
      </c>
      <c r="G639" s="113">
        <v>3563482.72</v>
      </c>
      <c r="H639" s="196">
        <v>3563482.72</v>
      </c>
      <c r="I639" s="192">
        <v>42461</v>
      </c>
      <c r="J639" s="100">
        <v>42493</v>
      </c>
    </row>
    <row r="640" spans="1:10" x14ac:dyDescent="0.25">
      <c r="A640" s="96" t="s">
        <v>518</v>
      </c>
      <c r="B640" s="165" t="str">
        <f>IF(C640="","",VLOOKUP($A640,'Infos Gerais'!$A$2:$D$101,4,FALSE))</f>
        <v>Extinto</v>
      </c>
      <c r="C640" s="170" t="str">
        <f>IF(A640="","",VLOOKUP($A640,'Infos Gerais'!$A$2:$I$101,7,FALSE))</f>
        <v>SESP</v>
      </c>
      <c r="D640" s="167" t="str">
        <f>IF(C640="","",VLOOKUP($A640,'Infos Gerais'!$A$2:$I$101,9,FALSE))</f>
        <v>IJUCI</v>
      </c>
      <c r="E640" s="97" t="s">
        <v>29</v>
      </c>
      <c r="F640" s="98">
        <v>2</v>
      </c>
      <c r="G640" s="113">
        <v>4965063.82</v>
      </c>
      <c r="H640" s="196">
        <v>4965063.82</v>
      </c>
      <c r="I640" s="192">
        <v>42552</v>
      </c>
      <c r="J640" s="100">
        <v>42601</v>
      </c>
    </row>
    <row r="641" spans="1:10" x14ac:dyDescent="0.25">
      <c r="A641" s="96" t="s">
        <v>518</v>
      </c>
      <c r="B641" s="165" t="str">
        <f>IF(C641="","",VLOOKUP($A641,'Infos Gerais'!$A$2:$D$101,4,FALSE))</f>
        <v>Extinto</v>
      </c>
      <c r="C641" s="170" t="str">
        <f>IF(A641="","",VLOOKUP($A641,'Infos Gerais'!$A$2:$I$101,7,FALSE))</f>
        <v>SESP</v>
      </c>
      <c r="D641" s="167" t="str">
        <f>IF(C641="","",VLOOKUP($A641,'Infos Gerais'!$A$2:$I$101,9,FALSE))</f>
        <v>IJUCI</v>
      </c>
      <c r="E641" s="97" t="s">
        <v>29</v>
      </c>
      <c r="F641" s="98">
        <v>3</v>
      </c>
      <c r="G641" s="113">
        <v>4942267.68</v>
      </c>
      <c r="H641" s="196">
        <v>4942267.68</v>
      </c>
      <c r="I641" s="192">
        <v>42614</v>
      </c>
      <c r="J641" s="100">
        <v>42699</v>
      </c>
    </row>
    <row r="642" spans="1:10" x14ac:dyDescent="0.25">
      <c r="A642" s="96" t="s">
        <v>518</v>
      </c>
      <c r="B642" s="165" t="str">
        <f>IF(C642="","",VLOOKUP($A642,'Infos Gerais'!$A$2:$D$101,4,FALSE))</f>
        <v>Extinto</v>
      </c>
      <c r="C642" s="170" t="str">
        <f>IF(A642="","",VLOOKUP($A642,'Infos Gerais'!$A$2:$I$101,7,FALSE))</f>
        <v>SESP</v>
      </c>
      <c r="D642" s="167" t="str">
        <f>IF(C642="","",VLOOKUP($A642,'Infos Gerais'!$A$2:$I$101,9,FALSE))</f>
        <v>IJUCI</v>
      </c>
      <c r="E642" s="97" t="s">
        <v>29</v>
      </c>
      <c r="F642" s="98">
        <v>4</v>
      </c>
      <c r="G642" s="113">
        <v>6980845.7300000004</v>
      </c>
      <c r="H642" s="196">
        <v>6980845.7300000004</v>
      </c>
      <c r="I642" s="192">
        <v>42675</v>
      </c>
      <c r="J642" s="100">
        <v>42733</v>
      </c>
    </row>
    <row r="643" spans="1:10" x14ac:dyDescent="0.25">
      <c r="A643" s="96" t="s">
        <v>518</v>
      </c>
      <c r="B643" s="165" t="str">
        <f>IF(C643="","",VLOOKUP($A643,'Infos Gerais'!$A$2:$D$101,4,FALSE))</f>
        <v>Extinto</v>
      </c>
      <c r="C643" s="170" t="str">
        <f>IF(A643="","",VLOOKUP($A643,'Infos Gerais'!$A$2:$I$101,7,FALSE))</f>
        <v>SESP</v>
      </c>
      <c r="D643" s="167" t="str">
        <f>IF(C643="","",VLOOKUP($A643,'Infos Gerais'!$A$2:$I$101,9,FALSE))</f>
        <v>IJUCI</v>
      </c>
      <c r="E643" s="97" t="s">
        <v>29</v>
      </c>
      <c r="F643" s="98">
        <v>5</v>
      </c>
      <c r="G643" s="113">
        <v>4784563.82</v>
      </c>
      <c r="H643" s="196">
        <v>0</v>
      </c>
      <c r="I643" s="192">
        <v>42767</v>
      </c>
      <c r="J643" s="100"/>
    </row>
    <row r="644" spans="1:10" x14ac:dyDescent="0.25">
      <c r="A644" s="96" t="s">
        <v>518</v>
      </c>
      <c r="B644" s="165" t="str">
        <f>IF(C644="","",VLOOKUP($A644,'Infos Gerais'!$A$2:$D$101,4,FALSE))</f>
        <v>Extinto</v>
      </c>
      <c r="C644" s="170" t="str">
        <f>IF(A644="","",VLOOKUP($A644,'Infos Gerais'!$A$2:$I$101,7,FALSE))</f>
        <v>SESP</v>
      </c>
      <c r="D644" s="167" t="str">
        <f>IF(C644="","",VLOOKUP($A644,'Infos Gerais'!$A$2:$I$101,9,FALSE))</f>
        <v>IJUCI</v>
      </c>
      <c r="E644" s="97" t="s">
        <v>34</v>
      </c>
      <c r="F644" s="98">
        <v>6</v>
      </c>
      <c r="G644" s="113">
        <v>6528342.8200000003</v>
      </c>
      <c r="H644" s="196">
        <v>6528342.8200000003</v>
      </c>
      <c r="I644" s="192">
        <v>42826</v>
      </c>
      <c r="J644" s="100">
        <v>42907</v>
      </c>
    </row>
    <row r="645" spans="1:10" x14ac:dyDescent="0.25">
      <c r="A645" s="96" t="s">
        <v>519</v>
      </c>
      <c r="B645" s="165" t="str">
        <f>IF(C645="","",VLOOKUP($A645,'Infos Gerais'!$A$2:$D$101,4,FALSE))</f>
        <v>Extinto</v>
      </c>
      <c r="C645" s="170" t="str">
        <f>IF(A645="","",VLOOKUP($A645,'Infos Gerais'!$A$2:$I$101,7,FALSE))</f>
        <v>FCS</v>
      </c>
      <c r="D645" s="167" t="str">
        <f>IF(C645="","",VLOOKUP($A645,'Infos Gerais'!$A$2:$I$101,9,FALSE))</f>
        <v>APPA</v>
      </c>
      <c r="E645" s="97" t="s">
        <v>29</v>
      </c>
      <c r="F645" s="98">
        <v>1</v>
      </c>
      <c r="G645" s="113">
        <v>554564.4</v>
      </c>
      <c r="H645" s="196">
        <v>554564.4</v>
      </c>
      <c r="I645" s="192">
        <v>42522</v>
      </c>
      <c r="J645" s="100">
        <v>42549</v>
      </c>
    </row>
    <row r="646" spans="1:10" x14ac:dyDescent="0.25">
      <c r="A646" s="96" t="s">
        <v>519</v>
      </c>
      <c r="B646" s="165" t="str">
        <f>IF(C646="","",VLOOKUP($A646,'Infos Gerais'!$A$2:$D$101,4,FALSE))</f>
        <v>Extinto</v>
      </c>
      <c r="C646" s="170" t="str">
        <f>IF(A646="","",VLOOKUP($A646,'Infos Gerais'!$A$2:$I$101,7,FALSE))</f>
        <v>FCS</v>
      </c>
      <c r="D646" s="167" t="str">
        <f>IF(C646="","",VLOOKUP($A646,'Infos Gerais'!$A$2:$I$101,9,FALSE))</f>
        <v>APPA</v>
      </c>
      <c r="E646" s="97" t="s">
        <v>29</v>
      </c>
      <c r="F646" s="98">
        <v>2</v>
      </c>
      <c r="G646" s="113">
        <v>571625.07999999996</v>
      </c>
      <c r="H646" s="196">
        <v>571625.07999999996</v>
      </c>
      <c r="I646" s="192">
        <v>42614</v>
      </c>
      <c r="J646" s="100">
        <v>42664</v>
      </c>
    </row>
    <row r="647" spans="1:10" x14ac:dyDescent="0.25">
      <c r="A647" s="96" t="s">
        <v>519</v>
      </c>
      <c r="B647" s="165" t="str">
        <f>IF(C647="","",VLOOKUP($A647,'Infos Gerais'!$A$2:$D$101,4,FALSE))</f>
        <v>Extinto</v>
      </c>
      <c r="C647" s="170" t="str">
        <f>IF(A647="","",VLOOKUP($A647,'Infos Gerais'!$A$2:$I$101,7,FALSE))</f>
        <v>FCS</v>
      </c>
      <c r="D647" s="167" t="str">
        <f>IF(C647="","",VLOOKUP($A647,'Infos Gerais'!$A$2:$I$101,9,FALSE))</f>
        <v>APPA</v>
      </c>
      <c r="E647" s="97" t="s">
        <v>29</v>
      </c>
      <c r="F647" s="98">
        <v>3</v>
      </c>
      <c r="G647" s="113">
        <v>434988.03</v>
      </c>
      <c r="H647" s="197"/>
      <c r="I647" s="192">
        <v>42705</v>
      </c>
      <c r="J647" s="100"/>
    </row>
    <row r="648" spans="1:10" x14ac:dyDescent="0.25">
      <c r="A648" s="96" t="s">
        <v>519</v>
      </c>
      <c r="B648" s="165" t="str">
        <f>IF(C648="","",VLOOKUP($A648,'Infos Gerais'!$A$2:$D$101,4,FALSE))</f>
        <v>Extinto</v>
      </c>
      <c r="C648" s="170" t="str">
        <f>IF(A648="","",VLOOKUP($A648,'Infos Gerais'!$A$2:$I$101,7,FALSE))</f>
        <v>FCS</v>
      </c>
      <c r="D648" s="167" t="str">
        <f>IF(C648="","",VLOOKUP($A648,'Infos Gerais'!$A$2:$I$101,9,FALSE))</f>
        <v>APPA</v>
      </c>
      <c r="E648" s="97" t="s">
        <v>34</v>
      </c>
      <c r="F648" s="98">
        <v>4</v>
      </c>
      <c r="G648" s="113">
        <v>100752.48234727874</v>
      </c>
      <c r="H648" s="196">
        <v>60718.95</v>
      </c>
      <c r="I648" s="192">
        <v>42795</v>
      </c>
      <c r="J648" s="100">
        <v>42887</v>
      </c>
    </row>
    <row r="649" spans="1:10" x14ac:dyDescent="0.25">
      <c r="A649" s="96" t="s">
        <v>520</v>
      </c>
      <c r="B649" s="165" t="str">
        <f>IF(C649="","",VLOOKUP($A649,'Infos Gerais'!$A$2:$D$101,4,FALSE))</f>
        <v>Extinto</v>
      </c>
      <c r="C649" s="170" t="str">
        <f>IF(A649="","",VLOOKUP($A649,'Infos Gerais'!$A$2:$I$101,7,FALSE))</f>
        <v>FCS</v>
      </c>
      <c r="D649" s="167" t="str">
        <f>IF(C649="","",VLOOKUP($A649,'Infos Gerais'!$A$2:$I$101,9,FALSE))</f>
        <v>APPA</v>
      </c>
      <c r="E649" s="97" t="s">
        <v>29</v>
      </c>
      <c r="F649" s="98">
        <v>1</v>
      </c>
      <c r="G649" s="113">
        <v>903367.15893228003</v>
      </c>
      <c r="H649" s="196">
        <v>903367.16</v>
      </c>
      <c r="I649" s="192">
        <v>42522</v>
      </c>
      <c r="J649" s="100">
        <v>42549</v>
      </c>
    </row>
    <row r="650" spans="1:10" x14ac:dyDescent="0.25">
      <c r="A650" s="96" t="s">
        <v>520</v>
      </c>
      <c r="B650" s="165" t="str">
        <f>IF(C650="","",VLOOKUP($A650,'Infos Gerais'!$A$2:$D$101,4,FALSE))</f>
        <v>Extinto</v>
      </c>
      <c r="C650" s="170" t="str">
        <f>IF(A650="","",VLOOKUP($A650,'Infos Gerais'!$A$2:$I$101,7,FALSE))</f>
        <v>FCS</v>
      </c>
      <c r="D650" s="167" t="str">
        <f>IF(C650="","",VLOOKUP($A650,'Infos Gerais'!$A$2:$I$101,9,FALSE))</f>
        <v>APPA</v>
      </c>
      <c r="E650" s="97" t="s">
        <v>29</v>
      </c>
      <c r="F650" s="98">
        <v>2</v>
      </c>
      <c r="G650" s="113">
        <v>588550.46</v>
      </c>
      <c r="H650" s="196">
        <v>588550.46</v>
      </c>
      <c r="I650" s="192">
        <v>42614</v>
      </c>
      <c r="J650" s="100">
        <v>42650</v>
      </c>
    </row>
    <row r="651" spans="1:10" x14ac:dyDescent="0.25">
      <c r="A651" s="96" t="s">
        <v>520</v>
      </c>
      <c r="B651" s="165" t="str">
        <f>IF(C651="","",VLOOKUP($A651,'Infos Gerais'!$A$2:$D$101,4,FALSE))</f>
        <v>Extinto</v>
      </c>
      <c r="C651" s="170" t="str">
        <f>IF(A651="","",VLOOKUP($A651,'Infos Gerais'!$A$2:$I$101,7,FALSE))</f>
        <v>FCS</v>
      </c>
      <c r="D651" s="167" t="str">
        <f>IF(C651="","",VLOOKUP($A651,'Infos Gerais'!$A$2:$I$101,9,FALSE))</f>
        <v>APPA</v>
      </c>
      <c r="E651" s="97" t="s">
        <v>29</v>
      </c>
      <c r="F651" s="98">
        <v>3</v>
      </c>
      <c r="G651" s="113">
        <v>500160.29</v>
      </c>
      <c r="H651" s="196">
        <v>500160.29</v>
      </c>
      <c r="I651" s="192">
        <v>42705</v>
      </c>
      <c r="J651" s="100">
        <v>42746</v>
      </c>
    </row>
    <row r="652" spans="1:10" x14ac:dyDescent="0.25">
      <c r="A652" s="96" t="s">
        <v>520</v>
      </c>
      <c r="B652" s="165" t="str">
        <f>IF(C652="","",VLOOKUP($A652,'Infos Gerais'!$A$2:$D$101,4,FALSE))</f>
        <v>Extinto</v>
      </c>
      <c r="C652" s="170" t="str">
        <f>IF(A652="","",VLOOKUP($A652,'Infos Gerais'!$A$2:$I$101,7,FALSE))</f>
        <v>FCS</v>
      </c>
      <c r="D652" s="167" t="str">
        <f>IF(C652="","",VLOOKUP($A652,'Infos Gerais'!$A$2:$I$101,9,FALSE))</f>
        <v>APPA</v>
      </c>
      <c r="E652" s="97" t="s">
        <v>34</v>
      </c>
      <c r="F652" s="98">
        <v>4</v>
      </c>
      <c r="G652" s="113">
        <v>313368.7452</v>
      </c>
      <c r="H652" s="196">
        <v>313368.75</v>
      </c>
      <c r="I652" s="192">
        <v>42767</v>
      </c>
      <c r="J652" s="100">
        <v>42836</v>
      </c>
    </row>
    <row r="653" spans="1:10" x14ac:dyDescent="0.25">
      <c r="A653" s="96" t="s">
        <v>520</v>
      </c>
      <c r="B653" s="165" t="str">
        <f>IF(C653="","",VLOOKUP($A653,'Infos Gerais'!$A$2:$D$101,4,FALSE))</f>
        <v>Extinto</v>
      </c>
      <c r="C653" s="170" t="str">
        <f>IF(A653="","",VLOOKUP($A653,'Infos Gerais'!$A$2:$I$101,7,FALSE))</f>
        <v>FCS</v>
      </c>
      <c r="D653" s="167" t="str">
        <f>IF(C653="","",VLOOKUP($A653,'Infos Gerais'!$A$2:$I$101,9,FALSE))</f>
        <v>APPA</v>
      </c>
      <c r="E653" s="97" t="s">
        <v>34</v>
      </c>
      <c r="F653" s="98">
        <v>5</v>
      </c>
      <c r="G653" s="113">
        <v>178840.53903200003</v>
      </c>
      <c r="H653" s="196">
        <v>72903.87</v>
      </c>
      <c r="I653" s="192">
        <v>42795</v>
      </c>
      <c r="J653" s="100">
        <v>42836</v>
      </c>
    </row>
    <row r="654" spans="1:10" x14ac:dyDescent="0.25">
      <c r="A654" s="96" t="s">
        <v>521</v>
      </c>
      <c r="B654" s="165" t="str">
        <f>IF(C654="","",VLOOKUP($A654,'Infos Gerais'!$A$2:$D$101,4,FALSE))</f>
        <v>Extinto</v>
      </c>
      <c r="C654" s="170" t="str">
        <f>IF(A654="","",VLOOKUP($A654,'Infos Gerais'!$A$2:$I$101,7,FALSE))</f>
        <v>FCS</v>
      </c>
      <c r="D654" s="167" t="str">
        <f>IF(C654="","",VLOOKUP($A654,'Infos Gerais'!$A$2:$I$101,9,FALSE))</f>
        <v>APPA</v>
      </c>
      <c r="E654" s="97" t="s">
        <v>29</v>
      </c>
      <c r="F654" s="98">
        <v>1</v>
      </c>
      <c r="G654" s="113">
        <v>1689551.26</v>
      </c>
      <c r="H654" s="196">
        <v>1689551.26</v>
      </c>
      <c r="I654" s="192">
        <v>42583</v>
      </c>
      <c r="J654" s="100">
        <v>42614</v>
      </c>
    </row>
    <row r="655" spans="1:10" x14ac:dyDescent="0.25">
      <c r="A655" s="96" t="s">
        <v>521</v>
      </c>
      <c r="B655" s="165" t="str">
        <f>IF(C655="","",VLOOKUP($A655,'Infos Gerais'!$A$2:$D$101,4,FALSE))</f>
        <v>Extinto</v>
      </c>
      <c r="C655" s="170" t="str">
        <f>IF(A655="","",VLOOKUP($A655,'Infos Gerais'!$A$2:$I$101,7,FALSE))</f>
        <v>FCS</v>
      </c>
      <c r="D655" s="167" t="str">
        <f>IF(C655="","",VLOOKUP($A655,'Infos Gerais'!$A$2:$I$101,9,FALSE))</f>
        <v>APPA</v>
      </c>
      <c r="E655" s="97" t="s">
        <v>29</v>
      </c>
      <c r="F655" s="98">
        <v>2</v>
      </c>
      <c r="G655" s="113">
        <v>1156519.28</v>
      </c>
      <c r="H655" s="196">
        <v>1156519.28</v>
      </c>
      <c r="I655" s="192">
        <v>42705</v>
      </c>
      <c r="J655" s="100">
        <v>42734</v>
      </c>
    </row>
    <row r="656" spans="1:10" x14ac:dyDescent="0.25">
      <c r="A656" s="96" t="s">
        <v>521</v>
      </c>
      <c r="B656" s="165" t="str">
        <f>IF(C656="","",VLOOKUP($A656,'Infos Gerais'!$A$2:$D$101,4,FALSE))</f>
        <v>Extinto</v>
      </c>
      <c r="C656" s="170" t="str">
        <f>IF(A656="","",VLOOKUP($A656,'Infos Gerais'!$A$2:$I$101,7,FALSE))</f>
        <v>FCS</v>
      </c>
      <c r="D656" s="167" t="str">
        <f>IF(C656="","",VLOOKUP($A656,'Infos Gerais'!$A$2:$I$101,9,FALSE))</f>
        <v>APPA</v>
      </c>
      <c r="E656" s="97" t="s">
        <v>34</v>
      </c>
      <c r="F656" s="98">
        <v>3</v>
      </c>
      <c r="G656" s="113">
        <v>136741.37089198982</v>
      </c>
      <c r="H656" s="196">
        <v>0</v>
      </c>
      <c r="I656" s="192">
        <v>42767</v>
      </c>
      <c r="J656" s="100"/>
    </row>
    <row r="657" spans="1:10" x14ac:dyDescent="0.25">
      <c r="A657" s="96" t="s">
        <v>521</v>
      </c>
      <c r="B657" s="165" t="str">
        <f>IF(C657="","",VLOOKUP($A657,'Infos Gerais'!$A$2:$D$101,4,FALSE))</f>
        <v>Extinto</v>
      </c>
      <c r="C657" s="170" t="str">
        <f>IF(A657="","",VLOOKUP($A657,'Infos Gerais'!$A$2:$I$101,7,FALSE))</f>
        <v>FCS</v>
      </c>
      <c r="D657" s="167" t="str">
        <f>IF(C657="","",VLOOKUP($A657,'Infos Gerais'!$A$2:$I$101,9,FALSE))</f>
        <v>APPA</v>
      </c>
      <c r="E657" s="97" t="s">
        <v>34</v>
      </c>
      <c r="F657" s="98">
        <v>4</v>
      </c>
      <c r="G657" s="113">
        <v>517178.03197948885</v>
      </c>
      <c r="H657" s="196">
        <v>198030.86</v>
      </c>
      <c r="I657" s="192">
        <v>42795</v>
      </c>
      <c r="J657" s="100">
        <v>42887</v>
      </c>
    </row>
    <row r="658" spans="1:10" x14ac:dyDescent="0.25">
      <c r="A658" s="96" t="s">
        <v>522</v>
      </c>
      <c r="B658" s="165" t="str">
        <f>IF(C658="","",VLOOKUP($A658,'Infos Gerais'!$A$2:$D$101,4,FALSE))</f>
        <v>Extinto</v>
      </c>
      <c r="C658" s="170" t="str">
        <f>IF(A658="","",VLOOKUP($A658,'Infos Gerais'!$A$2:$I$101,7,FALSE))</f>
        <v>SEEDIF</v>
      </c>
      <c r="D658" s="167" t="str">
        <f>IF(C658="","",VLOOKUP($A658,'Infos Gerais'!$A$2:$I$101,9,FALSE))</f>
        <v>IELO</v>
      </c>
      <c r="E658" s="97" t="s">
        <v>34</v>
      </c>
      <c r="F658" s="98">
        <v>1</v>
      </c>
      <c r="G658" s="113">
        <v>692676.13989376137</v>
      </c>
      <c r="H658" s="196">
        <v>692676.14</v>
      </c>
      <c r="I658" s="192">
        <v>42767</v>
      </c>
      <c r="J658" s="100">
        <v>42802</v>
      </c>
    </row>
    <row r="659" spans="1:10" x14ac:dyDescent="0.25">
      <c r="A659" s="96" t="s">
        <v>522</v>
      </c>
      <c r="B659" s="165" t="str">
        <f>IF(C659="","",VLOOKUP($A659,'Infos Gerais'!$A$2:$D$101,4,FALSE))</f>
        <v>Extinto</v>
      </c>
      <c r="C659" s="170" t="str">
        <f>IF(A659="","",VLOOKUP($A659,'Infos Gerais'!$A$2:$I$101,7,FALSE))</f>
        <v>SEEDIF</v>
      </c>
      <c r="D659" s="167" t="str">
        <f>IF(C659="","",VLOOKUP($A659,'Infos Gerais'!$A$2:$I$101,9,FALSE))</f>
        <v>IELO</v>
      </c>
      <c r="E659" s="97" t="s">
        <v>34</v>
      </c>
      <c r="F659" s="98">
        <v>2</v>
      </c>
      <c r="G659" s="113">
        <v>473276.09326250758</v>
      </c>
      <c r="H659" s="196">
        <v>0</v>
      </c>
      <c r="I659" s="192">
        <v>42856</v>
      </c>
      <c r="J659" s="100"/>
    </row>
    <row r="660" spans="1:10" x14ac:dyDescent="0.25">
      <c r="A660" s="96" t="s">
        <v>522</v>
      </c>
      <c r="B660" s="165" t="str">
        <f>IF(C660="","",VLOOKUP($A660,'Infos Gerais'!$A$2:$D$101,4,FALSE))</f>
        <v>Extinto</v>
      </c>
      <c r="C660" s="170" t="str">
        <f>IF(A660="","",VLOOKUP($A660,'Infos Gerais'!$A$2:$I$101,7,FALSE))</f>
        <v>SEEDIF</v>
      </c>
      <c r="D660" s="167" t="str">
        <f>IF(C660="","",VLOOKUP($A660,'Infos Gerais'!$A$2:$I$101,9,FALSE))</f>
        <v>IELO</v>
      </c>
      <c r="E660" s="97" t="s">
        <v>34</v>
      </c>
      <c r="F660" s="98">
        <v>3</v>
      </c>
      <c r="G660" s="113">
        <v>234998.04663125379</v>
      </c>
      <c r="H660" s="196">
        <v>234998.04663125379</v>
      </c>
      <c r="I660" s="192">
        <v>42917</v>
      </c>
      <c r="J660" s="100">
        <v>42964</v>
      </c>
    </row>
    <row r="661" spans="1:10" x14ac:dyDescent="0.25">
      <c r="A661" s="96" t="s">
        <v>522</v>
      </c>
      <c r="B661" s="165" t="str">
        <f>IF(C661="","",VLOOKUP($A661,'Infos Gerais'!$A$2:$D$101,4,FALSE))</f>
        <v>Extinto</v>
      </c>
      <c r="C661" s="170" t="str">
        <f>IF(A661="","",VLOOKUP($A661,'Infos Gerais'!$A$2:$I$101,7,FALSE))</f>
        <v>SEEDIF</v>
      </c>
      <c r="D661" s="167" t="str">
        <f>IF(C661="","",VLOOKUP($A661,'Infos Gerais'!$A$2:$I$101,9,FALSE))</f>
        <v>IELO</v>
      </c>
      <c r="E661" s="97" t="s">
        <v>37</v>
      </c>
      <c r="F661" s="98">
        <v>4</v>
      </c>
      <c r="G661" s="113">
        <v>344946.12</v>
      </c>
      <c r="H661" s="196">
        <v>0</v>
      </c>
      <c r="I661" s="192">
        <v>42979</v>
      </c>
      <c r="J661" s="100"/>
    </row>
    <row r="662" spans="1:10" x14ac:dyDescent="0.25">
      <c r="A662" s="96" t="s">
        <v>523</v>
      </c>
      <c r="B662" s="165" t="str">
        <f>IF(C662="","",VLOOKUP($A662,'Infos Gerais'!$A$2:$D$101,4,FALSE))</f>
        <v>Extinto</v>
      </c>
      <c r="C662" s="170" t="str">
        <f>IF(A662="","",VLOOKUP($A662,'Infos Gerais'!$A$2:$I$101,7,FALSE))</f>
        <v>SEESP</v>
      </c>
      <c r="D662" s="167" t="str">
        <f>IF(C662="","",VLOOKUP($A662,'Infos Gerais'!$A$2:$I$101,9,FALSE))</f>
        <v>FEEMG</v>
      </c>
      <c r="E662" s="97" t="s">
        <v>29</v>
      </c>
      <c r="F662" s="98">
        <v>1</v>
      </c>
      <c r="G662" s="113">
        <v>1813835.57</v>
      </c>
      <c r="H662" s="196">
        <v>1813835.57</v>
      </c>
      <c r="I662" s="192">
        <v>42795</v>
      </c>
      <c r="J662" s="100">
        <v>42864</v>
      </c>
    </row>
    <row r="663" spans="1:10" x14ac:dyDescent="0.25">
      <c r="A663" s="96" t="s">
        <v>523</v>
      </c>
      <c r="B663" s="165" t="str">
        <f>IF(C663="","",VLOOKUP($A663,'Infos Gerais'!$A$2:$D$101,4,FALSE))</f>
        <v>Extinto</v>
      </c>
      <c r="C663" s="170" t="str">
        <f>IF(A663="","",VLOOKUP($A663,'Infos Gerais'!$A$2:$I$101,7,FALSE))</f>
        <v>SEESP</v>
      </c>
      <c r="D663" s="167" t="str">
        <f>IF(C663="","",VLOOKUP($A663,'Infos Gerais'!$A$2:$I$101,9,FALSE))</f>
        <v>FEEMG</v>
      </c>
      <c r="E663" s="97" t="s">
        <v>29</v>
      </c>
      <c r="F663" s="98">
        <v>2</v>
      </c>
      <c r="G663" s="113">
        <v>1140355.96</v>
      </c>
      <c r="H663" s="196">
        <v>1140355.96</v>
      </c>
      <c r="I663" s="192">
        <v>42887</v>
      </c>
      <c r="J663" s="100">
        <v>43048</v>
      </c>
    </row>
    <row r="664" spans="1:10" x14ac:dyDescent="0.25">
      <c r="A664" s="96" t="s">
        <v>523</v>
      </c>
      <c r="B664" s="165" t="str">
        <f>IF(C664="","",VLOOKUP($A664,'Infos Gerais'!$A$2:$D$101,4,FALSE))</f>
        <v>Extinto</v>
      </c>
      <c r="C664" s="170" t="str">
        <f>IF(A664="","",VLOOKUP($A664,'Infos Gerais'!$A$2:$I$101,7,FALSE))</f>
        <v>SEESP</v>
      </c>
      <c r="D664" s="167" t="str">
        <f>IF(C664="","",VLOOKUP($A664,'Infos Gerais'!$A$2:$I$101,9,FALSE))</f>
        <v>FEEMG</v>
      </c>
      <c r="E664" s="97" t="s">
        <v>29</v>
      </c>
      <c r="F664" s="98">
        <v>3</v>
      </c>
      <c r="G664" s="113">
        <v>669781.38</v>
      </c>
      <c r="H664" s="196">
        <v>669781.38</v>
      </c>
      <c r="I664" s="192">
        <v>42979</v>
      </c>
      <c r="J664" s="100">
        <v>43102</v>
      </c>
    </row>
    <row r="665" spans="1:10" x14ac:dyDescent="0.25">
      <c r="A665" s="96" t="s">
        <v>523</v>
      </c>
      <c r="B665" s="165" t="str">
        <f>IF(C665="","",VLOOKUP($A665,'Infos Gerais'!$A$2:$D$101,4,FALSE))</f>
        <v>Extinto</v>
      </c>
      <c r="C665" s="170" t="str">
        <f>IF(A665="","",VLOOKUP($A665,'Infos Gerais'!$A$2:$I$101,7,FALSE))</f>
        <v>SEESP</v>
      </c>
      <c r="D665" s="167" t="str">
        <f>IF(C665="","",VLOOKUP($A665,'Infos Gerais'!$A$2:$I$101,9,FALSE))</f>
        <v>FEEMG</v>
      </c>
      <c r="E665" s="97" t="s">
        <v>29</v>
      </c>
      <c r="F665" s="98">
        <v>4</v>
      </c>
      <c r="G665" s="113">
        <v>285578.61</v>
      </c>
      <c r="H665" s="196">
        <v>0</v>
      </c>
      <c r="I665" s="192">
        <v>43040</v>
      </c>
      <c r="J665" s="100"/>
    </row>
    <row r="666" spans="1:10" x14ac:dyDescent="0.25">
      <c r="A666" s="96" t="s">
        <v>523</v>
      </c>
      <c r="B666" s="165" t="str">
        <f>IF(C666="","",VLOOKUP($A666,'Infos Gerais'!$A$2:$D$101,4,FALSE))</f>
        <v>Extinto</v>
      </c>
      <c r="C666" s="170" t="str">
        <f>IF(A666="","",VLOOKUP($A666,'Infos Gerais'!$A$2:$I$101,7,FALSE))</f>
        <v>SEESP</v>
      </c>
      <c r="D666" s="167" t="str">
        <f>IF(C666="","",VLOOKUP($A666,'Infos Gerais'!$A$2:$I$101,9,FALSE))</f>
        <v>FEEMG</v>
      </c>
      <c r="E666" s="97" t="s">
        <v>29</v>
      </c>
      <c r="F666" s="98">
        <v>5</v>
      </c>
      <c r="G666" s="113">
        <v>142789.31</v>
      </c>
      <c r="H666" s="196">
        <v>0</v>
      </c>
      <c r="I666" s="192">
        <v>43101</v>
      </c>
      <c r="J666" s="100"/>
    </row>
    <row r="667" spans="1:10" x14ac:dyDescent="0.25">
      <c r="A667" s="96" t="s">
        <v>524</v>
      </c>
      <c r="B667" s="165" t="str">
        <f>IF(C667="","",VLOOKUP($A667,'Infos Gerais'!$A$2:$D$101,4,FALSE))</f>
        <v>Extinto</v>
      </c>
      <c r="C667" s="170" t="str">
        <f>IF(A667="","",VLOOKUP($A667,'Infos Gerais'!$A$2:$I$101,7,FALSE))</f>
        <v>FCS</v>
      </c>
      <c r="D667" s="167" t="str">
        <f>IF(C667="","",VLOOKUP($A667,'Infos Gerais'!$A$2:$I$101,9,FALSE))</f>
        <v>APPA</v>
      </c>
      <c r="E667" s="97" t="s">
        <v>29</v>
      </c>
      <c r="F667" s="98">
        <v>1</v>
      </c>
      <c r="G667" s="113">
        <v>943993.02</v>
      </c>
      <c r="H667" s="196">
        <v>943993.02</v>
      </c>
      <c r="I667" s="192">
        <v>42887</v>
      </c>
      <c r="J667" s="100">
        <v>42947</v>
      </c>
    </row>
    <row r="668" spans="1:10" x14ac:dyDescent="0.25">
      <c r="A668" s="96" t="s">
        <v>524</v>
      </c>
      <c r="B668" s="165" t="str">
        <f>IF(C668="","",VLOOKUP($A668,'Infos Gerais'!$A$2:$D$101,4,FALSE))</f>
        <v>Extinto</v>
      </c>
      <c r="C668" s="170" t="str">
        <f>IF(A668="","",VLOOKUP($A668,'Infos Gerais'!$A$2:$I$101,7,FALSE))</f>
        <v>FCS</v>
      </c>
      <c r="D668" s="167" t="str">
        <f>IF(C668="","",VLOOKUP($A668,'Infos Gerais'!$A$2:$I$101,9,FALSE))</f>
        <v>APPA</v>
      </c>
      <c r="E668" s="97" t="s">
        <v>29</v>
      </c>
      <c r="F668" s="98">
        <v>2</v>
      </c>
      <c r="G668" s="113">
        <v>1233708.49</v>
      </c>
      <c r="H668" s="196">
        <v>1233708.49</v>
      </c>
      <c r="I668" s="192">
        <v>43009</v>
      </c>
      <c r="J668" s="100">
        <v>43098</v>
      </c>
    </row>
    <row r="669" spans="1:10" x14ac:dyDescent="0.25">
      <c r="A669" s="96" t="s">
        <v>524</v>
      </c>
      <c r="B669" s="165" t="str">
        <f>IF(C669="","",VLOOKUP($A669,'Infos Gerais'!$A$2:$D$101,4,FALSE))</f>
        <v>Extinto</v>
      </c>
      <c r="C669" s="170" t="str">
        <f>IF(A669="","",VLOOKUP($A669,'Infos Gerais'!$A$2:$I$101,7,FALSE))</f>
        <v>FCS</v>
      </c>
      <c r="D669" s="167" t="str">
        <f>IF(C669="","",VLOOKUP($A669,'Infos Gerais'!$A$2:$I$101,9,FALSE))</f>
        <v>APPA</v>
      </c>
      <c r="E669" s="97" t="s">
        <v>29</v>
      </c>
      <c r="F669" s="98">
        <v>3</v>
      </c>
      <c r="G669" s="113">
        <v>1030918.13</v>
      </c>
      <c r="H669" s="196">
        <v>1030918.13</v>
      </c>
      <c r="I669" s="192">
        <v>43132</v>
      </c>
      <c r="J669" s="100">
        <v>43294</v>
      </c>
    </row>
    <row r="670" spans="1:10" x14ac:dyDescent="0.25">
      <c r="A670" s="96" t="s">
        <v>524</v>
      </c>
      <c r="B670" s="165" t="str">
        <f>IF(C670="","",VLOOKUP($A670,'Infos Gerais'!$A$2:$D$101,4,FALSE))</f>
        <v>Extinto</v>
      </c>
      <c r="C670" s="170" t="str">
        <f>IF(A670="","",VLOOKUP($A670,'Infos Gerais'!$A$2:$I$101,7,FALSE))</f>
        <v>FCS</v>
      </c>
      <c r="D670" s="167" t="str">
        <f>IF(C670="","",VLOOKUP($A670,'Infos Gerais'!$A$2:$I$101,9,FALSE))</f>
        <v>APPA</v>
      </c>
      <c r="E670" s="97" t="s">
        <v>29</v>
      </c>
      <c r="F670" s="98">
        <v>4</v>
      </c>
      <c r="G670" s="113">
        <v>892247.04000000004</v>
      </c>
      <c r="H670" s="196">
        <v>892247.04000000004</v>
      </c>
      <c r="I670" s="192">
        <v>43252</v>
      </c>
      <c r="J670" s="100">
        <v>43354</v>
      </c>
    </row>
    <row r="671" spans="1:10" x14ac:dyDescent="0.25">
      <c r="A671" s="96" t="s">
        <v>524</v>
      </c>
      <c r="B671" s="165" t="str">
        <f>IF(C671="","",VLOOKUP($A671,'Infos Gerais'!$A$2:$D$101,4,FALSE))</f>
        <v>Extinto</v>
      </c>
      <c r="C671" s="170" t="str">
        <f>IF(A671="","",VLOOKUP($A671,'Infos Gerais'!$A$2:$I$101,7,FALSE))</f>
        <v>FCS</v>
      </c>
      <c r="D671" s="167" t="str">
        <f>IF(C671="","",VLOOKUP($A671,'Infos Gerais'!$A$2:$I$101,9,FALSE))</f>
        <v>APPA</v>
      </c>
      <c r="E671" s="97" t="s">
        <v>29</v>
      </c>
      <c r="F671" s="98">
        <v>5</v>
      </c>
      <c r="G671" s="113">
        <v>902202.95</v>
      </c>
      <c r="H671" s="196">
        <v>902202.95</v>
      </c>
      <c r="I671" s="192">
        <v>43374</v>
      </c>
      <c r="J671" s="100">
        <v>43418</v>
      </c>
    </row>
    <row r="672" spans="1:10" x14ac:dyDescent="0.25">
      <c r="A672" s="96" t="s">
        <v>524</v>
      </c>
      <c r="B672" s="165" t="str">
        <f>IF(C672="","",VLOOKUP($A672,'Infos Gerais'!$A$2:$D$101,4,FALSE))</f>
        <v>Extinto</v>
      </c>
      <c r="C672" s="170" t="str">
        <f>IF(A672="","",VLOOKUP($A672,'Infos Gerais'!$A$2:$I$101,7,FALSE))</f>
        <v>FCS</v>
      </c>
      <c r="D672" s="167" t="str">
        <f>IF(C672="","",VLOOKUP($A672,'Infos Gerais'!$A$2:$I$101,9,FALSE))</f>
        <v>APPA</v>
      </c>
      <c r="E672" s="97" t="s">
        <v>34</v>
      </c>
      <c r="F672" s="98">
        <v>6</v>
      </c>
      <c r="G672" s="113">
        <v>505200.9891836138</v>
      </c>
      <c r="H672" s="196">
        <v>505200.9891836138</v>
      </c>
      <c r="I672" s="192">
        <v>43497</v>
      </c>
      <c r="J672" s="100">
        <v>43640</v>
      </c>
    </row>
    <row r="673" spans="1:10" x14ac:dyDescent="0.25">
      <c r="A673" s="96" t="s">
        <v>524</v>
      </c>
      <c r="B673" s="165" t="str">
        <f>IF(C673="","",VLOOKUP($A673,'Infos Gerais'!$A$2:$D$101,4,FALSE))</f>
        <v>Extinto</v>
      </c>
      <c r="C673" s="170" t="str">
        <f>IF(A673="","",VLOOKUP($A673,'Infos Gerais'!$A$2:$I$101,7,FALSE))</f>
        <v>FCS</v>
      </c>
      <c r="D673" s="167" t="str">
        <f>IF(C673="","",VLOOKUP($A673,'Infos Gerais'!$A$2:$I$101,9,FALSE))</f>
        <v>APPA</v>
      </c>
      <c r="E673" s="97" t="s">
        <v>34</v>
      </c>
      <c r="F673" s="98">
        <v>7</v>
      </c>
      <c r="G673" s="113">
        <v>524176.16325516481</v>
      </c>
      <c r="H673" s="196">
        <v>524176.16325516481</v>
      </c>
      <c r="I673" s="192">
        <v>43586</v>
      </c>
      <c r="J673" s="100">
        <v>43631</v>
      </c>
    </row>
    <row r="674" spans="1:10" x14ac:dyDescent="0.25">
      <c r="A674" s="96" t="s">
        <v>524</v>
      </c>
      <c r="B674" s="165" t="str">
        <f>IF(C674="","",VLOOKUP($A674,'Infos Gerais'!$A$2:$D$101,4,FALSE))</f>
        <v>Extinto</v>
      </c>
      <c r="C674" s="170" t="str">
        <f>IF(A674="","",VLOOKUP($A674,'Infos Gerais'!$A$2:$I$101,7,FALSE))</f>
        <v>FCS</v>
      </c>
      <c r="D674" s="167" t="str">
        <f>IF(C674="","",VLOOKUP($A674,'Infos Gerais'!$A$2:$I$101,9,FALSE))</f>
        <v>APPA</v>
      </c>
      <c r="E674" s="97" t="s">
        <v>34</v>
      </c>
      <c r="F674" s="98">
        <v>8</v>
      </c>
      <c r="G674" s="113">
        <v>644484.86369876936</v>
      </c>
      <c r="H674" s="196">
        <v>644484.86369876936</v>
      </c>
      <c r="I674" s="192">
        <v>43678</v>
      </c>
      <c r="J674" s="100">
        <v>43723</v>
      </c>
    </row>
    <row r="675" spans="1:10" x14ac:dyDescent="0.25">
      <c r="A675" s="96" t="s">
        <v>524</v>
      </c>
      <c r="B675" s="165" t="str">
        <f>IF(C675="","",VLOOKUP($A675,'Infos Gerais'!$A$2:$D$101,4,FALSE))</f>
        <v>Extinto</v>
      </c>
      <c r="C675" s="170" t="str">
        <f>IF(A675="","",VLOOKUP($A675,'Infos Gerais'!$A$2:$I$101,7,FALSE))</f>
        <v>FCS</v>
      </c>
      <c r="D675" s="167" t="str">
        <f>IF(C675="","",VLOOKUP($A675,'Infos Gerais'!$A$2:$I$101,9,FALSE))</f>
        <v>APPA</v>
      </c>
      <c r="E675" s="97" t="s">
        <v>34</v>
      </c>
      <c r="F675" s="98">
        <v>9</v>
      </c>
      <c r="G675" s="113">
        <v>482950.07594704779</v>
      </c>
      <c r="H675" s="196">
        <v>482950.07594704779</v>
      </c>
      <c r="I675" s="192">
        <v>43770</v>
      </c>
      <c r="J675" s="100">
        <v>43784</v>
      </c>
    </row>
    <row r="676" spans="1:10" x14ac:dyDescent="0.25">
      <c r="A676" s="96" t="s">
        <v>527</v>
      </c>
      <c r="B676" s="165" t="str">
        <f>IF(C676="","",VLOOKUP($A676,'Infos Gerais'!$A$2:$D$101,4,FALSE))</f>
        <v>Extinto</v>
      </c>
      <c r="C676" s="170" t="str">
        <f>IF(A676="","",VLOOKUP($A676,'Infos Gerais'!$A$2:$I$101,7,FALSE))</f>
        <v>FCS</v>
      </c>
      <c r="D676" s="167" t="str">
        <f>IF(C676="","",VLOOKUP($A676,'Infos Gerais'!$A$2:$I$101,9,FALSE))</f>
        <v>APPA</v>
      </c>
      <c r="E676" s="97" t="s">
        <v>29</v>
      </c>
      <c r="F676" s="98">
        <v>1</v>
      </c>
      <c r="G676" s="113">
        <v>1021787.925441544</v>
      </c>
      <c r="H676" s="196">
        <v>1021787.925441544</v>
      </c>
      <c r="I676" s="192">
        <v>42887</v>
      </c>
      <c r="J676" s="100">
        <v>42948</v>
      </c>
    </row>
    <row r="677" spans="1:10" x14ac:dyDescent="0.25">
      <c r="A677" s="96" t="s">
        <v>527</v>
      </c>
      <c r="B677" s="165" t="str">
        <f>IF(C677="","",VLOOKUP($A677,'Infos Gerais'!$A$2:$D$101,4,FALSE))</f>
        <v>Extinto</v>
      </c>
      <c r="C677" s="170" t="str">
        <f>IF(A677="","",VLOOKUP($A677,'Infos Gerais'!$A$2:$I$101,7,FALSE))</f>
        <v>FCS</v>
      </c>
      <c r="D677" s="167" t="str">
        <f>IF(C677="","",VLOOKUP($A677,'Infos Gerais'!$A$2:$I$101,9,FALSE))</f>
        <v>APPA</v>
      </c>
      <c r="E677" s="97" t="s">
        <v>29</v>
      </c>
      <c r="F677" s="98">
        <v>2</v>
      </c>
      <c r="G677" s="113">
        <v>1069346.0754415439</v>
      </c>
      <c r="H677" s="196">
        <v>1069346.08</v>
      </c>
      <c r="I677" s="192">
        <v>43009</v>
      </c>
      <c r="J677" s="100">
        <v>43038</v>
      </c>
    </row>
    <row r="678" spans="1:10" x14ac:dyDescent="0.25">
      <c r="A678" s="96" t="s">
        <v>527</v>
      </c>
      <c r="B678" s="165" t="str">
        <f>IF(C678="","",VLOOKUP($A678,'Infos Gerais'!$A$2:$D$101,4,FALSE))</f>
        <v>Extinto</v>
      </c>
      <c r="C678" s="170" t="str">
        <f>IF(A678="","",VLOOKUP($A678,'Infos Gerais'!$A$2:$I$101,7,FALSE))</f>
        <v>FCS</v>
      </c>
      <c r="D678" s="167" t="str">
        <f>IF(C678="","",VLOOKUP($A678,'Infos Gerais'!$A$2:$I$101,9,FALSE))</f>
        <v>APPA</v>
      </c>
      <c r="E678" s="97" t="s">
        <v>29</v>
      </c>
      <c r="F678" s="98">
        <v>3</v>
      </c>
      <c r="G678" s="113">
        <v>836602.09878104168</v>
      </c>
      <c r="H678" s="196">
        <v>836602.1</v>
      </c>
      <c r="I678" s="192">
        <v>43132</v>
      </c>
      <c r="J678" s="100">
        <v>43227</v>
      </c>
    </row>
    <row r="679" spans="1:10" x14ac:dyDescent="0.25">
      <c r="A679" s="96" t="s">
        <v>527</v>
      </c>
      <c r="B679" s="165" t="str">
        <f>IF(C679="","",VLOOKUP($A679,'Infos Gerais'!$A$2:$D$101,4,FALSE))</f>
        <v>Extinto</v>
      </c>
      <c r="C679" s="170" t="str">
        <f>IF(A679="","",VLOOKUP($A679,'Infos Gerais'!$A$2:$I$101,7,FALSE))</f>
        <v>FCS</v>
      </c>
      <c r="D679" s="167" t="str">
        <f>IF(C679="","",VLOOKUP($A679,'Infos Gerais'!$A$2:$I$101,9,FALSE))</f>
        <v>APPA</v>
      </c>
      <c r="E679" s="97" t="s">
        <v>29</v>
      </c>
      <c r="F679" s="98">
        <v>4</v>
      </c>
      <c r="G679" s="113">
        <v>855058.1487995343</v>
      </c>
      <c r="H679" s="196">
        <v>855058.1487995343</v>
      </c>
      <c r="I679" s="192">
        <v>43252</v>
      </c>
      <c r="J679" s="100">
        <v>43354</v>
      </c>
    </row>
    <row r="680" spans="1:10" x14ac:dyDescent="0.25">
      <c r="A680" s="96" t="s">
        <v>527</v>
      </c>
      <c r="B680" s="165" t="str">
        <f>IF(C680="","",VLOOKUP($A680,'Infos Gerais'!$A$2:$D$101,4,FALSE))</f>
        <v>Extinto</v>
      </c>
      <c r="C680" s="170" t="str">
        <f>IF(A680="","",VLOOKUP($A680,'Infos Gerais'!$A$2:$I$101,7,FALSE))</f>
        <v>FCS</v>
      </c>
      <c r="D680" s="167" t="str">
        <f>IF(C680="","",VLOOKUP($A680,'Infos Gerais'!$A$2:$I$101,9,FALSE))</f>
        <v>APPA</v>
      </c>
      <c r="E680" s="97" t="s">
        <v>29</v>
      </c>
      <c r="F680" s="98">
        <v>5</v>
      </c>
      <c r="G680" s="113">
        <v>596309.06879953435</v>
      </c>
      <c r="H680" s="196">
        <v>596309.06879953435</v>
      </c>
      <c r="I680" s="192">
        <v>43374</v>
      </c>
      <c r="J680" s="100">
        <v>43411</v>
      </c>
    </row>
    <row r="681" spans="1:10" x14ac:dyDescent="0.25">
      <c r="A681" s="96" t="s">
        <v>527</v>
      </c>
      <c r="B681" s="165" t="str">
        <f>IF(C681="","",VLOOKUP($A681,'Infos Gerais'!$A$2:$D$101,4,FALSE))</f>
        <v>Extinto</v>
      </c>
      <c r="C681" s="170" t="str">
        <f>IF(A681="","",VLOOKUP($A681,'Infos Gerais'!$A$2:$I$101,7,FALSE))</f>
        <v>FCS</v>
      </c>
      <c r="D681" s="167" t="str">
        <f>IF(C681="","",VLOOKUP($A681,'Infos Gerais'!$A$2:$I$101,9,FALSE))</f>
        <v>APPA</v>
      </c>
      <c r="E681" s="97" t="s">
        <v>34</v>
      </c>
      <c r="F681" s="98">
        <v>6</v>
      </c>
      <c r="G681" s="113">
        <v>523471.9639713692</v>
      </c>
      <c r="H681" s="196">
        <v>523471.9639713692</v>
      </c>
      <c r="I681" s="192">
        <v>43497</v>
      </c>
      <c r="J681" s="100">
        <v>43640</v>
      </c>
    </row>
    <row r="682" spans="1:10" x14ac:dyDescent="0.25">
      <c r="A682" s="96" t="s">
        <v>527</v>
      </c>
      <c r="B682" s="165" t="str">
        <f>IF(C682="","",VLOOKUP($A682,'Infos Gerais'!$A$2:$D$101,4,FALSE))</f>
        <v>Extinto</v>
      </c>
      <c r="C682" s="170" t="str">
        <f>IF(A682="","",VLOOKUP($A682,'Infos Gerais'!$A$2:$I$101,7,FALSE))</f>
        <v>FCS</v>
      </c>
      <c r="D682" s="167" t="str">
        <f>IF(C682="","",VLOOKUP($A682,'Infos Gerais'!$A$2:$I$101,9,FALSE))</f>
        <v>APPA</v>
      </c>
      <c r="E682" s="97" t="s">
        <v>34</v>
      </c>
      <c r="F682" s="98">
        <v>7</v>
      </c>
      <c r="G682" s="113">
        <v>508137.82499438734</v>
      </c>
      <c r="H682" s="196">
        <v>508137.82499438734</v>
      </c>
      <c r="I682" s="192">
        <v>43586</v>
      </c>
      <c r="J682" s="100">
        <v>43631</v>
      </c>
    </row>
    <row r="683" spans="1:10" x14ac:dyDescent="0.25">
      <c r="A683" s="96" t="s">
        <v>527</v>
      </c>
      <c r="B683" s="165" t="str">
        <f>IF(C683="","",VLOOKUP($A683,'Infos Gerais'!$A$2:$D$101,4,FALSE))</f>
        <v>Extinto</v>
      </c>
      <c r="C683" s="170" t="str">
        <f>IF(A683="","",VLOOKUP($A683,'Infos Gerais'!$A$2:$I$101,7,FALSE))</f>
        <v>FCS</v>
      </c>
      <c r="D683" s="167" t="str">
        <f>IF(C683="","",VLOOKUP($A683,'Infos Gerais'!$A$2:$I$101,9,FALSE))</f>
        <v>APPA</v>
      </c>
      <c r="E683" s="97" t="s">
        <v>34</v>
      </c>
      <c r="F683" s="98">
        <v>8</v>
      </c>
      <c r="G683" s="113">
        <v>401977.98422691383</v>
      </c>
      <c r="H683" s="196">
        <v>401977.98422691383</v>
      </c>
      <c r="I683" s="192">
        <v>43678</v>
      </c>
      <c r="J683" s="100">
        <v>43723</v>
      </c>
    </row>
    <row r="684" spans="1:10" x14ac:dyDescent="0.25">
      <c r="A684" s="96" t="s">
        <v>527</v>
      </c>
      <c r="B684" s="165" t="str">
        <f>IF(C684="","",VLOOKUP($A684,'Infos Gerais'!$A$2:$D$101,4,FALSE))</f>
        <v>Extinto</v>
      </c>
      <c r="C684" s="170" t="str">
        <f>IF(A684="","",VLOOKUP($A684,'Infos Gerais'!$A$2:$I$101,7,FALSE))</f>
        <v>FCS</v>
      </c>
      <c r="D684" s="167" t="str">
        <f>IF(C684="","",VLOOKUP($A684,'Infos Gerais'!$A$2:$I$101,9,FALSE))</f>
        <v>APPA</v>
      </c>
      <c r="E684" s="97" t="s">
        <v>34</v>
      </c>
      <c r="F684" s="98">
        <v>9</v>
      </c>
      <c r="G684" s="113">
        <v>244666.34493648791</v>
      </c>
      <c r="H684" s="196">
        <v>244666.34493648791</v>
      </c>
      <c r="I684" s="192">
        <v>43770</v>
      </c>
      <c r="J684" s="100">
        <v>43784</v>
      </c>
    </row>
    <row r="685" spans="1:10" x14ac:dyDescent="0.25">
      <c r="A685" s="96" t="s">
        <v>530</v>
      </c>
      <c r="B685" s="165" t="str">
        <f>IF(C685="","",VLOOKUP($A685,'Infos Gerais'!$A$2:$D$101,4,FALSE))</f>
        <v>Extinto</v>
      </c>
      <c r="C685" s="170" t="str">
        <f>IF(A685="","",VLOOKUP($A685,'Infos Gerais'!$A$2:$I$101,7,FALSE))</f>
        <v>FCS</v>
      </c>
      <c r="D685" s="167" t="str">
        <f>IF(C685="","",VLOOKUP($A685,'Infos Gerais'!$A$2:$I$101,9,FALSE))</f>
        <v>APPA</v>
      </c>
      <c r="E685" s="97" t="s">
        <v>29</v>
      </c>
      <c r="F685" s="98">
        <v>1</v>
      </c>
      <c r="G685" s="113">
        <v>668879.67000000004</v>
      </c>
      <c r="H685" s="196">
        <v>668879.67000000004</v>
      </c>
      <c r="I685" s="192">
        <v>42887</v>
      </c>
      <c r="J685" s="100">
        <v>42947</v>
      </c>
    </row>
    <row r="686" spans="1:10" x14ac:dyDescent="0.25">
      <c r="A686" s="96" t="s">
        <v>530</v>
      </c>
      <c r="B686" s="165" t="str">
        <f>IF(C686="","",VLOOKUP($A686,'Infos Gerais'!$A$2:$D$101,4,FALSE))</f>
        <v>Extinto</v>
      </c>
      <c r="C686" s="170" t="str">
        <f>IF(A686="","",VLOOKUP($A686,'Infos Gerais'!$A$2:$I$101,7,FALSE))</f>
        <v>FCS</v>
      </c>
      <c r="D686" s="167" t="str">
        <f>IF(C686="","",VLOOKUP($A686,'Infos Gerais'!$A$2:$I$101,9,FALSE))</f>
        <v>APPA</v>
      </c>
      <c r="E686" s="97" t="s">
        <v>29</v>
      </c>
      <c r="F686" s="98">
        <v>2</v>
      </c>
      <c r="G686" s="113">
        <v>267051.71000000002</v>
      </c>
      <c r="H686" s="196">
        <v>267051.11</v>
      </c>
      <c r="I686" s="192">
        <v>43009</v>
      </c>
      <c r="J686" s="100">
        <v>43137</v>
      </c>
    </row>
    <row r="687" spans="1:10" x14ac:dyDescent="0.25">
      <c r="A687" s="96" t="s">
        <v>530</v>
      </c>
      <c r="B687" s="165" t="str">
        <f>IF(C687="","",VLOOKUP($A687,'Infos Gerais'!$A$2:$D$101,4,FALSE))</f>
        <v>Extinto</v>
      </c>
      <c r="C687" s="170" t="str">
        <f>IF(A687="","",VLOOKUP($A687,'Infos Gerais'!$A$2:$I$101,7,FALSE))</f>
        <v>FCS</v>
      </c>
      <c r="D687" s="167" t="str">
        <f>IF(C687="","",VLOOKUP($A687,'Infos Gerais'!$A$2:$I$101,9,FALSE))</f>
        <v>APPA</v>
      </c>
      <c r="E687" s="97" t="s">
        <v>29</v>
      </c>
      <c r="F687" s="98">
        <v>3</v>
      </c>
      <c r="G687" s="113">
        <v>549112.06000000006</v>
      </c>
      <c r="H687" s="196">
        <v>549112.06000000006</v>
      </c>
      <c r="I687" s="192">
        <v>43132</v>
      </c>
      <c r="J687" s="100">
        <v>43227</v>
      </c>
    </row>
    <row r="688" spans="1:10" x14ac:dyDescent="0.25">
      <c r="A688" s="96" t="s">
        <v>530</v>
      </c>
      <c r="B688" s="165" t="str">
        <f>IF(C688="","",VLOOKUP($A688,'Infos Gerais'!$A$2:$D$101,4,FALSE))</f>
        <v>Extinto</v>
      </c>
      <c r="C688" s="170" t="str">
        <f>IF(A688="","",VLOOKUP($A688,'Infos Gerais'!$A$2:$I$101,7,FALSE))</f>
        <v>FCS</v>
      </c>
      <c r="D688" s="167" t="str">
        <f>IF(C688="","",VLOOKUP($A688,'Infos Gerais'!$A$2:$I$101,9,FALSE))</f>
        <v>APPA</v>
      </c>
      <c r="E688" s="97" t="s">
        <v>29</v>
      </c>
      <c r="F688" s="98">
        <v>4</v>
      </c>
      <c r="G688" s="113">
        <v>481033.63</v>
      </c>
      <c r="H688" s="196">
        <v>481033.63</v>
      </c>
      <c r="I688" s="192">
        <v>43252</v>
      </c>
      <c r="J688" s="100">
        <v>43354</v>
      </c>
    </row>
    <row r="689" spans="1:10" x14ac:dyDescent="0.25">
      <c r="A689" s="96" t="s">
        <v>530</v>
      </c>
      <c r="B689" s="165" t="str">
        <f>IF(C689="","",VLOOKUP($A689,'Infos Gerais'!$A$2:$D$101,4,FALSE))</f>
        <v>Extinto</v>
      </c>
      <c r="C689" s="170" t="str">
        <f>IF(A689="","",VLOOKUP($A689,'Infos Gerais'!$A$2:$I$101,7,FALSE))</f>
        <v>FCS</v>
      </c>
      <c r="D689" s="167" t="str">
        <f>IF(C689="","",VLOOKUP($A689,'Infos Gerais'!$A$2:$I$101,9,FALSE))</f>
        <v>APPA</v>
      </c>
      <c r="E689" s="97" t="s">
        <v>29</v>
      </c>
      <c r="F689" s="98">
        <v>5</v>
      </c>
      <c r="G689" s="113">
        <v>291218.84000000003</v>
      </c>
      <c r="H689" s="196">
        <v>291218.84000000003</v>
      </c>
      <c r="I689" s="192">
        <v>43374</v>
      </c>
      <c r="J689" s="100">
        <v>43419</v>
      </c>
    </row>
    <row r="690" spans="1:10" x14ac:dyDescent="0.25">
      <c r="A690" s="96" t="s">
        <v>530</v>
      </c>
      <c r="B690" s="165" t="str">
        <f>IF(C690="","",VLOOKUP($A690,'Infos Gerais'!$A$2:$D$101,4,FALSE))</f>
        <v>Extinto</v>
      </c>
      <c r="C690" s="170" t="str">
        <f>IF(A690="","",VLOOKUP($A690,'Infos Gerais'!$A$2:$I$101,7,FALSE))</f>
        <v>FCS</v>
      </c>
      <c r="D690" s="167" t="str">
        <f>IF(C690="","",VLOOKUP($A690,'Infos Gerais'!$A$2:$I$101,9,FALSE))</f>
        <v>APPA</v>
      </c>
      <c r="E690" s="97" t="s">
        <v>34</v>
      </c>
      <c r="F690" s="98">
        <v>6</v>
      </c>
      <c r="G690" s="113">
        <v>207295.96836182501</v>
      </c>
      <c r="H690" s="196">
        <v>207295.96836182501</v>
      </c>
      <c r="I690" s="192">
        <v>43497</v>
      </c>
      <c r="J690" s="100">
        <v>43640</v>
      </c>
    </row>
    <row r="691" spans="1:10" x14ac:dyDescent="0.25">
      <c r="A691" s="96" t="s">
        <v>530</v>
      </c>
      <c r="B691" s="165" t="str">
        <f>IF(C691="","",VLOOKUP($A691,'Infos Gerais'!$A$2:$D$101,4,FALSE))</f>
        <v>Extinto</v>
      </c>
      <c r="C691" s="170" t="str">
        <f>IF(A691="","",VLOOKUP($A691,'Infos Gerais'!$A$2:$I$101,7,FALSE))</f>
        <v>FCS</v>
      </c>
      <c r="D691" s="167" t="str">
        <f>IF(C691="","",VLOOKUP($A691,'Infos Gerais'!$A$2:$I$101,9,FALSE))</f>
        <v>APPA</v>
      </c>
      <c r="E691" s="97" t="s">
        <v>34</v>
      </c>
      <c r="F691" s="98">
        <v>7</v>
      </c>
      <c r="G691" s="113">
        <v>322307.46212798753</v>
      </c>
      <c r="H691" s="232">
        <v>322307.46212798753</v>
      </c>
      <c r="I691" s="192">
        <v>43586</v>
      </c>
      <c r="J691" s="100">
        <v>43631</v>
      </c>
    </row>
    <row r="692" spans="1:10" x14ac:dyDescent="0.25">
      <c r="A692" s="96" t="s">
        <v>530</v>
      </c>
      <c r="B692" s="165" t="str">
        <f>IF(C692="","",VLOOKUP($A692,'Infos Gerais'!$A$2:$D$101,4,FALSE))</f>
        <v>Extinto</v>
      </c>
      <c r="C692" s="170" t="str">
        <f>IF(A692="","",VLOOKUP($A692,'Infos Gerais'!$A$2:$I$101,7,FALSE))</f>
        <v>FCS</v>
      </c>
      <c r="D692" s="167" t="str">
        <f>IF(C692="","",VLOOKUP($A692,'Infos Gerais'!$A$2:$I$101,9,FALSE))</f>
        <v>APPA</v>
      </c>
      <c r="E692" s="97" t="s">
        <v>34</v>
      </c>
      <c r="F692" s="98">
        <v>8</v>
      </c>
      <c r="G692" s="113">
        <v>268707.46212798753</v>
      </c>
      <c r="H692" s="196">
        <v>268707.46212798753</v>
      </c>
      <c r="I692" s="192">
        <v>43678</v>
      </c>
      <c r="J692" s="100">
        <v>43723</v>
      </c>
    </row>
    <row r="693" spans="1:10" x14ac:dyDescent="0.25">
      <c r="A693" s="96" t="s">
        <v>530</v>
      </c>
      <c r="B693" s="165" t="str">
        <f>IF(C693="","",VLOOKUP($A693,'Infos Gerais'!$A$2:$D$101,4,FALSE))</f>
        <v>Extinto</v>
      </c>
      <c r="C693" s="170" t="str">
        <f>IF(A693="","",VLOOKUP($A693,'Infos Gerais'!$A$2:$I$101,7,FALSE))</f>
        <v>FCS</v>
      </c>
      <c r="D693" s="167" t="str">
        <f>IF(C693="","",VLOOKUP($A693,'Infos Gerais'!$A$2:$I$101,9,FALSE))</f>
        <v>APPA</v>
      </c>
      <c r="E693" s="97" t="s">
        <v>34</v>
      </c>
      <c r="F693" s="98">
        <v>9</v>
      </c>
      <c r="G693" s="113">
        <v>145928.89738220003</v>
      </c>
      <c r="H693" s="196">
        <v>145928.89738220003</v>
      </c>
      <c r="I693" s="192">
        <v>43770</v>
      </c>
      <c r="J693" s="100">
        <v>43784</v>
      </c>
    </row>
    <row r="694" spans="1:10" x14ac:dyDescent="0.25">
      <c r="A694" s="96" t="s">
        <v>533</v>
      </c>
      <c r="B694" s="165" t="str">
        <f>IF(C694="","",VLOOKUP($A694,'Infos Gerais'!$A$2:$D$101,4,FALSE))</f>
        <v>Extinto</v>
      </c>
      <c r="C694" s="170" t="str">
        <f>IF(A694="","",VLOOKUP($A694,'Infos Gerais'!$A$2:$I$101,7,FALSE))</f>
        <v>SESP</v>
      </c>
      <c r="D694" s="167" t="str">
        <f>IF(C694="","",VLOOKUP($A694,'Infos Gerais'!$A$2:$I$101,9,FALSE))</f>
        <v>IELO</v>
      </c>
      <c r="E694" s="97" t="s">
        <v>29</v>
      </c>
      <c r="F694" s="98">
        <v>1</v>
      </c>
      <c r="G694" s="113">
        <v>7849688.2999999998</v>
      </c>
      <c r="H694" s="196">
        <v>2405000</v>
      </c>
      <c r="I694" s="192">
        <v>43070</v>
      </c>
      <c r="J694" s="100">
        <v>43105</v>
      </c>
    </row>
    <row r="695" spans="1:10" x14ac:dyDescent="0.25">
      <c r="A695" s="96" t="s">
        <v>533</v>
      </c>
      <c r="B695" s="165" t="str">
        <f>IF(C695="","",VLOOKUP($A695,'Infos Gerais'!$A$2:$D$101,4,FALSE))</f>
        <v>Extinto</v>
      </c>
      <c r="C695" s="170" t="str">
        <f>IF(A695="","",VLOOKUP($A695,'Infos Gerais'!$A$2:$I$101,7,FALSE))</f>
        <v>SESP</v>
      </c>
      <c r="D695" s="167" t="str">
        <f>IF(C695="","",VLOOKUP($A695,'Infos Gerais'!$A$2:$I$101,9,FALSE))</f>
        <v>IELO</v>
      </c>
      <c r="E695" s="97" t="s">
        <v>29</v>
      </c>
      <c r="F695" s="98">
        <v>2</v>
      </c>
      <c r="G695" s="113">
        <v>229156.74</v>
      </c>
      <c r="H695" s="196">
        <v>229156.74</v>
      </c>
      <c r="I695" s="192">
        <v>43076</v>
      </c>
      <c r="J695" s="100">
        <v>43109</v>
      </c>
    </row>
    <row r="696" spans="1:10" x14ac:dyDescent="0.25">
      <c r="A696" s="96" t="s">
        <v>533</v>
      </c>
      <c r="B696" s="165" t="str">
        <f>IF(C696="","",VLOOKUP($A696,'Infos Gerais'!$A$2:$D$101,4,FALSE))</f>
        <v>Extinto</v>
      </c>
      <c r="C696" s="170" t="str">
        <f>IF(A696="","",VLOOKUP($A696,'Infos Gerais'!$A$2:$I$101,7,FALSE))</f>
        <v>SESP</v>
      </c>
      <c r="D696" s="167" t="str">
        <f>IF(C696="","",VLOOKUP($A696,'Infos Gerais'!$A$2:$I$101,9,FALSE))</f>
        <v>IELO</v>
      </c>
      <c r="E696" s="97" t="s">
        <v>29</v>
      </c>
      <c r="F696" s="98">
        <v>3</v>
      </c>
      <c r="G696" s="113">
        <v>5050127.53</v>
      </c>
      <c r="H696" s="196">
        <v>5050127.53</v>
      </c>
      <c r="I696" s="192">
        <v>43132</v>
      </c>
      <c r="J696" s="100">
        <v>43164</v>
      </c>
    </row>
    <row r="697" spans="1:10" x14ac:dyDescent="0.25">
      <c r="A697" s="96" t="s">
        <v>533</v>
      </c>
      <c r="B697" s="165" t="str">
        <f>IF(C697="","",VLOOKUP($A697,'Infos Gerais'!$A$2:$D$101,4,FALSE))</f>
        <v>Extinto</v>
      </c>
      <c r="C697" s="170" t="str">
        <f>IF(A697="","",VLOOKUP($A697,'Infos Gerais'!$A$2:$I$101,7,FALSE))</f>
        <v>SESP</v>
      </c>
      <c r="D697" s="167" t="str">
        <f>IF(C697="","",VLOOKUP($A697,'Infos Gerais'!$A$2:$I$101,9,FALSE))</f>
        <v>IELO</v>
      </c>
      <c r="E697" s="97" t="s">
        <v>29</v>
      </c>
      <c r="F697" s="98">
        <v>4</v>
      </c>
      <c r="G697" s="261">
        <v>439539.27</v>
      </c>
      <c r="H697" s="264">
        <v>439539.27</v>
      </c>
      <c r="I697" s="192">
        <v>43132</v>
      </c>
      <c r="J697" s="100">
        <v>43171</v>
      </c>
    </row>
    <row r="698" spans="1:10" x14ac:dyDescent="0.25">
      <c r="A698" s="96" t="s">
        <v>533</v>
      </c>
      <c r="B698" s="165" t="str">
        <f>IF(C698="","",VLOOKUP($A698,'Infos Gerais'!$A$2:$D$101,4,FALSE))</f>
        <v>Extinto</v>
      </c>
      <c r="C698" s="170" t="str">
        <f>IF(A698="","",VLOOKUP($A698,'Infos Gerais'!$A$2:$I$101,7,FALSE))</f>
        <v>SESP</v>
      </c>
      <c r="D698" s="167" t="str">
        <f>IF(C698="","",VLOOKUP($A698,'Infos Gerais'!$A$2:$I$101,9,FALSE))</f>
        <v>IELO</v>
      </c>
      <c r="E698" s="97" t="s">
        <v>29</v>
      </c>
      <c r="F698" s="98">
        <v>5</v>
      </c>
      <c r="G698" s="214">
        <v>6269923.2800000003</v>
      </c>
      <c r="H698" s="265">
        <v>6269923.2800000003</v>
      </c>
      <c r="I698" s="192">
        <v>43191</v>
      </c>
      <c r="J698" s="100">
        <v>43291</v>
      </c>
    </row>
    <row r="699" spans="1:10" x14ac:dyDescent="0.25">
      <c r="A699" s="96" t="s">
        <v>533</v>
      </c>
      <c r="B699" s="165" t="str">
        <f>IF(C699="","",VLOOKUP($A699,'Infos Gerais'!$A$2:$D$101,4,FALSE))</f>
        <v>Extinto</v>
      </c>
      <c r="C699" s="170" t="str">
        <f>IF(A699="","",VLOOKUP($A699,'Infos Gerais'!$A$2:$I$101,7,FALSE))</f>
        <v>SESP</v>
      </c>
      <c r="D699" s="167" t="str">
        <f>IF(C699="","",VLOOKUP($A699,'Infos Gerais'!$A$2:$I$101,9,FALSE))</f>
        <v>IELO</v>
      </c>
      <c r="E699" s="97" t="s">
        <v>29</v>
      </c>
      <c r="F699" s="98">
        <v>6</v>
      </c>
      <c r="G699" s="113">
        <v>443624.8</v>
      </c>
      <c r="H699" s="196">
        <v>443624.8</v>
      </c>
      <c r="I699" s="192">
        <v>43191</v>
      </c>
      <c r="J699" s="100">
        <v>43255</v>
      </c>
    </row>
    <row r="700" spans="1:10" x14ac:dyDescent="0.25">
      <c r="A700" s="96" t="s">
        <v>533</v>
      </c>
      <c r="B700" s="165" t="str">
        <f>IF(C700="","",VLOOKUP($A700,'Infos Gerais'!$A$2:$D$101,4,FALSE))</f>
        <v>Extinto</v>
      </c>
      <c r="C700" s="170" t="str">
        <f>IF(A700="","",VLOOKUP($A700,'Infos Gerais'!$A$2:$I$101,7,FALSE))</f>
        <v>SESP</v>
      </c>
      <c r="D700" s="167" t="str">
        <f>IF(C700="","",VLOOKUP($A700,'Infos Gerais'!$A$2:$I$101,9,FALSE))</f>
        <v>IELO</v>
      </c>
      <c r="E700" s="97" t="s">
        <v>29</v>
      </c>
      <c r="F700" s="98">
        <v>7</v>
      </c>
      <c r="G700" s="113">
        <v>7990873.5300000003</v>
      </c>
      <c r="H700" s="196">
        <v>7990873.5300000003</v>
      </c>
      <c r="I700" s="192">
        <v>43252</v>
      </c>
      <c r="J700" s="100">
        <v>43322</v>
      </c>
    </row>
    <row r="701" spans="1:10" x14ac:dyDescent="0.25">
      <c r="A701" s="96" t="s">
        <v>533</v>
      </c>
      <c r="B701" s="165" t="str">
        <f>IF(C701="","",VLOOKUP($A701,'Infos Gerais'!$A$2:$D$101,4,FALSE))</f>
        <v>Extinto</v>
      </c>
      <c r="C701" s="170" t="str">
        <f>IF(A701="","",VLOOKUP($A701,'Infos Gerais'!$A$2:$I$101,7,FALSE))</f>
        <v>SESP</v>
      </c>
      <c r="D701" s="167" t="str">
        <f>IF(C701="","",VLOOKUP($A701,'Infos Gerais'!$A$2:$I$101,9,FALSE))</f>
        <v>IELO</v>
      </c>
      <c r="E701" s="97" t="s">
        <v>29</v>
      </c>
      <c r="F701" s="98">
        <v>8</v>
      </c>
      <c r="G701" s="113">
        <v>641938.30000000005</v>
      </c>
      <c r="H701" s="196">
        <v>641938.30000000005</v>
      </c>
      <c r="I701" s="192">
        <v>43252</v>
      </c>
      <c r="J701" s="100">
        <v>43322</v>
      </c>
    </row>
    <row r="702" spans="1:10" x14ac:dyDescent="0.25">
      <c r="A702" s="96" t="s">
        <v>533</v>
      </c>
      <c r="B702" s="165" t="str">
        <f>IF(C702="","",VLOOKUP($A702,'Infos Gerais'!$A$2:$D$101,4,FALSE))</f>
        <v>Extinto</v>
      </c>
      <c r="C702" s="170" t="str">
        <f>IF(A702="","",VLOOKUP($A702,'Infos Gerais'!$A$2:$I$101,7,FALSE))</f>
        <v>SESP</v>
      </c>
      <c r="D702" s="167" t="str">
        <f>IF(C702="","",VLOOKUP($A702,'Infos Gerais'!$A$2:$I$101,9,FALSE))</f>
        <v>IELO</v>
      </c>
      <c r="E702" s="97" t="s">
        <v>29</v>
      </c>
      <c r="F702" s="98">
        <v>9</v>
      </c>
      <c r="G702" s="113">
        <v>8121583.5300000003</v>
      </c>
      <c r="H702" s="196">
        <v>8121583.5300000003</v>
      </c>
      <c r="I702" s="192">
        <v>43344</v>
      </c>
      <c r="J702" s="100">
        <v>43397</v>
      </c>
    </row>
    <row r="703" spans="1:10" x14ac:dyDescent="0.25">
      <c r="A703" s="96" t="s">
        <v>533</v>
      </c>
      <c r="B703" s="165" t="str">
        <f>IF(C703="","",VLOOKUP($A703,'Infos Gerais'!$A$2:$D$101,4,FALSE))</f>
        <v>Extinto</v>
      </c>
      <c r="C703" s="170" t="str">
        <f>IF(A703="","",VLOOKUP($A703,'Infos Gerais'!$A$2:$I$101,7,FALSE))</f>
        <v>SESP</v>
      </c>
      <c r="D703" s="167" t="str">
        <f>IF(C703="","",VLOOKUP($A703,'Infos Gerais'!$A$2:$I$101,9,FALSE))</f>
        <v>IELO</v>
      </c>
      <c r="E703" s="97" t="s">
        <v>29</v>
      </c>
      <c r="F703" s="98">
        <v>10</v>
      </c>
      <c r="G703" s="113">
        <v>826513.59</v>
      </c>
      <c r="H703" s="196">
        <v>1700000</v>
      </c>
      <c r="I703" s="192">
        <v>43344</v>
      </c>
      <c r="J703" s="100">
        <v>43523</v>
      </c>
    </row>
    <row r="704" spans="1:10" x14ac:dyDescent="0.25">
      <c r="A704" s="96" t="s">
        <v>533</v>
      </c>
      <c r="B704" s="165" t="str">
        <f>IF(C704="","",VLOOKUP($A704,'Infos Gerais'!$A$2:$D$101,4,FALSE))</f>
        <v>Extinto</v>
      </c>
      <c r="C704" s="170" t="str">
        <f>IF(A704="","",VLOOKUP($A704,'Infos Gerais'!$A$2:$I$101,7,FALSE))</f>
        <v>SESP</v>
      </c>
      <c r="D704" s="167" t="str">
        <f>IF(C704="","",VLOOKUP($A704,'Infos Gerais'!$A$2:$I$101,9,FALSE))</f>
        <v>IELO</v>
      </c>
      <c r="E704" s="97" t="s">
        <v>29</v>
      </c>
      <c r="F704" s="98">
        <v>11</v>
      </c>
      <c r="G704" s="113">
        <v>7992073.5300000003</v>
      </c>
      <c r="H704" s="196">
        <v>0</v>
      </c>
      <c r="I704" s="192">
        <v>43435</v>
      </c>
      <c r="J704" s="100"/>
    </row>
    <row r="705" spans="1:10" x14ac:dyDescent="0.25">
      <c r="A705" s="96" t="s">
        <v>533</v>
      </c>
      <c r="B705" s="165" t="str">
        <f>IF(C705="","",VLOOKUP($A705,'Infos Gerais'!$A$2:$D$101,4,FALSE))</f>
        <v>Extinto</v>
      </c>
      <c r="C705" s="170" t="str">
        <f>IF(A705="","",VLOOKUP($A705,'Infos Gerais'!$A$2:$I$101,7,FALSE))</f>
        <v>SESP</v>
      </c>
      <c r="D705" s="167" t="str">
        <f>IF(C705="","",VLOOKUP($A705,'Infos Gerais'!$A$2:$I$101,9,FALSE))</f>
        <v>IELO</v>
      </c>
      <c r="E705" s="97" t="s">
        <v>29</v>
      </c>
      <c r="F705" s="98">
        <v>12</v>
      </c>
      <c r="G705" s="113">
        <v>989373.93</v>
      </c>
      <c r="H705" s="196">
        <v>0</v>
      </c>
      <c r="I705" s="192">
        <v>43435</v>
      </c>
      <c r="J705" s="100"/>
    </row>
    <row r="706" spans="1:10" x14ac:dyDescent="0.25">
      <c r="A706" s="96" t="s">
        <v>533</v>
      </c>
      <c r="B706" s="165" t="str">
        <f>IF(C706="","",VLOOKUP($A706,'Infos Gerais'!$A$2:$D$101,4,FALSE))</f>
        <v>Extinto</v>
      </c>
      <c r="C706" s="170" t="str">
        <f>IF(A706="","",VLOOKUP($A706,'Infos Gerais'!$A$2:$I$101,7,FALSE))</f>
        <v>SESP</v>
      </c>
      <c r="D706" s="167" t="str">
        <f>IF(C706="","",VLOOKUP($A706,'Infos Gerais'!$A$2:$I$101,9,FALSE))</f>
        <v>IELO</v>
      </c>
      <c r="E706" s="97" t="s">
        <v>29</v>
      </c>
      <c r="F706" s="98">
        <v>13</v>
      </c>
      <c r="G706" s="113">
        <v>8422290.4800000004</v>
      </c>
      <c r="H706" s="196">
        <v>0</v>
      </c>
      <c r="I706" s="192">
        <v>43525</v>
      </c>
      <c r="J706" s="100"/>
    </row>
    <row r="707" spans="1:10" x14ac:dyDescent="0.25">
      <c r="A707" s="96" t="s">
        <v>533</v>
      </c>
      <c r="B707" s="165" t="str">
        <f>IF(C707="","",VLOOKUP($A707,'Infos Gerais'!$A$2:$D$101,4,FALSE))</f>
        <v>Extinto</v>
      </c>
      <c r="C707" s="170" t="str">
        <f>IF(A707="","",VLOOKUP($A707,'Infos Gerais'!$A$2:$I$101,7,FALSE))</f>
        <v>SESP</v>
      </c>
      <c r="D707" s="167" t="str">
        <f>IF(C707="","",VLOOKUP($A707,'Infos Gerais'!$A$2:$I$101,9,FALSE))</f>
        <v>IELO</v>
      </c>
      <c r="E707" s="97" t="s">
        <v>29</v>
      </c>
      <c r="F707" s="98">
        <v>14</v>
      </c>
      <c r="G707" s="113">
        <v>831433.31</v>
      </c>
      <c r="H707" s="196">
        <v>0</v>
      </c>
      <c r="I707" s="192">
        <v>43525</v>
      </c>
      <c r="J707" s="100"/>
    </row>
    <row r="708" spans="1:10" x14ac:dyDescent="0.25">
      <c r="A708" s="96" t="s">
        <v>533</v>
      </c>
      <c r="B708" s="165" t="str">
        <f>IF(C708="","",VLOOKUP($A708,'Infos Gerais'!$A$2:$D$101,4,FALSE))</f>
        <v>Extinto</v>
      </c>
      <c r="C708" s="170" t="str">
        <f>IF(A708="","",VLOOKUP($A708,'Infos Gerais'!$A$2:$I$101,7,FALSE))</f>
        <v>SESP</v>
      </c>
      <c r="D708" s="167" t="str">
        <f>IF(C708="","",VLOOKUP($A708,'Infos Gerais'!$A$2:$I$101,9,FALSE))</f>
        <v>IELO</v>
      </c>
      <c r="E708" s="97" t="s">
        <v>29</v>
      </c>
      <c r="F708" s="98">
        <v>15</v>
      </c>
      <c r="G708" s="113">
        <v>11194735.82</v>
      </c>
      <c r="H708" s="196">
        <v>0</v>
      </c>
      <c r="I708" s="192">
        <v>43617</v>
      </c>
      <c r="J708" s="100"/>
    </row>
    <row r="709" spans="1:10" x14ac:dyDescent="0.25">
      <c r="A709" s="96" t="s">
        <v>533</v>
      </c>
      <c r="B709" s="165" t="str">
        <f>IF(C709="","",VLOOKUP($A709,'Infos Gerais'!$A$2:$D$101,4,FALSE))</f>
        <v>Extinto</v>
      </c>
      <c r="C709" s="170" t="str">
        <f>IF(A709="","",VLOOKUP($A709,'Infos Gerais'!$A$2:$I$101,7,FALSE))</f>
        <v>SESP</v>
      </c>
      <c r="D709" s="167" t="str">
        <f>IF(C709="","",VLOOKUP($A709,'Infos Gerais'!$A$2:$I$101,9,FALSE))</f>
        <v>IELO</v>
      </c>
      <c r="E709" s="97" t="s">
        <v>29</v>
      </c>
      <c r="F709" s="98">
        <v>16</v>
      </c>
      <c r="G709" s="113">
        <v>1138310.74</v>
      </c>
      <c r="H709" s="196">
        <v>0</v>
      </c>
      <c r="I709" s="192">
        <v>43617</v>
      </c>
      <c r="J709" s="100"/>
    </row>
    <row r="710" spans="1:10" x14ac:dyDescent="0.25">
      <c r="A710" s="96" t="s">
        <v>533</v>
      </c>
      <c r="B710" s="165" t="str">
        <f>IF(C710="","",VLOOKUP($A710,'Infos Gerais'!$A$2:$D$101,4,FALSE))</f>
        <v>Extinto</v>
      </c>
      <c r="C710" s="170" t="str">
        <f>IF(A710="","",VLOOKUP($A710,'Infos Gerais'!$A$2:$I$101,7,FALSE))</f>
        <v>SESP</v>
      </c>
      <c r="D710" s="167" t="str">
        <f>IF(C710="","",VLOOKUP($A710,'Infos Gerais'!$A$2:$I$101,9,FALSE))</f>
        <v>IELO</v>
      </c>
      <c r="E710" s="97" t="s">
        <v>29</v>
      </c>
      <c r="F710" s="98">
        <v>17</v>
      </c>
      <c r="G710" s="113">
        <v>11396533.32</v>
      </c>
      <c r="H710" s="196">
        <v>0</v>
      </c>
      <c r="I710" s="192">
        <v>43739</v>
      </c>
      <c r="J710" s="100"/>
    </row>
    <row r="711" spans="1:10" x14ac:dyDescent="0.25">
      <c r="A711" s="96" t="s">
        <v>533</v>
      </c>
      <c r="B711" s="165" t="str">
        <f>IF(C711="","",VLOOKUP($A711,'Infos Gerais'!$A$2:$D$101,4,FALSE))</f>
        <v>Extinto</v>
      </c>
      <c r="C711" s="170" t="str">
        <f>IF(A711="","",VLOOKUP($A711,'Infos Gerais'!$A$2:$I$101,7,FALSE))</f>
        <v>SESP</v>
      </c>
      <c r="D711" s="167" t="str">
        <f>IF(C711="","",VLOOKUP($A711,'Infos Gerais'!$A$2:$I$101,9,FALSE))</f>
        <v>IELO</v>
      </c>
      <c r="E711" s="97" t="s">
        <v>29</v>
      </c>
      <c r="F711" s="98">
        <v>18</v>
      </c>
      <c r="G711" s="113">
        <v>1140150.74</v>
      </c>
      <c r="H711" s="196">
        <v>0</v>
      </c>
      <c r="I711" s="192">
        <v>43739</v>
      </c>
      <c r="J711" s="100"/>
    </row>
    <row r="712" spans="1:10" x14ac:dyDescent="0.25">
      <c r="A712" s="96" t="s">
        <v>533</v>
      </c>
      <c r="B712" s="165" t="str">
        <f>IF(C712="","",VLOOKUP($A712,'Infos Gerais'!$A$2:$D$101,4,FALSE))</f>
        <v>Extinto</v>
      </c>
      <c r="C712" s="170" t="str">
        <f>IF(A712="","",VLOOKUP($A712,'Infos Gerais'!$A$2:$I$101,7,FALSE))</f>
        <v>SESP</v>
      </c>
      <c r="D712" s="167" t="str">
        <f>IF(C712="","",VLOOKUP($A712,'Infos Gerais'!$A$2:$I$101,9,FALSE))</f>
        <v>IELO</v>
      </c>
      <c r="E712" s="97" t="s">
        <v>29</v>
      </c>
      <c r="F712" s="98">
        <v>19</v>
      </c>
      <c r="G712" s="113">
        <v>8564716.8599999994</v>
      </c>
      <c r="H712" s="196">
        <v>0</v>
      </c>
      <c r="I712" s="192">
        <v>43862</v>
      </c>
      <c r="J712" s="100"/>
    </row>
    <row r="713" spans="1:10" x14ac:dyDescent="0.25">
      <c r="A713" s="96" t="s">
        <v>533</v>
      </c>
      <c r="B713" s="165" t="str">
        <f>IF(C713="","",VLOOKUP($A713,'Infos Gerais'!$A$2:$D$101,4,FALSE))</f>
        <v>Extinto</v>
      </c>
      <c r="C713" s="170" t="str">
        <f>IF(A713="","",VLOOKUP($A713,'Infos Gerais'!$A$2:$I$101,7,FALSE))</f>
        <v>SESP</v>
      </c>
      <c r="D713" s="167" t="str">
        <f>IF(C713="","",VLOOKUP($A713,'Infos Gerais'!$A$2:$I$101,9,FALSE))</f>
        <v>IELO</v>
      </c>
      <c r="E713" s="97" t="s">
        <v>29</v>
      </c>
      <c r="F713" s="98">
        <v>20</v>
      </c>
      <c r="G713" s="113">
        <v>854798.05</v>
      </c>
      <c r="H713" s="196">
        <v>0</v>
      </c>
      <c r="I713" s="192">
        <v>43862</v>
      </c>
      <c r="J713" s="100"/>
    </row>
    <row r="714" spans="1:10" x14ac:dyDescent="0.25">
      <c r="A714" s="96" t="s">
        <v>536</v>
      </c>
      <c r="B714" s="165" t="str">
        <f>IF(C714="","",VLOOKUP($A714,'Infos Gerais'!$A$2:$D$101,4,FALSE))</f>
        <v>Extinto</v>
      </c>
      <c r="C714" s="170" t="str">
        <f>IF(A714="","",VLOOKUP($A714,'Infos Gerais'!$A$2:$I$101,7,FALSE))</f>
        <v>IEPHA</v>
      </c>
      <c r="D714" s="167" t="str">
        <f>IF(C714="","",VLOOKUP($A714,'Infos Gerais'!$A$2:$I$101,9,FALSE))</f>
        <v>APPA</v>
      </c>
      <c r="E714" s="97" t="s">
        <v>29</v>
      </c>
      <c r="F714" s="98">
        <v>1</v>
      </c>
      <c r="G714" s="113">
        <v>957808.4</v>
      </c>
      <c r="H714" s="196">
        <v>957808.4</v>
      </c>
      <c r="I714" s="192">
        <v>43101</v>
      </c>
      <c r="J714" s="100">
        <v>43213</v>
      </c>
    </row>
    <row r="715" spans="1:10" x14ac:dyDescent="0.25">
      <c r="A715" s="96" t="s">
        <v>536</v>
      </c>
      <c r="B715" s="165" t="str">
        <f>IF(C715="","",VLOOKUP($A715,'Infos Gerais'!$A$2:$D$101,4,FALSE))</f>
        <v>Extinto</v>
      </c>
      <c r="C715" s="170" t="str">
        <f>IF(A715="","",VLOOKUP($A715,'Infos Gerais'!$A$2:$I$101,7,FALSE))</f>
        <v>IEPHA</v>
      </c>
      <c r="D715" s="167" t="str">
        <f>IF(C715="","",VLOOKUP($A715,'Infos Gerais'!$A$2:$I$101,9,FALSE))</f>
        <v>APPA</v>
      </c>
      <c r="E715" s="97" t="s">
        <v>34</v>
      </c>
      <c r="F715" s="98">
        <v>2</v>
      </c>
      <c r="G715" s="113">
        <v>473861.13</v>
      </c>
      <c r="H715" s="196">
        <v>473861.13</v>
      </c>
      <c r="I715" s="192">
        <v>43374</v>
      </c>
      <c r="J715" s="100">
        <v>43448</v>
      </c>
    </row>
    <row r="716" spans="1:10" x14ac:dyDescent="0.25">
      <c r="A716" s="96" t="s">
        <v>536</v>
      </c>
      <c r="B716" s="165" t="str">
        <f>IF(C716="","",VLOOKUP($A716,'Infos Gerais'!$A$2:$D$101,4,FALSE))</f>
        <v>Extinto</v>
      </c>
      <c r="C716" s="170" t="str">
        <f>IF(A716="","",VLOOKUP($A716,'Infos Gerais'!$A$2:$I$101,7,FALSE))</f>
        <v>IEPHA</v>
      </c>
      <c r="D716" s="167" t="str">
        <f>IF(C716="","",VLOOKUP($A716,'Infos Gerais'!$A$2:$I$101,9,FALSE))</f>
        <v>APPA</v>
      </c>
      <c r="E716" s="97" t="s">
        <v>40</v>
      </c>
      <c r="F716" s="98">
        <v>3</v>
      </c>
      <c r="G716" s="113">
        <v>213822.24</v>
      </c>
      <c r="H716" s="196">
        <v>213822.24</v>
      </c>
      <c r="I716" s="192">
        <v>43556</v>
      </c>
      <c r="J716" s="100">
        <v>43686</v>
      </c>
    </row>
    <row r="717" spans="1:10" x14ac:dyDescent="0.25">
      <c r="A717" s="96" t="s">
        <v>536</v>
      </c>
      <c r="B717" s="165" t="str">
        <f>IF(C717="","",VLOOKUP($A717,'Infos Gerais'!$A$2:$D$101,4,FALSE))</f>
        <v>Extinto</v>
      </c>
      <c r="C717" s="170" t="str">
        <f>IF(A717="","",VLOOKUP($A717,'Infos Gerais'!$A$2:$I$101,7,FALSE))</f>
        <v>IEPHA</v>
      </c>
      <c r="D717" s="167" t="str">
        <f>IF(C717="","",VLOOKUP($A717,'Infos Gerais'!$A$2:$I$101,9,FALSE))</f>
        <v>APPA</v>
      </c>
      <c r="E717" s="97" t="s">
        <v>40</v>
      </c>
      <c r="F717" s="98">
        <v>4</v>
      </c>
      <c r="G717" s="113">
        <v>640407.23</v>
      </c>
      <c r="H717" s="196">
        <v>640407.23</v>
      </c>
      <c r="I717" s="192">
        <v>43647</v>
      </c>
      <c r="J717" s="100">
        <v>43728</v>
      </c>
    </row>
    <row r="718" spans="1:10" x14ac:dyDescent="0.25">
      <c r="A718" s="96" t="s">
        <v>536</v>
      </c>
      <c r="B718" s="165" t="str">
        <f>IF(C718="","",VLOOKUP($A718,'Infos Gerais'!$A$2:$D$101,4,FALSE))</f>
        <v>Extinto</v>
      </c>
      <c r="C718" s="170" t="str">
        <f>IF(A718="","",VLOOKUP($A718,'Infos Gerais'!$A$2:$I$101,7,FALSE))</f>
        <v>IEPHA</v>
      </c>
      <c r="D718" s="167" t="str">
        <f>IF(C718="","",VLOOKUP($A718,'Infos Gerais'!$A$2:$I$101,9,FALSE))</f>
        <v>APPA</v>
      </c>
      <c r="E718" s="97" t="s">
        <v>40</v>
      </c>
      <c r="F718" s="98">
        <v>5</v>
      </c>
      <c r="G718" s="113">
        <v>349436.83</v>
      </c>
      <c r="H718" s="232">
        <v>349436.83</v>
      </c>
      <c r="I718" s="192">
        <v>43739</v>
      </c>
      <c r="J718" s="100">
        <v>43739</v>
      </c>
    </row>
    <row r="719" spans="1:10" x14ac:dyDescent="0.25">
      <c r="A719" s="96" t="s">
        <v>542</v>
      </c>
      <c r="B719" s="165" t="str">
        <f>IF(C719="","",VLOOKUP($A719,'Infos Gerais'!$A$2:$D$101,4,FALSE))</f>
        <v>Extinto</v>
      </c>
      <c r="C719" s="170" t="str">
        <f>IF(A719="","",VLOOKUP($A719,'Infos Gerais'!$A$2:$I$101,7,FALSE))</f>
        <v>SEESP</v>
      </c>
      <c r="D719" s="167" t="str">
        <f>IF(C719="","",VLOOKUP($A719,'Infos Gerais'!$A$2:$I$101,9,FALSE))</f>
        <v>FEEMG</v>
      </c>
      <c r="E719" s="97" t="s">
        <v>29</v>
      </c>
      <c r="F719" s="98">
        <v>1</v>
      </c>
      <c r="G719" s="113">
        <v>2591747.36</v>
      </c>
      <c r="H719" s="196">
        <v>2591747.36</v>
      </c>
      <c r="I719" s="192">
        <v>43132</v>
      </c>
      <c r="J719" s="100">
        <v>43195</v>
      </c>
    </row>
    <row r="720" spans="1:10" x14ac:dyDescent="0.25">
      <c r="A720" s="96" t="s">
        <v>542</v>
      </c>
      <c r="B720" s="165" t="str">
        <f>IF(C720="","",VLOOKUP($A720,'Infos Gerais'!$A$2:$D$101,4,FALSE))</f>
        <v>Extinto</v>
      </c>
      <c r="C720" s="170" t="str">
        <f>IF(A720="","",VLOOKUP($A720,'Infos Gerais'!$A$2:$I$101,7,FALSE))</f>
        <v>SEESP</v>
      </c>
      <c r="D720" s="167" t="str">
        <f>IF(C720="","",VLOOKUP($A720,'Infos Gerais'!$A$2:$I$101,9,FALSE))</f>
        <v>FEEMG</v>
      </c>
      <c r="E720" s="97" t="s">
        <v>29</v>
      </c>
      <c r="F720" s="98">
        <v>2</v>
      </c>
      <c r="G720" s="113">
        <v>919018.76</v>
      </c>
      <c r="H720" s="196">
        <v>919018.76</v>
      </c>
      <c r="I720" s="192">
        <v>43282</v>
      </c>
      <c r="J720" s="100">
        <v>43398</v>
      </c>
    </row>
    <row r="721" spans="1:10" x14ac:dyDescent="0.25">
      <c r="A721" s="96" t="s">
        <v>542</v>
      </c>
      <c r="B721" s="165" t="str">
        <f>IF(C721="","",VLOOKUP($A721,'Infos Gerais'!$A$2:$D$101,4,FALSE))</f>
        <v>Extinto</v>
      </c>
      <c r="C721" s="170" t="str">
        <f>IF(A721="","",VLOOKUP($A721,'Infos Gerais'!$A$2:$I$101,7,FALSE))</f>
        <v>SEESP</v>
      </c>
      <c r="D721" s="167" t="str">
        <f>IF(C721="","",VLOOKUP($A721,'Infos Gerais'!$A$2:$I$101,9,FALSE))</f>
        <v>FEEMG</v>
      </c>
      <c r="E721" s="97" t="s">
        <v>29</v>
      </c>
      <c r="F721" s="98">
        <v>3</v>
      </c>
      <c r="G721" s="113">
        <v>509359.9</v>
      </c>
      <c r="H721" s="196">
        <v>509359.9</v>
      </c>
      <c r="I721" s="192">
        <v>43374</v>
      </c>
      <c r="J721" s="100">
        <v>43425</v>
      </c>
    </row>
    <row r="722" spans="1:10" x14ac:dyDescent="0.25">
      <c r="A722" s="96" t="s">
        <v>542</v>
      </c>
      <c r="B722" s="165" t="str">
        <f>IF(C722="","",VLOOKUP($A722,'Infos Gerais'!$A$2:$D$101,4,FALSE))</f>
        <v>Extinto</v>
      </c>
      <c r="C722" s="170" t="str">
        <f>IF(A722="","",VLOOKUP($A722,'Infos Gerais'!$A$2:$I$101,7,FALSE))</f>
        <v>SEESP</v>
      </c>
      <c r="D722" s="167" t="str">
        <f>IF(C722="","",VLOOKUP($A722,'Infos Gerais'!$A$2:$I$101,9,FALSE))</f>
        <v>FEEMG</v>
      </c>
      <c r="E722" s="97" t="s">
        <v>34</v>
      </c>
      <c r="F722" s="98">
        <v>4</v>
      </c>
      <c r="G722" s="113">
        <v>62072.4</v>
      </c>
      <c r="H722" s="196">
        <v>62072.4</v>
      </c>
      <c r="I722" s="192">
        <v>43466</v>
      </c>
      <c r="J722" s="100">
        <v>43559</v>
      </c>
    </row>
    <row r="723" spans="1:10" x14ac:dyDescent="0.25">
      <c r="A723" s="96" t="s">
        <v>542</v>
      </c>
      <c r="B723" s="165" t="str">
        <f>IF(C723="","",VLOOKUP($A723,'Infos Gerais'!$A$2:$D$101,4,FALSE))</f>
        <v>Extinto</v>
      </c>
      <c r="C723" s="170" t="str">
        <f>IF(A723="","",VLOOKUP($A723,'Infos Gerais'!$A$2:$I$101,7,FALSE))</f>
        <v>SEESP</v>
      </c>
      <c r="D723" s="167" t="str">
        <f>IF(C723="","",VLOOKUP($A723,'Infos Gerais'!$A$2:$I$101,9,FALSE))</f>
        <v>FEEMG</v>
      </c>
      <c r="E723" s="97" t="s">
        <v>34</v>
      </c>
      <c r="F723" s="98">
        <v>5</v>
      </c>
      <c r="G723" s="113">
        <v>1375071.49</v>
      </c>
      <c r="H723" s="196">
        <v>828725.34</v>
      </c>
      <c r="I723" s="192">
        <v>43497</v>
      </c>
      <c r="J723" s="100">
        <v>43559</v>
      </c>
    </row>
    <row r="724" spans="1:10" x14ac:dyDescent="0.25">
      <c r="A724" s="96" t="s">
        <v>542</v>
      </c>
      <c r="B724" s="165" t="str">
        <f>IF(C724="","",VLOOKUP($A724,'Infos Gerais'!$A$2:$D$101,4,FALSE))</f>
        <v>Extinto</v>
      </c>
      <c r="C724" s="170" t="str">
        <f>IF(A724="","",VLOOKUP($A724,'Infos Gerais'!$A$2:$I$101,7,FALSE))</f>
        <v>SEESP</v>
      </c>
      <c r="D724" s="167" t="str">
        <f>IF(C724="","",VLOOKUP($A724,'Infos Gerais'!$A$2:$I$101,9,FALSE))</f>
        <v>FEEMG</v>
      </c>
      <c r="E724" s="97" t="s">
        <v>34</v>
      </c>
      <c r="F724" s="98">
        <v>6</v>
      </c>
      <c r="G724" s="113">
        <v>1615161.04</v>
      </c>
      <c r="H724" s="196">
        <v>1115527.31</v>
      </c>
      <c r="I724" s="192">
        <v>43586</v>
      </c>
      <c r="J724" s="100">
        <v>43586</v>
      </c>
    </row>
    <row r="725" spans="1:10" x14ac:dyDescent="0.25">
      <c r="A725" s="96" t="s">
        <v>542</v>
      </c>
      <c r="B725" s="165" t="str">
        <f>IF(C725="","",VLOOKUP($A725,'Infos Gerais'!$A$2:$D$101,4,FALSE))</f>
        <v>Extinto</v>
      </c>
      <c r="C725" s="170" t="str">
        <f>IF(A725="","",VLOOKUP($A725,'Infos Gerais'!$A$2:$I$101,7,FALSE))</f>
        <v>SEESP</v>
      </c>
      <c r="D725" s="167" t="str">
        <f>IF(C725="","",VLOOKUP($A725,'Infos Gerais'!$A$2:$I$101,9,FALSE))</f>
        <v>FEEMG</v>
      </c>
      <c r="E725" s="97" t="s">
        <v>34</v>
      </c>
      <c r="F725" s="98">
        <v>7</v>
      </c>
      <c r="G725" s="113">
        <v>523441.82</v>
      </c>
      <c r="H725" s="196">
        <v>1123788.47</v>
      </c>
      <c r="I725" s="192">
        <v>43678</v>
      </c>
      <c r="J725" s="100">
        <v>43678</v>
      </c>
    </row>
    <row r="726" spans="1:10" x14ac:dyDescent="0.25">
      <c r="A726" s="96" t="s">
        <v>542</v>
      </c>
      <c r="B726" s="165" t="str">
        <f>IF(C726="","",VLOOKUP($A726,'Infos Gerais'!$A$2:$D$101,4,FALSE))</f>
        <v>Extinto</v>
      </c>
      <c r="C726" s="170" t="str">
        <f>IF(A726="","",VLOOKUP($A726,'Infos Gerais'!$A$2:$I$101,7,FALSE))</f>
        <v>SEESP</v>
      </c>
      <c r="D726" s="167" t="str">
        <f>IF(C726="","",VLOOKUP($A726,'Infos Gerais'!$A$2:$I$101,9,FALSE))</f>
        <v>FEEMG</v>
      </c>
      <c r="E726" s="97" t="s">
        <v>34</v>
      </c>
      <c r="F726" s="98">
        <v>8</v>
      </c>
      <c r="G726" s="113">
        <v>163850.22</v>
      </c>
      <c r="H726" s="196">
        <v>609483.43999999994</v>
      </c>
      <c r="I726" s="192">
        <v>43770</v>
      </c>
      <c r="J726" s="100">
        <v>43774</v>
      </c>
    </row>
    <row r="727" spans="1:10" x14ac:dyDescent="0.25">
      <c r="A727" s="96" t="s">
        <v>545</v>
      </c>
      <c r="B727" s="165" t="str">
        <f>IF(C727="","",VLOOKUP($A727,'Infos Gerais'!$A$2:$D$101,4,FALSE))</f>
        <v>Extinto</v>
      </c>
      <c r="C727" s="170" t="str">
        <f>IF(A727="","",VLOOKUP($A727,'Infos Gerais'!$A$2:$I$101,7,FALSE))</f>
        <v>SEEDIF</v>
      </c>
      <c r="D727" s="167" t="str">
        <f>IF(C727="","",VLOOKUP($A727,'Infos Gerais'!$A$2:$I$101,9,FALSE))</f>
        <v>IELO</v>
      </c>
      <c r="E727" s="97" t="s">
        <v>29</v>
      </c>
      <c r="F727" s="98">
        <v>1</v>
      </c>
      <c r="G727" s="113">
        <v>447800.84</v>
      </c>
      <c r="H727" s="196">
        <v>447800.84</v>
      </c>
      <c r="I727" s="192">
        <v>43191</v>
      </c>
      <c r="J727" s="100">
        <v>43215</v>
      </c>
    </row>
    <row r="728" spans="1:10" x14ac:dyDescent="0.25">
      <c r="A728" s="96" t="s">
        <v>545</v>
      </c>
      <c r="B728" s="165" t="str">
        <f>IF(C728="","",VLOOKUP($A728,'Infos Gerais'!$A$2:$D$101,4,FALSE))</f>
        <v>Extinto</v>
      </c>
      <c r="C728" s="170" t="str">
        <f>IF(A728="","",VLOOKUP($A728,'Infos Gerais'!$A$2:$I$101,7,FALSE))</f>
        <v>SEEDIF</v>
      </c>
      <c r="D728" s="167" t="str">
        <f>IF(C728="","",VLOOKUP($A728,'Infos Gerais'!$A$2:$I$101,9,FALSE))</f>
        <v>IELO</v>
      </c>
      <c r="E728" s="97" t="s">
        <v>34</v>
      </c>
      <c r="F728" s="98">
        <v>2</v>
      </c>
      <c r="G728" s="113">
        <v>184312.36</v>
      </c>
      <c r="H728" s="196">
        <v>184312.36</v>
      </c>
      <c r="I728" s="192">
        <v>43405</v>
      </c>
      <c r="J728" s="100">
        <v>43405</v>
      </c>
    </row>
    <row r="729" spans="1:10" x14ac:dyDescent="0.25">
      <c r="A729" s="96" t="s">
        <v>546</v>
      </c>
      <c r="B729" s="165" t="str">
        <f>IF(C729="","",VLOOKUP($A729,'Infos Gerais'!$A$2:$D$101,4,FALSE))</f>
        <v>Extinto</v>
      </c>
      <c r="C729" s="170" t="str">
        <f>IF(A729="","",VLOOKUP($A729,'Infos Gerais'!$A$2:$I$101,7,FALSE))</f>
        <v>FEAM</v>
      </c>
      <c r="D729" s="167" t="str">
        <f>IF(C729="","",VLOOKUP($A729,'Infos Gerais'!$A$2:$I$101,9,FALSE))</f>
        <v>GESOIS</v>
      </c>
      <c r="E729" s="97" t="s">
        <v>29</v>
      </c>
      <c r="F729" s="98">
        <v>1</v>
      </c>
      <c r="G729" s="113">
        <v>1249556.94</v>
      </c>
      <c r="H729" s="196">
        <v>1249556.94</v>
      </c>
      <c r="I729" s="192">
        <v>43221</v>
      </c>
      <c r="J729" s="100">
        <v>43297</v>
      </c>
    </row>
    <row r="730" spans="1:10" x14ac:dyDescent="0.25">
      <c r="A730" s="96" t="s">
        <v>546</v>
      </c>
      <c r="B730" s="165" t="str">
        <f>IF(C730="","",VLOOKUP($A730,'Infos Gerais'!$A$2:$D$101,4,FALSE))</f>
        <v>Extinto</v>
      </c>
      <c r="C730" s="170" t="str">
        <f>IF(A730="","",VLOOKUP($A730,'Infos Gerais'!$A$2:$I$101,7,FALSE))</f>
        <v>FEAM</v>
      </c>
      <c r="D730" s="167" t="str">
        <f>IF(C730="","",VLOOKUP($A730,'Infos Gerais'!$A$2:$I$101,9,FALSE))</f>
        <v>GESOIS</v>
      </c>
      <c r="E730" s="97" t="s">
        <v>29</v>
      </c>
      <c r="F730" s="98">
        <v>2</v>
      </c>
      <c r="G730" s="113">
        <v>833409.86</v>
      </c>
      <c r="H730" s="196">
        <v>833409.86</v>
      </c>
      <c r="I730" s="192">
        <v>43344</v>
      </c>
      <c r="J730" s="100">
        <v>43397</v>
      </c>
    </row>
    <row r="731" spans="1:10" x14ac:dyDescent="0.25">
      <c r="A731" s="96" t="s">
        <v>546</v>
      </c>
      <c r="B731" s="165" t="str">
        <f>IF(C731="","",VLOOKUP($A731,'Infos Gerais'!$A$2:$D$101,4,FALSE))</f>
        <v>Extinto</v>
      </c>
      <c r="C731" s="170" t="str">
        <f>IF(A731="","",VLOOKUP($A731,'Infos Gerais'!$A$2:$I$101,7,FALSE))</f>
        <v>FEAM</v>
      </c>
      <c r="D731" s="167" t="str">
        <f>IF(C731="","",VLOOKUP($A731,'Infos Gerais'!$A$2:$I$101,9,FALSE))</f>
        <v>GESOIS</v>
      </c>
      <c r="E731" s="97" t="s">
        <v>29</v>
      </c>
      <c r="F731" s="98">
        <v>3</v>
      </c>
      <c r="G731" s="113">
        <v>805590.08</v>
      </c>
      <c r="H731" s="196">
        <v>756349.85</v>
      </c>
      <c r="I731" s="192">
        <v>43435</v>
      </c>
      <c r="J731" s="100">
        <v>43678</v>
      </c>
    </row>
    <row r="732" spans="1:10" x14ac:dyDescent="0.25">
      <c r="A732" s="96" t="s">
        <v>546</v>
      </c>
      <c r="B732" s="165" t="str">
        <f>IF(C732="","",VLOOKUP($A732,'Infos Gerais'!$A$2:$D$101,4,FALSE))</f>
        <v>Extinto</v>
      </c>
      <c r="C732" s="170" t="str">
        <f>IF(A732="","",VLOOKUP($A732,'Infos Gerais'!$A$2:$I$101,7,FALSE))</f>
        <v>FEAM</v>
      </c>
      <c r="D732" s="167" t="str">
        <f>IF(C732="","",VLOOKUP($A732,'Infos Gerais'!$A$2:$I$101,9,FALSE))</f>
        <v>GESOIS</v>
      </c>
      <c r="E732" s="97" t="s">
        <v>34</v>
      </c>
      <c r="F732" s="98">
        <v>4</v>
      </c>
      <c r="G732" s="113">
        <v>756349.4</v>
      </c>
      <c r="H732" s="196">
        <v>0</v>
      </c>
      <c r="I732" s="192">
        <v>43678</v>
      </c>
      <c r="J732" s="100"/>
    </row>
    <row r="733" spans="1:10" x14ac:dyDescent="0.25">
      <c r="A733" s="96" t="s">
        <v>546</v>
      </c>
      <c r="B733" s="165" t="str">
        <f>IF(C733="","",VLOOKUP($A733,'Infos Gerais'!$A$2:$D$101,4,FALSE))</f>
        <v>Extinto</v>
      </c>
      <c r="C733" s="170" t="str">
        <f>IF(A733="","",VLOOKUP($A733,'Infos Gerais'!$A$2:$I$101,7,FALSE))</f>
        <v>FEAM</v>
      </c>
      <c r="D733" s="167" t="str">
        <f>IF(C733="","",VLOOKUP($A733,'Infos Gerais'!$A$2:$I$101,9,FALSE))</f>
        <v>GESOIS</v>
      </c>
      <c r="E733" s="97" t="s">
        <v>34</v>
      </c>
      <c r="F733" s="98">
        <v>5</v>
      </c>
      <c r="G733" s="113">
        <v>743650.6</v>
      </c>
      <c r="H733" s="196">
        <v>513239.68</v>
      </c>
      <c r="I733" s="192">
        <v>43770</v>
      </c>
      <c r="J733" s="100">
        <v>43770</v>
      </c>
    </row>
    <row r="734" spans="1:10" x14ac:dyDescent="0.25">
      <c r="A734" s="96" t="s">
        <v>546</v>
      </c>
      <c r="B734" s="165" t="str">
        <f>IF(C734="","",VLOOKUP($A734,'Infos Gerais'!$A$2:$D$101,4,FALSE))</f>
        <v>Extinto</v>
      </c>
      <c r="C734" s="170" t="str">
        <f>IF(A734="","",VLOOKUP($A734,'Infos Gerais'!$A$2:$I$101,7,FALSE))</f>
        <v>FEAM</v>
      </c>
      <c r="D734" s="167" t="str">
        <f>IF(C734="","",VLOOKUP($A734,'Infos Gerais'!$A$2:$I$101,9,FALSE))</f>
        <v>GESOIS</v>
      </c>
      <c r="E734" s="97" t="s">
        <v>34</v>
      </c>
      <c r="F734" s="98">
        <v>6</v>
      </c>
      <c r="G734" s="113">
        <v>641261.99</v>
      </c>
      <c r="H734" s="196">
        <v>0</v>
      </c>
      <c r="I734" s="192">
        <v>43862</v>
      </c>
      <c r="J734" s="100"/>
    </row>
    <row r="735" spans="1:10" x14ac:dyDescent="0.25">
      <c r="A735" s="96" t="s">
        <v>546</v>
      </c>
      <c r="B735" s="165" t="str">
        <f>IF(C735="","",VLOOKUP($A735,'Infos Gerais'!$A$2:$D$101,4,FALSE))</f>
        <v>Extinto</v>
      </c>
      <c r="C735" s="170" t="str">
        <f>IF(A735="","",VLOOKUP($A735,'Infos Gerais'!$A$2:$I$101,7,FALSE))</f>
        <v>FEAM</v>
      </c>
      <c r="D735" s="167" t="str">
        <f>IF(C735="","",VLOOKUP($A735,'Infos Gerais'!$A$2:$I$101,9,FALSE))</f>
        <v>GESOIS</v>
      </c>
      <c r="E735" s="97" t="s">
        <v>34</v>
      </c>
      <c r="F735" s="98">
        <v>7</v>
      </c>
      <c r="G735" s="113">
        <v>238687.4</v>
      </c>
      <c r="H735" s="196">
        <v>0</v>
      </c>
      <c r="I735" s="192">
        <v>43952</v>
      </c>
      <c r="J735" s="100"/>
    </row>
    <row r="736" spans="1:10" x14ac:dyDescent="0.25">
      <c r="A736" s="96" t="s">
        <v>549</v>
      </c>
      <c r="B736" s="165" t="str">
        <f>IF(C736="","",VLOOKUP($A736,'Infos Gerais'!$A$2:$D$101,4,FALSE))</f>
        <v>Extinto</v>
      </c>
      <c r="C736" s="170" t="str">
        <f>IF(A736="","",VLOOKUP($A736,'Infos Gerais'!$A$2:$I$101,7,FALSE))</f>
        <v>SEDESE</v>
      </c>
      <c r="D736" s="167" t="str">
        <f>IF(C736="","",VLOOKUP($A736,'Infos Gerais'!$A$2:$I$101,9,FALSE))</f>
        <v>FEEMG</v>
      </c>
      <c r="E736" s="97" t="s">
        <v>29</v>
      </c>
      <c r="F736" s="98">
        <v>1</v>
      </c>
      <c r="G736" s="113">
        <v>1104642.01</v>
      </c>
      <c r="H736" s="196">
        <v>333769.98</v>
      </c>
      <c r="I736" s="192">
        <v>43891</v>
      </c>
      <c r="J736" s="100">
        <v>44070</v>
      </c>
    </row>
    <row r="737" spans="1:10" x14ac:dyDescent="0.25">
      <c r="A737" s="96" t="s">
        <v>549</v>
      </c>
      <c r="B737" s="165" t="str">
        <f>IF(C737="","",VLOOKUP($A737,'Infos Gerais'!$A$2:$D$101,4,FALSE))</f>
        <v>Extinto</v>
      </c>
      <c r="C737" s="170" t="str">
        <f>IF(A737="","",VLOOKUP($A737,'Infos Gerais'!$A$2:$I$101,7,FALSE))</f>
        <v>SEDESE</v>
      </c>
      <c r="D737" s="167" t="str">
        <f>IF(C737="","",VLOOKUP($A737,'Infos Gerais'!$A$2:$I$101,9,FALSE))</f>
        <v>FEEMG</v>
      </c>
      <c r="E737" s="97" t="s">
        <v>29</v>
      </c>
      <c r="F737" s="98">
        <v>2</v>
      </c>
      <c r="G737" s="113">
        <v>1196074.17</v>
      </c>
      <c r="H737" s="196">
        <v>0</v>
      </c>
      <c r="I737" s="192">
        <v>43952</v>
      </c>
      <c r="J737" s="100"/>
    </row>
    <row r="738" spans="1:10" x14ac:dyDescent="0.25">
      <c r="A738" s="96" t="s">
        <v>549</v>
      </c>
      <c r="B738" s="165" t="str">
        <f>IF(C738="","",VLOOKUP($A738,'Infos Gerais'!$A$2:$D$101,4,FALSE))</f>
        <v>Extinto</v>
      </c>
      <c r="C738" s="170" t="str">
        <f>IF(A738="","",VLOOKUP($A738,'Infos Gerais'!$A$2:$I$101,7,FALSE))</f>
        <v>SEDESE</v>
      </c>
      <c r="D738" s="167" t="str">
        <f>IF(C738="","",VLOOKUP($A738,'Infos Gerais'!$A$2:$I$101,9,FALSE))</f>
        <v>FEEMG</v>
      </c>
      <c r="E738" s="97" t="s">
        <v>29</v>
      </c>
      <c r="F738" s="98">
        <v>3</v>
      </c>
      <c r="G738" s="113">
        <v>852217.21</v>
      </c>
      <c r="H738" s="196">
        <v>0</v>
      </c>
      <c r="I738" s="192">
        <v>44044</v>
      </c>
      <c r="J738" s="100"/>
    </row>
    <row r="739" spans="1:10" x14ac:dyDescent="0.25">
      <c r="A739" s="96" t="s">
        <v>549</v>
      </c>
      <c r="B739" s="165" t="str">
        <f>IF(C739="","",VLOOKUP($A739,'Infos Gerais'!$A$2:$D$101,4,FALSE))</f>
        <v>Extinto</v>
      </c>
      <c r="C739" s="170" t="str">
        <f>IF(A739="","",VLOOKUP($A739,'Infos Gerais'!$A$2:$I$101,7,FALSE))</f>
        <v>SEDESE</v>
      </c>
      <c r="D739" s="167" t="str">
        <f>IF(C739="","",VLOOKUP($A739,'Infos Gerais'!$A$2:$I$101,9,FALSE))</f>
        <v>FEEMG</v>
      </c>
      <c r="E739" s="97" t="s">
        <v>34</v>
      </c>
      <c r="F739" s="98">
        <v>4</v>
      </c>
      <c r="G739" s="113">
        <v>280480.12</v>
      </c>
      <c r="H739" s="196">
        <v>280480.12</v>
      </c>
      <c r="I739" s="192">
        <v>44105</v>
      </c>
      <c r="J739" s="100">
        <v>44177</v>
      </c>
    </row>
    <row r="740" spans="1:10" x14ac:dyDescent="0.25">
      <c r="A740" s="96" t="s">
        <v>549</v>
      </c>
      <c r="B740" s="165" t="str">
        <f>IF(C740="","",VLOOKUP($A740,'Infos Gerais'!$A$2:$D$101,4,FALSE))</f>
        <v>Extinto</v>
      </c>
      <c r="C740" s="170" t="str">
        <f>IF(A740="","",VLOOKUP($A740,'Infos Gerais'!$A$2:$I$101,7,FALSE))</f>
        <v>SEDESE</v>
      </c>
      <c r="D740" s="167" t="str">
        <f>IF(C740="","",VLOOKUP($A740,'Infos Gerais'!$A$2:$I$101,9,FALSE))</f>
        <v>FEEMG</v>
      </c>
      <c r="E740" s="97" t="s">
        <v>34</v>
      </c>
      <c r="F740" s="98">
        <v>5</v>
      </c>
      <c r="G740" s="113">
        <v>1550047.8</v>
      </c>
      <c r="H740" s="196">
        <f>29900.42+32107.36+72738.56</f>
        <v>134746.34</v>
      </c>
      <c r="I740" s="192">
        <v>44228</v>
      </c>
      <c r="J740" s="100">
        <v>44448</v>
      </c>
    </row>
    <row r="741" spans="1:10" x14ac:dyDescent="0.25">
      <c r="A741" s="96" t="s">
        <v>549</v>
      </c>
      <c r="B741" s="165" t="str">
        <f>IF(C741="","",VLOOKUP($A741,'Infos Gerais'!$A$2:$D$101,4,FALSE))</f>
        <v>Extinto</v>
      </c>
      <c r="C741" s="170" t="str">
        <f>IF(A741="","",VLOOKUP($A741,'Infos Gerais'!$A$2:$I$101,7,FALSE))</f>
        <v>SEDESE</v>
      </c>
      <c r="D741" s="167" t="str">
        <f>IF(C741="","",VLOOKUP($A741,'Infos Gerais'!$A$2:$I$101,9,FALSE))</f>
        <v>FEEMG</v>
      </c>
      <c r="E741" s="102" t="s">
        <v>37</v>
      </c>
      <c r="F741" s="116">
        <v>6</v>
      </c>
      <c r="G741" s="117">
        <v>83366.61</v>
      </c>
      <c r="H741" s="263">
        <v>83366.61</v>
      </c>
      <c r="I741" s="193">
        <v>44470</v>
      </c>
      <c r="J741" s="104">
        <v>44518</v>
      </c>
    </row>
    <row r="742" spans="1:10" x14ac:dyDescent="0.25">
      <c r="A742" s="96" t="s">
        <v>549</v>
      </c>
      <c r="B742" s="165" t="str">
        <f>IF(C742="","",VLOOKUP($A742,'Infos Gerais'!$A$2:$D$101,4,FALSE))</f>
        <v>Extinto</v>
      </c>
      <c r="C742" s="170" t="str">
        <f>IF(A742="","",VLOOKUP($A742,'Infos Gerais'!$A$2:$I$101,7,FALSE))</f>
        <v>SEDESE</v>
      </c>
      <c r="D742" s="167" t="str">
        <f>IF(C742="","",VLOOKUP($A742,'Infos Gerais'!$A$2:$I$101,9,FALSE))</f>
        <v>FEEMG</v>
      </c>
      <c r="E742" s="102" t="s">
        <v>37</v>
      </c>
      <c r="F742" s="98">
        <v>7</v>
      </c>
      <c r="G742" s="113">
        <v>1511522.59</v>
      </c>
      <c r="H742" s="263">
        <v>1511522.59</v>
      </c>
      <c r="I742" s="192">
        <v>44562</v>
      </c>
      <c r="J742" s="100">
        <v>44607</v>
      </c>
    </row>
    <row r="743" spans="1:10" x14ac:dyDescent="0.25">
      <c r="A743" s="96" t="s">
        <v>549</v>
      </c>
      <c r="B743" s="165" t="str">
        <f>IF(C743="","",VLOOKUP($A743,'Infos Gerais'!$A$2:$D$101,4,FALSE))</f>
        <v>Extinto</v>
      </c>
      <c r="C743" s="170" t="str">
        <f>IF(A743="","",VLOOKUP($A743,'Infos Gerais'!$A$2:$I$101,7,FALSE))</f>
        <v>SEDESE</v>
      </c>
      <c r="D743" s="167" t="str">
        <f>IF(C743="","",VLOOKUP($A743,'Infos Gerais'!$A$2:$I$101,9,FALSE))</f>
        <v>FEEMG</v>
      </c>
      <c r="E743" s="102" t="s">
        <v>37</v>
      </c>
      <c r="F743" s="98">
        <v>8</v>
      </c>
      <c r="G743" s="113">
        <v>1518142.56</v>
      </c>
      <c r="H743" s="216">
        <v>1518142.56</v>
      </c>
      <c r="I743" s="192">
        <v>44652</v>
      </c>
      <c r="J743" s="100">
        <v>44757</v>
      </c>
    </row>
    <row r="744" spans="1:10" x14ac:dyDescent="0.25">
      <c r="A744" s="96" t="s">
        <v>549</v>
      </c>
      <c r="B744" s="165" t="str">
        <f>IF(C744="","",VLOOKUP($A744,'Infos Gerais'!$A$2:$D$101,4,FALSE))</f>
        <v>Extinto</v>
      </c>
      <c r="C744" s="170" t="str">
        <f>IF(A744="","",VLOOKUP($A744,'Infos Gerais'!$A$2:$I$101,7,FALSE))</f>
        <v>SEDESE</v>
      </c>
      <c r="D744" s="167" t="str">
        <f>IF(C744="","",VLOOKUP($A744,'Infos Gerais'!$A$2:$I$101,9,FALSE))</f>
        <v>FEEMG</v>
      </c>
      <c r="E744" s="102" t="s">
        <v>37</v>
      </c>
      <c r="F744" s="98">
        <v>9</v>
      </c>
      <c r="G744" s="113">
        <v>269183.44</v>
      </c>
      <c r="H744" s="196">
        <v>269183.44</v>
      </c>
      <c r="I744" s="192">
        <v>44743</v>
      </c>
      <c r="J744" s="100">
        <v>44813</v>
      </c>
    </row>
    <row r="745" spans="1:10" x14ac:dyDescent="0.25">
      <c r="A745" s="96" t="s">
        <v>549</v>
      </c>
      <c r="B745" s="165" t="str">
        <f>IF(C745="","",VLOOKUP($A745,'Infos Gerais'!$A$2:$D$101,4,FALSE))</f>
        <v>Extinto</v>
      </c>
      <c r="C745" s="170" t="str">
        <f>IF(A745="","",VLOOKUP($A745,'Infos Gerais'!$A$2:$I$101,7,FALSE))</f>
        <v>SEDESE</v>
      </c>
      <c r="D745" s="167" t="str">
        <f>IF(C745="","",VLOOKUP($A745,'Infos Gerais'!$A$2:$I$101,9,FALSE))</f>
        <v>FEEMG</v>
      </c>
      <c r="E745" s="97" t="s">
        <v>40</v>
      </c>
      <c r="F745" s="98">
        <v>10</v>
      </c>
      <c r="G745" s="113">
        <v>680979.58</v>
      </c>
      <c r="H745" s="196">
        <v>680979.58</v>
      </c>
      <c r="I745" s="192">
        <v>44835</v>
      </c>
      <c r="J745" s="100">
        <v>44889</v>
      </c>
    </row>
    <row r="746" spans="1:10" x14ac:dyDescent="0.25">
      <c r="A746" s="96" t="s">
        <v>554</v>
      </c>
      <c r="B746" s="165" t="str">
        <f>IF(C746="","",VLOOKUP($A746,'Infos Gerais'!$A$2:$D$101,4,FALSE))</f>
        <v>Extinto</v>
      </c>
      <c r="C746" s="170" t="str">
        <f>IF(A746="","",VLOOKUP($A746,'Infos Gerais'!$A$2:$I$101,7,FALSE))</f>
        <v>IEPHA</v>
      </c>
      <c r="D746" s="167" t="str">
        <f>IF(C746="","",VLOOKUP($A746,'Infos Gerais'!$A$2:$I$101,9,FALSE))</f>
        <v>APPA</v>
      </c>
      <c r="E746" s="97" t="s">
        <v>29</v>
      </c>
      <c r="F746" s="98">
        <v>1</v>
      </c>
      <c r="G746" s="113">
        <v>267560.14189999999</v>
      </c>
      <c r="H746" s="196">
        <v>267560.14189999999</v>
      </c>
      <c r="I746" s="192">
        <v>44044</v>
      </c>
      <c r="J746" s="100">
        <v>44165</v>
      </c>
    </row>
    <row r="747" spans="1:10" x14ac:dyDescent="0.25">
      <c r="A747" s="96" t="s">
        <v>554</v>
      </c>
      <c r="B747" s="165" t="str">
        <f>IF(C747="","",VLOOKUP($A747,'Infos Gerais'!$A$2:$D$101,4,FALSE))</f>
        <v>Extinto</v>
      </c>
      <c r="C747" s="170" t="str">
        <f>IF(A747="","",VLOOKUP($A747,'Infos Gerais'!$A$2:$I$101,7,FALSE))</f>
        <v>IEPHA</v>
      </c>
      <c r="D747" s="167" t="str">
        <f>IF(C747="","",VLOOKUP($A747,'Infos Gerais'!$A$2:$I$101,9,FALSE))</f>
        <v>APPA</v>
      </c>
      <c r="E747" s="97" t="s">
        <v>29</v>
      </c>
      <c r="F747" s="98">
        <v>2</v>
      </c>
      <c r="G747" s="113">
        <v>62439.859399999994</v>
      </c>
      <c r="H747" s="196">
        <v>62439.859399999994</v>
      </c>
      <c r="I747" s="192">
        <v>44136</v>
      </c>
      <c r="J747" s="100">
        <v>44193</v>
      </c>
    </row>
    <row r="748" spans="1:10" x14ac:dyDescent="0.25">
      <c r="A748" s="96" t="s">
        <v>554</v>
      </c>
      <c r="B748" s="165" t="str">
        <f>IF(C748="","",VLOOKUP($A748,'Infos Gerais'!$A$2:$D$101,4,FALSE))</f>
        <v>Extinto</v>
      </c>
      <c r="C748" s="170" t="str">
        <f>IF(A748="","",VLOOKUP($A748,'Infos Gerais'!$A$2:$I$101,7,FALSE))</f>
        <v>IEPHA</v>
      </c>
      <c r="D748" s="167" t="str">
        <f>IF(C748="","",VLOOKUP($A748,'Infos Gerais'!$A$2:$I$101,9,FALSE))</f>
        <v>APPA</v>
      </c>
      <c r="E748" s="97" t="s">
        <v>29</v>
      </c>
      <c r="F748" s="98">
        <v>3</v>
      </c>
      <c r="G748" s="113">
        <v>769498.32759999996</v>
      </c>
      <c r="H748" s="196">
        <v>769498.32759999996</v>
      </c>
      <c r="I748" s="192">
        <v>44197</v>
      </c>
      <c r="J748" s="100">
        <v>44624</v>
      </c>
    </row>
    <row r="749" spans="1:10" x14ac:dyDescent="0.25">
      <c r="A749" s="96" t="s">
        <v>554</v>
      </c>
      <c r="B749" s="165" t="str">
        <f>IF(C749="","",VLOOKUP($A749,'Infos Gerais'!$A$2:$D$101,4,FALSE))</f>
        <v>Extinto</v>
      </c>
      <c r="C749" s="170" t="str">
        <f>IF(A749="","",VLOOKUP($A749,'Infos Gerais'!$A$2:$I$101,7,FALSE))</f>
        <v>IEPHA</v>
      </c>
      <c r="D749" s="167" t="str">
        <f>IF(C749="","",VLOOKUP($A749,'Infos Gerais'!$A$2:$I$101,9,FALSE))</f>
        <v>APPA</v>
      </c>
      <c r="E749" s="97" t="s">
        <v>34</v>
      </c>
      <c r="F749" s="98">
        <v>4</v>
      </c>
      <c r="G749" s="113">
        <v>151803.76999999999</v>
      </c>
      <c r="H749" s="196">
        <v>151803.76999999999</v>
      </c>
      <c r="I749" s="192">
        <v>44287</v>
      </c>
      <c r="J749" s="100">
        <v>44385</v>
      </c>
    </row>
    <row r="750" spans="1:10" x14ac:dyDescent="0.25">
      <c r="A750" s="96" t="s">
        <v>554</v>
      </c>
      <c r="B750" s="165" t="str">
        <f>IF(C750="","",VLOOKUP($A750,'Infos Gerais'!$A$2:$D$101,4,FALSE))</f>
        <v>Extinto</v>
      </c>
      <c r="C750" s="170" t="str">
        <f>IF(A750="","",VLOOKUP($A750,'Infos Gerais'!$A$2:$I$101,7,FALSE))</f>
        <v>IEPHA</v>
      </c>
      <c r="D750" s="167" t="str">
        <f>IF(C750="","",VLOOKUP($A750,'Infos Gerais'!$A$2:$I$101,9,FALSE))</f>
        <v>APPA</v>
      </c>
      <c r="E750" s="97" t="s">
        <v>34</v>
      </c>
      <c r="F750" s="98">
        <v>5</v>
      </c>
      <c r="G750" s="113">
        <v>593648.22</v>
      </c>
      <c r="H750" s="196">
        <v>593648.22</v>
      </c>
      <c r="I750" s="192">
        <v>44378</v>
      </c>
      <c r="J750" s="100">
        <v>44432</v>
      </c>
    </row>
    <row r="751" spans="1:10" x14ac:dyDescent="0.25">
      <c r="A751" s="96" t="s">
        <v>554</v>
      </c>
      <c r="B751" s="165" t="str">
        <f>IF(C751="","",VLOOKUP($A751,'Infos Gerais'!$A$2:$D$101,4,FALSE))</f>
        <v>Extinto</v>
      </c>
      <c r="C751" s="170" t="str">
        <f>IF(A751="","",VLOOKUP($A751,'Infos Gerais'!$A$2:$I$101,7,FALSE))</f>
        <v>IEPHA</v>
      </c>
      <c r="D751" s="167" t="str">
        <f>IF(C751="","",VLOOKUP($A751,'Infos Gerais'!$A$2:$I$101,9,FALSE))</f>
        <v>APPA</v>
      </c>
      <c r="E751" s="97" t="s">
        <v>34</v>
      </c>
      <c r="F751" s="98">
        <v>6</v>
      </c>
      <c r="G751" s="113">
        <v>255363.45</v>
      </c>
      <c r="H751" s="196">
        <v>255363.45</v>
      </c>
      <c r="I751" s="192">
        <v>44470</v>
      </c>
      <c r="J751" s="100">
        <v>44558</v>
      </c>
    </row>
    <row r="752" spans="1:10" x14ac:dyDescent="0.25">
      <c r="A752" s="96" t="s">
        <v>554</v>
      </c>
      <c r="B752" s="165" t="str">
        <f>IF(C752="","",VLOOKUP($A752,'Infos Gerais'!$A$2:$D$101,4,FALSE))</f>
        <v>Extinto</v>
      </c>
      <c r="C752" s="170" t="str">
        <f>IF(A752="","",VLOOKUP($A752,'Infos Gerais'!$A$2:$I$101,7,FALSE))</f>
        <v>IEPHA</v>
      </c>
      <c r="D752" s="167" t="str">
        <f>IF(C752="","",VLOOKUP($A752,'Infos Gerais'!$A$2:$I$101,9,FALSE))</f>
        <v>APPA</v>
      </c>
      <c r="E752" s="97" t="s">
        <v>34</v>
      </c>
      <c r="F752" s="98">
        <v>7</v>
      </c>
      <c r="G752" s="113">
        <v>551000.31999999995</v>
      </c>
      <c r="H752" s="196">
        <v>551000.31999999995</v>
      </c>
      <c r="I752" s="192">
        <v>44562</v>
      </c>
      <c r="J752" s="100">
        <v>44686</v>
      </c>
    </row>
    <row r="753" spans="1:10" x14ac:dyDescent="0.25">
      <c r="A753" s="96" t="s">
        <v>554</v>
      </c>
      <c r="B753" s="165" t="str">
        <f>IF(C753="","",VLOOKUP($A753,'Infos Gerais'!$A$2:$D$101,4,FALSE))</f>
        <v>Extinto</v>
      </c>
      <c r="C753" s="170" t="str">
        <f>IF(A753="","",VLOOKUP($A753,'Infos Gerais'!$A$2:$I$101,7,FALSE))</f>
        <v>IEPHA</v>
      </c>
      <c r="D753" s="167" t="str">
        <f>IF(C753="","",VLOOKUP($A753,'Infos Gerais'!$A$2:$I$101,9,FALSE))</f>
        <v>APPA</v>
      </c>
      <c r="E753" s="97" t="s">
        <v>34</v>
      </c>
      <c r="F753" s="98">
        <v>8</v>
      </c>
      <c r="G753" s="113">
        <v>349479.83</v>
      </c>
      <c r="H753" s="196">
        <v>349479.83</v>
      </c>
      <c r="I753" s="192">
        <v>44652</v>
      </c>
      <c r="J753" s="100">
        <v>44727</v>
      </c>
    </row>
    <row r="754" spans="1:10" x14ac:dyDescent="0.25">
      <c r="A754" s="96" t="s">
        <v>564</v>
      </c>
      <c r="B754" s="165" t="str">
        <f>IF(C754="","",VLOOKUP($A754,'Infos Gerais'!$A$2:$D$101,4,FALSE))</f>
        <v>Vigente</v>
      </c>
      <c r="C754" s="170" t="str">
        <f>IF(A754="","",VLOOKUP($A754,'Infos Gerais'!$A$2:$I$101,7,FALSE))</f>
        <v>IEF</v>
      </c>
      <c r="D754" s="167" t="str">
        <f>IF(C754="","",VLOOKUP($A754,'Infos Gerais'!$A$2:$I$101,9,FALSE))</f>
        <v>IEKOS</v>
      </c>
      <c r="E754" s="97" t="s">
        <v>29</v>
      </c>
      <c r="F754" s="98">
        <v>1</v>
      </c>
      <c r="G754" s="213">
        <v>1249418.3899999999</v>
      </c>
      <c r="H754" s="217">
        <v>1249418.3899999999</v>
      </c>
      <c r="I754" s="192">
        <v>44562</v>
      </c>
      <c r="J754" s="100">
        <v>44562</v>
      </c>
    </row>
    <row r="755" spans="1:10" x14ac:dyDescent="0.25">
      <c r="A755" s="96" t="s">
        <v>564</v>
      </c>
      <c r="B755" s="165" t="str">
        <f>IF(C755="","",VLOOKUP($A755,'Infos Gerais'!$A$2:$D$101,4,FALSE))</f>
        <v>Vigente</v>
      </c>
      <c r="C755" s="170" t="str">
        <f>IF(A755="","",VLOOKUP($A755,'Infos Gerais'!$A$2:$I$101,7,FALSE))</f>
        <v>IEF</v>
      </c>
      <c r="D755" s="167" t="str">
        <f>IF(C755="","",VLOOKUP($A755,'Infos Gerais'!$A$2:$I$101,9,FALSE))</f>
        <v>IEKOS</v>
      </c>
      <c r="E755" s="102" t="s">
        <v>29</v>
      </c>
      <c r="F755" s="116">
        <v>2</v>
      </c>
      <c r="G755" s="213">
        <v>1223042.43</v>
      </c>
      <c r="H755" s="217">
        <v>1223042.43</v>
      </c>
      <c r="I755" s="193">
        <v>44652</v>
      </c>
      <c r="J755" s="104">
        <v>44711</v>
      </c>
    </row>
    <row r="756" spans="1:10" x14ac:dyDescent="0.25">
      <c r="A756" s="96" t="s">
        <v>564</v>
      </c>
      <c r="B756" s="165" t="str">
        <f>IF(C756="","",VLOOKUP($A756,'Infos Gerais'!$A$2:$D$101,4,FALSE))</f>
        <v>Vigente</v>
      </c>
      <c r="C756" s="170" t="str">
        <f>IF(A756="","",VLOOKUP($A756,'Infos Gerais'!$A$2:$I$101,7,FALSE))</f>
        <v>IEF</v>
      </c>
      <c r="D756" s="167" t="str">
        <f>IF(C756="","",VLOOKUP($A756,'Infos Gerais'!$A$2:$I$101,9,FALSE))</f>
        <v>IEKOS</v>
      </c>
      <c r="E756" s="97" t="s">
        <v>34</v>
      </c>
      <c r="F756" s="98">
        <v>3</v>
      </c>
      <c r="G756" s="113">
        <v>1109026.96</v>
      </c>
      <c r="H756" s="196">
        <v>1109026.96</v>
      </c>
      <c r="I756" s="192">
        <v>44743</v>
      </c>
      <c r="J756" s="100">
        <v>44918</v>
      </c>
    </row>
    <row r="757" spans="1:10" x14ac:dyDescent="0.25">
      <c r="A757" s="96" t="s">
        <v>564</v>
      </c>
      <c r="B757" s="165" t="str">
        <f>IF(C757="","",VLOOKUP($A757,'Infos Gerais'!$A$2:$D$101,4,FALSE))</f>
        <v>Vigente</v>
      </c>
      <c r="C757" s="170" t="str">
        <f>IF(A757="","",VLOOKUP($A757,'Infos Gerais'!$A$2:$I$101,7,FALSE))</f>
        <v>IEF</v>
      </c>
      <c r="D757" s="167" t="str">
        <f>IF(C757="","",VLOOKUP($A757,'Infos Gerais'!$A$2:$I$101,9,FALSE))</f>
        <v>IEKOS</v>
      </c>
      <c r="E757" s="97" t="s">
        <v>34</v>
      </c>
      <c r="F757" s="98">
        <v>4</v>
      </c>
      <c r="G757" s="113">
        <v>1126377.02</v>
      </c>
      <c r="H757" s="196">
        <v>1126377.02</v>
      </c>
      <c r="I757" s="192">
        <v>44835</v>
      </c>
      <c r="J757" s="100">
        <v>45100</v>
      </c>
    </row>
    <row r="758" spans="1:10" x14ac:dyDescent="0.25">
      <c r="A758" s="96" t="s">
        <v>564</v>
      </c>
      <c r="B758" s="165" t="str">
        <f>IF(C758="","",VLOOKUP($A758,'Infos Gerais'!$A$2:$D$101,4,FALSE))</f>
        <v>Vigente</v>
      </c>
      <c r="C758" s="170" t="str">
        <f>IF(A758="","",VLOOKUP($A758,'Infos Gerais'!$A$2:$I$101,7,FALSE))</f>
        <v>IEF</v>
      </c>
      <c r="D758" s="167" t="str">
        <f>IF(C758="","",VLOOKUP($A758,'Infos Gerais'!$A$2:$I$101,9,FALSE))</f>
        <v>IEKOS</v>
      </c>
      <c r="E758" s="97" t="s">
        <v>34</v>
      </c>
      <c r="F758" s="98">
        <v>5</v>
      </c>
      <c r="G758" s="113">
        <v>1443907.14</v>
      </c>
      <c r="H758" s="196">
        <v>1443907.14</v>
      </c>
      <c r="I758" s="192">
        <v>44927</v>
      </c>
      <c r="J758" s="100">
        <v>45191</v>
      </c>
    </row>
    <row r="759" spans="1:10" x14ac:dyDescent="0.25">
      <c r="A759" s="96" t="s">
        <v>564</v>
      </c>
      <c r="B759" s="165" t="str">
        <f>IF(C759="","",VLOOKUP($A759,'Infos Gerais'!$A$2:$D$101,4,FALSE))</f>
        <v>Vigente</v>
      </c>
      <c r="C759" s="170" t="str">
        <f>IF(A759="","",VLOOKUP($A759,'Infos Gerais'!$A$2:$I$101,7,FALSE))</f>
        <v>IEF</v>
      </c>
      <c r="D759" s="167" t="str">
        <f>IF(C759="","",VLOOKUP($A759,'Infos Gerais'!$A$2:$I$101,9,FALSE))</f>
        <v>IEKOS</v>
      </c>
      <c r="E759" s="97" t="s">
        <v>34</v>
      </c>
      <c r="F759" s="98">
        <v>6</v>
      </c>
      <c r="G759" s="113">
        <v>2074905.27</v>
      </c>
      <c r="H759" s="196">
        <v>2074905.27</v>
      </c>
      <c r="I759" s="192">
        <v>45017</v>
      </c>
      <c r="J759" s="100">
        <v>45260</v>
      </c>
    </row>
    <row r="760" spans="1:10" x14ac:dyDescent="0.25">
      <c r="A760" s="96" t="s">
        <v>564</v>
      </c>
      <c r="B760" s="165" t="str">
        <f>IF(C760="","",VLOOKUP($A760,'Infos Gerais'!$A$2:$D$101,4,FALSE))</f>
        <v>Vigente</v>
      </c>
      <c r="C760" s="170" t="str">
        <f>IF(A760="","",VLOOKUP($A760,'Infos Gerais'!$A$2:$I$101,7,FALSE))</f>
        <v>IEF</v>
      </c>
      <c r="D760" s="167" t="str">
        <f>IF(C760="","",VLOOKUP($A760,'Infos Gerais'!$A$2:$I$101,9,FALSE))</f>
        <v>IEKOS</v>
      </c>
      <c r="E760" s="97" t="s">
        <v>34</v>
      </c>
      <c r="F760" s="98">
        <v>7</v>
      </c>
      <c r="G760" s="113">
        <v>1122380.01</v>
      </c>
      <c r="H760" s="196">
        <v>1122380.01</v>
      </c>
      <c r="I760" s="192">
        <v>45108</v>
      </c>
      <c r="J760" s="100">
        <v>45408</v>
      </c>
    </row>
    <row r="761" spans="1:10" x14ac:dyDescent="0.25">
      <c r="A761" s="96" t="s">
        <v>564</v>
      </c>
      <c r="B761" s="165" t="str">
        <f>IF(C761="","",VLOOKUP($A761,'Infos Gerais'!$A$2:$D$101,4,FALSE))</f>
        <v>Vigente</v>
      </c>
      <c r="C761" s="170" t="str">
        <f>IF(A761="","",VLOOKUP($A761,'Infos Gerais'!$A$2:$I$101,7,FALSE))</f>
        <v>IEF</v>
      </c>
      <c r="D761" s="167" t="str">
        <f>IF(C761="","",VLOOKUP($A761,'Infos Gerais'!$A$2:$I$101,9,FALSE))</f>
        <v>IEKOS</v>
      </c>
      <c r="E761" s="97" t="s">
        <v>34</v>
      </c>
      <c r="F761" s="98">
        <v>8</v>
      </c>
      <c r="G761" s="113">
        <v>1862237.97</v>
      </c>
      <c r="H761" s="196"/>
      <c r="I761" s="192">
        <v>45200</v>
      </c>
      <c r="J761" s="100"/>
    </row>
    <row r="762" spans="1:10" x14ac:dyDescent="0.25">
      <c r="A762" s="96" t="s">
        <v>564</v>
      </c>
      <c r="B762" s="165" t="str">
        <f>IF(C762="","",VLOOKUP($A762,'Infos Gerais'!$A$2:$D$101,4,FALSE))</f>
        <v>Vigente</v>
      </c>
      <c r="C762" s="170" t="str">
        <f>IF(A762="","",VLOOKUP($A762,'Infos Gerais'!$A$2:$I$101,7,FALSE))</f>
        <v>IEF</v>
      </c>
      <c r="D762" s="167" t="str">
        <f>IF(C762="","",VLOOKUP($A762,'Infos Gerais'!$A$2:$I$101,9,FALSE))</f>
        <v>IEKOS</v>
      </c>
      <c r="E762" s="97" t="s">
        <v>34</v>
      </c>
      <c r="F762" s="98">
        <v>9</v>
      </c>
      <c r="G762" s="113">
        <v>1380993.03</v>
      </c>
      <c r="H762" s="196"/>
      <c r="I762" s="192">
        <v>45292</v>
      </c>
      <c r="J762" s="100"/>
    </row>
    <row r="763" spans="1:10" x14ac:dyDescent="0.25">
      <c r="A763" s="96" t="s">
        <v>564</v>
      </c>
      <c r="B763" s="165" t="str">
        <f>IF(C763="","",VLOOKUP($A763,'Infos Gerais'!$A$2:$D$101,4,FALSE))</f>
        <v>Vigente</v>
      </c>
      <c r="C763" s="170" t="str">
        <f>IF(A763="","",VLOOKUP($A763,'Infos Gerais'!$A$2:$I$101,7,FALSE))</f>
        <v>IEF</v>
      </c>
      <c r="D763" s="167" t="str">
        <f>IF(C763="","",VLOOKUP($A763,'Infos Gerais'!$A$2:$I$101,9,FALSE))</f>
        <v>IEKOS</v>
      </c>
      <c r="E763" s="97" t="s">
        <v>34</v>
      </c>
      <c r="F763" s="98">
        <v>10</v>
      </c>
      <c r="G763" s="113">
        <v>2292172.58</v>
      </c>
      <c r="H763" s="196"/>
      <c r="I763" s="192">
        <v>45383</v>
      </c>
      <c r="J763" s="100"/>
    </row>
    <row r="764" spans="1:10" x14ac:dyDescent="0.25">
      <c r="A764" s="96" t="s">
        <v>564</v>
      </c>
      <c r="B764" s="165" t="str">
        <f>IF(C764="","",VLOOKUP($A764,'Infos Gerais'!$A$2:$D$101,4,FALSE))</f>
        <v>Vigente</v>
      </c>
      <c r="C764" s="170" t="str">
        <f>IF(A764="","",VLOOKUP($A764,'Infos Gerais'!$A$2:$I$101,7,FALSE))</f>
        <v>IEF</v>
      </c>
      <c r="D764" s="167" t="str">
        <f>IF(C764="","",VLOOKUP($A764,'Infos Gerais'!$A$2:$I$101,9,FALSE))</f>
        <v>IEKOS</v>
      </c>
      <c r="E764" s="97" t="s">
        <v>34</v>
      </c>
      <c r="F764" s="98">
        <v>11</v>
      </c>
      <c r="G764" s="113">
        <v>1427513.59</v>
      </c>
      <c r="H764" s="196"/>
      <c r="I764" s="192">
        <v>45474</v>
      </c>
      <c r="J764" s="100"/>
    </row>
    <row r="765" spans="1:10" x14ac:dyDescent="0.25">
      <c r="A765" s="96" t="s">
        <v>564</v>
      </c>
      <c r="B765" s="165" t="str">
        <f>IF(C765="","",VLOOKUP($A765,'Infos Gerais'!$A$2:$D$101,4,FALSE))</f>
        <v>Vigente</v>
      </c>
      <c r="C765" s="170" t="str">
        <f>IF(A765="","",VLOOKUP($A765,'Infos Gerais'!$A$2:$I$101,7,FALSE))</f>
        <v>IEF</v>
      </c>
      <c r="D765" s="167" t="str">
        <f>IF(C765="","",VLOOKUP($A765,'Infos Gerais'!$A$2:$I$101,9,FALSE))</f>
        <v>IEKOS</v>
      </c>
      <c r="E765" s="97" t="s">
        <v>34</v>
      </c>
      <c r="F765" s="98">
        <v>12</v>
      </c>
      <c r="G765" s="113">
        <v>1048242.66</v>
      </c>
      <c r="H765" s="196"/>
      <c r="I765" s="192">
        <v>45566</v>
      </c>
      <c r="J765" s="100"/>
    </row>
    <row r="766" spans="1:10" x14ac:dyDescent="0.25">
      <c r="A766" s="96" t="s">
        <v>564</v>
      </c>
      <c r="B766" s="165" t="str">
        <f>IF(C766="","",VLOOKUP($A766,'Infos Gerais'!$A$2:$D$101,4,FALSE))</f>
        <v>Vigente</v>
      </c>
      <c r="C766" s="170" t="str">
        <f>IF(A766="","",VLOOKUP($A766,'Infos Gerais'!$A$2:$I$101,7,FALSE))</f>
        <v>IEF</v>
      </c>
      <c r="D766" s="167" t="str">
        <f>IF(C766="","",VLOOKUP($A766,'Infos Gerais'!$A$2:$I$101,9,FALSE))</f>
        <v>IEKOS</v>
      </c>
      <c r="E766" s="97" t="s">
        <v>34</v>
      </c>
      <c r="F766" s="98">
        <v>13</v>
      </c>
      <c r="G766" s="113">
        <v>994833.21</v>
      </c>
      <c r="H766" s="196"/>
      <c r="I766" s="192">
        <v>45658</v>
      </c>
      <c r="J766" s="100"/>
    </row>
    <row r="767" spans="1:10" x14ac:dyDescent="0.25">
      <c r="A767" s="96" t="s">
        <v>564</v>
      </c>
      <c r="B767" s="165" t="str">
        <f>IF(C767="","",VLOOKUP($A767,'Infos Gerais'!$A$2:$D$101,4,FALSE))</f>
        <v>Vigente</v>
      </c>
      <c r="C767" s="170" t="str">
        <f>IF(A767="","",VLOOKUP($A767,'Infos Gerais'!$A$2:$I$101,7,FALSE))</f>
        <v>IEF</v>
      </c>
      <c r="D767" s="167" t="str">
        <f>IF(C767="","",VLOOKUP($A767,'Infos Gerais'!$A$2:$I$101,9,FALSE))</f>
        <v>IEKOS</v>
      </c>
      <c r="E767" s="97" t="s">
        <v>34</v>
      </c>
      <c r="F767" s="98">
        <v>14</v>
      </c>
      <c r="G767" s="113">
        <v>986556.37</v>
      </c>
      <c r="H767" s="196"/>
      <c r="I767" s="192">
        <v>45748</v>
      </c>
      <c r="J767" s="100"/>
    </row>
    <row r="768" spans="1:10" x14ac:dyDescent="0.25">
      <c r="A768" s="96" t="s">
        <v>564</v>
      </c>
      <c r="B768" s="165" t="str">
        <f>IF(C768="","",VLOOKUP($A768,'Infos Gerais'!$A$2:$D$101,4,FALSE))</f>
        <v>Vigente</v>
      </c>
      <c r="C768" s="170" t="str">
        <f>IF(A768="","",VLOOKUP($A768,'Infos Gerais'!$A$2:$I$101,7,FALSE))</f>
        <v>IEF</v>
      </c>
      <c r="D768" s="167" t="str">
        <f>IF(C768="","",VLOOKUP($A768,'Infos Gerais'!$A$2:$I$101,9,FALSE))</f>
        <v>IEKOS</v>
      </c>
      <c r="E768" s="97" t="s">
        <v>34</v>
      </c>
      <c r="F768" s="98">
        <v>15</v>
      </c>
      <c r="G768" s="113">
        <v>986323.72</v>
      </c>
      <c r="H768" s="196"/>
      <c r="I768" s="192">
        <v>45839</v>
      </c>
      <c r="J768" s="100"/>
    </row>
    <row r="769" spans="1:10" x14ac:dyDescent="0.25">
      <c r="A769" s="96" t="s">
        <v>564</v>
      </c>
      <c r="B769" s="165" t="str">
        <f>IF(C769="","",VLOOKUP($A769,'Infos Gerais'!$A$2:$D$101,4,FALSE))</f>
        <v>Vigente</v>
      </c>
      <c r="C769" s="170" t="str">
        <f>IF(A769="","",VLOOKUP($A769,'Infos Gerais'!$A$2:$I$101,7,FALSE))</f>
        <v>IEF</v>
      </c>
      <c r="D769" s="167" t="str">
        <f>IF(C769="","",VLOOKUP($A769,'Infos Gerais'!$A$2:$I$101,9,FALSE))</f>
        <v>IEKOS</v>
      </c>
      <c r="E769" s="97" t="s">
        <v>34</v>
      </c>
      <c r="F769" s="98">
        <v>16</v>
      </c>
      <c r="G769" s="113">
        <v>672069.64</v>
      </c>
      <c r="H769" s="196"/>
      <c r="I769" s="192">
        <v>45931</v>
      </c>
      <c r="J769" s="100"/>
    </row>
    <row r="770" spans="1:10" x14ac:dyDescent="0.25">
      <c r="A770" s="96" t="s">
        <v>570</v>
      </c>
      <c r="B770" s="165" t="str">
        <f>IF(C770="","",VLOOKUP($A770,'Infos Gerais'!$A$2:$D$101,4,FALSE))</f>
        <v>Vigente</v>
      </c>
      <c r="C770" s="170" t="str">
        <f>IF(A770="","",VLOOKUP($A770,'Infos Gerais'!$A$2:$I$101,7,FALSE))</f>
        <v>SEDESE</v>
      </c>
      <c r="D770" s="167" t="str">
        <f>IF(C770="","",VLOOKUP($A770,'Infos Gerais'!$A$2:$I$101,9,FALSE))</f>
        <v>FEEMG</v>
      </c>
      <c r="E770" s="97" t="s">
        <v>29</v>
      </c>
      <c r="F770" s="98">
        <v>1</v>
      </c>
      <c r="G770" s="113">
        <v>3868021.14</v>
      </c>
      <c r="H770" s="216">
        <v>3868021.14</v>
      </c>
      <c r="I770" s="192">
        <v>45017</v>
      </c>
      <c r="J770" s="100">
        <v>45043</v>
      </c>
    </row>
    <row r="771" spans="1:10" x14ac:dyDescent="0.25">
      <c r="A771" s="96" t="s">
        <v>570</v>
      </c>
      <c r="B771" s="165" t="str">
        <f>IF(C771="","",VLOOKUP($A771,'Infos Gerais'!$A$2:$D$101,4,FALSE))</f>
        <v>Vigente</v>
      </c>
      <c r="C771" s="170" t="str">
        <f>IF(A771="","",VLOOKUP($A771,'Infos Gerais'!$A$2:$I$101,7,FALSE))</f>
        <v>SEDESE</v>
      </c>
      <c r="D771" s="167" t="str">
        <f>IF(C771="","",VLOOKUP($A771,'Infos Gerais'!$A$2:$I$101,9,FALSE))</f>
        <v>FEEMG</v>
      </c>
      <c r="E771" s="97" t="s">
        <v>29</v>
      </c>
      <c r="F771" s="98">
        <v>2</v>
      </c>
      <c r="G771" s="113">
        <v>1022287.92</v>
      </c>
      <c r="H771" s="196">
        <v>1022287.92</v>
      </c>
      <c r="I771" s="192">
        <v>45139</v>
      </c>
      <c r="J771" s="100">
        <v>45219</v>
      </c>
    </row>
    <row r="772" spans="1:10" x14ac:dyDescent="0.25">
      <c r="A772" s="96" t="s">
        <v>570</v>
      </c>
      <c r="B772" s="165" t="str">
        <f>IF(C772="","",VLOOKUP($A772,'Infos Gerais'!$A$2:$D$101,4,FALSE))</f>
        <v>Vigente</v>
      </c>
      <c r="C772" s="170" t="str">
        <f>IF(A772="","",VLOOKUP($A772,'Infos Gerais'!$A$2:$I$101,7,FALSE))</f>
        <v>SEDESE</v>
      </c>
      <c r="D772" s="167" t="str">
        <f>IF(C772="","",VLOOKUP($A772,'Infos Gerais'!$A$2:$I$101,9,FALSE))</f>
        <v>FEEMG</v>
      </c>
      <c r="E772" s="97" t="s">
        <v>29</v>
      </c>
      <c r="F772" s="98">
        <v>3</v>
      </c>
      <c r="G772" s="113">
        <v>472585.94</v>
      </c>
      <c r="H772" s="196">
        <v>472585.94</v>
      </c>
      <c r="I772" s="192">
        <v>45231</v>
      </c>
      <c r="J772" s="100">
        <v>45257</v>
      </c>
    </row>
    <row r="773" spans="1:10" x14ac:dyDescent="0.25">
      <c r="A773" s="96" t="s">
        <v>570</v>
      </c>
      <c r="B773" s="165" t="str">
        <f>IF(C773="","",VLOOKUP($A773,'Infos Gerais'!$A$2:$D$101,4,FALSE))</f>
        <v>Vigente</v>
      </c>
      <c r="C773" s="170" t="str">
        <f>IF(A773="","",VLOOKUP($A773,'Infos Gerais'!$A$2:$I$101,7,FALSE))</f>
        <v>SEDESE</v>
      </c>
      <c r="D773" s="167" t="str">
        <f>IF(C773="","",VLOOKUP($A773,'Infos Gerais'!$A$2:$I$101,9,FALSE))</f>
        <v>FEEMG</v>
      </c>
      <c r="E773" s="97" t="s">
        <v>29</v>
      </c>
      <c r="F773" s="98">
        <v>4</v>
      </c>
      <c r="G773" s="113">
        <v>2882664.52</v>
      </c>
      <c r="H773" s="196">
        <v>2882664.52</v>
      </c>
      <c r="I773" s="192">
        <v>45323</v>
      </c>
      <c r="J773" s="100">
        <v>44984</v>
      </c>
    </row>
    <row r="774" spans="1:10" x14ac:dyDescent="0.25">
      <c r="A774" s="96" t="s">
        <v>570</v>
      </c>
      <c r="B774" s="165" t="str">
        <f>IF(C774="","",VLOOKUP($A774,'Infos Gerais'!$A$2:$D$101,4,FALSE))</f>
        <v>Vigente</v>
      </c>
      <c r="C774" s="170" t="str">
        <f>IF(A774="","",VLOOKUP($A774,'Infos Gerais'!$A$2:$I$101,7,FALSE))</f>
        <v>SEDESE</v>
      </c>
      <c r="D774" s="167" t="str">
        <f>IF(C774="","",VLOOKUP($A774,'Infos Gerais'!$A$2:$I$101,9,FALSE))</f>
        <v>FEEMG</v>
      </c>
      <c r="E774" s="97" t="s">
        <v>29</v>
      </c>
      <c r="F774" s="98">
        <v>5</v>
      </c>
      <c r="G774" s="113">
        <v>1068012.56</v>
      </c>
      <c r="H774" s="196"/>
      <c r="I774" s="192">
        <v>45413</v>
      </c>
      <c r="J774" s="100"/>
    </row>
    <row r="775" spans="1:10" x14ac:dyDescent="0.25">
      <c r="A775" s="96" t="s">
        <v>570</v>
      </c>
      <c r="B775" s="165" t="str">
        <f>IF(C775="","",VLOOKUP($A775,'Infos Gerais'!$A$2:$D$101,4,FALSE))</f>
        <v>Vigente</v>
      </c>
      <c r="C775" s="170" t="str">
        <f>IF(A775="","",VLOOKUP($A775,'Infos Gerais'!$A$2:$I$101,7,FALSE))</f>
        <v>SEDESE</v>
      </c>
      <c r="D775" s="167" t="str">
        <f>IF(C775="","",VLOOKUP($A775,'Infos Gerais'!$A$2:$I$101,9,FALSE))</f>
        <v>FEEMG</v>
      </c>
      <c r="E775" s="97" t="s">
        <v>29</v>
      </c>
      <c r="F775" s="98">
        <v>6</v>
      </c>
      <c r="G775" s="113">
        <v>1078330.29</v>
      </c>
      <c r="H775" s="196"/>
      <c r="I775" s="192">
        <v>45505</v>
      </c>
      <c r="J775" s="100"/>
    </row>
    <row r="776" spans="1:10" x14ac:dyDescent="0.25">
      <c r="A776" s="96" t="s">
        <v>570</v>
      </c>
      <c r="B776" s="165" t="str">
        <f>IF(C776="","",VLOOKUP($A776,'Infos Gerais'!$A$2:$D$101,4,FALSE))</f>
        <v>Vigente</v>
      </c>
      <c r="C776" s="170" t="str">
        <f>IF(A776="","",VLOOKUP($A776,'Infos Gerais'!$A$2:$I$101,7,FALSE))</f>
        <v>SEDESE</v>
      </c>
      <c r="D776" s="167" t="str">
        <f>IF(C776="","",VLOOKUP($A776,'Infos Gerais'!$A$2:$I$101,9,FALSE))</f>
        <v>FEEMG</v>
      </c>
      <c r="E776" s="97" t="s">
        <v>29</v>
      </c>
      <c r="F776" s="98">
        <v>7</v>
      </c>
      <c r="G776" s="262">
        <v>693887.63</v>
      </c>
      <c r="H776" s="196"/>
      <c r="I776" s="192">
        <v>45597</v>
      </c>
      <c r="J776" s="100"/>
    </row>
    <row r="777" spans="1:10" x14ac:dyDescent="0.25">
      <c r="A777" s="96" t="s">
        <v>570</v>
      </c>
      <c r="B777" s="165" t="str">
        <f>IF(C777="","",VLOOKUP($A777,'Infos Gerais'!$A$2:$D$101,4,FALSE))</f>
        <v>Vigente</v>
      </c>
      <c r="C777" s="170" t="str">
        <f>IF(A777="","",VLOOKUP($A777,'Infos Gerais'!$A$2:$I$101,7,FALSE))</f>
        <v>SEDESE</v>
      </c>
      <c r="D777" s="167" t="str">
        <f>IF(C777="","",VLOOKUP($A777,'Infos Gerais'!$A$2:$I$101,9,FALSE))</f>
        <v>FEEMG</v>
      </c>
      <c r="E777" s="97" t="s">
        <v>29</v>
      </c>
      <c r="F777" s="98">
        <v>8</v>
      </c>
      <c r="G777" s="113">
        <v>3571039.22</v>
      </c>
      <c r="H777" s="196"/>
      <c r="I777" s="192">
        <v>45689</v>
      </c>
      <c r="J777" s="100"/>
    </row>
    <row r="778" spans="1:10" x14ac:dyDescent="0.25">
      <c r="A778" s="96" t="s">
        <v>570</v>
      </c>
      <c r="B778" s="165" t="str">
        <f>IF(C778="","",VLOOKUP($A778,'Infos Gerais'!$A$2:$D$101,4,FALSE))</f>
        <v>Vigente</v>
      </c>
      <c r="C778" s="170" t="str">
        <f>IF(A778="","",VLOOKUP($A778,'Infos Gerais'!$A$2:$I$101,7,FALSE))</f>
        <v>SEDESE</v>
      </c>
      <c r="D778" s="167" t="str">
        <f>IF(C778="","",VLOOKUP($A778,'Infos Gerais'!$A$2:$I$101,9,FALSE))</f>
        <v>FEEMG</v>
      </c>
      <c r="E778" s="97" t="s">
        <v>29</v>
      </c>
      <c r="F778" s="98">
        <v>9</v>
      </c>
      <c r="G778" s="113">
        <v>607138.86</v>
      </c>
      <c r="H778" s="196"/>
      <c r="I778" s="192">
        <v>45778</v>
      </c>
      <c r="J778" s="100"/>
    </row>
    <row r="779" spans="1:10" x14ac:dyDescent="0.25">
      <c r="A779" s="96" t="s">
        <v>570</v>
      </c>
      <c r="B779" s="165" t="str">
        <f>IF(C779="","",VLOOKUP($A779,'Infos Gerais'!$A$2:$D$101,4,FALSE))</f>
        <v>Vigente</v>
      </c>
      <c r="C779" s="170" t="str">
        <f>IF(A779="","",VLOOKUP($A779,'Infos Gerais'!$A$2:$I$101,7,FALSE))</f>
        <v>SEDESE</v>
      </c>
      <c r="D779" s="167" t="str">
        <f>IF(C779="","",VLOOKUP($A779,'Infos Gerais'!$A$2:$I$101,9,FALSE))</f>
        <v>FEEMG</v>
      </c>
      <c r="E779" s="97" t="s">
        <v>29</v>
      </c>
      <c r="F779" s="98">
        <v>10</v>
      </c>
      <c r="G779" s="113">
        <v>1048744.49</v>
      </c>
      <c r="H779" s="196"/>
      <c r="I779" s="192">
        <v>45870</v>
      </c>
      <c r="J779" s="100"/>
    </row>
    <row r="780" spans="1:10" x14ac:dyDescent="0.25">
      <c r="A780" s="96" t="s">
        <v>570</v>
      </c>
      <c r="B780" s="165" t="str">
        <f>IF(C780="","",VLOOKUP($A780,'Infos Gerais'!$A$2:$D$101,4,FALSE))</f>
        <v>Vigente</v>
      </c>
      <c r="C780" s="170" t="str">
        <f>IF(A780="","",VLOOKUP($A780,'Infos Gerais'!$A$2:$I$101,7,FALSE))</f>
        <v>SEDESE</v>
      </c>
      <c r="D780" s="167" t="str">
        <f>IF(C780="","",VLOOKUP($A780,'Infos Gerais'!$A$2:$I$101,9,FALSE))</f>
        <v>FEEMG</v>
      </c>
      <c r="E780" s="97" t="s">
        <v>29</v>
      </c>
      <c r="F780" s="98">
        <v>11</v>
      </c>
      <c r="G780" s="113">
        <v>316287.43</v>
      </c>
      <c r="H780" s="196"/>
      <c r="I780" s="192">
        <v>45962</v>
      </c>
      <c r="J780" s="100"/>
    </row>
    <row r="781" spans="1:10" x14ac:dyDescent="0.25">
      <c r="A781" s="96" t="s">
        <v>571</v>
      </c>
      <c r="B781" s="165"/>
      <c r="C781" s="170"/>
      <c r="D781" s="167"/>
      <c r="E781" s="97"/>
      <c r="F781" s="98"/>
      <c r="G781" s="113"/>
      <c r="H781" s="196"/>
      <c r="I781" s="115"/>
      <c r="J781" s="100"/>
    </row>
    <row r="782" spans="1:10" x14ac:dyDescent="0.25">
      <c r="A782" s="96" t="s">
        <v>571</v>
      </c>
      <c r="B782" s="165" t="str">
        <f>IF(C782="","",VLOOKUP($A782,'Infos Gerais'!$A$2:$D$101,4,FALSE))</f>
        <v>Vigente</v>
      </c>
      <c r="C782" s="170" t="str">
        <f>IF(A782="","",VLOOKUP($A782,'Infos Gerais'!$A$2:$I$101,7,FALSE))</f>
        <v>FCS</v>
      </c>
      <c r="D782" s="167" t="str">
        <f>IF(C782="","",VLOOKUP($A782,'Infos Gerais'!$A$2:$I$101,9,FALSE))</f>
        <v>APPA</v>
      </c>
      <c r="E782" s="97" t="s">
        <v>29</v>
      </c>
      <c r="F782" s="98">
        <v>1</v>
      </c>
      <c r="G782" s="113">
        <v>1147174.52</v>
      </c>
      <c r="H782" s="196">
        <v>1147174.52</v>
      </c>
      <c r="I782" s="115">
        <v>45292</v>
      </c>
      <c r="J782" s="100">
        <v>45328</v>
      </c>
    </row>
    <row r="783" spans="1:10" x14ac:dyDescent="0.25">
      <c r="A783" s="96" t="s">
        <v>571</v>
      </c>
      <c r="B783" s="165" t="str">
        <f>IF(C783="","",VLOOKUP($A783,'Infos Gerais'!$A$2:$D$101,4,FALSE))</f>
        <v>Vigente</v>
      </c>
      <c r="C783" s="170" t="str">
        <f>IF(A783="","",VLOOKUP($A783,'Infos Gerais'!$A$2:$I$101,7,FALSE))</f>
        <v>FCS</v>
      </c>
      <c r="D783" s="167" t="str">
        <f>IF(C783="","",VLOOKUP($A783,'Infos Gerais'!$A$2:$I$101,9,FALSE))</f>
        <v>APPA</v>
      </c>
      <c r="E783" s="97" t="s">
        <v>29</v>
      </c>
      <c r="F783" s="98">
        <v>2</v>
      </c>
      <c r="G783" s="113">
        <v>241512.62</v>
      </c>
      <c r="H783" s="196">
        <v>241512.62</v>
      </c>
      <c r="I783" s="115">
        <v>45383</v>
      </c>
      <c r="J783" s="100">
        <v>45412</v>
      </c>
    </row>
    <row r="784" spans="1:10" x14ac:dyDescent="0.25">
      <c r="A784" s="96" t="s">
        <v>571</v>
      </c>
      <c r="B784" s="165" t="str">
        <f>IF(C784="","",VLOOKUP($A784,'Infos Gerais'!$A$2:$D$101,4,FALSE))</f>
        <v>Vigente</v>
      </c>
      <c r="C784" s="170" t="str">
        <f>IF(A784="","",VLOOKUP($A784,'Infos Gerais'!$A$2:$I$101,7,FALSE))</f>
        <v>FCS</v>
      </c>
      <c r="D784" s="167" t="str">
        <f>IF(C784="","",VLOOKUP($A784,'Infos Gerais'!$A$2:$I$101,9,FALSE))</f>
        <v>APPA</v>
      </c>
      <c r="E784" s="97" t="s">
        <v>29</v>
      </c>
      <c r="F784" s="98">
        <v>3</v>
      </c>
      <c r="G784" s="113">
        <v>241512.62</v>
      </c>
      <c r="H784" s="196"/>
      <c r="I784" s="115">
        <v>45474</v>
      </c>
      <c r="J784" s="100"/>
    </row>
    <row r="785" spans="1:10" x14ac:dyDescent="0.25">
      <c r="A785" s="96" t="s">
        <v>571</v>
      </c>
      <c r="B785" s="165" t="str">
        <f>IF(C785="","",VLOOKUP($A785,'Infos Gerais'!$A$2:$D$101,4,FALSE))</f>
        <v>Vigente</v>
      </c>
      <c r="C785" s="170" t="str">
        <f>IF(A785="","",VLOOKUP($A785,'Infos Gerais'!$A$2:$I$101,7,FALSE))</f>
        <v>FCS</v>
      </c>
      <c r="D785" s="167" t="str">
        <f>IF(C785="","",VLOOKUP($A785,'Infos Gerais'!$A$2:$I$101,9,FALSE))</f>
        <v>APPA</v>
      </c>
      <c r="E785" s="97" t="s">
        <v>29</v>
      </c>
      <c r="F785" s="98">
        <v>4</v>
      </c>
      <c r="G785" s="113">
        <v>186689.2</v>
      </c>
      <c r="H785" s="196"/>
      <c r="I785" s="115">
        <v>45566</v>
      </c>
      <c r="J785" s="100"/>
    </row>
    <row r="786" spans="1:10" x14ac:dyDescent="0.25">
      <c r="A786" s="96" t="s">
        <v>571</v>
      </c>
      <c r="B786" s="165" t="str">
        <f>IF(C786="","",VLOOKUP($A786,'Infos Gerais'!$A$2:$D$101,4,FALSE))</f>
        <v>Vigente</v>
      </c>
      <c r="C786" s="170" t="str">
        <f>IF(A786="","",VLOOKUP($A786,'Infos Gerais'!$A$2:$I$101,7,FALSE))</f>
        <v>FCS</v>
      </c>
      <c r="D786" s="167" t="str">
        <f>IF(C786="","",VLOOKUP($A786,'Infos Gerais'!$A$2:$I$101,9,FALSE))</f>
        <v>APPA</v>
      </c>
      <c r="E786" s="97" t="s">
        <v>29</v>
      </c>
      <c r="F786" s="98">
        <v>5</v>
      </c>
      <c r="G786" s="113">
        <v>924796.5</v>
      </c>
      <c r="H786" s="196"/>
      <c r="I786" s="115">
        <v>45658</v>
      </c>
      <c r="J786" s="100"/>
    </row>
    <row r="787" spans="1:10" x14ac:dyDescent="0.25">
      <c r="A787" s="96" t="s">
        <v>571</v>
      </c>
      <c r="B787" s="165" t="str">
        <f>IF(C787="","",VLOOKUP($A787,'Infos Gerais'!$A$2:$D$101,4,FALSE))</f>
        <v>Vigente</v>
      </c>
      <c r="C787" s="170" t="str">
        <f>IF(A787="","",VLOOKUP($A787,'Infos Gerais'!$A$2:$I$101,7,FALSE))</f>
        <v>FCS</v>
      </c>
      <c r="D787" s="167" t="str">
        <f>IF(C787="","",VLOOKUP($A787,'Infos Gerais'!$A$2:$I$101,9,FALSE))</f>
        <v>APPA</v>
      </c>
      <c r="E787" s="97" t="s">
        <v>29</v>
      </c>
      <c r="F787" s="98">
        <v>6</v>
      </c>
      <c r="G787" s="113">
        <v>324946.01</v>
      </c>
      <c r="H787" s="196"/>
      <c r="I787" s="115">
        <v>45748</v>
      </c>
      <c r="J787" s="100"/>
    </row>
    <row r="788" spans="1:10" x14ac:dyDescent="0.25">
      <c r="A788" s="96" t="s">
        <v>571</v>
      </c>
      <c r="B788" s="165" t="str">
        <f>IF(C788="","",VLOOKUP($A788,'Infos Gerais'!$A$2:$D$101,4,FALSE))</f>
        <v>Vigente</v>
      </c>
      <c r="C788" s="170" t="str">
        <f>IF(A788="","",VLOOKUP($A788,'Infos Gerais'!$A$2:$I$101,7,FALSE))</f>
        <v>FCS</v>
      </c>
      <c r="D788" s="167" t="str">
        <f>IF(C788="","",VLOOKUP($A788,'Infos Gerais'!$A$2:$I$101,9,FALSE))</f>
        <v>APPA</v>
      </c>
      <c r="E788" s="97" t="s">
        <v>29</v>
      </c>
      <c r="F788" s="98">
        <v>7</v>
      </c>
      <c r="G788" s="113">
        <v>324946.01</v>
      </c>
      <c r="H788" s="196"/>
      <c r="I788" s="115">
        <v>45839</v>
      </c>
      <c r="J788" s="100"/>
    </row>
    <row r="789" spans="1:10" x14ac:dyDescent="0.25">
      <c r="A789" s="96" t="s">
        <v>571</v>
      </c>
      <c r="B789" s="165" t="str">
        <f>IF(C789="","",VLOOKUP($A789,'Infos Gerais'!$A$2:$D$101,4,FALSE))</f>
        <v>Vigente</v>
      </c>
      <c r="C789" s="170" t="str">
        <f>IF(A789="","",VLOOKUP($A789,'Infos Gerais'!$A$2:$I$101,7,FALSE))</f>
        <v>FCS</v>
      </c>
      <c r="D789" s="167" t="str">
        <f>IF(C789="","",VLOOKUP($A789,'Infos Gerais'!$A$2:$I$101,9,FALSE))</f>
        <v>APPA</v>
      </c>
      <c r="E789" s="97" t="s">
        <v>29</v>
      </c>
      <c r="F789" s="98">
        <v>8</v>
      </c>
      <c r="G789" s="113">
        <v>242200.43</v>
      </c>
      <c r="H789" s="196"/>
      <c r="I789" s="115">
        <v>45931</v>
      </c>
      <c r="J789" s="100"/>
    </row>
    <row r="790" spans="1:10" x14ac:dyDescent="0.25">
      <c r="A790" s="96" t="s">
        <v>571</v>
      </c>
      <c r="B790" s="165" t="str">
        <f>IF(C790="","",VLOOKUP($A790,'Infos Gerais'!$A$2:$D$101,4,FALSE))</f>
        <v>Vigente</v>
      </c>
      <c r="C790" s="170" t="str">
        <f>IF(A790="","",VLOOKUP($A790,'Infos Gerais'!$A$2:$I$101,7,FALSE))</f>
        <v>FCS</v>
      </c>
      <c r="D790" s="167" t="str">
        <f>IF(C790="","",VLOOKUP($A790,'Infos Gerais'!$A$2:$I$101,9,FALSE))</f>
        <v>APPA</v>
      </c>
      <c r="E790" s="97" t="s">
        <v>29</v>
      </c>
      <c r="F790" s="98">
        <v>9</v>
      </c>
      <c r="G790" s="113">
        <v>923871.11</v>
      </c>
      <c r="H790" s="196"/>
      <c r="I790" s="115">
        <v>46023</v>
      </c>
      <c r="J790" s="100"/>
    </row>
    <row r="791" spans="1:10" x14ac:dyDescent="0.25">
      <c r="A791" s="96" t="s">
        <v>571</v>
      </c>
      <c r="B791" s="165" t="str">
        <f>IF(C791="","",VLOOKUP($A791,'Infos Gerais'!$A$2:$D$101,4,FALSE))</f>
        <v>Vigente</v>
      </c>
      <c r="C791" s="170" t="str">
        <f>IF(A791="","",VLOOKUP($A791,'Infos Gerais'!$A$2:$I$101,7,FALSE))</f>
        <v>FCS</v>
      </c>
      <c r="D791" s="167" t="str">
        <f>IF(C791="","",VLOOKUP($A791,'Infos Gerais'!$A$2:$I$101,9,FALSE))</f>
        <v>APPA</v>
      </c>
      <c r="E791" s="97" t="s">
        <v>29</v>
      </c>
      <c r="F791" s="98">
        <v>10</v>
      </c>
      <c r="G791" s="113">
        <v>324489.40000000002</v>
      </c>
      <c r="H791" s="196"/>
      <c r="I791" s="115">
        <v>46113</v>
      </c>
      <c r="J791" s="100"/>
    </row>
    <row r="792" spans="1:10" x14ac:dyDescent="0.25">
      <c r="A792" s="96" t="s">
        <v>571</v>
      </c>
      <c r="B792" s="165" t="str">
        <f>IF(C792="","",VLOOKUP($A792,'Infos Gerais'!$A$2:$D$101,4,FALSE))</f>
        <v>Vigente</v>
      </c>
      <c r="C792" s="170" t="str">
        <f>IF(A792="","",VLOOKUP($A792,'Infos Gerais'!$A$2:$I$101,7,FALSE))</f>
        <v>FCS</v>
      </c>
      <c r="D792" s="167" t="str">
        <f>IF(C792="","",VLOOKUP($A792,'Infos Gerais'!$A$2:$I$101,9,FALSE))</f>
        <v>APPA</v>
      </c>
      <c r="E792" s="97" t="s">
        <v>29</v>
      </c>
      <c r="F792" s="98">
        <v>11</v>
      </c>
      <c r="G792" s="113">
        <v>324489.40000000002</v>
      </c>
      <c r="H792" s="196"/>
      <c r="I792" s="115">
        <v>46204</v>
      </c>
      <c r="J792" s="100"/>
    </row>
    <row r="793" spans="1:10" x14ac:dyDescent="0.25">
      <c r="A793" s="96" t="s">
        <v>571</v>
      </c>
      <c r="B793" s="165" t="str">
        <f>IF(C793="","",VLOOKUP($A793,'Infos Gerais'!$A$2:$D$101,4,FALSE))</f>
        <v>Vigente</v>
      </c>
      <c r="C793" s="170" t="str">
        <f>IF(A793="","",VLOOKUP($A793,'Infos Gerais'!$A$2:$I$101,7,FALSE))</f>
        <v>FCS</v>
      </c>
      <c r="D793" s="167" t="str">
        <f>IF(C793="","",VLOOKUP($A793,'Infos Gerais'!$A$2:$I$101,9,FALSE))</f>
        <v>APPA</v>
      </c>
      <c r="E793" s="97" t="s">
        <v>29</v>
      </c>
      <c r="F793" s="98">
        <v>12</v>
      </c>
      <c r="G793" s="113">
        <v>244039.05</v>
      </c>
      <c r="H793" s="196"/>
      <c r="I793" s="115">
        <v>46296</v>
      </c>
      <c r="J793" s="100"/>
    </row>
    <row r="794" spans="1:10" x14ac:dyDescent="0.25">
      <c r="A794" s="96" t="s">
        <v>571</v>
      </c>
      <c r="B794" s="165" t="str">
        <f>IF(C794="","",VLOOKUP($A794,'Infos Gerais'!$A$2:$D$101,4,FALSE))</f>
        <v>Vigente</v>
      </c>
      <c r="C794" s="170" t="str">
        <f>IF(A794="","",VLOOKUP($A794,'Infos Gerais'!$A$2:$I$101,7,FALSE))</f>
        <v>FCS</v>
      </c>
      <c r="D794" s="167" t="str">
        <f>IF(C794="","",VLOOKUP($A794,'Infos Gerais'!$A$2:$I$101,9,FALSE))</f>
        <v>APPA</v>
      </c>
      <c r="E794" s="97" t="s">
        <v>29</v>
      </c>
      <c r="F794" s="98">
        <v>13</v>
      </c>
      <c r="G794" s="113">
        <v>929678.3</v>
      </c>
      <c r="H794" s="196"/>
      <c r="I794" s="115">
        <v>46388</v>
      </c>
      <c r="J794" s="100"/>
    </row>
    <row r="795" spans="1:10" x14ac:dyDescent="0.25">
      <c r="A795" s="96" t="s">
        <v>571</v>
      </c>
      <c r="B795" s="165" t="str">
        <f>IF(C795="","",VLOOKUP($A795,'Infos Gerais'!$A$2:$D$101,4,FALSE))</f>
        <v>Vigente</v>
      </c>
      <c r="C795" s="170" t="str">
        <f>IF(A795="","",VLOOKUP($A795,'Infos Gerais'!$A$2:$I$101,7,FALSE))</f>
        <v>FCS</v>
      </c>
      <c r="D795" s="167" t="str">
        <f>IF(C795="","",VLOOKUP($A795,'Infos Gerais'!$A$2:$I$101,9,FALSE))</f>
        <v>APPA</v>
      </c>
      <c r="E795" s="97" t="s">
        <v>29</v>
      </c>
      <c r="F795" s="98">
        <v>14</v>
      </c>
      <c r="G795" s="113">
        <v>330788.8</v>
      </c>
      <c r="H795" s="196"/>
      <c r="I795" s="115">
        <v>46478</v>
      </c>
      <c r="J795" s="100"/>
    </row>
    <row r="796" spans="1:10" x14ac:dyDescent="0.25">
      <c r="A796" s="96" t="s">
        <v>571</v>
      </c>
      <c r="B796" s="165" t="str">
        <f>IF(C796="","",VLOOKUP($A796,'Infos Gerais'!$A$2:$D$101,4,FALSE))</f>
        <v>Vigente</v>
      </c>
      <c r="C796" s="170" t="str">
        <f>IF(A796="","",VLOOKUP($A796,'Infos Gerais'!$A$2:$I$101,7,FALSE))</f>
        <v>FCS</v>
      </c>
      <c r="D796" s="167" t="str">
        <f>IF(C796="","",VLOOKUP($A796,'Infos Gerais'!$A$2:$I$101,9,FALSE))</f>
        <v>APPA</v>
      </c>
      <c r="E796" s="97" t="s">
        <v>29</v>
      </c>
      <c r="F796" s="98">
        <v>15</v>
      </c>
      <c r="G796" s="113">
        <v>330788.8</v>
      </c>
      <c r="H796" s="196"/>
      <c r="I796" s="115">
        <v>46569</v>
      </c>
      <c r="J796" s="100"/>
    </row>
    <row r="797" spans="1:10" x14ac:dyDescent="0.25">
      <c r="A797" s="96" t="s">
        <v>571</v>
      </c>
      <c r="B797" s="165" t="str">
        <f>IF(C797="","",VLOOKUP($A797,'Infos Gerais'!$A$2:$D$101,4,FALSE))</f>
        <v>Vigente</v>
      </c>
      <c r="C797" s="170" t="str">
        <f>IF(A797="","",VLOOKUP($A797,'Infos Gerais'!$A$2:$I$101,7,FALSE))</f>
        <v>FCS</v>
      </c>
      <c r="D797" s="167" t="str">
        <f>IF(C797="","",VLOOKUP($A797,'Infos Gerais'!$A$2:$I$101,9,FALSE))</f>
        <v>APPA</v>
      </c>
      <c r="E797" s="97" t="s">
        <v>29</v>
      </c>
      <c r="F797" s="98">
        <v>16</v>
      </c>
      <c r="G797" s="113">
        <v>225633.07</v>
      </c>
      <c r="H797" s="196"/>
      <c r="I797" s="115">
        <v>46661</v>
      </c>
      <c r="J797" s="100"/>
    </row>
    <row r="798" spans="1:10" x14ac:dyDescent="0.25">
      <c r="A798" s="96" t="s">
        <v>1</v>
      </c>
      <c r="B798" s="165" t="str">
        <f>IF(C798="","",VLOOKUP($A798,'Infos Gerais'!$A$2:$D$101,4,FALSE))</f>
        <v>Vigente</v>
      </c>
      <c r="C798" s="170" t="str">
        <f>IF(A798="","",VLOOKUP($A798,'Infos Gerais'!$A$2:$I$101,7,FALSE))</f>
        <v>SEDESE</v>
      </c>
      <c r="D798" s="167" t="str">
        <f>IF(C798="","",VLOOKUP($A798,'Infos Gerais'!$A$2:$I$101,9,FALSE))</f>
        <v>AMP</v>
      </c>
      <c r="E798" s="97" t="s">
        <v>29</v>
      </c>
      <c r="F798" s="98">
        <v>1</v>
      </c>
      <c r="G798" s="113">
        <v>246200.32000000001</v>
      </c>
      <c r="H798" s="113">
        <v>246200.32000000001</v>
      </c>
      <c r="I798" s="115">
        <v>45292</v>
      </c>
      <c r="J798" s="100">
        <v>45322</v>
      </c>
    </row>
    <row r="799" spans="1:10" x14ac:dyDescent="0.25">
      <c r="A799" s="96" t="s">
        <v>1</v>
      </c>
      <c r="B799" s="165" t="str">
        <f>IF(C799="","",VLOOKUP($A799,'Infos Gerais'!$A$2:$D$101,4,FALSE))</f>
        <v>Vigente</v>
      </c>
      <c r="C799" s="170" t="str">
        <f>IF(A799="","",VLOOKUP($A799,'Infos Gerais'!$A$2:$I$101,7,FALSE))</f>
        <v>SEDESE</v>
      </c>
      <c r="D799" s="167" t="str">
        <f>IF(C799="","",VLOOKUP($A799,'Infos Gerais'!$A$2:$I$101,9,FALSE))</f>
        <v>AMP</v>
      </c>
      <c r="E799" s="97" t="s">
        <v>29</v>
      </c>
      <c r="F799" s="98">
        <v>2</v>
      </c>
      <c r="G799" s="113">
        <v>211940.55</v>
      </c>
      <c r="H799" s="196"/>
      <c r="I799" s="115">
        <v>45383</v>
      </c>
      <c r="J799" s="100"/>
    </row>
    <row r="800" spans="1:10" x14ac:dyDescent="0.25">
      <c r="A800" s="96" t="s">
        <v>1</v>
      </c>
      <c r="B800" s="165" t="str">
        <f>IF(C800="","",VLOOKUP($A800,'Infos Gerais'!$A$2:$D$101,4,FALSE))</f>
        <v>Vigente</v>
      </c>
      <c r="C800" s="170" t="str">
        <f>IF(A800="","",VLOOKUP($A800,'Infos Gerais'!$A$2:$I$101,7,FALSE))</f>
        <v>SEDESE</v>
      </c>
      <c r="D800" s="167" t="str">
        <f>IF(C800="","",VLOOKUP($A800,'Infos Gerais'!$A$2:$I$101,9,FALSE))</f>
        <v>AMP</v>
      </c>
      <c r="E800" s="97" t="s">
        <v>29</v>
      </c>
      <c r="F800" s="98">
        <v>3</v>
      </c>
      <c r="G800" s="113">
        <v>164793.29</v>
      </c>
      <c r="H800" s="196"/>
      <c r="I800" s="115">
        <v>45474</v>
      </c>
      <c r="J800" s="100"/>
    </row>
    <row r="801" spans="1:10" x14ac:dyDescent="0.25">
      <c r="A801" s="96" t="s">
        <v>1</v>
      </c>
      <c r="B801" s="165" t="str">
        <f>IF(C801="","",VLOOKUP($A801,'Infos Gerais'!$A$2:$D$101,4,FALSE))</f>
        <v>Vigente</v>
      </c>
      <c r="C801" s="170" t="str">
        <f>IF(A801="","",VLOOKUP($A801,'Infos Gerais'!$A$2:$I$101,7,FALSE))</f>
        <v>SEDESE</v>
      </c>
      <c r="D801" s="167" t="str">
        <f>IF(C801="","",VLOOKUP($A801,'Infos Gerais'!$A$2:$I$101,9,FALSE))</f>
        <v>AMP</v>
      </c>
      <c r="E801" s="97" t="s">
        <v>29</v>
      </c>
      <c r="F801" s="98">
        <v>4</v>
      </c>
      <c r="G801" s="113">
        <v>111065.85</v>
      </c>
      <c r="H801" s="196"/>
      <c r="I801" s="115">
        <v>45566</v>
      </c>
      <c r="J801" s="100"/>
    </row>
    <row r="802" spans="1:10" x14ac:dyDescent="0.25">
      <c r="A802" s="96" t="s">
        <v>1</v>
      </c>
      <c r="B802" s="165" t="str">
        <f>IF(C802="","",VLOOKUP($A802,'Infos Gerais'!$A$2:$D$101,4,FALSE))</f>
        <v>Vigente</v>
      </c>
      <c r="C802" s="170" t="str">
        <f>IF(A802="","",VLOOKUP($A802,'Infos Gerais'!$A$2:$I$101,7,FALSE))</f>
        <v>SEDESE</v>
      </c>
      <c r="D802" s="167" t="str">
        <f>IF(C802="","",VLOOKUP($A802,'Infos Gerais'!$A$2:$I$101,9,FALSE))</f>
        <v>AMP</v>
      </c>
      <c r="E802" s="97" t="s">
        <v>29</v>
      </c>
      <c r="F802" s="98">
        <v>5</v>
      </c>
      <c r="G802" s="113">
        <v>254266.27</v>
      </c>
      <c r="H802" s="196"/>
      <c r="I802" s="115">
        <v>45658</v>
      </c>
      <c r="J802" s="100"/>
    </row>
    <row r="803" spans="1:10" x14ac:dyDescent="0.25">
      <c r="A803" s="96" t="s">
        <v>1</v>
      </c>
      <c r="B803" s="165" t="str">
        <f>IF(C803="","",VLOOKUP($A803,'Infos Gerais'!$A$2:$D$101,4,FALSE))</f>
        <v>Vigente</v>
      </c>
      <c r="C803" s="170" t="str">
        <f>IF(A803="","",VLOOKUP($A803,'Infos Gerais'!$A$2:$I$101,7,FALSE))</f>
        <v>SEDESE</v>
      </c>
      <c r="D803" s="167" t="str">
        <f>IF(C803="","",VLOOKUP($A803,'Infos Gerais'!$A$2:$I$101,9,FALSE))</f>
        <v>AMP</v>
      </c>
      <c r="E803" s="97" t="s">
        <v>29</v>
      </c>
      <c r="F803" s="98">
        <v>6</v>
      </c>
      <c r="G803" s="113">
        <v>222213.47</v>
      </c>
      <c r="H803" s="196"/>
      <c r="I803" s="115">
        <v>45748</v>
      </c>
      <c r="J803" s="100"/>
    </row>
    <row r="804" spans="1:10" x14ac:dyDescent="0.25">
      <c r="A804" s="96" t="s">
        <v>1</v>
      </c>
      <c r="B804" s="165" t="str">
        <f>IF(C804="","",VLOOKUP($A804,'Infos Gerais'!$A$2:$D$101,4,FALSE))</f>
        <v>Vigente</v>
      </c>
      <c r="C804" s="170" t="str">
        <f>IF(A804="","",VLOOKUP($A804,'Infos Gerais'!$A$2:$I$101,7,FALSE))</f>
        <v>SEDESE</v>
      </c>
      <c r="D804" s="167" t="str">
        <f>IF(C804="","",VLOOKUP($A804,'Infos Gerais'!$A$2:$I$101,9,FALSE))</f>
        <v>AMP</v>
      </c>
      <c r="E804" s="97" t="s">
        <v>29</v>
      </c>
      <c r="F804" s="98">
        <v>7</v>
      </c>
      <c r="G804" s="113">
        <v>169955.87</v>
      </c>
      <c r="H804" s="196"/>
      <c r="I804" s="115">
        <v>45839</v>
      </c>
      <c r="J804" s="100"/>
    </row>
    <row r="805" spans="1:10" x14ac:dyDescent="0.25">
      <c r="A805" s="96" t="s">
        <v>1</v>
      </c>
      <c r="B805" s="165" t="str">
        <f>IF(C805="","",VLOOKUP($A805,'Infos Gerais'!$A$2:$D$101,4,FALSE))</f>
        <v>Vigente</v>
      </c>
      <c r="C805" s="170" t="str">
        <f>IF(A805="","",VLOOKUP($A805,'Infos Gerais'!$A$2:$I$101,7,FALSE))</f>
        <v>SEDESE</v>
      </c>
      <c r="D805" s="167" t="str">
        <f>IF(C805="","",VLOOKUP($A805,'Infos Gerais'!$A$2:$I$101,9,FALSE))</f>
        <v>AMP</v>
      </c>
      <c r="E805" s="97" t="s">
        <v>29</v>
      </c>
      <c r="F805" s="98">
        <v>8</v>
      </c>
      <c r="G805" s="113">
        <v>116564.38</v>
      </c>
      <c r="H805" s="196"/>
      <c r="I805" s="115">
        <v>45931</v>
      </c>
      <c r="J805" s="100"/>
    </row>
    <row r="806" spans="1:10" x14ac:dyDescent="0.25">
      <c r="A806" s="96" t="s">
        <v>1</v>
      </c>
      <c r="B806" s="165" t="str">
        <f>IF(C806="","",VLOOKUP($A806,'Infos Gerais'!$A$2:$D$101,4,FALSE))</f>
        <v>Vigente</v>
      </c>
      <c r="C806" s="170" t="str">
        <f>IF(A806="","",VLOOKUP($A806,'Infos Gerais'!$A$2:$I$101,7,FALSE))</f>
        <v>SEDESE</v>
      </c>
      <c r="D806" s="167" t="str">
        <f>IF(C806="","",VLOOKUP($A806,'Infos Gerais'!$A$2:$I$101,9,FALSE))</f>
        <v>AMP</v>
      </c>
      <c r="E806" s="97" t="s">
        <v>29</v>
      </c>
      <c r="F806" s="98">
        <v>9</v>
      </c>
      <c r="G806" s="113">
        <v>258923.85</v>
      </c>
      <c r="H806" s="196"/>
      <c r="I806" s="115">
        <v>46023</v>
      </c>
      <c r="J806" s="100"/>
    </row>
    <row r="807" spans="1:10" x14ac:dyDescent="0.25">
      <c r="A807" s="96" t="s">
        <v>1</v>
      </c>
      <c r="B807" s="165" t="str">
        <f>IF(C807="","",VLOOKUP($A807,'Infos Gerais'!$A$2:$D$101,4,FALSE))</f>
        <v>Vigente</v>
      </c>
      <c r="C807" s="170" t="str">
        <f>IF(A807="","",VLOOKUP($A807,'Infos Gerais'!$A$2:$I$101,7,FALSE))</f>
        <v>SEDESE</v>
      </c>
      <c r="D807" s="167" t="str">
        <f>IF(C807="","",VLOOKUP($A807,'Infos Gerais'!$A$2:$I$101,9,FALSE))</f>
        <v>AMP</v>
      </c>
      <c r="E807" s="97" t="s">
        <v>29</v>
      </c>
      <c r="F807" s="98">
        <v>10</v>
      </c>
      <c r="G807" s="113">
        <v>183861.48</v>
      </c>
      <c r="H807" s="196"/>
      <c r="I807" s="115">
        <v>46113</v>
      </c>
      <c r="J807" s="100"/>
    </row>
    <row r="808" spans="1:10" x14ac:dyDescent="0.25">
      <c r="A808" s="96" t="s">
        <v>1</v>
      </c>
      <c r="B808" s="165" t="str">
        <f>IF(C808="","",VLOOKUP($A808,'Infos Gerais'!$A$2:$D$101,4,FALSE))</f>
        <v>Vigente</v>
      </c>
      <c r="C808" s="170" t="str">
        <f>IF(A808="","",VLOOKUP($A808,'Infos Gerais'!$A$2:$I$101,7,FALSE))</f>
        <v>SEDESE</v>
      </c>
      <c r="D808" s="167" t="str">
        <f>IF(C808="","",VLOOKUP($A808,'Infos Gerais'!$A$2:$I$101,9,FALSE))</f>
        <v>AMP</v>
      </c>
      <c r="E808" s="97" t="s">
        <v>29</v>
      </c>
      <c r="F808" s="98">
        <v>11</v>
      </c>
      <c r="G808" s="113">
        <v>174516.16</v>
      </c>
      <c r="H808" s="196"/>
      <c r="I808" s="115">
        <v>46204</v>
      </c>
      <c r="J808" s="100"/>
    </row>
    <row r="809" spans="1:10" x14ac:dyDescent="0.25">
      <c r="A809" s="96" t="s">
        <v>1</v>
      </c>
      <c r="B809" s="165" t="str">
        <f>IF(C809="","",VLOOKUP($A809,'Infos Gerais'!$A$2:$D$101,4,FALSE))</f>
        <v>Vigente</v>
      </c>
      <c r="C809" s="170" t="str">
        <f>IF(A809="","",VLOOKUP($A809,'Infos Gerais'!$A$2:$I$101,7,FALSE))</f>
        <v>SEDESE</v>
      </c>
      <c r="D809" s="167" t="str">
        <f>IF(C809="","",VLOOKUP($A809,'Infos Gerais'!$A$2:$I$101,9,FALSE))</f>
        <v>AMP</v>
      </c>
      <c r="E809" s="97" t="s">
        <v>29</v>
      </c>
      <c r="F809" s="98">
        <v>12</v>
      </c>
      <c r="G809" s="113">
        <v>97698.52</v>
      </c>
      <c r="H809" s="196"/>
      <c r="I809" s="115">
        <v>46296</v>
      </c>
      <c r="J809" s="100"/>
    </row>
    <row r="810" spans="1:10" x14ac:dyDescent="0.25">
      <c r="A810" s="96"/>
      <c r="B810" s="165" t="str">
        <f>IF(C810="","",VLOOKUP($A810,'Infos Gerais'!$A$2:$D$101,4,FALSE))</f>
        <v/>
      </c>
      <c r="C810" s="170" t="str">
        <f>IF(A810="","",VLOOKUP($A810,'Infos Gerais'!$A$2:$I$101,7,FALSE))</f>
        <v/>
      </c>
      <c r="D810" s="167" t="str">
        <f>IF(C810="","",VLOOKUP($A810,'Infos Gerais'!$A$2:$I$101,9,FALSE))</f>
        <v/>
      </c>
      <c r="E810" s="97"/>
      <c r="F810" s="98"/>
      <c r="G810" s="113"/>
      <c r="H810" s="196"/>
      <c r="I810" s="192"/>
      <c r="J810" s="100"/>
    </row>
    <row r="811" spans="1:10" x14ac:dyDescent="0.25">
      <c r="A811" s="96"/>
      <c r="B811" s="165" t="str">
        <f>IF(C811="","",VLOOKUP($A811,'Infos Gerais'!$A$2:$D$101,4,FALSE))</f>
        <v/>
      </c>
      <c r="C811" s="170" t="str">
        <f>IF(A811="","",VLOOKUP($A811,'Infos Gerais'!$A$2:$I$101,7,FALSE))</f>
        <v/>
      </c>
      <c r="D811" s="167" t="str">
        <f>IF(C811="","",VLOOKUP($A811,'Infos Gerais'!$A$2:$I$101,9,FALSE))</f>
        <v/>
      </c>
      <c r="E811" s="97"/>
      <c r="F811" s="98"/>
      <c r="G811" s="113"/>
      <c r="H811" s="196"/>
      <c r="I811" s="192"/>
      <c r="J811" s="100"/>
    </row>
    <row r="812" spans="1:10" x14ac:dyDescent="0.25">
      <c r="A812" s="96"/>
      <c r="B812" s="165" t="str">
        <f>IF(C812="","",VLOOKUP($A812,'Infos Gerais'!$A$2:$D$101,4,FALSE))</f>
        <v/>
      </c>
      <c r="C812" s="170" t="str">
        <f>IF(A812="","",VLOOKUP($A812,'Infos Gerais'!$A$2:$I$101,7,FALSE))</f>
        <v/>
      </c>
      <c r="D812" s="167" t="str">
        <f>IF(C812="","",VLOOKUP($A812,'Infos Gerais'!$A$2:$I$101,9,FALSE))</f>
        <v/>
      </c>
      <c r="E812" s="97"/>
      <c r="F812" s="98"/>
      <c r="G812" s="113"/>
      <c r="H812" s="196"/>
      <c r="I812" s="192"/>
      <c r="J812" s="100"/>
    </row>
    <row r="813" spans="1:10" x14ac:dyDescent="0.25">
      <c r="A813" s="96"/>
      <c r="B813" s="165" t="str">
        <f>IF(C813="","",VLOOKUP($A813,'Infos Gerais'!$A$2:$D$101,4,FALSE))</f>
        <v/>
      </c>
      <c r="C813" s="170" t="str">
        <f>IF(A813="","",VLOOKUP($A813,'Infos Gerais'!$A$2:$I$101,7,FALSE))</f>
        <v/>
      </c>
      <c r="D813" s="167" t="str">
        <f>IF(C813="","",VLOOKUP($A813,'Infos Gerais'!$A$2:$I$101,9,FALSE))</f>
        <v/>
      </c>
      <c r="E813" s="97"/>
      <c r="F813" s="98"/>
      <c r="G813" s="113"/>
      <c r="H813" s="196"/>
      <c r="I813" s="192"/>
      <c r="J813" s="100"/>
    </row>
    <row r="814" spans="1:10" x14ac:dyDescent="0.25">
      <c r="A814" s="96"/>
      <c r="B814" s="165" t="str">
        <f>IF(C814="","",VLOOKUP($A814,'Infos Gerais'!$A$2:$D$101,4,FALSE))</f>
        <v/>
      </c>
      <c r="C814" s="170" t="str">
        <f>IF(A814="","",VLOOKUP($A814,'Infos Gerais'!$A$2:$I$101,7,FALSE))</f>
        <v/>
      </c>
      <c r="D814" s="167" t="str">
        <f>IF(C814="","",VLOOKUP($A814,'Infos Gerais'!$A$2:$I$101,9,FALSE))</f>
        <v/>
      </c>
      <c r="E814" s="97"/>
      <c r="F814" s="98"/>
      <c r="G814" s="113"/>
      <c r="H814" s="196"/>
      <c r="I814" s="192"/>
      <c r="J814" s="100"/>
    </row>
    <row r="815" spans="1:10" x14ac:dyDescent="0.25">
      <c r="A815" s="96"/>
      <c r="B815" s="165" t="str">
        <f>IF(C815="","",VLOOKUP($A815,'Infos Gerais'!$A$2:$D$101,4,FALSE))</f>
        <v/>
      </c>
      <c r="C815" s="170" t="str">
        <f>IF(A815="","",VLOOKUP($A815,'Infos Gerais'!$A$2:$I$101,7,FALSE))</f>
        <v/>
      </c>
      <c r="D815" s="167" t="str">
        <f>IF(C815="","",VLOOKUP($A815,'Infos Gerais'!$A$2:$I$101,9,FALSE))</f>
        <v/>
      </c>
      <c r="E815" s="97"/>
      <c r="F815" s="98"/>
      <c r="G815" s="113"/>
      <c r="H815" s="196"/>
      <c r="I815" s="192"/>
      <c r="J815" s="100"/>
    </row>
    <row r="816" spans="1:10" x14ac:dyDescent="0.25">
      <c r="A816" s="96"/>
      <c r="B816" s="165" t="str">
        <f>IF(C816="","",VLOOKUP($A816,'Infos Gerais'!$A$2:$D$101,4,FALSE))</f>
        <v/>
      </c>
      <c r="C816" s="170" t="str">
        <f>IF(A816="","",VLOOKUP($A816,'Infos Gerais'!$A$2:$I$101,7,FALSE))</f>
        <v/>
      </c>
      <c r="D816" s="167" t="str">
        <f>IF(C816="","",VLOOKUP($A816,'Infos Gerais'!$A$2:$I$101,9,FALSE))</f>
        <v/>
      </c>
      <c r="E816" s="97"/>
      <c r="F816" s="98"/>
      <c r="G816" s="113"/>
      <c r="H816" s="196"/>
      <c r="I816" s="192"/>
      <c r="J816" s="100"/>
    </row>
    <row r="817" spans="1:10" x14ac:dyDescent="0.25">
      <c r="A817" s="96"/>
      <c r="B817" s="165" t="str">
        <f>IF(C817="","",VLOOKUP($A817,'Infos Gerais'!$A$2:$D$101,4,FALSE))</f>
        <v/>
      </c>
      <c r="C817" s="170" t="str">
        <f>IF(A817="","",VLOOKUP($A817,'Infos Gerais'!$A$2:$I$101,7,FALSE))</f>
        <v/>
      </c>
      <c r="D817" s="167" t="str">
        <f>IF(C817="","",VLOOKUP($A817,'Infos Gerais'!$A$2:$I$101,9,FALSE))</f>
        <v/>
      </c>
      <c r="E817" s="97"/>
      <c r="F817" s="98"/>
      <c r="G817" s="113"/>
      <c r="H817" s="196"/>
      <c r="I817" s="192"/>
      <c r="J817" s="100"/>
    </row>
    <row r="818" spans="1:10" x14ac:dyDescent="0.25">
      <c r="A818" s="96"/>
      <c r="B818" s="165" t="str">
        <f>IF(C818="","",VLOOKUP($A818,'Infos Gerais'!$A$2:$D$101,4,FALSE))</f>
        <v/>
      </c>
      <c r="C818" s="170" t="str">
        <f>IF(A818="","",VLOOKUP($A818,'Infos Gerais'!$A$2:$I$101,7,FALSE))</f>
        <v/>
      </c>
      <c r="D818" s="167" t="str">
        <f>IF(C818="","",VLOOKUP($A818,'Infos Gerais'!$A$2:$I$101,9,FALSE))</f>
        <v/>
      </c>
      <c r="E818" s="97"/>
      <c r="F818" s="98"/>
      <c r="G818" s="113"/>
      <c r="H818" s="196"/>
      <c r="I818" s="192"/>
      <c r="J818" s="100"/>
    </row>
    <row r="819" spans="1:10" x14ac:dyDescent="0.25">
      <c r="A819" s="96"/>
      <c r="B819" s="165" t="str">
        <f>IF(C819="","",VLOOKUP($A819,'Infos Gerais'!$A$2:$D$101,4,FALSE))</f>
        <v/>
      </c>
      <c r="C819" s="170" t="str">
        <f>IF(A819="","",VLOOKUP($A819,'Infos Gerais'!$A$2:$I$101,7,FALSE))</f>
        <v/>
      </c>
      <c r="D819" s="167" t="str">
        <f>IF(C819="","",VLOOKUP($A819,'Infos Gerais'!$A$2:$I$101,9,FALSE))</f>
        <v/>
      </c>
      <c r="E819" s="97"/>
      <c r="F819" s="98"/>
      <c r="G819" s="113"/>
      <c r="H819" s="196"/>
      <c r="I819" s="192"/>
      <c r="J819" s="100"/>
    </row>
    <row r="820" spans="1:10" x14ac:dyDescent="0.25">
      <c r="A820" s="96"/>
      <c r="B820" s="165" t="str">
        <f>IF(C820="","",VLOOKUP($A820,'Infos Gerais'!$A$2:$D$101,4,FALSE))</f>
        <v/>
      </c>
      <c r="C820" s="170" t="str">
        <f>IF(A820="","",VLOOKUP($A820,'Infos Gerais'!$A$2:$I$101,7,FALSE))</f>
        <v/>
      </c>
      <c r="D820" s="167" t="str">
        <f>IF(C820="","",VLOOKUP($A820,'Infos Gerais'!$A$2:$I$101,9,FALSE))</f>
        <v/>
      </c>
      <c r="E820" s="97"/>
      <c r="F820" s="98"/>
      <c r="G820" s="113"/>
      <c r="H820" s="196"/>
      <c r="I820" s="192"/>
      <c r="J820" s="100"/>
    </row>
    <row r="821" spans="1:10" x14ac:dyDescent="0.25">
      <c r="A821" s="96"/>
      <c r="B821" s="165" t="str">
        <f>IF(C821="","",VLOOKUP($A821,'Infos Gerais'!$A$2:$D$101,4,FALSE))</f>
        <v/>
      </c>
      <c r="C821" s="170" t="str">
        <f>IF(A821="","",VLOOKUP($A821,'Infos Gerais'!$A$2:$I$101,7,FALSE))</f>
        <v/>
      </c>
      <c r="D821" s="167" t="str">
        <f>IF(C821="","",VLOOKUP($A821,'Infos Gerais'!$A$2:$I$101,9,FALSE))</f>
        <v/>
      </c>
      <c r="E821" s="97"/>
      <c r="F821" s="98"/>
      <c r="G821" s="113"/>
      <c r="H821" s="196"/>
      <c r="I821" s="192"/>
      <c r="J821" s="100"/>
    </row>
    <row r="822" spans="1:10" x14ac:dyDescent="0.25">
      <c r="A822" s="96"/>
      <c r="B822" s="165" t="str">
        <f>IF(C822="","",VLOOKUP($A822,'Infos Gerais'!$A$2:$D$101,4,FALSE))</f>
        <v/>
      </c>
      <c r="C822" s="170" t="str">
        <f>IF(A822="","",VLOOKUP($A822,'Infos Gerais'!$A$2:$I$101,7,FALSE))</f>
        <v/>
      </c>
      <c r="D822" s="167" t="str">
        <f>IF(C822="","",VLOOKUP($A822,'Infos Gerais'!$A$2:$I$101,9,FALSE))</f>
        <v/>
      </c>
      <c r="E822" s="97"/>
      <c r="F822" s="98"/>
      <c r="G822" s="113"/>
      <c r="H822" s="196"/>
      <c r="I822" s="192"/>
      <c r="J822" s="100"/>
    </row>
    <row r="823" spans="1:10" x14ac:dyDescent="0.25">
      <c r="A823" s="96"/>
      <c r="B823" s="165" t="str">
        <f>IF(C823="","",VLOOKUP($A823,'Infos Gerais'!$A$2:$D$101,4,FALSE))</f>
        <v/>
      </c>
      <c r="C823" s="170" t="str">
        <f>IF(A823="","",VLOOKUP($A823,'Infos Gerais'!$A$2:$I$101,7,FALSE))</f>
        <v/>
      </c>
      <c r="D823" s="167" t="str">
        <f>IF(C823="","",VLOOKUP($A823,'Infos Gerais'!$A$2:$I$101,9,FALSE))</f>
        <v/>
      </c>
      <c r="E823" s="97"/>
      <c r="F823" s="98"/>
      <c r="G823" s="113"/>
      <c r="H823" s="196"/>
      <c r="I823" s="192"/>
      <c r="J823" s="100"/>
    </row>
    <row r="824" spans="1:10" x14ac:dyDescent="0.25">
      <c r="A824" s="96"/>
      <c r="B824" s="165" t="str">
        <f>IF(C824="","",VLOOKUP($A824,'Infos Gerais'!$A$2:$D$101,4,FALSE))</f>
        <v/>
      </c>
      <c r="C824" s="170" t="str">
        <f>IF(A824="","",VLOOKUP($A824,'Infos Gerais'!$A$2:$I$101,7,FALSE))</f>
        <v/>
      </c>
      <c r="D824" s="167" t="str">
        <f>IF(C824="","",VLOOKUP($A824,'Infos Gerais'!$A$2:$I$101,9,FALSE))</f>
        <v/>
      </c>
      <c r="E824" s="97"/>
      <c r="F824" s="98"/>
      <c r="G824" s="113"/>
      <c r="H824" s="196"/>
      <c r="I824" s="192"/>
      <c r="J824" s="100"/>
    </row>
    <row r="825" spans="1:10" x14ac:dyDescent="0.25">
      <c r="A825" s="96"/>
      <c r="B825" s="165" t="str">
        <f>IF(C825="","",VLOOKUP($A825,'Infos Gerais'!$A$2:$D$101,4,FALSE))</f>
        <v/>
      </c>
      <c r="C825" s="170" t="str">
        <f>IF(A825="","",VLOOKUP($A825,'Infos Gerais'!$A$2:$I$101,7,FALSE))</f>
        <v/>
      </c>
      <c r="D825" s="167" t="str">
        <f>IF(C825="","",VLOOKUP($A825,'Infos Gerais'!$A$2:$I$101,9,FALSE))</f>
        <v/>
      </c>
      <c r="E825" s="97"/>
      <c r="F825" s="98"/>
      <c r="G825" s="113"/>
      <c r="H825" s="196"/>
      <c r="I825" s="192"/>
      <c r="J825" s="100"/>
    </row>
    <row r="826" spans="1:10" x14ac:dyDescent="0.25">
      <c r="A826" s="96"/>
      <c r="B826" s="165" t="str">
        <f>IF(C826="","",VLOOKUP($A826,'Infos Gerais'!$A$2:$D$101,4,FALSE))</f>
        <v/>
      </c>
      <c r="C826" s="170" t="str">
        <f>IF(A826="","",VLOOKUP($A826,'Infos Gerais'!$A$2:$I$101,7,FALSE))</f>
        <v/>
      </c>
      <c r="D826" s="167" t="str">
        <f>IF(C826="","",VLOOKUP($A826,'Infos Gerais'!$A$2:$I$101,9,FALSE))</f>
        <v/>
      </c>
      <c r="E826" s="97"/>
      <c r="F826" s="98"/>
      <c r="G826" s="113"/>
      <c r="H826" s="196"/>
      <c r="I826" s="192"/>
      <c r="J826" s="100"/>
    </row>
    <row r="827" spans="1:10" x14ac:dyDescent="0.25">
      <c r="A827" s="96"/>
      <c r="B827" s="165" t="str">
        <f>IF(C827="","",VLOOKUP($A827,'Infos Gerais'!$A$2:$D$101,4,FALSE))</f>
        <v/>
      </c>
      <c r="C827" s="170" t="str">
        <f>IF(A827="","",VLOOKUP($A827,'Infos Gerais'!$A$2:$I$101,7,FALSE))</f>
        <v/>
      </c>
      <c r="D827" s="167" t="str">
        <f>IF(C827="","",VLOOKUP($A827,'Infos Gerais'!$A$2:$I$101,9,FALSE))</f>
        <v/>
      </c>
      <c r="E827" s="97"/>
      <c r="F827" s="98"/>
      <c r="G827" s="113"/>
      <c r="H827" s="196"/>
      <c r="I827" s="192"/>
      <c r="J827" s="100"/>
    </row>
    <row r="828" spans="1:10" x14ac:dyDescent="0.25">
      <c r="A828" s="96"/>
      <c r="B828" s="165" t="str">
        <f>IF(C828="","",VLOOKUP($A828,'Infos Gerais'!$A$2:$D$101,4,FALSE))</f>
        <v/>
      </c>
      <c r="C828" s="170" t="str">
        <f>IF(A828="","",VLOOKUP($A828,'Infos Gerais'!$A$2:$I$101,7,FALSE))</f>
        <v/>
      </c>
      <c r="D828" s="167" t="str">
        <f>IF(C828="","",VLOOKUP($A828,'Infos Gerais'!$A$2:$I$101,9,FALSE))</f>
        <v/>
      </c>
      <c r="E828" s="97"/>
      <c r="F828" s="98"/>
      <c r="G828" s="113"/>
      <c r="H828" s="196"/>
      <c r="I828" s="192"/>
      <c r="J828" s="100"/>
    </row>
    <row r="829" spans="1:10" x14ac:dyDescent="0.25">
      <c r="A829" s="96"/>
      <c r="B829" s="165" t="str">
        <f>IF(C829="","",VLOOKUP($A829,'Infos Gerais'!$A$2:$D$101,4,FALSE))</f>
        <v/>
      </c>
      <c r="C829" s="170" t="str">
        <f>IF(A829="","",VLOOKUP($A829,'Infos Gerais'!$A$2:$I$101,7,FALSE))</f>
        <v/>
      </c>
      <c r="D829" s="167" t="str">
        <f>IF(C829="","",VLOOKUP($A829,'Infos Gerais'!$A$2:$I$101,9,FALSE))</f>
        <v/>
      </c>
      <c r="E829" s="97"/>
      <c r="F829" s="98"/>
      <c r="G829" s="113"/>
      <c r="H829" s="196"/>
      <c r="I829" s="192"/>
      <c r="J829" s="100"/>
    </row>
    <row r="830" spans="1:10" x14ac:dyDescent="0.25">
      <c r="A830" s="96"/>
      <c r="B830" s="165" t="str">
        <f>IF(C830="","",VLOOKUP($A830,'Infos Gerais'!$A$2:$D$101,4,FALSE))</f>
        <v/>
      </c>
      <c r="C830" s="170" t="str">
        <f>IF(A830="","",VLOOKUP($A830,'Infos Gerais'!$A$2:$I$101,7,FALSE))</f>
        <v/>
      </c>
      <c r="D830" s="167" t="str">
        <f>IF(C830="","",VLOOKUP($A830,'Infos Gerais'!$A$2:$I$101,9,FALSE))</f>
        <v/>
      </c>
      <c r="E830" s="97"/>
      <c r="F830" s="98"/>
      <c r="G830" s="113"/>
      <c r="H830" s="196"/>
      <c r="I830" s="192"/>
      <c r="J830" s="100"/>
    </row>
    <row r="831" spans="1:10" x14ac:dyDescent="0.25">
      <c r="A831" s="96"/>
      <c r="B831" s="165" t="str">
        <f>IF(C831="","",VLOOKUP($A831,'Infos Gerais'!$A$2:$D$101,4,FALSE))</f>
        <v/>
      </c>
      <c r="C831" s="170" t="str">
        <f>IF(A831="","",VLOOKUP($A831,'Infos Gerais'!$A$2:$I$101,7,FALSE))</f>
        <v/>
      </c>
      <c r="D831" s="167" t="str">
        <f>IF(C831="","",VLOOKUP($A831,'Infos Gerais'!$A$2:$I$101,9,FALSE))</f>
        <v/>
      </c>
      <c r="E831" s="97"/>
      <c r="F831" s="98"/>
      <c r="G831" s="113"/>
      <c r="H831" s="196"/>
      <c r="I831" s="192"/>
      <c r="J831" s="100"/>
    </row>
    <row r="832" spans="1:10" x14ac:dyDescent="0.25">
      <c r="A832" s="96"/>
      <c r="B832" s="165" t="str">
        <f>IF(C832="","",VLOOKUP($A832,'Infos Gerais'!$A$2:$D$101,4,FALSE))</f>
        <v/>
      </c>
      <c r="C832" s="170" t="str">
        <f>IF(A832="","",VLOOKUP($A832,'Infos Gerais'!$A$2:$I$101,7,FALSE))</f>
        <v/>
      </c>
      <c r="D832" s="167" t="str">
        <f>IF(C832="","",VLOOKUP($A832,'Infos Gerais'!$A$2:$I$101,9,FALSE))</f>
        <v/>
      </c>
      <c r="E832" s="97"/>
      <c r="F832" s="98"/>
      <c r="G832" s="113"/>
      <c r="H832" s="196"/>
      <c r="I832" s="192"/>
      <c r="J832" s="100"/>
    </row>
    <row r="833" spans="1:10" x14ac:dyDescent="0.25">
      <c r="A833" s="96"/>
      <c r="B833" s="165" t="str">
        <f>IF(C833="","",VLOOKUP($A833,'Infos Gerais'!$A$2:$D$101,4,FALSE))</f>
        <v/>
      </c>
      <c r="C833" s="170" t="str">
        <f>IF(A833="","",VLOOKUP($A833,'Infos Gerais'!$A$2:$I$101,7,FALSE))</f>
        <v/>
      </c>
      <c r="D833" s="167" t="str">
        <f>IF(C833="","",VLOOKUP($A833,'Infos Gerais'!$A$2:$I$101,9,FALSE))</f>
        <v/>
      </c>
      <c r="E833" s="97"/>
      <c r="F833" s="98"/>
      <c r="G833" s="113"/>
      <c r="H833" s="196"/>
      <c r="I833" s="192"/>
      <c r="J833" s="100"/>
    </row>
    <row r="834" spans="1:10" x14ac:dyDescent="0.25">
      <c r="A834" s="96"/>
      <c r="B834" s="165" t="str">
        <f>IF(C834="","",VLOOKUP($A834,'Infos Gerais'!$A$2:$D$101,4,FALSE))</f>
        <v/>
      </c>
      <c r="C834" s="170" t="str">
        <f>IF(A834="","",VLOOKUP($A834,'Infos Gerais'!$A$2:$I$101,7,FALSE))</f>
        <v/>
      </c>
      <c r="D834" s="167" t="str">
        <f>IF(C834="","",VLOOKUP($A834,'Infos Gerais'!$A$2:$I$101,9,FALSE))</f>
        <v/>
      </c>
      <c r="E834" s="97"/>
      <c r="F834" s="98"/>
      <c r="G834" s="113"/>
      <c r="H834" s="196"/>
      <c r="I834" s="192"/>
      <c r="J834" s="100"/>
    </row>
    <row r="835" spans="1:10" x14ac:dyDescent="0.25">
      <c r="A835" s="96"/>
      <c r="B835" s="165" t="str">
        <f>IF(C835="","",VLOOKUP($A835,'Infos Gerais'!$A$2:$D$101,4,FALSE))</f>
        <v/>
      </c>
      <c r="C835" s="170" t="str">
        <f>IF(A835="","",VLOOKUP($A835,'Infos Gerais'!$A$2:$I$101,7,FALSE))</f>
        <v/>
      </c>
      <c r="D835" s="167" t="str">
        <f>IF(C835="","",VLOOKUP($A835,'Infos Gerais'!$A$2:$I$101,9,FALSE))</f>
        <v/>
      </c>
      <c r="E835" s="97"/>
      <c r="F835" s="98"/>
      <c r="G835" s="113"/>
      <c r="H835" s="196"/>
      <c r="I835" s="192"/>
      <c r="J835" s="100"/>
    </row>
    <row r="836" spans="1:10" x14ac:dyDescent="0.25">
      <c r="A836" s="96"/>
      <c r="B836" s="165" t="str">
        <f>IF(C836="","",VLOOKUP($A836,'Infos Gerais'!$A$2:$D$101,4,FALSE))</f>
        <v/>
      </c>
      <c r="C836" s="170" t="str">
        <f>IF(A836="","",VLOOKUP($A836,'Infos Gerais'!$A$2:$I$101,7,FALSE))</f>
        <v/>
      </c>
      <c r="D836" s="167" t="str">
        <f>IF(C836="","",VLOOKUP($A836,'Infos Gerais'!$A$2:$I$101,9,FALSE))</f>
        <v/>
      </c>
      <c r="E836" s="97"/>
      <c r="F836" s="98"/>
      <c r="G836" s="113"/>
      <c r="H836" s="196"/>
      <c r="I836" s="192"/>
      <c r="J836" s="100"/>
    </row>
    <row r="837" spans="1:10" x14ac:dyDescent="0.25">
      <c r="A837" s="96"/>
      <c r="B837" s="165" t="str">
        <f>IF(C837="","",VLOOKUP($A837,'Infos Gerais'!$A$2:$D$101,4,FALSE))</f>
        <v/>
      </c>
      <c r="C837" s="170" t="str">
        <f>IF(A837="","",VLOOKUP($A837,'Infos Gerais'!$A$2:$I$101,7,FALSE))</f>
        <v/>
      </c>
      <c r="D837" s="167" t="str">
        <f>IF(C837="","",VLOOKUP($A837,'Infos Gerais'!$A$2:$I$101,9,FALSE))</f>
        <v/>
      </c>
      <c r="E837" s="97"/>
      <c r="F837" s="98"/>
      <c r="G837" s="113"/>
      <c r="H837" s="196"/>
      <c r="I837" s="192"/>
      <c r="J837" s="100"/>
    </row>
    <row r="838" spans="1:10" x14ac:dyDescent="0.25">
      <c r="A838" s="96"/>
      <c r="B838" s="165" t="str">
        <f>IF(C838="","",VLOOKUP($A838,'Infos Gerais'!$A$2:$D$101,4,FALSE))</f>
        <v/>
      </c>
      <c r="C838" s="170" t="str">
        <f>IF(A838="","",VLOOKUP($A838,'Infos Gerais'!$A$2:$I$101,7,FALSE))</f>
        <v/>
      </c>
      <c r="D838" s="167" t="str">
        <f>IF(C838="","",VLOOKUP($A838,'Infos Gerais'!$A$2:$I$101,9,FALSE))</f>
        <v/>
      </c>
      <c r="E838" s="97"/>
      <c r="F838" s="98"/>
      <c r="G838" s="113"/>
      <c r="H838" s="196"/>
      <c r="I838" s="192"/>
      <c r="J838" s="100"/>
    </row>
    <row r="839" spans="1:10" x14ac:dyDescent="0.25">
      <c r="A839" s="96"/>
      <c r="B839" s="165" t="str">
        <f>IF(C839="","",VLOOKUP($A839,'Infos Gerais'!$A$2:$D$101,4,FALSE))</f>
        <v/>
      </c>
      <c r="C839" s="170" t="str">
        <f>IF(A839="","",VLOOKUP($A839,'Infos Gerais'!$A$2:$I$101,7,FALSE))</f>
        <v/>
      </c>
      <c r="D839" s="167" t="str">
        <f>IF(C839="","",VLOOKUP($A839,'Infos Gerais'!$A$2:$I$101,9,FALSE))</f>
        <v/>
      </c>
      <c r="E839" s="97"/>
      <c r="F839" s="98"/>
      <c r="G839" s="113"/>
      <c r="H839" s="196"/>
      <c r="I839" s="192"/>
      <c r="J839" s="100"/>
    </row>
    <row r="840" spans="1:10" x14ac:dyDescent="0.25">
      <c r="A840" s="96"/>
      <c r="B840" s="165" t="str">
        <f>IF(C840="","",VLOOKUP($A840,'Infos Gerais'!$A$2:$D$101,4,FALSE))</f>
        <v/>
      </c>
      <c r="C840" s="170" t="str">
        <f>IF(A840="","",VLOOKUP($A840,'Infos Gerais'!$A$2:$I$101,7,FALSE))</f>
        <v/>
      </c>
      <c r="D840" s="167" t="str">
        <f>IF(C840="","",VLOOKUP($A840,'Infos Gerais'!$A$2:$I$101,9,FALSE))</f>
        <v/>
      </c>
      <c r="E840" s="97"/>
      <c r="F840" s="98"/>
      <c r="G840" s="113"/>
      <c r="H840" s="196"/>
      <c r="I840" s="192"/>
      <c r="J840" s="100"/>
    </row>
    <row r="841" spans="1:10" x14ac:dyDescent="0.25">
      <c r="A841" s="96"/>
      <c r="B841" s="165" t="str">
        <f>IF(C841="","",VLOOKUP($A841,'Infos Gerais'!$A$2:$D$101,4,FALSE))</f>
        <v/>
      </c>
      <c r="C841" s="170" t="str">
        <f>IF(A841="","",VLOOKUP($A841,'Infos Gerais'!$A$2:$I$101,7,FALSE))</f>
        <v/>
      </c>
      <c r="D841" s="167" t="str">
        <f>IF(C841="","",VLOOKUP($A841,'Infos Gerais'!$A$2:$I$101,9,FALSE))</f>
        <v/>
      </c>
      <c r="E841" s="97"/>
      <c r="F841" s="98"/>
      <c r="G841" s="113"/>
      <c r="H841" s="196"/>
      <c r="I841" s="192"/>
      <c r="J841" s="100"/>
    </row>
    <row r="842" spans="1:10" x14ac:dyDescent="0.25">
      <c r="A842" s="96"/>
      <c r="B842" s="165" t="str">
        <f>IF(C842="","",VLOOKUP($A842,'Infos Gerais'!$A$2:$D$101,4,FALSE))</f>
        <v/>
      </c>
      <c r="C842" s="170" t="str">
        <f>IF(A842="","",VLOOKUP($A842,'Infos Gerais'!$A$2:$I$101,7,FALSE))</f>
        <v/>
      </c>
      <c r="D842" s="167" t="str">
        <f>IF(C842="","",VLOOKUP($A842,'Infos Gerais'!$A$2:$I$101,9,FALSE))</f>
        <v/>
      </c>
      <c r="E842" s="97"/>
      <c r="F842" s="98"/>
      <c r="G842" s="113"/>
      <c r="H842" s="196"/>
      <c r="I842" s="192"/>
      <c r="J842" s="100"/>
    </row>
    <row r="843" spans="1:10" x14ac:dyDescent="0.25">
      <c r="A843" s="96"/>
      <c r="B843" s="165" t="str">
        <f>IF(C843="","",VLOOKUP($A843,'Infos Gerais'!$A$2:$D$101,4,FALSE))</f>
        <v/>
      </c>
      <c r="C843" s="170" t="str">
        <f>IF(A843="","",VLOOKUP($A843,'Infos Gerais'!$A$2:$I$101,7,FALSE))</f>
        <v/>
      </c>
      <c r="D843" s="167" t="str">
        <f>IF(C843="","",VLOOKUP($A843,'Infos Gerais'!$A$2:$I$101,9,FALSE))</f>
        <v/>
      </c>
      <c r="E843" s="97"/>
      <c r="F843" s="98"/>
      <c r="G843" s="113"/>
      <c r="H843" s="196"/>
      <c r="I843" s="192"/>
      <c r="J843" s="100"/>
    </row>
    <row r="844" spans="1:10" x14ac:dyDescent="0.25">
      <c r="A844" s="96"/>
      <c r="B844" s="165" t="str">
        <f>IF(C844="","",VLOOKUP($A844,'Infos Gerais'!$A$2:$D$101,4,FALSE))</f>
        <v/>
      </c>
      <c r="C844" s="170" t="str">
        <f>IF(A844="","",VLOOKUP($A844,'Infos Gerais'!$A$2:$I$101,7,FALSE))</f>
        <v/>
      </c>
      <c r="D844" s="167" t="str">
        <f>IF(C844="","",VLOOKUP($A844,'Infos Gerais'!$A$2:$I$101,9,FALSE))</f>
        <v/>
      </c>
      <c r="E844" s="97"/>
      <c r="F844" s="98"/>
      <c r="G844" s="113"/>
      <c r="H844" s="196"/>
      <c r="I844" s="192"/>
      <c r="J844" s="100"/>
    </row>
    <row r="845" spans="1:10" x14ac:dyDescent="0.25">
      <c r="A845" s="96"/>
      <c r="B845" s="165" t="str">
        <f>IF(C845="","",VLOOKUP($A845,'Infos Gerais'!$A$2:$D$101,4,FALSE))</f>
        <v/>
      </c>
      <c r="C845" s="170" t="str">
        <f>IF(A845="","",VLOOKUP($A845,'Infos Gerais'!$A$2:$I$101,7,FALSE))</f>
        <v/>
      </c>
      <c r="D845" s="167" t="str">
        <f>IF(C845="","",VLOOKUP($A845,'Infos Gerais'!$A$2:$I$101,9,FALSE))</f>
        <v/>
      </c>
      <c r="E845" s="97"/>
      <c r="F845" s="98"/>
      <c r="G845" s="113"/>
      <c r="H845" s="196"/>
      <c r="I845" s="192"/>
      <c r="J845" s="100"/>
    </row>
    <row r="846" spans="1:10" x14ac:dyDescent="0.25">
      <c r="A846" s="96"/>
      <c r="B846" s="165" t="str">
        <f>IF(C846="","",VLOOKUP($A846,'Infos Gerais'!$A$2:$D$101,4,FALSE))</f>
        <v/>
      </c>
      <c r="C846" s="170" t="str">
        <f>IF(A846="","",VLOOKUP($A846,'Infos Gerais'!$A$2:$I$101,7,FALSE))</f>
        <v/>
      </c>
      <c r="D846" s="167" t="str">
        <f>IF(C846="","",VLOOKUP($A846,'Infos Gerais'!$A$2:$I$101,9,FALSE))</f>
        <v/>
      </c>
      <c r="E846" s="97"/>
      <c r="F846" s="98"/>
      <c r="G846" s="113"/>
      <c r="H846" s="196"/>
      <c r="I846" s="192"/>
      <c r="J846" s="100"/>
    </row>
    <row r="847" spans="1:10" x14ac:dyDescent="0.25">
      <c r="A847" s="96"/>
      <c r="B847" s="165" t="str">
        <f>IF(C847="","",VLOOKUP($A847,'Infos Gerais'!$A$2:$D$101,4,FALSE))</f>
        <v/>
      </c>
      <c r="C847" s="170" t="str">
        <f>IF(A847="","",VLOOKUP($A847,'Infos Gerais'!$A$2:$I$101,7,FALSE))</f>
        <v/>
      </c>
      <c r="D847" s="167" t="str">
        <f>IF(C847="","",VLOOKUP($A847,'Infos Gerais'!$A$2:$I$101,9,FALSE))</f>
        <v/>
      </c>
      <c r="E847" s="97"/>
      <c r="F847" s="98"/>
      <c r="G847" s="113"/>
      <c r="H847" s="196"/>
      <c r="I847" s="192"/>
      <c r="J847" s="100"/>
    </row>
    <row r="848" spans="1:10" x14ac:dyDescent="0.25">
      <c r="A848" s="96"/>
      <c r="B848" s="165" t="str">
        <f>IF(C848="","",VLOOKUP($A848,'Infos Gerais'!$A$2:$D$101,4,FALSE))</f>
        <v/>
      </c>
      <c r="C848" s="170" t="str">
        <f>IF(A848="","",VLOOKUP($A848,'Infos Gerais'!$A$2:$I$101,7,FALSE))</f>
        <v/>
      </c>
      <c r="D848" s="167" t="str">
        <f>IF(C848="","",VLOOKUP($A848,'Infos Gerais'!$A$2:$I$101,9,FALSE))</f>
        <v/>
      </c>
      <c r="E848" s="97"/>
      <c r="F848" s="98"/>
      <c r="G848" s="113"/>
      <c r="H848" s="196"/>
      <c r="I848" s="192"/>
      <c r="J848" s="100"/>
    </row>
    <row r="849" spans="1:10" x14ac:dyDescent="0.25">
      <c r="A849" s="96"/>
      <c r="B849" s="165" t="str">
        <f>IF(C849="","",VLOOKUP($A849,'Infos Gerais'!$A$2:$D$101,4,FALSE))</f>
        <v/>
      </c>
      <c r="C849" s="170" t="str">
        <f>IF(A849="","",VLOOKUP($A849,'Infos Gerais'!$A$2:$I$101,7,FALSE))</f>
        <v/>
      </c>
      <c r="D849" s="167" t="str">
        <f>IF(C849="","",VLOOKUP($A849,'Infos Gerais'!$A$2:$I$101,9,FALSE))</f>
        <v/>
      </c>
      <c r="E849" s="97"/>
      <c r="F849" s="98"/>
      <c r="G849" s="113"/>
      <c r="H849" s="196"/>
      <c r="I849" s="192"/>
      <c r="J849" s="100"/>
    </row>
    <row r="850" spans="1:10" x14ac:dyDescent="0.25">
      <c r="A850" s="96"/>
      <c r="B850" s="165" t="str">
        <f>IF(C850="","",VLOOKUP($A850,'Infos Gerais'!$A$2:$D$101,4,FALSE))</f>
        <v/>
      </c>
      <c r="C850" s="170" t="str">
        <f>IF(A850="","",VLOOKUP($A850,'Infos Gerais'!$A$2:$I$101,7,FALSE))</f>
        <v/>
      </c>
      <c r="D850" s="167" t="str">
        <f>IF(C850="","",VLOOKUP($A850,'Infos Gerais'!$A$2:$I$101,9,FALSE))</f>
        <v/>
      </c>
      <c r="E850" s="97"/>
      <c r="F850" s="98"/>
      <c r="G850" s="113"/>
      <c r="H850" s="196"/>
      <c r="I850" s="192"/>
      <c r="J850" s="100"/>
    </row>
    <row r="851" spans="1:10" x14ac:dyDescent="0.25">
      <c r="A851" s="96"/>
      <c r="B851" s="165" t="str">
        <f>IF(C851="","",VLOOKUP($A851,'Infos Gerais'!$A$2:$D$101,4,FALSE))</f>
        <v/>
      </c>
      <c r="C851" s="170" t="str">
        <f>IF(A851="","",VLOOKUP($A851,'Infos Gerais'!$A$2:$I$101,7,FALSE))</f>
        <v/>
      </c>
      <c r="D851" s="167" t="str">
        <f>IF(C851="","",VLOOKUP($A851,'Infos Gerais'!$A$2:$I$101,9,FALSE))</f>
        <v/>
      </c>
      <c r="E851" s="97"/>
      <c r="F851" s="98"/>
      <c r="G851" s="113"/>
      <c r="H851" s="196"/>
      <c r="I851" s="192"/>
      <c r="J851" s="100"/>
    </row>
    <row r="852" spans="1:10" x14ac:dyDescent="0.25">
      <c r="A852" s="96"/>
      <c r="B852" s="165" t="str">
        <f>IF(C852="","",VLOOKUP($A852,'Infos Gerais'!$A$2:$D$101,4,FALSE))</f>
        <v/>
      </c>
      <c r="C852" s="170" t="str">
        <f>IF(A852="","",VLOOKUP($A852,'Infos Gerais'!$A$2:$I$101,7,FALSE))</f>
        <v/>
      </c>
      <c r="D852" s="167" t="str">
        <f>IF(C852="","",VLOOKUP($A852,'Infos Gerais'!$A$2:$I$101,9,FALSE))</f>
        <v/>
      </c>
      <c r="E852" s="97"/>
      <c r="F852" s="98"/>
      <c r="G852" s="113"/>
      <c r="H852" s="196"/>
      <c r="I852" s="192"/>
      <c r="J852" s="100"/>
    </row>
    <row r="853" spans="1:10" x14ac:dyDescent="0.25">
      <c r="A853" s="96"/>
      <c r="B853" s="165" t="str">
        <f>IF(C853="","",VLOOKUP($A853,'Infos Gerais'!$A$2:$D$101,4,FALSE))</f>
        <v/>
      </c>
      <c r="C853" s="170" t="str">
        <f>IF(A853="","",VLOOKUP($A853,'Infos Gerais'!$A$2:$I$101,7,FALSE))</f>
        <v/>
      </c>
      <c r="D853" s="167" t="str">
        <f>IF(C853="","",VLOOKUP($A853,'Infos Gerais'!$A$2:$I$101,9,FALSE))</f>
        <v/>
      </c>
      <c r="E853" s="97"/>
      <c r="F853" s="98"/>
      <c r="G853" s="113"/>
      <c r="H853" s="196"/>
      <c r="I853" s="192"/>
      <c r="J853" s="100"/>
    </row>
    <row r="854" spans="1:10" x14ac:dyDescent="0.25">
      <c r="A854" s="96"/>
      <c r="B854" s="165" t="str">
        <f>IF(C854="","",VLOOKUP($A854,'Infos Gerais'!$A$2:$D$101,4,FALSE))</f>
        <v/>
      </c>
      <c r="C854" s="170" t="str">
        <f>IF(A854="","",VLOOKUP($A854,'Infos Gerais'!$A$2:$I$101,7,FALSE))</f>
        <v/>
      </c>
      <c r="D854" s="167" t="str">
        <f>IF(C854="","",VLOOKUP($A854,'Infos Gerais'!$A$2:$I$101,9,FALSE))</f>
        <v/>
      </c>
      <c r="E854" s="97"/>
      <c r="F854" s="98"/>
      <c r="G854" s="113"/>
      <c r="H854" s="196"/>
      <c r="I854" s="192"/>
      <c r="J854" s="100"/>
    </row>
    <row r="855" spans="1:10" x14ac:dyDescent="0.25">
      <c r="A855" s="96"/>
      <c r="B855" s="165" t="str">
        <f>IF(C855="","",VLOOKUP($A855,'Infos Gerais'!$A$2:$D$101,4,FALSE))</f>
        <v/>
      </c>
      <c r="C855" s="170" t="str">
        <f>IF(A855="","",VLOOKUP($A855,'Infos Gerais'!$A$2:$I$101,7,FALSE))</f>
        <v/>
      </c>
      <c r="D855" s="167" t="str">
        <f>IF(C855="","",VLOOKUP($A855,'Infos Gerais'!$A$2:$I$101,9,FALSE))</f>
        <v/>
      </c>
      <c r="E855" s="97"/>
      <c r="F855" s="98"/>
      <c r="G855" s="113"/>
      <c r="H855" s="196"/>
      <c r="I855" s="192"/>
      <c r="J855" s="100"/>
    </row>
    <row r="856" spans="1:10" x14ac:dyDescent="0.25">
      <c r="A856" s="96"/>
      <c r="B856" s="165" t="str">
        <f>IF(C856="","",VLOOKUP($A856,'Infos Gerais'!$A$2:$D$101,4,FALSE))</f>
        <v/>
      </c>
      <c r="C856" s="170" t="str">
        <f>IF(A856="","",VLOOKUP($A856,'Infos Gerais'!$A$2:$I$101,7,FALSE))</f>
        <v/>
      </c>
      <c r="D856" s="167" t="str">
        <f>IF(C856="","",VLOOKUP($A856,'Infos Gerais'!$A$2:$I$101,9,FALSE))</f>
        <v/>
      </c>
      <c r="E856" s="97"/>
      <c r="F856" s="98"/>
      <c r="G856" s="113"/>
      <c r="H856" s="196"/>
      <c r="I856" s="192"/>
      <c r="J856" s="100"/>
    </row>
    <row r="857" spans="1:10" x14ac:dyDescent="0.25">
      <c r="A857" s="96"/>
      <c r="B857" s="165" t="str">
        <f>IF(C857="","",VLOOKUP($A857,'Infos Gerais'!$A$2:$D$101,4,FALSE))</f>
        <v/>
      </c>
      <c r="C857" s="170" t="str">
        <f>IF(A857="","",VLOOKUP($A857,'Infos Gerais'!$A$2:$I$101,7,FALSE))</f>
        <v/>
      </c>
      <c r="D857" s="167" t="str">
        <f>IF(C857="","",VLOOKUP($A857,'Infos Gerais'!$A$2:$I$101,9,FALSE))</f>
        <v/>
      </c>
      <c r="E857" s="97"/>
      <c r="F857" s="98"/>
      <c r="G857" s="113"/>
      <c r="H857" s="196"/>
      <c r="I857" s="192"/>
      <c r="J857" s="100"/>
    </row>
    <row r="858" spans="1:10" x14ac:dyDescent="0.25">
      <c r="A858" s="96"/>
      <c r="B858" s="165" t="str">
        <f>IF(C858="","",VLOOKUP($A858,'Infos Gerais'!$A$2:$D$101,4,FALSE))</f>
        <v/>
      </c>
      <c r="C858" s="170" t="str">
        <f>IF(A858="","",VLOOKUP($A858,'Infos Gerais'!$A$2:$I$101,7,FALSE))</f>
        <v/>
      </c>
      <c r="D858" s="167" t="str">
        <f>IF(C858="","",VLOOKUP($A858,'Infos Gerais'!$A$2:$I$101,9,FALSE))</f>
        <v/>
      </c>
      <c r="E858" s="97"/>
      <c r="F858" s="98"/>
      <c r="G858" s="113"/>
      <c r="H858" s="196"/>
      <c r="I858" s="192"/>
      <c r="J858" s="100"/>
    </row>
    <row r="859" spans="1:10" x14ac:dyDescent="0.25">
      <c r="A859" s="96"/>
      <c r="B859" s="165" t="str">
        <f>IF(C859="","",VLOOKUP($A859,'Infos Gerais'!$A$2:$D$101,4,FALSE))</f>
        <v/>
      </c>
      <c r="C859" s="170" t="str">
        <f>IF(A859="","",VLOOKUP($A859,'Infos Gerais'!$A$2:$I$101,7,FALSE))</f>
        <v/>
      </c>
      <c r="D859" s="167" t="str">
        <f>IF(C859="","",VLOOKUP($A859,'Infos Gerais'!$A$2:$I$101,9,FALSE))</f>
        <v/>
      </c>
      <c r="E859" s="97"/>
      <c r="F859" s="98"/>
      <c r="G859" s="113"/>
      <c r="H859" s="196"/>
      <c r="I859" s="192"/>
      <c r="J859" s="100"/>
    </row>
    <row r="860" spans="1:10" x14ac:dyDescent="0.25">
      <c r="A860" s="96"/>
      <c r="B860" s="165" t="str">
        <f>IF(C860="","",VLOOKUP($A860,'Infos Gerais'!$A$2:$D$101,4,FALSE))</f>
        <v/>
      </c>
      <c r="C860" s="170" t="str">
        <f>IF(A860="","",VLOOKUP($A860,'Infos Gerais'!$A$2:$I$101,7,FALSE))</f>
        <v/>
      </c>
      <c r="D860" s="167" t="str">
        <f>IF(C860="","",VLOOKUP($A860,'Infos Gerais'!$A$2:$I$101,9,FALSE))</f>
        <v/>
      </c>
      <c r="E860" s="97"/>
      <c r="F860" s="98"/>
      <c r="G860" s="113"/>
      <c r="H860" s="196"/>
      <c r="I860" s="192"/>
      <c r="J860" s="100"/>
    </row>
    <row r="861" spans="1:10" x14ac:dyDescent="0.25">
      <c r="A861" s="96"/>
      <c r="B861" s="165" t="str">
        <f>IF(C861="","",VLOOKUP($A861,'Infos Gerais'!$A$2:$D$101,4,FALSE))</f>
        <v/>
      </c>
      <c r="C861" s="170" t="str">
        <f>IF(A861="","",VLOOKUP($A861,'Infos Gerais'!$A$2:$I$101,7,FALSE))</f>
        <v/>
      </c>
      <c r="D861" s="167" t="str">
        <f>IF(C861="","",VLOOKUP($A861,'Infos Gerais'!$A$2:$I$101,9,FALSE))</f>
        <v/>
      </c>
      <c r="E861" s="97"/>
      <c r="F861" s="98"/>
      <c r="G861" s="113"/>
      <c r="H861" s="196"/>
      <c r="I861" s="192"/>
      <c r="J861" s="100"/>
    </row>
    <row r="862" spans="1:10" x14ac:dyDescent="0.25">
      <c r="A862" s="96"/>
      <c r="B862" s="165" t="str">
        <f>IF(C862="","",VLOOKUP($A862,'Infos Gerais'!$A$2:$D$101,4,FALSE))</f>
        <v/>
      </c>
      <c r="C862" s="170" t="str">
        <f>IF(A862="","",VLOOKUP($A862,'Infos Gerais'!$A$2:$I$101,7,FALSE))</f>
        <v/>
      </c>
      <c r="D862" s="167" t="str">
        <f>IF(C862="","",VLOOKUP($A862,'Infos Gerais'!$A$2:$I$101,9,FALSE))</f>
        <v/>
      </c>
      <c r="E862" s="97"/>
      <c r="F862" s="98"/>
      <c r="G862" s="113"/>
      <c r="H862" s="196"/>
      <c r="I862" s="192"/>
      <c r="J862" s="100"/>
    </row>
    <row r="863" spans="1:10" x14ac:dyDescent="0.25">
      <c r="A863" s="96"/>
      <c r="B863" s="165" t="str">
        <f>IF(C863="","",VLOOKUP($A863,'Infos Gerais'!$A$2:$D$101,4,FALSE))</f>
        <v/>
      </c>
      <c r="C863" s="170" t="str">
        <f>IF(A863="","",VLOOKUP($A863,'Infos Gerais'!$A$2:$I$101,7,FALSE))</f>
        <v/>
      </c>
      <c r="D863" s="167" t="str">
        <f>IF(C863="","",VLOOKUP($A863,'Infos Gerais'!$A$2:$I$101,9,FALSE))</f>
        <v/>
      </c>
      <c r="E863" s="97"/>
      <c r="F863" s="98"/>
      <c r="G863" s="113"/>
      <c r="H863" s="196"/>
      <c r="I863" s="192"/>
      <c r="J863" s="100"/>
    </row>
    <row r="864" spans="1:10" x14ac:dyDescent="0.25">
      <c r="A864" s="96"/>
      <c r="B864" s="165" t="str">
        <f>IF(C864="","",VLOOKUP($A864,'Infos Gerais'!$A$2:$D$101,4,FALSE))</f>
        <v/>
      </c>
      <c r="C864" s="170" t="str">
        <f>IF(A864="","",VLOOKUP($A864,'Infos Gerais'!$A$2:$I$101,7,FALSE))</f>
        <v/>
      </c>
      <c r="D864" s="167" t="str">
        <f>IF(C864="","",VLOOKUP($A864,'Infos Gerais'!$A$2:$I$101,9,FALSE))</f>
        <v/>
      </c>
      <c r="E864" s="97"/>
      <c r="F864" s="98"/>
      <c r="G864" s="113"/>
      <c r="H864" s="196"/>
      <c r="I864" s="192"/>
      <c r="J864" s="100"/>
    </row>
    <row r="865" spans="1:10" x14ac:dyDescent="0.25">
      <c r="A865" s="96"/>
      <c r="B865" s="165" t="str">
        <f>IF(C865="","",VLOOKUP($A865,'Infos Gerais'!$A$2:$D$101,4,FALSE))</f>
        <v/>
      </c>
      <c r="C865" s="170" t="str">
        <f>IF(A865="","",VLOOKUP($A865,'Infos Gerais'!$A$2:$I$101,7,FALSE))</f>
        <v/>
      </c>
      <c r="D865" s="167" t="str">
        <f>IF(C865="","",VLOOKUP($A865,'Infos Gerais'!$A$2:$I$101,9,FALSE))</f>
        <v/>
      </c>
      <c r="E865" s="97"/>
      <c r="F865" s="98"/>
      <c r="G865" s="113"/>
      <c r="H865" s="196"/>
      <c r="I865" s="192"/>
      <c r="J865" s="100"/>
    </row>
    <row r="866" spans="1:10" x14ac:dyDescent="0.25">
      <c r="A866" s="96"/>
      <c r="B866" s="165" t="str">
        <f>IF(C866="","",VLOOKUP($A866,'Infos Gerais'!$A$2:$D$101,4,FALSE))</f>
        <v/>
      </c>
      <c r="C866" s="170" t="str">
        <f>IF(A866="","",VLOOKUP($A866,'Infos Gerais'!$A$2:$I$101,7,FALSE))</f>
        <v/>
      </c>
      <c r="D866" s="167" t="str">
        <f>IF(C866="","",VLOOKUP($A866,'Infos Gerais'!$A$2:$I$101,9,FALSE))</f>
        <v/>
      </c>
      <c r="E866" s="97"/>
      <c r="F866" s="98"/>
      <c r="G866" s="113"/>
      <c r="H866" s="196"/>
      <c r="I866" s="192"/>
      <c r="J866" s="100"/>
    </row>
    <row r="867" spans="1:10" x14ac:dyDescent="0.25">
      <c r="A867" s="96"/>
      <c r="B867" s="165" t="str">
        <f>IF(C867="","",VLOOKUP($A867,'Infos Gerais'!$A$2:$D$101,4,FALSE))</f>
        <v/>
      </c>
      <c r="C867" s="170" t="str">
        <f>IF(A867="","",VLOOKUP($A867,'Infos Gerais'!$A$2:$I$101,7,FALSE))</f>
        <v/>
      </c>
      <c r="D867" s="167" t="str">
        <f>IF(C867="","",VLOOKUP($A867,'Infos Gerais'!$A$2:$I$101,9,FALSE))</f>
        <v/>
      </c>
      <c r="E867" s="97"/>
      <c r="F867" s="98"/>
      <c r="G867" s="113"/>
      <c r="H867" s="196"/>
      <c r="I867" s="192"/>
      <c r="J867" s="100"/>
    </row>
    <row r="868" spans="1:10" x14ac:dyDescent="0.25">
      <c r="A868" s="96"/>
      <c r="B868" s="165" t="str">
        <f>IF(C868="","",VLOOKUP($A868,'Infos Gerais'!$A$2:$D$101,4,FALSE))</f>
        <v/>
      </c>
      <c r="C868" s="170" t="str">
        <f>IF(A868="","",VLOOKUP($A868,'Infos Gerais'!$A$2:$I$101,7,FALSE))</f>
        <v/>
      </c>
      <c r="D868" s="167" t="str">
        <f>IF(C868="","",VLOOKUP($A868,'Infos Gerais'!$A$2:$I$101,9,FALSE))</f>
        <v/>
      </c>
      <c r="E868" s="97"/>
      <c r="F868" s="98"/>
      <c r="G868" s="113"/>
      <c r="H868" s="196"/>
      <c r="I868" s="192"/>
      <c r="J868" s="100"/>
    </row>
    <row r="869" spans="1:10" x14ac:dyDescent="0.25">
      <c r="A869" s="96"/>
      <c r="B869" s="165" t="str">
        <f>IF(C869="","",VLOOKUP($A869,'Infos Gerais'!$A$2:$D$101,4,FALSE))</f>
        <v/>
      </c>
      <c r="C869" s="170" t="str">
        <f>IF(A869="","",VLOOKUP($A869,'Infos Gerais'!$A$2:$I$101,7,FALSE))</f>
        <v/>
      </c>
      <c r="D869" s="167" t="str">
        <f>IF(C869="","",VLOOKUP($A869,'Infos Gerais'!$A$2:$I$101,9,FALSE))</f>
        <v/>
      </c>
      <c r="E869" s="97"/>
      <c r="F869" s="98"/>
      <c r="G869" s="113"/>
      <c r="H869" s="196"/>
      <c r="I869" s="192"/>
      <c r="J869" s="100"/>
    </row>
    <row r="870" spans="1:10" x14ac:dyDescent="0.25">
      <c r="A870" s="96"/>
      <c r="B870" s="165" t="str">
        <f>IF(C870="","",VLOOKUP($A870,'Infos Gerais'!$A$2:$D$101,4,FALSE))</f>
        <v/>
      </c>
      <c r="C870" s="170" t="str">
        <f>IF(A870="","",VLOOKUP($A870,'Infos Gerais'!$A$2:$I$101,7,FALSE))</f>
        <v/>
      </c>
      <c r="D870" s="167" t="str">
        <f>IF(C870="","",VLOOKUP($A870,'Infos Gerais'!$A$2:$I$101,9,FALSE))</f>
        <v/>
      </c>
      <c r="E870" s="97"/>
      <c r="F870" s="98"/>
      <c r="G870" s="113"/>
      <c r="H870" s="196"/>
      <c r="I870" s="192"/>
      <c r="J870" s="100"/>
    </row>
    <row r="871" spans="1:10" x14ac:dyDescent="0.25">
      <c r="A871" s="96"/>
      <c r="B871" s="165" t="str">
        <f>IF(C871="","",VLOOKUP($A871,'Infos Gerais'!$A$2:$D$101,4,FALSE))</f>
        <v/>
      </c>
      <c r="C871" s="170" t="str">
        <f>IF(A871="","",VLOOKUP($A871,'Infos Gerais'!$A$2:$I$101,7,FALSE))</f>
        <v/>
      </c>
      <c r="D871" s="167" t="str">
        <f>IF(C871="","",VLOOKUP($A871,'Infos Gerais'!$A$2:$I$101,9,FALSE))</f>
        <v/>
      </c>
      <c r="E871" s="97"/>
      <c r="F871" s="98"/>
      <c r="G871" s="113"/>
      <c r="H871" s="196"/>
      <c r="I871" s="192"/>
      <c r="J871" s="100"/>
    </row>
    <row r="872" spans="1:10" x14ac:dyDescent="0.25">
      <c r="A872" s="96"/>
      <c r="B872" s="165" t="str">
        <f>IF(C872="","",VLOOKUP($A872,'Infos Gerais'!$A$2:$D$101,4,FALSE))</f>
        <v/>
      </c>
      <c r="C872" s="170" t="str">
        <f>IF(A872="","",VLOOKUP($A872,'Infos Gerais'!$A$2:$I$101,7,FALSE))</f>
        <v/>
      </c>
      <c r="D872" s="167" t="str">
        <f>IF(C872="","",VLOOKUP($A872,'Infos Gerais'!$A$2:$I$101,9,FALSE))</f>
        <v/>
      </c>
      <c r="E872" s="97"/>
      <c r="F872" s="98"/>
      <c r="G872" s="113"/>
      <c r="H872" s="196"/>
      <c r="I872" s="192"/>
      <c r="J872" s="100"/>
    </row>
    <row r="873" spans="1:10" x14ac:dyDescent="0.25">
      <c r="A873" s="96"/>
      <c r="B873" s="165" t="str">
        <f>IF(C873="","",VLOOKUP($A873,'Infos Gerais'!$A$2:$D$101,4,FALSE))</f>
        <v/>
      </c>
      <c r="C873" s="170" t="str">
        <f>IF(A873="","",VLOOKUP($A873,'Infos Gerais'!$A$2:$I$101,7,FALSE))</f>
        <v/>
      </c>
      <c r="D873" s="167" t="str">
        <f>IF(C873="","",VLOOKUP($A873,'Infos Gerais'!$A$2:$I$101,9,FALSE))</f>
        <v/>
      </c>
      <c r="E873" s="97"/>
      <c r="F873" s="98"/>
      <c r="G873" s="113"/>
      <c r="H873" s="196"/>
      <c r="I873" s="192"/>
      <c r="J873" s="100"/>
    </row>
    <row r="874" spans="1:10" x14ac:dyDescent="0.25">
      <c r="A874" s="96"/>
      <c r="B874" s="165" t="str">
        <f>IF(C874="","",VLOOKUP($A874,'Infos Gerais'!$A$2:$D$101,4,FALSE))</f>
        <v/>
      </c>
      <c r="C874" s="170" t="str">
        <f>IF(A874="","",VLOOKUP($A874,'Infos Gerais'!$A$2:$I$101,7,FALSE))</f>
        <v/>
      </c>
      <c r="D874" s="167" t="str">
        <f>IF(C874="","",VLOOKUP($A874,'Infos Gerais'!$A$2:$I$101,9,FALSE))</f>
        <v/>
      </c>
      <c r="E874" s="97"/>
      <c r="F874" s="98"/>
      <c r="G874" s="113"/>
      <c r="H874" s="196"/>
      <c r="I874" s="192"/>
      <c r="J874" s="100"/>
    </row>
    <row r="875" spans="1:10" x14ac:dyDescent="0.25">
      <c r="A875" s="96"/>
      <c r="B875" s="165" t="str">
        <f>IF(C875="","",VLOOKUP($A875,'Infos Gerais'!$A$2:$D$101,4,FALSE))</f>
        <v/>
      </c>
      <c r="C875" s="170" t="str">
        <f>IF(A875="","",VLOOKUP($A875,'Infos Gerais'!$A$2:$I$101,7,FALSE))</f>
        <v/>
      </c>
      <c r="D875" s="167" t="str">
        <f>IF(C875="","",VLOOKUP($A875,'Infos Gerais'!$A$2:$I$101,9,FALSE))</f>
        <v/>
      </c>
      <c r="E875" s="97"/>
      <c r="F875" s="98"/>
      <c r="G875" s="113"/>
      <c r="H875" s="196"/>
      <c r="I875" s="192"/>
      <c r="J875" s="100"/>
    </row>
    <row r="876" spans="1:10" x14ac:dyDescent="0.25">
      <c r="A876" s="96"/>
      <c r="B876" s="165" t="str">
        <f>IF(C876="","",VLOOKUP($A876,'Infos Gerais'!$A$2:$D$101,4,FALSE))</f>
        <v/>
      </c>
      <c r="C876" s="170" t="str">
        <f>IF(A876="","",VLOOKUP($A876,'Infos Gerais'!$A$2:$I$101,7,FALSE))</f>
        <v/>
      </c>
      <c r="D876" s="167" t="str">
        <f>IF(C876="","",VLOOKUP($A876,'Infos Gerais'!$A$2:$I$101,9,FALSE))</f>
        <v/>
      </c>
      <c r="E876" s="97"/>
      <c r="F876" s="98"/>
      <c r="G876" s="113"/>
      <c r="H876" s="196"/>
      <c r="I876" s="192"/>
      <c r="J876" s="100"/>
    </row>
    <row r="877" spans="1:10" x14ac:dyDescent="0.25">
      <c r="A877" s="96"/>
      <c r="B877" s="165" t="str">
        <f>IF(C877="","",VLOOKUP($A877,'Infos Gerais'!$A$2:$D$101,4,FALSE))</f>
        <v/>
      </c>
      <c r="C877" s="170" t="str">
        <f>IF(A877="","",VLOOKUP($A877,'Infos Gerais'!$A$2:$I$101,7,FALSE))</f>
        <v/>
      </c>
      <c r="D877" s="167" t="str">
        <f>IF(C877="","",VLOOKUP($A877,'Infos Gerais'!$A$2:$I$101,9,FALSE))</f>
        <v/>
      </c>
      <c r="E877" s="97"/>
      <c r="F877" s="98"/>
      <c r="G877" s="113"/>
      <c r="H877" s="196"/>
      <c r="I877" s="192"/>
      <c r="J877" s="100"/>
    </row>
    <row r="878" spans="1:10" x14ac:dyDescent="0.25">
      <c r="A878" s="96"/>
      <c r="B878" s="165" t="str">
        <f>IF(C878="","",VLOOKUP($A878,'Infos Gerais'!$A$2:$D$101,4,FALSE))</f>
        <v/>
      </c>
      <c r="C878" s="170" t="str">
        <f>IF(A878="","",VLOOKUP($A878,'Infos Gerais'!$A$2:$I$101,7,FALSE))</f>
        <v/>
      </c>
      <c r="D878" s="167" t="str">
        <f>IF(C878="","",VLOOKUP($A878,'Infos Gerais'!$A$2:$I$101,9,FALSE))</f>
        <v/>
      </c>
      <c r="E878" s="97"/>
      <c r="F878" s="98"/>
      <c r="G878" s="113"/>
      <c r="H878" s="196"/>
      <c r="I878" s="192"/>
      <c r="J878" s="100"/>
    </row>
    <row r="879" spans="1:10" x14ac:dyDescent="0.25">
      <c r="A879" s="96"/>
      <c r="B879" s="165" t="str">
        <f>IF(C879="","",VLOOKUP($A879,'Infos Gerais'!$A$2:$D$101,4,FALSE))</f>
        <v/>
      </c>
      <c r="C879" s="170" t="str">
        <f>IF(A879="","",VLOOKUP($A879,'Infos Gerais'!$A$2:$I$101,7,FALSE))</f>
        <v/>
      </c>
      <c r="D879" s="167" t="str">
        <f>IF(C879="","",VLOOKUP($A879,'Infos Gerais'!$A$2:$I$101,9,FALSE))</f>
        <v/>
      </c>
      <c r="E879" s="97"/>
      <c r="F879" s="98"/>
      <c r="G879" s="113"/>
      <c r="H879" s="196"/>
      <c r="I879" s="192"/>
      <c r="J879" s="100"/>
    </row>
    <row r="880" spans="1:10" x14ac:dyDescent="0.25">
      <c r="A880" s="96"/>
      <c r="B880" s="165" t="str">
        <f>IF(C880="","",VLOOKUP($A880,'Infos Gerais'!$A$2:$D$101,4,FALSE))</f>
        <v/>
      </c>
      <c r="C880" s="170" t="str">
        <f>IF(A880="","",VLOOKUP($A880,'Infos Gerais'!$A$2:$I$101,7,FALSE))</f>
        <v/>
      </c>
      <c r="D880" s="167" t="str">
        <f>IF(C880="","",VLOOKUP($A880,'Infos Gerais'!$A$2:$I$101,9,FALSE))</f>
        <v/>
      </c>
      <c r="E880" s="97"/>
      <c r="F880" s="98"/>
      <c r="G880" s="113"/>
      <c r="H880" s="196"/>
      <c r="I880" s="192"/>
      <c r="J880" s="100"/>
    </row>
    <row r="881" spans="1:10" x14ac:dyDescent="0.25">
      <c r="A881" s="96"/>
      <c r="B881" s="165" t="str">
        <f>IF(C881="","",VLOOKUP($A881,'Infos Gerais'!$A$2:$D$101,4,FALSE))</f>
        <v/>
      </c>
      <c r="C881" s="170" t="str">
        <f>IF(A881="","",VLOOKUP($A881,'Infos Gerais'!$A$2:$I$101,7,FALSE))</f>
        <v/>
      </c>
      <c r="D881" s="167" t="str">
        <f>IF(C881="","",VLOOKUP($A881,'Infos Gerais'!$A$2:$I$101,9,FALSE))</f>
        <v/>
      </c>
      <c r="E881" s="97"/>
      <c r="F881" s="98"/>
      <c r="G881" s="113"/>
      <c r="H881" s="196"/>
      <c r="I881" s="192"/>
      <c r="J881" s="100"/>
    </row>
    <row r="882" spans="1:10" x14ac:dyDescent="0.25">
      <c r="A882" s="96"/>
      <c r="B882" s="165" t="str">
        <f>IF(C882="","",VLOOKUP($A882,'Infos Gerais'!$A$2:$D$101,4,FALSE))</f>
        <v/>
      </c>
      <c r="C882" s="170" t="str">
        <f>IF(A882="","",VLOOKUP($A882,'Infos Gerais'!$A$2:$I$101,7,FALSE))</f>
        <v/>
      </c>
      <c r="D882" s="167" t="str">
        <f>IF(C882="","",VLOOKUP($A882,'Infos Gerais'!$A$2:$I$101,9,FALSE))</f>
        <v/>
      </c>
      <c r="E882" s="97"/>
      <c r="F882" s="98"/>
      <c r="G882" s="113"/>
      <c r="H882" s="196"/>
      <c r="I882" s="192"/>
      <c r="J882" s="100"/>
    </row>
    <row r="883" spans="1:10" x14ac:dyDescent="0.25">
      <c r="A883" s="96"/>
      <c r="B883" s="165" t="str">
        <f>IF(C883="","",VLOOKUP($A883,'Infos Gerais'!$A$2:$D$101,4,FALSE))</f>
        <v/>
      </c>
      <c r="C883" s="170" t="str">
        <f>IF(A883="","",VLOOKUP($A883,'Infos Gerais'!$A$2:$I$101,7,FALSE))</f>
        <v/>
      </c>
      <c r="D883" s="167" t="str">
        <f>IF(C883="","",VLOOKUP($A883,'Infos Gerais'!$A$2:$I$101,9,FALSE))</f>
        <v/>
      </c>
      <c r="E883" s="97"/>
      <c r="F883" s="98"/>
      <c r="G883" s="113"/>
      <c r="H883" s="196"/>
      <c r="I883" s="192"/>
      <c r="J883" s="100"/>
    </row>
    <row r="884" spans="1:10" x14ac:dyDescent="0.25">
      <c r="A884" s="96"/>
      <c r="B884" s="165" t="str">
        <f>IF(C884="","",VLOOKUP($A884,'Infos Gerais'!$A$2:$D$101,4,FALSE))</f>
        <v/>
      </c>
      <c r="C884" s="170" t="str">
        <f>IF(A884="","",VLOOKUP($A884,'Infos Gerais'!$A$2:$I$101,7,FALSE))</f>
        <v/>
      </c>
      <c r="D884" s="167" t="str">
        <f>IF(C884="","",VLOOKUP($A884,'Infos Gerais'!$A$2:$I$101,9,FALSE))</f>
        <v/>
      </c>
      <c r="E884" s="97"/>
      <c r="F884" s="98"/>
      <c r="G884" s="113"/>
      <c r="H884" s="196"/>
      <c r="I884" s="192"/>
      <c r="J884" s="100"/>
    </row>
    <row r="885" spans="1:10" x14ac:dyDescent="0.25">
      <c r="A885" s="96"/>
      <c r="B885" s="165" t="str">
        <f>IF(C885="","",VLOOKUP($A885,'Infos Gerais'!$A$2:$D$101,4,FALSE))</f>
        <v/>
      </c>
      <c r="C885" s="170" t="str">
        <f>IF(A885="","",VLOOKUP($A885,'Infos Gerais'!$A$2:$I$101,7,FALSE))</f>
        <v/>
      </c>
      <c r="D885" s="167" t="str">
        <f>IF(C885="","",VLOOKUP($A885,'Infos Gerais'!$A$2:$I$101,9,FALSE))</f>
        <v/>
      </c>
      <c r="E885" s="97"/>
      <c r="F885" s="98"/>
      <c r="G885" s="113"/>
      <c r="H885" s="196"/>
      <c r="I885" s="192"/>
      <c r="J885" s="100"/>
    </row>
    <row r="886" spans="1:10" x14ac:dyDescent="0.25">
      <c r="A886" s="96"/>
      <c r="B886" s="165" t="str">
        <f>IF(C886="","",VLOOKUP($A886,'Infos Gerais'!$A$2:$D$101,4,FALSE))</f>
        <v/>
      </c>
      <c r="C886" s="170" t="str">
        <f>IF(A886="","",VLOOKUP($A886,'Infos Gerais'!$A$2:$I$101,7,FALSE))</f>
        <v/>
      </c>
      <c r="D886" s="167" t="str">
        <f>IF(C886="","",VLOOKUP($A886,'Infos Gerais'!$A$2:$I$101,9,FALSE))</f>
        <v/>
      </c>
      <c r="E886" s="97"/>
      <c r="F886" s="98"/>
      <c r="G886" s="113"/>
      <c r="H886" s="196"/>
      <c r="I886" s="192"/>
      <c r="J886" s="100"/>
    </row>
    <row r="887" spans="1:10" x14ac:dyDescent="0.25">
      <c r="A887" s="96"/>
      <c r="B887" s="165" t="str">
        <f>IF(C887="","",VLOOKUP($A887,'Infos Gerais'!$A$2:$D$101,4,FALSE))</f>
        <v/>
      </c>
      <c r="C887" s="170" t="str">
        <f>IF(A887="","",VLOOKUP($A887,'Infos Gerais'!$A$2:$I$101,7,FALSE))</f>
        <v/>
      </c>
      <c r="D887" s="167" t="str">
        <f>IF(C887="","",VLOOKUP($A887,'Infos Gerais'!$A$2:$I$101,9,FALSE))</f>
        <v/>
      </c>
      <c r="E887" s="97"/>
      <c r="F887" s="98"/>
      <c r="G887" s="113"/>
      <c r="H887" s="196"/>
      <c r="I887" s="192"/>
      <c r="J887" s="100"/>
    </row>
    <row r="888" spans="1:10" x14ac:dyDescent="0.25">
      <c r="A888" s="96"/>
      <c r="B888" s="165" t="str">
        <f>IF(C888="","",VLOOKUP($A888,'Infos Gerais'!$A$2:$D$101,4,FALSE))</f>
        <v/>
      </c>
      <c r="C888" s="170" t="str">
        <f>IF(A888="","",VLOOKUP($A888,'Infos Gerais'!$A$2:$I$101,7,FALSE))</f>
        <v/>
      </c>
      <c r="D888" s="167" t="str">
        <f>IF(C888="","",VLOOKUP($A888,'Infos Gerais'!$A$2:$I$101,9,FALSE))</f>
        <v/>
      </c>
      <c r="E888" s="97"/>
      <c r="F888" s="98"/>
      <c r="G888" s="113"/>
      <c r="H888" s="196"/>
      <c r="I888" s="192"/>
      <c r="J888" s="100"/>
    </row>
    <row r="889" spans="1:10" x14ac:dyDescent="0.25">
      <c r="A889" s="96"/>
      <c r="B889" s="165" t="str">
        <f>IF(C889="","",VLOOKUP($A889,'Infos Gerais'!$A$2:$D$101,4,FALSE))</f>
        <v/>
      </c>
      <c r="C889" s="170" t="str">
        <f>IF(A889="","",VLOOKUP($A889,'Infos Gerais'!$A$2:$I$101,7,FALSE))</f>
        <v/>
      </c>
      <c r="D889" s="167" t="str">
        <f>IF(C889="","",VLOOKUP($A889,'Infos Gerais'!$A$2:$I$101,9,FALSE))</f>
        <v/>
      </c>
      <c r="E889" s="97"/>
      <c r="F889" s="98"/>
      <c r="G889" s="113"/>
      <c r="H889" s="196"/>
      <c r="I889" s="192"/>
      <c r="J889" s="100"/>
    </row>
    <row r="890" spans="1:10" x14ac:dyDescent="0.25">
      <c r="A890" s="96"/>
      <c r="B890" s="165" t="str">
        <f>IF(C890="","",VLOOKUP($A890,'Infos Gerais'!$A$2:$D$101,4,FALSE))</f>
        <v/>
      </c>
      <c r="C890" s="170" t="str">
        <f>IF(A890="","",VLOOKUP($A890,'Infos Gerais'!$A$2:$I$101,7,FALSE))</f>
        <v/>
      </c>
      <c r="D890" s="167" t="str">
        <f>IF(C890="","",VLOOKUP($A890,'Infos Gerais'!$A$2:$I$101,9,FALSE))</f>
        <v/>
      </c>
      <c r="E890" s="97"/>
      <c r="F890" s="98"/>
      <c r="G890" s="113"/>
      <c r="H890" s="196"/>
      <c r="I890" s="192"/>
      <c r="J890" s="100"/>
    </row>
    <row r="891" spans="1:10" x14ac:dyDescent="0.25">
      <c r="A891" s="96"/>
      <c r="B891" s="165" t="str">
        <f>IF(C891="","",VLOOKUP($A891,'Infos Gerais'!$A$2:$D$101,4,FALSE))</f>
        <v/>
      </c>
      <c r="C891" s="170" t="str">
        <f>IF(A891="","",VLOOKUP($A891,'Infos Gerais'!$A$2:$I$101,7,FALSE))</f>
        <v/>
      </c>
      <c r="D891" s="167" t="str">
        <f>IF(C891="","",VLOOKUP($A891,'Infos Gerais'!$A$2:$I$101,9,FALSE))</f>
        <v/>
      </c>
      <c r="E891" s="97"/>
      <c r="F891" s="98"/>
      <c r="G891" s="113"/>
      <c r="H891" s="196"/>
      <c r="I891" s="192"/>
      <c r="J891" s="100"/>
    </row>
    <row r="892" spans="1:10" x14ac:dyDescent="0.25">
      <c r="A892" s="96"/>
      <c r="B892" s="165" t="str">
        <f>IF(C892="","",VLOOKUP($A892,'Infos Gerais'!$A$2:$D$101,4,FALSE))</f>
        <v/>
      </c>
      <c r="C892" s="170" t="str">
        <f>IF(A892="","",VLOOKUP($A892,'Infos Gerais'!$A$2:$I$101,7,FALSE))</f>
        <v/>
      </c>
      <c r="D892" s="167" t="str">
        <f>IF(C892="","",VLOOKUP($A892,'Infos Gerais'!$A$2:$I$101,9,FALSE))</f>
        <v/>
      </c>
      <c r="E892" s="97"/>
      <c r="F892" s="98"/>
      <c r="G892" s="113"/>
      <c r="H892" s="196"/>
      <c r="I892" s="192"/>
      <c r="J892" s="100"/>
    </row>
    <row r="893" spans="1:10" x14ac:dyDescent="0.25">
      <c r="A893" s="96"/>
      <c r="B893" s="165" t="str">
        <f>IF(C893="","",VLOOKUP($A893,'Infos Gerais'!$A$2:$D$101,4,FALSE))</f>
        <v/>
      </c>
      <c r="C893" s="170" t="str">
        <f>IF(A893="","",VLOOKUP($A893,'Infos Gerais'!$A$2:$I$101,7,FALSE))</f>
        <v/>
      </c>
      <c r="D893" s="167" t="str">
        <f>IF(C893="","",VLOOKUP($A893,'Infos Gerais'!$A$2:$I$101,9,FALSE))</f>
        <v/>
      </c>
      <c r="E893" s="97"/>
      <c r="F893" s="98"/>
      <c r="G893" s="113"/>
      <c r="H893" s="196"/>
      <c r="I893" s="192"/>
      <c r="J893" s="100"/>
    </row>
    <row r="894" spans="1:10" x14ac:dyDescent="0.25">
      <c r="A894" s="96"/>
      <c r="B894" s="165" t="str">
        <f>IF(C894="","",VLOOKUP($A894,'Infos Gerais'!$A$2:$D$101,4,FALSE))</f>
        <v/>
      </c>
      <c r="C894" s="170" t="str">
        <f>IF(A894="","",VLOOKUP($A894,'Infos Gerais'!$A$2:$I$101,7,FALSE))</f>
        <v/>
      </c>
      <c r="D894" s="167" t="str">
        <f>IF(C894="","",VLOOKUP($A894,'Infos Gerais'!$A$2:$I$101,9,FALSE))</f>
        <v/>
      </c>
      <c r="E894" s="97"/>
      <c r="F894" s="98"/>
      <c r="G894" s="113"/>
      <c r="H894" s="196"/>
      <c r="I894" s="192"/>
      <c r="J894" s="100"/>
    </row>
    <row r="895" spans="1:10" x14ac:dyDescent="0.25">
      <c r="A895" s="96"/>
      <c r="B895" s="165" t="str">
        <f>IF(C895="","",VLOOKUP($A895,'Infos Gerais'!$A$2:$D$101,4,FALSE))</f>
        <v/>
      </c>
      <c r="C895" s="170" t="str">
        <f>IF(A895="","",VLOOKUP($A895,'Infos Gerais'!$A$2:$I$101,7,FALSE))</f>
        <v/>
      </c>
      <c r="D895" s="167" t="str">
        <f>IF(C895="","",VLOOKUP($A895,'Infos Gerais'!$A$2:$I$101,9,FALSE))</f>
        <v/>
      </c>
      <c r="E895" s="97"/>
      <c r="F895" s="98"/>
      <c r="G895" s="113"/>
      <c r="H895" s="196"/>
      <c r="I895" s="192"/>
      <c r="J895" s="100"/>
    </row>
    <row r="896" spans="1:10" x14ac:dyDescent="0.25">
      <c r="A896" s="96"/>
      <c r="B896" s="165" t="str">
        <f>IF(C896="","",VLOOKUP($A896,'Infos Gerais'!$A$2:$D$101,4,FALSE))</f>
        <v/>
      </c>
      <c r="C896" s="170" t="str">
        <f>IF(A896="","",VLOOKUP($A896,'Infos Gerais'!$A$2:$I$101,7,FALSE))</f>
        <v/>
      </c>
      <c r="D896" s="167" t="str">
        <f>IF(C896="","",VLOOKUP($A896,'Infos Gerais'!$A$2:$I$101,9,FALSE))</f>
        <v/>
      </c>
      <c r="E896" s="97"/>
      <c r="F896" s="98"/>
      <c r="G896" s="113"/>
      <c r="H896" s="196"/>
      <c r="I896" s="192"/>
      <c r="J896" s="100"/>
    </row>
    <row r="897" spans="1:10" x14ac:dyDescent="0.25">
      <c r="A897" s="96"/>
      <c r="B897" s="165" t="str">
        <f>IF(C897="","",VLOOKUP($A897,'Infos Gerais'!$A$2:$D$101,4,FALSE))</f>
        <v/>
      </c>
      <c r="C897" s="170" t="str">
        <f>IF(A897="","",VLOOKUP($A897,'Infos Gerais'!$A$2:$I$101,7,FALSE))</f>
        <v/>
      </c>
      <c r="D897" s="167" t="str">
        <f>IF(C897="","",VLOOKUP($A897,'Infos Gerais'!$A$2:$I$101,9,FALSE))</f>
        <v/>
      </c>
      <c r="E897" s="97"/>
      <c r="F897" s="98"/>
      <c r="G897" s="113"/>
      <c r="H897" s="196"/>
      <c r="I897" s="192"/>
      <c r="J897" s="100"/>
    </row>
    <row r="898" spans="1:10" x14ac:dyDescent="0.25">
      <c r="A898" s="96"/>
      <c r="B898" s="165" t="str">
        <f>IF(C898="","",VLOOKUP($A898,'Infos Gerais'!$A$2:$D$101,4,FALSE))</f>
        <v/>
      </c>
      <c r="C898" s="170" t="str">
        <f>IF(A898="","",VLOOKUP($A898,'Infos Gerais'!$A$2:$I$101,7,FALSE))</f>
        <v/>
      </c>
      <c r="D898" s="167" t="str">
        <f>IF(C898="","",VLOOKUP($A898,'Infos Gerais'!$A$2:$I$101,9,FALSE))</f>
        <v/>
      </c>
      <c r="E898" s="97"/>
      <c r="F898" s="98"/>
      <c r="G898" s="113"/>
      <c r="H898" s="196"/>
      <c r="I898" s="192"/>
      <c r="J898" s="100"/>
    </row>
    <row r="899" spans="1:10" x14ac:dyDescent="0.25">
      <c r="A899" s="96"/>
      <c r="B899" s="165" t="str">
        <f>IF(C899="","",VLOOKUP($A899,'Infos Gerais'!$A$2:$D$101,4,FALSE))</f>
        <v/>
      </c>
      <c r="C899" s="170" t="str">
        <f>IF(A899="","",VLOOKUP($A899,'Infos Gerais'!$A$2:$I$101,7,FALSE))</f>
        <v/>
      </c>
      <c r="D899" s="167" t="str">
        <f>IF(C899="","",VLOOKUP($A899,'Infos Gerais'!$A$2:$I$101,9,FALSE))</f>
        <v/>
      </c>
      <c r="E899" s="97"/>
      <c r="F899" s="98"/>
      <c r="G899" s="113"/>
      <c r="H899" s="196"/>
      <c r="I899" s="192"/>
      <c r="J899" s="100"/>
    </row>
    <row r="900" spans="1:10" x14ac:dyDescent="0.25">
      <c r="A900" s="96"/>
      <c r="B900" s="165" t="str">
        <f>IF(C900="","",VLOOKUP($A900,'Infos Gerais'!$A$2:$D$101,4,FALSE))</f>
        <v/>
      </c>
      <c r="C900" s="170" t="str">
        <f>IF(A900="","",VLOOKUP($A900,'Infos Gerais'!$A$2:$I$101,7,FALSE))</f>
        <v/>
      </c>
      <c r="D900" s="167" t="str">
        <f>IF(C900="","",VLOOKUP($A900,'Infos Gerais'!$A$2:$I$101,9,FALSE))</f>
        <v/>
      </c>
      <c r="E900" s="97"/>
      <c r="F900" s="98"/>
      <c r="G900" s="113"/>
      <c r="H900" s="196"/>
      <c r="I900" s="192"/>
      <c r="J900" s="100"/>
    </row>
    <row r="901" spans="1:10" x14ac:dyDescent="0.25">
      <c r="A901" s="96"/>
      <c r="B901" s="165" t="str">
        <f>IF(C901="","",VLOOKUP($A901,'Infos Gerais'!$A$2:$D$101,4,FALSE))</f>
        <v/>
      </c>
      <c r="C901" s="170" t="str">
        <f>IF(A901="","",VLOOKUP($A901,'Infos Gerais'!$A$2:$I$101,7,FALSE))</f>
        <v/>
      </c>
      <c r="D901" s="167" t="str">
        <f>IF(C901="","",VLOOKUP($A901,'Infos Gerais'!$A$2:$I$101,9,FALSE))</f>
        <v/>
      </c>
      <c r="E901" s="97"/>
      <c r="F901" s="98"/>
      <c r="G901" s="113"/>
      <c r="H901" s="196"/>
      <c r="I901" s="192"/>
      <c r="J901" s="100"/>
    </row>
    <row r="902" spans="1:10" x14ac:dyDescent="0.25">
      <c r="A902" s="96"/>
      <c r="B902" s="165" t="str">
        <f>IF(C902="","",VLOOKUP($A902,'Infos Gerais'!$A$2:$D$101,4,FALSE))</f>
        <v/>
      </c>
      <c r="C902" s="170" t="str">
        <f>IF(A902="","",VLOOKUP($A902,'Infos Gerais'!$A$2:$I$101,7,FALSE))</f>
        <v/>
      </c>
      <c r="D902" s="167" t="str">
        <f>IF(C902="","",VLOOKUP($A902,'Infos Gerais'!$A$2:$I$101,9,FALSE))</f>
        <v/>
      </c>
      <c r="E902" s="97"/>
      <c r="F902" s="98"/>
      <c r="G902" s="113"/>
      <c r="H902" s="196"/>
      <c r="I902" s="192"/>
      <c r="J902" s="100"/>
    </row>
    <row r="903" spans="1:10" x14ac:dyDescent="0.25">
      <c r="A903" s="96"/>
      <c r="B903" s="165" t="str">
        <f>IF(C903="","",VLOOKUP($A903,'Infos Gerais'!$A$2:$D$101,4,FALSE))</f>
        <v/>
      </c>
      <c r="C903" s="170" t="str">
        <f>IF(A903="","",VLOOKUP($A903,'Infos Gerais'!$A$2:$I$101,7,FALSE))</f>
        <v/>
      </c>
      <c r="D903" s="167" t="str">
        <f>IF(C903="","",VLOOKUP($A903,'Infos Gerais'!$A$2:$I$101,9,FALSE))</f>
        <v/>
      </c>
      <c r="E903" s="97"/>
      <c r="F903" s="98"/>
      <c r="G903" s="113"/>
      <c r="H903" s="196"/>
      <c r="I903" s="192"/>
      <c r="J903" s="100"/>
    </row>
    <row r="904" spans="1:10" x14ac:dyDescent="0.25">
      <c r="A904" s="96"/>
      <c r="B904" s="165" t="str">
        <f>IF(C904="","",VLOOKUP($A904,'Infos Gerais'!$A$2:$D$101,4,FALSE))</f>
        <v/>
      </c>
      <c r="C904" s="170" t="str">
        <f>IF(A904="","",VLOOKUP($A904,'Infos Gerais'!$A$2:$I$101,7,FALSE))</f>
        <v/>
      </c>
      <c r="D904" s="167" t="str">
        <f>IF(C904="","",VLOOKUP($A904,'Infos Gerais'!$A$2:$I$101,9,FALSE))</f>
        <v/>
      </c>
      <c r="E904" s="97"/>
      <c r="F904" s="98"/>
      <c r="G904" s="113"/>
      <c r="H904" s="196"/>
      <c r="I904" s="192"/>
      <c r="J904" s="100"/>
    </row>
    <row r="905" spans="1:10" x14ac:dyDescent="0.25">
      <c r="A905" s="96"/>
      <c r="B905" s="165" t="str">
        <f>IF(C905="","",VLOOKUP($A905,'Infos Gerais'!$A$2:$D$101,4,FALSE))</f>
        <v/>
      </c>
      <c r="C905" s="170" t="str">
        <f>IF(A905="","",VLOOKUP($A905,'Infos Gerais'!$A$2:$I$101,7,FALSE))</f>
        <v/>
      </c>
      <c r="D905" s="167" t="str">
        <f>IF(C905="","",VLOOKUP($A905,'Infos Gerais'!$A$2:$I$101,9,FALSE))</f>
        <v/>
      </c>
      <c r="E905" s="97"/>
      <c r="F905" s="98"/>
      <c r="G905" s="113"/>
      <c r="H905" s="196"/>
      <c r="I905" s="192"/>
      <c r="J905" s="100"/>
    </row>
    <row r="906" spans="1:10" x14ac:dyDescent="0.25">
      <c r="A906" s="96"/>
      <c r="B906" s="165" t="str">
        <f>IF(C906="","",VLOOKUP($A906,'Infos Gerais'!$A$2:$D$101,4,FALSE))</f>
        <v/>
      </c>
      <c r="C906" s="170" t="str">
        <f>IF(A906="","",VLOOKUP($A906,'Infos Gerais'!$A$2:$I$101,7,FALSE))</f>
        <v/>
      </c>
      <c r="D906" s="167" t="str">
        <f>IF(C906="","",VLOOKUP($A906,'Infos Gerais'!$A$2:$I$101,9,FALSE))</f>
        <v/>
      </c>
      <c r="E906" s="97"/>
      <c r="F906" s="98"/>
      <c r="G906" s="113"/>
      <c r="H906" s="196"/>
      <c r="I906" s="192"/>
      <c r="J906" s="100"/>
    </row>
    <row r="907" spans="1:10" x14ac:dyDescent="0.25">
      <c r="A907" s="96"/>
      <c r="B907" s="165" t="str">
        <f>IF(C907="","",VLOOKUP($A907,'Infos Gerais'!$A$2:$D$101,4,FALSE))</f>
        <v/>
      </c>
      <c r="C907" s="170" t="str">
        <f>IF(A907="","",VLOOKUP($A907,'Infos Gerais'!$A$2:$I$101,7,FALSE))</f>
        <v/>
      </c>
      <c r="D907" s="167" t="str">
        <f>IF(C907="","",VLOOKUP($A907,'Infos Gerais'!$A$2:$I$101,9,FALSE))</f>
        <v/>
      </c>
      <c r="E907" s="97"/>
      <c r="F907" s="98"/>
      <c r="G907" s="113"/>
      <c r="H907" s="196"/>
      <c r="I907" s="192"/>
      <c r="J907" s="100"/>
    </row>
    <row r="908" spans="1:10" x14ac:dyDescent="0.25">
      <c r="A908" s="96"/>
      <c r="B908" s="165" t="str">
        <f>IF(C908="","",VLOOKUP($A908,'Infos Gerais'!$A$2:$D$101,4,FALSE))</f>
        <v/>
      </c>
      <c r="C908" s="170" t="str">
        <f>IF(A908="","",VLOOKUP($A908,'Infos Gerais'!$A$2:$I$101,7,FALSE))</f>
        <v/>
      </c>
      <c r="D908" s="167" t="str">
        <f>IF(C908="","",VLOOKUP($A908,'Infos Gerais'!$A$2:$I$101,9,FALSE))</f>
        <v/>
      </c>
      <c r="E908" s="97"/>
      <c r="F908" s="98"/>
      <c r="G908" s="113"/>
      <c r="H908" s="196"/>
      <c r="I908" s="192"/>
      <c r="J908" s="100"/>
    </row>
    <row r="909" spans="1:10" x14ac:dyDescent="0.25">
      <c r="A909" s="96"/>
      <c r="B909" s="165" t="str">
        <f>IF(C909="","",VLOOKUP($A909,'Infos Gerais'!$A$2:$D$101,4,FALSE))</f>
        <v/>
      </c>
      <c r="C909" s="170" t="str">
        <f>IF(A909="","",VLOOKUP($A909,'Infos Gerais'!$A$2:$I$101,7,FALSE))</f>
        <v/>
      </c>
      <c r="D909" s="167" t="str">
        <f>IF(C909="","",VLOOKUP($A909,'Infos Gerais'!$A$2:$I$101,9,FALSE))</f>
        <v/>
      </c>
      <c r="E909" s="97"/>
      <c r="F909" s="98"/>
      <c r="G909" s="113"/>
      <c r="H909" s="196"/>
      <c r="I909" s="192"/>
      <c r="J909" s="100"/>
    </row>
    <row r="910" spans="1:10" x14ac:dyDescent="0.25">
      <c r="A910" s="96"/>
      <c r="B910" s="165" t="str">
        <f>IF(C910="","",VLOOKUP($A910,'Infos Gerais'!$A$2:$D$101,4,FALSE))</f>
        <v/>
      </c>
      <c r="C910" s="170" t="str">
        <f>IF(A910="","",VLOOKUP($A910,'Infos Gerais'!$A$2:$I$101,7,FALSE))</f>
        <v/>
      </c>
      <c r="D910" s="167" t="str">
        <f>IF(C910="","",VLOOKUP($A910,'Infos Gerais'!$A$2:$I$101,9,FALSE))</f>
        <v/>
      </c>
      <c r="E910" s="97"/>
      <c r="F910" s="98"/>
      <c r="G910" s="113"/>
      <c r="H910" s="196"/>
      <c r="I910" s="192"/>
      <c r="J910" s="100"/>
    </row>
    <row r="911" spans="1:10" x14ac:dyDescent="0.25">
      <c r="A911" s="96"/>
      <c r="B911" s="165" t="str">
        <f>IF(C911="","",VLOOKUP($A911,'Infos Gerais'!$A$2:$D$101,4,FALSE))</f>
        <v/>
      </c>
      <c r="C911" s="170" t="str">
        <f>IF(A911="","",VLOOKUP($A911,'Infos Gerais'!$A$2:$I$101,7,FALSE))</f>
        <v/>
      </c>
      <c r="D911" s="167" t="str">
        <f>IF(C911="","",VLOOKUP($A911,'Infos Gerais'!$A$2:$I$101,9,FALSE))</f>
        <v/>
      </c>
      <c r="E911" s="97"/>
      <c r="F911" s="98"/>
      <c r="G911" s="113"/>
      <c r="H911" s="196"/>
      <c r="I911" s="192"/>
      <c r="J911" s="100"/>
    </row>
    <row r="912" spans="1:10" x14ac:dyDescent="0.25">
      <c r="A912" s="96"/>
      <c r="B912" s="165" t="str">
        <f>IF(C912="","",VLOOKUP($A912,'Infos Gerais'!$A$2:$D$101,4,FALSE))</f>
        <v/>
      </c>
      <c r="C912" s="170" t="str">
        <f>IF(A912="","",VLOOKUP($A912,'Infos Gerais'!$A$2:$I$101,7,FALSE))</f>
        <v/>
      </c>
      <c r="D912" s="167" t="str">
        <f>IF(C912="","",VLOOKUP($A912,'Infos Gerais'!$A$2:$I$101,9,FALSE))</f>
        <v/>
      </c>
      <c r="E912" s="97"/>
      <c r="F912" s="98"/>
      <c r="G912" s="113"/>
      <c r="H912" s="196"/>
      <c r="I912" s="192"/>
      <c r="J912" s="100"/>
    </row>
    <row r="913" spans="1:10" x14ac:dyDescent="0.25">
      <c r="A913" s="96"/>
      <c r="B913" s="165" t="str">
        <f>IF(C913="","",VLOOKUP($A913,'Infos Gerais'!$A$2:$D$101,4,FALSE))</f>
        <v/>
      </c>
      <c r="C913" s="170" t="str">
        <f>IF(A913="","",VLOOKUP($A913,'Infos Gerais'!$A$2:$I$101,7,FALSE))</f>
        <v/>
      </c>
      <c r="D913" s="167" t="str">
        <f>IF(C913="","",VLOOKUP($A913,'Infos Gerais'!$A$2:$I$101,9,FALSE))</f>
        <v/>
      </c>
      <c r="E913" s="97"/>
      <c r="F913" s="98"/>
      <c r="G913" s="113"/>
      <c r="H913" s="196"/>
      <c r="I913" s="192"/>
      <c r="J913" s="100"/>
    </row>
    <row r="914" spans="1:10" x14ac:dyDescent="0.25">
      <c r="A914" s="96"/>
      <c r="B914" s="165" t="str">
        <f>IF(C914="","",VLOOKUP($A914,'Infos Gerais'!$A$2:$D$101,4,FALSE))</f>
        <v/>
      </c>
      <c r="C914" s="170" t="str">
        <f>IF(A914="","",VLOOKUP($A914,'Infos Gerais'!$A$2:$I$101,7,FALSE))</f>
        <v/>
      </c>
      <c r="D914" s="167" t="str">
        <f>IF(C914="","",VLOOKUP($A914,'Infos Gerais'!$A$2:$I$101,9,FALSE))</f>
        <v/>
      </c>
      <c r="E914" s="97"/>
      <c r="F914" s="98"/>
      <c r="G914" s="113"/>
      <c r="H914" s="196"/>
      <c r="I914" s="192"/>
      <c r="J914" s="100"/>
    </row>
    <row r="915" spans="1:10" x14ac:dyDescent="0.25">
      <c r="A915" s="96"/>
      <c r="B915" s="165" t="str">
        <f>IF(C915="","",VLOOKUP($A915,'Infos Gerais'!$A$2:$D$101,4,FALSE))</f>
        <v/>
      </c>
      <c r="C915" s="170" t="str">
        <f>IF(A915="","",VLOOKUP($A915,'Infos Gerais'!$A$2:$I$101,7,FALSE))</f>
        <v/>
      </c>
      <c r="D915" s="167" t="str">
        <f>IF(C915="","",VLOOKUP($A915,'Infos Gerais'!$A$2:$I$101,9,FALSE))</f>
        <v/>
      </c>
      <c r="E915" s="97"/>
      <c r="F915" s="98"/>
      <c r="G915" s="113"/>
      <c r="H915" s="196"/>
      <c r="I915" s="192"/>
      <c r="J915" s="100"/>
    </row>
    <row r="916" spans="1:10" x14ac:dyDescent="0.25">
      <c r="A916" s="96"/>
      <c r="B916" s="165" t="str">
        <f>IF(C916="","",VLOOKUP($A916,'Infos Gerais'!$A$2:$D$101,4,FALSE))</f>
        <v/>
      </c>
      <c r="C916" s="170" t="str">
        <f>IF(A916="","",VLOOKUP($A916,'Infos Gerais'!$A$2:$I$101,7,FALSE))</f>
        <v/>
      </c>
      <c r="D916" s="167" t="str">
        <f>IF(C916="","",VLOOKUP($A916,'Infos Gerais'!$A$2:$I$101,9,FALSE))</f>
        <v/>
      </c>
      <c r="E916" s="97"/>
      <c r="F916" s="98"/>
      <c r="G916" s="113"/>
      <c r="H916" s="196"/>
      <c r="I916" s="192"/>
      <c r="J916" s="100"/>
    </row>
    <row r="917" spans="1:10" x14ac:dyDescent="0.25">
      <c r="A917" s="96"/>
      <c r="B917" s="165" t="str">
        <f>IF(C917="","",VLOOKUP($A917,'Infos Gerais'!$A$2:$D$101,4,FALSE))</f>
        <v/>
      </c>
      <c r="C917" s="170" t="str">
        <f>IF(A917="","",VLOOKUP($A917,'Infos Gerais'!$A$2:$I$101,7,FALSE))</f>
        <v/>
      </c>
      <c r="D917" s="167" t="str">
        <f>IF(C917="","",VLOOKUP($A917,'Infos Gerais'!$A$2:$I$101,9,FALSE))</f>
        <v/>
      </c>
      <c r="E917" s="97"/>
      <c r="F917" s="98"/>
      <c r="G917" s="113"/>
      <c r="H917" s="196"/>
      <c r="I917" s="192"/>
      <c r="J917" s="100"/>
    </row>
    <row r="918" spans="1:10" x14ac:dyDescent="0.25">
      <c r="A918" s="96"/>
      <c r="B918" s="165" t="str">
        <f>IF(C918="","",VLOOKUP($A918,'Infos Gerais'!$A$2:$D$101,4,FALSE))</f>
        <v/>
      </c>
      <c r="C918" s="170" t="str">
        <f>IF(A918="","",VLOOKUP($A918,'Infos Gerais'!$A$2:$I$101,7,FALSE))</f>
        <v/>
      </c>
      <c r="D918" s="167" t="str">
        <f>IF(C918="","",VLOOKUP($A918,'Infos Gerais'!$A$2:$I$101,9,FALSE))</f>
        <v/>
      </c>
      <c r="E918" s="97"/>
      <c r="F918" s="98"/>
      <c r="G918" s="113"/>
      <c r="H918" s="196"/>
      <c r="I918" s="192"/>
      <c r="J918" s="100"/>
    </row>
    <row r="919" spans="1:10" x14ac:dyDescent="0.25">
      <c r="A919" s="96"/>
      <c r="B919" s="165" t="str">
        <f>IF(C919="","",VLOOKUP($A919,'Infos Gerais'!$A$2:$D$101,4,FALSE))</f>
        <v/>
      </c>
      <c r="C919" s="170" t="str">
        <f>IF(A919="","",VLOOKUP($A919,'Infos Gerais'!$A$2:$I$101,7,FALSE))</f>
        <v/>
      </c>
      <c r="D919" s="167" t="str">
        <f>IF(C919="","",VLOOKUP($A919,'Infos Gerais'!$A$2:$I$101,9,FALSE))</f>
        <v/>
      </c>
      <c r="E919" s="97"/>
      <c r="F919" s="98"/>
      <c r="G919" s="113"/>
      <c r="H919" s="196"/>
      <c r="I919" s="192"/>
      <c r="J919" s="100"/>
    </row>
    <row r="920" spans="1:10" x14ac:dyDescent="0.25">
      <c r="A920" s="96"/>
      <c r="B920" s="165" t="str">
        <f>IF(C920="","",VLOOKUP($A920,'Infos Gerais'!$A$2:$D$101,4,FALSE))</f>
        <v/>
      </c>
      <c r="C920" s="170" t="str">
        <f>IF(A920="","",VLOOKUP($A920,'Infos Gerais'!$A$2:$I$101,7,FALSE))</f>
        <v/>
      </c>
      <c r="D920" s="167" t="str">
        <f>IF(C920="","",VLOOKUP($A920,'Infos Gerais'!$A$2:$I$101,9,FALSE))</f>
        <v/>
      </c>
      <c r="E920" s="97"/>
      <c r="F920" s="98"/>
      <c r="G920" s="113"/>
      <c r="H920" s="196"/>
      <c r="I920" s="192"/>
      <c r="J920" s="100"/>
    </row>
    <row r="921" spans="1:10" x14ac:dyDescent="0.25">
      <c r="A921" s="96"/>
      <c r="B921" s="165" t="str">
        <f>IF(C921="","",VLOOKUP($A921,'Infos Gerais'!$A$2:$D$101,4,FALSE))</f>
        <v/>
      </c>
      <c r="C921" s="170" t="str">
        <f>IF(A921="","",VLOOKUP($A921,'Infos Gerais'!$A$2:$I$101,7,FALSE))</f>
        <v/>
      </c>
      <c r="D921" s="167" t="str">
        <f>IF(C921="","",VLOOKUP($A921,'Infos Gerais'!$A$2:$I$101,9,FALSE))</f>
        <v/>
      </c>
      <c r="E921" s="97"/>
      <c r="F921" s="98"/>
      <c r="G921" s="113"/>
      <c r="H921" s="196"/>
      <c r="I921" s="192"/>
      <c r="J921" s="100"/>
    </row>
    <row r="922" spans="1:10" x14ac:dyDescent="0.25">
      <c r="A922" s="96"/>
      <c r="B922" s="165" t="str">
        <f>IF(C922="","",VLOOKUP($A922,'Infos Gerais'!$A$2:$D$101,4,FALSE))</f>
        <v/>
      </c>
      <c r="C922" s="170" t="str">
        <f>IF(A922="","",VLOOKUP($A922,'Infos Gerais'!$A$2:$I$101,7,FALSE))</f>
        <v/>
      </c>
      <c r="D922" s="167" t="str">
        <f>IF(C922="","",VLOOKUP($A922,'Infos Gerais'!$A$2:$I$101,9,FALSE))</f>
        <v/>
      </c>
      <c r="E922" s="97"/>
      <c r="F922" s="98"/>
      <c r="G922" s="113"/>
      <c r="H922" s="196"/>
      <c r="I922" s="192"/>
      <c r="J922" s="100"/>
    </row>
    <row r="923" spans="1:10" x14ac:dyDescent="0.25">
      <c r="A923" s="96"/>
      <c r="B923" s="165" t="str">
        <f>IF(C923="","",VLOOKUP($A923,'Infos Gerais'!$A$2:$D$101,4,FALSE))</f>
        <v/>
      </c>
      <c r="C923" s="170" t="str">
        <f>IF(A923="","",VLOOKUP($A923,'Infos Gerais'!$A$2:$I$101,7,FALSE))</f>
        <v/>
      </c>
      <c r="D923" s="167" t="str">
        <f>IF(C923="","",VLOOKUP($A923,'Infos Gerais'!$A$2:$I$101,9,FALSE))</f>
        <v/>
      </c>
      <c r="E923" s="97"/>
      <c r="F923" s="98"/>
      <c r="G923" s="113"/>
      <c r="H923" s="196"/>
      <c r="I923" s="192"/>
      <c r="J923" s="100"/>
    </row>
    <row r="924" spans="1:10" x14ac:dyDescent="0.25">
      <c r="A924" s="96"/>
      <c r="B924" s="165" t="str">
        <f>IF(C924="","",VLOOKUP($A924,'Infos Gerais'!$A$2:$D$101,4,FALSE))</f>
        <v/>
      </c>
      <c r="C924" s="170" t="str">
        <f>IF(A924="","",VLOOKUP($A924,'Infos Gerais'!$A$2:$I$101,7,FALSE))</f>
        <v/>
      </c>
      <c r="D924" s="167" t="str">
        <f>IF(C924="","",VLOOKUP($A924,'Infos Gerais'!$A$2:$I$101,9,FALSE))</f>
        <v/>
      </c>
      <c r="E924" s="97"/>
      <c r="F924" s="98"/>
      <c r="G924" s="113"/>
      <c r="H924" s="196"/>
      <c r="I924" s="192"/>
      <c r="J924" s="100"/>
    </row>
    <row r="925" spans="1:10" x14ac:dyDescent="0.25">
      <c r="A925" s="96"/>
      <c r="B925" s="165" t="str">
        <f>IF(C925="","",VLOOKUP($A925,'Infos Gerais'!$A$2:$D$101,4,FALSE))</f>
        <v/>
      </c>
      <c r="C925" s="170" t="str">
        <f>IF(A925="","",VLOOKUP($A925,'Infos Gerais'!$A$2:$I$101,7,FALSE))</f>
        <v/>
      </c>
      <c r="D925" s="167" t="str">
        <f>IF(C925="","",VLOOKUP($A925,'Infos Gerais'!$A$2:$I$101,9,FALSE))</f>
        <v/>
      </c>
      <c r="E925" s="97"/>
      <c r="F925" s="98"/>
      <c r="G925" s="113"/>
      <c r="H925" s="196"/>
      <c r="I925" s="192"/>
      <c r="J925" s="100"/>
    </row>
    <row r="926" spans="1:10" x14ac:dyDescent="0.25">
      <c r="A926" s="96"/>
      <c r="B926" s="165" t="str">
        <f>IF(C926="","",VLOOKUP($A926,'Infos Gerais'!$A$2:$D$101,4,FALSE))</f>
        <v/>
      </c>
      <c r="C926" s="170" t="str">
        <f>IF(A926="","",VLOOKUP($A926,'Infos Gerais'!$A$2:$I$101,7,FALSE))</f>
        <v/>
      </c>
      <c r="D926" s="167" t="str">
        <f>IF(C926="","",VLOOKUP($A926,'Infos Gerais'!$A$2:$I$101,9,FALSE))</f>
        <v/>
      </c>
      <c r="E926" s="97"/>
      <c r="F926" s="98"/>
      <c r="G926" s="113"/>
      <c r="H926" s="196"/>
      <c r="I926" s="192"/>
      <c r="J926" s="100"/>
    </row>
    <row r="927" spans="1:10" x14ac:dyDescent="0.25">
      <c r="A927" s="96"/>
      <c r="B927" s="165" t="str">
        <f>IF(C927="","",VLOOKUP($A927,'Infos Gerais'!$A$2:$D$101,4,FALSE))</f>
        <v/>
      </c>
      <c r="C927" s="170" t="str">
        <f>IF(A927="","",VLOOKUP($A927,'Infos Gerais'!$A$2:$I$101,7,FALSE))</f>
        <v/>
      </c>
      <c r="D927" s="167" t="str">
        <f>IF(C927="","",VLOOKUP($A927,'Infos Gerais'!$A$2:$I$101,9,FALSE))</f>
        <v/>
      </c>
      <c r="E927" s="97"/>
      <c r="F927" s="98"/>
      <c r="G927" s="113"/>
      <c r="H927" s="196"/>
      <c r="I927" s="192"/>
      <c r="J927" s="100"/>
    </row>
    <row r="928" spans="1:10" x14ac:dyDescent="0.25">
      <c r="A928" s="96"/>
      <c r="B928" s="165" t="str">
        <f>IF(C928="","",VLOOKUP($A928,'Infos Gerais'!$A$2:$D$101,4,FALSE))</f>
        <v/>
      </c>
      <c r="C928" s="170" t="str">
        <f>IF(A928="","",VLOOKUP($A928,'Infos Gerais'!$A$2:$I$101,7,FALSE))</f>
        <v/>
      </c>
      <c r="D928" s="167" t="str">
        <f>IF(C928="","",VLOOKUP($A928,'Infos Gerais'!$A$2:$I$101,9,FALSE))</f>
        <v/>
      </c>
      <c r="E928" s="97"/>
      <c r="F928" s="98"/>
      <c r="G928" s="113"/>
      <c r="H928" s="196"/>
      <c r="I928" s="192"/>
      <c r="J928" s="100"/>
    </row>
    <row r="929" spans="1:10" x14ac:dyDescent="0.25">
      <c r="A929" s="96"/>
      <c r="B929" s="165" t="str">
        <f>IF(C929="","",VLOOKUP($A929,'Infos Gerais'!$A$2:$D$101,4,FALSE))</f>
        <v/>
      </c>
      <c r="C929" s="170" t="str">
        <f>IF(A929="","",VLOOKUP($A929,'Infos Gerais'!$A$2:$I$101,7,FALSE))</f>
        <v/>
      </c>
      <c r="D929" s="167" t="str">
        <f>IF(C929="","",VLOOKUP($A929,'Infos Gerais'!$A$2:$I$101,9,FALSE))</f>
        <v/>
      </c>
      <c r="E929" s="97"/>
      <c r="F929" s="98"/>
      <c r="G929" s="113"/>
      <c r="H929" s="196"/>
      <c r="I929" s="192"/>
      <c r="J929" s="100"/>
    </row>
    <row r="930" spans="1:10" x14ac:dyDescent="0.25">
      <c r="A930" s="96"/>
      <c r="B930" s="165" t="str">
        <f>IF(C930="","",VLOOKUP($A930,'Infos Gerais'!$A$2:$D$101,4,FALSE))</f>
        <v/>
      </c>
      <c r="C930" s="170" t="str">
        <f>IF(A930="","",VLOOKUP($A930,'Infos Gerais'!$A$2:$I$101,7,FALSE))</f>
        <v/>
      </c>
      <c r="D930" s="167" t="str">
        <f>IF(C930="","",VLOOKUP($A930,'Infos Gerais'!$A$2:$I$101,9,FALSE))</f>
        <v/>
      </c>
      <c r="E930" s="97"/>
      <c r="F930" s="98"/>
      <c r="G930" s="113"/>
      <c r="H930" s="196"/>
      <c r="I930" s="192"/>
      <c r="J930" s="100"/>
    </row>
    <row r="931" spans="1:10" x14ac:dyDescent="0.25">
      <c r="A931" s="96"/>
      <c r="B931" s="165" t="str">
        <f>IF(C931="","",VLOOKUP($A931,'Infos Gerais'!$A$2:$D$101,4,FALSE))</f>
        <v/>
      </c>
      <c r="C931" s="170" t="str">
        <f>IF(A931="","",VLOOKUP($A931,'Infos Gerais'!$A$2:$I$101,7,FALSE))</f>
        <v/>
      </c>
      <c r="D931" s="167" t="str">
        <f>IF(C931="","",VLOOKUP($A931,'Infos Gerais'!$A$2:$I$101,9,FALSE))</f>
        <v/>
      </c>
      <c r="E931" s="97"/>
      <c r="F931" s="98"/>
      <c r="G931" s="113"/>
      <c r="H931" s="196"/>
      <c r="I931" s="192"/>
      <c r="J931" s="100"/>
    </row>
    <row r="932" spans="1:10" x14ac:dyDescent="0.25">
      <c r="A932" s="96"/>
      <c r="B932" s="165" t="str">
        <f>IF(C932="","",VLOOKUP($A932,'Infos Gerais'!$A$2:$D$101,4,FALSE))</f>
        <v/>
      </c>
      <c r="C932" s="170" t="str">
        <f>IF(A932="","",VLOOKUP($A932,'Infos Gerais'!$A$2:$I$101,7,FALSE))</f>
        <v/>
      </c>
      <c r="D932" s="167" t="str">
        <f>IF(C932="","",VLOOKUP($A932,'Infos Gerais'!$A$2:$I$101,9,FALSE))</f>
        <v/>
      </c>
      <c r="E932" s="97"/>
      <c r="F932" s="98"/>
      <c r="G932" s="113"/>
      <c r="H932" s="196"/>
      <c r="I932" s="192"/>
      <c r="J932" s="100"/>
    </row>
    <row r="933" spans="1:10" x14ac:dyDescent="0.25">
      <c r="A933" s="96"/>
      <c r="B933" s="165" t="str">
        <f>IF(C933="","",VLOOKUP($A933,'Infos Gerais'!$A$2:$D$101,4,FALSE))</f>
        <v/>
      </c>
      <c r="C933" s="170" t="str">
        <f>IF(A933="","",VLOOKUP($A933,'Infos Gerais'!$A$2:$I$101,7,FALSE))</f>
        <v/>
      </c>
      <c r="D933" s="167" t="str">
        <f>IF(C933="","",VLOOKUP($A933,'Infos Gerais'!$A$2:$I$101,9,FALSE))</f>
        <v/>
      </c>
      <c r="E933" s="97"/>
      <c r="F933" s="98"/>
      <c r="G933" s="113"/>
      <c r="H933" s="196"/>
      <c r="I933" s="192"/>
      <c r="J933" s="100"/>
    </row>
    <row r="934" spans="1:10" x14ac:dyDescent="0.25">
      <c r="A934" s="96"/>
      <c r="B934" s="165" t="str">
        <f>IF(C934="","",VLOOKUP($A934,'Infos Gerais'!$A$2:$D$101,4,FALSE))</f>
        <v/>
      </c>
      <c r="C934" s="170" t="str">
        <f>IF(A934="","",VLOOKUP($A934,'Infos Gerais'!$A$2:$I$101,7,FALSE))</f>
        <v/>
      </c>
      <c r="D934" s="167" t="str">
        <f>IF(C934="","",VLOOKUP($A934,'Infos Gerais'!$A$2:$I$101,9,FALSE))</f>
        <v/>
      </c>
      <c r="E934" s="97"/>
      <c r="F934" s="98"/>
      <c r="G934" s="113"/>
      <c r="H934" s="196"/>
      <c r="I934" s="192"/>
      <c r="J934" s="100"/>
    </row>
    <row r="935" spans="1:10" x14ac:dyDescent="0.25">
      <c r="A935" s="96"/>
      <c r="B935" s="165" t="str">
        <f>IF(C935="","",VLOOKUP($A935,'Infos Gerais'!$A$2:$D$101,4,FALSE))</f>
        <v/>
      </c>
      <c r="C935" s="170" t="str">
        <f>IF(A935="","",VLOOKUP($A935,'Infos Gerais'!$A$2:$I$101,7,FALSE))</f>
        <v/>
      </c>
      <c r="D935" s="167" t="str">
        <f>IF(C935="","",VLOOKUP($A935,'Infos Gerais'!$A$2:$I$101,9,FALSE))</f>
        <v/>
      </c>
      <c r="E935" s="97"/>
      <c r="F935" s="98"/>
      <c r="G935" s="113"/>
      <c r="H935" s="196"/>
      <c r="I935" s="192"/>
      <c r="J935" s="100"/>
    </row>
    <row r="936" spans="1:10" x14ac:dyDescent="0.25">
      <c r="A936" s="96"/>
      <c r="B936" s="165" t="str">
        <f>IF(C936="","",VLOOKUP($A936,'Infos Gerais'!$A$2:$D$101,4,FALSE))</f>
        <v/>
      </c>
      <c r="C936" s="170" t="str">
        <f>IF(A936="","",VLOOKUP($A936,'Infos Gerais'!$A$2:$I$101,7,FALSE))</f>
        <v/>
      </c>
      <c r="D936" s="167" t="str">
        <f>IF(C936="","",VLOOKUP($A936,'Infos Gerais'!$A$2:$I$101,9,FALSE))</f>
        <v/>
      </c>
      <c r="E936" s="97"/>
      <c r="F936" s="98"/>
      <c r="G936" s="113"/>
      <c r="H936" s="196"/>
      <c r="I936" s="192"/>
      <c r="J936" s="100"/>
    </row>
    <row r="937" spans="1:10" x14ac:dyDescent="0.25">
      <c r="A937" s="96"/>
      <c r="B937" s="165" t="str">
        <f>IF(C937="","",VLOOKUP($A937,'Infos Gerais'!$A$2:$D$101,4,FALSE))</f>
        <v/>
      </c>
      <c r="C937" s="170" t="str">
        <f>IF(A937="","",VLOOKUP($A937,'Infos Gerais'!$A$2:$I$101,7,FALSE))</f>
        <v/>
      </c>
      <c r="D937" s="167" t="str">
        <f>IF(C937="","",VLOOKUP($A937,'Infos Gerais'!$A$2:$I$101,9,FALSE))</f>
        <v/>
      </c>
      <c r="E937" s="97"/>
      <c r="F937" s="98"/>
      <c r="G937" s="113"/>
      <c r="H937" s="196"/>
      <c r="I937" s="192"/>
      <c r="J937" s="100"/>
    </row>
    <row r="938" spans="1:10" x14ac:dyDescent="0.25">
      <c r="A938" s="96"/>
      <c r="B938" s="165" t="str">
        <f>IF(C938="","",VLOOKUP($A938,'Infos Gerais'!$A$2:$D$101,4,FALSE))</f>
        <v/>
      </c>
      <c r="C938" s="170" t="str">
        <f>IF(A938="","",VLOOKUP($A938,'Infos Gerais'!$A$2:$I$101,7,FALSE))</f>
        <v/>
      </c>
      <c r="D938" s="167" t="str">
        <f>IF(C938="","",VLOOKUP($A938,'Infos Gerais'!$A$2:$I$101,9,FALSE))</f>
        <v/>
      </c>
      <c r="E938" s="97"/>
      <c r="F938" s="98"/>
      <c r="G938" s="113"/>
      <c r="H938" s="196"/>
      <c r="I938" s="192"/>
      <c r="J938" s="100"/>
    </row>
    <row r="939" spans="1:10" x14ac:dyDescent="0.25">
      <c r="A939" s="96"/>
      <c r="B939" s="165" t="str">
        <f>IF(C939="","",VLOOKUP($A939,'Infos Gerais'!$A$2:$D$101,4,FALSE))</f>
        <v/>
      </c>
      <c r="C939" s="170" t="str">
        <f>IF(A939="","",VLOOKUP($A939,'Infos Gerais'!$A$2:$I$101,7,FALSE))</f>
        <v/>
      </c>
      <c r="D939" s="167" t="str">
        <f>IF(C939="","",VLOOKUP($A939,'Infos Gerais'!$A$2:$I$101,9,FALSE))</f>
        <v/>
      </c>
      <c r="E939" s="97"/>
      <c r="F939" s="98"/>
      <c r="G939" s="113"/>
      <c r="H939" s="196"/>
      <c r="I939" s="192"/>
      <c r="J939" s="100"/>
    </row>
    <row r="940" spans="1:10" x14ac:dyDescent="0.25">
      <c r="A940" s="96"/>
      <c r="B940" s="165" t="str">
        <f>IF(C940="","",VLOOKUP($A940,'Infos Gerais'!$A$2:$D$101,4,FALSE))</f>
        <v/>
      </c>
      <c r="C940" s="170" t="str">
        <f>IF(A940="","",VLOOKUP($A940,'Infos Gerais'!$A$2:$I$101,7,FALSE))</f>
        <v/>
      </c>
      <c r="D940" s="167" t="str">
        <f>IF(C940="","",VLOOKUP($A940,'Infos Gerais'!$A$2:$I$101,9,FALSE))</f>
        <v/>
      </c>
      <c r="E940" s="97"/>
      <c r="F940" s="98"/>
      <c r="G940" s="113"/>
      <c r="H940" s="196"/>
      <c r="I940" s="192"/>
      <c r="J940" s="100"/>
    </row>
    <row r="941" spans="1:10" x14ac:dyDescent="0.25">
      <c r="A941" s="96"/>
      <c r="B941" s="165" t="str">
        <f>IF(C941="","",VLOOKUP($A941,'Infos Gerais'!$A$2:$D$101,4,FALSE))</f>
        <v/>
      </c>
      <c r="C941" s="170" t="str">
        <f>IF(A941="","",VLOOKUP($A941,'Infos Gerais'!$A$2:$I$101,7,FALSE))</f>
        <v/>
      </c>
      <c r="D941" s="167" t="str">
        <f>IF(C941="","",VLOOKUP($A941,'Infos Gerais'!$A$2:$I$101,9,FALSE))</f>
        <v/>
      </c>
      <c r="E941" s="97"/>
      <c r="F941" s="98"/>
      <c r="G941" s="113"/>
      <c r="H941" s="196"/>
      <c r="I941" s="192"/>
      <c r="J941" s="100"/>
    </row>
    <row r="942" spans="1:10" x14ac:dyDescent="0.25">
      <c r="A942" s="96"/>
      <c r="B942" s="165" t="str">
        <f>IF(C942="","",VLOOKUP($A942,'Infos Gerais'!$A$2:$D$101,4,FALSE))</f>
        <v/>
      </c>
      <c r="C942" s="170" t="str">
        <f>IF(A942="","",VLOOKUP($A942,'Infos Gerais'!$A$2:$I$101,7,FALSE))</f>
        <v/>
      </c>
      <c r="D942" s="167" t="str">
        <f>IF(C942="","",VLOOKUP($A942,'Infos Gerais'!$A$2:$I$101,9,FALSE))</f>
        <v/>
      </c>
      <c r="E942" s="97"/>
      <c r="F942" s="98"/>
      <c r="G942" s="113"/>
      <c r="H942" s="196"/>
      <c r="I942" s="192"/>
      <c r="J942" s="100"/>
    </row>
    <row r="943" spans="1:10" x14ac:dyDescent="0.25">
      <c r="A943" s="96"/>
      <c r="B943" s="165" t="str">
        <f>IF(C943="","",VLOOKUP($A943,'Infos Gerais'!$A$2:$D$101,4,FALSE))</f>
        <v/>
      </c>
      <c r="C943" s="170" t="str">
        <f>IF(A943="","",VLOOKUP($A943,'Infos Gerais'!$A$2:$I$101,7,FALSE))</f>
        <v/>
      </c>
      <c r="D943" s="167" t="str">
        <f>IF(C943="","",VLOOKUP($A943,'Infos Gerais'!$A$2:$I$101,9,FALSE))</f>
        <v/>
      </c>
      <c r="E943" s="97"/>
      <c r="F943" s="98"/>
      <c r="G943" s="113"/>
      <c r="H943" s="196"/>
      <c r="I943" s="192"/>
      <c r="J943" s="100"/>
    </row>
    <row r="944" spans="1:10" x14ac:dyDescent="0.25">
      <c r="A944" s="96"/>
      <c r="B944" s="165" t="str">
        <f>IF(C944="","",VLOOKUP($A944,'Infos Gerais'!$A$2:$D$101,4,FALSE))</f>
        <v/>
      </c>
      <c r="C944" s="170" t="str">
        <f>IF(A944="","",VLOOKUP($A944,'Infos Gerais'!$A$2:$I$101,7,FALSE))</f>
        <v/>
      </c>
      <c r="D944" s="167" t="str">
        <f>IF(C944="","",VLOOKUP($A944,'Infos Gerais'!$A$2:$I$101,9,FALSE))</f>
        <v/>
      </c>
      <c r="E944" s="97"/>
      <c r="F944" s="98"/>
      <c r="G944" s="113"/>
      <c r="H944" s="196"/>
      <c r="I944" s="192"/>
      <c r="J944" s="100"/>
    </row>
    <row r="945" spans="1:10" x14ac:dyDescent="0.25">
      <c r="A945" s="96"/>
      <c r="B945" s="165" t="str">
        <f>IF(C945="","",VLOOKUP($A945,'Infos Gerais'!$A$2:$D$101,4,FALSE))</f>
        <v/>
      </c>
      <c r="C945" s="170" t="str">
        <f>IF(A945="","",VLOOKUP($A945,'Infos Gerais'!$A$2:$I$101,7,FALSE))</f>
        <v/>
      </c>
      <c r="D945" s="167" t="str">
        <f>IF(C945="","",VLOOKUP($A945,'Infos Gerais'!$A$2:$I$101,9,FALSE))</f>
        <v/>
      </c>
      <c r="E945" s="97"/>
      <c r="F945" s="98"/>
      <c r="G945" s="113"/>
      <c r="H945" s="196"/>
      <c r="I945" s="192"/>
      <c r="J945" s="100"/>
    </row>
    <row r="946" spans="1:10" x14ac:dyDescent="0.25">
      <c r="A946" s="96"/>
      <c r="B946" s="165" t="str">
        <f>IF(C946="","",VLOOKUP($A946,'Infos Gerais'!$A$2:$D$101,4,FALSE))</f>
        <v/>
      </c>
      <c r="C946" s="170" t="str">
        <f>IF(A946="","",VLOOKUP($A946,'Infos Gerais'!$A$2:$I$101,7,FALSE))</f>
        <v/>
      </c>
      <c r="D946" s="167" t="str">
        <f>IF(C946="","",VLOOKUP($A946,'Infos Gerais'!$A$2:$I$101,9,FALSE))</f>
        <v/>
      </c>
      <c r="E946" s="97"/>
      <c r="F946" s="98"/>
      <c r="G946" s="113"/>
      <c r="H946" s="196"/>
      <c r="I946" s="192"/>
      <c r="J946" s="100"/>
    </row>
    <row r="947" spans="1:10" x14ac:dyDescent="0.25">
      <c r="A947" s="96"/>
      <c r="B947" s="165" t="str">
        <f>IF(C947="","",VLOOKUP($A947,'Infos Gerais'!$A$2:$D$101,4,FALSE))</f>
        <v/>
      </c>
      <c r="C947" s="170" t="str">
        <f>IF(A947="","",VLOOKUP($A947,'Infos Gerais'!$A$2:$I$101,7,FALSE))</f>
        <v/>
      </c>
      <c r="D947" s="167" t="str">
        <f>IF(C947="","",VLOOKUP($A947,'Infos Gerais'!$A$2:$I$101,9,FALSE))</f>
        <v/>
      </c>
      <c r="E947" s="97"/>
      <c r="F947" s="98"/>
      <c r="G947" s="113"/>
      <c r="H947" s="196"/>
      <c r="I947" s="192"/>
      <c r="J947" s="100"/>
    </row>
    <row r="948" spans="1:10" x14ac:dyDescent="0.25">
      <c r="A948" s="96"/>
      <c r="B948" s="165" t="str">
        <f>IF(C948="","",VLOOKUP($A948,'Infos Gerais'!$A$2:$D$101,4,FALSE))</f>
        <v/>
      </c>
      <c r="C948" s="170" t="str">
        <f>IF(A948="","",VLOOKUP($A948,'Infos Gerais'!$A$2:$I$101,7,FALSE))</f>
        <v/>
      </c>
      <c r="D948" s="167" t="str">
        <f>IF(C948="","",VLOOKUP($A948,'Infos Gerais'!$A$2:$I$101,9,FALSE))</f>
        <v/>
      </c>
      <c r="E948" s="97"/>
      <c r="F948" s="98"/>
      <c r="G948" s="113"/>
      <c r="H948" s="196"/>
      <c r="I948" s="192"/>
      <c r="J948" s="100"/>
    </row>
    <row r="949" spans="1:10" x14ac:dyDescent="0.25">
      <c r="A949" s="96"/>
      <c r="B949" s="165" t="str">
        <f>IF(C949="","",VLOOKUP($A949,'Infos Gerais'!$A$2:$D$101,4,FALSE))</f>
        <v/>
      </c>
      <c r="C949" s="170" t="str">
        <f>IF(A949="","",VLOOKUP($A949,'Infos Gerais'!$A$2:$I$101,7,FALSE))</f>
        <v/>
      </c>
      <c r="D949" s="167" t="str">
        <f>IF(C949="","",VLOOKUP($A949,'Infos Gerais'!$A$2:$I$101,9,FALSE))</f>
        <v/>
      </c>
      <c r="E949" s="97"/>
      <c r="F949" s="98"/>
      <c r="G949" s="113"/>
      <c r="H949" s="196"/>
      <c r="I949" s="192"/>
      <c r="J949" s="100"/>
    </row>
    <row r="950" spans="1:10" x14ac:dyDescent="0.25">
      <c r="A950" s="96"/>
      <c r="B950" s="165" t="str">
        <f>IF(C950="","",VLOOKUP($A950,'Infos Gerais'!$A$2:$D$101,4,FALSE))</f>
        <v/>
      </c>
      <c r="C950" s="170" t="str">
        <f>IF(A950="","",VLOOKUP($A950,'Infos Gerais'!$A$2:$I$101,7,FALSE))</f>
        <v/>
      </c>
      <c r="D950" s="167" t="str">
        <f>IF(C950="","",VLOOKUP($A950,'Infos Gerais'!$A$2:$I$101,9,FALSE))</f>
        <v/>
      </c>
      <c r="E950" s="97"/>
      <c r="F950" s="98"/>
      <c r="G950" s="113"/>
      <c r="H950" s="196"/>
      <c r="I950" s="192"/>
      <c r="J950" s="100"/>
    </row>
    <row r="951" spans="1:10" x14ac:dyDescent="0.25">
      <c r="A951" s="96"/>
      <c r="B951" s="165" t="str">
        <f>IF(C951="","",VLOOKUP($A951,'Infos Gerais'!$A$2:$D$101,4,FALSE))</f>
        <v/>
      </c>
      <c r="C951" s="170" t="str">
        <f>IF(A951="","",VLOOKUP($A951,'Infos Gerais'!$A$2:$I$101,7,FALSE))</f>
        <v/>
      </c>
      <c r="D951" s="167" t="str">
        <f>IF(C951="","",VLOOKUP($A951,'Infos Gerais'!$A$2:$I$101,9,FALSE))</f>
        <v/>
      </c>
      <c r="E951" s="97"/>
      <c r="F951" s="98"/>
      <c r="G951" s="113"/>
      <c r="H951" s="196"/>
      <c r="I951" s="192"/>
      <c r="J951" s="100"/>
    </row>
    <row r="952" spans="1:10" x14ac:dyDescent="0.25">
      <c r="A952" s="96"/>
      <c r="B952" s="165" t="str">
        <f>IF(C952="","",VLOOKUP($A952,'Infos Gerais'!$A$2:$D$101,4,FALSE))</f>
        <v/>
      </c>
      <c r="C952" s="170" t="str">
        <f>IF(A952="","",VLOOKUP($A952,'Infos Gerais'!$A$2:$I$101,7,FALSE))</f>
        <v/>
      </c>
      <c r="D952" s="167" t="str">
        <f>IF(C952="","",VLOOKUP($A952,'Infos Gerais'!$A$2:$I$101,9,FALSE))</f>
        <v/>
      </c>
      <c r="E952" s="97"/>
      <c r="F952" s="98"/>
      <c r="G952" s="113"/>
      <c r="H952" s="196"/>
      <c r="I952" s="192"/>
      <c r="J952" s="100"/>
    </row>
    <row r="953" spans="1:10" x14ac:dyDescent="0.25">
      <c r="A953" s="96"/>
      <c r="B953" s="165" t="str">
        <f>IF(C953="","",VLOOKUP($A953,'Infos Gerais'!$A$2:$D$101,4,FALSE))</f>
        <v/>
      </c>
      <c r="C953" s="170" t="str">
        <f>IF(A953="","",VLOOKUP($A953,'Infos Gerais'!$A$2:$I$101,7,FALSE))</f>
        <v/>
      </c>
      <c r="D953" s="167" t="str">
        <f>IF(C953="","",VLOOKUP($A953,'Infos Gerais'!$A$2:$I$101,9,FALSE))</f>
        <v/>
      </c>
      <c r="E953" s="97"/>
      <c r="F953" s="98"/>
      <c r="G953" s="113"/>
      <c r="H953" s="196"/>
      <c r="I953" s="192"/>
      <c r="J953" s="100"/>
    </row>
    <row r="954" spans="1:10" x14ac:dyDescent="0.25">
      <c r="A954" s="96"/>
      <c r="B954" s="165" t="str">
        <f>IF(C954="","",VLOOKUP($A954,'Infos Gerais'!$A$2:$D$101,4,FALSE))</f>
        <v/>
      </c>
      <c r="C954" s="170" t="str">
        <f>IF(A954="","",VLOOKUP($A954,'Infos Gerais'!$A$2:$I$101,7,FALSE))</f>
        <v/>
      </c>
      <c r="D954" s="167" t="str">
        <f>IF(C954="","",VLOOKUP($A954,'Infos Gerais'!$A$2:$I$101,9,FALSE))</f>
        <v/>
      </c>
      <c r="E954" s="97"/>
      <c r="F954" s="98"/>
      <c r="G954" s="113"/>
      <c r="H954" s="196"/>
      <c r="I954" s="192"/>
      <c r="J954" s="100"/>
    </row>
    <row r="955" spans="1:10" x14ac:dyDescent="0.25">
      <c r="A955" s="96"/>
      <c r="B955" s="165" t="str">
        <f>IF(C955="","",VLOOKUP($A955,'Infos Gerais'!$A$2:$D$101,4,FALSE))</f>
        <v/>
      </c>
      <c r="C955" s="170" t="str">
        <f>IF(A955="","",VLOOKUP($A955,'Infos Gerais'!$A$2:$I$101,7,FALSE))</f>
        <v/>
      </c>
      <c r="D955" s="167" t="str">
        <f>IF(C955="","",VLOOKUP($A955,'Infos Gerais'!$A$2:$I$101,9,FALSE))</f>
        <v/>
      </c>
      <c r="E955" s="97"/>
      <c r="F955" s="98"/>
      <c r="G955" s="113"/>
      <c r="H955" s="196"/>
      <c r="I955" s="192"/>
      <c r="J955" s="100"/>
    </row>
    <row r="956" spans="1:10" x14ac:dyDescent="0.25">
      <c r="A956" s="96"/>
      <c r="B956" s="165" t="str">
        <f>IF(C956="","",VLOOKUP($A956,'Infos Gerais'!$A$2:$D$101,4,FALSE))</f>
        <v/>
      </c>
      <c r="C956" s="170" t="str">
        <f>IF(A956="","",VLOOKUP($A956,'Infos Gerais'!$A$2:$I$101,7,FALSE))</f>
        <v/>
      </c>
      <c r="D956" s="167" t="str">
        <f>IF(C956="","",VLOOKUP($A956,'Infos Gerais'!$A$2:$I$101,9,FALSE))</f>
        <v/>
      </c>
      <c r="E956" s="97"/>
      <c r="F956" s="98"/>
      <c r="G956" s="113"/>
      <c r="H956" s="196"/>
      <c r="I956" s="192"/>
      <c r="J956" s="100"/>
    </row>
    <row r="957" spans="1:10" x14ac:dyDescent="0.25">
      <c r="A957" s="96"/>
      <c r="B957" s="165" t="str">
        <f>IF(C957="","",VLOOKUP($A957,'Infos Gerais'!$A$2:$D$101,4,FALSE))</f>
        <v/>
      </c>
      <c r="C957" s="170" t="str">
        <f>IF(A957="","",VLOOKUP($A957,'Infos Gerais'!$A$2:$I$101,7,FALSE))</f>
        <v/>
      </c>
      <c r="D957" s="167" t="str">
        <f>IF(C957="","",VLOOKUP($A957,'Infos Gerais'!$A$2:$I$101,9,FALSE))</f>
        <v/>
      </c>
      <c r="E957" s="97"/>
      <c r="F957" s="98"/>
      <c r="G957" s="113"/>
      <c r="H957" s="196"/>
      <c r="I957" s="192"/>
      <c r="J957" s="100"/>
    </row>
    <row r="958" spans="1:10" x14ac:dyDescent="0.25">
      <c r="A958" s="96"/>
      <c r="B958" s="165" t="str">
        <f>IF(C958="","",VLOOKUP($A958,'Infos Gerais'!$A$2:$D$101,4,FALSE))</f>
        <v/>
      </c>
      <c r="C958" s="170" t="str">
        <f>IF(A958="","",VLOOKUP($A958,'Infos Gerais'!$A$2:$I$101,7,FALSE))</f>
        <v/>
      </c>
      <c r="D958" s="167" t="str">
        <f>IF(C958="","",VLOOKUP($A958,'Infos Gerais'!$A$2:$I$101,9,FALSE))</f>
        <v/>
      </c>
      <c r="E958" s="97"/>
      <c r="F958" s="98"/>
      <c r="G958" s="113"/>
      <c r="H958" s="196"/>
      <c r="I958" s="192"/>
      <c r="J958" s="100"/>
    </row>
    <row r="959" spans="1:10" x14ac:dyDescent="0.25">
      <c r="A959" s="96"/>
      <c r="B959" s="165" t="str">
        <f>IF(C959="","",VLOOKUP($A959,'Infos Gerais'!$A$2:$D$101,4,FALSE))</f>
        <v/>
      </c>
      <c r="C959" s="170" t="str">
        <f>IF(A959="","",VLOOKUP($A959,'Infos Gerais'!$A$2:$I$101,7,FALSE))</f>
        <v/>
      </c>
      <c r="D959" s="167" t="str">
        <f>IF(C959="","",VLOOKUP($A959,'Infos Gerais'!$A$2:$I$101,9,FALSE))</f>
        <v/>
      </c>
      <c r="E959" s="97"/>
      <c r="F959" s="98"/>
      <c r="G959" s="113"/>
      <c r="H959" s="196"/>
      <c r="I959" s="192"/>
      <c r="J959" s="100"/>
    </row>
    <row r="960" spans="1:10" x14ac:dyDescent="0.25">
      <c r="A960" s="96"/>
      <c r="B960" s="165" t="str">
        <f>IF(C960="","",VLOOKUP($A960,'Infos Gerais'!$A$2:$D$101,4,FALSE))</f>
        <v/>
      </c>
      <c r="C960" s="170" t="str">
        <f>IF(A960="","",VLOOKUP($A960,'Infos Gerais'!$A$2:$I$101,7,FALSE))</f>
        <v/>
      </c>
      <c r="D960" s="167" t="str">
        <f>IF(C960="","",VLOOKUP($A960,'Infos Gerais'!$A$2:$I$101,9,FALSE))</f>
        <v/>
      </c>
      <c r="E960" s="97"/>
      <c r="F960" s="98"/>
      <c r="G960" s="113"/>
      <c r="H960" s="196"/>
      <c r="I960" s="192"/>
      <c r="J960" s="100"/>
    </row>
    <row r="961" spans="1:10" x14ac:dyDescent="0.25">
      <c r="A961" s="96"/>
      <c r="B961" s="165" t="str">
        <f>IF(C961="","",VLOOKUP($A961,'Infos Gerais'!$A$2:$D$101,4,FALSE))</f>
        <v/>
      </c>
      <c r="C961" s="170" t="str">
        <f>IF(A961="","",VLOOKUP($A961,'Infos Gerais'!$A$2:$I$101,7,FALSE))</f>
        <v/>
      </c>
      <c r="D961" s="167" t="str">
        <f>IF(C961="","",VLOOKUP($A961,'Infos Gerais'!$A$2:$I$101,9,FALSE))</f>
        <v/>
      </c>
      <c r="E961" s="97"/>
      <c r="F961" s="98"/>
      <c r="G961" s="113"/>
      <c r="H961" s="196"/>
      <c r="I961" s="192"/>
      <c r="J961" s="100"/>
    </row>
    <row r="962" spans="1:10" x14ac:dyDescent="0.25">
      <c r="A962" s="96"/>
      <c r="B962" s="165" t="str">
        <f>IF(C962="","",VLOOKUP($A962,'Infos Gerais'!$A$2:$D$101,4,FALSE))</f>
        <v/>
      </c>
      <c r="C962" s="170" t="str">
        <f>IF(A962="","",VLOOKUP($A962,'Infos Gerais'!$A$2:$I$101,7,FALSE))</f>
        <v/>
      </c>
      <c r="D962" s="167" t="str">
        <f>IF(C962="","",VLOOKUP($A962,'Infos Gerais'!$A$2:$I$101,9,FALSE))</f>
        <v/>
      </c>
      <c r="E962" s="97"/>
      <c r="F962" s="98"/>
      <c r="G962" s="113"/>
      <c r="H962" s="196"/>
      <c r="I962" s="192"/>
      <c r="J962" s="100"/>
    </row>
    <row r="963" spans="1:10" x14ac:dyDescent="0.25">
      <c r="A963" s="96"/>
      <c r="B963" s="165" t="str">
        <f>IF(C963="","",VLOOKUP($A963,'Infos Gerais'!$A$2:$D$101,4,FALSE))</f>
        <v/>
      </c>
      <c r="C963" s="170" t="str">
        <f>IF(A963="","",VLOOKUP($A963,'Infos Gerais'!$A$2:$I$101,7,FALSE))</f>
        <v/>
      </c>
      <c r="D963" s="167" t="str">
        <f>IF(C963="","",VLOOKUP($A963,'Infos Gerais'!$A$2:$I$101,9,FALSE))</f>
        <v/>
      </c>
      <c r="E963" s="97"/>
      <c r="F963" s="98"/>
      <c r="G963" s="113"/>
      <c r="H963" s="196"/>
      <c r="I963" s="192"/>
      <c r="J963" s="100"/>
    </row>
    <row r="964" spans="1:10" x14ac:dyDescent="0.25">
      <c r="A964" s="96"/>
      <c r="B964" s="165" t="str">
        <f>IF(C964="","",VLOOKUP($A964,'Infos Gerais'!$A$2:$D$101,4,FALSE))</f>
        <v/>
      </c>
      <c r="C964" s="170" t="str">
        <f>IF(A964="","",VLOOKUP($A964,'Infos Gerais'!$A$2:$I$101,7,FALSE))</f>
        <v/>
      </c>
      <c r="D964" s="167" t="str">
        <f>IF(C964="","",VLOOKUP($A964,'Infos Gerais'!$A$2:$I$101,9,FALSE))</f>
        <v/>
      </c>
      <c r="E964" s="97"/>
      <c r="F964" s="98"/>
      <c r="G964" s="113"/>
      <c r="H964" s="196"/>
      <c r="I964" s="192"/>
      <c r="J964" s="100"/>
    </row>
    <row r="965" spans="1:10" x14ac:dyDescent="0.25">
      <c r="A965" s="96"/>
      <c r="B965" s="165" t="str">
        <f>IF(C965="","",VLOOKUP($A965,'Infos Gerais'!$A$2:$D$101,4,FALSE))</f>
        <v/>
      </c>
      <c r="C965" s="170" t="str">
        <f>IF(A965="","",VLOOKUP($A965,'Infos Gerais'!$A$2:$I$101,7,FALSE))</f>
        <v/>
      </c>
      <c r="D965" s="167" t="str">
        <f>IF(C965="","",VLOOKUP($A965,'Infos Gerais'!$A$2:$I$101,9,FALSE))</f>
        <v/>
      </c>
      <c r="E965" s="97"/>
      <c r="F965" s="98"/>
      <c r="G965" s="113"/>
      <c r="H965" s="196"/>
      <c r="I965" s="192"/>
      <c r="J965" s="100"/>
    </row>
    <row r="966" spans="1:10" x14ac:dyDescent="0.25">
      <c r="A966" s="96"/>
      <c r="B966" s="165" t="str">
        <f>IF(C966="","",VLOOKUP($A966,'Infos Gerais'!$A$2:$D$101,4,FALSE))</f>
        <v/>
      </c>
      <c r="C966" s="170" t="str">
        <f>IF(A966="","",VLOOKUP($A966,'Infos Gerais'!$A$2:$I$101,7,FALSE))</f>
        <v/>
      </c>
      <c r="D966" s="167" t="str">
        <f>IF(C966="","",VLOOKUP($A966,'Infos Gerais'!$A$2:$I$101,9,FALSE))</f>
        <v/>
      </c>
      <c r="E966" s="97"/>
      <c r="F966" s="98"/>
      <c r="G966" s="113"/>
      <c r="H966" s="196"/>
      <c r="I966" s="192"/>
      <c r="J966" s="100"/>
    </row>
    <row r="967" spans="1:10" x14ac:dyDescent="0.25">
      <c r="A967" s="96"/>
      <c r="B967" s="165" t="str">
        <f>IF(C967="","",VLOOKUP($A967,'Infos Gerais'!$A$2:$D$101,4,FALSE))</f>
        <v/>
      </c>
      <c r="C967" s="170" t="str">
        <f>IF(A967="","",VLOOKUP($A967,'Infos Gerais'!$A$2:$I$101,7,FALSE))</f>
        <v/>
      </c>
      <c r="D967" s="167" t="str">
        <f>IF(C967="","",VLOOKUP($A967,'Infos Gerais'!$A$2:$I$101,9,FALSE))</f>
        <v/>
      </c>
      <c r="E967" s="97"/>
      <c r="F967" s="98"/>
      <c r="G967" s="113"/>
      <c r="H967" s="196"/>
      <c r="I967" s="192"/>
      <c r="J967" s="100"/>
    </row>
    <row r="968" spans="1:10" x14ac:dyDescent="0.25">
      <c r="A968" s="96"/>
      <c r="B968" s="165" t="str">
        <f>IF(C968="","",VLOOKUP($A968,'Infos Gerais'!$A$2:$D$101,4,FALSE))</f>
        <v/>
      </c>
      <c r="C968" s="170" t="str">
        <f>IF(A968="","",VLOOKUP($A968,'Infos Gerais'!$A$2:$I$101,7,FALSE))</f>
        <v/>
      </c>
      <c r="D968" s="167" t="str">
        <f>IF(C968="","",VLOOKUP($A968,'Infos Gerais'!$A$2:$I$101,9,FALSE))</f>
        <v/>
      </c>
      <c r="E968" s="97"/>
      <c r="F968" s="98"/>
      <c r="G968" s="113"/>
      <c r="H968" s="196"/>
      <c r="I968" s="192"/>
      <c r="J968" s="100"/>
    </row>
    <row r="969" spans="1:10" x14ac:dyDescent="0.25">
      <c r="A969" s="96"/>
      <c r="B969" s="165" t="str">
        <f>IF(C969="","",VLOOKUP($A969,'Infos Gerais'!$A$2:$D$101,4,FALSE))</f>
        <v/>
      </c>
      <c r="C969" s="170" t="str">
        <f>IF(A969="","",VLOOKUP($A969,'Infos Gerais'!$A$2:$I$101,7,FALSE))</f>
        <v/>
      </c>
      <c r="D969" s="167" t="str">
        <f>IF(C969="","",VLOOKUP($A969,'Infos Gerais'!$A$2:$I$101,9,FALSE))</f>
        <v/>
      </c>
      <c r="E969" s="97"/>
      <c r="F969" s="98"/>
      <c r="G969" s="113"/>
      <c r="H969" s="196"/>
      <c r="I969" s="192"/>
      <c r="J969" s="100"/>
    </row>
    <row r="970" spans="1:10" x14ac:dyDescent="0.25">
      <c r="A970" s="96"/>
      <c r="B970" s="165" t="str">
        <f>IF(C970="","",VLOOKUP($A970,'Infos Gerais'!$A$2:$D$101,4,FALSE))</f>
        <v/>
      </c>
      <c r="C970" s="170" t="str">
        <f>IF(A970="","",VLOOKUP($A970,'Infos Gerais'!$A$2:$I$101,7,FALSE))</f>
        <v/>
      </c>
      <c r="D970" s="167" t="str">
        <f>IF(C970="","",VLOOKUP($A970,'Infos Gerais'!$A$2:$I$101,9,FALSE))</f>
        <v/>
      </c>
      <c r="E970" s="97"/>
      <c r="F970" s="98"/>
      <c r="G970" s="113"/>
      <c r="H970" s="196"/>
      <c r="I970" s="192"/>
      <c r="J970" s="100"/>
    </row>
    <row r="971" spans="1:10" x14ac:dyDescent="0.25">
      <c r="A971" s="96"/>
      <c r="B971" s="165" t="str">
        <f>IF(C971="","",VLOOKUP($A971,'Infos Gerais'!$A$2:$D$101,4,FALSE))</f>
        <v/>
      </c>
      <c r="C971" s="170" t="str">
        <f>IF(A971="","",VLOOKUP($A971,'Infos Gerais'!$A$2:$I$101,7,FALSE))</f>
        <v/>
      </c>
      <c r="D971" s="167" t="str">
        <f>IF(C971="","",VLOOKUP($A971,'Infos Gerais'!$A$2:$I$101,9,FALSE))</f>
        <v/>
      </c>
      <c r="E971" s="97"/>
      <c r="F971" s="98"/>
      <c r="G971" s="113"/>
      <c r="H971" s="196"/>
      <c r="I971" s="192"/>
      <c r="J971" s="100"/>
    </row>
    <row r="972" spans="1:10" x14ac:dyDescent="0.25">
      <c r="A972" s="96"/>
      <c r="B972" s="165" t="str">
        <f>IF(C972="","",VLOOKUP($A972,'Infos Gerais'!$A$2:$D$101,4,FALSE))</f>
        <v/>
      </c>
      <c r="C972" s="170" t="str">
        <f>IF(A972="","",VLOOKUP($A972,'Infos Gerais'!$A$2:$I$101,7,FALSE))</f>
        <v/>
      </c>
      <c r="D972" s="167" t="str">
        <f>IF(C972="","",VLOOKUP($A972,'Infos Gerais'!$A$2:$I$101,9,FALSE))</f>
        <v/>
      </c>
      <c r="E972" s="97"/>
      <c r="F972" s="98"/>
      <c r="G972" s="113"/>
      <c r="H972" s="196"/>
      <c r="I972" s="192"/>
      <c r="J972" s="100"/>
    </row>
    <row r="973" spans="1:10" x14ac:dyDescent="0.25">
      <c r="A973" s="96"/>
      <c r="B973" s="165" t="str">
        <f>IF(C973="","",VLOOKUP($A973,'Infos Gerais'!$A$2:$D$101,4,FALSE))</f>
        <v/>
      </c>
      <c r="C973" s="170" t="str">
        <f>IF(A973="","",VLOOKUP($A973,'Infos Gerais'!$A$2:$I$101,7,FALSE))</f>
        <v/>
      </c>
      <c r="D973" s="167" t="str">
        <f>IF(C973="","",VLOOKUP($A973,'Infos Gerais'!$A$2:$I$101,9,FALSE))</f>
        <v/>
      </c>
      <c r="E973" s="97"/>
      <c r="F973" s="98"/>
      <c r="G973" s="113"/>
      <c r="H973" s="196"/>
      <c r="I973" s="192"/>
      <c r="J973" s="100"/>
    </row>
    <row r="974" spans="1:10" x14ac:dyDescent="0.25">
      <c r="A974" s="96"/>
      <c r="B974" s="165" t="str">
        <f>IF(C974="","",VLOOKUP($A974,'Infos Gerais'!$A$2:$D$101,4,FALSE))</f>
        <v/>
      </c>
      <c r="C974" s="170" t="str">
        <f>IF(A974="","",VLOOKUP($A974,'Infos Gerais'!$A$2:$I$101,7,FALSE))</f>
        <v/>
      </c>
      <c r="D974" s="167" t="str">
        <f>IF(C974="","",VLOOKUP($A974,'Infos Gerais'!$A$2:$I$101,9,FALSE))</f>
        <v/>
      </c>
      <c r="E974" s="97"/>
      <c r="F974" s="98"/>
      <c r="G974" s="113"/>
      <c r="H974" s="196"/>
      <c r="I974" s="192"/>
      <c r="J974" s="100"/>
    </row>
    <row r="975" spans="1:10" x14ac:dyDescent="0.25">
      <c r="A975" s="96"/>
      <c r="B975" s="165" t="str">
        <f>IF(C975="","",VLOOKUP($A975,'Infos Gerais'!$A$2:$D$101,4,FALSE))</f>
        <v/>
      </c>
      <c r="C975" s="170" t="str">
        <f>IF(A975="","",VLOOKUP($A975,'Infos Gerais'!$A$2:$I$101,7,FALSE))</f>
        <v/>
      </c>
      <c r="D975" s="167" t="str">
        <f>IF(C975="","",VLOOKUP($A975,'Infos Gerais'!$A$2:$I$101,9,FALSE))</f>
        <v/>
      </c>
      <c r="E975" s="97"/>
      <c r="F975" s="98"/>
      <c r="G975" s="113"/>
      <c r="H975" s="196"/>
      <c r="I975" s="192"/>
      <c r="J975" s="100"/>
    </row>
    <row r="976" spans="1:10" x14ac:dyDescent="0.25">
      <c r="A976" s="96"/>
      <c r="B976" s="165" t="str">
        <f>IF(C976="","",VLOOKUP($A976,'Infos Gerais'!$A$2:$D$101,4,FALSE))</f>
        <v/>
      </c>
      <c r="C976" s="170" t="str">
        <f>IF(A976="","",VLOOKUP($A976,'Infos Gerais'!$A$2:$I$101,7,FALSE))</f>
        <v/>
      </c>
      <c r="D976" s="167" t="str">
        <f>IF(C976="","",VLOOKUP($A976,'Infos Gerais'!$A$2:$I$101,9,FALSE))</f>
        <v/>
      </c>
      <c r="E976" s="97"/>
      <c r="F976" s="98"/>
      <c r="G976" s="113"/>
      <c r="H976" s="196"/>
      <c r="I976" s="192"/>
      <c r="J976" s="100"/>
    </row>
    <row r="977" spans="1:10" x14ac:dyDescent="0.25">
      <c r="A977" s="96"/>
      <c r="B977" s="165" t="str">
        <f>IF(C977="","",VLOOKUP($A977,'Infos Gerais'!$A$2:$D$101,4,FALSE))</f>
        <v/>
      </c>
      <c r="C977" s="170" t="str">
        <f>IF(A977="","",VLOOKUP($A977,'Infos Gerais'!$A$2:$I$101,7,FALSE))</f>
        <v/>
      </c>
      <c r="D977" s="167" t="str">
        <f>IF(C977="","",VLOOKUP($A977,'Infos Gerais'!$A$2:$I$101,9,FALSE))</f>
        <v/>
      </c>
      <c r="E977" s="97"/>
      <c r="F977" s="98"/>
      <c r="G977" s="113"/>
      <c r="H977" s="196"/>
      <c r="I977" s="192"/>
      <c r="J977" s="100"/>
    </row>
    <row r="978" spans="1:10" x14ac:dyDescent="0.25">
      <c r="A978" s="96"/>
      <c r="B978" s="165" t="str">
        <f>IF(C978="","",VLOOKUP($A978,'Infos Gerais'!$A$2:$D$101,4,FALSE))</f>
        <v/>
      </c>
      <c r="C978" s="170" t="str">
        <f>IF(A978="","",VLOOKUP($A978,'Infos Gerais'!$A$2:$I$101,7,FALSE))</f>
        <v/>
      </c>
      <c r="D978" s="167" t="str">
        <f>IF(C978="","",VLOOKUP($A978,'Infos Gerais'!$A$2:$I$101,9,FALSE))</f>
        <v/>
      </c>
      <c r="E978" s="97"/>
      <c r="F978" s="98"/>
      <c r="G978" s="113"/>
      <c r="H978" s="196"/>
      <c r="I978" s="192"/>
      <c r="J978" s="100"/>
    </row>
    <row r="979" spans="1:10" x14ac:dyDescent="0.25">
      <c r="A979" s="96"/>
      <c r="B979" s="165" t="str">
        <f>IF(C979="","",VLOOKUP($A979,'Infos Gerais'!$A$2:$D$101,4,FALSE))</f>
        <v/>
      </c>
      <c r="C979" s="170" t="str">
        <f>IF(A979="","",VLOOKUP($A979,'Infos Gerais'!$A$2:$I$101,7,FALSE))</f>
        <v/>
      </c>
      <c r="D979" s="167" t="str">
        <f>IF(C979="","",VLOOKUP($A979,'Infos Gerais'!$A$2:$I$101,9,FALSE))</f>
        <v/>
      </c>
      <c r="E979" s="97"/>
      <c r="F979" s="98"/>
      <c r="G979" s="113"/>
      <c r="H979" s="196"/>
      <c r="I979" s="192"/>
      <c r="J979" s="100"/>
    </row>
    <row r="980" spans="1:10" x14ac:dyDescent="0.25">
      <c r="A980" s="96"/>
      <c r="B980" s="165" t="str">
        <f>IF(C980="","",VLOOKUP($A980,'Infos Gerais'!$A$2:$D$101,4,FALSE))</f>
        <v/>
      </c>
      <c r="C980" s="170" t="str">
        <f>IF(A980="","",VLOOKUP($A980,'Infos Gerais'!$A$2:$I$101,7,FALSE))</f>
        <v/>
      </c>
      <c r="D980" s="167" t="str">
        <f>IF(C980="","",VLOOKUP($A980,'Infos Gerais'!$A$2:$I$101,9,FALSE))</f>
        <v/>
      </c>
      <c r="E980" s="97"/>
      <c r="F980" s="98"/>
      <c r="G980" s="113"/>
      <c r="H980" s="196"/>
      <c r="I980" s="192"/>
      <c r="J980" s="100"/>
    </row>
    <row r="981" spans="1:10" x14ac:dyDescent="0.25">
      <c r="A981" s="96"/>
      <c r="B981" s="165" t="str">
        <f>IF(C981="","",VLOOKUP($A981,'Infos Gerais'!$A$2:$D$101,4,FALSE))</f>
        <v/>
      </c>
      <c r="C981" s="170" t="str">
        <f>IF(A981="","",VLOOKUP($A981,'Infos Gerais'!$A$2:$I$101,7,FALSE))</f>
        <v/>
      </c>
      <c r="D981" s="167" t="str">
        <f>IF(C981="","",VLOOKUP($A981,'Infos Gerais'!$A$2:$I$101,9,FALSE))</f>
        <v/>
      </c>
      <c r="E981" s="97"/>
      <c r="F981" s="98"/>
      <c r="G981" s="113"/>
      <c r="H981" s="196"/>
      <c r="I981" s="192"/>
      <c r="J981" s="100"/>
    </row>
    <row r="982" spans="1:10" x14ac:dyDescent="0.25">
      <c r="A982" s="96"/>
      <c r="B982" s="165" t="str">
        <f>IF(C982="","",VLOOKUP($A982,'Infos Gerais'!$A$2:$D$101,4,FALSE))</f>
        <v/>
      </c>
      <c r="C982" s="170" t="str">
        <f>IF(A982="","",VLOOKUP($A982,'Infos Gerais'!$A$2:$I$101,7,FALSE))</f>
        <v/>
      </c>
      <c r="D982" s="167" t="str">
        <f>IF(C982="","",VLOOKUP($A982,'Infos Gerais'!$A$2:$I$101,9,FALSE))</f>
        <v/>
      </c>
      <c r="E982" s="97"/>
      <c r="F982" s="98"/>
      <c r="G982" s="113"/>
      <c r="H982" s="196"/>
      <c r="I982" s="192"/>
      <c r="J982" s="100"/>
    </row>
    <row r="983" spans="1:10" x14ac:dyDescent="0.25">
      <c r="A983" s="96"/>
      <c r="B983" s="165" t="str">
        <f>IF(C983="","",VLOOKUP($A983,'Infos Gerais'!$A$2:$D$101,4,FALSE))</f>
        <v/>
      </c>
      <c r="C983" s="170" t="str">
        <f>IF(A983="","",VLOOKUP($A983,'Infos Gerais'!$A$2:$I$101,7,FALSE))</f>
        <v/>
      </c>
      <c r="D983" s="167" t="str">
        <f>IF(C983="","",VLOOKUP($A983,'Infos Gerais'!$A$2:$I$101,9,FALSE))</f>
        <v/>
      </c>
      <c r="E983" s="97"/>
      <c r="F983" s="98"/>
      <c r="G983" s="113"/>
      <c r="H983" s="196"/>
      <c r="I983" s="192"/>
      <c r="J983" s="100"/>
    </row>
    <row r="984" spans="1:10" x14ac:dyDescent="0.25">
      <c r="A984" s="96"/>
      <c r="B984" s="165" t="str">
        <f>IF(C984="","",VLOOKUP($A984,'Infos Gerais'!$A$2:$D$101,4,FALSE))</f>
        <v/>
      </c>
      <c r="C984" s="170" t="str">
        <f>IF(A984="","",VLOOKUP($A984,'Infos Gerais'!$A$2:$I$101,7,FALSE))</f>
        <v/>
      </c>
      <c r="D984" s="167" t="str">
        <f>IF(C984="","",VLOOKUP($A984,'Infos Gerais'!$A$2:$I$101,9,FALSE))</f>
        <v/>
      </c>
      <c r="E984" s="97"/>
      <c r="F984" s="98"/>
      <c r="G984" s="113"/>
      <c r="H984" s="196"/>
      <c r="I984" s="192"/>
      <c r="J984" s="100"/>
    </row>
    <row r="985" spans="1:10" x14ac:dyDescent="0.25">
      <c r="A985" s="96"/>
      <c r="B985" s="165" t="str">
        <f>IF(C985="","",VLOOKUP($A985,'Infos Gerais'!$A$2:$D$101,4,FALSE))</f>
        <v/>
      </c>
      <c r="C985" s="170" t="str">
        <f>IF(A985="","",VLOOKUP($A985,'Infos Gerais'!$A$2:$I$101,7,FALSE))</f>
        <v/>
      </c>
      <c r="D985" s="167" t="str">
        <f>IF(C985="","",VLOOKUP($A985,'Infos Gerais'!$A$2:$I$101,9,FALSE))</f>
        <v/>
      </c>
      <c r="E985" s="97"/>
      <c r="F985" s="98"/>
      <c r="G985" s="113"/>
      <c r="H985" s="196"/>
      <c r="I985" s="192"/>
      <c r="J985" s="100"/>
    </row>
    <row r="986" spans="1:10" x14ac:dyDescent="0.25">
      <c r="A986" s="96"/>
      <c r="B986" s="165" t="str">
        <f>IF(C986="","",VLOOKUP($A986,'Infos Gerais'!$A$2:$D$101,4,FALSE))</f>
        <v/>
      </c>
      <c r="C986" s="170" t="str">
        <f>IF(A986="","",VLOOKUP($A986,'Infos Gerais'!$A$2:$I$101,7,FALSE))</f>
        <v/>
      </c>
      <c r="D986" s="167" t="str">
        <f>IF(C986="","",VLOOKUP($A986,'Infos Gerais'!$A$2:$I$101,9,FALSE))</f>
        <v/>
      </c>
      <c r="E986" s="97"/>
      <c r="F986" s="98"/>
      <c r="G986" s="113"/>
      <c r="H986" s="196"/>
      <c r="I986" s="192"/>
      <c r="J986" s="100"/>
    </row>
    <row r="987" spans="1:10" x14ac:dyDescent="0.25">
      <c r="A987" s="96"/>
      <c r="B987" s="165" t="str">
        <f>IF(C987="","",VLOOKUP($A987,'Infos Gerais'!$A$2:$D$101,4,FALSE))</f>
        <v/>
      </c>
      <c r="C987" s="170" t="str">
        <f>IF(A987="","",VLOOKUP($A987,'Infos Gerais'!$A$2:$I$101,7,FALSE))</f>
        <v/>
      </c>
      <c r="D987" s="167" t="str">
        <f>IF(C987="","",VLOOKUP($A987,'Infos Gerais'!$A$2:$I$101,9,FALSE))</f>
        <v/>
      </c>
      <c r="E987" s="97"/>
      <c r="F987" s="98"/>
      <c r="G987" s="113"/>
      <c r="H987" s="196"/>
      <c r="I987" s="192"/>
      <c r="J987" s="100"/>
    </row>
    <row r="988" spans="1:10" x14ac:dyDescent="0.25">
      <c r="A988" s="96"/>
      <c r="B988" s="165" t="str">
        <f>IF(C988="","",VLOOKUP($A988,'Infos Gerais'!$A$2:$D$101,4,FALSE))</f>
        <v/>
      </c>
      <c r="C988" s="170" t="str">
        <f>IF(A988="","",VLOOKUP($A988,'Infos Gerais'!$A$2:$I$101,7,FALSE))</f>
        <v/>
      </c>
      <c r="D988" s="167" t="str">
        <f>IF(C988="","",VLOOKUP($A988,'Infos Gerais'!$A$2:$I$101,9,FALSE))</f>
        <v/>
      </c>
      <c r="E988" s="97"/>
      <c r="F988" s="98"/>
      <c r="G988" s="113"/>
      <c r="H988" s="196"/>
      <c r="I988" s="192"/>
      <c r="J988" s="100"/>
    </row>
    <row r="989" spans="1:10" x14ac:dyDescent="0.25">
      <c r="A989" s="96"/>
      <c r="B989" s="165" t="str">
        <f>IF(C989="","",VLOOKUP($A989,'Infos Gerais'!$A$2:$D$101,4,FALSE))</f>
        <v/>
      </c>
      <c r="C989" s="170" t="str">
        <f>IF(A989="","",VLOOKUP($A989,'Infos Gerais'!$A$2:$I$101,7,FALSE))</f>
        <v/>
      </c>
      <c r="D989" s="167" t="str">
        <f>IF(C989="","",VLOOKUP($A989,'Infos Gerais'!$A$2:$I$101,9,FALSE))</f>
        <v/>
      </c>
      <c r="E989" s="97"/>
      <c r="F989" s="98"/>
      <c r="G989" s="113"/>
      <c r="H989" s="196"/>
      <c r="I989" s="192"/>
      <c r="J989" s="100"/>
    </row>
    <row r="990" spans="1:10" x14ac:dyDescent="0.25">
      <c r="A990" s="96"/>
      <c r="B990" s="165" t="str">
        <f>IF(C990="","",VLOOKUP($A990,'Infos Gerais'!$A$2:$D$101,4,FALSE))</f>
        <v/>
      </c>
      <c r="C990" s="170" t="str">
        <f>IF(A990="","",VLOOKUP($A990,'Infos Gerais'!$A$2:$I$101,7,FALSE))</f>
        <v/>
      </c>
      <c r="D990" s="167" t="str">
        <f>IF(C990="","",VLOOKUP($A990,'Infos Gerais'!$A$2:$I$101,9,FALSE))</f>
        <v/>
      </c>
      <c r="E990" s="97"/>
      <c r="F990" s="98"/>
      <c r="G990" s="113"/>
      <c r="H990" s="196"/>
      <c r="I990" s="192"/>
      <c r="J990" s="100"/>
    </row>
    <row r="991" spans="1:10" x14ac:dyDescent="0.25">
      <c r="A991" s="96"/>
      <c r="B991" s="165" t="str">
        <f>IF(C991="","",VLOOKUP($A991,'Infos Gerais'!$A$2:$D$101,4,FALSE))</f>
        <v/>
      </c>
      <c r="C991" s="170" t="str">
        <f>IF(A991="","",VLOOKUP($A991,'Infos Gerais'!$A$2:$I$101,7,FALSE))</f>
        <v/>
      </c>
      <c r="D991" s="167" t="str">
        <f>IF(C991="","",VLOOKUP($A991,'Infos Gerais'!$A$2:$I$101,9,FALSE))</f>
        <v/>
      </c>
      <c r="E991" s="97"/>
      <c r="F991" s="98"/>
      <c r="G991" s="113"/>
      <c r="H991" s="196"/>
      <c r="I991" s="192"/>
      <c r="J991" s="100"/>
    </row>
    <row r="992" spans="1:10" x14ac:dyDescent="0.25">
      <c r="A992" s="96"/>
      <c r="B992" s="165" t="str">
        <f>IF(C992="","",VLOOKUP($A992,'Infos Gerais'!$A$2:$D$101,4,FALSE))</f>
        <v/>
      </c>
      <c r="C992" s="170" t="str">
        <f>IF(A992="","",VLOOKUP($A992,'Infos Gerais'!$A$2:$I$101,7,FALSE))</f>
        <v/>
      </c>
      <c r="D992" s="167" t="str">
        <f>IF(C992="","",VLOOKUP($A992,'Infos Gerais'!$A$2:$I$101,9,FALSE))</f>
        <v/>
      </c>
      <c r="E992" s="97"/>
      <c r="F992" s="98"/>
      <c r="G992" s="113"/>
      <c r="H992" s="196"/>
      <c r="I992" s="192"/>
      <c r="J992" s="100"/>
    </row>
    <row r="993" spans="1:10" x14ac:dyDescent="0.25">
      <c r="A993" s="96"/>
      <c r="B993" s="165" t="str">
        <f>IF(C993="","",VLOOKUP($A993,'Infos Gerais'!$A$2:$D$101,4,FALSE))</f>
        <v/>
      </c>
      <c r="C993" s="170" t="str">
        <f>IF(A993="","",VLOOKUP($A993,'Infos Gerais'!$A$2:$I$101,7,FALSE))</f>
        <v/>
      </c>
      <c r="D993" s="167" t="str">
        <f>IF(C993="","",VLOOKUP($A993,'Infos Gerais'!$A$2:$I$101,9,FALSE))</f>
        <v/>
      </c>
      <c r="E993" s="97"/>
      <c r="F993" s="98"/>
      <c r="G993" s="113"/>
      <c r="H993" s="196"/>
      <c r="I993" s="192"/>
      <c r="J993" s="100"/>
    </row>
    <row r="994" spans="1:10" x14ac:dyDescent="0.25">
      <c r="A994" s="96"/>
      <c r="B994" s="165" t="str">
        <f>IF(C994="","",VLOOKUP($A994,'Infos Gerais'!$A$2:$D$101,4,FALSE))</f>
        <v/>
      </c>
      <c r="C994" s="170" t="str">
        <f>IF(A994="","",VLOOKUP($A994,'Infos Gerais'!$A$2:$I$101,7,FALSE))</f>
        <v/>
      </c>
      <c r="D994" s="167" t="str">
        <f>IF(C994="","",VLOOKUP($A994,'Infos Gerais'!$A$2:$I$101,9,FALSE))</f>
        <v/>
      </c>
      <c r="E994" s="97"/>
      <c r="F994" s="98"/>
      <c r="G994" s="113"/>
      <c r="H994" s="196"/>
      <c r="I994" s="192"/>
      <c r="J994" s="100"/>
    </row>
    <row r="995" spans="1:10" x14ac:dyDescent="0.25">
      <c r="A995" s="96"/>
      <c r="B995" s="165" t="str">
        <f>IF(C995="","",VLOOKUP($A995,'Infos Gerais'!$A$2:$D$101,4,FALSE))</f>
        <v/>
      </c>
      <c r="C995" s="170" t="str">
        <f>IF(A995="","",VLOOKUP($A995,'Infos Gerais'!$A$2:$I$101,7,FALSE))</f>
        <v/>
      </c>
      <c r="D995" s="167" t="str">
        <f>IF(C995="","",VLOOKUP($A995,'Infos Gerais'!$A$2:$I$101,9,FALSE))</f>
        <v/>
      </c>
      <c r="E995" s="97"/>
      <c r="F995" s="98"/>
      <c r="G995" s="113"/>
      <c r="H995" s="196"/>
      <c r="I995" s="192"/>
      <c r="J995" s="100"/>
    </row>
    <row r="996" spans="1:10" x14ac:dyDescent="0.25">
      <c r="A996" s="96"/>
      <c r="B996" s="165" t="str">
        <f>IF(C996="","",VLOOKUP($A996,'Infos Gerais'!$A$2:$D$101,4,FALSE))</f>
        <v/>
      </c>
      <c r="C996" s="170" t="str">
        <f>IF(A996="","",VLOOKUP($A996,'Infos Gerais'!$A$2:$I$101,7,FALSE))</f>
        <v/>
      </c>
      <c r="D996" s="167" t="str">
        <f>IF(C996="","",VLOOKUP($A996,'Infos Gerais'!$A$2:$I$101,9,FALSE))</f>
        <v/>
      </c>
      <c r="E996" s="97"/>
      <c r="F996" s="98"/>
      <c r="G996" s="113"/>
      <c r="H996" s="196"/>
      <c r="I996" s="192"/>
      <c r="J996" s="100"/>
    </row>
    <row r="997" spans="1:10" x14ac:dyDescent="0.25">
      <c r="A997" s="96"/>
      <c r="B997" s="165" t="str">
        <f>IF(C997="","",VLOOKUP($A997,'Infos Gerais'!$A$2:$D$101,4,FALSE))</f>
        <v/>
      </c>
      <c r="C997" s="170" t="str">
        <f>IF(A997="","",VLOOKUP($A997,'Infos Gerais'!$A$2:$I$101,7,FALSE))</f>
        <v/>
      </c>
      <c r="D997" s="167" t="str">
        <f>IF(C997="","",VLOOKUP($A997,'Infos Gerais'!$A$2:$I$101,9,FALSE))</f>
        <v/>
      </c>
      <c r="E997" s="97"/>
      <c r="F997" s="98"/>
      <c r="G997" s="113"/>
      <c r="H997" s="196"/>
      <c r="I997" s="192"/>
      <c r="J997" s="100"/>
    </row>
    <row r="998" spans="1:10" x14ac:dyDescent="0.25">
      <c r="A998" s="96"/>
      <c r="B998" s="165" t="str">
        <f>IF(C998="","",VLOOKUP($A998,'Infos Gerais'!$A$2:$D$101,4,FALSE))</f>
        <v/>
      </c>
      <c r="C998" s="170" t="str">
        <f>IF(A998="","",VLOOKUP($A998,'Infos Gerais'!$A$2:$I$101,7,FALSE))</f>
        <v/>
      </c>
      <c r="D998" s="167" t="str">
        <f>IF(C998="","",VLOOKUP($A998,'Infos Gerais'!$A$2:$I$101,9,FALSE))</f>
        <v/>
      </c>
      <c r="E998" s="97"/>
      <c r="F998" s="98"/>
      <c r="G998" s="113"/>
      <c r="H998" s="196"/>
      <c r="I998" s="192"/>
      <c r="J998" s="100"/>
    </row>
    <row r="999" spans="1:10" x14ac:dyDescent="0.25">
      <c r="A999" s="96"/>
      <c r="B999" s="165" t="str">
        <f>IF(C999="","",VLOOKUP($A999,'Infos Gerais'!$A$2:$D$101,4,FALSE))</f>
        <v/>
      </c>
      <c r="C999" s="170" t="str">
        <f>IF(A999="","",VLOOKUP($A999,'Infos Gerais'!$A$2:$I$101,7,FALSE))</f>
        <v/>
      </c>
      <c r="D999" s="167" t="str">
        <f>IF(C999="","",VLOOKUP($A999,'Infos Gerais'!$A$2:$I$101,9,FALSE))</f>
        <v/>
      </c>
      <c r="E999" s="97"/>
      <c r="F999" s="98"/>
      <c r="G999" s="113"/>
      <c r="H999" s="196"/>
      <c r="I999" s="192"/>
      <c r="J999" s="100"/>
    </row>
    <row r="1000" spans="1:10" x14ac:dyDescent="0.25">
      <c r="A1000" s="96"/>
      <c r="B1000" s="165" t="str">
        <f>IF(C1000="","",VLOOKUP($A1000,'Infos Gerais'!$A$2:$D$101,4,FALSE))</f>
        <v/>
      </c>
      <c r="C1000" s="170" t="str">
        <f>IF(A1000="","",VLOOKUP($A1000,'Infos Gerais'!$A$2:$I$101,7,FALSE))</f>
        <v/>
      </c>
      <c r="D1000" s="167" t="str">
        <f>IF(C1000="","",VLOOKUP($A1000,'Infos Gerais'!$A$2:$I$101,9,FALSE))</f>
        <v/>
      </c>
      <c r="E1000" s="97"/>
      <c r="F1000" s="98"/>
      <c r="G1000" s="113"/>
      <c r="H1000" s="196"/>
      <c r="I1000" s="192"/>
      <c r="J1000" s="100"/>
    </row>
    <row r="1001" spans="1:10" x14ac:dyDescent="0.25">
      <c r="A1001" s="96"/>
      <c r="B1001" s="165" t="str">
        <f>IF(C1001="","",VLOOKUP($A1001,'Infos Gerais'!$A$2:$D$101,4,FALSE))</f>
        <v/>
      </c>
      <c r="C1001" s="170" t="str">
        <f>IF(A1001="","",VLOOKUP($A1001,'Infos Gerais'!$A$2:$I$101,7,FALSE))</f>
        <v/>
      </c>
      <c r="D1001" s="167" t="str">
        <f>IF(C1001="","",VLOOKUP($A1001,'Infos Gerais'!$A$2:$I$101,9,FALSE))</f>
        <v/>
      </c>
      <c r="E1001" s="97"/>
      <c r="F1001" s="98"/>
      <c r="G1001" s="113"/>
      <c r="H1001" s="196"/>
      <c r="I1001" s="192"/>
      <c r="J1001" s="100"/>
    </row>
    <row r="1002" spans="1:10" x14ac:dyDescent="0.25">
      <c r="A1002" s="96"/>
      <c r="B1002" s="165" t="str">
        <f>IF(C1002="","",VLOOKUP($A1002,'Infos Gerais'!$A$2:$D$101,4,FALSE))</f>
        <v/>
      </c>
      <c r="C1002" s="170" t="str">
        <f>IF(A1002="","",VLOOKUP($A1002,'Infos Gerais'!$A$2:$I$101,7,FALSE))</f>
        <v/>
      </c>
      <c r="D1002" s="167" t="str">
        <f>IF(C1002="","",VLOOKUP($A1002,'Infos Gerais'!$A$2:$I$101,9,FALSE))</f>
        <v/>
      </c>
      <c r="E1002" s="97"/>
      <c r="F1002" s="98"/>
      <c r="G1002" s="113"/>
      <c r="H1002" s="196"/>
      <c r="I1002" s="192"/>
      <c r="J1002" s="100"/>
    </row>
    <row r="1003" spans="1:10" x14ac:dyDescent="0.25">
      <c r="A1003" s="96"/>
      <c r="B1003" s="165" t="str">
        <f>IF(C1003="","",VLOOKUP($A1003,'Infos Gerais'!$A$2:$D$101,4,FALSE))</f>
        <v/>
      </c>
      <c r="C1003" s="170" t="str">
        <f>IF(A1003="","",VLOOKUP($A1003,'Infos Gerais'!$A$2:$I$101,7,FALSE))</f>
        <v/>
      </c>
      <c r="D1003" s="167" t="str">
        <f>IF(C1003="","",VLOOKUP($A1003,'Infos Gerais'!$A$2:$I$101,9,FALSE))</f>
        <v/>
      </c>
      <c r="E1003" s="97"/>
      <c r="F1003" s="98"/>
      <c r="G1003" s="113"/>
      <c r="H1003" s="196"/>
      <c r="I1003" s="192"/>
      <c r="J1003" s="100"/>
    </row>
    <row r="1004" spans="1:10" x14ac:dyDescent="0.25">
      <c r="A1004" s="96"/>
      <c r="B1004" s="165" t="str">
        <f>IF(C1004="","",VLOOKUP($A1004,'Infos Gerais'!$A$2:$D$101,4,FALSE))</f>
        <v/>
      </c>
      <c r="C1004" s="170" t="str">
        <f>IF(A1004="","",VLOOKUP($A1004,'Infos Gerais'!$A$2:$I$101,7,FALSE))</f>
        <v/>
      </c>
      <c r="D1004" s="167" t="str">
        <f>IF(C1004="","",VLOOKUP($A1004,'Infos Gerais'!$A$2:$I$101,9,FALSE))</f>
        <v/>
      </c>
      <c r="E1004" s="97"/>
      <c r="F1004" s="98"/>
      <c r="G1004" s="113"/>
      <c r="H1004" s="196"/>
      <c r="I1004" s="192"/>
      <c r="J1004" s="100"/>
    </row>
    <row r="1005" spans="1:10" x14ac:dyDescent="0.25">
      <c r="A1005" s="96"/>
      <c r="B1005" s="165" t="str">
        <f>IF(C1005="","",VLOOKUP($A1005,'Infos Gerais'!$A$2:$D$101,4,FALSE))</f>
        <v/>
      </c>
      <c r="C1005" s="170" t="str">
        <f>IF(A1005="","",VLOOKUP($A1005,'Infos Gerais'!$A$2:$I$101,7,FALSE))</f>
        <v/>
      </c>
      <c r="D1005" s="167" t="str">
        <f>IF(C1005="","",VLOOKUP($A1005,'Infos Gerais'!$A$2:$I$101,9,FALSE))</f>
        <v/>
      </c>
      <c r="E1005" s="97"/>
      <c r="F1005" s="98"/>
      <c r="G1005" s="113"/>
      <c r="H1005" s="196"/>
      <c r="I1005" s="192"/>
      <c r="J1005" s="100"/>
    </row>
    <row r="1006" spans="1:10" x14ac:dyDescent="0.25">
      <c r="A1006" s="96"/>
      <c r="B1006" s="165" t="str">
        <f>IF(C1006="","",VLOOKUP($A1006,'Infos Gerais'!$A$2:$D$101,4,FALSE))</f>
        <v/>
      </c>
      <c r="C1006" s="170" t="str">
        <f>IF(A1006="","",VLOOKUP($A1006,'Infos Gerais'!$A$2:$I$101,7,FALSE))</f>
        <v/>
      </c>
      <c r="D1006" s="167" t="str">
        <f>IF(C1006="","",VLOOKUP($A1006,'Infos Gerais'!$A$2:$I$101,9,FALSE))</f>
        <v/>
      </c>
      <c r="E1006" s="97"/>
      <c r="F1006" s="98"/>
      <c r="G1006" s="113"/>
      <c r="H1006" s="196"/>
      <c r="I1006" s="192"/>
      <c r="J1006" s="100"/>
    </row>
    <row r="1007" spans="1:10" x14ac:dyDescent="0.25">
      <c r="A1007" s="96"/>
      <c r="B1007" s="165" t="str">
        <f>IF(C1007="","",VLOOKUP($A1007,'Infos Gerais'!$A$2:$D$101,4,FALSE))</f>
        <v/>
      </c>
      <c r="C1007" s="170" t="str">
        <f>IF(A1007="","",VLOOKUP($A1007,'Infos Gerais'!$A$2:$I$101,7,FALSE))</f>
        <v/>
      </c>
      <c r="D1007" s="167" t="str">
        <f>IF(C1007="","",VLOOKUP($A1007,'Infos Gerais'!$A$2:$I$101,9,FALSE))</f>
        <v/>
      </c>
      <c r="E1007" s="97"/>
      <c r="F1007" s="98"/>
      <c r="G1007" s="113"/>
      <c r="H1007" s="196"/>
      <c r="I1007" s="192"/>
      <c r="J1007" s="100"/>
    </row>
    <row r="1008" spans="1:10" x14ac:dyDescent="0.25">
      <c r="A1008" s="96"/>
      <c r="B1008" s="165" t="str">
        <f>IF(C1008="","",VLOOKUP($A1008,'Infos Gerais'!$A$2:$D$101,4,FALSE))</f>
        <v/>
      </c>
      <c r="C1008" s="170" t="str">
        <f>IF(A1008="","",VLOOKUP($A1008,'Infos Gerais'!$A$2:$I$101,7,FALSE))</f>
        <v/>
      </c>
      <c r="D1008" s="167" t="str">
        <f>IF(C1008="","",VLOOKUP($A1008,'Infos Gerais'!$A$2:$I$101,9,FALSE))</f>
        <v/>
      </c>
      <c r="E1008" s="97"/>
      <c r="F1008" s="98"/>
      <c r="G1008" s="113"/>
      <c r="H1008" s="196"/>
      <c r="I1008" s="192"/>
      <c r="J1008" s="100"/>
    </row>
    <row r="1009" spans="1:10" x14ac:dyDescent="0.25">
      <c r="A1009" s="96"/>
      <c r="B1009" s="165" t="str">
        <f>IF(C1009="","",VLOOKUP($A1009,'Infos Gerais'!$A$2:$D$101,4,FALSE))</f>
        <v/>
      </c>
      <c r="C1009" s="170" t="str">
        <f>IF(A1009="","",VLOOKUP($A1009,'Infos Gerais'!$A$2:$I$101,7,FALSE))</f>
        <v/>
      </c>
      <c r="D1009" s="167" t="str">
        <f>IF(C1009="","",VLOOKUP($A1009,'Infos Gerais'!$A$2:$I$101,9,FALSE))</f>
        <v/>
      </c>
      <c r="E1009" s="97"/>
      <c r="F1009" s="98"/>
      <c r="G1009" s="113"/>
      <c r="H1009" s="196"/>
      <c r="I1009" s="192"/>
      <c r="J1009" s="100"/>
    </row>
    <row r="1010" spans="1:10" x14ac:dyDescent="0.25">
      <c r="A1010" s="96"/>
      <c r="B1010" s="165" t="str">
        <f>IF(C1010="","",VLOOKUP($A1010,'Infos Gerais'!$A$2:$D$101,4,FALSE))</f>
        <v/>
      </c>
      <c r="C1010" s="170" t="str">
        <f>IF(A1010="","",VLOOKUP($A1010,'Infos Gerais'!$A$2:$I$101,7,FALSE))</f>
        <v/>
      </c>
      <c r="D1010" s="167" t="str">
        <f>IF(C1010="","",VLOOKUP($A1010,'Infos Gerais'!$A$2:$I$101,9,FALSE))</f>
        <v/>
      </c>
      <c r="E1010" s="97"/>
      <c r="F1010" s="98"/>
      <c r="G1010" s="113"/>
      <c r="H1010" s="196"/>
      <c r="I1010" s="192"/>
      <c r="J1010" s="100"/>
    </row>
    <row r="1011" spans="1:10" x14ac:dyDescent="0.25">
      <c r="A1011" s="96"/>
      <c r="B1011" s="165" t="str">
        <f>IF(C1011="","",VLOOKUP($A1011,'Infos Gerais'!$A$2:$D$101,4,FALSE))</f>
        <v/>
      </c>
      <c r="C1011" s="170" t="str">
        <f>IF(A1011="","",VLOOKUP($A1011,'Infos Gerais'!$A$2:$I$101,7,FALSE))</f>
        <v/>
      </c>
      <c r="D1011" s="167" t="str">
        <f>IF(C1011="","",VLOOKUP($A1011,'Infos Gerais'!$A$2:$I$101,9,FALSE))</f>
        <v/>
      </c>
      <c r="E1011" s="97"/>
      <c r="F1011" s="98"/>
      <c r="G1011" s="113"/>
      <c r="H1011" s="196"/>
      <c r="I1011" s="192"/>
      <c r="J1011" s="100"/>
    </row>
    <row r="1012" spans="1:10" x14ac:dyDescent="0.25">
      <c r="A1012" s="96"/>
      <c r="B1012" s="165" t="str">
        <f>IF(C1012="","",VLOOKUP($A1012,'Infos Gerais'!$A$2:$D$101,4,FALSE))</f>
        <v/>
      </c>
      <c r="C1012" s="170" t="str">
        <f>IF(A1012="","",VLOOKUP($A1012,'Infos Gerais'!$A$2:$I$101,7,FALSE))</f>
        <v/>
      </c>
      <c r="D1012" s="167" t="str">
        <f>IF(C1012="","",VLOOKUP($A1012,'Infos Gerais'!$A$2:$I$101,9,FALSE))</f>
        <v/>
      </c>
      <c r="E1012" s="97"/>
      <c r="F1012" s="98"/>
      <c r="G1012" s="113"/>
      <c r="H1012" s="196"/>
      <c r="I1012" s="192"/>
      <c r="J1012" s="100"/>
    </row>
    <row r="1013" spans="1:10" x14ac:dyDescent="0.25">
      <c r="A1013" s="96"/>
      <c r="B1013" s="165" t="str">
        <f>IF(C1013="","",VLOOKUP($A1013,'Infos Gerais'!$A$2:$D$101,4,FALSE))</f>
        <v/>
      </c>
      <c r="C1013" s="170" t="str">
        <f>IF(A1013="","",VLOOKUP($A1013,'Infos Gerais'!$A$2:$I$101,7,FALSE))</f>
        <v/>
      </c>
      <c r="D1013" s="167" t="str">
        <f>IF(C1013="","",VLOOKUP($A1013,'Infos Gerais'!$A$2:$I$101,9,FALSE))</f>
        <v/>
      </c>
      <c r="E1013" s="97"/>
      <c r="F1013" s="98"/>
      <c r="G1013" s="113"/>
      <c r="H1013" s="196"/>
      <c r="I1013" s="192"/>
      <c r="J1013" s="100"/>
    </row>
    <row r="1014" spans="1:10" x14ac:dyDescent="0.25">
      <c r="A1014" s="96"/>
      <c r="B1014" s="165" t="str">
        <f>IF(C1014="","",VLOOKUP($A1014,'Infos Gerais'!$A$2:$D$101,4,FALSE))</f>
        <v/>
      </c>
      <c r="C1014" s="170" t="str">
        <f>IF(A1014="","",VLOOKUP($A1014,'Infos Gerais'!$A$2:$I$101,7,FALSE))</f>
        <v/>
      </c>
      <c r="D1014" s="167" t="str">
        <f>IF(C1014="","",VLOOKUP($A1014,'Infos Gerais'!$A$2:$I$101,9,FALSE))</f>
        <v/>
      </c>
      <c r="E1014" s="97"/>
      <c r="F1014" s="98"/>
      <c r="G1014" s="113"/>
      <c r="H1014" s="196"/>
      <c r="I1014" s="192"/>
      <c r="J1014" s="100"/>
    </row>
    <row r="1015" spans="1:10" x14ac:dyDescent="0.25">
      <c r="A1015" s="96"/>
      <c r="B1015" s="165" t="str">
        <f>IF(C1015="","",VLOOKUP($A1015,'Infos Gerais'!$A$2:$D$101,4,FALSE))</f>
        <v/>
      </c>
      <c r="C1015" s="170" t="str">
        <f>IF(A1015="","",VLOOKUP($A1015,'Infos Gerais'!$A$2:$I$101,7,FALSE))</f>
        <v/>
      </c>
      <c r="D1015" s="167" t="str">
        <f>IF(C1015="","",VLOOKUP($A1015,'Infos Gerais'!$A$2:$I$101,9,FALSE))</f>
        <v/>
      </c>
      <c r="E1015" s="97"/>
      <c r="F1015" s="98"/>
      <c r="G1015" s="113"/>
      <c r="H1015" s="196"/>
      <c r="I1015" s="192"/>
      <c r="J1015" s="100"/>
    </row>
    <row r="1016" spans="1:10" x14ac:dyDescent="0.25">
      <c r="A1016" s="96"/>
      <c r="B1016" s="165" t="str">
        <f>IF(C1016="","",VLOOKUP($A1016,'Infos Gerais'!$A$2:$D$101,4,FALSE))</f>
        <v/>
      </c>
      <c r="C1016" s="170" t="str">
        <f>IF(A1016="","",VLOOKUP($A1016,'Infos Gerais'!$A$2:$I$101,7,FALSE))</f>
        <v/>
      </c>
      <c r="D1016" s="167" t="str">
        <f>IF(C1016="","",VLOOKUP($A1016,'Infos Gerais'!$A$2:$I$101,9,FALSE))</f>
        <v/>
      </c>
      <c r="E1016" s="97"/>
      <c r="F1016" s="98"/>
      <c r="G1016" s="113"/>
      <c r="H1016" s="196"/>
      <c r="I1016" s="192"/>
      <c r="J1016" s="100"/>
    </row>
    <row r="1017" spans="1:10" x14ac:dyDescent="0.25">
      <c r="A1017" s="96"/>
      <c r="B1017" s="165" t="str">
        <f>IF(C1017="","",VLOOKUP($A1017,'Infos Gerais'!$A$2:$D$101,4,FALSE))</f>
        <v/>
      </c>
      <c r="C1017" s="170" t="str">
        <f>IF(A1017="","",VLOOKUP($A1017,'Infos Gerais'!$A$2:$I$101,7,FALSE))</f>
        <v/>
      </c>
      <c r="D1017" s="167" t="str">
        <f>IF(C1017="","",VLOOKUP($A1017,'Infos Gerais'!$A$2:$I$101,9,FALSE))</f>
        <v/>
      </c>
      <c r="E1017" s="97"/>
      <c r="F1017" s="98"/>
      <c r="G1017" s="113"/>
      <c r="H1017" s="196"/>
      <c r="I1017" s="192"/>
      <c r="J1017" s="100"/>
    </row>
    <row r="1018" spans="1:10" x14ac:dyDescent="0.25">
      <c r="A1018" s="96"/>
      <c r="B1018" s="165" t="str">
        <f>IF(C1018="","",VLOOKUP($A1018,'Infos Gerais'!$A$2:$D$101,4,FALSE))</f>
        <v/>
      </c>
      <c r="C1018" s="170" t="str">
        <f>IF(A1018="","",VLOOKUP($A1018,'Infos Gerais'!$A$2:$I$101,7,FALSE))</f>
        <v/>
      </c>
      <c r="D1018" s="167" t="str">
        <f>IF(C1018="","",VLOOKUP($A1018,'Infos Gerais'!$A$2:$I$101,9,FALSE))</f>
        <v/>
      </c>
      <c r="E1018" s="97"/>
      <c r="F1018" s="98"/>
      <c r="G1018" s="113"/>
      <c r="H1018" s="196"/>
      <c r="I1018" s="192"/>
      <c r="J1018" s="100"/>
    </row>
    <row r="1019" spans="1:10" x14ac:dyDescent="0.25">
      <c r="A1019" s="96"/>
      <c r="B1019" s="165" t="str">
        <f>IF(C1019="","",VLOOKUP($A1019,'Infos Gerais'!$A$2:$D$101,4,FALSE))</f>
        <v/>
      </c>
      <c r="C1019" s="170" t="str">
        <f>IF(A1019="","",VLOOKUP($A1019,'Infos Gerais'!$A$2:$I$101,7,FALSE))</f>
        <v/>
      </c>
      <c r="D1019" s="167" t="str">
        <f>IF(C1019="","",VLOOKUP($A1019,'Infos Gerais'!$A$2:$I$101,9,FALSE))</f>
        <v/>
      </c>
      <c r="E1019" s="97"/>
      <c r="F1019" s="98"/>
      <c r="G1019" s="113"/>
      <c r="H1019" s="196"/>
      <c r="I1019" s="192"/>
      <c r="J1019" s="100"/>
    </row>
    <row r="1020" spans="1:10" x14ac:dyDescent="0.25">
      <c r="A1020" s="96"/>
      <c r="B1020" s="165" t="str">
        <f>IF(C1020="","",VLOOKUP($A1020,'Infos Gerais'!$A$2:$D$101,4,FALSE))</f>
        <v/>
      </c>
      <c r="C1020" s="170" t="str">
        <f>IF(A1020="","",VLOOKUP($A1020,'Infos Gerais'!$A$2:$I$101,7,FALSE))</f>
        <v/>
      </c>
      <c r="D1020" s="167" t="str">
        <f>IF(C1020="","",VLOOKUP($A1020,'Infos Gerais'!$A$2:$I$101,9,FALSE))</f>
        <v/>
      </c>
      <c r="E1020" s="97"/>
      <c r="F1020" s="98"/>
      <c r="G1020" s="113"/>
      <c r="H1020" s="196"/>
      <c r="I1020" s="192"/>
      <c r="J1020" s="100"/>
    </row>
    <row r="1021" spans="1:10" x14ac:dyDescent="0.25">
      <c r="A1021" s="96"/>
      <c r="B1021" s="165" t="str">
        <f>IF(C1021="","",VLOOKUP($A1021,'Infos Gerais'!$A$2:$D$101,4,FALSE))</f>
        <v/>
      </c>
      <c r="C1021" s="170" t="str">
        <f>IF(A1021="","",VLOOKUP($A1021,'Infos Gerais'!$A$2:$I$101,7,FALSE))</f>
        <v/>
      </c>
      <c r="D1021" s="167" t="str">
        <f>IF(C1021="","",VLOOKUP($A1021,'Infos Gerais'!$A$2:$I$101,9,FALSE))</f>
        <v/>
      </c>
      <c r="E1021" s="97"/>
      <c r="F1021" s="98"/>
      <c r="G1021" s="113"/>
      <c r="H1021" s="196"/>
      <c r="I1021" s="192"/>
      <c r="J1021" s="100"/>
    </row>
    <row r="1022" spans="1:10" x14ac:dyDescent="0.25">
      <c r="A1022" s="96"/>
      <c r="B1022" s="165" t="str">
        <f>IF(C1022="","",VLOOKUP($A1022,'Infos Gerais'!$A$2:$D$101,4,FALSE))</f>
        <v/>
      </c>
      <c r="C1022" s="170" t="str">
        <f>IF(A1022="","",VLOOKUP($A1022,'Infos Gerais'!$A$2:$I$101,7,FALSE))</f>
        <v/>
      </c>
      <c r="D1022" s="167" t="str">
        <f>IF(C1022="","",VLOOKUP($A1022,'Infos Gerais'!$A$2:$I$101,9,FALSE))</f>
        <v/>
      </c>
      <c r="E1022" s="97"/>
      <c r="F1022" s="98"/>
      <c r="G1022" s="113"/>
      <c r="H1022" s="196"/>
      <c r="I1022" s="192"/>
      <c r="J1022" s="100"/>
    </row>
    <row r="1023" spans="1:10" x14ac:dyDescent="0.25">
      <c r="A1023" s="96"/>
      <c r="B1023" s="165" t="str">
        <f>IF(C1023="","",VLOOKUP($A1023,'Infos Gerais'!$A$2:$D$101,4,FALSE))</f>
        <v/>
      </c>
      <c r="C1023" s="170" t="str">
        <f>IF(A1023="","",VLOOKUP($A1023,'Infos Gerais'!$A$2:$I$101,7,FALSE))</f>
        <v/>
      </c>
      <c r="D1023" s="167" t="str">
        <f>IF(C1023="","",VLOOKUP($A1023,'Infos Gerais'!$A$2:$I$101,9,FALSE))</f>
        <v/>
      </c>
      <c r="E1023" s="97"/>
      <c r="F1023" s="98"/>
      <c r="G1023" s="113"/>
      <c r="H1023" s="196"/>
      <c r="I1023" s="192"/>
      <c r="J1023" s="100"/>
    </row>
    <row r="1024" spans="1:10" x14ac:dyDescent="0.25">
      <c r="A1024" s="96"/>
      <c r="B1024" s="165" t="str">
        <f>IF(C1024="","",VLOOKUP($A1024,'Infos Gerais'!$A$2:$D$101,4,FALSE))</f>
        <v/>
      </c>
      <c r="C1024" s="170" t="str">
        <f>IF(A1024="","",VLOOKUP($A1024,'Infos Gerais'!$A$2:$I$101,7,FALSE))</f>
        <v/>
      </c>
      <c r="D1024" s="167" t="str">
        <f>IF(C1024="","",VLOOKUP($A1024,'Infos Gerais'!$A$2:$I$101,9,FALSE))</f>
        <v/>
      </c>
      <c r="E1024" s="97"/>
      <c r="F1024" s="98"/>
      <c r="G1024" s="113"/>
      <c r="H1024" s="196"/>
      <c r="I1024" s="192"/>
      <c r="J1024" s="100"/>
    </row>
    <row r="1025" spans="1:10" x14ac:dyDescent="0.25">
      <c r="A1025" s="96"/>
      <c r="B1025" s="165" t="str">
        <f>IF(C1025="","",VLOOKUP($A1025,'Infos Gerais'!$A$2:$D$101,4,FALSE))</f>
        <v/>
      </c>
      <c r="C1025" s="170" t="str">
        <f>IF(A1025="","",VLOOKUP($A1025,'Infos Gerais'!$A$2:$I$101,7,FALSE))</f>
        <v/>
      </c>
      <c r="D1025" s="167" t="str">
        <f>IF(C1025="","",VLOOKUP($A1025,'Infos Gerais'!$A$2:$I$101,9,FALSE))</f>
        <v/>
      </c>
      <c r="E1025" s="97"/>
      <c r="F1025" s="98"/>
      <c r="G1025" s="113"/>
      <c r="H1025" s="196"/>
      <c r="I1025" s="192"/>
      <c r="J1025" s="100"/>
    </row>
    <row r="1026" spans="1:10" x14ac:dyDescent="0.25">
      <c r="A1026" s="96"/>
      <c r="B1026" s="165" t="str">
        <f>IF(C1026="","",VLOOKUP($A1026,'Infos Gerais'!$A$2:$D$101,4,FALSE))</f>
        <v/>
      </c>
      <c r="C1026" s="170" t="str">
        <f>IF(A1026="","",VLOOKUP($A1026,'Infos Gerais'!$A$2:$I$101,7,FALSE))</f>
        <v/>
      </c>
      <c r="D1026" s="167" t="str">
        <f>IF(C1026="","",VLOOKUP($A1026,'Infos Gerais'!$A$2:$I$101,9,FALSE))</f>
        <v/>
      </c>
      <c r="E1026" s="97"/>
      <c r="F1026" s="98"/>
      <c r="G1026" s="113"/>
      <c r="H1026" s="196"/>
      <c r="I1026" s="192"/>
      <c r="J1026" s="100"/>
    </row>
    <row r="1027" spans="1:10" x14ac:dyDescent="0.25">
      <c r="A1027" s="96"/>
      <c r="B1027" s="165" t="str">
        <f>IF(C1027="","",VLOOKUP($A1027,'Infos Gerais'!$A$2:$D$101,4,FALSE))</f>
        <v/>
      </c>
      <c r="C1027" s="170" t="str">
        <f>IF(A1027="","",VLOOKUP($A1027,'Infos Gerais'!$A$2:$I$101,7,FALSE))</f>
        <v/>
      </c>
      <c r="D1027" s="167" t="str">
        <f>IF(C1027="","",VLOOKUP($A1027,'Infos Gerais'!$A$2:$I$101,9,FALSE))</f>
        <v/>
      </c>
      <c r="E1027" s="97"/>
      <c r="F1027" s="98"/>
      <c r="G1027" s="113"/>
      <c r="H1027" s="196"/>
      <c r="I1027" s="192"/>
      <c r="J1027" s="100"/>
    </row>
    <row r="1028" spans="1:10" x14ac:dyDescent="0.25">
      <c r="A1028" s="96"/>
      <c r="B1028" s="165" t="str">
        <f>IF(C1028="","",VLOOKUP($A1028,'Infos Gerais'!$A$2:$D$101,4,FALSE))</f>
        <v/>
      </c>
      <c r="C1028" s="170" t="str">
        <f>IF(A1028="","",VLOOKUP($A1028,'Infos Gerais'!$A$2:$I$101,7,FALSE))</f>
        <v/>
      </c>
      <c r="D1028" s="167" t="str">
        <f>IF(C1028="","",VLOOKUP($A1028,'Infos Gerais'!$A$2:$I$101,9,FALSE))</f>
        <v/>
      </c>
      <c r="E1028" s="97"/>
      <c r="F1028" s="98"/>
      <c r="G1028" s="113"/>
      <c r="H1028" s="196"/>
      <c r="I1028" s="192"/>
      <c r="J1028" s="100"/>
    </row>
    <row r="1029" spans="1:10" x14ac:dyDescent="0.25">
      <c r="A1029" s="96"/>
      <c r="B1029" s="165" t="str">
        <f>IF(C1029="","",VLOOKUP($A1029,'Infos Gerais'!$A$2:$D$101,4,FALSE))</f>
        <v/>
      </c>
      <c r="C1029" s="170" t="str">
        <f>IF(A1029="","",VLOOKUP($A1029,'Infos Gerais'!$A$2:$I$101,7,FALSE))</f>
        <v/>
      </c>
      <c r="D1029" s="167" t="str">
        <f>IF(C1029="","",VLOOKUP($A1029,'Infos Gerais'!$A$2:$I$101,9,FALSE))</f>
        <v/>
      </c>
      <c r="E1029" s="97"/>
      <c r="F1029" s="98"/>
      <c r="G1029" s="113"/>
      <c r="H1029" s="196"/>
      <c r="I1029" s="192"/>
      <c r="J1029" s="100"/>
    </row>
    <row r="1030" spans="1:10" x14ac:dyDescent="0.25">
      <c r="A1030" s="96"/>
      <c r="B1030" s="165" t="str">
        <f>IF(C1030="","",VLOOKUP($A1030,'Infos Gerais'!$A$2:$D$101,4,FALSE))</f>
        <v/>
      </c>
      <c r="C1030" s="170" t="str">
        <f>IF(A1030="","",VLOOKUP($A1030,'Infos Gerais'!$A$2:$I$101,7,FALSE))</f>
        <v/>
      </c>
      <c r="D1030" s="167" t="str">
        <f>IF(C1030="","",VLOOKUP($A1030,'Infos Gerais'!$A$2:$I$101,9,FALSE))</f>
        <v/>
      </c>
      <c r="E1030" s="97"/>
      <c r="F1030" s="98"/>
      <c r="G1030" s="113"/>
      <c r="H1030" s="196"/>
      <c r="I1030" s="192"/>
      <c r="J1030" s="100"/>
    </row>
    <row r="1031" spans="1:10" x14ac:dyDescent="0.25">
      <c r="A1031" s="96"/>
      <c r="B1031" s="165" t="str">
        <f>IF(C1031="","",VLOOKUP($A1031,'Infos Gerais'!$A$2:$D$101,4,FALSE))</f>
        <v/>
      </c>
      <c r="C1031" s="170" t="str">
        <f>IF(A1031="","",VLOOKUP($A1031,'Infos Gerais'!$A$2:$I$101,7,FALSE))</f>
        <v/>
      </c>
      <c r="D1031" s="167" t="str">
        <f>IF(C1031="","",VLOOKUP($A1031,'Infos Gerais'!$A$2:$I$101,9,FALSE))</f>
        <v/>
      </c>
      <c r="E1031" s="97"/>
      <c r="F1031" s="98"/>
      <c r="G1031" s="113"/>
      <c r="H1031" s="196"/>
      <c r="I1031" s="192"/>
      <c r="J1031" s="100"/>
    </row>
    <row r="1032" spans="1:10" x14ac:dyDescent="0.25">
      <c r="A1032" s="96"/>
      <c r="B1032" s="165" t="str">
        <f>IF(C1032="","",VLOOKUP($A1032,'Infos Gerais'!$A$2:$D$101,4,FALSE))</f>
        <v/>
      </c>
      <c r="C1032" s="170" t="str">
        <f>IF(A1032="","",VLOOKUP($A1032,'Infos Gerais'!$A$2:$I$101,7,FALSE))</f>
        <v/>
      </c>
      <c r="D1032" s="167" t="str">
        <f>IF(C1032="","",VLOOKUP($A1032,'Infos Gerais'!$A$2:$I$101,9,FALSE))</f>
        <v/>
      </c>
      <c r="E1032" s="97"/>
      <c r="F1032" s="98"/>
      <c r="G1032" s="113"/>
      <c r="H1032" s="196"/>
      <c r="I1032" s="192"/>
      <c r="J1032" s="100"/>
    </row>
    <row r="1033" spans="1:10" x14ac:dyDescent="0.25">
      <c r="A1033" s="96"/>
      <c r="B1033" s="165" t="str">
        <f>IF(C1033="","",VLOOKUP($A1033,'Infos Gerais'!$A$2:$D$101,4,FALSE))</f>
        <v/>
      </c>
      <c r="C1033" s="170" t="str">
        <f>IF(A1033="","",VLOOKUP($A1033,'Infos Gerais'!$A$2:$I$101,7,FALSE))</f>
        <v/>
      </c>
      <c r="D1033" s="167" t="str">
        <f>IF(C1033="","",VLOOKUP($A1033,'Infos Gerais'!$A$2:$I$101,9,FALSE))</f>
        <v/>
      </c>
      <c r="E1033" s="97"/>
      <c r="F1033" s="98"/>
      <c r="G1033" s="113"/>
      <c r="H1033" s="196"/>
      <c r="I1033" s="192"/>
      <c r="J1033" s="100"/>
    </row>
    <row r="1034" spans="1:10" x14ac:dyDescent="0.25">
      <c r="A1034" s="96"/>
      <c r="B1034" s="165" t="str">
        <f>IF(C1034="","",VLOOKUP($A1034,'Infos Gerais'!$A$2:$D$101,4,FALSE))</f>
        <v/>
      </c>
      <c r="C1034" s="170" t="str">
        <f>IF(A1034="","",VLOOKUP($A1034,'Infos Gerais'!$A$2:$I$101,7,FALSE))</f>
        <v/>
      </c>
      <c r="D1034" s="167" t="str">
        <f>IF(C1034="","",VLOOKUP($A1034,'Infos Gerais'!$A$2:$I$101,9,FALSE))</f>
        <v/>
      </c>
      <c r="E1034" s="97"/>
      <c r="F1034" s="98"/>
      <c r="G1034" s="113"/>
      <c r="H1034" s="196"/>
      <c r="I1034" s="192"/>
      <c r="J1034" s="100"/>
    </row>
    <row r="1035" spans="1:10" x14ac:dyDescent="0.25">
      <c r="A1035" s="96"/>
      <c r="B1035" s="165" t="str">
        <f>IF(C1035="","",VLOOKUP($A1035,'Infos Gerais'!$A$2:$D$101,4,FALSE))</f>
        <v/>
      </c>
      <c r="C1035" s="170" t="str">
        <f>IF(A1035="","",VLOOKUP($A1035,'Infos Gerais'!$A$2:$I$101,7,FALSE))</f>
        <v/>
      </c>
      <c r="D1035" s="167" t="str">
        <f>IF(C1035="","",VLOOKUP($A1035,'Infos Gerais'!$A$2:$I$101,9,FALSE))</f>
        <v/>
      </c>
      <c r="E1035" s="97"/>
      <c r="F1035" s="98"/>
      <c r="G1035" s="113"/>
      <c r="H1035" s="196"/>
      <c r="I1035" s="192"/>
      <c r="J1035" s="100"/>
    </row>
    <row r="1036" spans="1:10" x14ac:dyDescent="0.25">
      <c r="A1036" s="96"/>
      <c r="B1036" s="165" t="str">
        <f>IF(C1036="","",VLOOKUP($A1036,'Infos Gerais'!$A$2:$D$101,4,FALSE))</f>
        <v/>
      </c>
      <c r="C1036" s="170" t="str">
        <f>IF(A1036="","",VLOOKUP($A1036,'Infos Gerais'!$A$2:$I$101,7,FALSE))</f>
        <v/>
      </c>
      <c r="D1036" s="167" t="str">
        <f>IF(C1036="","",VLOOKUP($A1036,'Infos Gerais'!$A$2:$I$101,9,FALSE))</f>
        <v/>
      </c>
      <c r="E1036" s="97"/>
      <c r="F1036" s="98"/>
      <c r="G1036" s="113"/>
      <c r="H1036" s="196"/>
      <c r="I1036" s="192"/>
      <c r="J1036" s="100"/>
    </row>
    <row r="1037" spans="1:10" x14ac:dyDescent="0.25">
      <c r="A1037" s="96"/>
      <c r="B1037" s="165" t="str">
        <f>IF(C1037="","",VLOOKUP($A1037,'Infos Gerais'!$A$2:$D$101,4,FALSE))</f>
        <v/>
      </c>
      <c r="C1037" s="170" t="str">
        <f>IF(A1037="","",VLOOKUP($A1037,'Infos Gerais'!$A$2:$I$101,7,FALSE))</f>
        <v/>
      </c>
      <c r="D1037" s="167" t="str">
        <f>IF(C1037="","",VLOOKUP($A1037,'Infos Gerais'!$A$2:$I$101,9,FALSE))</f>
        <v/>
      </c>
      <c r="E1037" s="97"/>
      <c r="F1037" s="98"/>
      <c r="G1037" s="113"/>
      <c r="H1037" s="196"/>
      <c r="I1037" s="192"/>
      <c r="J1037" s="100"/>
    </row>
    <row r="1038" spans="1:10" x14ac:dyDescent="0.25">
      <c r="A1038" s="96"/>
      <c r="B1038" s="165" t="str">
        <f>IF(C1038="","",VLOOKUP($A1038,'Infos Gerais'!$A$2:$D$101,4,FALSE))</f>
        <v/>
      </c>
      <c r="C1038" s="170" t="str">
        <f>IF(A1038="","",VLOOKUP($A1038,'Infos Gerais'!$A$2:$I$101,7,FALSE))</f>
        <v/>
      </c>
      <c r="D1038" s="167" t="str">
        <f>IF(C1038="","",VLOOKUP($A1038,'Infos Gerais'!$A$2:$I$101,9,FALSE))</f>
        <v/>
      </c>
      <c r="E1038" s="97"/>
      <c r="F1038" s="98"/>
      <c r="G1038" s="113"/>
      <c r="H1038" s="196"/>
      <c r="I1038" s="192"/>
      <c r="J1038" s="100"/>
    </row>
    <row r="1039" spans="1:10" x14ac:dyDescent="0.25">
      <c r="A1039" s="96"/>
      <c r="B1039" s="165" t="str">
        <f>IF(C1039="","",VLOOKUP($A1039,'Infos Gerais'!$A$2:$D$101,4,FALSE))</f>
        <v/>
      </c>
      <c r="C1039" s="170" t="str">
        <f>IF(A1039="","",VLOOKUP($A1039,'Infos Gerais'!$A$2:$I$101,7,FALSE))</f>
        <v/>
      </c>
      <c r="D1039" s="167" t="str">
        <f>IF(C1039="","",VLOOKUP($A1039,'Infos Gerais'!$A$2:$I$101,9,FALSE))</f>
        <v/>
      </c>
      <c r="E1039" s="97"/>
      <c r="F1039" s="98"/>
      <c r="G1039" s="113"/>
      <c r="H1039" s="196"/>
      <c r="I1039" s="192"/>
      <c r="J1039" s="100"/>
    </row>
    <row r="1040" spans="1:10" x14ac:dyDescent="0.25">
      <c r="A1040" s="96"/>
      <c r="B1040" s="165" t="str">
        <f>IF(C1040="","",VLOOKUP($A1040,'Infos Gerais'!$A$2:$D$101,4,FALSE))</f>
        <v/>
      </c>
      <c r="C1040" s="170" t="str">
        <f>IF(A1040="","",VLOOKUP($A1040,'Infos Gerais'!$A$2:$I$101,7,FALSE))</f>
        <v/>
      </c>
      <c r="D1040" s="167" t="str">
        <f>IF(C1040="","",VLOOKUP($A1040,'Infos Gerais'!$A$2:$I$101,9,FALSE))</f>
        <v/>
      </c>
      <c r="E1040" s="97"/>
      <c r="F1040" s="98"/>
      <c r="G1040" s="113"/>
      <c r="H1040" s="196"/>
      <c r="I1040" s="192"/>
      <c r="J1040" s="100"/>
    </row>
    <row r="1041" spans="1:10" x14ac:dyDescent="0.25">
      <c r="A1041" s="96"/>
      <c r="B1041" s="165" t="str">
        <f>IF(C1041="","",VLOOKUP($A1041,'Infos Gerais'!$A$2:$D$101,4,FALSE))</f>
        <v/>
      </c>
      <c r="C1041" s="170" t="str">
        <f>IF(A1041="","",VLOOKUP($A1041,'Infos Gerais'!$A$2:$I$101,7,FALSE))</f>
        <v/>
      </c>
      <c r="D1041" s="167" t="str">
        <f>IF(C1041="","",VLOOKUP($A1041,'Infos Gerais'!$A$2:$I$101,9,FALSE))</f>
        <v/>
      </c>
      <c r="E1041" s="97"/>
      <c r="F1041" s="98"/>
      <c r="G1041" s="113"/>
      <c r="H1041" s="196"/>
      <c r="I1041" s="192"/>
      <c r="J1041" s="100"/>
    </row>
    <row r="1042" spans="1:10" x14ac:dyDescent="0.25">
      <c r="A1042" s="96"/>
      <c r="B1042" s="165" t="str">
        <f>IF(C1042="","",VLOOKUP($A1042,'Infos Gerais'!$A$2:$D$101,4,FALSE))</f>
        <v/>
      </c>
      <c r="C1042" s="170" t="str">
        <f>IF(A1042="","",VLOOKUP($A1042,'Infos Gerais'!$A$2:$I$101,7,FALSE))</f>
        <v/>
      </c>
      <c r="D1042" s="167" t="str">
        <f>IF(C1042="","",VLOOKUP($A1042,'Infos Gerais'!$A$2:$I$101,9,FALSE))</f>
        <v/>
      </c>
      <c r="E1042" s="97"/>
      <c r="F1042" s="98"/>
      <c r="G1042" s="113"/>
      <c r="H1042" s="196"/>
      <c r="I1042" s="192"/>
      <c r="J1042" s="100"/>
    </row>
    <row r="1043" spans="1:10" x14ac:dyDescent="0.25">
      <c r="A1043" s="96"/>
      <c r="B1043" s="165" t="str">
        <f>IF(C1043="","",VLOOKUP($A1043,'Infos Gerais'!$A$2:$D$101,4,FALSE))</f>
        <v/>
      </c>
      <c r="C1043" s="170" t="str">
        <f>IF(A1043="","",VLOOKUP($A1043,'Infos Gerais'!$A$2:$I$101,7,FALSE))</f>
        <v/>
      </c>
      <c r="D1043" s="167" t="str">
        <f>IF(C1043="","",VLOOKUP($A1043,'Infos Gerais'!$A$2:$I$101,9,FALSE))</f>
        <v/>
      </c>
      <c r="E1043" s="97"/>
      <c r="F1043" s="98"/>
      <c r="G1043" s="113"/>
      <c r="H1043" s="196"/>
      <c r="I1043" s="192"/>
      <c r="J1043" s="100"/>
    </row>
    <row r="1044" spans="1:10" x14ac:dyDescent="0.25">
      <c r="A1044" s="96"/>
      <c r="B1044" s="165" t="str">
        <f>IF(C1044="","",VLOOKUP($A1044,'Infos Gerais'!$A$2:$D$101,4,FALSE))</f>
        <v/>
      </c>
      <c r="C1044" s="170" t="str">
        <f>IF(A1044="","",VLOOKUP($A1044,'Infos Gerais'!$A$2:$I$101,7,FALSE))</f>
        <v/>
      </c>
      <c r="D1044" s="167" t="str">
        <f>IF(C1044="","",VLOOKUP($A1044,'Infos Gerais'!$A$2:$I$101,9,FALSE))</f>
        <v/>
      </c>
      <c r="E1044" s="97"/>
      <c r="F1044" s="98"/>
      <c r="G1044" s="113"/>
      <c r="H1044" s="196"/>
      <c r="I1044" s="192"/>
      <c r="J1044" s="100"/>
    </row>
    <row r="1045" spans="1:10" x14ac:dyDescent="0.25">
      <c r="A1045" s="96"/>
      <c r="B1045" s="165" t="str">
        <f>IF(C1045="","",VLOOKUP($A1045,'Infos Gerais'!$A$2:$D$101,4,FALSE))</f>
        <v/>
      </c>
      <c r="C1045" s="170" t="str">
        <f>IF(A1045="","",VLOOKUP($A1045,'Infos Gerais'!$A$2:$I$101,7,FALSE))</f>
        <v/>
      </c>
      <c r="D1045" s="167" t="str">
        <f>IF(C1045="","",VLOOKUP($A1045,'Infos Gerais'!$A$2:$I$101,9,FALSE))</f>
        <v/>
      </c>
      <c r="E1045" s="97"/>
      <c r="F1045" s="98"/>
      <c r="G1045" s="113"/>
      <c r="H1045" s="196"/>
      <c r="I1045" s="192"/>
      <c r="J1045" s="100"/>
    </row>
    <row r="1046" spans="1:10" x14ac:dyDescent="0.25">
      <c r="A1046" s="96"/>
      <c r="B1046" s="165" t="str">
        <f>IF(C1046="","",VLOOKUP($A1046,'Infos Gerais'!$A$2:$D$101,4,FALSE))</f>
        <v/>
      </c>
      <c r="C1046" s="170" t="str">
        <f>IF(A1046="","",VLOOKUP($A1046,'Infos Gerais'!$A$2:$I$101,7,FALSE))</f>
        <v/>
      </c>
      <c r="D1046" s="167" t="str">
        <f>IF(C1046="","",VLOOKUP($A1046,'Infos Gerais'!$A$2:$I$101,9,FALSE))</f>
        <v/>
      </c>
      <c r="E1046" s="97"/>
      <c r="F1046" s="98"/>
      <c r="G1046" s="113"/>
      <c r="H1046" s="196"/>
      <c r="I1046" s="192"/>
      <c r="J1046" s="100"/>
    </row>
    <row r="1047" spans="1:10" x14ac:dyDescent="0.25">
      <c r="A1047" s="96"/>
      <c r="B1047" s="165" t="str">
        <f>IF(C1047="","",VLOOKUP($A1047,'Infos Gerais'!$A$2:$D$101,4,FALSE))</f>
        <v/>
      </c>
      <c r="C1047" s="170" t="str">
        <f>IF(A1047="","",VLOOKUP($A1047,'Infos Gerais'!$A$2:$I$101,7,FALSE))</f>
        <v/>
      </c>
      <c r="D1047" s="167" t="str">
        <f>IF(C1047="","",VLOOKUP($A1047,'Infos Gerais'!$A$2:$I$101,9,FALSE))</f>
        <v/>
      </c>
      <c r="E1047" s="97"/>
      <c r="F1047" s="98"/>
      <c r="G1047" s="113"/>
      <c r="H1047" s="196"/>
      <c r="I1047" s="192"/>
      <c r="J1047" s="100"/>
    </row>
    <row r="1048" spans="1:10" x14ac:dyDescent="0.25">
      <c r="A1048" s="96"/>
      <c r="B1048" s="165" t="str">
        <f>IF(C1048="","",VLOOKUP($A1048,'Infos Gerais'!$A$2:$D$101,4,FALSE))</f>
        <v/>
      </c>
      <c r="C1048" s="170" t="str">
        <f>IF(A1048="","",VLOOKUP($A1048,'Infos Gerais'!$A$2:$I$101,7,FALSE))</f>
        <v/>
      </c>
      <c r="D1048" s="167" t="str">
        <f>IF(C1048="","",VLOOKUP($A1048,'Infos Gerais'!$A$2:$I$101,9,FALSE))</f>
        <v/>
      </c>
      <c r="E1048" s="97"/>
      <c r="F1048" s="98"/>
      <c r="G1048" s="113"/>
      <c r="H1048" s="196"/>
      <c r="I1048" s="192"/>
      <c r="J1048" s="100"/>
    </row>
    <row r="1049" spans="1:10" x14ac:dyDescent="0.25">
      <c r="A1049" s="96"/>
      <c r="B1049" s="165" t="str">
        <f>IF(C1049="","",VLOOKUP($A1049,'Infos Gerais'!$A$2:$D$101,4,FALSE))</f>
        <v/>
      </c>
      <c r="C1049" s="170" t="str">
        <f>IF(A1049="","",VLOOKUP($A1049,'Infos Gerais'!$A$2:$I$101,7,FALSE))</f>
        <v/>
      </c>
      <c r="D1049" s="167" t="str">
        <f>IF(C1049="","",VLOOKUP($A1049,'Infos Gerais'!$A$2:$I$101,9,FALSE))</f>
        <v/>
      </c>
      <c r="E1049" s="97"/>
      <c r="F1049" s="98"/>
      <c r="G1049" s="113"/>
      <c r="H1049" s="196"/>
      <c r="I1049" s="192"/>
      <c r="J1049" s="100"/>
    </row>
    <row r="1050" spans="1:10" x14ac:dyDescent="0.25">
      <c r="A1050" s="96"/>
      <c r="B1050" s="165" t="str">
        <f>IF(C1050="","",VLOOKUP($A1050,'Infos Gerais'!$A$2:$D$101,4,FALSE))</f>
        <v/>
      </c>
      <c r="C1050" s="170" t="str">
        <f>IF(A1050="","",VLOOKUP($A1050,'Infos Gerais'!$A$2:$I$101,7,FALSE))</f>
        <v/>
      </c>
      <c r="D1050" s="167" t="str">
        <f>IF(C1050="","",VLOOKUP($A1050,'Infos Gerais'!$A$2:$I$101,9,FALSE))</f>
        <v/>
      </c>
      <c r="E1050" s="97"/>
      <c r="F1050" s="98"/>
      <c r="G1050" s="113"/>
      <c r="H1050" s="196"/>
      <c r="I1050" s="192"/>
      <c r="J1050" s="100"/>
    </row>
    <row r="1051" spans="1:10" x14ac:dyDescent="0.25">
      <c r="A1051" s="96"/>
      <c r="B1051" s="165" t="str">
        <f>IF(C1051="","",VLOOKUP($A1051,'Infos Gerais'!$A$2:$D$101,4,FALSE))</f>
        <v/>
      </c>
      <c r="C1051" s="170" t="str">
        <f>IF(A1051="","",VLOOKUP($A1051,'Infos Gerais'!$A$2:$I$101,7,FALSE))</f>
        <v/>
      </c>
      <c r="D1051" s="167" t="str">
        <f>IF(C1051="","",VLOOKUP($A1051,'Infos Gerais'!$A$2:$I$101,9,FALSE))</f>
        <v/>
      </c>
      <c r="E1051" s="97"/>
      <c r="F1051" s="98"/>
      <c r="G1051" s="113"/>
      <c r="H1051" s="196"/>
      <c r="I1051" s="192"/>
      <c r="J1051" s="100"/>
    </row>
    <row r="1052" spans="1:10" x14ac:dyDescent="0.25">
      <c r="A1052" s="96"/>
      <c r="B1052" s="165" t="str">
        <f>IF(C1052="","",VLOOKUP($A1052,'Infos Gerais'!$A$2:$D$101,4,FALSE))</f>
        <v/>
      </c>
      <c r="C1052" s="170" t="str">
        <f>IF(A1052="","",VLOOKUP($A1052,'Infos Gerais'!$A$2:$I$101,7,FALSE))</f>
        <v/>
      </c>
      <c r="D1052" s="167" t="str">
        <f>IF(C1052="","",VLOOKUP($A1052,'Infos Gerais'!$A$2:$I$101,9,FALSE))</f>
        <v/>
      </c>
      <c r="E1052" s="97"/>
      <c r="F1052" s="98"/>
      <c r="G1052" s="113"/>
      <c r="H1052" s="196"/>
      <c r="I1052" s="192"/>
      <c r="J1052" s="100"/>
    </row>
    <row r="1053" spans="1:10" x14ac:dyDescent="0.25">
      <c r="A1053" s="96"/>
      <c r="B1053" s="165" t="str">
        <f>IF(C1053="","",VLOOKUP($A1053,'Infos Gerais'!$A$2:$D$101,4,FALSE))</f>
        <v/>
      </c>
      <c r="C1053" s="170" t="str">
        <f>IF(A1053="","",VLOOKUP($A1053,'Infos Gerais'!$A$2:$I$101,7,FALSE))</f>
        <v/>
      </c>
      <c r="D1053" s="167" t="str">
        <f>IF(C1053="","",VLOOKUP($A1053,'Infos Gerais'!$A$2:$I$101,9,FALSE))</f>
        <v/>
      </c>
      <c r="E1053" s="97"/>
      <c r="F1053" s="98"/>
      <c r="G1053" s="113"/>
      <c r="H1053" s="196"/>
      <c r="I1053" s="192"/>
      <c r="J1053" s="100"/>
    </row>
    <row r="1054" spans="1:10" x14ac:dyDescent="0.25">
      <c r="A1054" s="96"/>
      <c r="B1054" s="165" t="str">
        <f>IF(C1054="","",VLOOKUP($A1054,'Infos Gerais'!$A$2:$D$101,4,FALSE))</f>
        <v/>
      </c>
      <c r="C1054" s="170" t="str">
        <f>IF(A1054="","",VLOOKUP($A1054,'Infos Gerais'!$A$2:$I$101,7,FALSE))</f>
        <v/>
      </c>
      <c r="D1054" s="167" t="str">
        <f>IF(C1054="","",VLOOKUP($A1054,'Infos Gerais'!$A$2:$I$101,9,FALSE))</f>
        <v/>
      </c>
      <c r="E1054" s="97"/>
      <c r="F1054" s="98"/>
      <c r="G1054" s="113"/>
      <c r="H1054" s="196"/>
      <c r="I1054" s="192"/>
      <c r="J1054" s="100"/>
    </row>
    <row r="1055" spans="1:10" x14ac:dyDescent="0.25">
      <c r="A1055" s="96"/>
      <c r="B1055" s="165" t="str">
        <f>IF(C1055="","",VLOOKUP($A1055,'Infos Gerais'!$A$2:$D$101,4,FALSE))</f>
        <v/>
      </c>
      <c r="C1055" s="170" t="str">
        <f>IF(A1055="","",VLOOKUP($A1055,'Infos Gerais'!$A$2:$I$101,7,FALSE))</f>
        <v/>
      </c>
      <c r="D1055" s="167" t="str">
        <f>IF(C1055="","",VLOOKUP($A1055,'Infos Gerais'!$A$2:$I$101,9,FALSE))</f>
        <v/>
      </c>
      <c r="E1055" s="97"/>
      <c r="F1055" s="98"/>
      <c r="G1055" s="113"/>
      <c r="H1055" s="196"/>
      <c r="I1055" s="192"/>
      <c r="J1055" s="100"/>
    </row>
    <row r="1056" spans="1:10" x14ac:dyDescent="0.25">
      <c r="A1056" s="96"/>
      <c r="B1056" s="165" t="str">
        <f>IF(C1056="","",VLOOKUP($A1056,'Infos Gerais'!$A$2:$D$101,4,FALSE))</f>
        <v/>
      </c>
      <c r="C1056" s="170" t="str">
        <f>IF(A1056="","",VLOOKUP($A1056,'Infos Gerais'!$A$2:$I$101,7,FALSE))</f>
        <v/>
      </c>
      <c r="D1056" s="167" t="str">
        <f>IF(C1056="","",VLOOKUP($A1056,'Infos Gerais'!$A$2:$I$101,9,FALSE))</f>
        <v/>
      </c>
      <c r="E1056" s="97"/>
      <c r="F1056" s="98"/>
      <c r="G1056" s="113"/>
      <c r="H1056" s="196"/>
      <c r="I1056" s="192"/>
      <c r="J1056" s="100"/>
    </row>
    <row r="1057" spans="1:10" x14ac:dyDescent="0.25">
      <c r="A1057" s="96"/>
      <c r="B1057" s="165" t="str">
        <f>IF(C1057="","",VLOOKUP($A1057,'Infos Gerais'!$A$2:$D$101,4,FALSE))</f>
        <v/>
      </c>
      <c r="C1057" s="170" t="str">
        <f>IF(A1057="","",VLOOKUP($A1057,'Infos Gerais'!$A$2:$I$101,7,FALSE))</f>
        <v/>
      </c>
      <c r="D1057" s="167" t="str">
        <f>IF(C1057="","",VLOOKUP($A1057,'Infos Gerais'!$A$2:$I$101,9,FALSE))</f>
        <v/>
      </c>
      <c r="E1057" s="97"/>
      <c r="F1057" s="98"/>
      <c r="G1057" s="113"/>
      <c r="H1057" s="196"/>
      <c r="I1057" s="192"/>
      <c r="J1057" s="100"/>
    </row>
    <row r="1058" spans="1:10" x14ac:dyDescent="0.25">
      <c r="A1058" s="96"/>
      <c r="B1058" s="165" t="str">
        <f>IF(C1058="","",VLOOKUP($A1058,'Infos Gerais'!$A$2:$D$101,4,FALSE))</f>
        <v/>
      </c>
      <c r="C1058" s="170" t="str">
        <f>IF(A1058="","",VLOOKUP($A1058,'Infos Gerais'!$A$2:$I$101,7,FALSE))</f>
        <v/>
      </c>
      <c r="D1058" s="167" t="str">
        <f>IF(C1058="","",VLOOKUP($A1058,'Infos Gerais'!$A$2:$I$101,9,FALSE))</f>
        <v/>
      </c>
      <c r="E1058" s="97"/>
      <c r="F1058" s="98"/>
      <c r="G1058" s="113"/>
      <c r="H1058" s="196"/>
      <c r="I1058" s="192"/>
      <c r="J1058" s="100"/>
    </row>
    <row r="1059" spans="1:10" x14ac:dyDescent="0.25">
      <c r="A1059" s="96"/>
      <c r="B1059" s="165" t="str">
        <f>IF(C1059="","",VLOOKUP($A1059,'Infos Gerais'!$A$2:$D$101,4,FALSE))</f>
        <v/>
      </c>
      <c r="C1059" s="170" t="str">
        <f>IF(A1059="","",VLOOKUP($A1059,'Infos Gerais'!$A$2:$I$101,7,FALSE))</f>
        <v/>
      </c>
      <c r="D1059" s="167" t="str">
        <f>IF(C1059="","",VLOOKUP($A1059,'Infos Gerais'!$A$2:$I$101,9,FALSE))</f>
        <v/>
      </c>
      <c r="E1059" s="97"/>
      <c r="F1059" s="98"/>
      <c r="G1059" s="113"/>
      <c r="H1059" s="196"/>
      <c r="I1059" s="192"/>
      <c r="J1059" s="100"/>
    </row>
    <row r="1060" spans="1:10" x14ac:dyDescent="0.25">
      <c r="A1060" s="96"/>
      <c r="B1060" s="165" t="str">
        <f>IF(C1060="","",VLOOKUP($A1060,'Infos Gerais'!$A$2:$D$101,4,FALSE))</f>
        <v/>
      </c>
      <c r="C1060" s="170" t="str">
        <f>IF(A1060="","",VLOOKUP($A1060,'Infos Gerais'!$A$2:$I$101,7,FALSE))</f>
        <v/>
      </c>
      <c r="D1060" s="167" t="str">
        <f>IF(C1060="","",VLOOKUP($A1060,'Infos Gerais'!$A$2:$I$101,9,FALSE))</f>
        <v/>
      </c>
      <c r="E1060" s="97"/>
      <c r="F1060" s="98"/>
      <c r="G1060" s="113"/>
      <c r="H1060" s="196"/>
      <c r="I1060" s="192"/>
      <c r="J1060" s="100"/>
    </row>
    <row r="1061" spans="1:10" x14ac:dyDescent="0.25">
      <c r="A1061" s="96"/>
      <c r="B1061" s="165" t="str">
        <f>IF(C1061="","",VLOOKUP($A1061,'Infos Gerais'!$A$2:$D$101,4,FALSE))</f>
        <v/>
      </c>
      <c r="C1061" s="170" t="str">
        <f>IF(A1061="","",VLOOKUP($A1061,'Infos Gerais'!$A$2:$I$101,7,FALSE))</f>
        <v/>
      </c>
      <c r="D1061" s="167" t="str">
        <f>IF(C1061="","",VLOOKUP($A1061,'Infos Gerais'!$A$2:$I$101,9,FALSE))</f>
        <v/>
      </c>
      <c r="E1061" s="97"/>
      <c r="F1061" s="98"/>
      <c r="G1061" s="113"/>
      <c r="H1061" s="196"/>
      <c r="I1061" s="192"/>
      <c r="J1061" s="100"/>
    </row>
    <row r="1062" spans="1:10" x14ac:dyDescent="0.25">
      <c r="A1062" s="96"/>
      <c r="B1062" s="165" t="str">
        <f>IF(C1062="","",VLOOKUP($A1062,'Infos Gerais'!$A$2:$D$101,4,FALSE))</f>
        <v/>
      </c>
      <c r="C1062" s="170" t="str">
        <f>IF(A1062="","",VLOOKUP($A1062,'Infos Gerais'!$A$2:$I$101,7,FALSE))</f>
        <v/>
      </c>
      <c r="D1062" s="167" t="str">
        <f>IF(C1062="","",VLOOKUP($A1062,'Infos Gerais'!$A$2:$I$101,9,FALSE))</f>
        <v/>
      </c>
      <c r="E1062" s="97"/>
      <c r="F1062" s="98"/>
      <c r="G1062" s="113"/>
      <c r="H1062" s="196"/>
      <c r="I1062" s="192"/>
      <c r="J1062" s="100"/>
    </row>
    <row r="1063" spans="1:10" x14ac:dyDescent="0.25">
      <c r="A1063" s="96"/>
      <c r="B1063" s="165" t="str">
        <f>IF(C1063="","",VLOOKUP($A1063,'Infos Gerais'!$A$2:$D$101,4,FALSE))</f>
        <v/>
      </c>
      <c r="C1063" s="170" t="str">
        <f>IF(A1063="","",VLOOKUP($A1063,'Infos Gerais'!$A$2:$I$101,7,FALSE))</f>
        <v/>
      </c>
      <c r="D1063" s="167" t="str">
        <f>IF(C1063="","",VLOOKUP($A1063,'Infos Gerais'!$A$2:$I$101,9,FALSE))</f>
        <v/>
      </c>
      <c r="E1063" s="97"/>
      <c r="F1063" s="98"/>
      <c r="G1063" s="113"/>
      <c r="H1063" s="196"/>
      <c r="I1063" s="192"/>
      <c r="J1063" s="100"/>
    </row>
    <row r="1064" spans="1:10" x14ac:dyDescent="0.25">
      <c r="A1064" s="96"/>
      <c r="B1064" s="165" t="str">
        <f>IF(C1064="","",VLOOKUP($A1064,'Infos Gerais'!$A$2:$D$101,4,FALSE))</f>
        <v/>
      </c>
      <c r="C1064" s="170" t="str">
        <f>IF(A1064="","",VLOOKUP($A1064,'Infos Gerais'!$A$2:$I$101,7,FALSE))</f>
        <v/>
      </c>
      <c r="D1064" s="167" t="str">
        <f>IF(C1064="","",VLOOKUP($A1064,'Infos Gerais'!$A$2:$I$101,9,FALSE))</f>
        <v/>
      </c>
      <c r="E1064" s="97"/>
      <c r="F1064" s="98"/>
      <c r="G1064" s="113"/>
      <c r="H1064" s="196"/>
      <c r="I1064" s="192"/>
      <c r="J1064" s="100"/>
    </row>
    <row r="1065" spans="1:10" x14ac:dyDescent="0.25">
      <c r="A1065" s="96"/>
      <c r="B1065" s="165" t="str">
        <f>IF(C1065="","",VLOOKUP($A1065,'Infos Gerais'!$A$2:$D$101,4,FALSE))</f>
        <v/>
      </c>
      <c r="C1065" s="170" t="str">
        <f>IF(A1065="","",VLOOKUP($A1065,'Infos Gerais'!$A$2:$I$101,7,FALSE))</f>
        <v/>
      </c>
      <c r="D1065" s="167" t="str">
        <f>IF(C1065="","",VLOOKUP($A1065,'Infos Gerais'!$A$2:$I$101,9,FALSE))</f>
        <v/>
      </c>
      <c r="E1065" s="97"/>
      <c r="F1065" s="98"/>
      <c r="G1065" s="113"/>
      <c r="H1065" s="196"/>
      <c r="I1065" s="192"/>
      <c r="J1065" s="100"/>
    </row>
    <row r="1066" spans="1:10" x14ac:dyDescent="0.25">
      <c r="A1066" s="96"/>
      <c r="B1066" s="165" t="str">
        <f>IF(C1066="","",VLOOKUP($A1066,'Infos Gerais'!$A$2:$D$101,4,FALSE))</f>
        <v/>
      </c>
      <c r="C1066" s="170" t="str">
        <f>IF(A1066="","",VLOOKUP($A1066,'Infos Gerais'!$A$2:$I$101,7,FALSE))</f>
        <v/>
      </c>
      <c r="D1066" s="167" t="str">
        <f>IF(C1066="","",VLOOKUP($A1066,'Infos Gerais'!$A$2:$I$101,9,FALSE))</f>
        <v/>
      </c>
      <c r="E1066" s="97"/>
      <c r="F1066" s="98"/>
      <c r="G1066" s="113"/>
      <c r="H1066" s="196"/>
      <c r="I1066" s="192"/>
      <c r="J1066" s="100"/>
    </row>
    <row r="1067" spans="1:10" x14ac:dyDescent="0.25">
      <c r="A1067" s="96"/>
      <c r="B1067" s="165" t="str">
        <f>IF(C1067="","",VLOOKUP($A1067,'Infos Gerais'!$A$2:$D$101,4,FALSE))</f>
        <v/>
      </c>
      <c r="C1067" s="170" t="str">
        <f>IF(A1067="","",VLOOKUP($A1067,'Infos Gerais'!$A$2:$I$101,7,FALSE))</f>
        <v/>
      </c>
      <c r="D1067" s="167" t="str">
        <f>IF(C1067="","",VLOOKUP($A1067,'Infos Gerais'!$A$2:$I$101,9,FALSE))</f>
        <v/>
      </c>
      <c r="E1067" s="97"/>
      <c r="F1067" s="98"/>
      <c r="G1067" s="113"/>
      <c r="H1067" s="196"/>
      <c r="I1067" s="192"/>
      <c r="J1067" s="100"/>
    </row>
    <row r="1068" spans="1:10" x14ac:dyDescent="0.25">
      <c r="A1068" s="96"/>
      <c r="B1068" s="165" t="str">
        <f>IF(C1068="","",VLOOKUP($A1068,'Infos Gerais'!$A$2:$D$101,4,FALSE))</f>
        <v/>
      </c>
      <c r="C1068" s="170" t="str">
        <f>IF(A1068="","",VLOOKUP($A1068,'Infos Gerais'!$A$2:$I$101,7,FALSE))</f>
        <v/>
      </c>
      <c r="D1068" s="167" t="str">
        <f>IF(C1068="","",VLOOKUP($A1068,'Infos Gerais'!$A$2:$I$101,9,FALSE))</f>
        <v/>
      </c>
      <c r="E1068" s="97"/>
      <c r="F1068" s="98"/>
      <c r="G1068" s="113"/>
      <c r="H1068" s="196"/>
      <c r="I1068" s="192"/>
      <c r="J1068" s="100"/>
    </row>
    <row r="1069" spans="1:10" x14ac:dyDescent="0.25">
      <c r="A1069" s="96"/>
      <c r="B1069" s="165" t="str">
        <f>IF(C1069="","",VLOOKUP($A1069,'Infos Gerais'!$A$2:$D$101,4,FALSE))</f>
        <v/>
      </c>
      <c r="C1069" s="170" t="str">
        <f>IF(A1069="","",VLOOKUP($A1069,'Infos Gerais'!$A$2:$I$101,7,FALSE))</f>
        <v/>
      </c>
      <c r="D1069" s="167" t="str">
        <f>IF(C1069="","",VLOOKUP($A1069,'Infos Gerais'!$A$2:$I$101,9,FALSE))</f>
        <v/>
      </c>
      <c r="E1069" s="97"/>
      <c r="F1069" s="98"/>
      <c r="G1069" s="113"/>
      <c r="H1069" s="196"/>
      <c r="I1069" s="192"/>
      <c r="J1069" s="100"/>
    </row>
    <row r="1070" spans="1:10" x14ac:dyDescent="0.25">
      <c r="A1070" s="96"/>
      <c r="B1070" s="165" t="str">
        <f>IF(C1070="","",VLOOKUP($A1070,'Infos Gerais'!$A$2:$D$101,4,FALSE))</f>
        <v/>
      </c>
      <c r="C1070" s="170" t="str">
        <f>IF(A1070="","",VLOOKUP($A1070,'Infos Gerais'!$A$2:$I$101,7,FALSE))</f>
        <v/>
      </c>
      <c r="D1070" s="167" t="str">
        <f>IF(C1070="","",VLOOKUP($A1070,'Infos Gerais'!$A$2:$I$101,9,FALSE))</f>
        <v/>
      </c>
      <c r="E1070" s="97"/>
      <c r="F1070" s="98"/>
      <c r="G1070" s="113"/>
      <c r="H1070" s="196"/>
      <c r="I1070" s="192"/>
      <c r="J1070" s="100"/>
    </row>
    <row r="1071" spans="1:10" x14ac:dyDescent="0.25">
      <c r="A1071" s="96"/>
      <c r="B1071" s="165" t="str">
        <f>IF(C1071="","",VLOOKUP($A1071,'Infos Gerais'!$A$2:$D$101,4,FALSE))</f>
        <v/>
      </c>
      <c r="C1071" s="170" t="str">
        <f>IF(A1071="","",VLOOKUP($A1071,'Infos Gerais'!$A$2:$I$101,7,FALSE))</f>
        <v/>
      </c>
      <c r="D1071" s="167" t="str">
        <f>IF(C1071="","",VLOOKUP($A1071,'Infos Gerais'!$A$2:$I$101,9,FALSE))</f>
        <v/>
      </c>
      <c r="E1071" s="97"/>
      <c r="F1071" s="98"/>
      <c r="G1071" s="113"/>
      <c r="H1071" s="196"/>
      <c r="I1071" s="192"/>
      <c r="J1071" s="100"/>
    </row>
    <row r="1072" spans="1:10" x14ac:dyDescent="0.25">
      <c r="A1072" s="96"/>
      <c r="B1072" s="165" t="str">
        <f>IF(C1072="","",VLOOKUP($A1072,'Infos Gerais'!$A$2:$D$101,4,FALSE))</f>
        <v/>
      </c>
      <c r="C1072" s="170" t="str">
        <f>IF(A1072="","",VLOOKUP($A1072,'Infos Gerais'!$A$2:$I$101,7,FALSE))</f>
        <v/>
      </c>
      <c r="D1072" s="167" t="str">
        <f>IF(C1072="","",VLOOKUP($A1072,'Infos Gerais'!$A$2:$I$101,9,FALSE))</f>
        <v/>
      </c>
      <c r="E1072" s="97"/>
      <c r="F1072" s="98"/>
      <c r="G1072" s="113"/>
      <c r="H1072" s="196"/>
      <c r="I1072" s="192"/>
      <c r="J1072" s="100"/>
    </row>
    <row r="1073" spans="1:10" x14ac:dyDescent="0.25">
      <c r="A1073" s="96"/>
      <c r="B1073" s="165" t="str">
        <f>IF(C1073="","",VLOOKUP($A1073,'Infos Gerais'!$A$2:$D$101,4,FALSE))</f>
        <v/>
      </c>
      <c r="C1073" s="170" t="str">
        <f>IF(A1073="","",VLOOKUP($A1073,'Infos Gerais'!$A$2:$I$101,7,FALSE))</f>
        <v/>
      </c>
      <c r="D1073" s="167" t="str">
        <f>IF(C1073="","",VLOOKUP($A1073,'Infos Gerais'!$A$2:$I$101,9,FALSE))</f>
        <v/>
      </c>
      <c r="E1073" s="97"/>
      <c r="F1073" s="98"/>
      <c r="G1073" s="113"/>
      <c r="H1073" s="196"/>
      <c r="I1073" s="192"/>
      <c r="J1073" s="100"/>
    </row>
    <row r="1074" spans="1:10" x14ac:dyDescent="0.25">
      <c r="A1074" s="96"/>
      <c r="B1074" s="165" t="str">
        <f>IF(C1074="","",VLOOKUP($A1074,'Infos Gerais'!$A$2:$D$101,4,FALSE))</f>
        <v/>
      </c>
      <c r="C1074" s="170" t="str">
        <f>IF(A1074="","",VLOOKUP($A1074,'Infos Gerais'!$A$2:$I$101,7,FALSE))</f>
        <v/>
      </c>
      <c r="D1074" s="167" t="str">
        <f>IF(C1074="","",VLOOKUP($A1074,'Infos Gerais'!$A$2:$I$101,9,FALSE))</f>
        <v/>
      </c>
      <c r="E1074" s="97"/>
      <c r="F1074" s="98"/>
      <c r="G1074" s="113"/>
      <c r="H1074" s="196"/>
      <c r="I1074" s="192"/>
      <c r="J1074" s="100"/>
    </row>
    <row r="1075" spans="1:10" x14ac:dyDescent="0.25">
      <c r="A1075" s="96"/>
      <c r="B1075" s="165" t="str">
        <f>IF(C1075="","",VLOOKUP($A1075,'Infos Gerais'!$A$2:$D$101,4,FALSE))</f>
        <v/>
      </c>
      <c r="C1075" s="170" t="str">
        <f>IF(A1075="","",VLOOKUP($A1075,'Infos Gerais'!$A$2:$I$101,7,FALSE))</f>
        <v/>
      </c>
      <c r="D1075" s="167" t="str">
        <f>IF(C1075="","",VLOOKUP($A1075,'Infos Gerais'!$A$2:$I$101,9,FALSE))</f>
        <v/>
      </c>
      <c r="E1075" s="97"/>
      <c r="F1075" s="98"/>
      <c r="G1075" s="113"/>
      <c r="H1075" s="196"/>
      <c r="I1075" s="192"/>
      <c r="J1075" s="100"/>
    </row>
    <row r="1076" spans="1:10" x14ac:dyDescent="0.25">
      <c r="A1076" s="96"/>
      <c r="B1076" s="165" t="str">
        <f>IF(C1076="","",VLOOKUP($A1076,'Infos Gerais'!$A$2:$D$101,4,FALSE))</f>
        <v/>
      </c>
      <c r="C1076" s="170" t="str">
        <f>IF(A1076="","",VLOOKUP($A1076,'Infos Gerais'!$A$2:$I$101,7,FALSE))</f>
        <v/>
      </c>
      <c r="D1076" s="167" t="str">
        <f>IF(C1076="","",VLOOKUP($A1076,'Infos Gerais'!$A$2:$I$101,9,FALSE))</f>
        <v/>
      </c>
      <c r="E1076" s="97"/>
      <c r="F1076" s="98"/>
      <c r="G1076" s="113"/>
      <c r="H1076" s="196"/>
      <c r="I1076" s="192"/>
      <c r="J1076" s="100"/>
    </row>
    <row r="1077" spans="1:10" x14ac:dyDescent="0.25">
      <c r="A1077" s="96"/>
      <c r="B1077" s="165" t="str">
        <f>IF(C1077="","",VLOOKUP($A1077,'Infos Gerais'!$A$2:$D$101,4,FALSE))</f>
        <v/>
      </c>
      <c r="C1077" s="170" t="str">
        <f>IF(A1077="","",VLOOKUP($A1077,'Infos Gerais'!$A$2:$I$101,7,FALSE))</f>
        <v/>
      </c>
      <c r="D1077" s="167" t="str">
        <f>IF(C1077="","",VLOOKUP($A1077,'Infos Gerais'!$A$2:$I$101,9,FALSE))</f>
        <v/>
      </c>
      <c r="E1077" s="97"/>
      <c r="F1077" s="98"/>
      <c r="G1077" s="113"/>
      <c r="H1077" s="196"/>
      <c r="I1077" s="192"/>
      <c r="J1077" s="100"/>
    </row>
    <row r="1078" spans="1:10" x14ac:dyDescent="0.25">
      <c r="A1078" s="96"/>
      <c r="B1078" s="165" t="str">
        <f>IF(C1078="","",VLOOKUP($A1078,'Infos Gerais'!$A$2:$D$101,4,FALSE))</f>
        <v/>
      </c>
      <c r="C1078" s="170" t="str">
        <f>IF(A1078="","",VLOOKUP($A1078,'Infos Gerais'!$A$2:$I$101,7,FALSE))</f>
        <v/>
      </c>
      <c r="D1078" s="167" t="str">
        <f>IF(C1078="","",VLOOKUP($A1078,'Infos Gerais'!$A$2:$I$101,9,FALSE))</f>
        <v/>
      </c>
      <c r="E1078" s="97"/>
      <c r="F1078" s="98"/>
      <c r="G1078" s="113"/>
      <c r="H1078" s="196"/>
      <c r="I1078" s="192"/>
      <c r="J1078" s="100"/>
    </row>
    <row r="1079" spans="1:10" x14ac:dyDescent="0.25">
      <c r="A1079" s="96"/>
      <c r="B1079" s="165" t="str">
        <f>IF(C1079="","",VLOOKUP($A1079,'Infos Gerais'!$A$2:$D$101,4,FALSE))</f>
        <v/>
      </c>
      <c r="C1079" s="170" t="str">
        <f>IF(A1079="","",VLOOKUP($A1079,'Infos Gerais'!$A$2:$I$101,7,FALSE))</f>
        <v/>
      </c>
      <c r="D1079" s="167" t="str">
        <f>IF(C1079="","",VLOOKUP($A1079,'Infos Gerais'!$A$2:$I$101,9,FALSE))</f>
        <v/>
      </c>
      <c r="E1079" s="97"/>
      <c r="F1079" s="98"/>
      <c r="G1079" s="113"/>
      <c r="H1079" s="196"/>
      <c r="I1079" s="192"/>
      <c r="J1079" s="100"/>
    </row>
    <row r="1080" spans="1:10" x14ac:dyDescent="0.25">
      <c r="A1080" s="96"/>
      <c r="B1080" s="165" t="str">
        <f>IF(C1080="","",VLOOKUP($A1080,'Infos Gerais'!$A$2:$D$101,4,FALSE))</f>
        <v/>
      </c>
      <c r="C1080" s="170" t="str">
        <f>IF(A1080="","",VLOOKUP($A1080,'Infos Gerais'!$A$2:$I$101,7,FALSE))</f>
        <v/>
      </c>
      <c r="D1080" s="167" t="str">
        <f>IF(C1080="","",VLOOKUP($A1080,'Infos Gerais'!$A$2:$I$101,9,FALSE))</f>
        <v/>
      </c>
      <c r="E1080" s="97"/>
      <c r="F1080" s="98"/>
      <c r="G1080" s="113"/>
      <c r="H1080" s="196"/>
      <c r="I1080" s="192"/>
      <c r="J1080" s="100"/>
    </row>
    <row r="1081" spans="1:10" x14ac:dyDescent="0.25">
      <c r="A1081" s="96"/>
      <c r="B1081" s="165" t="str">
        <f>IF(C1081="","",VLOOKUP($A1081,'Infos Gerais'!$A$2:$D$101,4,FALSE))</f>
        <v/>
      </c>
      <c r="C1081" s="170" t="str">
        <f>IF(A1081="","",VLOOKUP($A1081,'Infos Gerais'!$A$2:$I$101,7,FALSE))</f>
        <v/>
      </c>
      <c r="D1081" s="167" t="str">
        <f>IF(C1081="","",VLOOKUP($A1081,'Infos Gerais'!$A$2:$I$101,9,FALSE))</f>
        <v/>
      </c>
      <c r="E1081" s="97"/>
      <c r="F1081" s="98"/>
      <c r="G1081" s="113"/>
      <c r="H1081" s="196"/>
      <c r="I1081" s="192"/>
      <c r="J1081" s="100"/>
    </row>
    <row r="1082" spans="1:10" x14ac:dyDescent="0.25">
      <c r="A1082" s="96"/>
      <c r="B1082" s="165" t="str">
        <f>IF(C1082="","",VLOOKUP($A1082,'Infos Gerais'!$A$2:$D$101,4,FALSE))</f>
        <v/>
      </c>
      <c r="C1082" s="170" t="str">
        <f>IF(A1082="","",VLOOKUP($A1082,'Infos Gerais'!$A$2:$I$101,7,FALSE))</f>
        <v/>
      </c>
      <c r="D1082" s="167" t="str">
        <f>IF(C1082="","",VLOOKUP($A1082,'Infos Gerais'!$A$2:$I$101,9,FALSE))</f>
        <v/>
      </c>
      <c r="E1082" s="97"/>
      <c r="F1082" s="98"/>
      <c r="G1082" s="113"/>
      <c r="H1082" s="196"/>
      <c r="I1082" s="192"/>
      <c r="J1082" s="100"/>
    </row>
    <row r="1083" spans="1:10" x14ac:dyDescent="0.25">
      <c r="A1083" s="96"/>
      <c r="B1083" s="165" t="str">
        <f>IF(C1083="","",VLOOKUP($A1083,'Infos Gerais'!$A$2:$D$101,4,FALSE))</f>
        <v/>
      </c>
      <c r="C1083" s="170" t="str">
        <f>IF(A1083="","",VLOOKUP($A1083,'Infos Gerais'!$A$2:$I$101,7,FALSE))</f>
        <v/>
      </c>
      <c r="D1083" s="167" t="str">
        <f>IF(C1083="","",VLOOKUP($A1083,'Infos Gerais'!$A$2:$I$101,9,FALSE))</f>
        <v/>
      </c>
      <c r="E1083" s="97"/>
      <c r="F1083" s="98"/>
      <c r="G1083" s="113"/>
      <c r="H1083" s="196"/>
      <c r="I1083" s="192"/>
      <c r="J1083" s="100"/>
    </row>
    <row r="1084" spans="1:10" x14ac:dyDescent="0.25">
      <c r="A1084" s="96"/>
      <c r="B1084" s="165" t="str">
        <f>IF(C1084="","",VLOOKUP($A1084,'Infos Gerais'!$A$2:$D$101,4,FALSE))</f>
        <v/>
      </c>
      <c r="C1084" s="170" t="str">
        <f>IF(A1084="","",VLOOKUP($A1084,'Infos Gerais'!$A$2:$I$101,7,FALSE))</f>
        <v/>
      </c>
      <c r="D1084" s="167" t="str">
        <f>IF(C1084="","",VLOOKUP($A1084,'Infos Gerais'!$A$2:$I$101,9,FALSE))</f>
        <v/>
      </c>
      <c r="E1084" s="97"/>
      <c r="F1084" s="98"/>
      <c r="G1084" s="113"/>
      <c r="H1084" s="196"/>
      <c r="I1084" s="192"/>
      <c r="J1084" s="100"/>
    </row>
    <row r="1085" spans="1:10" x14ac:dyDescent="0.25">
      <c r="A1085" s="96"/>
      <c r="B1085" s="165" t="str">
        <f>IF(C1085="","",VLOOKUP($A1085,'Infos Gerais'!$A$2:$D$101,4,FALSE))</f>
        <v/>
      </c>
      <c r="C1085" s="170" t="str">
        <f>IF(A1085="","",VLOOKUP($A1085,'Infos Gerais'!$A$2:$I$101,7,FALSE))</f>
        <v/>
      </c>
      <c r="D1085" s="167" t="str">
        <f>IF(C1085="","",VLOOKUP($A1085,'Infos Gerais'!$A$2:$I$101,9,FALSE))</f>
        <v/>
      </c>
      <c r="E1085" s="97"/>
      <c r="F1085" s="98"/>
      <c r="G1085" s="113"/>
      <c r="H1085" s="196"/>
      <c r="I1085" s="192"/>
      <c r="J1085" s="100"/>
    </row>
    <row r="1086" spans="1:10" x14ac:dyDescent="0.25">
      <c r="A1086" s="96"/>
      <c r="B1086" s="165" t="str">
        <f>IF(C1086="","",VLOOKUP($A1086,'Infos Gerais'!$A$2:$D$101,4,FALSE))</f>
        <v/>
      </c>
      <c r="C1086" s="170" t="str">
        <f>IF(A1086="","",VLOOKUP($A1086,'Infos Gerais'!$A$2:$I$101,7,FALSE))</f>
        <v/>
      </c>
      <c r="D1086" s="167" t="str">
        <f>IF(C1086="","",VLOOKUP($A1086,'Infos Gerais'!$A$2:$I$101,9,FALSE))</f>
        <v/>
      </c>
      <c r="E1086" s="97"/>
      <c r="F1086" s="98"/>
      <c r="G1086" s="113"/>
      <c r="H1086" s="196"/>
      <c r="I1086" s="192"/>
      <c r="J1086" s="100"/>
    </row>
    <row r="1087" spans="1:10" x14ac:dyDescent="0.25">
      <c r="A1087" s="96"/>
      <c r="B1087" s="165" t="str">
        <f>IF(C1087="","",VLOOKUP($A1087,'Infos Gerais'!$A$2:$D$101,4,FALSE))</f>
        <v/>
      </c>
      <c r="C1087" s="170" t="str">
        <f>IF(A1087="","",VLOOKUP($A1087,'Infos Gerais'!$A$2:$I$101,7,FALSE))</f>
        <v/>
      </c>
      <c r="D1087" s="167" t="str">
        <f>IF(C1087="","",VLOOKUP($A1087,'Infos Gerais'!$A$2:$I$101,9,FALSE))</f>
        <v/>
      </c>
      <c r="E1087" s="97"/>
      <c r="F1087" s="98"/>
      <c r="G1087" s="113"/>
      <c r="H1087" s="196"/>
      <c r="I1087" s="192"/>
      <c r="J1087" s="100"/>
    </row>
    <row r="1088" spans="1:10" x14ac:dyDescent="0.25">
      <c r="A1088" s="96"/>
      <c r="B1088" s="165" t="str">
        <f>IF(C1088="","",VLOOKUP($A1088,'Infos Gerais'!$A$2:$D$101,4,FALSE))</f>
        <v/>
      </c>
      <c r="C1088" s="170" t="str">
        <f>IF(A1088="","",VLOOKUP($A1088,'Infos Gerais'!$A$2:$I$101,7,FALSE))</f>
        <v/>
      </c>
      <c r="D1088" s="167" t="str">
        <f>IF(C1088="","",VLOOKUP($A1088,'Infos Gerais'!$A$2:$I$101,9,FALSE))</f>
        <v/>
      </c>
      <c r="E1088" s="97"/>
      <c r="F1088" s="98"/>
      <c r="G1088" s="113"/>
      <c r="H1088" s="196"/>
      <c r="I1088" s="192"/>
      <c r="J1088" s="100"/>
    </row>
    <row r="1089" spans="1:10" x14ac:dyDescent="0.25">
      <c r="A1089" s="96"/>
      <c r="B1089" s="165" t="str">
        <f>IF(C1089="","",VLOOKUP($A1089,'Infos Gerais'!$A$2:$D$101,4,FALSE))</f>
        <v/>
      </c>
      <c r="C1089" s="170" t="str">
        <f>IF(A1089="","",VLOOKUP($A1089,'Infos Gerais'!$A$2:$I$101,7,FALSE))</f>
        <v/>
      </c>
      <c r="D1089" s="167" t="str">
        <f>IF(C1089="","",VLOOKUP($A1089,'Infos Gerais'!$A$2:$I$101,9,FALSE))</f>
        <v/>
      </c>
      <c r="E1089" s="97"/>
      <c r="F1089" s="98"/>
      <c r="G1089" s="113"/>
      <c r="H1089" s="196"/>
      <c r="I1089" s="192"/>
      <c r="J1089" s="100"/>
    </row>
    <row r="1090" spans="1:10" x14ac:dyDescent="0.25">
      <c r="A1090" s="96"/>
      <c r="B1090" s="165" t="str">
        <f>IF(C1090="","",VLOOKUP($A1090,'Infos Gerais'!$A$2:$D$101,4,FALSE))</f>
        <v/>
      </c>
      <c r="C1090" s="170" t="str">
        <f>IF(A1090="","",VLOOKUP($A1090,'Infos Gerais'!$A$2:$I$101,7,FALSE))</f>
        <v/>
      </c>
      <c r="D1090" s="167" t="str">
        <f>IF(C1090="","",VLOOKUP($A1090,'Infos Gerais'!$A$2:$I$101,9,FALSE))</f>
        <v/>
      </c>
      <c r="E1090" s="97"/>
      <c r="F1090" s="98"/>
      <c r="G1090" s="113"/>
      <c r="H1090" s="196"/>
      <c r="I1090" s="192"/>
      <c r="J1090" s="100"/>
    </row>
    <row r="1091" spans="1:10" x14ac:dyDescent="0.25">
      <c r="A1091" s="96"/>
      <c r="B1091" s="165" t="str">
        <f>IF(C1091="","",VLOOKUP($A1091,'Infos Gerais'!$A$2:$D$101,4,FALSE))</f>
        <v/>
      </c>
      <c r="C1091" s="170" t="str">
        <f>IF(A1091="","",VLOOKUP($A1091,'Infos Gerais'!$A$2:$I$101,7,FALSE))</f>
        <v/>
      </c>
      <c r="D1091" s="167" t="str">
        <f>IF(C1091="","",VLOOKUP($A1091,'Infos Gerais'!$A$2:$I$101,9,FALSE))</f>
        <v/>
      </c>
      <c r="E1091" s="97"/>
      <c r="F1091" s="98"/>
      <c r="G1091" s="113"/>
      <c r="H1091" s="196"/>
      <c r="I1091" s="192"/>
      <c r="J1091" s="100"/>
    </row>
    <row r="1092" spans="1:10" x14ac:dyDescent="0.25">
      <c r="A1092" s="96"/>
      <c r="B1092" s="165" t="str">
        <f>IF(C1092="","",VLOOKUP($A1092,'Infos Gerais'!$A$2:$D$101,4,FALSE))</f>
        <v/>
      </c>
      <c r="C1092" s="170" t="str">
        <f>IF(A1092="","",VLOOKUP($A1092,'Infos Gerais'!$A$2:$I$101,7,FALSE))</f>
        <v/>
      </c>
      <c r="D1092" s="167" t="str">
        <f>IF(C1092="","",VLOOKUP($A1092,'Infos Gerais'!$A$2:$I$101,9,FALSE))</f>
        <v/>
      </c>
      <c r="E1092" s="97"/>
      <c r="F1092" s="98"/>
      <c r="G1092" s="113"/>
      <c r="H1092" s="196"/>
      <c r="I1092" s="192"/>
      <c r="J1092" s="100"/>
    </row>
    <row r="1093" spans="1:10" x14ac:dyDescent="0.25">
      <c r="A1093" s="96"/>
      <c r="B1093" s="165" t="str">
        <f>IF(C1093="","",VLOOKUP($A1093,'Infos Gerais'!$A$2:$D$101,4,FALSE))</f>
        <v/>
      </c>
      <c r="C1093" s="170" t="str">
        <f>IF(A1093="","",VLOOKUP($A1093,'Infos Gerais'!$A$2:$I$101,7,FALSE))</f>
        <v/>
      </c>
      <c r="D1093" s="167" t="str">
        <f>IF(C1093="","",VLOOKUP($A1093,'Infos Gerais'!$A$2:$I$101,9,FALSE))</f>
        <v/>
      </c>
      <c r="E1093" s="97"/>
      <c r="F1093" s="98"/>
      <c r="G1093" s="113"/>
      <c r="H1093" s="196"/>
      <c r="I1093" s="192"/>
      <c r="J1093" s="100"/>
    </row>
    <row r="1094" spans="1:10" x14ac:dyDescent="0.25">
      <c r="A1094" s="96"/>
      <c r="B1094" s="165" t="str">
        <f>IF(C1094="","",VLOOKUP($A1094,'Infos Gerais'!$A$2:$D$101,4,FALSE))</f>
        <v/>
      </c>
      <c r="C1094" s="170" t="str">
        <f>IF(A1094="","",VLOOKUP($A1094,'Infos Gerais'!$A$2:$I$101,7,FALSE))</f>
        <v/>
      </c>
      <c r="D1094" s="167" t="str">
        <f>IF(C1094="","",VLOOKUP($A1094,'Infos Gerais'!$A$2:$I$101,9,FALSE))</f>
        <v/>
      </c>
      <c r="E1094" s="97"/>
      <c r="F1094" s="98"/>
      <c r="G1094" s="113"/>
      <c r="H1094" s="196"/>
      <c r="I1094" s="192"/>
      <c r="J1094" s="100"/>
    </row>
    <row r="1095" spans="1:10" x14ac:dyDescent="0.25">
      <c r="A1095" s="96"/>
      <c r="B1095" s="165" t="str">
        <f>IF(C1095="","",VLOOKUP($A1095,'Infos Gerais'!$A$2:$D$101,4,FALSE))</f>
        <v/>
      </c>
      <c r="C1095" s="170" t="str">
        <f>IF(A1095="","",VLOOKUP($A1095,'Infos Gerais'!$A$2:$I$101,7,FALSE))</f>
        <v/>
      </c>
      <c r="D1095" s="167" t="str">
        <f>IF(C1095="","",VLOOKUP($A1095,'Infos Gerais'!$A$2:$I$101,9,FALSE))</f>
        <v/>
      </c>
      <c r="E1095" s="97"/>
      <c r="F1095" s="98"/>
      <c r="G1095" s="113"/>
      <c r="H1095" s="196"/>
      <c r="I1095" s="192"/>
      <c r="J1095" s="100"/>
    </row>
    <row r="1096" spans="1:10" x14ac:dyDescent="0.25">
      <c r="A1096" s="96"/>
      <c r="B1096" s="165" t="str">
        <f>IF(C1096="","",VLOOKUP($A1096,'Infos Gerais'!$A$2:$D$101,4,FALSE))</f>
        <v/>
      </c>
      <c r="C1096" s="170" t="str">
        <f>IF(A1096="","",VLOOKUP($A1096,'Infos Gerais'!$A$2:$I$101,7,FALSE))</f>
        <v/>
      </c>
      <c r="D1096" s="167" t="str">
        <f>IF(C1096="","",VLOOKUP($A1096,'Infos Gerais'!$A$2:$I$101,9,FALSE))</f>
        <v/>
      </c>
      <c r="E1096" s="97"/>
      <c r="F1096" s="98"/>
      <c r="G1096" s="113"/>
      <c r="H1096" s="196"/>
      <c r="I1096" s="192"/>
      <c r="J1096" s="100"/>
    </row>
    <row r="1097" spans="1:10" x14ac:dyDescent="0.25">
      <c r="A1097" s="96"/>
      <c r="B1097" s="165" t="str">
        <f>IF(C1097="","",VLOOKUP($A1097,'Infos Gerais'!$A$2:$D$101,4,FALSE))</f>
        <v/>
      </c>
      <c r="C1097" s="170" t="str">
        <f>IF(A1097="","",VLOOKUP($A1097,'Infos Gerais'!$A$2:$I$101,7,FALSE))</f>
        <v/>
      </c>
      <c r="D1097" s="167" t="str">
        <f>IF(C1097="","",VLOOKUP($A1097,'Infos Gerais'!$A$2:$I$101,9,FALSE))</f>
        <v/>
      </c>
      <c r="E1097" s="97"/>
      <c r="F1097" s="98"/>
      <c r="G1097" s="113"/>
      <c r="H1097" s="196"/>
      <c r="I1097" s="192"/>
      <c r="J1097" s="100"/>
    </row>
    <row r="1098" spans="1:10" x14ac:dyDescent="0.25">
      <c r="A1098" s="96"/>
      <c r="B1098" s="165" t="str">
        <f>IF(C1098="","",VLOOKUP($A1098,'Infos Gerais'!$A$2:$D$101,4,FALSE))</f>
        <v/>
      </c>
      <c r="C1098" s="170" t="str">
        <f>IF(A1098="","",VLOOKUP($A1098,'Infos Gerais'!$A$2:$I$101,7,FALSE))</f>
        <v/>
      </c>
      <c r="D1098" s="167" t="str">
        <f>IF(C1098="","",VLOOKUP($A1098,'Infos Gerais'!$A$2:$I$101,9,FALSE))</f>
        <v/>
      </c>
      <c r="E1098" s="97"/>
      <c r="F1098" s="98"/>
      <c r="G1098" s="113"/>
      <c r="H1098" s="196"/>
      <c r="I1098" s="192"/>
      <c r="J1098" s="100"/>
    </row>
    <row r="1099" spans="1:10" x14ac:dyDescent="0.25">
      <c r="A1099" s="96"/>
      <c r="B1099" s="165" t="str">
        <f>IF(C1099="","",VLOOKUP($A1099,'Infos Gerais'!$A$2:$D$101,4,FALSE))</f>
        <v/>
      </c>
      <c r="C1099" s="170" t="str">
        <f>IF(A1099="","",VLOOKUP($A1099,'Infos Gerais'!$A$2:$I$101,7,FALSE))</f>
        <v/>
      </c>
      <c r="D1099" s="167" t="str">
        <f>IF(C1099="","",VLOOKUP($A1099,'Infos Gerais'!$A$2:$I$101,9,FALSE))</f>
        <v/>
      </c>
      <c r="E1099" s="97"/>
      <c r="F1099" s="98"/>
      <c r="G1099" s="113"/>
      <c r="H1099" s="196"/>
      <c r="I1099" s="192"/>
      <c r="J1099" s="100"/>
    </row>
    <row r="1100" spans="1:10" x14ac:dyDescent="0.25">
      <c r="A1100" s="96"/>
      <c r="B1100" s="165" t="str">
        <f>IF(C1100="","",VLOOKUP($A1100,'Infos Gerais'!$A$2:$D$101,4,FALSE))</f>
        <v/>
      </c>
      <c r="C1100" s="170" t="str">
        <f>IF(A1100="","",VLOOKUP($A1100,'Infos Gerais'!$A$2:$I$101,7,FALSE))</f>
        <v/>
      </c>
      <c r="D1100" s="167" t="str">
        <f>IF(C1100="","",VLOOKUP($A1100,'Infos Gerais'!$A$2:$I$101,9,FALSE))</f>
        <v/>
      </c>
      <c r="E1100" s="97"/>
      <c r="F1100" s="98"/>
      <c r="G1100" s="113"/>
      <c r="H1100" s="196"/>
      <c r="I1100" s="192"/>
      <c r="J1100" s="100"/>
    </row>
    <row r="1101" spans="1:10" x14ac:dyDescent="0.25">
      <c r="A1101" s="96"/>
      <c r="B1101" s="165" t="str">
        <f>IF(C1101="","",VLOOKUP($A1101,'Infos Gerais'!$A$2:$D$101,4,FALSE))</f>
        <v/>
      </c>
      <c r="C1101" s="170" t="str">
        <f>IF(A1101="","",VLOOKUP($A1101,'Infos Gerais'!$A$2:$I$101,7,FALSE))</f>
        <v/>
      </c>
      <c r="D1101" s="167" t="str">
        <f>IF(C1101="","",VLOOKUP($A1101,'Infos Gerais'!$A$2:$I$101,9,FALSE))</f>
        <v/>
      </c>
      <c r="E1101" s="97"/>
      <c r="F1101" s="98"/>
      <c r="G1101" s="113"/>
      <c r="H1101" s="196"/>
      <c r="I1101" s="192"/>
      <c r="J1101" s="100"/>
    </row>
    <row r="1102" spans="1:10" x14ac:dyDescent="0.25">
      <c r="A1102" s="96"/>
      <c r="B1102" s="165" t="str">
        <f>IF(C1102="","",VLOOKUP($A1102,'Infos Gerais'!$A$2:$D$101,4,FALSE))</f>
        <v/>
      </c>
      <c r="C1102" s="170" t="str">
        <f>IF(A1102="","",VLOOKUP($A1102,'Infos Gerais'!$A$2:$I$101,7,FALSE))</f>
        <v/>
      </c>
      <c r="D1102" s="167" t="str">
        <f>IF(C1102="","",VLOOKUP($A1102,'Infos Gerais'!$A$2:$I$101,9,FALSE))</f>
        <v/>
      </c>
      <c r="E1102" s="97"/>
      <c r="F1102" s="98"/>
      <c r="G1102" s="113"/>
      <c r="H1102" s="196"/>
      <c r="I1102" s="192"/>
      <c r="J1102" s="100"/>
    </row>
    <row r="1103" spans="1:10" x14ac:dyDescent="0.25">
      <c r="A1103" s="96"/>
      <c r="B1103" s="165" t="str">
        <f>IF(C1103="","",VLOOKUP($A1103,'Infos Gerais'!$A$2:$D$101,4,FALSE))</f>
        <v/>
      </c>
      <c r="C1103" s="170" t="str">
        <f>IF(A1103="","",VLOOKUP($A1103,'Infos Gerais'!$A$2:$I$101,7,FALSE))</f>
        <v/>
      </c>
      <c r="D1103" s="167" t="str">
        <f>IF(C1103="","",VLOOKUP($A1103,'Infos Gerais'!$A$2:$I$101,9,FALSE))</f>
        <v/>
      </c>
      <c r="E1103" s="97"/>
      <c r="F1103" s="98"/>
      <c r="G1103" s="113"/>
      <c r="H1103" s="196"/>
      <c r="I1103" s="192"/>
      <c r="J1103" s="100"/>
    </row>
    <row r="1104" spans="1:10" x14ac:dyDescent="0.25">
      <c r="A1104" s="96"/>
      <c r="B1104" s="165" t="str">
        <f>IF(C1104="","",VLOOKUP($A1104,'Infos Gerais'!$A$2:$D$101,4,FALSE))</f>
        <v/>
      </c>
      <c r="C1104" s="170" t="str">
        <f>IF(A1104="","",VLOOKUP($A1104,'Infos Gerais'!$A$2:$I$101,7,FALSE))</f>
        <v/>
      </c>
      <c r="D1104" s="167" t="str">
        <f>IF(C1104="","",VLOOKUP($A1104,'Infos Gerais'!$A$2:$I$101,9,FALSE))</f>
        <v/>
      </c>
      <c r="E1104" s="97"/>
      <c r="F1104" s="98"/>
      <c r="G1104" s="113"/>
      <c r="H1104" s="196"/>
      <c r="I1104" s="192"/>
      <c r="J1104" s="100"/>
    </row>
    <row r="1105" spans="1:10" x14ac:dyDescent="0.25">
      <c r="A1105" s="96"/>
      <c r="B1105" s="165" t="str">
        <f>IF(C1105="","",VLOOKUP($A1105,'Infos Gerais'!$A$2:$D$101,4,FALSE))</f>
        <v/>
      </c>
      <c r="C1105" s="170" t="str">
        <f>IF(A1105="","",VLOOKUP($A1105,'Infos Gerais'!$A$2:$I$101,7,FALSE))</f>
        <v/>
      </c>
      <c r="D1105" s="167" t="str">
        <f>IF(C1105="","",VLOOKUP($A1105,'Infos Gerais'!$A$2:$I$101,9,FALSE))</f>
        <v/>
      </c>
      <c r="E1105" s="97"/>
      <c r="F1105" s="98"/>
      <c r="G1105" s="113"/>
      <c r="H1105" s="196"/>
      <c r="I1105" s="192"/>
      <c r="J1105" s="100"/>
    </row>
    <row r="1106" spans="1:10" x14ac:dyDescent="0.25">
      <c r="A1106" s="96"/>
      <c r="B1106" s="165" t="str">
        <f>IF(C1106="","",VLOOKUP($A1106,'Infos Gerais'!$A$2:$D$101,4,FALSE))</f>
        <v/>
      </c>
      <c r="C1106" s="170" t="str">
        <f>IF(A1106="","",VLOOKUP($A1106,'Infos Gerais'!$A$2:$I$101,7,FALSE))</f>
        <v/>
      </c>
      <c r="D1106" s="167" t="str">
        <f>IF(C1106="","",VLOOKUP($A1106,'Infos Gerais'!$A$2:$I$101,9,FALSE))</f>
        <v/>
      </c>
      <c r="E1106" s="97"/>
      <c r="F1106" s="98"/>
      <c r="G1106" s="113"/>
      <c r="H1106" s="196"/>
      <c r="I1106" s="192"/>
      <c r="J1106" s="100"/>
    </row>
    <row r="1107" spans="1:10" x14ac:dyDescent="0.25">
      <c r="A1107" s="96"/>
      <c r="B1107" s="165" t="str">
        <f>IF(C1107="","",VLOOKUP($A1107,'Infos Gerais'!$A$2:$D$101,4,FALSE))</f>
        <v/>
      </c>
      <c r="C1107" s="170" t="str">
        <f>IF(A1107="","",VLOOKUP($A1107,'Infos Gerais'!$A$2:$I$101,7,FALSE))</f>
        <v/>
      </c>
      <c r="D1107" s="167" t="str">
        <f>IF(C1107="","",VLOOKUP($A1107,'Infos Gerais'!$A$2:$I$101,9,FALSE))</f>
        <v/>
      </c>
      <c r="E1107" s="97"/>
      <c r="F1107" s="98"/>
      <c r="G1107" s="113"/>
      <c r="H1107" s="196"/>
      <c r="I1107" s="192"/>
      <c r="J1107" s="100"/>
    </row>
    <row r="1108" spans="1:10" x14ac:dyDescent="0.25">
      <c r="A1108" s="96"/>
      <c r="B1108" s="165" t="str">
        <f>IF(C1108="","",VLOOKUP($A1108,'Infos Gerais'!$A$2:$D$101,4,FALSE))</f>
        <v/>
      </c>
      <c r="C1108" s="170" t="str">
        <f>IF(A1108="","",VLOOKUP($A1108,'Infos Gerais'!$A$2:$I$101,7,FALSE))</f>
        <v/>
      </c>
      <c r="D1108" s="167" t="str">
        <f>IF(C1108="","",VLOOKUP($A1108,'Infos Gerais'!$A$2:$I$101,9,FALSE))</f>
        <v/>
      </c>
      <c r="E1108" s="97"/>
      <c r="F1108" s="98"/>
      <c r="G1108" s="113"/>
      <c r="H1108" s="196"/>
      <c r="I1108" s="192"/>
      <c r="J1108" s="100"/>
    </row>
    <row r="1109" spans="1:10" x14ac:dyDescent="0.25">
      <c r="A1109" s="96"/>
      <c r="B1109" s="165" t="str">
        <f>IF(C1109="","",VLOOKUP($A1109,'Infos Gerais'!$A$2:$D$101,4,FALSE))</f>
        <v/>
      </c>
      <c r="C1109" s="170" t="str">
        <f>IF(A1109="","",VLOOKUP($A1109,'Infos Gerais'!$A$2:$I$101,7,FALSE))</f>
        <v/>
      </c>
      <c r="D1109" s="167" t="str">
        <f>IF(C1109="","",VLOOKUP($A1109,'Infos Gerais'!$A$2:$I$101,9,FALSE))</f>
        <v/>
      </c>
      <c r="E1109" s="97"/>
      <c r="F1109" s="98"/>
      <c r="G1109" s="113"/>
      <c r="H1109" s="196"/>
      <c r="I1109" s="192"/>
      <c r="J1109" s="100"/>
    </row>
    <row r="1110" spans="1:10" x14ac:dyDescent="0.25">
      <c r="A1110" s="96"/>
      <c r="B1110" s="165" t="str">
        <f>IF(C1110="","",VLOOKUP($A1110,'Infos Gerais'!$A$2:$D$101,4,FALSE))</f>
        <v/>
      </c>
      <c r="C1110" s="170" t="str">
        <f>IF(A1110="","",VLOOKUP($A1110,'Infos Gerais'!$A$2:$I$101,7,FALSE))</f>
        <v/>
      </c>
      <c r="D1110" s="167" t="str">
        <f>IF(C1110="","",VLOOKUP($A1110,'Infos Gerais'!$A$2:$I$101,9,FALSE))</f>
        <v/>
      </c>
      <c r="E1110" s="97"/>
      <c r="F1110" s="98"/>
      <c r="G1110" s="113"/>
      <c r="H1110" s="196"/>
      <c r="I1110" s="192"/>
      <c r="J1110" s="100"/>
    </row>
    <row r="1111" spans="1:10" x14ac:dyDescent="0.25">
      <c r="A1111" s="96"/>
      <c r="B1111" s="165" t="str">
        <f>IF(C1111="","",VLOOKUP($A1111,'Infos Gerais'!$A$2:$D$101,4,FALSE))</f>
        <v/>
      </c>
      <c r="C1111" s="170" t="str">
        <f>IF(A1111="","",VLOOKUP($A1111,'Infos Gerais'!$A$2:$I$101,7,FALSE))</f>
        <v/>
      </c>
      <c r="D1111" s="167" t="str">
        <f>IF(C1111="","",VLOOKUP($A1111,'Infos Gerais'!$A$2:$I$101,9,FALSE))</f>
        <v/>
      </c>
      <c r="E1111" s="97"/>
      <c r="F1111" s="98"/>
      <c r="G1111" s="113"/>
      <c r="H1111" s="196"/>
      <c r="I1111" s="192"/>
      <c r="J1111" s="100"/>
    </row>
    <row r="1112" spans="1:10" x14ac:dyDescent="0.25">
      <c r="A1112" s="96"/>
      <c r="B1112" s="165" t="str">
        <f>IF(C1112="","",VLOOKUP($A1112,'Infos Gerais'!$A$2:$D$101,4,FALSE))</f>
        <v/>
      </c>
      <c r="C1112" s="170" t="str">
        <f>IF(A1112="","",VLOOKUP($A1112,'Infos Gerais'!$A$2:$I$101,7,FALSE))</f>
        <v/>
      </c>
      <c r="D1112" s="167" t="str">
        <f>IF(C1112="","",VLOOKUP($A1112,'Infos Gerais'!$A$2:$I$101,9,FALSE))</f>
        <v/>
      </c>
      <c r="E1112" s="97"/>
      <c r="F1112" s="98"/>
      <c r="G1112" s="113"/>
      <c r="H1112" s="196"/>
      <c r="I1112" s="192"/>
      <c r="J1112" s="100"/>
    </row>
    <row r="1113" spans="1:10" x14ac:dyDescent="0.25">
      <c r="A1113" s="96"/>
      <c r="B1113" s="165" t="str">
        <f>IF(C1113="","",VLOOKUP($A1113,'Infos Gerais'!$A$2:$D$101,4,FALSE))</f>
        <v/>
      </c>
      <c r="C1113" s="170" t="str">
        <f>IF(A1113="","",VLOOKUP($A1113,'Infos Gerais'!$A$2:$I$101,7,FALSE))</f>
        <v/>
      </c>
      <c r="D1113" s="167" t="str">
        <f>IF(C1113="","",VLOOKUP($A1113,'Infos Gerais'!$A$2:$I$101,9,FALSE))</f>
        <v/>
      </c>
      <c r="E1113" s="97"/>
      <c r="F1113" s="98"/>
      <c r="G1113" s="113"/>
      <c r="H1113" s="196"/>
      <c r="I1113" s="192"/>
      <c r="J1113" s="100"/>
    </row>
    <row r="1114" spans="1:10" x14ac:dyDescent="0.25">
      <c r="A1114" s="96"/>
      <c r="B1114" s="165" t="str">
        <f>IF(C1114="","",VLOOKUP($A1114,'Infos Gerais'!$A$2:$D$101,4,FALSE))</f>
        <v/>
      </c>
      <c r="C1114" s="170" t="str">
        <f>IF(A1114="","",VLOOKUP($A1114,'Infos Gerais'!$A$2:$I$101,7,FALSE))</f>
        <v/>
      </c>
      <c r="D1114" s="167" t="str">
        <f>IF(C1114="","",VLOOKUP($A1114,'Infos Gerais'!$A$2:$I$101,9,FALSE))</f>
        <v/>
      </c>
      <c r="E1114" s="97"/>
      <c r="F1114" s="98"/>
      <c r="G1114" s="113"/>
      <c r="H1114" s="196"/>
      <c r="I1114" s="192"/>
      <c r="J1114" s="100"/>
    </row>
    <row r="1115" spans="1:10" x14ac:dyDescent="0.25">
      <c r="A1115" s="96"/>
      <c r="B1115" s="165" t="str">
        <f>IF(C1115="","",VLOOKUP($A1115,'Infos Gerais'!$A$2:$D$101,4,FALSE))</f>
        <v/>
      </c>
      <c r="C1115" s="170" t="str">
        <f>IF(A1115="","",VLOOKUP($A1115,'Infos Gerais'!$A$2:$I$101,7,FALSE))</f>
        <v/>
      </c>
      <c r="D1115" s="167" t="str">
        <f>IF(C1115="","",VLOOKUP($A1115,'Infos Gerais'!$A$2:$I$101,9,FALSE))</f>
        <v/>
      </c>
      <c r="E1115" s="97"/>
      <c r="F1115" s="98"/>
      <c r="G1115" s="113"/>
      <c r="H1115" s="196"/>
      <c r="I1115" s="192"/>
      <c r="J1115" s="100"/>
    </row>
    <row r="1116" spans="1:10" x14ac:dyDescent="0.25">
      <c r="A1116" s="96"/>
      <c r="B1116" s="165" t="str">
        <f>IF(C1116="","",VLOOKUP($A1116,'Infos Gerais'!$A$2:$D$101,4,FALSE))</f>
        <v/>
      </c>
      <c r="C1116" s="170" t="str">
        <f>IF(A1116="","",VLOOKUP($A1116,'Infos Gerais'!$A$2:$I$101,7,FALSE))</f>
        <v/>
      </c>
      <c r="D1116" s="167" t="str">
        <f>IF(C1116="","",VLOOKUP($A1116,'Infos Gerais'!$A$2:$I$101,9,FALSE))</f>
        <v/>
      </c>
      <c r="E1116" s="97"/>
      <c r="F1116" s="98"/>
      <c r="G1116" s="113"/>
      <c r="H1116" s="196"/>
      <c r="I1116" s="192"/>
      <c r="J1116" s="100"/>
    </row>
    <row r="1117" spans="1:10" x14ac:dyDescent="0.25">
      <c r="A1117" s="96"/>
      <c r="B1117" s="165" t="str">
        <f>IF(C1117="","",VLOOKUP($A1117,'Infos Gerais'!$A$2:$D$101,4,FALSE))</f>
        <v/>
      </c>
      <c r="C1117" s="170" t="str">
        <f>IF(A1117="","",VLOOKUP($A1117,'Infos Gerais'!$A$2:$I$101,7,FALSE))</f>
        <v/>
      </c>
      <c r="D1117" s="167" t="str">
        <f>IF(C1117="","",VLOOKUP($A1117,'Infos Gerais'!$A$2:$I$101,9,FALSE))</f>
        <v/>
      </c>
      <c r="E1117" s="97"/>
      <c r="F1117" s="98"/>
      <c r="G1117" s="113"/>
      <c r="H1117" s="196"/>
      <c r="I1117" s="192"/>
      <c r="J1117" s="100"/>
    </row>
    <row r="1118" spans="1:10" x14ac:dyDescent="0.25">
      <c r="A1118" s="96"/>
      <c r="B1118" s="165" t="str">
        <f>IF(C1118="","",VLOOKUP($A1118,'Infos Gerais'!$A$2:$D$101,4,FALSE))</f>
        <v/>
      </c>
      <c r="C1118" s="170" t="str">
        <f>IF(A1118="","",VLOOKUP($A1118,'Infos Gerais'!$A$2:$I$101,7,FALSE))</f>
        <v/>
      </c>
      <c r="D1118" s="167" t="str">
        <f>IF(C1118="","",VLOOKUP($A1118,'Infos Gerais'!$A$2:$I$101,9,FALSE))</f>
        <v/>
      </c>
      <c r="E1118" s="97"/>
      <c r="F1118" s="98"/>
      <c r="G1118" s="113"/>
      <c r="H1118" s="196"/>
      <c r="I1118" s="192"/>
      <c r="J1118" s="100"/>
    </row>
    <row r="1119" spans="1:10" x14ac:dyDescent="0.25">
      <c r="A1119" s="96"/>
      <c r="B1119" s="165" t="str">
        <f>IF(C1119="","",VLOOKUP($A1119,'Infos Gerais'!$A$2:$D$101,4,FALSE))</f>
        <v/>
      </c>
      <c r="C1119" s="170" t="str">
        <f>IF(A1119="","",VLOOKUP($A1119,'Infos Gerais'!$A$2:$I$101,7,FALSE))</f>
        <v/>
      </c>
      <c r="D1119" s="167" t="str">
        <f>IF(C1119="","",VLOOKUP($A1119,'Infos Gerais'!$A$2:$I$101,9,FALSE))</f>
        <v/>
      </c>
      <c r="E1119" s="97"/>
      <c r="F1119" s="98"/>
      <c r="G1119" s="113"/>
      <c r="H1119" s="196"/>
      <c r="I1119" s="192"/>
      <c r="J1119" s="100"/>
    </row>
    <row r="1120" spans="1:10" x14ac:dyDescent="0.25">
      <c r="A1120" s="96"/>
      <c r="B1120" s="165" t="str">
        <f>IF(C1120="","",VLOOKUP($A1120,'Infos Gerais'!$A$2:$D$101,4,FALSE))</f>
        <v/>
      </c>
      <c r="C1120" s="170" t="str">
        <f>IF(A1120="","",VLOOKUP($A1120,'Infos Gerais'!$A$2:$I$101,7,FALSE))</f>
        <v/>
      </c>
      <c r="D1120" s="167" t="str">
        <f>IF(C1120="","",VLOOKUP($A1120,'Infos Gerais'!$A$2:$I$101,9,FALSE))</f>
        <v/>
      </c>
      <c r="E1120" s="97"/>
      <c r="F1120" s="98"/>
      <c r="G1120" s="113"/>
      <c r="H1120" s="196"/>
      <c r="I1120" s="192"/>
      <c r="J1120" s="100"/>
    </row>
    <row r="1121" spans="1:10" x14ac:dyDescent="0.25">
      <c r="A1121" s="96"/>
      <c r="B1121" s="165" t="str">
        <f>IF(C1121="","",VLOOKUP($A1121,'Infos Gerais'!$A$2:$D$101,4,FALSE))</f>
        <v/>
      </c>
      <c r="C1121" s="170" t="str">
        <f>IF(A1121="","",VLOOKUP($A1121,'Infos Gerais'!$A$2:$I$101,7,FALSE))</f>
        <v/>
      </c>
      <c r="D1121" s="167" t="str">
        <f>IF(C1121="","",VLOOKUP($A1121,'Infos Gerais'!$A$2:$I$101,9,FALSE))</f>
        <v/>
      </c>
      <c r="E1121" s="97"/>
      <c r="F1121" s="98"/>
      <c r="G1121" s="113"/>
      <c r="H1121" s="196"/>
      <c r="I1121" s="192"/>
      <c r="J1121" s="100"/>
    </row>
    <row r="1122" spans="1:10" x14ac:dyDescent="0.25">
      <c r="A1122" s="96"/>
      <c r="B1122" s="165" t="str">
        <f>IF(C1122="","",VLOOKUP($A1122,'Infos Gerais'!$A$2:$D$101,4,FALSE))</f>
        <v/>
      </c>
      <c r="C1122" s="170" t="str">
        <f>IF(A1122="","",VLOOKUP($A1122,'Infos Gerais'!$A$2:$I$101,7,FALSE))</f>
        <v/>
      </c>
      <c r="D1122" s="167" t="str">
        <f>IF(C1122="","",VLOOKUP($A1122,'Infos Gerais'!$A$2:$I$101,9,FALSE))</f>
        <v/>
      </c>
      <c r="E1122" s="97"/>
      <c r="F1122" s="98"/>
      <c r="G1122" s="113"/>
      <c r="H1122" s="196"/>
      <c r="I1122" s="192"/>
      <c r="J1122" s="100"/>
    </row>
    <row r="1123" spans="1:10" x14ac:dyDescent="0.25">
      <c r="A1123" s="96"/>
      <c r="B1123" s="165" t="str">
        <f>IF(C1123="","",VLOOKUP($A1123,'Infos Gerais'!$A$2:$D$101,4,FALSE))</f>
        <v/>
      </c>
      <c r="C1123" s="170" t="str">
        <f>IF(A1123="","",VLOOKUP($A1123,'Infos Gerais'!$A$2:$I$101,7,FALSE))</f>
        <v/>
      </c>
      <c r="D1123" s="167" t="str">
        <f>IF(C1123="","",VLOOKUP($A1123,'Infos Gerais'!$A$2:$I$101,9,FALSE))</f>
        <v/>
      </c>
      <c r="E1123" s="97"/>
      <c r="F1123" s="98"/>
      <c r="G1123" s="113"/>
      <c r="H1123" s="196"/>
      <c r="I1123" s="192"/>
      <c r="J1123" s="100"/>
    </row>
    <row r="1124" spans="1:10" x14ac:dyDescent="0.25">
      <c r="A1124" s="96"/>
      <c r="B1124" s="165" t="str">
        <f>IF(C1124="","",VLOOKUP($A1124,'Infos Gerais'!$A$2:$D$101,4,FALSE))</f>
        <v/>
      </c>
      <c r="C1124" s="170" t="str">
        <f>IF(A1124="","",VLOOKUP($A1124,'Infos Gerais'!$A$2:$I$101,7,FALSE))</f>
        <v/>
      </c>
      <c r="D1124" s="167" t="str">
        <f>IF(C1124="","",VLOOKUP($A1124,'Infos Gerais'!$A$2:$I$101,9,FALSE))</f>
        <v/>
      </c>
      <c r="E1124" s="97"/>
      <c r="F1124" s="98"/>
      <c r="G1124" s="113"/>
      <c r="H1124" s="196"/>
      <c r="I1124" s="192"/>
      <c r="J1124" s="100"/>
    </row>
    <row r="1125" spans="1:10" x14ac:dyDescent="0.25">
      <c r="A1125" s="96"/>
      <c r="B1125" s="165" t="str">
        <f>IF(C1125="","",VLOOKUP($A1125,'Infos Gerais'!$A$2:$D$101,4,FALSE))</f>
        <v/>
      </c>
      <c r="C1125" s="170" t="str">
        <f>IF(A1125="","",VLOOKUP($A1125,'Infos Gerais'!$A$2:$I$101,7,FALSE))</f>
        <v/>
      </c>
      <c r="D1125" s="167" t="str">
        <f>IF(C1125="","",VLOOKUP($A1125,'Infos Gerais'!$A$2:$I$101,9,FALSE))</f>
        <v/>
      </c>
      <c r="E1125" s="97"/>
      <c r="F1125" s="98"/>
      <c r="G1125" s="113"/>
      <c r="H1125" s="196"/>
      <c r="I1125" s="192"/>
      <c r="J1125" s="100"/>
    </row>
    <row r="1126" spans="1:10" x14ac:dyDescent="0.25">
      <c r="A1126" s="96"/>
      <c r="B1126" s="165" t="str">
        <f>IF(C1126="","",VLOOKUP($A1126,'Infos Gerais'!$A$2:$D$101,4,FALSE))</f>
        <v/>
      </c>
      <c r="C1126" s="170" t="str">
        <f>IF(A1126="","",VLOOKUP($A1126,'Infos Gerais'!$A$2:$I$101,7,FALSE))</f>
        <v/>
      </c>
      <c r="D1126" s="167" t="str">
        <f>IF(C1126="","",VLOOKUP($A1126,'Infos Gerais'!$A$2:$I$101,9,FALSE))</f>
        <v/>
      </c>
      <c r="E1126" s="97"/>
      <c r="F1126" s="98"/>
      <c r="G1126" s="113"/>
      <c r="H1126" s="196"/>
      <c r="I1126" s="192"/>
      <c r="J1126" s="100"/>
    </row>
    <row r="1127" spans="1:10" x14ac:dyDescent="0.25">
      <c r="A1127" s="96"/>
      <c r="B1127" s="165" t="str">
        <f>IF(C1127="","",VLOOKUP($A1127,'Infos Gerais'!$A$2:$D$101,4,FALSE))</f>
        <v/>
      </c>
      <c r="C1127" s="170" t="str">
        <f>IF(A1127="","",VLOOKUP($A1127,'Infos Gerais'!$A$2:$I$101,7,FALSE))</f>
        <v/>
      </c>
      <c r="D1127" s="167" t="str">
        <f>IF(C1127="","",VLOOKUP($A1127,'Infos Gerais'!$A$2:$I$101,9,FALSE))</f>
        <v/>
      </c>
      <c r="E1127" s="97"/>
      <c r="F1127" s="98"/>
      <c r="G1127" s="113"/>
      <c r="H1127" s="196"/>
      <c r="I1127" s="192"/>
      <c r="J1127" s="100"/>
    </row>
    <row r="1128" spans="1:10" x14ac:dyDescent="0.25">
      <c r="A1128" s="96"/>
      <c r="B1128" s="165" t="str">
        <f>IF(C1128="","",VLOOKUP($A1128,'Infos Gerais'!$A$2:$D$101,4,FALSE))</f>
        <v/>
      </c>
      <c r="C1128" s="170" t="str">
        <f>IF(A1128="","",VLOOKUP($A1128,'Infos Gerais'!$A$2:$I$101,7,FALSE))</f>
        <v/>
      </c>
      <c r="D1128" s="167" t="str">
        <f>IF(C1128="","",VLOOKUP($A1128,'Infos Gerais'!$A$2:$I$101,9,FALSE))</f>
        <v/>
      </c>
      <c r="E1128" s="97"/>
      <c r="F1128" s="98"/>
      <c r="G1128" s="113"/>
      <c r="H1128" s="196"/>
      <c r="I1128" s="192"/>
      <c r="J1128" s="100"/>
    </row>
    <row r="1129" spans="1:10" x14ac:dyDescent="0.25">
      <c r="A1129" s="96"/>
      <c r="B1129" s="165" t="str">
        <f>IF(C1129="","",VLOOKUP($A1129,'Infos Gerais'!$A$2:$D$101,4,FALSE))</f>
        <v/>
      </c>
      <c r="C1129" s="170" t="str">
        <f>IF(A1129="","",VLOOKUP($A1129,'Infos Gerais'!$A$2:$I$101,7,FALSE))</f>
        <v/>
      </c>
      <c r="D1129" s="167" t="str">
        <f>IF(C1129="","",VLOOKUP($A1129,'Infos Gerais'!$A$2:$I$101,9,FALSE))</f>
        <v/>
      </c>
      <c r="E1129" s="97"/>
      <c r="F1129" s="98"/>
      <c r="G1129" s="113"/>
      <c r="H1129" s="196"/>
      <c r="I1129" s="192"/>
      <c r="J1129" s="100"/>
    </row>
    <row r="1130" spans="1:10" x14ac:dyDescent="0.25">
      <c r="A1130" s="96"/>
      <c r="B1130" s="165" t="str">
        <f>IF(C1130="","",VLOOKUP($A1130,'Infos Gerais'!$A$2:$D$101,4,FALSE))</f>
        <v/>
      </c>
      <c r="C1130" s="170" t="str">
        <f>IF(A1130="","",VLOOKUP($A1130,'Infos Gerais'!$A$2:$I$101,7,FALSE))</f>
        <v/>
      </c>
      <c r="D1130" s="167" t="str">
        <f>IF(C1130="","",VLOOKUP($A1130,'Infos Gerais'!$A$2:$I$101,9,FALSE))</f>
        <v/>
      </c>
      <c r="E1130" s="97"/>
      <c r="F1130" s="98"/>
      <c r="G1130" s="113"/>
      <c r="H1130" s="196"/>
      <c r="I1130" s="192"/>
      <c r="J1130" s="100"/>
    </row>
    <row r="1131" spans="1:10" x14ac:dyDescent="0.25">
      <c r="A1131" s="96"/>
      <c r="B1131" s="165" t="str">
        <f>IF(C1131="","",VLOOKUP($A1131,'Infos Gerais'!$A$2:$D$101,4,FALSE))</f>
        <v/>
      </c>
      <c r="C1131" s="170" t="str">
        <f>IF(A1131="","",VLOOKUP($A1131,'Infos Gerais'!$A$2:$I$101,7,FALSE))</f>
        <v/>
      </c>
      <c r="D1131" s="167" t="str">
        <f>IF(C1131="","",VLOOKUP($A1131,'Infos Gerais'!$A$2:$I$101,9,FALSE))</f>
        <v/>
      </c>
      <c r="E1131" s="97"/>
      <c r="F1131" s="98"/>
      <c r="G1131" s="113"/>
      <c r="H1131" s="196"/>
      <c r="I1131" s="192"/>
      <c r="J1131" s="100"/>
    </row>
    <row r="1132" spans="1:10" x14ac:dyDescent="0.25">
      <c r="A1132" s="96"/>
      <c r="B1132" s="165" t="str">
        <f>IF(C1132="","",VLOOKUP($A1132,'Infos Gerais'!$A$2:$D$101,4,FALSE))</f>
        <v/>
      </c>
      <c r="C1132" s="170" t="str">
        <f>IF(A1132="","",VLOOKUP($A1132,'Infos Gerais'!$A$2:$I$101,7,FALSE))</f>
        <v/>
      </c>
      <c r="D1132" s="167" t="str">
        <f>IF(C1132="","",VLOOKUP($A1132,'Infos Gerais'!$A$2:$I$101,9,FALSE))</f>
        <v/>
      </c>
      <c r="E1132" s="97"/>
      <c r="F1132" s="98"/>
      <c r="G1132" s="113"/>
      <c r="H1132" s="196"/>
      <c r="I1132" s="192"/>
      <c r="J1132" s="100"/>
    </row>
    <row r="1133" spans="1:10" x14ac:dyDescent="0.25">
      <c r="A1133" s="96"/>
      <c r="B1133" s="165" t="str">
        <f>IF(C1133="","",VLOOKUP($A1133,'Infos Gerais'!$A$2:$D$101,4,FALSE))</f>
        <v/>
      </c>
      <c r="C1133" s="170" t="str">
        <f>IF(A1133="","",VLOOKUP($A1133,'Infos Gerais'!$A$2:$I$101,7,FALSE))</f>
        <v/>
      </c>
      <c r="D1133" s="167" t="str">
        <f>IF(C1133="","",VLOOKUP($A1133,'Infos Gerais'!$A$2:$I$101,9,FALSE))</f>
        <v/>
      </c>
      <c r="E1133" s="97"/>
      <c r="F1133" s="98"/>
      <c r="G1133" s="113"/>
      <c r="H1133" s="196"/>
      <c r="I1133" s="192"/>
      <c r="J1133" s="100"/>
    </row>
    <row r="1134" spans="1:10" x14ac:dyDescent="0.25">
      <c r="A1134" s="96"/>
      <c r="B1134" s="165" t="str">
        <f>IF(C1134="","",VLOOKUP($A1134,'Infos Gerais'!$A$2:$D$101,4,FALSE))</f>
        <v/>
      </c>
      <c r="C1134" s="170" t="str">
        <f>IF(A1134="","",VLOOKUP($A1134,'Infos Gerais'!$A$2:$I$101,7,FALSE))</f>
        <v/>
      </c>
      <c r="D1134" s="167" t="str">
        <f>IF(C1134="","",VLOOKUP($A1134,'Infos Gerais'!$A$2:$I$101,9,FALSE))</f>
        <v/>
      </c>
      <c r="E1134" s="97"/>
      <c r="F1134" s="98"/>
      <c r="G1134" s="113"/>
      <c r="H1134" s="196"/>
      <c r="I1134" s="192"/>
      <c r="J1134" s="100"/>
    </row>
    <row r="1135" spans="1:10" x14ac:dyDescent="0.25">
      <c r="A1135" s="96"/>
      <c r="B1135" s="165" t="str">
        <f>IF(C1135="","",VLOOKUP($A1135,'Infos Gerais'!$A$2:$D$101,4,FALSE))</f>
        <v/>
      </c>
      <c r="C1135" s="170" t="str">
        <f>IF(A1135="","",VLOOKUP($A1135,'Infos Gerais'!$A$2:$I$101,7,FALSE))</f>
        <v/>
      </c>
      <c r="D1135" s="167" t="str">
        <f>IF(C1135="","",VLOOKUP($A1135,'Infos Gerais'!$A$2:$I$101,9,FALSE))</f>
        <v/>
      </c>
      <c r="E1135" s="97"/>
      <c r="F1135" s="98"/>
      <c r="G1135" s="113"/>
      <c r="H1135" s="196"/>
      <c r="I1135" s="192"/>
      <c r="J1135" s="100"/>
    </row>
    <row r="1136" spans="1:10" x14ac:dyDescent="0.25">
      <c r="A1136" s="96"/>
      <c r="B1136" s="165" t="str">
        <f>IF(C1136="","",VLOOKUP($A1136,'Infos Gerais'!$A$2:$D$101,4,FALSE))</f>
        <v/>
      </c>
      <c r="C1136" s="170" t="str">
        <f>IF(A1136="","",VLOOKUP($A1136,'Infos Gerais'!$A$2:$I$101,7,FALSE))</f>
        <v/>
      </c>
      <c r="D1136" s="167" t="str">
        <f>IF(C1136="","",VLOOKUP($A1136,'Infos Gerais'!$A$2:$I$101,9,FALSE))</f>
        <v/>
      </c>
      <c r="E1136" s="97"/>
      <c r="F1136" s="98"/>
      <c r="G1136" s="113"/>
      <c r="H1136" s="196"/>
      <c r="I1136" s="192"/>
      <c r="J1136" s="100"/>
    </row>
    <row r="1137" spans="1:10" x14ac:dyDescent="0.25">
      <c r="A1137" s="96"/>
      <c r="B1137" s="165" t="str">
        <f>IF(C1137="","",VLOOKUP($A1137,'Infos Gerais'!$A$2:$D$101,4,FALSE))</f>
        <v/>
      </c>
      <c r="C1137" s="170" t="str">
        <f>IF(A1137="","",VLOOKUP($A1137,'Infos Gerais'!$A$2:$I$101,7,FALSE))</f>
        <v/>
      </c>
      <c r="D1137" s="167" t="str">
        <f>IF(C1137="","",VLOOKUP($A1137,'Infos Gerais'!$A$2:$I$101,9,FALSE))</f>
        <v/>
      </c>
      <c r="E1137" s="97"/>
      <c r="F1137" s="98"/>
      <c r="G1137" s="113"/>
      <c r="H1137" s="196"/>
      <c r="I1137" s="192"/>
      <c r="J1137" s="100"/>
    </row>
    <row r="1138" spans="1:10" x14ac:dyDescent="0.25">
      <c r="A1138" s="96"/>
      <c r="B1138" s="165" t="str">
        <f>IF(C1138="","",VLOOKUP($A1138,'Infos Gerais'!$A$2:$D$101,4,FALSE))</f>
        <v/>
      </c>
      <c r="C1138" s="170" t="str">
        <f>IF(A1138="","",VLOOKUP($A1138,'Infos Gerais'!$A$2:$I$101,7,FALSE))</f>
        <v/>
      </c>
      <c r="D1138" s="167" t="str">
        <f>IF(C1138="","",VLOOKUP($A1138,'Infos Gerais'!$A$2:$I$101,9,FALSE))</f>
        <v/>
      </c>
      <c r="E1138" s="97"/>
      <c r="F1138" s="98"/>
      <c r="G1138" s="113"/>
      <c r="H1138" s="196"/>
      <c r="I1138" s="192"/>
      <c r="J1138" s="100"/>
    </row>
    <row r="1139" spans="1:10" x14ac:dyDescent="0.25">
      <c r="A1139" s="96"/>
      <c r="B1139" s="165" t="str">
        <f>IF(C1139="","",VLOOKUP($A1139,'Infos Gerais'!$A$2:$D$101,4,FALSE))</f>
        <v/>
      </c>
      <c r="C1139" s="170" t="str">
        <f>IF(A1139="","",VLOOKUP($A1139,'Infos Gerais'!$A$2:$I$101,7,FALSE))</f>
        <v/>
      </c>
      <c r="D1139" s="167" t="str">
        <f>IF(C1139="","",VLOOKUP($A1139,'Infos Gerais'!$A$2:$I$101,9,FALSE))</f>
        <v/>
      </c>
      <c r="E1139" s="97"/>
      <c r="F1139" s="98"/>
      <c r="G1139" s="113"/>
      <c r="H1139" s="196"/>
      <c r="I1139" s="192"/>
      <c r="J1139" s="100"/>
    </row>
    <row r="1140" spans="1:10" x14ac:dyDescent="0.25">
      <c r="A1140" s="96"/>
      <c r="B1140" s="165" t="str">
        <f>IF(C1140="","",VLOOKUP($A1140,'Infos Gerais'!$A$2:$D$101,4,FALSE))</f>
        <v/>
      </c>
      <c r="C1140" s="170" t="str">
        <f>IF(A1140="","",VLOOKUP($A1140,'Infos Gerais'!$A$2:$I$101,7,FALSE))</f>
        <v/>
      </c>
      <c r="D1140" s="167" t="str">
        <f>IF(C1140="","",VLOOKUP($A1140,'Infos Gerais'!$A$2:$I$101,9,FALSE))</f>
        <v/>
      </c>
      <c r="E1140" s="97"/>
      <c r="F1140" s="98"/>
      <c r="G1140" s="113"/>
      <c r="H1140" s="196"/>
      <c r="I1140" s="192"/>
      <c r="J1140" s="100"/>
    </row>
    <row r="1141" spans="1:10" x14ac:dyDescent="0.25">
      <c r="A1141" s="96"/>
      <c r="B1141" s="165" t="str">
        <f>IF(C1141="","",VLOOKUP($A1141,'Infos Gerais'!$A$2:$D$101,4,FALSE))</f>
        <v/>
      </c>
      <c r="C1141" s="170" t="str">
        <f>IF(A1141="","",VLOOKUP($A1141,'Infos Gerais'!$A$2:$I$101,7,FALSE))</f>
        <v/>
      </c>
      <c r="D1141" s="167" t="str">
        <f>IF(C1141="","",VLOOKUP($A1141,'Infos Gerais'!$A$2:$I$101,9,FALSE))</f>
        <v/>
      </c>
      <c r="E1141" s="97"/>
      <c r="F1141" s="98"/>
      <c r="G1141" s="113"/>
      <c r="H1141" s="196"/>
      <c r="I1141" s="192"/>
      <c r="J1141" s="100"/>
    </row>
    <row r="1142" spans="1:10" x14ac:dyDescent="0.25">
      <c r="A1142" s="96"/>
      <c r="B1142" s="165" t="str">
        <f>IF(C1142="","",VLOOKUP($A1142,'Infos Gerais'!$A$2:$D$101,4,FALSE))</f>
        <v/>
      </c>
      <c r="C1142" s="170" t="str">
        <f>IF(A1142="","",VLOOKUP($A1142,'Infos Gerais'!$A$2:$I$101,7,FALSE))</f>
        <v/>
      </c>
      <c r="D1142" s="167" t="str">
        <f>IF(C1142="","",VLOOKUP($A1142,'Infos Gerais'!$A$2:$I$101,9,FALSE))</f>
        <v/>
      </c>
      <c r="E1142" s="97"/>
      <c r="F1142" s="98"/>
      <c r="G1142" s="113"/>
      <c r="H1142" s="196"/>
      <c r="I1142" s="192"/>
      <c r="J1142" s="100"/>
    </row>
    <row r="1143" spans="1:10" x14ac:dyDescent="0.25">
      <c r="A1143" s="96"/>
      <c r="B1143" s="165" t="str">
        <f>IF(C1143="","",VLOOKUP($A1143,'Infos Gerais'!$A$2:$D$101,4,FALSE))</f>
        <v/>
      </c>
      <c r="C1143" s="170" t="str">
        <f>IF(A1143="","",VLOOKUP($A1143,'Infos Gerais'!$A$2:$I$101,7,FALSE))</f>
        <v/>
      </c>
      <c r="D1143" s="167" t="str">
        <f>IF(C1143="","",VLOOKUP($A1143,'Infos Gerais'!$A$2:$I$101,9,FALSE))</f>
        <v/>
      </c>
      <c r="E1143" s="97"/>
      <c r="F1143" s="98"/>
      <c r="G1143" s="113"/>
      <c r="H1143" s="196"/>
      <c r="I1143" s="192"/>
      <c r="J1143" s="100"/>
    </row>
    <row r="1144" spans="1:10" x14ac:dyDescent="0.25">
      <c r="A1144" s="96"/>
      <c r="B1144" s="165" t="str">
        <f>IF(C1144="","",VLOOKUP($A1144,'Infos Gerais'!$A$2:$D$101,4,FALSE))</f>
        <v/>
      </c>
      <c r="C1144" s="170" t="str">
        <f>IF(A1144="","",VLOOKUP($A1144,'Infos Gerais'!$A$2:$I$101,7,FALSE))</f>
        <v/>
      </c>
      <c r="D1144" s="167" t="str">
        <f>IF(C1144="","",VLOOKUP($A1144,'Infos Gerais'!$A$2:$I$101,9,FALSE))</f>
        <v/>
      </c>
      <c r="E1144" s="97"/>
      <c r="F1144" s="98"/>
      <c r="G1144" s="113"/>
      <c r="H1144" s="196"/>
      <c r="I1144" s="192"/>
      <c r="J1144" s="100"/>
    </row>
    <row r="1145" spans="1:10" x14ac:dyDescent="0.25">
      <c r="A1145" s="96"/>
      <c r="B1145" s="165" t="str">
        <f>IF(C1145="","",VLOOKUP($A1145,'Infos Gerais'!$A$2:$D$101,4,FALSE))</f>
        <v/>
      </c>
      <c r="C1145" s="170" t="str">
        <f>IF(A1145="","",VLOOKUP($A1145,'Infos Gerais'!$A$2:$I$101,7,FALSE))</f>
        <v/>
      </c>
      <c r="D1145" s="167" t="str">
        <f>IF(C1145="","",VLOOKUP($A1145,'Infos Gerais'!$A$2:$I$101,9,FALSE))</f>
        <v/>
      </c>
      <c r="E1145" s="97"/>
      <c r="F1145" s="98"/>
      <c r="G1145" s="113"/>
      <c r="H1145" s="196"/>
      <c r="I1145" s="192"/>
      <c r="J1145" s="100"/>
    </row>
    <row r="1146" spans="1:10" x14ac:dyDescent="0.25">
      <c r="A1146" s="96"/>
      <c r="B1146" s="165" t="str">
        <f>IF(C1146="","",VLOOKUP($A1146,'Infos Gerais'!$A$2:$D$101,4,FALSE))</f>
        <v/>
      </c>
      <c r="C1146" s="170" t="str">
        <f>IF(A1146="","",VLOOKUP($A1146,'Infos Gerais'!$A$2:$I$101,7,FALSE))</f>
        <v/>
      </c>
      <c r="D1146" s="167" t="str">
        <f>IF(C1146="","",VLOOKUP($A1146,'Infos Gerais'!$A$2:$I$101,9,FALSE))</f>
        <v/>
      </c>
      <c r="E1146" s="97"/>
      <c r="F1146" s="98"/>
      <c r="G1146" s="113"/>
      <c r="H1146" s="196"/>
      <c r="I1146" s="192"/>
      <c r="J1146" s="100"/>
    </row>
    <row r="1147" spans="1:10" x14ac:dyDescent="0.25">
      <c r="A1147" s="96"/>
      <c r="B1147" s="165" t="str">
        <f>IF(C1147="","",VLOOKUP($A1147,'Infos Gerais'!$A$2:$D$101,4,FALSE))</f>
        <v/>
      </c>
      <c r="C1147" s="170" t="str">
        <f>IF(A1147="","",VLOOKUP($A1147,'Infos Gerais'!$A$2:$I$101,7,FALSE))</f>
        <v/>
      </c>
      <c r="D1147" s="167" t="str">
        <f>IF(C1147="","",VLOOKUP($A1147,'Infos Gerais'!$A$2:$I$101,9,FALSE))</f>
        <v/>
      </c>
      <c r="E1147" s="97"/>
      <c r="F1147" s="98"/>
      <c r="G1147" s="113"/>
      <c r="H1147" s="196"/>
      <c r="I1147" s="192"/>
      <c r="J1147" s="100"/>
    </row>
    <row r="1148" spans="1:10" x14ac:dyDescent="0.25">
      <c r="A1148" s="96"/>
      <c r="B1148" s="165" t="str">
        <f>IF(C1148="","",VLOOKUP($A1148,'Infos Gerais'!$A$2:$D$101,4,FALSE))</f>
        <v/>
      </c>
      <c r="C1148" s="170" t="str">
        <f>IF(A1148="","",VLOOKUP($A1148,'Infos Gerais'!$A$2:$I$101,7,FALSE))</f>
        <v/>
      </c>
      <c r="D1148" s="167" t="str">
        <f>IF(C1148="","",VLOOKUP($A1148,'Infos Gerais'!$A$2:$I$101,9,FALSE))</f>
        <v/>
      </c>
      <c r="E1148" s="97"/>
      <c r="F1148" s="98"/>
      <c r="G1148" s="113"/>
      <c r="H1148" s="196"/>
      <c r="I1148" s="192"/>
      <c r="J1148" s="100"/>
    </row>
    <row r="1149" spans="1:10" x14ac:dyDescent="0.25">
      <c r="A1149" s="96"/>
      <c r="B1149" s="165" t="str">
        <f>IF(C1149="","",VLOOKUP($A1149,'Infos Gerais'!$A$2:$D$101,4,FALSE))</f>
        <v/>
      </c>
      <c r="C1149" s="170" t="str">
        <f>IF(A1149="","",VLOOKUP($A1149,'Infos Gerais'!$A$2:$I$101,7,FALSE))</f>
        <v/>
      </c>
      <c r="D1149" s="167" t="str">
        <f>IF(C1149="","",VLOOKUP($A1149,'Infos Gerais'!$A$2:$I$101,9,FALSE))</f>
        <v/>
      </c>
      <c r="E1149" s="97"/>
      <c r="F1149" s="98"/>
      <c r="G1149" s="113"/>
      <c r="H1149" s="196"/>
      <c r="I1149" s="192"/>
      <c r="J1149" s="100"/>
    </row>
    <row r="1150" spans="1:10" x14ac:dyDescent="0.25">
      <c r="A1150" s="96"/>
      <c r="B1150" s="165" t="str">
        <f>IF(C1150="","",VLOOKUP($A1150,'Infos Gerais'!$A$2:$D$101,4,FALSE))</f>
        <v/>
      </c>
      <c r="C1150" s="170" t="str">
        <f>IF(A1150="","",VLOOKUP($A1150,'Infos Gerais'!$A$2:$I$101,7,FALSE))</f>
        <v/>
      </c>
      <c r="D1150" s="167" t="str">
        <f>IF(C1150="","",VLOOKUP($A1150,'Infos Gerais'!$A$2:$I$101,9,FALSE))</f>
        <v/>
      </c>
      <c r="E1150" s="97"/>
      <c r="F1150" s="98"/>
      <c r="G1150" s="113"/>
      <c r="H1150" s="196"/>
      <c r="I1150" s="192"/>
      <c r="J1150" s="100"/>
    </row>
    <row r="1151" spans="1:10" x14ac:dyDescent="0.25">
      <c r="A1151" s="96"/>
      <c r="B1151" s="165" t="str">
        <f>IF(C1151="","",VLOOKUP($A1151,'Infos Gerais'!$A$2:$D$101,4,FALSE))</f>
        <v/>
      </c>
      <c r="C1151" s="170" t="str">
        <f>IF(A1151="","",VLOOKUP($A1151,'Infos Gerais'!$A$2:$I$101,7,FALSE))</f>
        <v/>
      </c>
      <c r="D1151" s="167" t="str">
        <f>IF(C1151="","",VLOOKUP($A1151,'Infos Gerais'!$A$2:$I$101,9,FALSE))</f>
        <v/>
      </c>
      <c r="E1151" s="97"/>
      <c r="F1151" s="98"/>
      <c r="G1151" s="113"/>
      <c r="H1151" s="196"/>
      <c r="I1151" s="192"/>
      <c r="J1151" s="100"/>
    </row>
    <row r="1152" spans="1:10" x14ac:dyDescent="0.25">
      <c r="A1152" s="96"/>
      <c r="B1152" s="165" t="str">
        <f>IF(C1152="","",VLOOKUP($A1152,'Infos Gerais'!$A$2:$D$101,4,FALSE))</f>
        <v/>
      </c>
      <c r="C1152" s="170" t="str">
        <f>IF(A1152="","",VLOOKUP($A1152,'Infos Gerais'!$A$2:$I$101,7,FALSE))</f>
        <v/>
      </c>
      <c r="D1152" s="167" t="str">
        <f>IF(C1152="","",VLOOKUP($A1152,'Infos Gerais'!$A$2:$I$101,9,FALSE))</f>
        <v/>
      </c>
      <c r="E1152" s="97"/>
      <c r="F1152" s="98"/>
      <c r="G1152" s="113"/>
      <c r="H1152" s="196"/>
      <c r="I1152" s="192"/>
      <c r="J1152" s="100"/>
    </row>
    <row r="1153" spans="1:10" x14ac:dyDescent="0.25">
      <c r="A1153" s="96"/>
      <c r="B1153" s="165" t="str">
        <f>IF(C1153="","",VLOOKUP($A1153,'Infos Gerais'!$A$2:$D$101,4,FALSE))</f>
        <v/>
      </c>
      <c r="C1153" s="170" t="str">
        <f>IF(A1153="","",VLOOKUP($A1153,'Infos Gerais'!$A$2:$I$101,7,FALSE))</f>
        <v/>
      </c>
      <c r="D1153" s="167" t="str">
        <f>IF(C1153="","",VLOOKUP($A1153,'Infos Gerais'!$A$2:$I$101,9,FALSE))</f>
        <v/>
      </c>
      <c r="E1153" s="97"/>
      <c r="F1153" s="98"/>
      <c r="G1153" s="113"/>
      <c r="H1153" s="196"/>
      <c r="I1153" s="192"/>
      <c r="J1153" s="100"/>
    </row>
    <row r="1154" spans="1:10" x14ac:dyDescent="0.25">
      <c r="A1154" s="96"/>
      <c r="B1154" s="165" t="str">
        <f>IF(C1154="","",VLOOKUP($A1154,'Infos Gerais'!$A$2:$D$101,4,FALSE))</f>
        <v/>
      </c>
      <c r="C1154" s="170" t="str">
        <f>IF(A1154="","",VLOOKUP($A1154,'Infos Gerais'!$A$2:$I$101,7,FALSE))</f>
        <v/>
      </c>
      <c r="D1154" s="167" t="str">
        <f>IF(C1154="","",VLOOKUP($A1154,'Infos Gerais'!$A$2:$I$101,9,FALSE))</f>
        <v/>
      </c>
      <c r="E1154" s="97"/>
      <c r="F1154" s="98"/>
      <c r="G1154" s="113"/>
      <c r="H1154" s="196"/>
      <c r="I1154" s="192"/>
      <c r="J1154" s="100"/>
    </row>
    <row r="1155" spans="1:10" x14ac:dyDescent="0.25">
      <c r="A1155" s="96"/>
      <c r="B1155" s="165" t="str">
        <f>IF(C1155="","",VLOOKUP($A1155,'Infos Gerais'!$A$2:$D$101,4,FALSE))</f>
        <v/>
      </c>
      <c r="C1155" s="170" t="str">
        <f>IF(A1155="","",VLOOKUP($A1155,'Infos Gerais'!$A$2:$I$101,7,FALSE))</f>
        <v/>
      </c>
      <c r="D1155" s="167" t="str">
        <f>IF(C1155="","",VLOOKUP($A1155,'Infos Gerais'!$A$2:$I$101,9,FALSE))</f>
        <v/>
      </c>
      <c r="E1155" s="97"/>
      <c r="F1155" s="98"/>
      <c r="G1155" s="113"/>
      <c r="H1155" s="196"/>
      <c r="I1155" s="192"/>
      <c r="J1155" s="100"/>
    </row>
    <row r="1156" spans="1:10" x14ac:dyDescent="0.25">
      <c r="A1156" s="96"/>
      <c r="B1156" s="165" t="str">
        <f>IF(C1156="","",VLOOKUP($A1156,'Infos Gerais'!$A$2:$D$101,4,FALSE))</f>
        <v/>
      </c>
      <c r="C1156" s="170" t="str">
        <f>IF(A1156="","",VLOOKUP($A1156,'Infos Gerais'!$A$2:$I$101,7,FALSE))</f>
        <v/>
      </c>
      <c r="D1156" s="167" t="str">
        <f>IF(C1156="","",VLOOKUP($A1156,'Infos Gerais'!$A$2:$I$101,9,FALSE))</f>
        <v/>
      </c>
      <c r="E1156" s="97"/>
      <c r="F1156" s="98"/>
      <c r="G1156" s="113"/>
      <c r="H1156" s="196"/>
      <c r="I1156" s="192"/>
      <c r="J1156" s="100"/>
    </row>
    <row r="1157" spans="1:10" x14ac:dyDescent="0.25">
      <c r="A1157" s="96"/>
      <c r="B1157" s="165" t="str">
        <f>IF(C1157="","",VLOOKUP($A1157,'Infos Gerais'!$A$2:$D$101,4,FALSE))</f>
        <v/>
      </c>
      <c r="C1157" s="170" t="str">
        <f>IF(A1157="","",VLOOKUP($A1157,'Infos Gerais'!$A$2:$I$101,7,FALSE))</f>
        <v/>
      </c>
      <c r="D1157" s="167" t="str">
        <f>IF(C1157="","",VLOOKUP($A1157,'Infos Gerais'!$A$2:$I$101,9,FALSE))</f>
        <v/>
      </c>
      <c r="E1157" s="97"/>
      <c r="F1157" s="98"/>
      <c r="G1157" s="113"/>
      <c r="H1157" s="196"/>
      <c r="I1157" s="192"/>
      <c r="J1157" s="100"/>
    </row>
    <row r="1158" spans="1:10" x14ac:dyDescent="0.25">
      <c r="A1158" s="96"/>
      <c r="B1158" s="165" t="str">
        <f>IF(C1158="","",VLOOKUP($A1158,'Infos Gerais'!$A$2:$D$101,4,FALSE))</f>
        <v/>
      </c>
      <c r="C1158" s="170" t="str">
        <f>IF(A1158="","",VLOOKUP($A1158,'Infos Gerais'!$A$2:$I$101,7,FALSE))</f>
        <v/>
      </c>
      <c r="D1158" s="167" t="str">
        <f>IF(C1158="","",VLOOKUP($A1158,'Infos Gerais'!$A$2:$I$101,9,FALSE))</f>
        <v/>
      </c>
      <c r="E1158" s="97"/>
      <c r="F1158" s="98"/>
      <c r="G1158" s="113"/>
      <c r="H1158" s="196"/>
      <c r="I1158" s="192"/>
      <c r="J1158" s="100"/>
    </row>
    <row r="1159" spans="1:10" x14ac:dyDescent="0.25">
      <c r="A1159" s="96"/>
      <c r="B1159" s="165" t="str">
        <f>IF(C1159="","",VLOOKUP($A1159,'Infos Gerais'!$A$2:$D$101,4,FALSE))</f>
        <v/>
      </c>
      <c r="C1159" s="170" t="str">
        <f>IF(A1159="","",VLOOKUP($A1159,'Infos Gerais'!$A$2:$I$101,7,FALSE))</f>
        <v/>
      </c>
      <c r="D1159" s="167" t="str">
        <f>IF(C1159="","",VLOOKUP($A1159,'Infos Gerais'!$A$2:$I$101,9,FALSE))</f>
        <v/>
      </c>
      <c r="E1159" s="97"/>
      <c r="F1159" s="98"/>
      <c r="G1159" s="113"/>
      <c r="H1159" s="196"/>
      <c r="I1159" s="192"/>
      <c r="J1159" s="100"/>
    </row>
    <row r="1160" spans="1:10" x14ac:dyDescent="0.25">
      <c r="A1160" s="96"/>
      <c r="B1160" s="165" t="str">
        <f>IF(C1160="","",VLOOKUP($A1160,'Infos Gerais'!$A$2:$D$101,4,FALSE))</f>
        <v/>
      </c>
      <c r="C1160" s="170" t="str">
        <f>IF(A1160="","",VLOOKUP($A1160,'Infos Gerais'!$A$2:$I$101,7,FALSE))</f>
        <v/>
      </c>
      <c r="D1160" s="167" t="str">
        <f>IF(C1160="","",VLOOKUP($A1160,'Infos Gerais'!$A$2:$I$101,9,FALSE))</f>
        <v/>
      </c>
      <c r="E1160" s="97"/>
      <c r="F1160" s="98"/>
      <c r="G1160" s="113"/>
      <c r="H1160" s="196"/>
      <c r="I1160" s="192"/>
      <c r="J1160" s="100"/>
    </row>
    <row r="1161" spans="1:10" x14ac:dyDescent="0.25">
      <c r="A1161" s="96"/>
      <c r="B1161" s="165" t="str">
        <f>IF(C1161="","",VLOOKUP($A1161,'Infos Gerais'!$A$2:$D$101,4,FALSE))</f>
        <v/>
      </c>
      <c r="C1161" s="170" t="str">
        <f>IF(A1161="","",VLOOKUP($A1161,'Infos Gerais'!$A$2:$I$101,7,FALSE))</f>
        <v/>
      </c>
      <c r="D1161" s="167" t="str">
        <f>IF(C1161="","",VLOOKUP($A1161,'Infos Gerais'!$A$2:$I$101,9,FALSE))</f>
        <v/>
      </c>
      <c r="E1161" s="97"/>
      <c r="F1161" s="98"/>
      <c r="G1161" s="113"/>
      <c r="H1161" s="196"/>
      <c r="I1161" s="192"/>
      <c r="J1161" s="100"/>
    </row>
    <row r="1162" spans="1:10" x14ac:dyDescent="0.25">
      <c r="A1162" s="96"/>
      <c r="B1162" s="165" t="str">
        <f>IF(C1162="","",VLOOKUP($A1162,'Infos Gerais'!$A$2:$D$101,4,FALSE))</f>
        <v/>
      </c>
      <c r="C1162" s="170" t="str">
        <f>IF(A1162="","",VLOOKUP($A1162,'Infos Gerais'!$A$2:$I$101,7,FALSE))</f>
        <v/>
      </c>
      <c r="D1162" s="167" t="str">
        <f>IF(C1162="","",VLOOKUP($A1162,'Infos Gerais'!$A$2:$I$101,9,FALSE))</f>
        <v/>
      </c>
      <c r="E1162" s="97"/>
      <c r="F1162" s="98"/>
      <c r="G1162" s="113"/>
      <c r="H1162" s="196"/>
      <c r="I1162" s="192"/>
      <c r="J1162" s="100"/>
    </row>
    <row r="1163" spans="1:10" x14ac:dyDescent="0.25">
      <c r="A1163" s="96"/>
      <c r="B1163" s="165" t="str">
        <f>IF(C1163="","",VLOOKUP($A1163,'Infos Gerais'!$A$2:$D$101,4,FALSE))</f>
        <v/>
      </c>
      <c r="C1163" s="170" t="str">
        <f>IF(A1163="","",VLOOKUP($A1163,'Infos Gerais'!$A$2:$I$101,7,FALSE))</f>
        <v/>
      </c>
      <c r="D1163" s="167" t="str">
        <f>IF(C1163="","",VLOOKUP($A1163,'Infos Gerais'!$A$2:$I$101,9,FALSE))</f>
        <v/>
      </c>
      <c r="E1163" s="97"/>
      <c r="F1163" s="98"/>
      <c r="G1163" s="113"/>
      <c r="H1163" s="196"/>
      <c r="I1163" s="192"/>
      <c r="J1163" s="100"/>
    </row>
    <row r="1164" spans="1:10" x14ac:dyDescent="0.25">
      <c r="A1164" s="96"/>
      <c r="B1164" s="165" t="str">
        <f>IF(C1164="","",VLOOKUP($A1164,'Infos Gerais'!$A$2:$D$101,4,FALSE))</f>
        <v/>
      </c>
      <c r="C1164" s="170" t="str">
        <f>IF(A1164="","",VLOOKUP($A1164,'Infos Gerais'!$A$2:$I$101,7,FALSE))</f>
        <v/>
      </c>
      <c r="D1164" s="167" t="str">
        <f>IF(C1164="","",VLOOKUP($A1164,'Infos Gerais'!$A$2:$I$101,9,FALSE))</f>
        <v/>
      </c>
      <c r="E1164" s="97"/>
      <c r="F1164" s="98"/>
      <c r="G1164" s="113"/>
      <c r="H1164" s="196"/>
      <c r="I1164" s="192"/>
      <c r="J1164" s="100"/>
    </row>
    <row r="1165" spans="1:10" x14ac:dyDescent="0.25">
      <c r="A1165" s="96"/>
      <c r="B1165" s="165" t="str">
        <f>IF(C1165="","",VLOOKUP($A1165,'Infos Gerais'!$A$2:$D$101,4,FALSE))</f>
        <v/>
      </c>
      <c r="C1165" s="170" t="str">
        <f>IF(A1165="","",VLOOKUP($A1165,'Infos Gerais'!$A$2:$I$101,7,FALSE))</f>
        <v/>
      </c>
      <c r="D1165" s="167" t="str">
        <f>IF(C1165="","",VLOOKUP($A1165,'Infos Gerais'!$A$2:$I$101,9,FALSE))</f>
        <v/>
      </c>
      <c r="E1165" s="97"/>
      <c r="F1165" s="98"/>
      <c r="G1165" s="113"/>
      <c r="H1165" s="196"/>
      <c r="I1165" s="192"/>
      <c r="J1165" s="100"/>
    </row>
    <row r="1166" spans="1:10" x14ac:dyDescent="0.25">
      <c r="A1166" s="96"/>
      <c r="B1166" s="165" t="str">
        <f>IF(C1166="","",VLOOKUP($A1166,'Infos Gerais'!$A$2:$D$101,4,FALSE))</f>
        <v/>
      </c>
      <c r="C1166" s="170" t="str">
        <f>IF(A1166="","",VLOOKUP($A1166,'Infos Gerais'!$A$2:$I$101,7,FALSE))</f>
        <v/>
      </c>
      <c r="D1166" s="167" t="str">
        <f>IF(C1166="","",VLOOKUP($A1166,'Infos Gerais'!$A$2:$I$101,9,FALSE))</f>
        <v/>
      </c>
      <c r="E1166" s="97"/>
      <c r="F1166" s="98"/>
      <c r="G1166" s="113"/>
      <c r="H1166" s="196"/>
      <c r="I1166" s="192"/>
      <c r="J1166" s="100"/>
    </row>
    <row r="1167" spans="1:10" x14ac:dyDescent="0.25">
      <c r="A1167" s="96"/>
      <c r="B1167" s="165" t="str">
        <f>IF(C1167="","",VLOOKUP($A1167,'Infos Gerais'!$A$2:$D$101,4,FALSE))</f>
        <v/>
      </c>
      <c r="C1167" s="170" t="str">
        <f>IF(A1167="","",VLOOKUP($A1167,'Infos Gerais'!$A$2:$I$101,7,FALSE))</f>
        <v/>
      </c>
      <c r="D1167" s="167" t="str">
        <f>IF(C1167="","",VLOOKUP($A1167,'Infos Gerais'!$A$2:$I$101,9,FALSE))</f>
        <v/>
      </c>
      <c r="E1167" s="97"/>
      <c r="F1167" s="98"/>
      <c r="G1167" s="113"/>
      <c r="H1167" s="196"/>
      <c r="I1167" s="192"/>
      <c r="J1167" s="100"/>
    </row>
    <row r="1168" spans="1:10" x14ac:dyDescent="0.25">
      <c r="A1168" s="96"/>
      <c r="B1168" s="165" t="str">
        <f>IF(C1168="","",VLOOKUP($A1168,'Infos Gerais'!$A$2:$D$101,4,FALSE))</f>
        <v/>
      </c>
      <c r="C1168" s="170" t="str">
        <f>IF(A1168="","",VLOOKUP($A1168,'Infos Gerais'!$A$2:$I$101,7,FALSE))</f>
        <v/>
      </c>
      <c r="D1168" s="167" t="str">
        <f>IF(C1168="","",VLOOKUP($A1168,'Infos Gerais'!$A$2:$I$101,9,FALSE))</f>
        <v/>
      </c>
      <c r="E1168" s="97"/>
      <c r="F1168" s="98"/>
      <c r="G1168" s="113"/>
      <c r="H1168" s="196"/>
      <c r="I1168" s="192"/>
      <c r="J1168" s="100"/>
    </row>
    <row r="1169" spans="1:10" x14ac:dyDescent="0.25">
      <c r="A1169" s="96"/>
      <c r="B1169" s="165" t="str">
        <f>IF(C1169="","",VLOOKUP($A1169,'Infos Gerais'!$A$2:$D$101,4,FALSE))</f>
        <v/>
      </c>
      <c r="C1169" s="170" t="str">
        <f>IF(A1169="","",VLOOKUP($A1169,'Infos Gerais'!$A$2:$I$101,7,FALSE))</f>
        <v/>
      </c>
      <c r="D1169" s="167" t="str">
        <f>IF(C1169="","",VLOOKUP($A1169,'Infos Gerais'!$A$2:$I$101,9,FALSE))</f>
        <v/>
      </c>
      <c r="E1169" s="97"/>
      <c r="F1169" s="98"/>
      <c r="G1169" s="113"/>
      <c r="H1169" s="196"/>
      <c r="I1169" s="192"/>
      <c r="J1169" s="100"/>
    </row>
    <row r="1170" spans="1:10" x14ac:dyDescent="0.25">
      <c r="A1170" s="96"/>
      <c r="B1170" s="165" t="str">
        <f>IF(C1170="","",VLOOKUP($A1170,'Infos Gerais'!$A$2:$D$101,4,FALSE))</f>
        <v/>
      </c>
      <c r="C1170" s="170" t="str">
        <f>IF(A1170="","",VLOOKUP($A1170,'Infos Gerais'!$A$2:$I$101,7,FALSE))</f>
        <v/>
      </c>
      <c r="D1170" s="167" t="str">
        <f>IF(C1170="","",VLOOKUP($A1170,'Infos Gerais'!$A$2:$I$101,9,FALSE))</f>
        <v/>
      </c>
      <c r="E1170" s="97"/>
      <c r="F1170" s="98"/>
      <c r="G1170" s="113"/>
      <c r="H1170" s="196"/>
      <c r="I1170" s="192"/>
      <c r="J1170" s="100"/>
    </row>
    <row r="1171" spans="1:10" x14ac:dyDescent="0.25">
      <c r="A1171" s="96"/>
      <c r="B1171" s="165" t="str">
        <f>IF(C1171="","",VLOOKUP($A1171,'Infos Gerais'!$A$2:$D$101,4,FALSE))</f>
        <v/>
      </c>
      <c r="C1171" s="170" t="str">
        <f>IF(A1171="","",VLOOKUP($A1171,'Infos Gerais'!$A$2:$I$101,7,FALSE))</f>
        <v/>
      </c>
      <c r="D1171" s="167" t="str">
        <f>IF(C1171="","",VLOOKUP($A1171,'Infos Gerais'!$A$2:$I$101,9,FALSE))</f>
        <v/>
      </c>
      <c r="E1171" s="97"/>
      <c r="F1171" s="98"/>
      <c r="G1171" s="113"/>
      <c r="H1171" s="196"/>
      <c r="I1171" s="192"/>
      <c r="J1171" s="100"/>
    </row>
    <row r="1172" spans="1:10" x14ac:dyDescent="0.25">
      <c r="A1172" s="96"/>
      <c r="B1172" s="165" t="str">
        <f>IF(C1172="","",VLOOKUP($A1172,'Infos Gerais'!$A$2:$D$101,4,FALSE))</f>
        <v/>
      </c>
      <c r="C1172" s="170" t="str">
        <f>IF(A1172="","",VLOOKUP($A1172,'Infos Gerais'!$A$2:$I$101,7,FALSE))</f>
        <v/>
      </c>
      <c r="D1172" s="167" t="str">
        <f>IF(C1172="","",VLOOKUP($A1172,'Infos Gerais'!$A$2:$I$101,9,FALSE))</f>
        <v/>
      </c>
      <c r="E1172" s="97"/>
      <c r="F1172" s="98"/>
      <c r="G1172" s="113"/>
      <c r="H1172" s="196"/>
      <c r="I1172" s="192"/>
      <c r="J1172" s="100"/>
    </row>
    <row r="1173" spans="1:10" x14ac:dyDescent="0.25">
      <c r="A1173" s="96"/>
      <c r="B1173" s="165" t="str">
        <f>IF(C1173="","",VLOOKUP($A1173,'Infos Gerais'!$A$2:$D$101,4,FALSE))</f>
        <v/>
      </c>
      <c r="C1173" s="170" t="str">
        <f>IF(A1173="","",VLOOKUP($A1173,'Infos Gerais'!$A$2:$I$101,7,FALSE))</f>
        <v/>
      </c>
      <c r="D1173" s="167" t="str">
        <f>IF(C1173="","",VLOOKUP($A1173,'Infos Gerais'!$A$2:$I$101,9,FALSE))</f>
        <v/>
      </c>
      <c r="E1173" s="97"/>
      <c r="F1173" s="98"/>
      <c r="G1173" s="113"/>
      <c r="H1173" s="196"/>
      <c r="I1173" s="192"/>
      <c r="J1173" s="100"/>
    </row>
    <row r="1174" spans="1:10" x14ac:dyDescent="0.25">
      <c r="A1174" s="96"/>
      <c r="B1174" s="165" t="str">
        <f>IF(C1174="","",VLOOKUP($A1174,'Infos Gerais'!$A$2:$D$101,4,FALSE))</f>
        <v/>
      </c>
      <c r="C1174" s="170" t="str">
        <f>IF(A1174="","",VLOOKUP($A1174,'Infos Gerais'!$A$2:$I$101,7,FALSE))</f>
        <v/>
      </c>
      <c r="D1174" s="167" t="str">
        <f>IF(C1174="","",VLOOKUP($A1174,'Infos Gerais'!$A$2:$I$101,9,FALSE))</f>
        <v/>
      </c>
      <c r="E1174" s="97"/>
      <c r="F1174" s="98"/>
      <c r="G1174" s="113"/>
      <c r="H1174" s="196"/>
      <c r="I1174" s="192"/>
      <c r="J1174" s="100"/>
    </row>
    <row r="1175" spans="1:10" x14ac:dyDescent="0.25">
      <c r="A1175" s="96"/>
      <c r="B1175" s="165" t="str">
        <f>IF(C1175="","",VLOOKUP($A1175,'Infos Gerais'!$A$2:$D$101,4,FALSE))</f>
        <v/>
      </c>
      <c r="C1175" s="170" t="str">
        <f>IF(A1175="","",VLOOKUP($A1175,'Infos Gerais'!$A$2:$I$101,7,FALSE))</f>
        <v/>
      </c>
      <c r="D1175" s="167" t="str">
        <f>IF(C1175="","",VLOOKUP($A1175,'Infos Gerais'!$A$2:$I$101,9,FALSE))</f>
        <v/>
      </c>
      <c r="E1175" s="97"/>
      <c r="F1175" s="98"/>
      <c r="G1175" s="113"/>
      <c r="H1175" s="196"/>
      <c r="I1175" s="192"/>
      <c r="J1175" s="100"/>
    </row>
    <row r="1176" spans="1:10" x14ac:dyDescent="0.25">
      <c r="A1176" s="96"/>
      <c r="B1176" s="165" t="str">
        <f>IF(C1176="","",VLOOKUP($A1176,'Infos Gerais'!$A$2:$D$101,4,FALSE))</f>
        <v/>
      </c>
      <c r="C1176" s="170" t="str">
        <f>IF(A1176="","",VLOOKUP($A1176,'Infos Gerais'!$A$2:$I$101,7,FALSE))</f>
        <v/>
      </c>
      <c r="D1176" s="167" t="str">
        <f>IF(C1176="","",VLOOKUP($A1176,'Infos Gerais'!$A$2:$I$101,9,FALSE))</f>
        <v/>
      </c>
      <c r="E1176" s="97"/>
      <c r="F1176" s="98"/>
      <c r="G1176" s="113"/>
      <c r="H1176" s="196"/>
      <c r="I1176" s="192"/>
      <c r="J1176" s="100"/>
    </row>
    <row r="1177" spans="1:10" x14ac:dyDescent="0.25">
      <c r="A1177" s="96"/>
      <c r="B1177" s="165" t="str">
        <f>IF(C1177="","",VLOOKUP($A1177,'Infos Gerais'!$A$2:$D$101,4,FALSE))</f>
        <v/>
      </c>
      <c r="C1177" s="170" t="str">
        <f>IF(A1177="","",VLOOKUP($A1177,'Infos Gerais'!$A$2:$I$101,7,FALSE))</f>
        <v/>
      </c>
      <c r="D1177" s="167" t="str">
        <f>IF(C1177="","",VLOOKUP($A1177,'Infos Gerais'!$A$2:$I$101,9,FALSE))</f>
        <v/>
      </c>
      <c r="E1177" s="97"/>
      <c r="F1177" s="98"/>
      <c r="G1177" s="113"/>
      <c r="H1177" s="196"/>
      <c r="I1177" s="192"/>
      <c r="J1177" s="100"/>
    </row>
    <row r="1178" spans="1:10" x14ac:dyDescent="0.25">
      <c r="A1178" s="96"/>
      <c r="B1178" s="165" t="str">
        <f>IF(C1178="","",VLOOKUP($A1178,'Infos Gerais'!$A$2:$D$101,4,FALSE))</f>
        <v/>
      </c>
      <c r="C1178" s="170" t="str">
        <f>IF(A1178="","",VLOOKUP($A1178,'Infos Gerais'!$A$2:$I$101,7,FALSE))</f>
        <v/>
      </c>
      <c r="D1178" s="167" t="str">
        <f>IF(C1178="","",VLOOKUP($A1178,'Infos Gerais'!$A$2:$I$101,9,FALSE))</f>
        <v/>
      </c>
      <c r="E1178" s="97"/>
      <c r="F1178" s="98"/>
      <c r="G1178" s="113"/>
      <c r="H1178" s="196"/>
      <c r="I1178" s="192"/>
      <c r="J1178" s="100"/>
    </row>
    <row r="1179" spans="1:10" x14ac:dyDescent="0.25">
      <c r="A1179" s="96"/>
      <c r="B1179" s="165" t="str">
        <f>IF(C1179="","",VLOOKUP($A1179,'Infos Gerais'!$A$2:$D$101,4,FALSE))</f>
        <v/>
      </c>
      <c r="C1179" s="170" t="str">
        <f>IF(A1179="","",VLOOKUP($A1179,'Infos Gerais'!$A$2:$I$101,7,FALSE))</f>
        <v/>
      </c>
      <c r="D1179" s="167" t="str">
        <f>IF(C1179="","",VLOOKUP($A1179,'Infos Gerais'!$A$2:$I$101,9,FALSE))</f>
        <v/>
      </c>
      <c r="E1179" s="97"/>
      <c r="F1179" s="98"/>
      <c r="G1179" s="113"/>
      <c r="H1179" s="196"/>
      <c r="I1179" s="192"/>
      <c r="J1179" s="100"/>
    </row>
    <row r="1180" spans="1:10" x14ac:dyDescent="0.25">
      <c r="A1180" s="96"/>
      <c r="B1180" s="165" t="str">
        <f>IF(C1180="","",VLOOKUP($A1180,'Infos Gerais'!$A$2:$D$101,4,FALSE))</f>
        <v/>
      </c>
      <c r="C1180" s="170" t="str">
        <f>IF(A1180="","",VLOOKUP($A1180,'Infos Gerais'!$A$2:$I$101,7,FALSE))</f>
        <v/>
      </c>
      <c r="D1180" s="167" t="str">
        <f>IF(C1180="","",VLOOKUP($A1180,'Infos Gerais'!$A$2:$I$101,9,FALSE))</f>
        <v/>
      </c>
      <c r="E1180" s="97"/>
      <c r="F1180" s="98"/>
      <c r="G1180" s="113"/>
      <c r="H1180" s="196"/>
      <c r="I1180" s="192"/>
      <c r="J1180" s="100"/>
    </row>
    <row r="1181" spans="1:10" x14ac:dyDescent="0.25">
      <c r="A1181" s="96"/>
      <c r="B1181" s="165" t="str">
        <f>IF(C1181="","",VLOOKUP($A1181,'Infos Gerais'!$A$2:$D$101,4,FALSE))</f>
        <v/>
      </c>
      <c r="C1181" s="170" t="str">
        <f>IF(A1181="","",VLOOKUP($A1181,'Infos Gerais'!$A$2:$I$101,7,FALSE))</f>
        <v/>
      </c>
      <c r="D1181" s="167" t="str">
        <f>IF(C1181="","",VLOOKUP($A1181,'Infos Gerais'!$A$2:$I$101,9,FALSE))</f>
        <v/>
      </c>
      <c r="E1181" s="97"/>
      <c r="F1181" s="98"/>
      <c r="G1181" s="113"/>
      <c r="H1181" s="196"/>
      <c r="I1181" s="192"/>
      <c r="J1181" s="100"/>
    </row>
    <row r="1182" spans="1:10" x14ac:dyDescent="0.25">
      <c r="A1182" s="96"/>
      <c r="B1182" s="165" t="str">
        <f>IF(C1182="","",VLOOKUP($A1182,'Infos Gerais'!$A$2:$D$101,4,FALSE))</f>
        <v/>
      </c>
      <c r="C1182" s="170" t="str">
        <f>IF(A1182="","",VLOOKUP($A1182,'Infos Gerais'!$A$2:$I$101,7,FALSE))</f>
        <v/>
      </c>
      <c r="D1182" s="167" t="str">
        <f>IF(C1182="","",VLOOKUP($A1182,'Infos Gerais'!$A$2:$I$101,9,FALSE))</f>
        <v/>
      </c>
      <c r="E1182" s="97"/>
      <c r="F1182" s="98"/>
      <c r="G1182" s="113"/>
      <c r="H1182" s="196"/>
      <c r="I1182" s="192"/>
      <c r="J1182" s="100"/>
    </row>
    <row r="1183" spans="1:10" x14ac:dyDescent="0.25">
      <c r="A1183" s="96"/>
      <c r="B1183" s="165" t="str">
        <f>IF(C1183="","",VLOOKUP($A1183,'Infos Gerais'!$A$2:$D$101,4,FALSE))</f>
        <v/>
      </c>
      <c r="C1183" s="170" t="str">
        <f>IF(A1183="","",VLOOKUP($A1183,'Infos Gerais'!$A$2:$I$101,7,FALSE))</f>
        <v/>
      </c>
      <c r="D1183" s="167" t="str">
        <f>IF(C1183="","",VLOOKUP($A1183,'Infos Gerais'!$A$2:$I$101,9,FALSE))</f>
        <v/>
      </c>
      <c r="E1183" s="97"/>
      <c r="F1183" s="98"/>
      <c r="G1183" s="113"/>
      <c r="H1183" s="196"/>
      <c r="I1183" s="192"/>
      <c r="J1183" s="100"/>
    </row>
    <row r="1184" spans="1:10" x14ac:dyDescent="0.25">
      <c r="A1184" s="96"/>
      <c r="B1184" s="165" t="str">
        <f>IF(C1184="","",VLOOKUP($A1184,'Infos Gerais'!$A$2:$D$101,4,FALSE))</f>
        <v/>
      </c>
      <c r="C1184" s="170" t="str">
        <f>IF(A1184="","",VLOOKUP($A1184,'Infos Gerais'!$A$2:$I$101,7,FALSE))</f>
        <v/>
      </c>
      <c r="D1184" s="167" t="str">
        <f>IF(C1184="","",VLOOKUP($A1184,'Infos Gerais'!$A$2:$I$101,9,FALSE))</f>
        <v/>
      </c>
      <c r="E1184" s="97"/>
      <c r="F1184" s="98"/>
      <c r="G1184" s="113"/>
      <c r="H1184" s="196"/>
      <c r="I1184" s="192"/>
      <c r="J1184" s="100"/>
    </row>
    <row r="1185" spans="1:10" x14ac:dyDescent="0.25">
      <c r="A1185" s="96"/>
      <c r="B1185" s="165" t="str">
        <f>IF(C1185="","",VLOOKUP($A1185,'Infos Gerais'!$A$2:$D$101,4,FALSE))</f>
        <v/>
      </c>
      <c r="C1185" s="170" t="str">
        <f>IF(A1185="","",VLOOKUP($A1185,'Infos Gerais'!$A$2:$I$101,7,FALSE))</f>
        <v/>
      </c>
      <c r="D1185" s="167" t="str">
        <f>IF(C1185="","",VLOOKUP($A1185,'Infos Gerais'!$A$2:$I$101,9,FALSE))</f>
        <v/>
      </c>
      <c r="E1185" s="97"/>
      <c r="F1185" s="98"/>
      <c r="G1185" s="113"/>
      <c r="H1185" s="196"/>
      <c r="I1185" s="192"/>
      <c r="J1185" s="100"/>
    </row>
    <row r="1186" spans="1:10" x14ac:dyDescent="0.25">
      <c r="A1186" s="96"/>
      <c r="B1186" s="165" t="str">
        <f>IF(C1186="","",VLOOKUP($A1186,'Infos Gerais'!$A$2:$D$101,4,FALSE))</f>
        <v/>
      </c>
      <c r="C1186" s="170" t="str">
        <f>IF(A1186="","",VLOOKUP($A1186,'Infos Gerais'!$A$2:$I$101,7,FALSE))</f>
        <v/>
      </c>
      <c r="D1186" s="167" t="str">
        <f>IF(C1186="","",VLOOKUP($A1186,'Infos Gerais'!$A$2:$I$101,9,FALSE))</f>
        <v/>
      </c>
      <c r="E1186" s="97"/>
      <c r="F1186" s="98"/>
      <c r="G1186" s="113"/>
      <c r="H1186" s="196"/>
      <c r="I1186" s="192"/>
      <c r="J1186" s="100"/>
    </row>
    <row r="1187" spans="1:10" x14ac:dyDescent="0.25">
      <c r="A1187" s="96"/>
      <c r="B1187" s="165" t="str">
        <f>IF(C1187="","",VLOOKUP($A1187,'Infos Gerais'!$A$2:$D$101,4,FALSE))</f>
        <v/>
      </c>
      <c r="C1187" s="170" t="str">
        <f>IF(A1187="","",VLOOKUP($A1187,'Infos Gerais'!$A$2:$I$101,7,FALSE))</f>
        <v/>
      </c>
      <c r="D1187" s="167" t="str">
        <f>IF(C1187="","",VLOOKUP($A1187,'Infos Gerais'!$A$2:$I$101,9,FALSE))</f>
        <v/>
      </c>
      <c r="E1187" s="97"/>
      <c r="F1187" s="98"/>
      <c r="G1187" s="113"/>
      <c r="H1187" s="196"/>
      <c r="I1187" s="192"/>
      <c r="J1187" s="100"/>
    </row>
    <row r="1188" spans="1:10" x14ac:dyDescent="0.25">
      <c r="A1188" s="96"/>
      <c r="B1188" s="165" t="str">
        <f>IF(C1188="","",VLOOKUP($A1188,'Infos Gerais'!$A$2:$D$101,4,FALSE))</f>
        <v/>
      </c>
      <c r="C1188" s="170" t="str">
        <f>IF(A1188="","",VLOOKUP($A1188,'Infos Gerais'!$A$2:$I$101,7,FALSE))</f>
        <v/>
      </c>
      <c r="D1188" s="167" t="str">
        <f>IF(C1188="","",VLOOKUP($A1188,'Infos Gerais'!$A$2:$I$101,9,FALSE))</f>
        <v/>
      </c>
      <c r="E1188" s="97"/>
      <c r="F1188" s="98"/>
      <c r="G1188" s="113"/>
      <c r="H1188" s="196"/>
      <c r="I1188" s="192"/>
      <c r="J1188" s="100"/>
    </row>
    <row r="1189" spans="1:10" x14ac:dyDescent="0.25">
      <c r="A1189" s="96"/>
      <c r="B1189" s="165" t="str">
        <f>IF(C1189="","",VLOOKUP($A1189,'Infos Gerais'!$A$2:$D$101,4,FALSE))</f>
        <v/>
      </c>
      <c r="C1189" s="170" t="str">
        <f>IF(A1189="","",VLOOKUP($A1189,'Infos Gerais'!$A$2:$I$101,7,FALSE))</f>
        <v/>
      </c>
      <c r="D1189" s="167" t="str">
        <f>IF(C1189="","",VLOOKUP($A1189,'Infos Gerais'!$A$2:$I$101,9,FALSE))</f>
        <v/>
      </c>
      <c r="E1189" s="97"/>
      <c r="F1189" s="98"/>
      <c r="G1189" s="113"/>
      <c r="H1189" s="196"/>
      <c r="I1189" s="192"/>
      <c r="J1189" s="100"/>
    </row>
    <row r="1190" spans="1:10" x14ac:dyDescent="0.25">
      <c r="A1190" s="96"/>
      <c r="B1190" s="165" t="str">
        <f>IF(C1190="","",VLOOKUP($A1190,'Infos Gerais'!$A$2:$D$101,4,FALSE))</f>
        <v/>
      </c>
      <c r="C1190" s="170" t="str">
        <f>IF(A1190="","",VLOOKUP($A1190,'Infos Gerais'!$A$2:$I$101,7,FALSE))</f>
        <v/>
      </c>
      <c r="D1190" s="167" t="str">
        <f>IF(C1190="","",VLOOKUP($A1190,'Infos Gerais'!$A$2:$I$101,9,FALSE))</f>
        <v/>
      </c>
      <c r="E1190" s="97"/>
      <c r="F1190" s="98"/>
      <c r="G1190" s="113"/>
      <c r="H1190" s="196"/>
      <c r="I1190" s="192"/>
      <c r="J1190" s="100"/>
    </row>
    <row r="1191" spans="1:10" x14ac:dyDescent="0.25">
      <c r="A1191" s="96"/>
      <c r="B1191" s="165" t="str">
        <f>IF(C1191="","",VLOOKUP($A1191,'Infos Gerais'!$A$2:$D$101,4,FALSE))</f>
        <v/>
      </c>
      <c r="C1191" s="170" t="str">
        <f>IF(A1191="","",VLOOKUP($A1191,'Infos Gerais'!$A$2:$I$101,7,FALSE))</f>
        <v/>
      </c>
      <c r="D1191" s="167" t="str">
        <f>IF(C1191="","",VLOOKUP($A1191,'Infos Gerais'!$A$2:$I$101,9,FALSE))</f>
        <v/>
      </c>
      <c r="E1191" s="97"/>
      <c r="F1191" s="98"/>
      <c r="G1191" s="113"/>
      <c r="H1191" s="196"/>
      <c r="I1191" s="192"/>
      <c r="J1191" s="100"/>
    </row>
    <row r="1192" spans="1:10" x14ac:dyDescent="0.25">
      <c r="A1192" s="96"/>
      <c r="B1192" s="165" t="str">
        <f>IF(C1192="","",VLOOKUP($A1192,'Infos Gerais'!$A$2:$D$101,4,FALSE))</f>
        <v/>
      </c>
      <c r="C1192" s="170" t="str">
        <f>IF(A1192="","",VLOOKUP($A1192,'Infos Gerais'!$A$2:$I$101,7,FALSE))</f>
        <v/>
      </c>
      <c r="D1192" s="167" t="str">
        <f>IF(C1192="","",VLOOKUP($A1192,'Infos Gerais'!$A$2:$I$101,9,FALSE))</f>
        <v/>
      </c>
      <c r="E1192" s="97"/>
      <c r="F1192" s="98"/>
      <c r="G1192" s="113"/>
      <c r="H1192" s="196"/>
      <c r="I1192" s="192"/>
      <c r="J1192" s="100"/>
    </row>
    <row r="1193" spans="1:10" x14ac:dyDescent="0.25">
      <c r="A1193" s="96"/>
      <c r="B1193" s="165" t="str">
        <f>IF(C1193="","",VLOOKUP($A1193,'Infos Gerais'!$A$2:$D$101,4,FALSE))</f>
        <v/>
      </c>
      <c r="C1193" s="170" t="str">
        <f>IF(A1193="","",VLOOKUP($A1193,'Infos Gerais'!$A$2:$I$101,7,FALSE))</f>
        <v/>
      </c>
      <c r="D1193" s="167" t="str">
        <f>IF(C1193="","",VLOOKUP($A1193,'Infos Gerais'!$A$2:$I$101,9,FALSE))</f>
        <v/>
      </c>
      <c r="E1193" s="97"/>
      <c r="F1193" s="98"/>
      <c r="G1193" s="113"/>
      <c r="H1193" s="196"/>
      <c r="I1193" s="192"/>
      <c r="J1193" s="100"/>
    </row>
    <row r="1194" spans="1:10" x14ac:dyDescent="0.25">
      <c r="A1194" s="96"/>
      <c r="B1194" s="165" t="str">
        <f>IF(C1194="","",VLOOKUP($A1194,'Infos Gerais'!$A$2:$D$101,4,FALSE))</f>
        <v/>
      </c>
      <c r="C1194" s="170" t="str">
        <f>IF(A1194="","",VLOOKUP($A1194,'Infos Gerais'!$A$2:$I$101,7,FALSE))</f>
        <v/>
      </c>
      <c r="D1194" s="167" t="str">
        <f>IF(C1194="","",VLOOKUP($A1194,'Infos Gerais'!$A$2:$I$101,9,FALSE))</f>
        <v/>
      </c>
      <c r="E1194" s="97"/>
      <c r="F1194" s="98"/>
      <c r="G1194" s="113"/>
      <c r="H1194" s="196"/>
      <c r="I1194" s="192"/>
      <c r="J1194" s="100"/>
    </row>
    <row r="1195" spans="1:10" x14ac:dyDescent="0.25">
      <c r="A1195" s="96"/>
      <c r="B1195" s="165" t="str">
        <f>IF(C1195="","",VLOOKUP($A1195,'Infos Gerais'!$A$2:$D$101,4,FALSE))</f>
        <v/>
      </c>
      <c r="C1195" s="170" t="str">
        <f>IF(A1195="","",VLOOKUP($A1195,'Infos Gerais'!$A$2:$I$101,7,FALSE))</f>
        <v/>
      </c>
      <c r="D1195" s="167" t="str">
        <f>IF(C1195="","",VLOOKUP($A1195,'Infos Gerais'!$A$2:$I$101,9,FALSE))</f>
        <v/>
      </c>
      <c r="E1195" s="97"/>
      <c r="F1195" s="98"/>
      <c r="G1195" s="113"/>
      <c r="H1195" s="196"/>
      <c r="I1195" s="192"/>
      <c r="J1195" s="100"/>
    </row>
    <row r="1196" spans="1:10" x14ac:dyDescent="0.25">
      <c r="A1196" s="96"/>
      <c r="B1196" s="165" t="str">
        <f>IF(C1196="","",VLOOKUP($A1196,'Infos Gerais'!$A$2:$D$101,4,FALSE))</f>
        <v/>
      </c>
      <c r="C1196" s="170" t="str">
        <f>IF(A1196="","",VLOOKUP($A1196,'Infos Gerais'!$A$2:$I$101,7,FALSE))</f>
        <v/>
      </c>
      <c r="D1196" s="167" t="str">
        <f>IF(C1196="","",VLOOKUP($A1196,'Infos Gerais'!$A$2:$I$101,9,FALSE))</f>
        <v/>
      </c>
      <c r="E1196" s="97"/>
      <c r="F1196" s="98"/>
      <c r="G1196" s="113"/>
      <c r="H1196" s="196"/>
      <c r="I1196" s="192"/>
      <c r="J1196" s="100"/>
    </row>
    <row r="1197" spans="1:10" x14ac:dyDescent="0.25">
      <c r="A1197" s="96"/>
      <c r="B1197" s="165" t="str">
        <f>IF(C1197="","",VLOOKUP($A1197,'Infos Gerais'!$A$2:$D$101,4,FALSE))</f>
        <v/>
      </c>
      <c r="C1197" s="170" t="str">
        <f>IF(A1197="","",VLOOKUP($A1197,'Infos Gerais'!$A$2:$I$101,7,FALSE))</f>
        <v/>
      </c>
      <c r="D1197" s="167" t="str">
        <f>IF(C1197="","",VLOOKUP($A1197,'Infos Gerais'!$A$2:$I$101,9,FALSE))</f>
        <v/>
      </c>
      <c r="E1197" s="97"/>
      <c r="F1197" s="98"/>
      <c r="G1197" s="113"/>
      <c r="H1197" s="196"/>
      <c r="I1197" s="192"/>
      <c r="J1197" s="100"/>
    </row>
    <row r="1198" spans="1:10" x14ac:dyDescent="0.25">
      <c r="A1198" s="96"/>
      <c r="B1198" s="165" t="str">
        <f>IF(C1198="","",VLOOKUP($A1198,'Infos Gerais'!$A$2:$D$101,4,FALSE))</f>
        <v/>
      </c>
      <c r="C1198" s="170" t="str">
        <f>IF(A1198="","",VLOOKUP($A1198,'Infos Gerais'!$A$2:$I$101,7,FALSE))</f>
        <v/>
      </c>
      <c r="D1198" s="167" t="str">
        <f>IF(C1198="","",VLOOKUP($A1198,'Infos Gerais'!$A$2:$I$101,9,FALSE))</f>
        <v/>
      </c>
      <c r="E1198" s="97"/>
      <c r="F1198" s="98"/>
      <c r="G1198" s="113"/>
      <c r="H1198" s="196"/>
      <c r="I1198" s="192"/>
      <c r="J1198" s="100"/>
    </row>
    <row r="1199" spans="1:10" x14ac:dyDescent="0.25">
      <c r="A1199" s="96"/>
      <c r="B1199" s="165" t="str">
        <f>IF(C1199="","",VLOOKUP($A1199,'Infos Gerais'!$A$2:$D$101,4,FALSE))</f>
        <v/>
      </c>
      <c r="C1199" s="170" t="str">
        <f>IF(A1199="","",VLOOKUP($A1199,'Infos Gerais'!$A$2:$I$101,7,FALSE))</f>
        <v/>
      </c>
      <c r="D1199" s="167" t="str">
        <f>IF(C1199="","",VLOOKUP($A1199,'Infos Gerais'!$A$2:$I$101,9,FALSE))</f>
        <v/>
      </c>
      <c r="E1199" s="97"/>
      <c r="F1199" s="98"/>
      <c r="G1199" s="113"/>
      <c r="H1199" s="196"/>
      <c r="I1199" s="192"/>
      <c r="J1199" s="100"/>
    </row>
    <row r="1200" spans="1:10" x14ac:dyDescent="0.25">
      <c r="A1200" s="96"/>
      <c r="B1200" s="165" t="str">
        <f>IF(C1200="","",VLOOKUP($A1200,'Infos Gerais'!$A$2:$D$101,4,FALSE))</f>
        <v/>
      </c>
      <c r="C1200" s="170" t="str">
        <f>IF(A1200="","",VLOOKUP($A1200,'Infos Gerais'!$A$2:$I$101,7,FALSE))</f>
        <v/>
      </c>
      <c r="D1200" s="167" t="str">
        <f>IF(C1200="","",VLOOKUP($A1200,'Infos Gerais'!$A$2:$I$101,9,FALSE))</f>
        <v/>
      </c>
      <c r="E1200" s="97"/>
      <c r="F1200" s="98"/>
      <c r="G1200" s="113"/>
      <c r="H1200" s="196"/>
      <c r="I1200" s="192"/>
      <c r="J1200" s="100"/>
    </row>
    <row r="1201" spans="1:10" x14ac:dyDescent="0.25">
      <c r="A1201" s="96"/>
      <c r="B1201" s="165" t="str">
        <f>IF(C1201="","",VLOOKUP($A1201,'Infos Gerais'!$A$2:$D$101,4,FALSE))</f>
        <v/>
      </c>
      <c r="C1201" s="170" t="str">
        <f>IF(A1201="","",VLOOKUP($A1201,'Infos Gerais'!$A$2:$I$101,7,FALSE))</f>
        <v/>
      </c>
      <c r="D1201" s="167" t="str">
        <f>IF(C1201="","",VLOOKUP($A1201,'Infos Gerais'!$A$2:$I$101,9,FALSE))</f>
        <v/>
      </c>
      <c r="E1201" s="97"/>
      <c r="F1201" s="98"/>
      <c r="G1201" s="113"/>
      <c r="H1201" s="196"/>
      <c r="I1201" s="192"/>
      <c r="J1201" s="100"/>
    </row>
    <row r="1202" spans="1:10" x14ac:dyDescent="0.25">
      <c r="A1202" s="96"/>
      <c r="B1202" s="165" t="str">
        <f>IF(C1202="","",VLOOKUP($A1202,'Infos Gerais'!$A$2:$D$101,4,FALSE))</f>
        <v/>
      </c>
      <c r="C1202" s="170" t="str">
        <f>IF(A1202="","",VLOOKUP($A1202,'Infos Gerais'!$A$2:$I$101,7,FALSE))</f>
        <v/>
      </c>
      <c r="D1202" s="167" t="str">
        <f>IF(C1202="","",VLOOKUP($A1202,'Infos Gerais'!$A$2:$I$101,9,FALSE))</f>
        <v/>
      </c>
      <c r="E1202" s="97"/>
      <c r="F1202" s="98"/>
      <c r="G1202" s="113"/>
      <c r="H1202" s="196"/>
      <c r="I1202" s="192"/>
      <c r="J1202" s="100"/>
    </row>
    <row r="1203" spans="1:10" x14ac:dyDescent="0.25">
      <c r="A1203" s="96"/>
      <c r="B1203" s="165" t="str">
        <f>IF(C1203="","",VLOOKUP($A1203,'Infos Gerais'!$A$2:$D$101,4,FALSE))</f>
        <v/>
      </c>
      <c r="C1203" s="170" t="str">
        <f>IF(A1203="","",VLOOKUP($A1203,'Infos Gerais'!$A$2:$I$101,7,FALSE))</f>
        <v/>
      </c>
      <c r="D1203" s="167" t="str">
        <f>IF(C1203="","",VLOOKUP($A1203,'Infos Gerais'!$A$2:$I$101,9,FALSE))</f>
        <v/>
      </c>
      <c r="E1203" s="97"/>
      <c r="F1203" s="98"/>
      <c r="G1203" s="113"/>
      <c r="H1203" s="196"/>
      <c r="I1203" s="192"/>
      <c r="J1203" s="100"/>
    </row>
    <row r="1204" spans="1:10" x14ac:dyDescent="0.25">
      <c r="A1204" s="96"/>
      <c r="B1204" s="165" t="str">
        <f>IF(C1204="","",VLOOKUP($A1204,'Infos Gerais'!$A$2:$D$101,4,FALSE))</f>
        <v/>
      </c>
      <c r="C1204" s="170" t="str">
        <f>IF(A1204="","",VLOOKUP($A1204,'Infos Gerais'!$A$2:$I$101,7,FALSE))</f>
        <v/>
      </c>
      <c r="D1204" s="167" t="str">
        <f>IF(C1204="","",VLOOKUP($A1204,'Infos Gerais'!$A$2:$I$101,9,FALSE))</f>
        <v/>
      </c>
      <c r="E1204" s="97"/>
      <c r="F1204" s="98"/>
      <c r="G1204" s="113"/>
      <c r="H1204" s="196"/>
      <c r="I1204" s="192"/>
      <c r="J1204" s="100"/>
    </row>
    <row r="1205" spans="1:10" x14ac:dyDescent="0.25">
      <c r="A1205" s="96"/>
      <c r="B1205" s="165" t="str">
        <f>IF(C1205="","",VLOOKUP($A1205,'Infos Gerais'!$A$2:$D$101,4,FALSE))</f>
        <v/>
      </c>
      <c r="C1205" s="170" t="str">
        <f>IF(A1205="","",VLOOKUP($A1205,'Infos Gerais'!$A$2:$I$101,7,FALSE))</f>
        <v/>
      </c>
      <c r="D1205" s="167" t="str">
        <f>IF(C1205="","",VLOOKUP($A1205,'Infos Gerais'!$A$2:$I$101,9,FALSE))</f>
        <v/>
      </c>
      <c r="E1205" s="97"/>
      <c r="F1205" s="98"/>
      <c r="G1205" s="113"/>
      <c r="H1205" s="196"/>
      <c r="I1205" s="192"/>
      <c r="J1205" s="100"/>
    </row>
    <row r="1206" spans="1:10" x14ac:dyDescent="0.25">
      <c r="A1206" s="96"/>
      <c r="B1206" s="165" t="str">
        <f>IF(C1206="","",VLOOKUP($A1206,'Infos Gerais'!$A$2:$D$101,4,FALSE))</f>
        <v/>
      </c>
      <c r="C1206" s="170" t="str">
        <f>IF(A1206="","",VLOOKUP($A1206,'Infos Gerais'!$A$2:$I$101,7,FALSE))</f>
        <v/>
      </c>
      <c r="D1206" s="167" t="str">
        <f>IF(C1206="","",VLOOKUP($A1206,'Infos Gerais'!$A$2:$I$101,9,FALSE))</f>
        <v/>
      </c>
      <c r="E1206" s="97"/>
      <c r="F1206" s="98"/>
      <c r="G1206" s="113"/>
      <c r="H1206" s="196"/>
      <c r="I1206" s="192"/>
      <c r="J1206" s="100"/>
    </row>
    <row r="1207" spans="1:10" x14ac:dyDescent="0.25">
      <c r="A1207" s="96"/>
      <c r="B1207" s="165" t="str">
        <f>IF(C1207="","",VLOOKUP($A1207,'Infos Gerais'!$A$2:$D$101,4,FALSE))</f>
        <v/>
      </c>
      <c r="C1207" s="170" t="str">
        <f>IF(A1207="","",VLOOKUP($A1207,'Infos Gerais'!$A$2:$I$101,7,FALSE))</f>
        <v/>
      </c>
      <c r="D1207" s="167" t="str">
        <f>IF(C1207="","",VLOOKUP($A1207,'Infos Gerais'!$A$2:$I$101,9,FALSE))</f>
        <v/>
      </c>
      <c r="E1207" s="97"/>
      <c r="F1207" s="98"/>
      <c r="G1207" s="113"/>
      <c r="H1207" s="196"/>
      <c r="I1207" s="192"/>
      <c r="J1207" s="100"/>
    </row>
    <row r="1208" spans="1:10" x14ac:dyDescent="0.25">
      <c r="A1208" s="96"/>
      <c r="B1208" s="165" t="str">
        <f>IF(C1208="","",VLOOKUP($A1208,'Infos Gerais'!$A$2:$D$101,4,FALSE))</f>
        <v/>
      </c>
      <c r="C1208" s="170" t="str">
        <f>IF(A1208="","",VLOOKUP($A1208,'Infos Gerais'!$A$2:$I$101,7,FALSE))</f>
        <v/>
      </c>
      <c r="D1208" s="167" t="str">
        <f>IF(C1208="","",VLOOKUP($A1208,'Infos Gerais'!$A$2:$I$101,9,FALSE))</f>
        <v/>
      </c>
      <c r="E1208" s="97"/>
      <c r="F1208" s="98"/>
      <c r="G1208" s="113"/>
      <c r="H1208" s="196"/>
      <c r="I1208" s="192"/>
      <c r="J1208" s="100"/>
    </row>
    <row r="1209" spans="1:10" x14ac:dyDescent="0.25">
      <c r="A1209" s="96"/>
      <c r="B1209" s="165" t="str">
        <f>IF(C1209="","",VLOOKUP($A1209,'Infos Gerais'!$A$2:$D$101,4,FALSE))</f>
        <v/>
      </c>
      <c r="C1209" s="170" t="str">
        <f>IF(A1209="","",VLOOKUP($A1209,'Infos Gerais'!$A$2:$I$101,7,FALSE))</f>
        <v/>
      </c>
      <c r="D1209" s="167" t="str">
        <f>IF(C1209="","",VLOOKUP($A1209,'Infos Gerais'!$A$2:$I$101,9,FALSE))</f>
        <v/>
      </c>
      <c r="E1209" s="97"/>
      <c r="F1209" s="98"/>
      <c r="G1209" s="113"/>
      <c r="H1209" s="196"/>
      <c r="I1209" s="192"/>
      <c r="J1209" s="100"/>
    </row>
    <row r="1210" spans="1:10" x14ac:dyDescent="0.25">
      <c r="A1210" s="96"/>
      <c r="B1210" s="165" t="str">
        <f>IF(C1210="","",VLOOKUP($A1210,'Infos Gerais'!$A$2:$D$101,4,FALSE))</f>
        <v/>
      </c>
      <c r="C1210" s="170" t="str">
        <f>IF(A1210="","",VLOOKUP($A1210,'Infos Gerais'!$A$2:$I$101,7,FALSE))</f>
        <v/>
      </c>
      <c r="D1210" s="167" t="str">
        <f>IF(C1210="","",VLOOKUP($A1210,'Infos Gerais'!$A$2:$I$101,9,FALSE))</f>
        <v/>
      </c>
      <c r="E1210" s="97"/>
      <c r="F1210" s="98"/>
      <c r="G1210" s="113"/>
      <c r="H1210" s="196"/>
      <c r="I1210" s="192"/>
      <c r="J1210" s="100"/>
    </row>
    <row r="1211" spans="1:10" x14ac:dyDescent="0.25">
      <c r="A1211" s="96"/>
      <c r="B1211" s="165" t="str">
        <f>IF(C1211="","",VLOOKUP($A1211,'Infos Gerais'!$A$2:$D$101,4,FALSE))</f>
        <v/>
      </c>
      <c r="C1211" s="170" t="str">
        <f>IF(A1211="","",VLOOKUP($A1211,'Infos Gerais'!$A$2:$I$101,7,FALSE))</f>
        <v/>
      </c>
      <c r="D1211" s="167" t="str">
        <f>IF(C1211="","",VLOOKUP($A1211,'Infos Gerais'!$A$2:$I$101,9,FALSE))</f>
        <v/>
      </c>
      <c r="E1211" s="97"/>
      <c r="F1211" s="98"/>
      <c r="G1211" s="113"/>
      <c r="H1211" s="196"/>
      <c r="I1211" s="192"/>
      <c r="J1211" s="100"/>
    </row>
    <row r="1212" spans="1:10" x14ac:dyDescent="0.25">
      <c r="A1212" s="96"/>
      <c r="B1212" s="165" t="str">
        <f>IF(C1212="","",VLOOKUP($A1212,'Infos Gerais'!$A$2:$D$101,4,FALSE))</f>
        <v/>
      </c>
      <c r="C1212" s="170" t="str">
        <f>IF(A1212="","",VLOOKUP($A1212,'Infos Gerais'!$A$2:$I$101,7,FALSE))</f>
        <v/>
      </c>
      <c r="D1212" s="167" t="str">
        <f>IF(C1212="","",VLOOKUP($A1212,'Infos Gerais'!$A$2:$I$101,9,FALSE))</f>
        <v/>
      </c>
      <c r="E1212" s="97"/>
      <c r="F1212" s="98"/>
      <c r="G1212" s="113"/>
      <c r="H1212" s="196"/>
      <c r="I1212" s="192"/>
      <c r="J1212" s="100"/>
    </row>
    <row r="1213" spans="1:10" x14ac:dyDescent="0.25">
      <c r="A1213" s="96"/>
      <c r="B1213" s="165" t="str">
        <f>IF(C1213="","",VLOOKUP($A1213,'Infos Gerais'!$A$2:$D$101,4,FALSE))</f>
        <v/>
      </c>
      <c r="C1213" s="170" t="str">
        <f>IF(A1213="","",VLOOKUP($A1213,'Infos Gerais'!$A$2:$I$101,7,FALSE))</f>
        <v/>
      </c>
      <c r="D1213" s="167" t="str">
        <f>IF(C1213="","",VLOOKUP($A1213,'Infos Gerais'!$A$2:$I$101,9,FALSE))</f>
        <v/>
      </c>
      <c r="E1213" s="97"/>
      <c r="F1213" s="98"/>
      <c r="G1213" s="113"/>
      <c r="H1213" s="196"/>
      <c r="I1213" s="192"/>
      <c r="J1213" s="100"/>
    </row>
    <row r="1214" spans="1:10" x14ac:dyDescent="0.25">
      <c r="A1214" s="96"/>
      <c r="B1214" s="165" t="str">
        <f>IF(C1214="","",VLOOKUP($A1214,'Infos Gerais'!$A$2:$D$101,4,FALSE))</f>
        <v/>
      </c>
      <c r="C1214" s="170" t="str">
        <f>IF(A1214="","",VLOOKUP($A1214,'Infos Gerais'!$A$2:$I$101,7,FALSE))</f>
        <v/>
      </c>
      <c r="D1214" s="167" t="str">
        <f>IF(C1214="","",VLOOKUP($A1214,'Infos Gerais'!$A$2:$I$101,9,FALSE))</f>
        <v/>
      </c>
      <c r="E1214" s="97"/>
      <c r="F1214" s="98"/>
      <c r="G1214" s="113"/>
      <c r="H1214" s="196"/>
      <c r="I1214" s="192"/>
      <c r="J1214" s="100"/>
    </row>
    <row r="1215" spans="1:10" x14ac:dyDescent="0.25">
      <c r="A1215" s="96"/>
      <c r="B1215" s="165" t="str">
        <f>IF(C1215="","",VLOOKUP($A1215,'Infos Gerais'!$A$2:$D$101,4,FALSE))</f>
        <v/>
      </c>
      <c r="C1215" s="170" t="str">
        <f>IF(A1215="","",VLOOKUP($A1215,'Infos Gerais'!$A$2:$I$101,7,FALSE))</f>
        <v/>
      </c>
      <c r="D1215" s="167" t="str">
        <f>IF(C1215="","",VLOOKUP($A1215,'Infos Gerais'!$A$2:$I$101,9,FALSE))</f>
        <v/>
      </c>
      <c r="E1215" s="97"/>
      <c r="F1215" s="98"/>
      <c r="G1215" s="113"/>
      <c r="H1215" s="196"/>
      <c r="I1215" s="192"/>
      <c r="J1215" s="100"/>
    </row>
    <row r="1216" spans="1:10" x14ac:dyDescent="0.25">
      <c r="A1216" s="96"/>
      <c r="B1216" s="165" t="str">
        <f>IF(C1216="","",VLOOKUP($A1216,'Infos Gerais'!$A$2:$D$101,4,FALSE))</f>
        <v/>
      </c>
      <c r="C1216" s="170" t="str">
        <f>IF(A1216="","",VLOOKUP($A1216,'Infos Gerais'!$A$2:$I$101,7,FALSE))</f>
        <v/>
      </c>
      <c r="D1216" s="167" t="str">
        <f>IF(C1216="","",VLOOKUP($A1216,'Infos Gerais'!$A$2:$I$101,9,FALSE))</f>
        <v/>
      </c>
      <c r="E1216" s="97"/>
      <c r="F1216" s="98"/>
      <c r="G1216" s="113"/>
      <c r="H1216" s="196"/>
      <c r="I1216" s="192"/>
      <c r="J1216" s="100"/>
    </row>
    <row r="1217" spans="1:10" x14ac:dyDescent="0.25">
      <c r="A1217" s="96"/>
      <c r="B1217" s="165" t="str">
        <f>IF(C1217="","",VLOOKUP($A1217,'Infos Gerais'!$A$2:$D$101,4,FALSE))</f>
        <v/>
      </c>
      <c r="C1217" s="170" t="str">
        <f>IF(A1217="","",VLOOKUP($A1217,'Infos Gerais'!$A$2:$I$101,7,FALSE))</f>
        <v/>
      </c>
      <c r="D1217" s="167" t="str">
        <f>IF(C1217="","",VLOOKUP($A1217,'Infos Gerais'!$A$2:$I$101,9,FALSE))</f>
        <v/>
      </c>
      <c r="E1217" s="97"/>
      <c r="F1217" s="98"/>
      <c r="G1217" s="113"/>
      <c r="H1217" s="196"/>
      <c r="I1217" s="192"/>
      <c r="J1217" s="100"/>
    </row>
    <row r="1218" spans="1:10" x14ac:dyDescent="0.25">
      <c r="A1218" s="96"/>
      <c r="B1218" s="165" t="str">
        <f>IF(C1218="","",VLOOKUP($A1218,'Infos Gerais'!$A$2:$D$101,4,FALSE))</f>
        <v/>
      </c>
      <c r="C1218" s="170" t="str">
        <f>IF(A1218="","",VLOOKUP($A1218,'Infos Gerais'!$A$2:$I$101,7,FALSE))</f>
        <v/>
      </c>
      <c r="D1218" s="167" t="str">
        <f>IF(C1218="","",VLOOKUP($A1218,'Infos Gerais'!$A$2:$I$101,9,FALSE))</f>
        <v/>
      </c>
      <c r="E1218" s="97"/>
      <c r="F1218" s="98"/>
      <c r="G1218" s="113"/>
      <c r="H1218" s="196"/>
      <c r="I1218" s="192"/>
      <c r="J1218" s="100"/>
    </row>
    <row r="1219" spans="1:10" x14ac:dyDescent="0.25">
      <c r="A1219" s="96"/>
      <c r="B1219" s="165" t="str">
        <f>IF(C1219="","",VLOOKUP($A1219,'Infos Gerais'!$A$2:$D$101,4,FALSE))</f>
        <v/>
      </c>
      <c r="C1219" s="170" t="str">
        <f>IF(A1219="","",VLOOKUP($A1219,'Infos Gerais'!$A$2:$I$101,7,FALSE))</f>
        <v/>
      </c>
      <c r="D1219" s="167" t="str">
        <f>IF(C1219="","",VLOOKUP($A1219,'Infos Gerais'!$A$2:$I$101,9,FALSE))</f>
        <v/>
      </c>
      <c r="E1219" s="97"/>
      <c r="F1219" s="98"/>
      <c r="G1219" s="113"/>
      <c r="H1219" s="196"/>
      <c r="I1219" s="192"/>
      <c r="J1219" s="100"/>
    </row>
    <row r="1220" spans="1:10" x14ac:dyDescent="0.25">
      <c r="A1220" s="96"/>
      <c r="B1220" s="165" t="str">
        <f>IF(C1220="","",VLOOKUP($A1220,'Infos Gerais'!$A$2:$D$101,4,FALSE))</f>
        <v/>
      </c>
      <c r="C1220" s="170" t="str">
        <f>IF(A1220="","",VLOOKUP($A1220,'Infos Gerais'!$A$2:$I$101,7,FALSE))</f>
        <v/>
      </c>
      <c r="D1220" s="167" t="str">
        <f>IF(C1220="","",VLOOKUP($A1220,'Infos Gerais'!$A$2:$I$101,9,FALSE))</f>
        <v/>
      </c>
      <c r="E1220" s="97"/>
      <c r="F1220" s="98"/>
      <c r="G1220" s="113"/>
      <c r="H1220" s="196"/>
      <c r="I1220" s="192"/>
      <c r="J1220" s="100"/>
    </row>
    <row r="1221" spans="1:10" x14ac:dyDescent="0.25">
      <c r="A1221" s="96"/>
      <c r="B1221" s="165" t="str">
        <f>IF(C1221="","",VLOOKUP($A1221,'Infos Gerais'!$A$2:$D$101,4,FALSE))</f>
        <v/>
      </c>
      <c r="C1221" s="170" t="str">
        <f>IF(A1221="","",VLOOKUP($A1221,'Infos Gerais'!$A$2:$I$101,7,FALSE))</f>
        <v/>
      </c>
      <c r="D1221" s="167" t="str">
        <f>IF(C1221="","",VLOOKUP($A1221,'Infos Gerais'!$A$2:$I$101,9,FALSE))</f>
        <v/>
      </c>
      <c r="E1221" s="97"/>
      <c r="F1221" s="98"/>
      <c r="G1221" s="113"/>
      <c r="H1221" s="196"/>
      <c r="I1221" s="192"/>
      <c r="J1221" s="100"/>
    </row>
    <row r="1222" spans="1:10" x14ac:dyDescent="0.25">
      <c r="A1222" s="96"/>
      <c r="B1222" s="165" t="str">
        <f>IF(C1222="","",VLOOKUP($A1222,'Infos Gerais'!$A$2:$D$101,4,FALSE))</f>
        <v/>
      </c>
      <c r="C1222" s="170" t="str">
        <f>IF(A1222="","",VLOOKUP($A1222,'Infos Gerais'!$A$2:$I$101,7,FALSE))</f>
        <v/>
      </c>
      <c r="D1222" s="167" t="str">
        <f>IF(C1222="","",VLOOKUP($A1222,'Infos Gerais'!$A$2:$I$101,9,FALSE))</f>
        <v/>
      </c>
      <c r="E1222" s="97"/>
      <c r="F1222" s="98"/>
      <c r="G1222" s="113"/>
      <c r="H1222" s="196"/>
      <c r="I1222" s="192"/>
      <c r="J1222" s="100"/>
    </row>
    <row r="1223" spans="1:10" x14ac:dyDescent="0.25">
      <c r="A1223" s="96"/>
      <c r="B1223" s="165" t="str">
        <f>IF(C1223="","",VLOOKUP($A1223,'Infos Gerais'!$A$2:$D$101,4,FALSE))</f>
        <v/>
      </c>
      <c r="C1223" s="170" t="str">
        <f>IF(A1223="","",VLOOKUP($A1223,'Infos Gerais'!$A$2:$I$101,7,FALSE))</f>
        <v/>
      </c>
      <c r="D1223" s="167" t="str">
        <f>IF(C1223="","",VLOOKUP($A1223,'Infos Gerais'!$A$2:$I$101,9,FALSE))</f>
        <v/>
      </c>
      <c r="E1223" s="97"/>
      <c r="F1223" s="98"/>
      <c r="G1223" s="113"/>
      <c r="H1223" s="196"/>
      <c r="I1223" s="192"/>
      <c r="J1223" s="100"/>
    </row>
    <row r="1224" spans="1:10" x14ac:dyDescent="0.25">
      <c r="A1224" s="96"/>
      <c r="B1224" s="165" t="str">
        <f>IF(C1224="","",VLOOKUP($A1224,'Infos Gerais'!$A$2:$D$101,4,FALSE))</f>
        <v/>
      </c>
      <c r="C1224" s="170" t="str">
        <f>IF(A1224="","",VLOOKUP($A1224,'Infos Gerais'!$A$2:$I$101,7,FALSE))</f>
        <v/>
      </c>
      <c r="D1224" s="167" t="str">
        <f>IF(C1224="","",VLOOKUP($A1224,'Infos Gerais'!$A$2:$I$101,9,FALSE))</f>
        <v/>
      </c>
      <c r="E1224" s="97"/>
      <c r="F1224" s="98"/>
      <c r="G1224" s="113"/>
      <c r="H1224" s="196"/>
      <c r="I1224" s="192"/>
      <c r="J1224" s="100"/>
    </row>
    <row r="1225" spans="1:10" x14ac:dyDescent="0.25">
      <c r="A1225" s="96"/>
      <c r="B1225" s="165" t="str">
        <f>IF(C1225="","",VLOOKUP($A1225,'Infos Gerais'!$A$2:$D$101,4,FALSE))</f>
        <v/>
      </c>
      <c r="C1225" s="170" t="str">
        <f>IF(A1225="","",VLOOKUP($A1225,'Infos Gerais'!$A$2:$I$101,7,FALSE))</f>
        <v/>
      </c>
      <c r="D1225" s="167" t="str">
        <f>IF(C1225="","",VLOOKUP($A1225,'Infos Gerais'!$A$2:$I$101,9,FALSE))</f>
        <v/>
      </c>
      <c r="E1225" s="97"/>
      <c r="F1225" s="98"/>
      <c r="G1225" s="113"/>
      <c r="H1225" s="196"/>
      <c r="I1225" s="192"/>
      <c r="J1225" s="100"/>
    </row>
    <row r="1226" spans="1:10" x14ac:dyDescent="0.25">
      <c r="A1226" s="96"/>
      <c r="B1226" s="165" t="str">
        <f>IF(C1226="","",VLOOKUP($A1226,'Infos Gerais'!$A$2:$D$101,4,FALSE))</f>
        <v/>
      </c>
      <c r="C1226" s="170" t="str">
        <f>IF(A1226="","",VLOOKUP($A1226,'Infos Gerais'!$A$2:$I$101,7,FALSE))</f>
        <v/>
      </c>
      <c r="D1226" s="167" t="str">
        <f>IF(C1226="","",VLOOKUP($A1226,'Infos Gerais'!$A$2:$I$101,9,FALSE))</f>
        <v/>
      </c>
      <c r="E1226" s="97"/>
      <c r="F1226" s="98"/>
      <c r="G1226" s="113"/>
      <c r="H1226" s="196"/>
      <c r="I1226" s="192"/>
      <c r="J1226" s="100"/>
    </row>
    <row r="1227" spans="1:10" x14ac:dyDescent="0.25">
      <c r="A1227" s="96"/>
      <c r="B1227" s="165" t="str">
        <f>IF(C1227="","",VLOOKUP($A1227,'Infos Gerais'!$A$2:$D$101,4,FALSE))</f>
        <v/>
      </c>
      <c r="C1227" s="170" t="str">
        <f>IF(A1227="","",VLOOKUP($A1227,'Infos Gerais'!$A$2:$I$101,7,FALSE))</f>
        <v/>
      </c>
      <c r="D1227" s="167" t="str">
        <f>IF(C1227="","",VLOOKUP($A1227,'Infos Gerais'!$A$2:$I$101,9,FALSE))</f>
        <v/>
      </c>
      <c r="E1227" s="97"/>
      <c r="F1227" s="98"/>
      <c r="G1227" s="113"/>
      <c r="H1227" s="196"/>
      <c r="I1227" s="192"/>
      <c r="J1227" s="100"/>
    </row>
    <row r="1228" spans="1:10" x14ac:dyDescent="0.25">
      <c r="A1228" s="96"/>
      <c r="B1228" s="165" t="str">
        <f>IF(C1228="","",VLOOKUP($A1228,'Infos Gerais'!$A$2:$D$101,4,FALSE))</f>
        <v/>
      </c>
      <c r="C1228" s="170" t="str">
        <f>IF(A1228="","",VLOOKUP($A1228,'Infos Gerais'!$A$2:$I$101,7,FALSE))</f>
        <v/>
      </c>
      <c r="D1228" s="167" t="str">
        <f>IF(C1228="","",VLOOKUP($A1228,'Infos Gerais'!$A$2:$I$101,9,FALSE))</f>
        <v/>
      </c>
      <c r="E1228" s="97"/>
      <c r="F1228" s="98"/>
      <c r="G1228" s="113"/>
      <c r="H1228" s="196"/>
      <c r="I1228" s="192"/>
      <c r="J1228" s="100"/>
    </row>
    <row r="1229" spans="1:10" x14ac:dyDescent="0.25">
      <c r="A1229" s="96"/>
      <c r="B1229" s="165" t="str">
        <f>IF(C1229="","",VLOOKUP($A1229,'Infos Gerais'!$A$2:$D$101,4,FALSE))</f>
        <v/>
      </c>
      <c r="C1229" s="170" t="str">
        <f>IF(A1229="","",VLOOKUP($A1229,'Infos Gerais'!$A$2:$I$101,7,FALSE))</f>
        <v/>
      </c>
      <c r="D1229" s="167" t="str">
        <f>IF(C1229="","",VLOOKUP($A1229,'Infos Gerais'!$A$2:$I$101,9,FALSE))</f>
        <v/>
      </c>
      <c r="E1229" s="97"/>
      <c r="F1229" s="98"/>
      <c r="G1229" s="113"/>
      <c r="H1229" s="196"/>
      <c r="I1229" s="192"/>
      <c r="J1229" s="100"/>
    </row>
    <row r="1230" spans="1:10" x14ac:dyDescent="0.25">
      <c r="A1230" s="96"/>
      <c r="B1230" s="165" t="str">
        <f>IF(C1230="","",VLOOKUP($A1230,'Infos Gerais'!$A$2:$D$101,4,FALSE))</f>
        <v/>
      </c>
      <c r="C1230" s="170" t="str">
        <f>IF(A1230="","",VLOOKUP($A1230,'Infos Gerais'!$A$2:$I$101,7,FALSE))</f>
        <v/>
      </c>
      <c r="D1230" s="167" t="str">
        <f>IF(C1230="","",VLOOKUP($A1230,'Infos Gerais'!$A$2:$I$101,9,FALSE))</f>
        <v/>
      </c>
      <c r="E1230" s="97"/>
      <c r="F1230" s="98"/>
      <c r="G1230" s="113"/>
      <c r="H1230" s="196"/>
      <c r="I1230" s="192"/>
      <c r="J1230" s="100"/>
    </row>
    <row r="1231" spans="1:10" x14ac:dyDescent="0.25">
      <c r="A1231" s="96"/>
      <c r="B1231" s="165" t="str">
        <f>IF(C1231="","",VLOOKUP($A1231,'Infos Gerais'!$A$2:$D$101,4,FALSE))</f>
        <v/>
      </c>
      <c r="C1231" s="170" t="str">
        <f>IF(A1231="","",VLOOKUP($A1231,'Infos Gerais'!$A$2:$I$101,7,FALSE))</f>
        <v/>
      </c>
      <c r="D1231" s="167" t="str">
        <f>IF(C1231="","",VLOOKUP($A1231,'Infos Gerais'!$A$2:$I$101,9,FALSE))</f>
        <v/>
      </c>
      <c r="E1231" s="97"/>
      <c r="F1231" s="98"/>
      <c r="G1231" s="113"/>
      <c r="H1231" s="196"/>
      <c r="I1231" s="192"/>
      <c r="J1231" s="100"/>
    </row>
    <row r="1232" spans="1:10" x14ac:dyDescent="0.25">
      <c r="A1232" s="96"/>
      <c r="B1232" s="165" t="str">
        <f>IF(C1232="","",VLOOKUP($A1232,'Infos Gerais'!$A$2:$D$101,4,FALSE))</f>
        <v/>
      </c>
      <c r="C1232" s="170" t="str">
        <f>IF(A1232="","",VLOOKUP($A1232,'Infos Gerais'!$A$2:$I$101,7,FALSE))</f>
        <v/>
      </c>
      <c r="D1232" s="167" t="str">
        <f>IF(C1232="","",VLOOKUP($A1232,'Infos Gerais'!$A$2:$I$101,9,FALSE))</f>
        <v/>
      </c>
      <c r="E1232" s="97"/>
      <c r="F1232" s="98"/>
      <c r="G1232" s="113"/>
      <c r="H1232" s="196"/>
      <c r="I1232" s="192"/>
      <c r="J1232" s="100"/>
    </row>
    <row r="1233" spans="1:10" x14ac:dyDescent="0.25">
      <c r="A1233" s="96"/>
      <c r="B1233" s="165" t="str">
        <f>IF(C1233="","",VLOOKUP($A1233,'Infos Gerais'!$A$2:$D$101,4,FALSE))</f>
        <v/>
      </c>
      <c r="C1233" s="170" t="str">
        <f>IF(A1233="","",VLOOKUP($A1233,'Infos Gerais'!$A$2:$I$101,7,FALSE))</f>
        <v/>
      </c>
      <c r="D1233" s="167" t="str">
        <f>IF(C1233="","",VLOOKUP($A1233,'Infos Gerais'!$A$2:$I$101,9,FALSE))</f>
        <v/>
      </c>
      <c r="E1233" s="97"/>
      <c r="F1233" s="98"/>
      <c r="G1233" s="113"/>
      <c r="H1233" s="196"/>
      <c r="I1233" s="192"/>
      <c r="J1233" s="100"/>
    </row>
    <row r="1234" spans="1:10" x14ac:dyDescent="0.25">
      <c r="A1234" s="96"/>
      <c r="B1234" s="165" t="str">
        <f>IF(C1234="","",VLOOKUP($A1234,'Infos Gerais'!$A$2:$D$101,4,FALSE))</f>
        <v/>
      </c>
      <c r="C1234" s="170" t="str">
        <f>IF(A1234="","",VLOOKUP($A1234,'Infos Gerais'!$A$2:$I$101,7,FALSE))</f>
        <v/>
      </c>
      <c r="D1234" s="167" t="str">
        <f>IF(C1234="","",VLOOKUP($A1234,'Infos Gerais'!$A$2:$I$101,9,FALSE))</f>
        <v/>
      </c>
      <c r="E1234" s="97"/>
      <c r="F1234" s="98"/>
      <c r="G1234" s="113"/>
      <c r="H1234" s="196"/>
      <c r="I1234" s="192"/>
      <c r="J1234" s="100"/>
    </row>
    <row r="1235" spans="1:10" x14ac:dyDescent="0.25">
      <c r="A1235" s="96"/>
      <c r="B1235" s="165" t="str">
        <f>IF(C1235="","",VLOOKUP($A1235,'Infos Gerais'!$A$2:$D$101,4,FALSE))</f>
        <v/>
      </c>
      <c r="C1235" s="170" t="str">
        <f>IF(A1235="","",VLOOKUP($A1235,'Infos Gerais'!$A$2:$I$101,7,FALSE))</f>
        <v/>
      </c>
      <c r="D1235" s="167" t="str">
        <f>IF(C1235="","",VLOOKUP($A1235,'Infos Gerais'!$A$2:$I$101,9,FALSE))</f>
        <v/>
      </c>
      <c r="E1235" s="97"/>
      <c r="F1235" s="98"/>
      <c r="G1235" s="113"/>
      <c r="H1235" s="196"/>
      <c r="I1235" s="192"/>
      <c r="J1235" s="100"/>
    </row>
    <row r="1236" spans="1:10" x14ac:dyDescent="0.25">
      <c r="A1236" s="96"/>
      <c r="B1236" s="165" t="str">
        <f>IF(C1236="","",VLOOKUP($A1236,'Infos Gerais'!$A$2:$D$101,4,FALSE))</f>
        <v/>
      </c>
      <c r="C1236" s="170" t="str">
        <f>IF(A1236="","",VLOOKUP($A1236,'Infos Gerais'!$A$2:$I$101,7,FALSE))</f>
        <v/>
      </c>
      <c r="D1236" s="167" t="str">
        <f>IF(C1236="","",VLOOKUP($A1236,'Infos Gerais'!$A$2:$I$101,9,FALSE))</f>
        <v/>
      </c>
      <c r="E1236" s="97"/>
      <c r="F1236" s="98"/>
      <c r="G1236" s="113"/>
      <c r="H1236" s="196"/>
      <c r="I1236" s="192"/>
      <c r="J1236" s="100"/>
    </row>
    <row r="1237" spans="1:10" x14ac:dyDescent="0.25">
      <c r="A1237" s="96"/>
      <c r="B1237" s="165" t="str">
        <f>IF(C1237="","",VLOOKUP($A1237,'Infos Gerais'!$A$2:$D$101,4,FALSE))</f>
        <v/>
      </c>
      <c r="C1237" s="170" t="str">
        <f>IF(A1237="","",VLOOKUP($A1237,'Infos Gerais'!$A$2:$I$101,7,FALSE))</f>
        <v/>
      </c>
      <c r="D1237" s="167" t="str">
        <f>IF(C1237="","",VLOOKUP($A1237,'Infos Gerais'!$A$2:$I$101,9,FALSE))</f>
        <v/>
      </c>
      <c r="E1237" s="97"/>
      <c r="F1237" s="98"/>
      <c r="G1237" s="113"/>
      <c r="H1237" s="196"/>
      <c r="I1237" s="192"/>
      <c r="J1237" s="100"/>
    </row>
    <row r="1238" spans="1:10" x14ac:dyDescent="0.25">
      <c r="A1238" s="96"/>
      <c r="B1238" s="165" t="str">
        <f>IF(C1238="","",VLOOKUP($A1238,'Infos Gerais'!$A$2:$D$101,4,FALSE))</f>
        <v/>
      </c>
      <c r="C1238" s="170" t="str">
        <f>IF(A1238="","",VLOOKUP($A1238,'Infos Gerais'!$A$2:$I$101,7,FALSE))</f>
        <v/>
      </c>
      <c r="D1238" s="167" t="str">
        <f>IF(C1238="","",VLOOKUP($A1238,'Infos Gerais'!$A$2:$I$101,9,FALSE))</f>
        <v/>
      </c>
      <c r="E1238" s="97"/>
      <c r="F1238" s="98"/>
      <c r="G1238" s="113"/>
      <c r="H1238" s="196"/>
      <c r="I1238" s="192"/>
      <c r="J1238" s="100"/>
    </row>
    <row r="1239" spans="1:10" x14ac:dyDescent="0.25">
      <c r="A1239" s="96"/>
      <c r="B1239" s="165" t="str">
        <f>IF(C1239="","",VLOOKUP($A1239,'Infos Gerais'!$A$2:$D$101,4,FALSE))</f>
        <v/>
      </c>
      <c r="C1239" s="170" t="str">
        <f>IF(A1239="","",VLOOKUP($A1239,'Infos Gerais'!$A$2:$I$101,7,FALSE))</f>
        <v/>
      </c>
      <c r="D1239" s="167" t="str">
        <f>IF(C1239="","",VLOOKUP($A1239,'Infos Gerais'!$A$2:$I$101,9,FALSE))</f>
        <v/>
      </c>
      <c r="E1239" s="97"/>
      <c r="F1239" s="98"/>
      <c r="G1239" s="113"/>
      <c r="H1239" s="196"/>
      <c r="I1239" s="192"/>
      <c r="J1239" s="100"/>
    </row>
    <row r="1240" spans="1:10" x14ac:dyDescent="0.25">
      <c r="A1240" s="96"/>
      <c r="B1240" s="165" t="str">
        <f>IF(C1240="","",VLOOKUP($A1240,'Infos Gerais'!$A$2:$D$101,4,FALSE))</f>
        <v/>
      </c>
      <c r="C1240" s="170" t="str">
        <f>IF(A1240="","",VLOOKUP($A1240,'Infos Gerais'!$A$2:$I$101,7,FALSE))</f>
        <v/>
      </c>
      <c r="D1240" s="167" t="str">
        <f>IF(C1240="","",VLOOKUP($A1240,'Infos Gerais'!$A$2:$I$101,9,FALSE))</f>
        <v/>
      </c>
      <c r="E1240" s="97"/>
      <c r="F1240" s="98"/>
      <c r="G1240" s="113"/>
      <c r="H1240" s="196"/>
      <c r="I1240" s="192"/>
      <c r="J1240" s="100"/>
    </row>
    <row r="1241" spans="1:10" x14ac:dyDescent="0.25">
      <c r="A1241" s="96"/>
      <c r="B1241" s="165" t="str">
        <f>IF(C1241="","",VLOOKUP($A1241,'Infos Gerais'!$A$2:$D$101,4,FALSE))</f>
        <v/>
      </c>
      <c r="C1241" s="170" t="str">
        <f>IF(A1241="","",VLOOKUP($A1241,'Infos Gerais'!$A$2:$I$101,7,FALSE))</f>
        <v/>
      </c>
      <c r="D1241" s="167" t="str">
        <f>IF(C1241="","",VLOOKUP($A1241,'Infos Gerais'!$A$2:$I$101,9,FALSE))</f>
        <v/>
      </c>
      <c r="E1241" s="97"/>
      <c r="F1241" s="98"/>
      <c r="G1241" s="113"/>
      <c r="H1241" s="196"/>
      <c r="I1241" s="192"/>
      <c r="J1241" s="100"/>
    </row>
    <row r="1242" spans="1:10" x14ac:dyDescent="0.25">
      <c r="A1242" s="96"/>
      <c r="B1242" s="165" t="str">
        <f>IF(C1242="","",VLOOKUP($A1242,'Infos Gerais'!$A$2:$D$101,4,FALSE))</f>
        <v/>
      </c>
      <c r="C1242" s="170" t="str">
        <f>IF(A1242="","",VLOOKUP($A1242,'Infos Gerais'!$A$2:$I$101,7,FALSE))</f>
        <v/>
      </c>
      <c r="D1242" s="167" t="str">
        <f>IF(C1242="","",VLOOKUP($A1242,'Infos Gerais'!$A$2:$I$101,9,FALSE))</f>
        <v/>
      </c>
      <c r="E1242" s="97"/>
      <c r="F1242" s="98"/>
      <c r="G1242" s="113"/>
      <c r="H1242" s="196"/>
      <c r="I1242" s="192"/>
      <c r="J1242" s="100"/>
    </row>
    <row r="1243" spans="1:10" x14ac:dyDescent="0.25">
      <c r="A1243" s="96"/>
      <c r="B1243" s="165" t="str">
        <f>IF(C1243="","",VLOOKUP($A1243,'Infos Gerais'!$A$2:$D$101,4,FALSE))</f>
        <v/>
      </c>
      <c r="C1243" s="170" t="str">
        <f>IF(A1243="","",VLOOKUP($A1243,'Infos Gerais'!$A$2:$I$101,7,FALSE))</f>
        <v/>
      </c>
      <c r="D1243" s="167" t="str">
        <f>IF(C1243="","",VLOOKUP($A1243,'Infos Gerais'!$A$2:$I$101,9,FALSE))</f>
        <v/>
      </c>
      <c r="E1243" s="97"/>
      <c r="F1243" s="98"/>
      <c r="G1243" s="113"/>
      <c r="H1243" s="196"/>
      <c r="I1243" s="192"/>
      <c r="J1243" s="100"/>
    </row>
    <row r="1244" spans="1:10" x14ac:dyDescent="0.25">
      <c r="A1244" s="96"/>
      <c r="B1244" s="165" t="str">
        <f>IF(C1244="","",VLOOKUP($A1244,'Infos Gerais'!$A$2:$D$101,4,FALSE))</f>
        <v/>
      </c>
      <c r="C1244" s="170" t="str">
        <f>IF(A1244="","",VLOOKUP($A1244,'Infos Gerais'!$A$2:$I$101,7,FALSE))</f>
        <v/>
      </c>
      <c r="D1244" s="167" t="str">
        <f>IF(C1244="","",VLOOKUP($A1244,'Infos Gerais'!$A$2:$I$101,9,FALSE))</f>
        <v/>
      </c>
      <c r="E1244" s="97"/>
      <c r="F1244" s="98"/>
      <c r="G1244" s="113"/>
      <c r="H1244" s="196"/>
      <c r="I1244" s="192"/>
      <c r="J1244" s="100"/>
    </row>
    <row r="1245" spans="1:10" x14ac:dyDescent="0.25">
      <c r="A1245" s="96"/>
      <c r="B1245" s="165" t="str">
        <f>IF(C1245="","",VLOOKUP($A1245,'Infos Gerais'!$A$2:$D$101,4,FALSE))</f>
        <v/>
      </c>
      <c r="C1245" s="170" t="str">
        <f>IF(A1245="","",VLOOKUP($A1245,'Infos Gerais'!$A$2:$I$101,7,FALSE))</f>
        <v/>
      </c>
      <c r="D1245" s="167" t="str">
        <f>IF(C1245="","",VLOOKUP($A1245,'Infos Gerais'!$A$2:$I$101,9,FALSE))</f>
        <v/>
      </c>
      <c r="E1245" s="97"/>
      <c r="F1245" s="98"/>
      <c r="G1245" s="113"/>
      <c r="H1245" s="196"/>
      <c r="I1245" s="192"/>
      <c r="J1245" s="100"/>
    </row>
    <row r="1246" spans="1:10" x14ac:dyDescent="0.25">
      <c r="A1246" s="96"/>
      <c r="B1246" s="165" t="str">
        <f>IF(C1246="","",VLOOKUP($A1246,'Infos Gerais'!$A$2:$D$101,4,FALSE))</f>
        <v/>
      </c>
      <c r="C1246" s="170" t="str">
        <f>IF(A1246="","",VLOOKUP($A1246,'Infos Gerais'!$A$2:$I$101,7,FALSE))</f>
        <v/>
      </c>
      <c r="D1246" s="167" t="str">
        <f>IF(C1246="","",VLOOKUP($A1246,'Infos Gerais'!$A$2:$I$101,9,FALSE))</f>
        <v/>
      </c>
      <c r="E1246" s="97"/>
      <c r="F1246" s="98"/>
      <c r="G1246" s="113"/>
      <c r="H1246" s="196"/>
      <c r="I1246" s="192"/>
      <c r="J1246" s="100"/>
    </row>
    <row r="1247" spans="1:10" x14ac:dyDescent="0.25">
      <c r="A1247" s="96"/>
      <c r="B1247" s="165" t="str">
        <f>IF(C1247="","",VLOOKUP($A1247,'Infos Gerais'!$A$2:$D$101,4,FALSE))</f>
        <v/>
      </c>
      <c r="C1247" s="170" t="str">
        <f>IF(A1247="","",VLOOKUP($A1247,'Infos Gerais'!$A$2:$I$101,7,FALSE))</f>
        <v/>
      </c>
      <c r="D1247" s="167" t="str">
        <f>IF(C1247="","",VLOOKUP($A1247,'Infos Gerais'!$A$2:$I$101,9,FALSE))</f>
        <v/>
      </c>
      <c r="E1247" s="97"/>
      <c r="F1247" s="98"/>
      <c r="G1247" s="113"/>
      <c r="H1247" s="196"/>
      <c r="I1247" s="192"/>
      <c r="J1247" s="100"/>
    </row>
    <row r="1248" spans="1:10" x14ac:dyDescent="0.25">
      <c r="A1248" s="96"/>
      <c r="B1248" s="165" t="str">
        <f>IF(C1248="","",VLOOKUP($A1248,'Infos Gerais'!$A$2:$D$101,4,FALSE))</f>
        <v/>
      </c>
      <c r="C1248" s="170" t="str">
        <f>IF(A1248="","",VLOOKUP($A1248,'Infos Gerais'!$A$2:$I$101,7,FALSE))</f>
        <v/>
      </c>
      <c r="D1248" s="167" t="str">
        <f>IF(C1248="","",VLOOKUP($A1248,'Infos Gerais'!$A$2:$I$101,9,FALSE))</f>
        <v/>
      </c>
      <c r="E1248" s="97"/>
      <c r="F1248" s="98"/>
      <c r="G1248" s="113"/>
      <c r="H1248" s="196"/>
      <c r="I1248" s="192"/>
      <c r="J1248" s="100"/>
    </row>
    <row r="1249" spans="1:10" x14ac:dyDescent="0.25">
      <c r="A1249" s="96"/>
      <c r="B1249" s="165" t="str">
        <f>IF(C1249="","",VLOOKUP($A1249,'Infos Gerais'!$A$2:$D$101,4,FALSE))</f>
        <v/>
      </c>
      <c r="C1249" s="170" t="str">
        <f>IF(A1249="","",VLOOKUP($A1249,'Infos Gerais'!$A$2:$I$101,7,FALSE))</f>
        <v/>
      </c>
      <c r="D1249" s="167" t="str">
        <f>IF(C1249="","",VLOOKUP($A1249,'Infos Gerais'!$A$2:$I$101,9,FALSE))</f>
        <v/>
      </c>
      <c r="E1249" s="97"/>
      <c r="F1249" s="98"/>
      <c r="G1249" s="113"/>
      <c r="H1249" s="196"/>
      <c r="I1249" s="192"/>
      <c r="J1249" s="100"/>
    </row>
    <row r="1250" spans="1:10" x14ac:dyDescent="0.25">
      <c r="A1250" s="96"/>
      <c r="B1250" s="165" t="str">
        <f>IF(C1250="","",VLOOKUP($A1250,'Infos Gerais'!$A$2:$D$101,4,FALSE))</f>
        <v/>
      </c>
      <c r="C1250" s="170" t="str">
        <f>IF(A1250="","",VLOOKUP($A1250,'Infos Gerais'!$A$2:$I$101,7,FALSE))</f>
        <v/>
      </c>
      <c r="D1250" s="167" t="str">
        <f>IF(C1250="","",VLOOKUP($A1250,'Infos Gerais'!$A$2:$I$101,9,FALSE))</f>
        <v/>
      </c>
      <c r="E1250" s="97"/>
      <c r="F1250" s="98"/>
      <c r="G1250" s="113"/>
      <c r="H1250" s="196"/>
      <c r="I1250" s="192"/>
      <c r="J1250" s="100"/>
    </row>
    <row r="1251" spans="1:10" x14ac:dyDescent="0.25">
      <c r="A1251" s="96"/>
      <c r="B1251" s="165" t="str">
        <f>IF(C1251="","",VLOOKUP($A1251,'Infos Gerais'!$A$2:$D$101,4,FALSE))</f>
        <v/>
      </c>
      <c r="C1251" s="170" t="str">
        <f>IF(A1251="","",VLOOKUP($A1251,'Infos Gerais'!$A$2:$I$101,7,FALSE))</f>
        <v/>
      </c>
      <c r="D1251" s="167" t="str">
        <f>IF(C1251="","",VLOOKUP($A1251,'Infos Gerais'!$A$2:$I$101,9,FALSE))</f>
        <v/>
      </c>
      <c r="E1251" s="97"/>
      <c r="F1251" s="98"/>
      <c r="G1251" s="113"/>
      <c r="H1251" s="196"/>
      <c r="I1251" s="192"/>
      <c r="J1251" s="100"/>
    </row>
    <row r="1252" spans="1:10" x14ac:dyDescent="0.25">
      <c r="A1252" s="96"/>
      <c r="B1252" s="165" t="str">
        <f>IF(C1252="","",VLOOKUP($A1252,'Infos Gerais'!$A$2:$D$101,4,FALSE))</f>
        <v/>
      </c>
      <c r="C1252" s="170" t="str">
        <f>IF(A1252="","",VLOOKUP($A1252,'Infos Gerais'!$A$2:$I$101,7,FALSE))</f>
        <v/>
      </c>
      <c r="D1252" s="167" t="str">
        <f>IF(C1252="","",VLOOKUP($A1252,'Infos Gerais'!$A$2:$I$101,9,FALSE))</f>
        <v/>
      </c>
      <c r="E1252" s="97"/>
      <c r="F1252" s="98"/>
      <c r="G1252" s="113"/>
      <c r="H1252" s="196"/>
      <c r="I1252" s="192"/>
      <c r="J1252" s="100"/>
    </row>
    <row r="1253" spans="1:10" x14ac:dyDescent="0.25">
      <c r="A1253" s="96"/>
      <c r="B1253" s="165" t="str">
        <f>IF(C1253="","",VLOOKUP($A1253,'Infos Gerais'!$A$2:$D$101,4,FALSE))</f>
        <v/>
      </c>
      <c r="C1253" s="170" t="str">
        <f>IF(A1253="","",VLOOKUP($A1253,'Infos Gerais'!$A$2:$I$101,7,FALSE))</f>
        <v/>
      </c>
      <c r="D1253" s="167" t="str">
        <f>IF(C1253="","",VLOOKUP($A1253,'Infos Gerais'!$A$2:$I$101,9,FALSE))</f>
        <v/>
      </c>
      <c r="E1253" s="97"/>
      <c r="F1253" s="98"/>
      <c r="G1253" s="113"/>
      <c r="H1253" s="196"/>
      <c r="I1253" s="192"/>
      <c r="J1253" s="100"/>
    </row>
    <row r="1254" spans="1:10" x14ac:dyDescent="0.25">
      <c r="A1254" s="96"/>
      <c r="B1254" s="165" t="str">
        <f>IF(C1254="","",VLOOKUP($A1254,'Infos Gerais'!$A$2:$D$101,4,FALSE))</f>
        <v/>
      </c>
      <c r="C1254" s="170" t="str">
        <f>IF(A1254="","",VLOOKUP($A1254,'Infos Gerais'!$A$2:$I$101,7,FALSE))</f>
        <v/>
      </c>
      <c r="D1254" s="167" t="str">
        <f>IF(C1254="","",VLOOKUP($A1254,'Infos Gerais'!$A$2:$I$101,9,FALSE))</f>
        <v/>
      </c>
      <c r="E1254" s="97"/>
      <c r="F1254" s="98"/>
      <c r="G1254" s="113"/>
      <c r="H1254" s="196"/>
      <c r="I1254" s="192"/>
      <c r="J1254" s="100"/>
    </row>
    <row r="1255" spans="1:10" x14ac:dyDescent="0.25">
      <c r="A1255" s="96"/>
      <c r="B1255" s="165" t="str">
        <f>IF(C1255="","",VLOOKUP($A1255,'Infos Gerais'!$A$2:$D$101,4,FALSE))</f>
        <v/>
      </c>
      <c r="C1255" s="170" t="str">
        <f>IF(A1255="","",VLOOKUP($A1255,'Infos Gerais'!$A$2:$I$101,7,FALSE))</f>
        <v/>
      </c>
      <c r="D1255" s="167" t="str">
        <f>IF(C1255="","",VLOOKUP($A1255,'Infos Gerais'!$A$2:$I$101,9,FALSE))</f>
        <v/>
      </c>
      <c r="E1255" s="97"/>
      <c r="F1255" s="98"/>
      <c r="G1255" s="113"/>
      <c r="H1255" s="196"/>
      <c r="I1255" s="192"/>
      <c r="J1255" s="100"/>
    </row>
    <row r="1256" spans="1:10" x14ac:dyDescent="0.25">
      <c r="A1256" s="96"/>
      <c r="B1256" s="165" t="str">
        <f>IF(C1256="","",VLOOKUP($A1256,'Infos Gerais'!$A$2:$D$101,4,FALSE))</f>
        <v/>
      </c>
      <c r="C1256" s="170" t="str">
        <f>IF(A1256="","",VLOOKUP($A1256,'Infos Gerais'!$A$2:$I$101,7,FALSE))</f>
        <v/>
      </c>
      <c r="D1256" s="167" t="str">
        <f>IF(C1256="","",VLOOKUP($A1256,'Infos Gerais'!$A$2:$I$101,9,FALSE))</f>
        <v/>
      </c>
      <c r="E1256" s="97"/>
      <c r="F1256" s="98"/>
      <c r="G1256" s="113"/>
      <c r="H1256" s="196"/>
      <c r="I1256" s="192"/>
      <c r="J1256" s="100"/>
    </row>
    <row r="1257" spans="1:10" x14ac:dyDescent="0.25">
      <c r="A1257" s="96"/>
      <c r="B1257" s="165" t="str">
        <f>IF(C1257="","",VLOOKUP($A1257,'Infos Gerais'!$A$2:$D$101,4,FALSE))</f>
        <v/>
      </c>
      <c r="C1257" s="170" t="str">
        <f>IF(A1257="","",VLOOKUP($A1257,'Infos Gerais'!$A$2:$I$101,7,FALSE))</f>
        <v/>
      </c>
      <c r="D1257" s="167" t="str">
        <f>IF(C1257="","",VLOOKUP($A1257,'Infos Gerais'!$A$2:$I$101,9,FALSE))</f>
        <v/>
      </c>
      <c r="E1257" s="97"/>
      <c r="F1257" s="98"/>
      <c r="G1257" s="113"/>
      <c r="H1257" s="196"/>
      <c r="I1257" s="192"/>
      <c r="J1257" s="100"/>
    </row>
    <row r="1258" spans="1:10" x14ac:dyDescent="0.25">
      <c r="A1258" s="96"/>
      <c r="B1258" s="165" t="str">
        <f>IF(C1258="","",VLOOKUP($A1258,'Infos Gerais'!$A$2:$D$101,4,FALSE))</f>
        <v/>
      </c>
      <c r="C1258" s="170" t="str">
        <f>IF(A1258="","",VLOOKUP($A1258,'Infos Gerais'!$A$2:$I$101,7,FALSE))</f>
        <v/>
      </c>
      <c r="D1258" s="167" t="str">
        <f>IF(C1258="","",VLOOKUP($A1258,'Infos Gerais'!$A$2:$I$101,9,FALSE))</f>
        <v/>
      </c>
      <c r="E1258" s="97"/>
      <c r="F1258" s="98"/>
      <c r="G1258" s="113"/>
      <c r="H1258" s="196"/>
      <c r="I1258" s="192"/>
      <c r="J1258" s="100"/>
    </row>
    <row r="1259" spans="1:10" x14ac:dyDescent="0.25">
      <c r="A1259" s="96"/>
      <c r="B1259" s="165" t="str">
        <f>IF(C1259="","",VLOOKUP($A1259,'Infos Gerais'!$A$2:$D$101,4,FALSE))</f>
        <v/>
      </c>
      <c r="C1259" s="170" t="str">
        <f>IF(A1259="","",VLOOKUP($A1259,'Infos Gerais'!$A$2:$I$101,7,FALSE))</f>
        <v/>
      </c>
      <c r="D1259" s="167" t="str">
        <f>IF(C1259="","",VLOOKUP($A1259,'Infos Gerais'!$A$2:$I$101,9,FALSE))</f>
        <v/>
      </c>
      <c r="E1259" s="97"/>
      <c r="F1259" s="98"/>
      <c r="G1259" s="113"/>
      <c r="H1259" s="196"/>
      <c r="I1259" s="192"/>
      <c r="J1259" s="100"/>
    </row>
    <row r="1260" spans="1:10" x14ac:dyDescent="0.25">
      <c r="A1260" s="96"/>
      <c r="B1260" s="165" t="str">
        <f>IF(C1260="","",VLOOKUP($A1260,'Infos Gerais'!$A$2:$D$101,4,FALSE))</f>
        <v/>
      </c>
      <c r="C1260" s="170" t="str">
        <f>IF(A1260="","",VLOOKUP($A1260,'Infos Gerais'!$A$2:$I$101,7,FALSE))</f>
        <v/>
      </c>
      <c r="D1260" s="167" t="str">
        <f>IF(C1260="","",VLOOKUP($A1260,'Infos Gerais'!$A$2:$I$101,9,FALSE))</f>
        <v/>
      </c>
      <c r="E1260" s="97"/>
      <c r="F1260" s="98"/>
      <c r="G1260" s="113"/>
      <c r="H1260" s="196"/>
      <c r="I1260" s="192"/>
      <c r="J1260" s="100"/>
    </row>
    <row r="1261" spans="1:10" x14ac:dyDescent="0.25">
      <c r="A1261" s="96"/>
      <c r="B1261" s="165" t="str">
        <f>IF(C1261="","",VLOOKUP($A1261,'Infos Gerais'!$A$2:$D$101,4,FALSE))</f>
        <v/>
      </c>
      <c r="C1261" s="170" t="str">
        <f>IF(A1261="","",VLOOKUP($A1261,'Infos Gerais'!$A$2:$I$101,7,FALSE))</f>
        <v/>
      </c>
      <c r="D1261" s="167" t="str">
        <f>IF(C1261="","",VLOOKUP($A1261,'Infos Gerais'!$A$2:$I$101,9,FALSE))</f>
        <v/>
      </c>
      <c r="E1261" s="97"/>
      <c r="F1261" s="98"/>
      <c r="G1261" s="113"/>
      <c r="H1261" s="196"/>
      <c r="I1261" s="192"/>
      <c r="J1261" s="100"/>
    </row>
    <row r="1262" spans="1:10" x14ac:dyDescent="0.25">
      <c r="A1262" s="96"/>
      <c r="B1262" s="165" t="str">
        <f>IF(C1262="","",VLOOKUP($A1262,'Infos Gerais'!$A$2:$D$101,4,FALSE))</f>
        <v/>
      </c>
      <c r="C1262" s="170" t="str">
        <f>IF(A1262="","",VLOOKUP($A1262,'Infos Gerais'!$A$2:$I$101,7,FALSE))</f>
        <v/>
      </c>
      <c r="D1262" s="167" t="str">
        <f>IF(C1262="","",VLOOKUP($A1262,'Infos Gerais'!$A$2:$I$101,9,FALSE))</f>
        <v/>
      </c>
      <c r="E1262" s="97"/>
      <c r="F1262" s="98"/>
      <c r="G1262" s="113"/>
      <c r="H1262" s="196"/>
      <c r="I1262" s="192"/>
      <c r="J1262" s="100"/>
    </row>
    <row r="1263" spans="1:10" x14ac:dyDescent="0.25">
      <c r="A1263" s="96"/>
      <c r="B1263" s="165" t="str">
        <f>IF(C1263="","",VLOOKUP($A1263,'Infos Gerais'!$A$2:$D$101,4,FALSE))</f>
        <v/>
      </c>
      <c r="C1263" s="170" t="str">
        <f>IF(A1263="","",VLOOKUP($A1263,'Infos Gerais'!$A$2:$I$101,7,FALSE))</f>
        <v/>
      </c>
      <c r="D1263" s="167" t="str">
        <f>IF(C1263="","",VLOOKUP($A1263,'Infos Gerais'!$A$2:$I$101,9,FALSE))</f>
        <v/>
      </c>
      <c r="E1263" s="97"/>
      <c r="F1263" s="98"/>
      <c r="G1263" s="113"/>
      <c r="H1263" s="196"/>
      <c r="I1263" s="192"/>
      <c r="J1263" s="100"/>
    </row>
    <row r="1264" spans="1:10" x14ac:dyDescent="0.25">
      <c r="A1264" s="96"/>
      <c r="B1264" s="165" t="str">
        <f>IF(C1264="","",VLOOKUP($A1264,'Infos Gerais'!$A$2:$D$101,4,FALSE))</f>
        <v/>
      </c>
      <c r="C1264" s="170" t="str">
        <f>IF(A1264="","",VLOOKUP($A1264,'Infos Gerais'!$A$2:$I$101,7,FALSE))</f>
        <v/>
      </c>
      <c r="D1264" s="167" t="str">
        <f>IF(C1264="","",VLOOKUP($A1264,'Infos Gerais'!$A$2:$I$101,9,FALSE))</f>
        <v/>
      </c>
      <c r="E1264" s="97"/>
      <c r="F1264" s="98"/>
      <c r="G1264" s="113"/>
      <c r="H1264" s="196"/>
      <c r="I1264" s="192"/>
      <c r="J1264" s="100"/>
    </row>
    <row r="1265" spans="1:10" x14ac:dyDescent="0.25">
      <c r="A1265" s="96"/>
      <c r="B1265" s="165" t="str">
        <f>IF(C1265="","",VLOOKUP($A1265,'Infos Gerais'!$A$2:$D$101,4,FALSE))</f>
        <v/>
      </c>
      <c r="C1265" s="170" t="str">
        <f>IF(A1265="","",VLOOKUP($A1265,'Infos Gerais'!$A$2:$I$101,7,FALSE))</f>
        <v/>
      </c>
      <c r="D1265" s="167" t="str">
        <f>IF(C1265="","",VLOOKUP($A1265,'Infos Gerais'!$A$2:$I$101,9,FALSE))</f>
        <v/>
      </c>
      <c r="E1265" s="97"/>
      <c r="F1265" s="98"/>
      <c r="G1265" s="113"/>
      <c r="H1265" s="196"/>
      <c r="I1265" s="192"/>
      <c r="J1265" s="100"/>
    </row>
    <row r="1266" spans="1:10" x14ac:dyDescent="0.25">
      <c r="A1266" s="96"/>
      <c r="B1266" s="165" t="str">
        <f>IF(C1266="","",VLOOKUP($A1266,'Infos Gerais'!$A$2:$D$101,4,FALSE))</f>
        <v/>
      </c>
      <c r="C1266" s="170" t="str">
        <f>IF(A1266="","",VLOOKUP($A1266,'Infos Gerais'!$A$2:$I$101,7,FALSE))</f>
        <v/>
      </c>
      <c r="D1266" s="167" t="str">
        <f>IF(C1266="","",VLOOKUP($A1266,'Infos Gerais'!$A$2:$I$101,9,FALSE))</f>
        <v/>
      </c>
      <c r="E1266" s="97"/>
      <c r="F1266" s="98"/>
      <c r="G1266" s="113"/>
      <c r="H1266" s="196"/>
      <c r="I1266" s="192"/>
      <c r="J1266" s="100"/>
    </row>
    <row r="1267" spans="1:10" x14ac:dyDescent="0.25">
      <c r="A1267" s="96"/>
      <c r="B1267" s="165" t="str">
        <f>IF(C1267="","",VLOOKUP($A1267,'Infos Gerais'!$A$2:$D$101,4,FALSE))</f>
        <v/>
      </c>
      <c r="C1267" s="170" t="str">
        <f>IF(A1267="","",VLOOKUP($A1267,'Infos Gerais'!$A$2:$I$101,7,FALSE))</f>
        <v/>
      </c>
      <c r="D1267" s="167" t="str">
        <f>IF(C1267="","",VLOOKUP($A1267,'Infos Gerais'!$A$2:$I$101,9,FALSE))</f>
        <v/>
      </c>
      <c r="E1267" s="97"/>
      <c r="F1267" s="98"/>
      <c r="G1267" s="113"/>
      <c r="H1267" s="196"/>
      <c r="I1267" s="192"/>
      <c r="J1267" s="100"/>
    </row>
    <row r="1268" spans="1:10" x14ac:dyDescent="0.25">
      <c r="A1268" s="96"/>
      <c r="B1268" s="165" t="str">
        <f>IF(C1268="","",VLOOKUP($A1268,'Infos Gerais'!$A$2:$D$101,4,FALSE))</f>
        <v/>
      </c>
      <c r="C1268" s="170" t="str">
        <f>IF(A1268="","",VLOOKUP($A1268,'Infos Gerais'!$A$2:$I$101,7,FALSE))</f>
        <v/>
      </c>
      <c r="D1268" s="167" t="str">
        <f>IF(C1268="","",VLOOKUP($A1268,'Infos Gerais'!$A$2:$I$101,9,FALSE))</f>
        <v/>
      </c>
      <c r="E1268" s="97"/>
      <c r="F1268" s="98"/>
      <c r="G1268" s="113"/>
      <c r="H1268" s="196"/>
      <c r="I1268" s="192"/>
      <c r="J1268" s="100"/>
    </row>
    <row r="1269" spans="1:10" x14ac:dyDescent="0.25">
      <c r="A1269" s="96"/>
      <c r="B1269" s="165" t="str">
        <f>IF(C1269="","",VLOOKUP($A1269,'Infos Gerais'!$A$2:$D$101,4,FALSE))</f>
        <v/>
      </c>
      <c r="C1269" s="170" t="str">
        <f>IF(A1269="","",VLOOKUP($A1269,'Infos Gerais'!$A$2:$I$101,7,FALSE))</f>
        <v/>
      </c>
      <c r="D1269" s="167" t="str">
        <f>IF(C1269="","",VLOOKUP($A1269,'Infos Gerais'!$A$2:$I$101,9,FALSE))</f>
        <v/>
      </c>
      <c r="E1269" s="97"/>
      <c r="F1269" s="98"/>
      <c r="G1269" s="113"/>
      <c r="H1269" s="196"/>
      <c r="I1269" s="192"/>
      <c r="J1269" s="100"/>
    </row>
    <row r="1270" spans="1:10" x14ac:dyDescent="0.25">
      <c r="A1270" s="96"/>
      <c r="B1270" s="165" t="str">
        <f>IF(C1270="","",VLOOKUP($A1270,'Infos Gerais'!$A$2:$D$101,4,FALSE))</f>
        <v/>
      </c>
      <c r="C1270" s="170" t="str">
        <f>IF(A1270="","",VLOOKUP($A1270,'Infos Gerais'!$A$2:$I$101,7,FALSE))</f>
        <v/>
      </c>
      <c r="D1270" s="167" t="str">
        <f>IF(C1270="","",VLOOKUP($A1270,'Infos Gerais'!$A$2:$I$101,9,FALSE))</f>
        <v/>
      </c>
      <c r="E1270" s="97"/>
      <c r="F1270" s="98"/>
      <c r="G1270" s="113"/>
      <c r="H1270" s="196"/>
      <c r="I1270" s="192"/>
      <c r="J1270" s="100"/>
    </row>
    <row r="1271" spans="1:10" x14ac:dyDescent="0.25">
      <c r="A1271" s="96"/>
      <c r="B1271" s="165" t="str">
        <f>IF(C1271="","",VLOOKUP($A1271,'Infos Gerais'!$A$2:$D$101,4,FALSE))</f>
        <v/>
      </c>
      <c r="C1271" s="170" t="str">
        <f>IF(A1271="","",VLOOKUP($A1271,'Infos Gerais'!$A$2:$I$101,7,FALSE))</f>
        <v/>
      </c>
      <c r="D1271" s="167" t="str">
        <f>IF(C1271="","",VLOOKUP($A1271,'Infos Gerais'!$A$2:$I$101,9,FALSE))</f>
        <v/>
      </c>
      <c r="E1271" s="97"/>
      <c r="F1271" s="98"/>
      <c r="G1271" s="113"/>
      <c r="H1271" s="196"/>
      <c r="I1271" s="192"/>
      <c r="J1271" s="100"/>
    </row>
    <row r="1272" spans="1:10" x14ac:dyDescent="0.25">
      <c r="A1272" s="96"/>
      <c r="B1272" s="165" t="str">
        <f>IF(C1272="","",VLOOKUP($A1272,'Infos Gerais'!$A$2:$D$101,4,FALSE))</f>
        <v/>
      </c>
      <c r="C1272" s="170" t="str">
        <f>IF(A1272="","",VLOOKUP($A1272,'Infos Gerais'!$A$2:$I$101,7,FALSE))</f>
        <v/>
      </c>
      <c r="D1272" s="167" t="str">
        <f>IF(C1272="","",VLOOKUP($A1272,'Infos Gerais'!$A$2:$I$101,9,FALSE))</f>
        <v/>
      </c>
      <c r="E1272" s="97"/>
      <c r="F1272" s="98"/>
      <c r="G1272" s="113"/>
      <c r="H1272" s="196"/>
      <c r="I1272" s="192"/>
      <c r="J1272" s="100"/>
    </row>
    <row r="1273" spans="1:10" x14ac:dyDescent="0.25">
      <c r="A1273" s="96"/>
      <c r="B1273" s="165" t="str">
        <f>IF(C1273="","",VLOOKUP($A1273,'Infos Gerais'!$A$2:$D$101,4,FALSE))</f>
        <v/>
      </c>
      <c r="C1273" s="170" t="str">
        <f>IF(A1273="","",VLOOKUP($A1273,'Infos Gerais'!$A$2:$I$101,7,FALSE))</f>
        <v/>
      </c>
      <c r="D1273" s="167" t="str">
        <f>IF(C1273="","",VLOOKUP($A1273,'Infos Gerais'!$A$2:$I$101,9,FALSE))</f>
        <v/>
      </c>
      <c r="E1273" s="97"/>
      <c r="F1273" s="98"/>
      <c r="G1273" s="113"/>
      <c r="H1273" s="196"/>
      <c r="I1273" s="192"/>
      <c r="J1273" s="100"/>
    </row>
    <row r="1274" spans="1:10" x14ac:dyDescent="0.25">
      <c r="A1274" s="96"/>
      <c r="B1274" s="165" t="str">
        <f>IF(C1274="","",VLOOKUP($A1274,'Infos Gerais'!$A$2:$D$101,4,FALSE))</f>
        <v/>
      </c>
      <c r="C1274" s="170" t="str">
        <f>IF(A1274="","",VLOOKUP($A1274,'Infos Gerais'!$A$2:$I$101,7,FALSE))</f>
        <v/>
      </c>
      <c r="D1274" s="167" t="str">
        <f>IF(C1274="","",VLOOKUP($A1274,'Infos Gerais'!$A$2:$I$101,9,FALSE))</f>
        <v/>
      </c>
      <c r="E1274" s="97"/>
      <c r="F1274" s="98"/>
      <c r="G1274" s="113"/>
      <c r="H1274" s="196"/>
      <c r="I1274" s="192"/>
      <c r="J1274" s="100"/>
    </row>
    <row r="1275" spans="1:10" x14ac:dyDescent="0.25">
      <c r="A1275" s="96"/>
      <c r="B1275" s="165" t="str">
        <f>IF(C1275="","",VLOOKUP($A1275,'Infos Gerais'!$A$2:$D$101,4,FALSE))</f>
        <v/>
      </c>
      <c r="C1275" s="170" t="str">
        <f>IF(A1275="","",VLOOKUP($A1275,'Infos Gerais'!$A$2:$I$101,7,FALSE))</f>
        <v/>
      </c>
      <c r="D1275" s="167" t="str">
        <f>IF(C1275="","",VLOOKUP($A1275,'Infos Gerais'!$A$2:$I$101,9,FALSE))</f>
        <v/>
      </c>
      <c r="E1275" s="97"/>
      <c r="F1275" s="98"/>
      <c r="G1275" s="113"/>
      <c r="H1275" s="196"/>
      <c r="I1275" s="192"/>
      <c r="J1275" s="100"/>
    </row>
    <row r="1276" spans="1:10" x14ac:dyDescent="0.25">
      <c r="A1276" s="96"/>
      <c r="B1276" s="165" t="str">
        <f>IF(C1276="","",VLOOKUP($A1276,'Infos Gerais'!$A$2:$D$101,4,FALSE))</f>
        <v/>
      </c>
      <c r="C1276" s="170" t="str">
        <f>IF(A1276="","",VLOOKUP($A1276,'Infos Gerais'!$A$2:$I$101,7,FALSE))</f>
        <v/>
      </c>
      <c r="D1276" s="167" t="str">
        <f>IF(C1276="","",VLOOKUP($A1276,'Infos Gerais'!$A$2:$I$101,9,FALSE))</f>
        <v/>
      </c>
      <c r="E1276" s="97"/>
      <c r="F1276" s="98"/>
      <c r="G1276" s="113"/>
      <c r="H1276" s="196"/>
      <c r="I1276" s="192"/>
      <c r="J1276" s="100"/>
    </row>
    <row r="1277" spans="1:10" x14ac:dyDescent="0.25">
      <c r="A1277" s="96"/>
      <c r="B1277" s="165" t="str">
        <f>IF(C1277="","",VLOOKUP($A1277,'Infos Gerais'!$A$2:$D$101,4,FALSE))</f>
        <v/>
      </c>
      <c r="C1277" s="170" t="str">
        <f>IF(A1277="","",VLOOKUP($A1277,'Infos Gerais'!$A$2:$I$101,7,FALSE))</f>
        <v/>
      </c>
      <c r="D1277" s="167" t="str">
        <f>IF(C1277="","",VLOOKUP($A1277,'Infos Gerais'!$A$2:$I$101,9,FALSE))</f>
        <v/>
      </c>
      <c r="E1277" s="97"/>
      <c r="F1277" s="98"/>
      <c r="G1277" s="113"/>
      <c r="H1277" s="196"/>
      <c r="I1277" s="192"/>
      <c r="J1277" s="100"/>
    </row>
    <row r="1278" spans="1:10" x14ac:dyDescent="0.25">
      <c r="A1278" s="96"/>
      <c r="B1278" s="165" t="str">
        <f>IF(C1278="","",VLOOKUP($A1278,'Infos Gerais'!$A$2:$D$101,4,FALSE))</f>
        <v/>
      </c>
      <c r="C1278" s="170" t="str">
        <f>IF(A1278="","",VLOOKUP($A1278,'Infos Gerais'!$A$2:$I$101,7,FALSE))</f>
        <v/>
      </c>
      <c r="D1278" s="167" t="str">
        <f>IF(C1278="","",VLOOKUP($A1278,'Infos Gerais'!$A$2:$I$101,9,FALSE))</f>
        <v/>
      </c>
      <c r="E1278" s="97"/>
      <c r="F1278" s="98"/>
      <c r="G1278" s="113"/>
      <c r="H1278" s="196"/>
      <c r="I1278" s="192"/>
      <c r="J1278" s="100"/>
    </row>
    <row r="1279" spans="1:10" x14ac:dyDescent="0.25">
      <c r="A1279" s="96"/>
      <c r="B1279" s="165" t="str">
        <f>IF(C1279="","",VLOOKUP($A1279,'Infos Gerais'!$A$2:$D$101,4,FALSE))</f>
        <v/>
      </c>
      <c r="C1279" s="170" t="str">
        <f>IF(A1279="","",VLOOKUP($A1279,'Infos Gerais'!$A$2:$I$101,7,FALSE))</f>
        <v/>
      </c>
      <c r="D1279" s="167" t="str">
        <f>IF(C1279="","",VLOOKUP($A1279,'Infos Gerais'!$A$2:$I$101,9,FALSE))</f>
        <v/>
      </c>
      <c r="E1279" s="97"/>
      <c r="F1279" s="98"/>
      <c r="G1279" s="113"/>
      <c r="H1279" s="196"/>
      <c r="I1279" s="192"/>
      <c r="J1279" s="100"/>
    </row>
    <row r="1280" spans="1:10" x14ac:dyDescent="0.25">
      <c r="A1280" s="96"/>
      <c r="B1280" s="165" t="str">
        <f>IF(C1280="","",VLOOKUP($A1280,'Infos Gerais'!$A$2:$D$101,4,FALSE))</f>
        <v/>
      </c>
      <c r="C1280" s="170" t="str">
        <f>IF(A1280="","",VLOOKUP($A1280,'Infos Gerais'!$A$2:$I$101,7,FALSE))</f>
        <v/>
      </c>
      <c r="D1280" s="167" t="str">
        <f>IF(C1280="","",VLOOKUP($A1280,'Infos Gerais'!$A$2:$I$101,9,FALSE))</f>
        <v/>
      </c>
      <c r="E1280" s="97"/>
      <c r="F1280" s="98"/>
      <c r="G1280" s="113"/>
      <c r="H1280" s="196"/>
      <c r="I1280" s="192"/>
      <c r="J1280" s="100"/>
    </row>
    <row r="1281" spans="1:10" x14ac:dyDescent="0.25">
      <c r="A1281" s="96"/>
      <c r="B1281" s="165" t="str">
        <f>IF(C1281="","",VLOOKUP($A1281,'Infos Gerais'!$A$2:$D$101,4,FALSE))</f>
        <v/>
      </c>
      <c r="C1281" s="170" t="str">
        <f>IF(A1281="","",VLOOKUP($A1281,'Infos Gerais'!$A$2:$I$101,7,FALSE))</f>
        <v/>
      </c>
      <c r="D1281" s="167" t="str">
        <f>IF(C1281="","",VLOOKUP($A1281,'Infos Gerais'!$A$2:$I$101,9,FALSE))</f>
        <v/>
      </c>
      <c r="E1281" s="97"/>
      <c r="F1281" s="98"/>
      <c r="G1281" s="113"/>
      <c r="H1281" s="196"/>
      <c r="I1281" s="192"/>
      <c r="J1281" s="100"/>
    </row>
    <row r="1282" spans="1:10" x14ac:dyDescent="0.25">
      <c r="A1282" s="96"/>
      <c r="B1282" s="165" t="str">
        <f>IF(C1282="","",VLOOKUP($A1282,'Infos Gerais'!$A$2:$D$101,4,FALSE))</f>
        <v/>
      </c>
      <c r="C1282" s="170" t="str">
        <f>IF(A1282="","",VLOOKUP($A1282,'Infos Gerais'!$A$2:$I$101,7,FALSE))</f>
        <v/>
      </c>
      <c r="D1282" s="167" t="str">
        <f>IF(C1282="","",VLOOKUP($A1282,'Infos Gerais'!$A$2:$I$101,9,FALSE))</f>
        <v/>
      </c>
      <c r="E1282" s="97"/>
      <c r="F1282" s="98"/>
      <c r="G1282" s="113"/>
      <c r="H1282" s="196"/>
      <c r="I1282" s="192"/>
      <c r="J1282" s="100"/>
    </row>
    <row r="1283" spans="1:10" x14ac:dyDescent="0.25">
      <c r="A1283" s="96"/>
      <c r="B1283" s="165" t="str">
        <f>IF(C1283="","",VLOOKUP($A1283,'Infos Gerais'!$A$2:$D$101,4,FALSE))</f>
        <v/>
      </c>
      <c r="C1283" s="170" t="str">
        <f>IF(A1283="","",VLOOKUP($A1283,'Infos Gerais'!$A$2:$I$101,7,FALSE))</f>
        <v/>
      </c>
      <c r="D1283" s="167" t="str">
        <f>IF(C1283="","",VLOOKUP($A1283,'Infos Gerais'!$A$2:$I$101,9,FALSE))</f>
        <v/>
      </c>
      <c r="E1283" s="97"/>
      <c r="F1283" s="98"/>
      <c r="G1283" s="113"/>
      <c r="H1283" s="196"/>
      <c r="I1283" s="192"/>
      <c r="J1283" s="100"/>
    </row>
    <row r="1284" spans="1:10" x14ac:dyDescent="0.25">
      <c r="A1284" s="96"/>
      <c r="B1284" s="165" t="str">
        <f>IF(C1284="","",VLOOKUP($A1284,'Infos Gerais'!$A$2:$D$101,4,FALSE))</f>
        <v/>
      </c>
      <c r="C1284" s="170" t="str">
        <f>IF(A1284="","",VLOOKUP($A1284,'Infos Gerais'!$A$2:$I$101,7,FALSE))</f>
        <v/>
      </c>
      <c r="D1284" s="167" t="str">
        <f>IF(C1284="","",VLOOKUP($A1284,'Infos Gerais'!$A$2:$I$101,9,FALSE))</f>
        <v/>
      </c>
      <c r="E1284" s="97"/>
      <c r="F1284" s="98"/>
      <c r="G1284" s="113"/>
      <c r="H1284" s="196"/>
      <c r="I1284" s="192"/>
      <c r="J1284" s="100"/>
    </row>
    <row r="1285" spans="1:10" x14ac:dyDescent="0.25">
      <c r="A1285" s="96"/>
      <c r="B1285" s="165" t="str">
        <f>IF(C1285="","",VLOOKUP($A1285,'Infos Gerais'!$A$2:$D$101,4,FALSE))</f>
        <v/>
      </c>
      <c r="C1285" s="170" t="str">
        <f>IF(A1285="","",VLOOKUP($A1285,'Infos Gerais'!$A$2:$I$101,7,FALSE))</f>
        <v/>
      </c>
      <c r="D1285" s="167" t="str">
        <f>IF(C1285="","",VLOOKUP($A1285,'Infos Gerais'!$A$2:$I$101,9,FALSE))</f>
        <v/>
      </c>
      <c r="E1285" s="97"/>
      <c r="F1285" s="98"/>
      <c r="G1285" s="113"/>
      <c r="H1285" s="196"/>
      <c r="I1285" s="192"/>
      <c r="J1285" s="100"/>
    </row>
    <row r="1286" spans="1:10" ht="15.75" thickBot="1" x14ac:dyDescent="0.3">
      <c r="A1286" s="105"/>
      <c r="B1286" s="172" t="str">
        <f>IF(C1286="","",VLOOKUP($A1286,'Infos Gerais'!$A$2:$D$101,4,FALSE))</f>
        <v/>
      </c>
      <c r="C1286" s="173" t="str">
        <f>IF(A1286="","",VLOOKUP($A1286,'Infos Gerais'!$A$2:$I$101,7,FALSE))</f>
        <v/>
      </c>
      <c r="D1286" s="174" t="str">
        <f>IF(C1286="","",VLOOKUP($A1286,'Infos Gerais'!$A$2:$I$101,9,FALSE))</f>
        <v/>
      </c>
      <c r="E1286" s="106"/>
      <c r="F1286" s="107"/>
      <c r="G1286" s="118"/>
      <c r="H1286" s="198"/>
      <c r="I1286" s="194"/>
      <c r="J1286" s="109"/>
    </row>
    <row r="1287" spans="1:10" x14ac:dyDescent="0.25"/>
    <row r="1288" spans="1:10" x14ac:dyDescent="0.25"/>
    <row r="1289" spans="1:10" x14ac:dyDescent="0.25"/>
    <row r="1290" spans="1:10" x14ac:dyDescent="0.25"/>
    <row r="1291" spans="1:10" x14ac:dyDescent="0.25"/>
    <row r="1292" spans="1:10" x14ac:dyDescent="0.25"/>
    <row r="1293" spans="1:10" x14ac:dyDescent="0.25"/>
    <row r="1294" spans="1:10" x14ac:dyDescent="0.25"/>
    <row r="1295" spans="1:10" x14ac:dyDescent="0.25"/>
    <row r="1296" spans="1:10" x14ac:dyDescent="0.25"/>
  </sheetData>
  <sheetProtection sort="0" autoFilter="0" pivotTables="0"/>
  <autoFilter ref="A1:J1286">
    <sortState ref="A2:K1286">
      <sortCondition ref="A1:A1286"/>
    </sortState>
  </autoFilter>
  <dataValidations count="2">
    <dataValidation type="list" allowBlank="1" showInputMessage="1" showErrorMessage="1" sqref="E2:E1286">
      <formula1>Insts2</formula1>
    </dataValidation>
    <dataValidation type="list" allowBlank="1" showInputMessage="1" showErrorMessage="1" sqref="A2:A1286">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59"/>
  <sheetViews>
    <sheetView workbookViewId="0">
      <pane xSplit="4" ySplit="1" topLeftCell="E721" activePane="bottomRight" state="frozen"/>
      <selection pane="topRight" activeCell="E13" sqref="E13"/>
      <selection pane="bottomLeft" activeCell="E13" sqref="E13"/>
      <selection pane="bottomRight" activeCell="E742" sqref="E742"/>
    </sheetView>
  </sheetViews>
  <sheetFormatPr defaultColWidth="9.140625" defaultRowHeight="15" zeroHeight="1" x14ac:dyDescent="0.25"/>
  <cols>
    <col min="1" max="1" width="13.85546875" style="91" customWidth="1"/>
    <col min="2" max="2" width="13" style="91" customWidth="1"/>
    <col min="3" max="4" width="11.85546875" style="91" customWidth="1"/>
    <col min="5" max="5" width="20.42578125" style="91" customWidth="1"/>
    <col min="6" max="6" width="28.42578125" style="91" customWidth="1"/>
    <col min="7" max="7" width="11" style="91" customWidth="1"/>
    <col min="8" max="10" width="11.5703125" style="91" customWidth="1"/>
    <col min="11" max="11" width="11.5703125" style="132" customWidth="1"/>
    <col min="12" max="12" width="14.5703125" style="133" customWidth="1"/>
    <col min="13" max="13" width="9.140625" customWidth="1"/>
    <col min="14" max="14" width="41" customWidth="1"/>
  </cols>
  <sheetData>
    <row r="1" spans="1:13" ht="66" customHeight="1" thickBot="1" x14ac:dyDescent="0.3">
      <c r="A1" s="57" t="s">
        <v>411</v>
      </c>
      <c r="B1" s="57" t="s">
        <v>412</v>
      </c>
      <c r="C1" s="58" t="s">
        <v>2</v>
      </c>
      <c r="D1" s="58" t="s">
        <v>113</v>
      </c>
      <c r="E1" s="63" t="s">
        <v>15</v>
      </c>
      <c r="F1" s="63" t="s">
        <v>575</v>
      </c>
      <c r="G1" s="63" t="s">
        <v>20</v>
      </c>
      <c r="H1" s="53" t="s">
        <v>21</v>
      </c>
      <c r="I1" s="53" t="s">
        <v>22</v>
      </c>
      <c r="J1" s="53" t="s">
        <v>576</v>
      </c>
      <c r="K1" s="53" t="s">
        <v>24</v>
      </c>
      <c r="L1" s="56" t="s">
        <v>25</v>
      </c>
    </row>
    <row r="2" spans="1:13" x14ac:dyDescent="0.25">
      <c r="A2" s="92" t="s">
        <v>418</v>
      </c>
      <c r="B2" s="44" t="str">
        <f>IF(C2="","",VLOOKUP($A2,'Infos Gerais'!$A$2:$D$101,4,FALSE))</f>
        <v>Extinto</v>
      </c>
      <c r="C2" s="5" t="str">
        <f>IF(A2="","",VLOOKUP($A2,'Infos Gerais'!$A$2:$I$101,7,FALSE))</f>
        <v>SEC</v>
      </c>
      <c r="D2" s="6" t="str">
        <f>IF(C2="","",VLOOKUP($A2,'Infos Gerais'!$A$2:$I$101,9,FALSE))</f>
        <v>ICF</v>
      </c>
      <c r="E2" s="121" t="s">
        <v>31</v>
      </c>
      <c r="F2" s="122"/>
      <c r="G2" s="243">
        <v>1</v>
      </c>
      <c r="H2" s="123">
        <v>43466</v>
      </c>
      <c r="I2" s="124">
        <v>43525</v>
      </c>
      <c r="J2" s="123">
        <v>43556</v>
      </c>
      <c r="K2" s="222">
        <v>43588</v>
      </c>
      <c r="L2" s="125">
        <v>9.44</v>
      </c>
      <c r="M2" s="82">
        <v>0</v>
      </c>
    </row>
    <row r="3" spans="1:13" x14ac:dyDescent="0.25">
      <c r="A3" s="96" t="s">
        <v>418</v>
      </c>
      <c r="B3" s="44" t="str">
        <f>IF(C3="","",VLOOKUP($A3,'Infos Gerais'!$A$2:$D$101,4,FALSE))</f>
        <v>Extinto</v>
      </c>
      <c r="C3" s="5" t="str">
        <f>IF(A3="","",VLOOKUP($A3,'Infos Gerais'!$A$2:$I$101,7,FALSE))</f>
        <v>SEC</v>
      </c>
      <c r="D3" s="6" t="str">
        <f>IF(C3="","",VLOOKUP($A3,'Infos Gerais'!$A$2:$I$101,9,FALSE))</f>
        <v>ICF</v>
      </c>
      <c r="E3" s="126" t="s">
        <v>31</v>
      </c>
      <c r="F3" s="127"/>
      <c r="G3" s="128">
        <v>2</v>
      </c>
      <c r="H3" s="115">
        <v>43556</v>
      </c>
      <c r="I3" s="129">
        <v>43617</v>
      </c>
      <c r="J3" s="115">
        <v>43647</v>
      </c>
      <c r="K3" s="114">
        <v>43665</v>
      </c>
      <c r="L3" s="130">
        <v>8.3000000000000007</v>
      </c>
      <c r="M3" s="82">
        <v>0</v>
      </c>
    </row>
    <row r="4" spans="1:13" x14ac:dyDescent="0.25">
      <c r="A4" s="96" t="s">
        <v>420</v>
      </c>
      <c r="B4" s="44" t="str">
        <f>IF(C4="","",VLOOKUP($A4,'Infos Gerais'!$A$2:$D$101,4,FALSE))</f>
        <v>Vigente</v>
      </c>
      <c r="C4" s="5" t="str">
        <f>IF(A4="","",VLOOKUP($A4,'Infos Gerais'!$A$2:$I$101,7,FALSE))</f>
        <v>SEJUSP</v>
      </c>
      <c r="D4" s="6" t="str">
        <f>IF(C4="","",VLOOKUP($A4,'Infos Gerais'!$A$2:$I$101,9,FALSE))</f>
        <v>IELO</v>
      </c>
      <c r="E4" s="126" t="s">
        <v>31</v>
      </c>
      <c r="F4" s="127"/>
      <c r="G4" s="128">
        <v>1</v>
      </c>
      <c r="H4" s="115">
        <v>43525</v>
      </c>
      <c r="I4" s="129">
        <v>43586</v>
      </c>
      <c r="J4" s="115">
        <v>43617</v>
      </c>
      <c r="K4" s="114">
        <v>43686</v>
      </c>
      <c r="L4" s="130">
        <v>9.75</v>
      </c>
      <c r="M4" s="82">
        <v>0</v>
      </c>
    </row>
    <row r="5" spans="1:13" x14ac:dyDescent="0.25">
      <c r="A5" s="96" t="s">
        <v>420</v>
      </c>
      <c r="B5" s="44" t="str">
        <f>IF(C5="","",VLOOKUP($A5,'Infos Gerais'!$A$2:$D$101,4,FALSE))</f>
        <v>Vigente</v>
      </c>
      <c r="C5" s="5" t="str">
        <f>IF(A5="","",VLOOKUP($A5,'Infos Gerais'!$A$2:$I$101,7,FALSE))</f>
        <v>SEJUSP</v>
      </c>
      <c r="D5" s="6" t="str">
        <f>IF(C5="","",VLOOKUP($A5,'Infos Gerais'!$A$2:$I$101,9,FALSE))</f>
        <v>IELO</v>
      </c>
      <c r="E5" s="126" t="s">
        <v>31</v>
      </c>
      <c r="F5" s="127" t="s">
        <v>69</v>
      </c>
      <c r="G5" s="128">
        <v>2</v>
      </c>
      <c r="H5" s="115">
        <v>43617</v>
      </c>
      <c r="I5" s="129">
        <v>43678</v>
      </c>
      <c r="J5" s="115">
        <v>43709</v>
      </c>
      <c r="K5" s="114">
        <v>43743</v>
      </c>
      <c r="L5" s="130">
        <v>9.7799999999999994</v>
      </c>
      <c r="M5" s="82">
        <v>0</v>
      </c>
    </row>
    <row r="6" spans="1:13" x14ac:dyDescent="0.25">
      <c r="A6" s="96" t="s">
        <v>420</v>
      </c>
      <c r="B6" s="44" t="str">
        <f>IF(C6="","",VLOOKUP($A6,'Infos Gerais'!$A$2:$D$101,4,FALSE))</f>
        <v>Vigente</v>
      </c>
      <c r="C6" s="5" t="str">
        <f>IF(A6="","",VLOOKUP($A6,'Infos Gerais'!$A$2:$I$101,7,FALSE))</f>
        <v>SEJUSP</v>
      </c>
      <c r="D6" s="6" t="str">
        <f>IF(C6="","",VLOOKUP($A6,'Infos Gerais'!$A$2:$I$101,9,FALSE))</f>
        <v>IELO</v>
      </c>
      <c r="E6" s="126" t="s">
        <v>31</v>
      </c>
      <c r="F6" s="127" t="s">
        <v>70</v>
      </c>
      <c r="G6" s="128">
        <v>3</v>
      </c>
      <c r="H6" s="115">
        <v>43709</v>
      </c>
      <c r="I6" s="129">
        <v>43770</v>
      </c>
      <c r="J6" s="115">
        <v>43800</v>
      </c>
      <c r="K6" s="114">
        <v>44181</v>
      </c>
      <c r="L6" s="130">
        <v>9.99</v>
      </c>
      <c r="M6" s="82">
        <v>0</v>
      </c>
    </row>
    <row r="7" spans="1:13" x14ac:dyDescent="0.25">
      <c r="A7" s="96" t="s">
        <v>420</v>
      </c>
      <c r="B7" s="44" t="str">
        <f>IF(C7="","",VLOOKUP($A7,'Infos Gerais'!$A$2:$D$101,4,FALSE))</f>
        <v>Vigente</v>
      </c>
      <c r="C7" s="5" t="str">
        <f>IF(A7="","",VLOOKUP($A7,'Infos Gerais'!$A$2:$I$101,7,FALSE))</f>
        <v>SEJUSP</v>
      </c>
      <c r="D7" s="6" t="str">
        <f>IF(C7="","",VLOOKUP($A7,'Infos Gerais'!$A$2:$I$101,9,FALSE))</f>
        <v>IELO</v>
      </c>
      <c r="E7" s="126" t="s">
        <v>37</v>
      </c>
      <c r="F7" s="127"/>
      <c r="G7" s="128">
        <v>4</v>
      </c>
      <c r="H7" s="115">
        <v>43800</v>
      </c>
      <c r="I7" s="129">
        <v>43800</v>
      </c>
      <c r="J7" s="115">
        <v>43831</v>
      </c>
      <c r="K7" s="114">
        <v>44181</v>
      </c>
      <c r="L7" s="130">
        <v>9.9700000000000006</v>
      </c>
      <c r="M7" s="82">
        <v>0</v>
      </c>
    </row>
    <row r="8" spans="1:13" x14ac:dyDescent="0.25">
      <c r="A8" s="96" t="s">
        <v>420</v>
      </c>
      <c r="B8" s="44" t="str">
        <f>IF(C8="","",VLOOKUP($A8,'Infos Gerais'!$A$2:$D$101,4,FALSE))</f>
        <v>Vigente</v>
      </c>
      <c r="C8" s="5" t="str">
        <f>IF(A8="","",VLOOKUP($A8,'Infos Gerais'!$A$2:$I$101,7,FALSE))</f>
        <v>SEJUSP</v>
      </c>
      <c r="D8" s="6" t="str">
        <f>IF(C8="","",VLOOKUP($A8,'Infos Gerais'!$A$2:$I$101,9,FALSE))</f>
        <v>IELO</v>
      </c>
      <c r="E8" s="126" t="s">
        <v>37</v>
      </c>
      <c r="F8" s="127"/>
      <c r="G8" s="128">
        <v>5</v>
      </c>
      <c r="H8" s="115">
        <v>43831</v>
      </c>
      <c r="I8" s="129">
        <v>43891</v>
      </c>
      <c r="J8" s="115">
        <v>43922</v>
      </c>
      <c r="K8" s="114">
        <v>44181</v>
      </c>
      <c r="L8" s="130">
        <v>9.26</v>
      </c>
      <c r="M8" s="82">
        <v>0</v>
      </c>
    </row>
    <row r="9" spans="1:13" x14ac:dyDescent="0.25">
      <c r="A9" s="96" t="s">
        <v>420</v>
      </c>
      <c r="B9" s="44" t="str">
        <f>IF(C9="","",VLOOKUP($A9,'Infos Gerais'!$A$2:$D$101,4,FALSE))</f>
        <v>Vigente</v>
      </c>
      <c r="C9" s="5" t="str">
        <f>IF(A9="","",VLOOKUP($A9,'Infos Gerais'!$A$2:$I$101,7,FALSE))</f>
        <v>SEJUSP</v>
      </c>
      <c r="D9" s="6" t="str">
        <f>IF(C9="","",VLOOKUP($A9,'Infos Gerais'!$A$2:$I$101,9,FALSE))</f>
        <v>IELO</v>
      </c>
      <c r="E9" s="126" t="s">
        <v>37</v>
      </c>
      <c r="F9" s="127"/>
      <c r="G9" s="128">
        <v>6</v>
      </c>
      <c r="H9" s="115">
        <v>43922</v>
      </c>
      <c r="I9" s="129">
        <v>43983</v>
      </c>
      <c r="J9" s="115">
        <v>44013</v>
      </c>
      <c r="K9" s="114">
        <v>44181</v>
      </c>
      <c r="L9" s="130">
        <v>8.5</v>
      </c>
      <c r="M9" s="82">
        <v>0</v>
      </c>
    </row>
    <row r="10" spans="1:13" x14ac:dyDescent="0.25">
      <c r="A10" s="96" t="s">
        <v>420</v>
      </c>
      <c r="B10" s="44" t="str">
        <f>IF(C10="","",VLOOKUP($A10,'Infos Gerais'!$A$2:$D$101,4,FALSE))</f>
        <v>Vigente</v>
      </c>
      <c r="C10" s="5" t="str">
        <f>IF(A10="","",VLOOKUP($A10,'Infos Gerais'!$A$2:$I$101,7,FALSE))</f>
        <v>SEJUSP</v>
      </c>
      <c r="D10" s="6" t="str">
        <f>IF(C10="","",VLOOKUP($A10,'Infos Gerais'!$A$2:$I$101,9,FALSE))</f>
        <v>IELO</v>
      </c>
      <c r="E10" s="126" t="s">
        <v>40</v>
      </c>
      <c r="F10" s="127"/>
      <c r="G10" s="128">
        <v>7</v>
      </c>
      <c r="H10" s="115">
        <v>44013</v>
      </c>
      <c r="I10" s="129">
        <v>44075</v>
      </c>
      <c r="J10" s="115">
        <v>44105</v>
      </c>
      <c r="K10" s="114">
        <v>44181</v>
      </c>
      <c r="L10" s="130">
        <v>8.3800000000000008</v>
      </c>
      <c r="M10" s="82">
        <v>0</v>
      </c>
    </row>
    <row r="11" spans="1:13" x14ac:dyDescent="0.25">
      <c r="A11" s="96" t="s">
        <v>420</v>
      </c>
      <c r="B11" s="44" t="str">
        <f>IF(C11="","",VLOOKUP($A11,'Infos Gerais'!$A$2:$D$101,4,FALSE))</f>
        <v>Vigente</v>
      </c>
      <c r="C11" s="5" t="str">
        <f>IF(A11="","",VLOOKUP($A11,'Infos Gerais'!$A$2:$I$101,7,FALSE))</f>
        <v>SEJUSP</v>
      </c>
      <c r="D11" s="6" t="str">
        <f>IF(C11="","",VLOOKUP($A11,'Infos Gerais'!$A$2:$I$101,9,FALSE))</f>
        <v>IELO</v>
      </c>
      <c r="E11" s="126" t="s">
        <v>40</v>
      </c>
      <c r="F11" s="127"/>
      <c r="G11" s="128">
        <v>8</v>
      </c>
      <c r="H11" s="115">
        <v>44105</v>
      </c>
      <c r="I11" s="129">
        <v>44166</v>
      </c>
      <c r="J11" s="115">
        <v>44197</v>
      </c>
      <c r="K11" s="114">
        <v>44314</v>
      </c>
      <c r="L11" s="130">
        <v>9.23</v>
      </c>
      <c r="M11" s="82">
        <v>0</v>
      </c>
    </row>
    <row r="12" spans="1:13" x14ac:dyDescent="0.25">
      <c r="A12" s="96" t="s">
        <v>420</v>
      </c>
      <c r="B12" s="44" t="str">
        <f>IF(C12="","",VLOOKUP($A12,'Infos Gerais'!$A$2:$D$101,4,FALSE))</f>
        <v>Vigente</v>
      </c>
      <c r="C12" s="5" t="str">
        <f>IF(A12="","",VLOOKUP($A12,'Infos Gerais'!$A$2:$I$101,7,FALSE))</f>
        <v>SEJUSP</v>
      </c>
      <c r="D12" s="6" t="str">
        <f>IF(C12="","",VLOOKUP($A12,'Infos Gerais'!$A$2:$I$101,9,FALSE))</f>
        <v>IELO</v>
      </c>
      <c r="E12" s="126" t="s">
        <v>43</v>
      </c>
      <c r="F12" s="127"/>
      <c r="G12" s="128">
        <v>9</v>
      </c>
      <c r="H12" s="115">
        <v>44197</v>
      </c>
      <c r="I12" s="129">
        <v>44256</v>
      </c>
      <c r="J12" s="115">
        <v>44287</v>
      </c>
      <c r="K12" s="114">
        <v>44453</v>
      </c>
      <c r="L12" s="130">
        <v>9.26</v>
      </c>
      <c r="M12" s="82">
        <v>0</v>
      </c>
    </row>
    <row r="13" spans="1:13" x14ac:dyDescent="0.25">
      <c r="A13" s="96" t="s">
        <v>420</v>
      </c>
      <c r="B13" s="44" t="str">
        <f>IF(C13="","",VLOOKUP($A13,'Infos Gerais'!$A$2:$D$101,4,FALSE))</f>
        <v>Vigente</v>
      </c>
      <c r="C13" s="5" t="str">
        <f>IF(A13="","",VLOOKUP($A13,'Infos Gerais'!$A$2:$I$101,7,FALSE))</f>
        <v>SEJUSP</v>
      </c>
      <c r="D13" s="6" t="str">
        <f>IF(C13="","",VLOOKUP($A13,'Infos Gerais'!$A$2:$I$101,9,FALSE))</f>
        <v>IELO</v>
      </c>
      <c r="E13" s="126" t="s">
        <v>43</v>
      </c>
      <c r="F13" s="127"/>
      <c r="G13" s="128">
        <v>10</v>
      </c>
      <c r="H13" s="115">
        <v>44287</v>
      </c>
      <c r="I13" s="129">
        <v>44348</v>
      </c>
      <c r="J13" s="115">
        <v>44378</v>
      </c>
      <c r="K13" s="114">
        <v>44512</v>
      </c>
      <c r="L13" s="130">
        <v>9.25</v>
      </c>
      <c r="M13" s="82">
        <v>0</v>
      </c>
    </row>
    <row r="14" spans="1:13" x14ac:dyDescent="0.25">
      <c r="A14" s="96" t="s">
        <v>420</v>
      </c>
      <c r="B14" s="44" t="str">
        <f>IF(C14="","",VLOOKUP($A14,'Infos Gerais'!$A$2:$D$101,4,FALSE))</f>
        <v>Vigente</v>
      </c>
      <c r="C14" s="5" t="str">
        <f>IF(A14="","",VLOOKUP($A14,'Infos Gerais'!$A$2:$I$101,7,FALSE))</f>
        <v>SEJUSP</v>
      </c>
      <c r="D14" s="6" t="str">
        <f>IF(C14="","",VLOOKUP($A14,'Infos Gerais'!$A$2:$I$101,9,FALSE))</f>
        <v>IELO</v>
      </c>
      <c r="E14" s="126" t="s">
        <v>46</v>
      </c>
      <c r="F14" s="127"/>
      <c r="G14" s="128">
        <v>11</v>
      </c>
      <c r="H14" s="115">
        <v>44378</v>
      </c>
      <c r="I14" s="129">
        <v>44440</v>
      </c>
      <c r="J14" s="115">
        <v>44470</v>
      </c>
      <c r="K14" s="114">
        <v>44614</v>
      </c>
      <c r="L14" s="130">
        <v>8.99</v>
      </c>
      <c r="M14" s="82">
        <v>0</v>
      </c>
    </row>
    <row r="15" spans="1:13" x14ac:dyDescent="0.25">
      <c r="A15" s="96" t="s">
        <v>420</v>
      </c>
      <c r="B15" s="44" t="str">
        <f>IF(C15="","",VLOOKUP($A15,'Infos Gerais'!$A$2:$D$101,4,FALSE))</f>
        <v>Vigente</v>
      </c>
      <c r="C15" s="5" t="str">
        <f>IF(A15="","",VLOOKUP($A15,'Infos Gerais'!$A$2:$I$101,7,FALSE))</f>
        <v>SEJUSP</v>
      </c>
      <c r="D15" s="6" t="str">
        <f>IF(C15="","",VLOOKUP($A15,'Infos Gerais'!$A$2:$I$101,9,FALSE))</f>
        <v>IELO</v>
      </c>
      <c r="E15" s="126" t="s">
        <v>46</v>
      </c>
      <c r="F15" s="127" t="s">
        <v>71</v>
      </c>
      <c r="G15" s="128">
        <v>12</v>
      </c>
      <c r="H15" s="115">
        <v>44470</v>
      </c>
      <c r="I15" s="129">
        <v>44531</v>
      </c>
      <c r="J15" s="115">
        <v>44562</v>
      </c>
      <c r="K15" s="114">
        <v>44614</v>
      </c>
      <c r="L15" s="130">
        <v>9.3000000000000007</v>
      </c>
      <c r="M15" s="82">
        <v>0</v>
      </c>
    </row>
    <row r="16" spans="1:13" x14ac:dyDescent="0.25">
      <c r="A16" s="96" t="s">
        <v>420</v>
      </c>
      <c r="B16" s="44" t="str">
        <f>IF(C16="","",VLOOKUP($A16,'Infos Gerais'!$A$2:$D$101,4,FALSE))</f>
        <v>Vigente</v>
      </c>
      <c r="C16" s="5" t="str">
        <f>IF(A16="","",VLOOKUP($A16,'Infos Gerais'!$A$2:$I$101,7,FALSE))</f>
        <v>SEJUSP</v>
      </c>
      <c r="D16" s="6" t="str">
        <f>IF(C16="","",VLOOKUP($A16,'Infos Gerais'!$A$2:$I$101,9,FALSE))</f>
        <v>IELO</v>
      </c>
      <c r="E16" s="126" t="s">
        <v>49</v>
      </c>
      <c r="F16" s="127" t="s">
        <v>71</v>
      </c>
      <c r="G16" s="128">
        <v>13</v>
      </c>
      <c r="H16" s="115">
        <v>44562</v>
      </c>
      <c r="I16" s="129">
        <v>44621</v>
      </c>
      <c r="J16" s="115">
        <v>44652</v>
      </c>
      <c r="K16" s="114">
        <v>44687</v>
      </c>
      <c r="L16" s="130">
        <v>9.77</v>
      </c>
      <c r="M16" s="82">
        <v>0</v>
      </c>
    </row>
    <row r="17" spans="1:13" x14ac:dyDescent="0.25">
      <c r="A17" s="96" t="s">
        <v>420</v>
      </c>
      <c r="B17" s="44" t="str">
        <f>IF(C17="","",VLOOKUP($A17,'Infos Gerais'!$A$2:$D$101,4,FALSE))</f>
        <v>Vigente</v>
      </c>
      <c r="C17" s="5" t="str">
        <f>IF(A17="","",VLOOKUP($A17,'Infos Gerais'!$A$2:$I$101,7,FALSE))</f>
        <v>SEJUSP</v>
      </c>
      <c r="D17" s="6" t="str">
        <f>IF(C17="","",VLOOKUP($A17,'Infos Gerais'!$A$2:$I$101,9,FALSE))</f>
        <v>IELO</v>
      </c>
      <c r="E17" s="126" t="s">
        <v>49</v>
      </c>
      <c r="F17" s="127" t="s">
        <v>72</v>
      </c>
      <c r="G17" s="128">
        <v>14</v>
      </c>
      <c r="H17" s="115">
        <v>44652</v>
      </c>
      <c r="I17" s="129">
        <v>44713</v>
      </c>
      <c r="J17" s="115">
        <v>44743</v>
      </c>
      <c r="K17" s="131">
        <v>44796</v>
      </c>
      <c r="L17" s="130">
        <v>9.7200000000000006</v>
      </c>
      <c r="M17" s="82">
        <v>0</v>
      </c>
    </row>
    <row r="18" spans="1:13" x14ac:dyDescent="0.25">
      <c r="A18" s="96" t="s">
        <v>420</v>
      </c>
      <c r="B18" s="44" t="str">
        <f>IF(C18="","",VLOOKUP($A18,'Infos Gerais'!$A$2:$D$101,4,FALSE))</f>
        <v>Vigente</v>
      </c>
      <c r="C18" s="5" t="str">
        <f>IF(A18="","",VLOOKUP($A18,'Infos Gerais'!$A$2:$I$101,7,FALSE))</f>
        <v>SEJUSP</v>
      </c>
      <c r="D18" s="6" t="str">
        <f>IF(C18="","",VLOOKUP($A18,'Infos Gerais'!$A$2:$I$101,9,FALSE))</f>
        <v>IELO</v>
      </c>
      <c r="E18" s="126" t="s">
        <v>49</v>
      </c>
      <c r="F18" s="127" t="s">
        <v>72</v>
      </c>
      <c r="G18" s="128">
        <v>15</v>
      </c>
      <c r="H18" s="115">
        <v>44743</v>
      </c>
      <c r="I18" s="129">
        <v>44834</v>
      </c>
      <c r="J18" s="115">
        <v>44835</v>
      </c>
      <c r="K18" s="131">
        <v>44861</v>
      </c>
      <c r="L18" s="130">
        <v>9.75</v>
      </c>
      <c r="M18" s="82">
        <v>0</v>
      </c>
    </row>
    <row r="19" spans="1:13" x14ac:dyDescent="0.25">
      <c r="A19" s="96" t="s">
        <v>420</v>
      </c>
      <c r="B19" s="44" t="str">
        <f>IF(C19="","",VLOOKUP($A19,'Infos Gerais'!$A$2:$D$101,4,FALSE))</f>
        <v>Vigente</v>
      </c>
      <c r="C19" s="5" t="str">
        <f>IF(A19="","",VLOOKUP($A19,'Infos Gerais'!$A$2:$I$101,7,FALSE))</f>
        <v>SEJUSP</v>
      </c>
      <c r="D19" s="6" t="str">
        <f>IF(C19="","",VLOOKUP($A19,'Infos Gerais'!$A$2:$I$101,9,FALSE))</f>
        <v>IELO</v>
      </c>
      <c r="E19" s="126" t="s">
        <v>49</v>
      </c>
      <c r="F19" s="127" t="s">
        <v>72</v>
      </c>
      <c r="G19" s="128">
        <v>16</v>
      </c>
      <c r="H19" s="115">
        <v>44835</v>
      </c>
      <c r="I19" s="129">
        <v>44926</v>
      </c>
      <c r="J19" s="115">
        <v>44592</v>
      </c>
      <c r="K19" s="131">
        <v>44607</v>
      </c>
      <c r="L19" s="130">
        <v>9.82</v>
      </c>
      <c r="M19" s="82">
        <v>0</v>
      </c>
    </row>
    <row r="20" spans="1:13" x14ac:dyDescent="0.25">
      <c r="A20" s="96" t="s">
        <v>420</v>
      </c>
      <c r="B20" s="44" t="str">
        <f>IF(C20="","",VLOOKUP($A20,'Infos Gerais'!$A$2:$D$101,4,FALSE))</f>
        <v>Vigente</v>
      </c>
      <c r="C20" s="5" t="str">
        <f>IF(A20="","",VLOOKUP($A20,'Infos Gerais'!$A$2:$I$101,7,FALSE))</f>
        <v>SEJUSP</v>
      </c>
      <c r="D20" s="6" t="str">
        <f>IF(C20="","",VLOOKUP($A20,'Infos Gerais'!$A$2:$I$101,9,FALSE))</f>
        <v>IELO</v>
      </c>
      <c r="E20" s="126" t="s">
        <v>52</v>
      </c>
      <c r="F20" s="127"/>
      <c r="G20" s="128">
        <v>17</v>
      </c>
      <c r="H20" s="115">
        <v>44927</v>
      </c>
      <c r="I20" s="129">
        <v>45016</v>
      </c>
      <c r="J20" s="115">
        <v>45017</v>
      </c>
      <c r="K20" s="131">
        <v>45078</v>
      </c>
      <c r="L20" s="130">
        <v>9.65</v>
      </c>
      <c r="M20" s="82">
        <v>0</v>
      </c>
    </row>
    <row r="21" spans="1:13" x14ac:dyDescent="0.25">
      <c r="A21" s="96" t="s">
        <v>420</v>
      </c>
      <c r="B21" s="44" t="str">
        <f>IF(C21="","",VLOOKUP($A21,'Infos Gerais'!$A$2:$D$101,4,FALSE))</f>
        <v>Vigente</v>
      </c>
      <c r="C21" s="5" t="str">
        <f>IF(A21="","",VLOOKUP($A21,'Infos Gerais'!$A$2:$I$101,7,FALSE))</f>
        <v>SEJUSP</v>
      </c>
      <c r="D21" s="6" t="str">
        <f>IF(C21="","",VLOOKUP($A21,'Infos Gerais'!$A$2:$I$101,9,FALSE))</f>
        <v>IELO</v>
      </c>
      <c r="E21" s="126" t="s">
        <v>52</v>
      </c>
      <c r="F21" s="127"/>
      <c r="G21" s="128">
        <v>18</v>
      </c>
      <c r="H21" s="115">
        <v>45017</v>
      </c>
      <c r="I21" s="129">
        <v>45078</v>
      </c>
      <c r="J21" s="115">
        <v>45108</v>
      </c>
      <c r="K21" s="131">
        <v>45160</v>
      </c>
      <c r="L21" s="130">
        <v>8.74</v>
      </c>
      <c r="M21" s="82">
        <v>0</v>
      </c>
    </row>
    <row r="22" spans="1:13" x14ac:dyDescent="0.25">
      <c r="A22" s="96" t="s">
        <v>420</v>
      </c>
      <c r="B22" s="44" t="str">
        <f>IF(C22="","",VLOOKUP($A22,'Infos Gerais'!$A$2:$D$101,4,FALSE))</f>
        <v>Vigente</v>
      </c>
      <c r="C22" s="5" t="str">
        <f>IF(A22="","",VLOOKUP($A22,'Infos Gerais'!$A$2:$I$101,7,FALSE))</f>
        <v>SEJUSP</v>
      </c>
      <c r="D22" s="6" t="str">
        <f>IF(C22="","",VLOOKUP($A22,'Infos Gerais'!$A$2:$I$101,9,FALSE))</f>
        <v>IELO</v>
      </c>
      <c r="E22" s="126" t="s">
        <v>52</v>
      </c>
      <c r="F22" s="127" t="s">
        <v>73</v>
      </c>
      <c r="G22" s="128">
        <v>19</v>
      </c>
      <c r="H22" s="115">
        <v>45108</v>
      </c>
      <c r="I22" s="129">
        <v>45170</v>
      </c>
      <c r="J22" s="115">
        <v>45200</v>
      </c>
      <c r="K22" s="131">
        <v>45260</v>
      </c>
      <c r="L22" s="130">
        <v>9.8699999999999992</v>
      </c>
      <c r="M22" s="82">
        <v>0</v>
      </c>
    </row>
    <row r="23" spans="1:13" x14ac:dyDescent="0.25">
      <c r="A23" s="96" t="s">
        <v>420</v>
      </c>
      <c r="B23" s="44" t="str">
        <f>IF(C23="","",VLOOKUP($A23,'Infos Gerais'!$A$2:$D$101,4,FALSE))</f>
        <v>Vigente</v>
      </c>
      <c r="C23" s="5" t="str">
        <f>IF(A23="","",VLOOKUP($A23,'Infos Gerais'!$A$2:$I$101,7,FALSE))</f>
        <v>SEJUSP</v>
      </c>
      <c r="D23" s="6" t="str">
        <f>IF(C23="","",VLOOKUP($A23,'Infos Gerais'!$A$2:$I$101,9,FALSE))</f>
        <v>IELO</v>
      </c>
      <c r="E23" s="126" t="s">
        <v>55</v>
      </c>
      <c r="F23" s="127" t="s">
        <v>76</v>
      </c>
      <c r="G23" s="128">
        <v>20</v>
      </c>
      <c r="H23" s="115">
        <v>45200</v>
      </c>
      <c r="I23" s="129">
        <v>45291</v>
      </c>
      <c r="J23" s="115">
        <v>45322</v>
      </c>
      <c r="K23" s="131">
        <v>45337</v>
      </c>
      <c r="L23" s="130">
        <v>9.92</v>
      </c>
      <c r="M23" s="82"/>
    </row>
    <row r="24" spans="1:13" x14ac:dyDescent="0.25">
      <c r="A24" s="96" t="s">
        <v>442</v>
      </c>
      <c r="B24" s="44" t="str">
        <f>IF(C24="","",VLOOKUP($A24,'Infos Gerais'!$A$2:$D$101,4,FALSE))</f>
        <v>Extinto</v>
      </c>
      <c r="C24" s="5" t="str">
        <f>IF(A24="","",VLOOKUP($A24,'Infos Gerais'!$A$2:$I$101,7,FALSE))</f>
        <v>SEC</v>
      </c>
      <c r="D24" s="6" t="str">
        <f>IF(C24="","",VLOOKUP($A24,'Infos Gerais'!$A$2:$I$101,9,FALSE))</f>
        <v>ICF</v>
      </c>
      <c r="E24" s="126" t="s">
        <v>31</v>
      </c>
      <c r="F24" s="127"/>
      <c r="G24" s="128">
        <v>1</v>
      </c>
      <c r="H24" s="115">
        <v>43643</v>
      </c>
      <c r="I24" s="129">
        <v>43738</v>
      </c>
      <c r="J24" s="115">
        <v>43739</v>
      </c>
      <c r="K24" s="114">
        <v>43775</v>
      </c>
      <c r="L24" s="130">
        <v>9.5</v>
      </c>
      <c r="M24" s="82">
        <v>0</v>
      </c>
    </row>
    <row r="25" spans="1:13" x14ac:dyDescent="0.25">
      <c r="A25" s="96" t="s">
        <v>442</v>
      </c>
      <c r="B25" s="44" t="str">
        <f>IF(C25="","",VLOOKUP($A25,'Infos Gerais'!$A$2:$D$101,4,FALSE))</f>
        <v>Extinto</v>
      </c>
      <c r="C25" s="5" t="str">
        <f>IF(A25="","",VLOOKUP($A25,'Infos Gerais'!$A$2:$I$101,7,FALSE))</f>
        <v>SEC</v>
      </c>
      <c r="D25" s="6" t="str">
        <f>IF(C25="","",VLOOKUP($A25,'Infos Gerais'!$A$2:$I$101,9,FALSE))</f>
        <v>ICF</v>
      </c>
      <c r="E25" s="126" t="s">
        <v>31</v>
      </c>
      <c r="F25" s="127"/>
      <c r="G25" s="128">
        <v>2</v>
      </c>
      <c r="H25" s="115">
        <v>43739</v>
      </c>
      <c r="I25" s="129">
        <v>43822</v>
      </c>
      <c r="J25" s="115">
        <v>43831</v>
      </c>
      <c r="K25" s="114">
        <v>43881</v>
      </c>
      <c r="L25" s="130">
        <v>7.55</v>
      </c>
      <c r="M25" s="82">
        <v>0</v>
      </c>
    </row>
    <row r="26" spans="1:13" x14ac:dyDescent="0.25">
      <c r="A26" s="96" t="s">
        <v>445</v>
      </c>
      <c r="B26" s="44" t="str">
        <f>IF(C26="","",VLOOKUP($A26,'Infos Gerais'!$A$2:$D$101,4,FALSE))</f>
        <v>Extinto</v>
      </c>
      <c r="C26" s="5" t="str">
        <f>IF(A26="","",VLOOKUP($A26,'Infos Gerais'!$A$2:$I$101,7,FALSE))</f>
        <v>SECULT</v>
      </c>
      <c r="D26" s="6" t="str">
        <f>IF(C26="","",VLOOKUP($A26,'Infos Gerais'!$A$2:$I$101,9,FALSE))</f>
        <v>ICF</v>
      </c>
      <c r="E26" s="126" t="s">
        <v>31</v>
      </c>
      <c r="F26" s="127"/>
      <c r="G26" s="128">
        <v>1</v>
      </c>
      <c r="H26" s="115">
        <v>43831</v>
      </c>
      <c r="I26" s="129">
        <v>43891</v>
      </c>
      <c r="J26" s="115">
        <v>43922</v>
      </c>
      <c r="K26" s="114">
        <v>43951</v>
      </c>
      <c r="L26" s="130">
        <v>7.49</v>
      </c>
      <c r="M26" s="82">
        <v>0</v>
      </c>
    </row>
    <row r="27" spans="1:13" x14ac:dyDescent="0.25">
      <c r="A27" s="96" t="s">
        <v>445</v>
      </c>
      <c r="B27" s="44" t="str">
        <f>IF(C27="","",VLOOKUP($A27,'Infos Gerais'!$A$2:$D$101,4,FALSE))</f>
        <v>Extinto</v>
      </c>
      <c r="C27" s="5" t="str">
        <f>IF(A27="","",VLOOKUP($A27,'Infos Gerais'!$A$2:$I$101,7,FALSE))</f>
        <v>SECULT</v>
      </c>
      <c r="D27" s="6" t="str">
        <f>IF(C27="","",VLOOKUP($A27,'Infos Gerais'!$A$2:$I$101,9,FALSE))</f>
        <v>ICF</v>
      </c>
      <c r="E27" s="126" t="s">
        <v>31</v>
      </c>
      <c r="F27" s="127"/>
      <c r="G27" s="128">
        <v>2</v>
      </c>
      <c r="H27" s="115">
        <v>43922</v>
      </c>
      <c r="I27" s="129">
        <v>43983</v>
      </c>
      <c r="J27" s="115">
        <v>44013</v>
      </c>
      <c r="K27" s="114">
        <v>44043</v>
      </c>
      <c r="L27" s="130">
        <v>8.73</v>
      </c>
      <c r="M27" s="82">
        <v>0</v>
      </c>
    </row>
    <row r="28" spans="1:13" x14ac:dyDescent="0.25">
      <c r="A28" s="96" t="s">
        <v>448</v>
      </c>
      <c r="B28" s="44" t="str">
        <f>IF(C28="","",VLOOKUP($A28,'Infos Gerais'!$A$2:$D$101,4,FALSE))</f>
        <v>Vigente</v>
      </c>
      <c r="C28" s="5" t="str">
        <f>IF(A28="","",VLOOKUP($A28,'Infos Gerais'!$A$2:$I$101,7,FALSE))</f>
        <v>FCS</v>
      </c>
      <c r="D28" s="6" t="str">
        <f>IF(C28="","",VLOOKUP($A28,'Infos Gerais'!$A$2:$I$101,9,FALSE))</f>
        <v>APPA</v>
      </c>
      <c r="E28" s="126" t="s">
        <v>31</v>
      </c>
      <c r="F28" s="127"/>
      <c r="G28" s="128">
        <v>1</v>
      </c>
      <c r="H28" s="115">
        <v>43831</v>
      </c>
      <c r="I28" s="129">
        <v>43891</v>
      </c>
      <c r="J28" s="115">
        <v>43922</v>
      </c>
      <c r="K28" s="114">
        <v>44043</v>
      </c>
      <c r="L28" s="130">
        <v>9.75</v>
      </c>
      <c r="M28" s="82">
        <v>0</v>
      </c>
    </row>
    <row r="29" spans="1:13" x14ac:dyDescent="0.25">
      <c r="A29" s="96" t="s">
        <v>448</v>
      </c>
      <c r="B29" s="44" t="str">
        <f>IF(C29="","",VLOOKUP($A29,'Infos Gerais'!$A$2:$D$101,4,FALSE))</f>
        <v>Vigente</v>
      </c>
      <c r="C29" s="5" t="str">
        <f>IF(A29="","",VLOOKUP($A29,'Infos Gerais'!$A$2:$I$101,7,FALSE))</f>
        <v>FCS</v>
      </c>
      <c r="D29" s="6" t="str">
        <f>IF(C29="","",VLOOKUP($A29,'Infos Gerais'!$A$2:$I$101,9,FALSE))</f>
        <v>APPA</v>
      </c>
      <c r="E29" s="126" t="s">
        <v>31</v>
      </c>
      <c r="F29" s="127"/>
      <c r="G29" s="128">
        <v>2</v>
      </c>
      <c r="H29" s="115">
        <v>43922</v>
      </c>
      <c r="I29" s="129">
        <v>43983</v>
      </c>
      <c r="J29" s="115">
        <v>44013</v>
      </c>
      <c r="K29" s="114">
        <v>44069</v>
      </c>
      <c r="L29" s="130">
        <v>10</v>
      </c>
      <c r="M29" s="82">
        <v>0</v>
      </c>
    </row>
    <row r="30" spans="1:13" x14ac:dyDescent="0.25">
      <c r="A30" s="96" t="s">
        <v>448</v>
      </c>
      <c r="B30" s="44" t="str">
        <f>IF(C30="","",VLOOKUP($A30,'Infos Gerais'!$A$2:$D$101,4,FALSE))</f>
        <v>Vigente</v>
      </c>
      <c r="C30" s="5" t="str">
        <f>IF(A30="","",VLOOKUP($A30,'Infos Gerais'!$A$2:$I$101,7,FALSE))</f>
        <v>FCS</v>
      </c>
      <c r="D30" s="6" t="str">
        <f>IF(C30="","",VLOOKUP($A30,'Infos Gerais'!$A$2:$I$101,9,FALSE))</f>
        <v>APPA</v>
      </c>
      <c r="E30" s="126" t="s">
        <v>34</v>
      </c>
      <c r="F30" s="127" t="s">
        <v>69</v>
      </c>
      <c r="G30" s="128">
        <v>3</v>
      </c>
      <c r="H30" s="115">
        <v>44013</v>
      </c>
      <c r="I30" s="129">
        <v>44075</v>
      </c>
      <c r="J30" s="115">
        <v>44105</v>
      </c>
      <c r="K30" s="114">
        <v>44139</v>
      </c>
      <c r="L30" s="130">
        <v>9.59</v>
      </c>
      <c r="M30" s="82">
        <v>0</v>
      </c>
    </row>
    <row r="31" spans="1:13" x14ac:dyDescent="0.25">
      <c r="A31" s="96" t="s">
        <v>448</v>
      </c>
      <c r="B31" s="44" t="str">
        <f>IF(C31="","",VLOOKUP($A31,'Infos Gerais'!$A$2:$D$101,4,FALSE))</f>
        <v>Vigente</v>
      </c>
      <c r="C31" s="5" t="str">
        <f>IF(A31="","",VLOOKUP($A31,'Infos Gerais'!$A$2:$I$101,7,FALSE))</f>
        <v>FCS</v>
      </c>
      <c r="D31" s="6" t="str">
        <f>IF(C31="","",VLOOKUP($A31,'Infos Gerais'!$A$2:$I$101,9,FALSE))</f>
        <v>APPA</v>
      </c>
      <c r="E31" s="126" t="s">
        <v>34</v>
      </c>
      <c r="F31" s="127"/>
      <c r="G31" s="128">
        <v>4</v>
      </c>
      <c r="H31" s="115">
        <v>44105</v>
      </c>
      <c r="I31" s="129">
        <v>44166</v>
      </c>
      <c r="J31" s="115">
        <v>44197</v>
      </c>
      <c r="K31" s="114">
        <v>44251</v>
      </c>
      <c r="L31" s="130">
        <v>10</v>
      </c>
      <c r="M31" s="82">
        <v>0</v>
      </c>
    </row>
    <row r="32" spans="1:13" x14ac:dyDescent="0.25">
      <c r="A32" s="96" t="s">
        <v>448</v>
      </c>
      <c r="B32" s="44" t="str">
        <f>IF(C32="","",VLOOKUP($A32,'Infos Gerais'!$A$2:$D$101,4,FALSE))</f>
        <v>Vigente</v>
      </c>
      <c r="C32" s="5" t="str">
        <f>IF(A32="","",VLOOKUP($A32,'Infos Gerais'!$A$2:$I$101,7,FALSE))</f>
        <v>FCS</v>
      </c>
      <c r="D32" s="6" t="str">
        <f>IF(C32="","",VLOOKUP($A32,'Infos Gerais'!$A$2:$I$101,9,FALSE))</f>
        <v>APPA</v>
      </c>
      <c r="E32" s="126" t="s">
        <v>34</v>
      </c>
      <c r="F32" s="127" t="s">
        <v>70</v>
      </c>
      <c r="G32" s="128">
        <v>5</v>
      </c>
      <c r="H32" s="115">
        <v>44197</v>
      </c>
      <c r="I32" s="129">
        <v>44256</v>
      </c>
      <c r="J32" s="115">
        <v>44287</v>
      </c>
      <c r="K32" s="114">
        <v>44316</v>
      </c>
      <c r="L32" s="130">
        <v>9.83</v>
      </c>
      <c r="M32" s="82">
        <v>0</v>
      </c>
    </row>
    <row r="33" spans="1:13" x14ac:dyDescent="0.25">
      <c r="A33" s="96" t="s">
        <v>448</v>
      </c>
      <c r="B33" s="44" t="str">
        <f>IF(C33="","",VLOOKUP($A33,'Infos Gerais'!$A$2:$D$101,4,FALSE))</f>
        <v>Vigente</v>
      </c>
      <c r="C33" s="5" t="str">
        <f>IF(A33="","",VLOOKUP($A33,'Infos Gerais'!$A$2:$I$101,7,FALSE))</f>
        <v>FCS</v>
      </c>
      <c r="D33" s="6" t="str">
        <f>IF(C33="","",VLOOKUP($A33,'Infos Gerais'!$A$2:$I$101,9,FALSE))</f>
        <v>APPA</v>
      </c>
      <c r="E33" s="126" t="s">
        <v>34</v>
      </c>
      <c r="F33" s="127" t="s">
        <v>70</v>
      </c>
      <c r="G33" s="128">
        <v>6</v>
      </c>
      <c r="H33" s="115">
        <v>44287</v>
      </c>
      <c r="I33" s="129">
        <v>44348</v>
      </c>
      <c r="J33" s="115">
        <v>44378</v>
      </c>
      <c r="K33" s="114">
        <v>44414</v>
      </c>
      <c r="L33" s="130">
        <v>9.9499999999999993</v>
      </c>
      <c r="M33" s="82">
        <v>0</v>
      </c>
    </row>
    <row r="34" spans="1:13" x14ac:dyDescent="0.25">
      <c r="A34" s="96" t="s">
        <v>448</v>
      </c>
      <c r="B34" s="44" t="str">
        <f>IF(C34="","",VLOOKUP($A34,'Infos Gerais'!$A$2:$D$101,4,FALSE))</f>
        <v>Vigente</v>
      </c>
      <c r="C34" s="5" t="str">
        <f>IF(A34="","",VLOOKUP($A34,'Infos Gerais'!$A$2:$I$101,7,FALSE))</f>
        <v>FCS</v>
      </c>
      <c r="D34" s="6" t="str">
        <f>IF(C34="","",VLOOKUP($A34,'Infos Gerais'!$A$2:$I$101,9,FALSE))</f>
        <v>APPA</v>
      </c>
      <c r="E34" s="126" t="s">
        <v>37</v>
      </c>
      <c r="F34" s="127"/>
      <c r="G34" s="128">
        <v>7</v>
      </c>
      <c r="H34" s="115">
        <v>44378</v>
      </c>
      <c r="I34" s="129">
        <v>44440</v>
      </c>
      <c r="J34" s="115">
        <v>44470</v>
      </c>
      <c r="K34" s="114">
        <v>44497</v>
      </c>
      <c r="L34" s="130">
        <v>10</v>
      </c>
      <c r="M34" s="82">
        <v>0</v>
      </c>
    </row>
    <row r="35" spans="1:13" x14ac:dyDescent="0.25">
      <c r="A35" s="96" t="s">
        <v>448</v>
      </c>
      <c r="B35" s="44" t="str">
        <f>IF(C35="","",VLOOKUP($A35,'Infos Gerais'!$A$2:$D$101,4,FALSE))</f>
        <v>Vigente</v>
      </c>
      <c r="C35" s="5" t="str">
        <f>IF(A35="","",VLOOKUP($A35,'Infos Gerais'!$A$2:$I$101,7,FALSE))</f>
        <v>FCS</v>
      </c>
      <c r="D35" s="6" t="str">
        <f>IF(C35="","",VLOOKUP($A35,'Infos Gerais'!$A$2:$I$101,9,FALSE))</f>
        <v>APPA</v>
      </c>
      <c r="E35" s="126" t="s">
        <v>37</v>
      </c>
      <c r="F35" s="127"/>
      <c r="G35" s="128">
        <v>8</v>
      </c>
      <c r="H35" s="115">
        <v>44470</v>
      </c>
      <c r="I35" s="129">
        <v>44531</v>
      </c>
      <c r="J35" s="115">
        <v>44562</v>
      </c>
      <c r="K35" s="114">
        <v>44589</v>
      </c>
      <c r="L35" s="130">
        <v>9</v>
      </c>
      <c r="M35" s="82">
        <v>0</v>
      </c>
    </row>
    <row r="36" spans="1:13" x14ac:dyDescent="0.25">
      <c r="A36" s="96" t="s">
        <v>448</v>
      </c>
      <c r="B36" s="44" t="str">
        <f>IF(C36="","",VLOOKUP($A36,'Infos Gerais'!$A$2:$D$101,4,FALSE))</f>
        <v>Vigente</v>
      </c>
      <c r="C36" s="5" t="str">
        <f>IF(A36="","",VLOOKUP($A36,'Infos Gerais'!$A$2:$I$101,7,FALSE))</f>
        <v>FCS</v>
      </c>
      <c r="D36" s="6" t="str">
        <f>IF(C36="","",VLOOKUP($A36,'Infos Gerais'!$A$2:$I$101,9,FALSE))</f>
        <v>APPA</v>
      </c>
      <c r="E36" s="126" t="s">
        <v>40</v>
      </c>
      <c r="F36" s="127"/>
      <c r="G36" s="128">
        <v>9</v>
      </c>
      <c r="H36" s="115">
        <v>44562</v>
      </c>
      <c r="I36" s="129">
        <v>44621</v>
      </c>
      <c r="J36" s="115">
        <v>44652</v>
      </c>
      <c r="K36" s="114">
        <v>44693</v>
      </c>
      <c r="L36" s="130">
        <v>9.8800000000000008</v>
      </c>
      <c r="M36" s="82">
        <v>0</v>
      </c>
    </row>
    <row r="37" spans="1:13" x14ac:dyDescent="0.25">
      <c r="A37" s="96" t="s">
        <v>448</v>
      </c>
      <c r="B37" s="44" t="str">
        <f>IF(C37="","",VLOOKUP($A37,'Infos Gerais'!$A$2:$D$101,4,FALSE))</f>
        <v>Vigente</v>
      </c>
      <c r="C37" s="5" t="str">
        <f>IF(A37="","",VLOOKUP($A37,'Infos Gerais'!$A$2:$I$101,7,FALSE))</f>
        <v>FCS</v>
      </c>
      <c r="D37" s="6" t="str">
        <f>IF(C37="","",VLOOKUP($A37,'Infos Gerais'!$A$2:$I$101,9,FALSE))</f>
        <v>APPA</v>
      </c>
      <c r="E37" s="126" t="s">
        <v>40</v>
      </c>
      <c r="F37" s="127"/>
      <c r="G37" s="128">
        <v>10</v>
      </c>
      <c r="H37" s="115">
        <v>44652</v>
      </c>
      <c r="I37" s="129">
        <v>44713</v>
      </c>
      <c r="J37" s="115">
        <v>44743</v>
      </c>
      <c r="K37" s="131">
        <v>44777</v>
      </c>
      <c r="L37" s="130">
        <v>9.7899999999999991</v>
      </c>
      <c r="M37" s="82">
        <v>0</v>
      </c>
    </row>
    <row r="38" spans="1:13" x14ac:dyDescent="0.25">
      <c r="A38" s="96" t="s">
        <v>448</v>
      </c>
      <c r="B38" s="44" t="str">
        <f>IF(C38="","",VLOOKUP($A38,'Infos Gerais'!$A$2:$D$101,4,FALSE))</f>
        <v>Vigente</v>
      </c>
      <c r="C38" s="5" t="str">
        <f>IF(A38="","",VLOOKUP($A38,'Infos Gerais'!$A$2:$I$101,7,FALSE))</f>
        <v>FCS</v>
      </c>
      <c r="D38" s="6" t="str">
        <f>IF(C38="","",VLOOKUP($A38,'Infos Gerais'!$A$2:$I$101,9,FALSE))</f>
        <v>APPA</v>
      </c>
      <c r="E38" s="126" t="s">
        <v>40</v>
      </c>
      <c r="F38" s="127"/>
      <c r="G38" s="128">
        <v>11</v>
      </c>
      <c r="H38" s="115">
        <v>44743</v>
      </c>
      <c r="I38" s="129">
        <v>44805</v>
      </c>
      <c r="J38" s="115">
        <v>44835</v>
      </c>
      <c r="K38" s="131">
        <v>44862</v>
      </c>
      <c r="L38" s="130">
        <v>10</v>
      </c>
      <c r="M38" s="82">
        <v>0</v>
      </c>
    </row>
    <row r="39" spans="1:13" x14ac:dyDescent="0.25">
      <c r="A39" s="96" t="s">
        <v>448</v>
      </c>
      <c r="B39" s="44" t="str">
        <f>IF(C39="","",VLOOKUP($A39,'Infos Gerais'!$A$2:$D$101,4,FALSE))</f>
        <v>Vigente</v>
      </c>
      <c r="C39" s="5" t="str">
        <f>IF(A39="","",VLOOKUP($A39,'Infos Gerais'!$A$2:$I$101,7,FALSE))</f>
        <v>FCS</v>
      </c>
      <c r="D39" s="6" t="str">
        <f>IF(C39="","",VLOOKUP($A39,'Infos Gerais'!$A$2:$I$101,9,FALSE))</f>
        <v>APPA</v>
      </c>
      <c r="E39" s="126" t="s">
        <v>40</v>
      </c>
      <c r="F39" s="127"/>
      <c r="G39" s="128">
        <v>12</v>
      </c>
      <c r="H39" s="115">
        <v>44835</v>
      </c>
      <c r="I39" s="129">
        <v>44896</v>
      </c>
      <c r="J39" s="115">
        <v>44927</v>
      </c>
      <c r="K39" s="131">
        <v>44956</v>
      </c>
      <c r="L39" s="130">
        <v>10</v>
      </c>
      <c r="M39" s="82">
        <v>0</v>
      </c>
    </row>
    <row r="40" spans="1:13" x14ac:dyDescent="0.25">
      <c r="A40" s="96" t="s">
        <v>448</v>
      </c>
      <c r="B40" s="44" t="str">
        <f>IF(C40="","",VLOOKUP($A40,'Infos Gerais'!$A$2:$D$101,4,FALSE))</f>
        <v>Vigente</v>
      </c>
      <c r="C40" s="5" t="str">
        <f>IF(A40="","",VLOOKUP($A40,'Infos Gerais'!$A$2:$I$101,7,FALSE))</f>
        <v>FCS</v>
      </c>
      <c r="D40" s="6" t="str">
        <f>IF(C40="","",VLOOKUP($A40,'Infos Gerais'!$A$2:$I$101,9,FALSE))</f>
        <v>APPA</v>
      </c>
      <c r="E40" s="126" t="s">
        <v>46</v>
      </c>
      <c r="F40" s="127"/>
      <c r="G40" s="128">
        <v>13</v>
      </c>
      <c r="H40" s="115">
        <v>44927</v>
      </c>
      <c r="I40" s="129">
        <v>44986</v>
      </c>
      <c r="J40" s="115">
        <v>45017</v>
      </c>
      <c r="K40" s="131">
        <v>45044</v>
      </c>
      <c r="L40" s="130">
        <v>10</v>
      </c>
      <c r="M40" s="82">
        <v>0</v>
      </c>
    </row>
    <row r="41" spans="1:13" ht="14.25" customHeight="1" x14ac:dyDescent="0.25">
      <c r="A41" s="96" t="s">
        <v>448</v>
      </c>
      <c r="B41" s="44" t="str">
        <f>IF(C41="","",VLOOKUP($A41,'Infos Gerais'!$A$2:$D$101,4,FALSE))</f>
        <v>Vigente</v>
      </c>
      <c r="C41" s="5" t="str">
        <f>IF(A41="","",VLOOKUP($A41,'Infos Gerais'!$A$2:$I$101,7,FALSE))</f>
        <v>FCS</v>
      </c>
      <c r="D41" s="6" t="str">
        <f>IF(C41="","",VLOOKUP($A41,'Infos Gerais'!$A$2:$I$101,9,FALSE))</f>
        <v>APPA</v>
      </c>
      <c r="E41" s="126" t="s">
        <v>46</v>
      </c>
      <c r="F41" s="127" t="s">
        <v>73</v>
      </c>
      <c r="G41" s="128">
        <v>14</v>
      </c>
      <c r="H41" s="115">
        <v>45017</v>
      </c>
      <c r="I41" s="129">
        <v>45078</v>
      </c>
      <c r="J41" s="115">
        <v>45108</v>
      </c>
      <c r="K41" s="131">
        <v>45134</v>
      </c>
      <c r="L41" s="130">
        <v>9.9499999999999993</v>
      </c>
      <c r="M41" s="82">
        <v>0</v>
      </c>
    </row>
    <row r="42" spans="1:13" x14ac:dyDescent="0.25">
      <c r="A42" s="96" t="s">
        <v>448</v>
      </c>
      <c r="B42" s="44" t="str">
        <f>IF(C42="","",VLOOKUP($A42,'Infos Gerais'!$A$2:$D$101,4,FALSE))</f>
        <v>Vigente</v>
      </c>
      <c r="C42" s="5" t="str">
        <f>IF(A42="","",VLOOKUP($A42,'Infos Gerais'!$A$2:$I$101,7,FALSE))</f>
        <v>FCS</v>
      </c>
      <c r="D42" s="6" t="str">
        <f>IF(C42="","",VLOOKUP($A42,'Infos Gerais'!$A$2:$I$101,9,FALSE))</f>
        <v>APPA</v>
      </c>
      <c r="E42" s="126" t="s">
        <v>49</v>
      </c>
      <c r="F42" s="127"/>
      <c r="G42" s="128">
        <v>15</v>
      </c>
      <c r="H42" s="115">
        <v>45108</v>
      </c>
      <c r="I42" s="129">
        <v>45170</v>
      </c>
      <c r="J42" s="115">
        <v>45200</v>
      </c>
      <c r="K42" s="131">
        <v>45230</v>
      </c>
      <c r="L42" s="130">
        <v>10</v>
      </c>
      <c r="M42" s="82">
        <v>0</v>
      </c>
    </row>
    <row r="43" spans="1:13" x14ac:dyDescent="0.25">
      <c r="A43" s="96" t="s">
        <v>448</v>
      </c>
      <c r="B43" s="44" t="str">
        <f>IF(C43="","",VLOOKUP($A43,'Infos Gerais'!$A$2:$D$101,4,FALSE))</f>
        <v>Vigente</v>
      </c>
      <c r="C43" s="5" t="str">
        <f>IF(A43="","",VLOOKUP($A43,'Infos Gerais'!$A$2:$I$101,7,FALSE))</f>
        <v>FCS</v>
      </c>
      <c r="D43" s="6" t="str">
        <f>IF(C43="","",VLOOKUP($A43,'Infos Gerais'!$A$2:$I$101,9,FALSE))</f>
        <v>APPA</v>
      </c>
      <c r="E43" s="126" t="s">
        <v>49</v>
      </c>
      <c r="F43" s="127" t="s">
        <v>76</v>
      </c>
      <c r="G43" s="128">
        <v>16</v>
      </c>
      <c r="H43" s="115">
        <v>45200</v>
      </c>
      <c r="I43" s="129">
        <v>45261</v>
      </c>
      <c r="J43" s="115">
        <v>45292</v>
      </c>
      <c r="K43" s="131">
        <v>45322</v>
      </c>
      <c r="L43" s="130">
        <v>9.99</v>
      </c>
      <c r="M43" s="82">
        <v>0</v>
      </c>
    </row>
    <row r="44" spans="1:13" x14ac:dyDescent="0.25">
      <c r="A44" s="96" t="s">
        <v>467</v>
      </c>
      <c r="B44" s="44" t="str">
        <f>IF(C44="","",VLOOKUP($A44,'Infos Gerais'!$A$2:$D$101,4,FALSE))</f>
        <v>Vigente</v>
      </c>
      <c r="C44" s="5" t="str">
        <f>IF(A44="","",VLOOKUP($A44,'Infos Gerais'!$A$2:$I$101,7,FALSE))</f>
        <v>SECULT</v>
      </c>
      <c r="D44" s="6" t="str">
        <f>IF(C44="","",VLOOKUP($A44,'Infos Gerais'!$A$2:$I$101,9,FALSE))</f>
        <v>ICF</v>
      </c>
      <c r="E44" s="126" t="s">
        <v>31</v>
      </c>
      <c r="F44" s="127"/>
      <c r="G44" s="128">
        <v>1</v>
      </c>
      <c r="H44" s="115">
        <v>44041</v>
      </c>
      <c r="I44" s="129">
        <v>44104</v>
      </c>
      <c r="J44" s="115">
        <v>44105</v>
      </c>
      <c r="K44" s="114">
        <v>44132</v>
      </c>
      <c r="L44" s="130">
        <v>7.6</v>
      </c>
      <c r="M44" s="82">
        <v>0</v>
      </c>
    </row>
    <row r="45" spans="1:13" x14ac:dyDescent="0.25">
      <c r="A45" s="96" t="s">
        <v>467</v>
      </c>
      <c r="B45" s="44" t="str">
        <f>IF(C45="","",VLOOKUP($A45,'Infos Gerais'!$A$2:$D$101,4,FALSE))</f>
        <v>Vigente</v>
      </c>
      <c r="C45" s="5" t="str">
        <f>IF(A45="","",VLOOKUP($A45,'Infos Gerais'!$A$2:$I$101,7,FALSE))</f>
        <v>SECULT</v>
      </c>
      <c r="D45" s="6" t="str">
        <f>IF(C45="","",VLOOKUP($A45,'Infos Gerais'!$A$2:$I$101,9,FALSE))</f>
        <v>ICF</v>
      </c>
      <c r="E45" s="126" t="s">
        <v>31</v>
      </c>
      <c r="F45" s="127"/>
      <c r="G45" s="128">
        <v>2</v>
      </c>
      <c r="H45" s="115">
        <v>44105</v>
      </c>
      <c r="I45" s="129">
        <v>44166</v>
      </c>
      <c r="J45" s="115">
        <v>44197</v>
      </c>
      <c r="K45" s="114">
        <v>44225</v>
      </c>
      <c r="L45" s="130">
        <v>10</v>
      </c>
      <c r="M45" s="82">
        <v>0</v>
      </c>
    </row>
    <row r="46" spans="1:13" x14ac:dyDescent="0.25">
      <c r="A46" s="96" t="s">
        <v>467</v>
      </c>
      <c r="B46" s="44" t="str">
        <f>IF(C46="","",VLOOKUP($A46,'Infos Gerais'!$A$2:$D$101,4,FALSE))</f>
        <v>Vigente</v>
      </c>
      <c r="C46" s="5" t="str">
        <f>IF(A46="","",VLOOKUP($A46,'Infos Gerais'!$A$2:$I$101,7,FALSE))</f>
        <v>SECULT</v>
      </c>
      <c r="D46" s="6" t="str">
        <f>IF(C46="","",VLOOKUP($A46,'Infos Gerais'!$A$2:$I$101,9,FALSE))</f>
        <v>ICF</v>
      </c>
      <c r="E46" s="126" t="s">
        <v>31</v>
      </c>
      <c r="F46" s="127"/>
      <c r="G46" s="128">
        <v>3</v>
      </c>
      <c r="H46" s="115">
        <v>44197</v>
      </c>
      <c r="I46" s="129">
        <v>44256</v>
      </c>
      <c r="J46" s="115">
        <v>44287</v>
      </c>
      <c r="K46" s="114">
        <v>44316</v>
      </c>
      <c r="L46" s="130">
        <v>10</v>
      </c>
      <c r="M46" s="82">
        <v>0</v>
      </c>
    </row>
    <row r="47" spans="1:13" x14ac:dyDescent="0.25">
      <c r="A47" s="96" t="s">
        <v>467</v>
      </c>
      <c r="B47" s="44" t="str">
        <f>IF(C47="","",VLOOKUP($A47,'Infos Gerais'!$A$2:$D$101,4,FALSE))</f>
        <v>Vigente</v>
      </c>
      <c r="C47" s="5" t="str">
        <f>IF(A47="","",VLOOKUP($A47,'Infos Gerais'!$A$2:$I$101,7,FALSE))</f>
        <v>SECULT</v>
      </c>
      <c r="D47" s="6" t="str">
        <f>IF(C47="","",VLOOKUP($A47,'Infos Gerais'!$A$2:$I$101,9,FALSE))</f>
        <v>ICF</v>
      </c>
      <c r="E47" s="126" t="s">
        <v>31</v>
      </c>
      <c r="F47" s="127"/>
      <c r="G47" s="128">
        <v>4</v>
      </c>
      <c r="H47" s="115">
        <v>44287</v>
      </c>
      <c r="I47" s="129">
        <v>44348</v>
      </c>
      <c r="J47" s="115">
        <v>44378</v>
      </c>
      <c r="K47" s="114">
        <v>44407</v>
      </c>
      <c r="L47" s="130">
        <v>9.83</v>
      </c>
      <c r="M47" s="82">
        <v>0</v>
      </c>
    </row>
    <row r="48" spans="1:13" x14ac:dyDescent="0.25">
      <c r="A48" s="96" t="s">
        <v>467</v>
      </c>
      <c r="B48" s="44" t="str">
        <f>IF(C48="","",VLOOKUP($A48,'Infos Gerais'!$A$2:$D$101,4,FALSE))</f>
        <v>Vigente</v>
      </c>
      <c r="C48" s="5" t="str">
        <f>IF(A48="","",VLOOKUP($A48,'Infos Gerais'!$A$2:$I$101,7,FALSE))</f>
        <v>SECULT</v>
      </c>
      <c r="D48" s="6" t="str">
        <f>IF(C48="","",VLOOKUP($A48,'Infos Gerais'!$A$2:$I$101,9,FALSE))</f>
        <v>ICF</v>
      </c>
      <c r="E48" s="126" t="s">
        <v>31</v>
      </c>
      <c r="F48" s="127"/>
      <c r="G48" s="128">
        <v>5</v>
      </c>
      <c r="H48" s="115">
        <v>44378</v>
      </c>
      <c r="I48" s="129">
        <v>44440</v>
      </c>
      <c r="J48" s="115">
        <v>44470</v>
      </c>
      <c r="K48" s="114">
        <v>44496</v>
      </c>
      <c r="L48" s="130">
        <v>9.4600000000000009</v>
      </c>
      <c r="M48" s="82">
        <v>0</v>
      </c>
    </row>
    <row r="49" spans="1:13" x14ac:dyDescent="0.25">
      <c r="A49" s="96" t="s">
        <v>467</v>
      </c>
      <c r="B49" s="44" t="str">
        <f>IF(C49="","",VLOOKUP($A49,'Infos Gerais'!$A$2:$D$101,4,FALSE))</f>
        <v>Vigente</v>
      </c>
      <c r="C49" s="5" t="str">
        <f>IF(A49="","",VLOOKUP($A49,'Infos Gerais'!$A$2:$I$101,7,FALSE))</f>
        <v>SECULT</v>
      </c>
      <c r="D49" s="6" t="str">
        <f>IF(C49="","",VLOOKUP($A49,'Infos Gerais'!$A$2:$I$101,9,FALSE))</f>
        <v>ICF</v>
      </c>
      <c r="E49" s="126" t="s">
        <v>34</v>
      </c>
      <c r="F49" s="127"/>
      <c r="G49" s="128">
        <v>6</v>
      </c>
      <c r="H49" s="115">
        <v>44470</v>
      </c>
      <c r="I49" s="129">
        <v>44531</v>
      </c>
      <c r="J49" s="115">
        <v>44562</v>
      </c>
      <c r="K49" s="114">
        <v>44587</v>
      </c>
      <c r="L49" s="130">
        <v>9.52</v>
      </c>
      <c r="M49" s="82">
        <v>0</v>
      </c>
    </row>
    <row r="50" spans="1:13" x14ac:dyDescent="0.25">
      <c r="A50" s="96" t="s">
        <v>467</v>
      </c>
      <c r="B50" s="44" t="str">
        <f>IF(C50="","",VLOOKUP($A50,'Infos Gerais'!$A$2:$D$101,4,FALSE))</f>
        <v>Vigente</v>
      </c>
      <c r="C50" s="5" t="str">
        <f>IF(A50="","",VLOOKUP($A50,'Infos Gerais'!$A$2:$I$101,7,FALSE))</f>
        <v>SECULT</v>
      </c>
      <c r="D50" s="6" t="str">
        <f>IF(C50="","",VLOOKUP($A50,'Infos Gerais'!$A$2:$I$101,9,FALSE))</f>
        <v>ICF</v>
      </c>
      <c r="E50" s="126" t="s">
        <v>34</v>
      </c>
      <c r="F50" s="127"/>
      <c r="G50" s="128">
        <v>7</v>
      </c>
      <c r="H50" s="115">
        <v>44562</v>
      </c>
      <c r="I50" s="129">
        <v>44621</v>
      </c>
      <c r="J50" s="115">
        <v>44652</v>
      </c>
      <c r="K50" s="114">
        <v>44679</v>
      </c>
      <c r="L50" s="130">
        <v>10</v>
      </c>
      <c r="M50" s="82">
        <v>0</v>
      </c>
    </row>
    <row r="51" spans="1:13" x14ac:dyDescent="0.25">
      <c r="A51" s="96" t="s">
        <v>467</v>
      </c>
      <c r="B51" s="44" t="str">
        <f>IF(C51="","",VLOOKUP($A51,'Infos Gerais'!$A$2:$D$101,4,FALSE))</f>
        <v>Vigente</v>
      </c>
      <c r="C51" s="5" t="str">
        <f>IF(A51="","",VLOOKUP($A51,'Infos Gerais'!$A$2:$I$101,7,FALSE))</f>
        <v>SECULT</v>
      </c>
      <c r="D51" s="6" t="str">
        <f>IF(C51="","",VLOOKUP($A51,'Infos Gerais'!$A$2:$I$101,9,FALSE))</f>
        <v>ICF</v>
      </c>
      <c r="E51" s="126" t="s">
        <v>34</v>
      </c>
      <c r="F51" s="127"/>
      <c r="G51" s="128">
        <v>8</v>
      </c>
      <c r="H51" s="115">
        <v>44652</v>
      </c>
      <c r="I51" s="129">
        <v>44713</v>
      </c>
      <c r="J51" s="115">
        <v>44743</v>
      </c>
      <c r="K51" s="131">
        <v>44770</v>
      </c>
      <c r="L51" s="130">
        <v>10</v>
      </c>
      <c r="M51" s="82">
        <v>0</v>
      </c>
    </row>
    <row r="52" spans="1:13" x14ac:dyDescent="0.25">
      <c r="A52" s="96" t="s">
        <v>467</v>
      </c>
      <c r="B52" s="44" t="str">
        <f>IF(C52="","",VLOOKUP($A52,'Infos Gerais'!$A$2:$D$101,4,FALSE))</f>
        <v>Vigente</v>
      </c>
      <c r="C52" s="5" t="str">
        <f>IF(A52="","",VLOOKUP($A52,'Infos Gerais'!$A$2:$I$101,7,FALSE))</f>
        <v>SECULT</v>
      </c>
      <c r="D52" s="6" t="str">
        <f>IF(C52="","",VLOOKUP($A52,'Infos Gerais'!$A$2:$I$101,9,FALSE))</f>
        <v>ICF</v>
      </c>
      <c r="E52" s="126" t="s">
        <v>34</v>
      </c>
      <c r="F52" s="127"/>
      <c r="G52" s="128">
        <v>9</v>
      </c>
      <c r="H52" s="115">
        <v>44743</v>
      </c>
      <c r="I52" s="129">
        <v>44834</v>
      </c>
      <c r="J52" s="115">
        <v>44835</v>
      </c>
      <c r="K52" s="131">
        <v>44860</v>
      </c>
      <c r="L52" s="130">
        <v>10</v>
      </c>
      <c r="M52" s="82">
        <v>0</v>
      </c>
    </row>
    <row r="53" spans="1:13" x14ac:dyDescent="0.25">
      <c r="A53" s="96" t="s">
        <v>467</v>
      </c>
      <c r="B53" s="44" t="str">
        <f>IF(C53="","",VLOOKUP($A53,'Infos Gerais'!$A$2:$D$101,4,FALSE))</f>
        <v>Vigente</v>
      </c>
      <c r="C53" s="5" t="str">
        <f>IF(A53="","",VLOOKUP($A53,'Infos Gerais'!$A$2:$I$101,7,FALSE))</f>
        <v>SECULT</v>
      </c>
      <c r="D53" s="6" t="str">
        <f>IF(C53="","",VLOOKUP($A53,'Infos Gerais'!$A$2:$I$101,9,FALSE))</f>
        <v>ICF</v>
      </c>
      <c r="E53" s="126" t="s">
        <v>34</v>
      </c>
      <c r="F53" s="127"/>
      <c r="G53" s="128">
        <v>10</v>
      </c>
      <c r="H53" s="115">
        <v>44835</v>
      </c>
      <c r="I53" s="129">
        <v>44896</v>
      </c>
      <c r="J53" s="115">
        <v>44927</v>
      </c>
      <c r="K53" s="131">
        <v>44951</v>
      </c>
      <c r="L53" s="130">
        <v>9.92</v>
      </c>
      <c r="M53" s="82">
        <v>0</v>
      </c>
    </row>
    <row r="54" spans="1:13" x14ac:dyDescent="0.25">
      <c r="A54" s="96" t="s">
        <v>467</v>
      </c>
      <c r="B54" s="44" t="str">
        <f>IF(C54="","",VLOOKUP($A54,'Infos Gerais'!$A$2:$D$101,4,FALSE))</f>
        <v>Vigente</v>
      </c>
      <c r="C54" s="5" t="str">
        <f>IF(A54="","",VLOOKUP($A54,'Infos Gerais'!$A$2:$I$101,7,FALSE))</f>
        <v>SECULT</v>
      </c>
      <c r="D54" s="6" t="str">
        <f>IF(C54="","",VLOOKUP($A54,'Infos Gerais'!$A$2:$I$101,9,FALSE))</f>
        <v>ICF</v>
      </c>
      <c r="E54" s="126" t="s">
        <v>34</v>
      </c>
      <c r="F54" s="127"/>
      <c r="G54" s="128">
        <v>11</v>
      </c>
      <c r="H54" s="115">
        <v>44927</v>
      </c>
      <c r="I54" s="129">
        <v>44986</v>
      </c>
      <c r="J54" s="115">
        <v>45017</v>
      </c>
      <c r="K54" s="131">
        <v>45043</v>
      </c>
      <c r="L54" s="130">
        <v>10</v>
      </c>
      <c r="M54" s="82">
        <v>0</v>
      </c>
    </row>
    <row r="55" spans="1:13" x14ac:dyDescent="0.25">
      <c r="A55" s="96" t="s">
        <v>467</v>
      </c>
      <c r="B55" s="44" t="str">
        <f>IF(C55="","",VLOOKUP($A55,'Infos Gerais'!$A$2:$D$101,4,FALSE))</f>
        <v>Vigente</v>
      </c>
      <c r="C55" s="5" t="str">
        <f>IF(A55="","",VLOOKUP($A55,'Infos Gerais'!$A$2:$I$101,7,FALSE))</f>
        <v>SECULT</v>
      </c>
      <c r="D55" s="6" t="str">
        <f>IF(C55="","",VLOOKUP($A55,'Infos Gerais'!$A$2:$I$101,9,FALSE))</f>
        <v>ICF</v>
      </c>
      <c r="E55" s="126" t="s">
        <v>34</v>
      </c>
      <c r="F55" s="127"/>
      <c r="G55" s="128">
        <v>12</v>
      </c>
      <c r="H55" s="115">
        <v>45017</v>
      </c>
      <c r="I55" s="129">
        <v>45078</v>
      </c>
      <c r="J55" s="115">
        <v>45108</v>
      </c>
      <c r="K55" s="131">
        <v>45134</v>
      </c>
      <c r="L55" s="130">
        <v>10</v>
      </c>
      <c r="M55" s="82">
        <v>0</v>
      </c>
    </row>
    <row r="56" spans="1:13" x14ac:dyDescent="0.25">
      <c r="A56" s="96" t="s">
        <v>467</v>
      </c>
      <c r="B56" s="44" t="str">
        <f>IF(C56="","",VLOOKUP($A56,'Infos Gerais'!$A$2:$D$101,4,FALSE))</f>
        <v>Vigente</v>
      </c>
      <c r="C56" s="5" t="str">
        <f>IF(A56="","",VLOOKUP($A56,'Infos Gerais'!$A$2:$I$101,7,FALSE))</f>
        <v>SECULT</v>
      </c>
      <c r="D56" s="6" t="str">
        <f>IF(C56="","",VLOOKUP($A56,'Infos Gerais'!$A$2:$I$101,9,FALSE))</f>
        <v>ICF</v>
      </c>
      <c r="E56" s="126" t="s">
        <v>34</v>
      </c>
      <c r="F56" s="127"/>
      <c r="G56" s="128">
        <v>13</v>
      </c>
      <c r="H56" s="115">
        <v>45108</v>
      </c>
      <c r="I56" s="129">
        <v>45170</v>
      </c>
      <c r="J56" s="115">
        <v>45200</v>
      </c>
      <c r="K56" s="131">
        <v>45225</v>
      </c>
      <c r="L56" s="130">
        <v>10</v>
      </c>
      <c r="M56" s="82">
        <v>0</v>
      </c>
    </row>
    <row r="57" spans="1:13" x14ac:dyDescent="0.25">
      <c r="A57" s="96" t="s">
        <v>467</v>
      </c>
      <c r="B57" s="44" t="str">
        <f>IF(C57="","",VLOOKUP($A57,'Infos Gerais'!$A$2:$D$101,4,FALSE))</f>
        <v>Vigente</v>
      </c>
      <c r="C57" s="5" t="str">
        <f>IF(A57="","",VLOOKUP($A57,'Infos Gerais'!$A$2:$I$101,7,FALSE))</f>
        <v>SECULT</v>
      </c>
      <c r="D57" s="6" t="str">
        <f>IF(C57="","",VLOOKUP($A57,'Infos Gerais'!$A$2:$I$101,9,FALSE))</f>
        <v>ICF</v>
      </c>
      <c r="E57" s="126" t="s">
        <v>34</v>
      </c>
      <c r="F57" s="127"/>
      <c r="G57" s="128">
        <v>14</v>
      </c>
      <c r="H57" s="115">
        <v>45200</v>
      </c>
      <c r="I57" s="129">
        <v>45261</v>
      </c>
      <c r="J57" s="115">
        <v>45292</v>
      </c>
      <c r="K57" s="131">
        <v>45317</v>
      </c>
      <c r="L57" s="130">
        <v>10</v>
      </c>
      <c r="M57" s="82">
        <v>0</v>
      </c>
    </row>
    <row r="58" spans="1:13" x14ac:dyDescent="0.25">
      <c r="A58" s="96" t="s">
        <v>467</v>
      </c>
      <c r="B58" s="44" t="str">
        <f>IF(C58="","",VLOOKUP($A58,'Infos Gerais'!$A$2:$D$101,4,FALSE))</f>
        <v>Vigente</v>
      </c>
      <c r="C58" s="5" t="str">
        <f>IF(A58="","",VLOOKUP($A58,'Infos Gerais'!$A$2:$I$101,7,FALSE))</f>
        <v>SECULT</v>
      </c>
      <c r="D58" s="6" t="str">
        <f>IF(C58="","",VLOOKUP($A58,'Infos Gerais'!$A$2:$I$101,9,FALSE))</f>
        <v>ICF</v>
      </c>
      <c r="E58" s="126" t="s">
        <v>37</v>
      </c>
      <c r="F58" s="127"/>
      <c r="G58" s="128">
        <v>15</v>
      </c>
      <c r="H58" s="115">
        <v>45292</v>
      </c>
      <c r="I58" s="129">
        <v>45382</v>
      </c>
      <c r="J58" s="115">
        <v>45383</v>
      </c>
      <c r="K58" s="131"/>
      <c r="L58" s="130"/>
      <c r="M58" s="82">
        <v>0</v>
      </c>
    </row>
    <row r="59" spans="1:13" x14ac:dyDescent="0.25">
      <c r="A59" s="96" t="s">
        <v>467</v>
      </c>
      <c r="B59" s="44" t="str">
        <f>IF(C59="","",VLOOKUP($A59,'Infos Gerais'!$A$2:$D$101,4,FALSE))</f>
        <v>Vigente</v>
      </c>
      <c r="C59" s="5" t="str">
        <f>IF(A59="","",VLOOKUP($A59,'Infos Gerais'!$A$2:$I$101,7,FALSE))</f>
        <v>SECULT</v>
      </c>
      <c r="D59" s="6" t="str">
        <f>IF(C59="","",VLOOKUP($A59,'Infos Gerais'!$A$2:$I$101,9,FALSE))</f>
        <v>ICF</v>
      </c>
      <c r="E59" s="126" t="s">
        <v>37</v>
      </c>
      <c r="F59" s="127"/>
      <c r="G59" s="128">
        <v>16</v>
      </c>
      <c r="H59" s="115">
        <v>45383</v>
      </c>
      <c r="I59" s="129">
        <v>45473</v>
      </c>
      <c r="J59" s="115">
        <v>45474</v>
      </c>
      <c r="K59" s="131"/>
      <c r="L59" s="130"/>
      <c r="M59" s="82">
        <v>0</v>
      </c>
    </row>
    <row r="60" spans="1:13" x14ac:dyDescent="0.25">
      <c r="A60" s="96" t="s">
        <v>467</v>
      </c>
      <c r="B60" s="44" t="str">
        <f>IF(C60="","",VLOOKUP($A60,'Infos Gerais'!$A$2:$D$101,4,FALSE))</f>
        <v>Vigente</v>
      </c>
      <c r="C60" s="5" t="str">
        <f>IF(A60="","",VLOOKUP($A60,'Infos Gerais'!$A$2:$I$101,7,FALSE))</f>
        <v>SECULT</v>
      </c>
      <c r="D60" s="6" t="str">
        <f>IF(C60="","",VLOOKUP($A60,'Infos Gerais'!$A$2:$I$101,9,FALSE))</f>
        <v>ICF</v>
      </c>
      <c r="E60" s="126" t="s">
        <v>37</v>
      </c>
      <c r="F60" s="127"/>
      <c r="G60" s="128">
        <v>17</v>
      </c>
      <c r="H60" s="115">
        <v>45474</v>
      </c>
      <c r="I60" s="129">
        <v>45565</v>
      </c>
      <c r="J60" s="115">
        <v>45566</v>
      </c>
      <c r="K60" s="131"/>
      <c r="L60" s="130"/>
      <c r="M60" s="82">
        <v>0</v>
      </c>
    </row>
    <row r="61" spans="1:13" x14ac:dyDescent="0.25">
      <c r="A61" s="96" t="s">
        <v>467</v>
      </c>
      <c r="B61" s="44" t="str">
        <f>IF(C61="","",VLOOKUP($A61,'Infos Gerais'!$A$2:$D$101,4,FALSE))</f>
        <v>Vigente</v>
      </c>
      <c r="C61" s="5" t="str">
        <f>IF(A61="","",VLOOKUP($A61,'Infos Gerais'!$A$2:$I$101,7,FALSE))</f>
        <v>SECULT</v>
      </c>
      <c r="D61" s="6" t="str">
        <f>IF(C61="","",VLOOKUP($A61,'Infos Gerais'!$A$2:$I$101,9,FALSE))</f>
        <v>ICF</v>
      </c>
      <c r="E61" s="126" t="s">
        <v>37</v>
      </c>
      <c r="F61" s="127"/>
      <c r="G61" s="128">
        <v>18</v>
      </c>
      <c r="H61" s="115">
        <v>45566</v>
      </c>
      <c r="I61" s="129">
        <v>45657</v>
      </c>
      <c r="J61" s="115">
        <v>45658</v>
      </c>
      <c r="K61" s="131"/>
      <c r="L61" s="130"/>
      <c r="M61" s="82">
        <v>0</v>
      </c>
    </row>
    <row r="62" spans="1:13" x14ac:dyDescent="0.25">
      <c r="A62" s="96" t="s">
        <v>471</v>
      </c>
      <c r="B62" s="44" t="str">
        <f>IF(C62="","",VLOOKUP($A62,'Infos Gerais'!$A$2:$D$101,4,FALSE))</f>
        <v>Extinto</v>
      </c>
      <c r="C62" s="5" t="str">
        <f>IF(A62="","",VLOOKUP($A62,'Infos Gerais'!$A$2:$I$101,7,FALSE))</f>
        <v>SEJUSP</v>
      </c>
      <c r="D62" s="6" t="str">
        <f>IF(C62="","",VLOOKUP($A62,'Infos Gerais'!$A$2:$I$101,9,FALSE))</f>
        <v>IELO</v>
      </c>
      <c r="E62" s="126" t="s">
        <v>31</v>
      </c>
      <c r="F62" s="127"/>
      <c r="G62" s="128">
        <v>1</v>
      </c>
      <c r="H62" s="115">
        <v>44197</v>
      </c>
      <c r="I62" s="129">
        <v>44256</v>
      </c>
      <c r="J62" s="115">
        <v>44287</v>
      </c>
      <c r="K62" s="114">
        <v>44404</v>
      </c>
      <c r="L62" s="130">
        <v>9.3000000000000007</v>
      </c>
      <c r="M62" s="82">
        <v>0</v>
      </c>
    </row>
    <row r="63" spans="1:13" x14ac:dyDescent="0.25">
      <c r="A63" s="96" t="s">
        <v>471</v>
      </c>
      <c r="B63" s="44" t="str">
        <f>IF(C63="","",VLOOKUP($A63,'Infos Gerais'!$A$2:$D$101,4,FALSE))</f>
        <v>Extinto</v>
      </c>
      <c r="C63" s="5" t="str">
        <f>IF(A63="","",VLOOKUP($A63,'Infos Gerais'!$A$2:$I$101,7,FALSE))</f>
        <v>SEJUSP</v>
      </c>
      <c r="D63" s="6" t="str">
        <f>IF(C63="","",VLOOKUP($A63,'Infos Gerais'!$A$2:$I$101,9,FALSE))</f>
        <v>IELO</v>
      </c>
      <c r="E63" s="126" t="s">
        <v>31</v>
      </c>
      <c r="F63" s="127"/>
      <c r="G63" s="128">
        <v>2</v>
      </c>
      <c r="H63" s="115">
        <v>44287</v>
      </c>
      <c r="I63" s="129">
        <v>44348</v>
      </c>
      <c r="J63" s="115">
        <v>44378</v>
      </c>
      <c r="K63" s="114">
        <v>44550</v>
      </c>
      <c r="L63" s="130">
        <v>4.58</v>
      </c>
      <c r="M63" s="82">
        <v>0</v>
      </c>
    </row>
    <row r="64" spans="1:13" x14ac:dyDescent="0.25">
      <c r="A64" s="96" t="s">
        <v>473</v>
      </c>
      <c r="B64" s="44" t="str">
        <f>IF(C64="","",VLOOKUP($A64,'Infos Gerais'!$A$2:$D$101,4,FALSE))</f>
        <v>Vigente</v>
      </c>
      <c r="C64" s="5" t="str">
        <f>IF(A64="","",VLOOKUP($A64,'Infos Gerais'!$A$2:$I$101,7,FALSE))</f>
        <v>SEJUSP</v>
      </c>
      <c r="D64" s="6" t="str">
        <f>IF(C64="","",VLOOKUP($A64,'Infos Gerais'!$A$2:$I$101,9,FALSE))</f>
        <v>IELO</v>
      </c>
      <c r="E64" s="126" t="s">
        <v>31</v>
      </c>
      <c r="F64" s="127"/>
      <c r="G64" s="128">
        <v>1</v>
      </c>
      <c r="H64" s="115">
        <v>44378</v>
      </c>
      <c r="I64" s="129">
        <v>44440</v>
      </c>
      <c r="J64" s="115">
        <v>44470</v>
      </c>
      <c r="K64" s="131">
        <v>44712</v>
      </c>
      <c r="L64" s="130">
        <v>9.1300000000000008</v>
      </c>
      <c r="M64" s="82">
        <v>0</v>
      </c>
    </row>
    <row r="65" spans="1:13" x14ac:dyDescent="0.25">
      <c r="A65" s="96" t="s">
        <v>473</v>
      </c>
      <c r="B65" s="44" t="str">
        <f>IF(C65="","",VLOOKUP($A65,'Infos Gerais'!$A$2:$D$101,4,FALSE))</f>
        <v>Vigente</v>
      </c>
      <c r="C65" s="5" t="str">
        <f>IF(A65="","",VLOOKUP($A65,'Infos Gerais'!$A$2:$I$101,7,FALSE))</f>
        <v>SEJUSP</v>
      </c>
      <c r="D65" s="6" t="str">
        <f>IF(C65="","",VLOOKUP($A65,'Infos Gerais'!$A$2:$I$101,9,FALSE))</f>
        <v>IELO</v>
      </c>
      <c r="E65" s="126" t="s">
        <v>31</v>
      </c>
      <c r="F65" s="127"/>
      <c r="G65" s="128">
        <v>2</v>
      </c>
      <c r="H65" s="115">
        <v>44470</v>
      </c>
      <c r="I65" s="129">
        <v>44531</v>
      </c>
      <c r="J65" s="115">
        <v>44562</v>
      </c>
      <c r="K65" s="131">
        <v>44792</v>
      </c>
      <c r="L65" s="130">
        <v>9.33</v>
      </c>
      <c r="M65" s="82">
        <v>0</v>
      </c>
    </row>
    <row r="66" spans="1:13" x14ac:dyDescent="0.25">
      <c r="A66" s="96" t="s">
        <v>473</v>
      </c>
      <c r="B66" s="44" t="str">
        <f>IF(C66="","",VLOOKUP($A66,'Infos Gerais'!$A$2:$D$101,4,FALSE))</f>
        <v>Vigente</v>
      </c>
      <c r="C66" s="5" t="str">
        <f>IF(A66="","",VLOOKUP($A66,'Infos Gerais'!$A$2:$I$101,7,FALSE))</f>
        <v>SEJUSP</v>
      </c>
      <c r="D66" s="6" t="str">
        <f>IF(C66="","",VLOOKUP($A66,'Infos Gerais'!$A$2:$I$101,9,FALSE))</f>
        <v>IELO</v>
      </c>
      <c r="E66" s="126" t="s">
        <v>31</v>
      </c>
      <c r="F66" s="127"/>
      <c r="G66" s="128">
        <v>3</v>
      </c>
      <c r="H66" s="115">
        <v>44562</v>
      </c>
      <c r="I66" s="129">
        <v>44621</v>
      </c>
      <c r="J66" s="115">
        <v>44652</v>
      </c>
      <c r="K66" s="131">
        <v>45113</v>
      </c>
      <c r="L66" s="130">
        <v>9.5</v>
      </c>
      <c r="M66" s="82">
        <v>0</v>
      </c>
    </row>
    <row r="67" spans="1:13" x14ac:dyDescent="0.25">
      <c r="A67" s="96" t="s">
        <v>473</v>
      </c>
      <c r="B67" s="44" t="str">
        <f>IF(C67="","",VLOOKUP($A67,'Infos Gerais'!$A$2:$D$101,4,FALSE))</f>
        <v>Vigente</v>
      </c>
      <c r="C67" s="5" t="str">
        <f>IF(A67="","",VLOOKUP($A67,'Infos Gerais'!$A$2:$I$101,7,FALSE))</f>
        <v>SEJUSP</v>
      </c>
      <c r="D67" s="6" t="str">
        <f>IF(C67="","",VLOOKUP($A67,'Infos Gerais'!$A$2:$I$101,9,FALSE))</f>
        <v>IELO</v>
      </c>
      <c r="E67" s="126" t="s">
        <v>31</v>
      </c>
      <c r="F67" s="127"/>
      <c r="G67" s="128">
        <v>4</v>
      </c>
      <c r="H67" s="115">
        <v>44652</v>
      </c>
      <c r="I67" s="129">
        <v>44713</v>
      </c>
      <c r="J67" s="115">
        <v>44743</v>
      </c>
      <c r="K67" s="131">
        <v>45113</v>
      </c>
      <c r="L67" s="130">
        <v>8.7899999999999991</v>
      </c>
      <c r="M67" s="82">
        <v>0</v>
      </c>
    </row>
    <row r="68" spans="1:13" x14ac:dyDescent="0.25">
      <c r="A68" s="96" t="s">
        <v>473</v>
      </c>
      <c r="B68" s="44" t="str">
        <f>IF(C68="","",VLOOKUP($A68,'Infos Gerais'!$A$2:$D$101,4,FALSE))</f>
        <v>Vigente</v>
      </c>
      <c r="C68" s="5" t="str">
        <f>IF(A68="","",VLOOKUP($A68,'Infos Gerais'!$A$2:$I$101,7,FALSE))</f>
        <v>SEJUSP</v>
      </c>
      <c r="D68" s="6" t="str">
        <f>IF(C68="","",VLOOKUP($A68,'Infos Gerais'!$A$2:$I$101,9,FALSE))</f>
        <v>IELO</v>
      </c>
      <c r="E68" s="126" t="s">
        <v>34</v>
      </c>
      <c r="F68" s="127"/>
      <c r="G68" s="128">
        <v>5</v>
      </c>
      <c r="H68" s="115">
        <v>44743</v>
      </c>
      <c r="I68" s="129">
        <v>44805</v>
      </c>
      <c r="J68" s="115">
        <v>44835</v>
      </c>
      <c r="K68" s="131">
        <v>45113</v>
      </c>
      <c r="L68" s="130">
        <v>9.07</v>
      </c>
      <c r="M68" s="82">
        <v>0</v>
      </c>
    </row>
    <row r="69" spans="1:13" x14ac:dyDescent="0.25">
      <c r="A69" s="96" t="s">
        <v>473</v>
      </c>
      <c r="B69" s="44" t="str">
        <f>IF(C69="","",VLOOKUP($A69,'Infos Gerais'!$A$2:$D$101,4,FALSE))</f>
        <v>Vigente</v>
      </c>
      <c r="C69" s="5" t="str">
        <f>IF(A69="","",VLOOKUP($A69,'Infos Gerais'!$A$2:$I$101,7,FALSE))</f>
        <v>SEJUSP</v>
      </c>
      <c r="D69" s="6" t="str">
        <f>IF(C69="","",VLOOKUP($A69,'Infos Gerais'!$A$2:$I$101,9,FALSE))</f>
        <v>IELO</v>
      </c>
      <c r="E69" s="126" t="s">
        <v>34</v>
      </c>
      <c r="F69" s="127"/>
      <c r="G69" s="128">
        <v>6</v>
      </c>
      <c r="H69" s="115">
        <v>44835</v>
      </c>
      <c r="I69" s="129">
        <v>44896</v>
      </c>
      <c r="J69" s="115">
        <v>44927</v>
      </c>
      <c r="K69" s="131">
        <v>45113</v>
      </c>
      <c r="L69" s="130">
        <v>9.24</v>
      </c>
      <c r="M69" s="82">
        <v>0</v>
      </c>
    </row>
    <row r="70" spans="1:13" x14ac:dyDescent="0.25">
      <c r="A70" s="96" t="s">
        <v>473</v>
      </c>
      <c r="B70" s="44" t="str">
        <f>IF(C70="","",VLOOKUP($A70,'Infos Gerais'!$A$2:$D$101,4,FALSE))</f>
        <v>Vigente</v>
      </c>
      <c r="C70" s="5" t="str">
        <f>IF(A70="","",VLOOKUP($A70,'Infos Gerais'!$A$2:$I$101,7,FALSE))</f>
        <v>SEJUSP</v>
      </c>
      <c r="D70" s="6" t="str">
        <f>IF(C70="","",VLOOKUP($A70,'Infos Gerais'!$A$2:$I$101,9,FALSE))</f>
        <v>IELO</v>
      </c>
      <c r="E70" s="126" t="s">
        <v>34</v>
      </c>
      <c r="F70" s="127"/>
      <c r="G70" s="128">
        <v>7</v>
      </c>
      <c r="H70" s="115">
        <v>44927</v>
      </c>
      <c r="I70" s="129">
        <v>44986</v>
      </c>
      <c r="J70" s="115">
        <v>45017</v>
      </c>
      <c r="K70" s="131">
        <v>45113</v>
      </c>
      <c r="L70" s="130">
        <v>9.14</v>
      </c>
      <c r="M70" s="82">
        <v>0</v>
      </c>
    </row>
    <row r="71" spans="1:13" x14ac:dyDescent="0.25">
      <c r="A71" s="96" t="s">
        <v>473</v>
      </c>
      <c r="B71" s="44" t="str">
        <f>IF(C71="","",VLOOKUP($A71,'Infos Gerais'!$A$2:$D$101,4,FALSE))</f>
        <v>Vigente</v>
      </c>
      <c r="C71" s="5" t="str">
        <f>IF(A71="","",VLOOKUP($A71,'Infos Gerais'!$A$2:$I$101,7,FALSE))</f>
        <v>SEJUSP</v>
      </c>
      <c r="D71" s="6" t="str">
        <f>IF(C71="","",VLOOKUP($A71,'Infos Gerais'!$A$2:$I$101,9,FALSE))</f>
        <v>IELO</v>
      </c>
      <c r="E71" s="126" t="s">
        <v>37</v>
      </c>
      <c r="F71" s="127"/>
      <c r="G71" s="128">
        <v>8</v>
      </c>
      <c r="H71" s="115">
        <v>45017</v>
      </c>
      <c r="I71" s="129">
        <v>45107</v>
      </c>
      <c r="J71" s="115">
        <v>45137</v>
      </c>
      <c r="K71" s="131">
        <v>45119</v>
      </c>
      <c r="L71" s="130">
        <v>9.14</v>
      </c>
      <c r="M71" s="82">
        <v>0</v>
      </c>
    </row>
    <row r="72" spans="1:13" x14ac:dyDescent="0.25">
      <c r="A72" s="96" t="s">
        <v>473</v>
      </c>
      <c r="B72" s="44" t="str">
        <f>IF(C72="","",VLOOKUP($A72,'Infos Gerais'!$A$2:$D$101,4,FALSE))</f>
        <v>Vigente</v>
      </c>
      <c r="C72" s="5" t="str">
        <f>IF(A72="","",VLOOKUP($A72,'Infos Gerais'!$A$2:$I$101,7,FALSE))</f>
        <v>SEJUSP</v>
      </c>
      <c r="D72" s="6" t="str">
        <f>IF(C72="","",VLOOKUP($A72,'Infos Gerais'!$A$2:$I$101,9,FALSE))</f>
        <v>IELO</v>
      </c>
      <c r="E72" s="126" t="s">
        <v>37</v>
      </c>
      <c r="F72" s="127"/>
      <c r="G72" s="128">
        <v>9</v>
      </c>
      <c r="H72" s="115">
        <v>45108</v>
      </c>
      <c r="I72" s="129">
        <v>45199</v>
      </c>
      <c r="J72" s="115">
        <v>45200</v>
      </c>
      <c r="K72" s="131">
        <v>45259</v>
      </c>
      <c r="L72" s="130" t="s">
        <v>577</v>
      </c>
      <c r="M72" s="82">
        <v>0</v>
      </c>
    </row>
    <row r="73" spans="1:13" x14ac:dyDescent="0.25">
      <c r="A73" s="96" t="s">
        <v>473</v>
      </c>
      <c r="B73" s="44" t="str">
        <f>IF(C73="","",VLOOKUP($A73,'Infos Gerais'!$A$2:$D$101,4,FALSE))</f>
        <v>Vigente</v>
      </c>
      <c r="C73" s="5" t="str">
        <f>IF(A73="","",VLOOKUP($A73,'Infos Gerais'!$A$2:$I$101,7,FALSE))</f>
        <v>SEJUSP</v>
      </c>
      <c r="D73" s="6" t="str">
        <f>IF(C73="","",VLOOKUP($A73,'Infos Gerais'!$A$2:$I$101,9,FALSE))</f>
        <v>IELO</v>
      </c>
      <c r="E73" s="126" t="s">
        <v>37</v>
      </c>
      <c r="F73" s="127"/>
      <c r="G73" s="128">
        <v>10</v>
      </c>
      <c r="H73" s="115">
        <v>45200</v>
      </c>
      <c r="I73" s="129">
        <v>45291</v>
      </c>
      <c r="J73" s="115">
        <v>45292</v>
      </c>
      <c r="K73" s="131">
        <v>45351</v>
      </c>
      <c r="L73" s="130">
        <v>9.19</v>
      </c>
      <c r="M73" s="82">
        <v>0</v>
      </c>
    </row>
    <row r="74" spans="1:13" x14ac:dyDescent="0.25">
      <c r="A74" s="96" t="s">
        <v>473</v>
      </c>
      <c r="B74" s="44" t="str">
        <f>IF(C74="","",VLOOKUP($A74,'Infos Gerais'!$A$2:$D$101,4,FALSE))</f>
        <v>Vigente</v>
      </c>
      <c r="C74" s="5" t="str">
        <f>IF(A74="","",VLOOKUP($A74,'Infos Gerais'!$A$2:$I$101,7,FALSE))</f>
        <v>SEJUSP</v>
      </c>
      <c r="D74" s="6" t="str">
        <f>IF(C74="","",VLOOKUP($A74,'Infos Gerais'!$A$2:$I$101,9,FALSE))</f>
        <v>IELO</v>
      </c>
      <c r="E74" s="126" t="s">
        <v>37</v>
      </c>
      <c r="F74" s="127"/>
      <c r="G74" s="128">
        <v>11</v>
      </c>
      <c r="H74" s="115">
        <v>45292</v>
      </c>
      <c r="I74" s="129">
        <v>45382</v>
      </c>
      <c r="J74" s="115">
        <v>45383</v>
      </c>
      <c r="K74" s="131"/>
      <c r="L74" s="130"/>
      <c r="M74" s="82">
        <v>0</v>
      </c>
    </row>
    <row r="75" spans="1:13" x14ac:dyDescent="0.25">
      <c r="A75" s="96" t="s">
        <v>473</v>
      </c>
      <c r="B75" s="44" t="str">
        <f>IF(C75="","",VLOOKUP($A75,'Infos Gerais'!$A$2:$D$101,4,FALSE))</f>
        <v>Vigente</v>
      </c>
      <c r="C75" s="5" t="str">
        <f>IF(A75="","",VLOOKUP($A75,'Infos Gerais'!$A$2:$I$101,7,FALSE))</f>
        <v>SEJUSP</v>
      </c>
      <c r="D75" s="6" t="str">
        <f>IF(C75="","",VLOOKUP($A75,'Infos Gerais'!$A$2:$I$101,9,FALSE))</f>
        <v>IELO</v>
      </c>
      <c r="E75" s="126" t="s">
        <v>37</v>
      </c>
      <c r="F75" s="127"/>
      <c r="G75" s="128">
        <v>12</v>
      </c>
      <c r="H75" s="115">
        <v>45383</v>
      </c>
      <c r="I75" s="129">
        <v>45473</v>
      </c>
      <c r="J75" s="115">
        <v>45474</v>
      </c>
      <c r="K75" s="131"/>
      <c r="L75" s="130"/>
      <c r="M75" s="82">
        <v>0</v>
      </c>
    </row>
    <row r="76" spans="1:13" x14ac:dyDescent="0.25">
      <c r="A76" s="96" t="s">
        <v>480</v>
      </c>
      <c r="B76" s="44" t="str">
        <f>IF(C76="","",VLOOKUP($A76,'Infos Gerais'!$A$2:$D$101,4,FALSE))</f>
        <v>Vigente</v>
      </c>
      <c r="C76" s="5" t="str">
        <f>IF(A76="","",VLOOKUP($A76,'Infos Gerais'!$A$2:$I$101,7,FALSE))</f>
        <v>SEJUSP</v>
      </c>
      <c r="D76" s="6" t="str">
        <f>IF(C76="","",VLOOKUP($A76,'Infos Gerais'!$A$2:$I$101,9,FALSE))</f>
        <v>IELO</v>
      </c>
      <c r="E76" s="126" t="s">
        <v>31</v>
      </c>
      <c r="F76" s="127"/>
      <c r="G76" s="128">
        <v>1</v>
      </c>
      <c r="H76" s="115">
        <v>45261</v>
      </c>
      <c r="I76" s="129">
        <v>45261</v>
      </c>
      <c r="J76" s="115">
        <v>45292</v>
      </c>
      <c r="K76" s="131">
        <v>45351</v>
      </c>
      <c r="L76" s="130">
        <v>9.5</v>
      </c>
      <c r="M76" s="82">
        <v>0</v>
      </c>
    </row>
    <row r="77" spans="1:13" x14ac:dyDescent="0.25">
      <c r="A77" s="96" t="s">
        <v>480</v>
      </c>
      <c r="B77" s="44" t="str">
        <f>IF(C77="","",VLOOKUP($A77,'Infos Gerais'!$A$2:$D$101,4,FALSE))</f>
        <v>Vigente</v>
      </c>
      <c r="C77" s="5" t="str">
        <f>IF(A77="","",VLOOKUP($A77,'Infos Gerais'!$A$2:$I$101,7,FALSE))</f>
        <v>SEJUSP</v>
      </c>
      <c r="D77" s="6" t="str">
        <f>IF(C77="","",VLOOKUP($A77,'Infos Gerais'!$A$2:$I$101,9,FALSE))</f>
        <v>IELO</v>
      </c>
      <c r="E77" s="126" t="s">
        <v>31</v>
      </c>
      <c r="F77" s="127"/>
      <c r="G77" s="128">
        <v>2</v>
      </c>
      <c r="H77" s="115">
        <v>45292</v>
      </c>
      <c r="I77" s="129">
        <v>45352</v>
      </c>
      <c r="J77" s="115">
        <v>45383</v>
      </c>
      <c r="K77" s="131"/>
      <c r="L77" s="130"/>
      <c r="M77" s="82">
        <v>0</v>
      </c>
    </row>
    <row r="78" spans="1:13" x14ac:dyDescent="0.25">
      <c r="A78" s="96" t="s">
        <v>480</v>
      </c>
      <c r="B78" s="44" t="str">
        <f>IF(C78="","",VLOOKUP($A78,'Infos Gerais'!$A$2:$D$101,4,FALSE))</f>
        <v>Vigente</v>
      </c>
      <c r="C78" s="5" t="str">
        <f>IF(A78="","",VLOOKUP($A78,'Infos Gerais'!$A$2:$I$101,7,FALSE))</f>
        <v>SEJUSP</v>
      </c>
      <c r="D78" s="6" t="str">
        <f>IF(C78="","",VLOOKUP($A78,'Infos Gerais'!$A$2:$I$101,9,FALSE))</f>
        <v>IELO</v>
      </c>
      <c r="E78" s="126" t="s">
        <v>31</v>
      </c>
      <c r="F78" s="127"/>
      <c r="G78" s="128">
        <v>3</v>
      </c>
      <c r="H78" s="115">
        <v>45383</v>
      </c>
      <c r="I78" s="129">
        <v>45444</v>
      </c>
      <c r="J78" s="115">
        <v>45474</v>
      </c>
      <c r="K78" s="131"/>
      <c r="L78" s="130"/>
      <c r="M78" s="82">
        <v>0</v>
      </c>
    </row>
    <row r="79" spans="1:13" x14ac:dyDescent="0.25">
      <c r="A79" s="96" t="s">
        <v>480</v>
      </c>
      <c r="B79" s="44" t="str">
        <f>IF(C79="","",VLOOKUP($A79,'Infos Gerais'!$A$2:$D$101,4,FALSE))</f>
        <v>Vigente</v>
      </c>
      <c r="C79" s="5" t="str">
        <f>IF(A79="","",VLOOKUP($A79,'Infos Gerais'!$A$2:$I$101,7,FALSE))</f>
        <v>SEJUSP</v>
      </c>
      <c r="D79" s="6" t="str">
        <f>IF(C79="","",VLOOKUP($A79,'Infos Gerais'!$A$2:$I$101,9,FALSE))</f>
        <v>IELO</v>
      </c>
      <c r="E79" s="126" t="s">
        <v>31</v>
      </c>
      <c r="F79" s="127"/>
      <c r="G79" s="128">
        <v>4</v>
      </c>
      <c r="H79" s="115">
        <v>45474</v>
      </c>
      <c r="I79" s="129">
        <v>45536</v>
      </c>
      <c r="J79" s="115">
        <v>45566</v>
      </c>
      <c r="K79" s="131"/>
      <c r="L79" s="130"/>
      <c r="M79" s="82">
        <v>0</v>
      </c>
    </row>
    <row r="80" spans="1:13" x14ac:dyDescent="0.25">
      <c r="A80" s="96" t="s">
        <v>480</v>
      </c>
      <c r="B80" s="44" t="str">
        <f>IF(C80="","",VLOOKUP($A80,'Infos Gerais'!$A$2:$D$101,4,FALSE))</f>
        <v>Vigente</v>
      </c>
      <c r="C80" s="5" t="str">
        <f>IF(A80="","",VLOOKUP($A80,'Infos Gerais'!$A$2:$I$101,7,FALSE))</f>
        <v>SEJUSP</v>
      </c>
      <c r="D80" s="6" t="str">
        <f>IF(C80="","",VLOOKUP($A80,'Infos Gerais'!$A$2:$I$101,9,FALSE))</f>
        <v>IELO</v>
      </c>
      <c r="E80" s="126" t="s">
        <v>31</v>
      </c>
      <c r="F80" s="127"/>
      <c r="G80" s="128">
        <v>5</v>
      </c>
      <c r="H80" s="115">
        <v>45566</v>
      </c>
      <c r="I80" s="129">
        <v>45627</v>
      </c>
      <c r="J80" s="115">
        <v>45658</v>
      </c>
      <c r="K80" s="131"/>
      <c r="L80" s="130"/>
      <c r="M80" s="82">
        <v>0</v>
      </c>
    </row>
    <row r="81" spans="1:13" x14ac:dyDescent="0.25">
      <c r="A81" s="96" t="s">
        <v>480</v>
      </c>
      <c r="B81" s="44" t="str">
        <f>IF(C81="","",VLOOKUP($A81,'Infos Gerais'!$A$2:$D$101,4,FALSE))</f>
        <v>Vigente</v>
      </c>
      <c r="C81" s="5" t="str">
        <f>IF(A81="","",VLOOKUP($A81,'Infos Gerais'!$A$2:$I$101,7,FALSE))</f>
        <v>SEJUSP</v>
      </c>
      <c r="D81" s="6" t="str">
        <f>IF(C81="","",VLOOKUP($A81,'Infos Gerais'!$A$2:$I$101,9,FALSE))</f>
        <v>IELO</v>
      </c>
      <c r="E81" s="126" t="s">
        <v>31</v>
      </c>
      <c r="F81" s="127"/>
      <c r="G81" s="128">
        <v>6</v>
      </c>
      <c r="H81" s="115">
        <v>45658</v>
      </c>
      <c r="I81" s="129">
        <v>45717</v>
      </c>
      <c r="J81" s="115">
        <v>45748</v>
      </c>
      <c r="K81" s="131"/>
      <c r="L81" s="130"/>
      <c r="M81" s="82">
        <v>0</v>
      </c>
    </row>
    <row r="82" spans="1:13" x14ac:dyDescent="0.25">
      <c r="A82" s="96" t="s">
        <v>480</v>
      </c>
      <c r="B82" s="44" t="str">
        <f>IF(C82="","",VLOOKUP($A82,'Infos Gerais'!$A$2:$D$101,4,FALSE))</f>
        <v>Vigente</v>
      </c>
      <c r="C82" s="5" t="str">
        <f>IF(A82="","",VLOOKUP($A82,'Infos Gerais'!$A$2:$I$101,7,FALSE))</f>
        <v>SEJUSP</v>
      </c>
      <c r="D82" s="6" t="str">
        <f>IF(C82="","",VLOOKUP($A82,'Infos Gerais'!$A$2:$I$101,9,FALSE))</f>
        <v>IELO</v>
      </c>
      <c r="E82" s="126" t="s">
        <v>31</v>
      </c>
      <c r="F82" s="127"/>
      <c r="G82" s="128">
        <v>7</v>
      </c>
      <c r="H82" s="115">
        <v>45748</v>
      </c>
      <c r="I82" s="129">
        <v>45809</v>
      </c>
      <c r="J82" s="115">
        <v>45839</v>
      </c>
      <c r="K82" s="131"/>
      <c r="L82" s="130"/>
      <c r="M82" s="82">
        <v>0</v>
      </c>
    </row>
    <row r="83" spans="1:13" x14ac:dyDescent="0.25">
      <c r="A83" s="96" t="s">
        <v>480</v>
      </c>
      <c r="B83" s="44" t="str">
        <f>IF(C83="","",VLOOKUP($A83,'Infos Gerais'!$A$2:$D$101,4,FALSE))</f>
        <v>Vigente</v>
      </c>
      <c r="C83" s="5" t="str">
        <f>IF(A83="","",VLOOKUP($A83,'Infos Gerais'!$A$2:$I$101,7,FALSE))</f>
        <v>SEJUSP</v>
      </c>
      <c r="D83" s="6" t="str">
        <f>IF(C83="","",VLOOKUP($A83,'Infos Gerais'!$A$2:$I$101,9,FALSE))</f>
        <v>IELO</v>
      </c>
      <c r="E83" s="126" t="s">
        <v>31</v>
      </c>
      <c r="F83" s="127"/>
      <c r="G83" s="128">
        <v>8</v>
      </c>
      <c r="H83" s="115">
        <v>45839</v>
      </c>
      <c r="I83" s="129">
        <v>45901</v>
      </c>
      <c r="J83" s="115">
        <v>45931</v>
      </c>
      <c r="K83" s="131"/>
      <c r="L83" s="130"/>
      <c r="M83" s="82">
        <v>0</v>
      </c>
    </row>
    <row r="84" spans="1:13" x14ac:dyDescent="0.25">
      <c r="A84" s="96" t="s">
        <v>480</v>
      </c>
      <c r="B84" s="44" t="str">
        <f>IF(C84="","",VLOOKUP($A84,'Infos Gerais'!$A$2:$D$101,4,FALSE))</f>
        <v>Vigente</v>
      </c>
      <c r="C84" s="5" t="str">
        <f>IF(A84="","",VLOOKUP($A84,'Infos Gerais'!$A$2:$I$101,7,FALSE))</f>
        <v>SEJUSP</v>
      </c>
      <c r="D84" s="6" t="str">
        <f>IF(C84="","",VLOOKUP($A84,'Infos Gerais'!$A$2:$I$101,9,FALSE))</f>
        <v>IELO</v>
      </c>
      <c r="E84" s="126" t="s">
        <v>31</v>
      </c>
      <c r="F84" s="127"/>
      <c r="G84" s="128">
        <v>9</v>
      </c>
      <c r="H84" s="115">
        <v>45931</v>
      </c>
      <c r="I84" s="129">
        <v>45992</v>
      </c>
      <c r="J84" s="115">
        <v>46023</v>
      </c>
      <c r="K84" s="131"/>
      <c r="L84" s="130"/>
      <c r="M84" s="82">
        <v>0</v>
      </c>
    </row>
    <row r="85" spans="1:13" x14ac:dyDescent="0.25">
      <c r="A85" s="96" t="s">
        <v>480</v>
      </c>
      <c r="B85" s="44" t="str">
        <f>IF(C85="","",VLOOKUP($A85,'Infos Gerais'!$A$2:$D$101,4,FALSE))</f>
        <v>Vigente</v>
      </c>
      <c r="C85" s="5" t="str">
        <f>IF(A85="","",VLOOKUP($A85,'Infos Gerais'!$A$2:$I$101,7,FALSE))</f>
        <v>SEJUSP</v>
      </c>
      <c r="D85" s="6" t="str">
        <f>IF(C85="","",VLOOKUP($A85,'Infos Gerais'!$A$2:$I$101,9,FALSE))</f>
        <v>IELO</v>
      </c>
      <c r="E85" s="126" t="s">
        <v>31</v>
      </c>
      <c r="F85" s="127"/>
      <c r="G85" s="128">
        <v>10</v>
      </c>
      <c r="H85" s="115">
        <v>46023</v>
      </c>
      <c r="I85" s="129">
        <v>46082</v>
      </c>
      <c r="J85" s="115">
        <v>46113</v>
      </c>
      <c r="K85" s="131"/>
      <c r="L85" s="130"/>
      <c r="M85" s="82">
        <v>0</v>
      </c>
    </row>
    <row r="86" spans="1:13" x14ac:dyDescent="0.25">
      <c r="A86" s="96" t="s">
        <v>480</v>
      </c>
      <c r="B86" s="44" t="str">
        <f>IF(C86="","",VLOOKUP($A86,'Infos Gerais'!$A$2:$D$101,4,FALSE))</f>
        <v>Vigente</v>
      </c>
      <c r="C86" s="5" t="str">
        <f>IF(A86="","",VLOOKUP($A86,'Infos Gerais'!$A$2:$I$101,7,FALSE))</f>
        <v>SEJUSP</v>
      </c>
      <c r="D86" s="6" t="str">
        <f>IF(C86="","",VLOOKUP($A86,'Infos Gerais'!$A$2:$I$101,9,FALSE))</f>
        <v>IELO</v>
      </c>
      <c r="E86" s="126" t="s">
        <v>31</v>
      </c>
      <c r="F86" s="127"/>
      <c r="G86" s="128">
        <v>11</v>
      </c>
      <c r="H86" s="115">
        <v>46113</v>
      </c>
      <c r="I86" s="129">
        <v>46174</v>
      </c>
      <c r="J86" s="115">
        <v>46204</v>
      </c>
      <c r="K86" s="131"/>
      <c r="L86" s="130"/>
      <c r="M86" s="82">
        <v>0</v>
      </c>
    </row>
    <row r="87" spans="1:13" x14ac:dyDescent="0.25">
      <c r="A87" s="96" t="s">
        <v>480</v>
      </c>
      <c r="B87" s="44" t="str">
        <f>IF(C87="","",VLOOKUP($A87,'Infos Gerais'!$A$2:$D$101,4,FALSE))</f>
        <v>Vigente</v>
      </c>
      <c r="C87" s="5" t="str">
        <f>IF(A87="","",VLOOKUP($A87,'Infos Gerais'!$A$2:$I$101,7,FALSE))</f>
        <v>SEJUSP</v>
      </c>
      <c r="D87" s="6" t="str">
        <f>IF(C87="","",VLOOKUP($A87,'Infos Gerais'!$A$2:$I$101,9,FALSE))</f>
        <v>IELO</v>
      </c>
      <c r="E87" s="126" t="s">
        <v>31</v>
      </c>
      <c r="F87" s="127"/>
      <c r="G87" s="128">
        <v>12</v>
      </c>
      <c r="H87" s="115">
        <v>46204</v>
      </c>
      <c r="I87" s="129">
        <v>46266</v>
      </c>
      <c r="J87" s="115">
        <v>46296</v>
      </c>
      <c r="K87" s="131"/>
      <c r="L87" s="130"/>
      <c r="M87" s="82">
        <v>0</v>
      </c>
    </row>
    <row r="88" spans="1:13" x14ac:dyDescent="0.25">
      <c r="A88" s="96" t="s">
        <v>480</v>
      </c>
      <c r="B88" s="44" t="str">
        <f>IF(C88="","",VLOOKUP($A88,'Infos Gerais'!$A$2:$D$101,4,FALSE))</f>
        <v>Vigente</v>
      </c>
      <c r="C88" s="5" t="str">
        <f>IF(A88="","",VLOOKUP($A88,'Infos Gerais'!$A$2:$I$101,7,FALSE))</f>
        <v>SEJUSP</v>
      </c>
      <c r="D88" s="6" t="str">
        <f>IF(C88="","",VLOOKUP($A88,'Infos Gerais'!$A$2:$I$101,9,FALSE))</f>
        <v>IELO</v>
      </c>
      <c r="E88" s="126" t="s">
        <v>31</v>
      </c>
      <c r="F88" s="127"/>
      <c r="G88" s="128">
        <v>13</v>
      </c>
      <c r="H88" s="115">
        <v>46296</v>
      </c>
      <c r="I88" s="129">
        <v>46357</v>
      </c>
      <c r="J88" s="115">
        <v>46388</v>
      </c>
      <c r="K88" s="131"/>
      <c r="L88" s="130"/>
      <c r="M88" s="82">
        <v>0</v>
      </c>
    </row>
    <row r="89" spans="1:13" x14ac:dyDescent="0.25">
      <c r="A89" s="96" t="s">
        <v>480</v>
      </c>
      <c r="B89" s="44" t="str">
        <f>IF(C89="","",VLOOKUP($A89,'Infos Gerais'!$A$2:$D$101,4,FALSE))</f>
        <v>Vigente</v>
      </c>
      <c r="C89" s="5" t="str">
        <f>IF(A89="","",VLOOKUP($A89,'Infos Gerais'!$A$2:$I$101,7,FALSE))</f>
        <v>SEJUSP</v>
      </c>
      <c r="D89" s="6" t="str">
        <f>IF(C89="","",VLOOKUP($A89,'Infos Gerais'!$A$2:$I$101,9,FALSE))</f>
        <v>IELO</v>
      </c>
      <c r="E89" s="126" t="s">
        <v>31</v>
      </c>
      <c r="F89" s="127"/>
      <c r="G89" s="128">
        <v>14</v>
      </c>
      <c r="H89" s="115">
        <v>46388</v>
      </c>
      <c r="I89" s="129">
        <v>46447</v>
      </c>
      <c r="J89" s="115">
        <v>46478</v>
      </c>
      <c r="K89" s="131"/>
      <c r="L89" s="130"/>
      <c r="M89" s="82">
        <v>0</v>
      </c>
    </row>
    <row r="90" spans="1:13" x14ac:dyDescent="0.25">
      <c r="A90" s="96" t="s">
        <v>480</v>
      </c>
      <c r="B90" s="44" t="str">
        <f>IF(C90="","",VLOOKUP($A90,'Infos Gerais'!$A$2:$D$101,4,FALSE))</f>
        <v>Vigente</v>
      </c>
      <c r="C90" s="5" t="str">
        <f>IF(A90="","",VLOOKUP($A90,'Infos Gerais'!$A$2:$I$101,7,FALSE))</f>
        <v>SEJUSP</v>
      </c>
      <c r="D90" s="6" t="str">
        <f>IF(C90="","",VLOOKUP($A90,'Infos Gerais'!$A$2:$I$101,9,FALSE))</f>
        <v>IELO</v>
      </c>
      <c r="E90" s="126" t="s">
        <v>31</v>
      </c>
      <c r="F90" s="127"/>
      <c r="G90" s="128">
        <v>15</v>
      </c>
      <c r="H90" s="115">
        <v>46478</v>
      </c>
      <c r="I90" s="129">
        <v>46539</v>
      </c>
      <c r="J90" s="115">
        <v>46569</v>
      </c>
      <c r="K90" s="131"/>
      <c r="L90" s="130"/>
      <c r="M90" s="82">
        <v>0</v>
      </c>
    </row>
    <row r="91" spans="1:13" x14ac:dyDescent="0.25">
      <c r="A91" s="96" t="s">
        <v>480</v>
      </c>
      <c r="B91" s="44" t="str">
        <f>IF(C91="","",VLOOKUP($A91,'Infos Gerais'!$A$2:$D$101,4,FALSE))</f>
        <v>Vigente</v>
      </c>
      <c r="C91" s="5" t="str">
        <f>IF(A91="","",VLOOKUP($A91,'Infos Gerais'!$A$2:$I$101,7,FALSE))</f>
        <v>SEJUSP</v>
      </c>
      <c r="D91" s="6" t="str">
        <f>IF(C91="","",VLOOKUP($A91,'Infos Gerais'!$A$2:$I$101,9,FALSE))</f>
        <v>IELO</v>
      </c>
      <c r="E91" s="126" t="s">
        <v>31</v>
      </c>
      <c r="F91" s="127"/>
      <c r="G91" s="128">
        <v>16</v>
      </c>
      <c r="H91" s="115">
        <v>46569</v>
      </c>
      <c r="I91" s="129">
        <v>46631</v>
      </c>
      <c r="J91" s="115">
        <v>46661</v>
      </c>
      <c r="K91" s="131"/>
      <c r="L91" s="130"/>
      <c r="M91" s="82">
        <v>0</v>
      </c>
    </row>
    <row r="92" spans="1:13" x14ac:dyDescent="0.25">
      <c r="A92" s="96" t="s">
        <v>480</v>
      </c>
      <c r="B92" s="44" t="str">
        <f>IF(C92="","",VLOOKUP($A92,'Infos Gerais'!$A$2:$D$101,4,FALSE))</f>
        <v>Vigente</v>
      </c>
      <c r="C92" s="5" t="str">
        <f>IF(A92="","",VLOOKUP($A92,'Infos Gerais'!$A$2:$I$101,7,FALSE))</f>
        <v>SEJUSP</v>
      </c>
      <c r="D92" s="6" t="str">
        <f>IF(C92="","",VLOOKUP($A92,'Infos Gerais'!$A$2:$I$101,9,FALSE))</f>
        <v>IELO</v>
      </c>
      <c r="E92" s="126" t="s">
        <v>31</v>
      </c>
      <c r="F92" s="127"/>
      <c r="G92" s="128">
        <v>17</v>
      </c>
      <c r="H92" s="115">
        <v>46661</v>
      </c>
      <c r="I92" s="129">
        <v>46722</v>
      </c>
      <c r="J92" s="115">
        <v>46753</v>
      </c>
      <c r="K92" s="131"/>
      <c r="L92" s="130"/>
      <c r="M92" s="82">
        <v>0</v>
      </c>
    </row>
    <row r="93" spans="1:13" x14ac:dyDescent="0.25">
      <c r="A93" s="96" t="s">
        <v>480</v>
      </c>
      <c r="B93" s="44" t="str">
        <f>IF(C93="","",VLOOKUP($A93,'Infos Gerais'!$A$2:$D$101,4,FALSE))</f>
        <v>Vigente</v>
      </c>
      <c r="C93" s="5" t="str">
        <f>IF(A93="","",VLOOKUP($A93,'Infos Gerais'!$A$2:$I$101,7,FALSE))</f>
        <v>SEJUSP</v>
      </c>
      <c r="D93" s="6" t="str">
        <f>IF(C93="","",VLOOKUP($A93,'Infos Gerais'!$A$2:$I$101,9,FALSE))</f>
        <v>IELO</v>
      </c>
      <c r="E93" s="126" t="s">
        <v>31</v>
      </c>
      <c r="F93" s="127"/>
      <c r="G93" s="128">
        <v>18</v>
      </c>
      <c r="H93" s="115">
        <v>46753</v>
      </c>
      <c r="I93" s="129">
        <v>46813</v>
      </c>
      <c r="J93" s="115">
        <v>46844</v>
      </c>
      <c r="K93" s="131"/>
      <c r="L93" s="130"/>
      <c r="M93" s="82">
        <v>0</v>
      </c>
    </row>
    <row r="94" spans="1:13" x14ac:dyDescent="0.25">
      <c r="A94" s="96" t="s">
        <v>480</v>
      </c>
      <c r="B94" s="44" t="str">
        <f>IF(C94="","",VLOOKUP($A94,'Infos Gerais'!$A$2:$D$101,4,FALSE))</f>
        <v>Vigente</v>
      </c>
      <c r="C94" s="5" t="str">
        <f>IF(A94="","",VLOOKUP($A94,'Infos Gerais'!$A$2:$I$101,7,FALSE))</f>
        <v>SEJUSP</v>
      </c>
      <c r="D94" s="6" t="str">
        <f>IF(C94="","",VLOOKUP($A94,'Infos Gerais'!$A$2:$I$101,9,FALSE))</f>
        <v>IELO</v>
      </c>
      <c r="E94" s="126" t="s">
        <v>31</v>
      </c>
      <c r="F94" s="127"/>
      <c r="G94" s="128">
        <v>19</v>
      </c>
      <c r="H94" s="115">
        <v>46844</v>
      </c>
      <c r="I94" s="129">
        <v>46905</v>
      </c>
      <c r="J94" s="115">
        <v>46935</v>
      </c>
      <c r="K94" s="131"/>
      <c r="L94" s="130"/>
      <c r="M94" s="82">
        <v>0</v>
      </c>
    </row>
    <row r="95" spans="1:13" x14ac:dyDescent="0.25">
      <c r="A95" s="96" t="s">
        <v>480</v>
      </c>
      <c r="B95" s="44" t="str">
        <f>IF(C95="","",VLOOKUP($A95,'Infos Gerais'!$A$2:$D$101,4,FALSE))</f>
        <v>Vigente</v>
      </c>
      <c r="C95" s="5" t="str">
        <f>IF(A95="","",VLOOKUP($A95,'Infos Gerais'!$A$2:$I$101,7,FALSE))</f>
        <v>SEJUSP</v>
      </c>
      <c r="D95" s="6" t="str">
        <f>IF(C95="","",VLOOKUP($A95,'Infos Gerais'!$A$2:$I$101,9,FALSE))</f>
        <v>IELO</v>
      </c>
      <c r="E95" s="126" t="s">
        <v>31</v>
      </c>
      <c r="F95" s="127"/>
      <c r="G95" s="128">
        <v>20</v>
      </c>
      <c r="H95" s="115">
        <v>46935</v>
      </c>
      <c r="I95" s="129">
        <v>46997</v>
      </c>
      <c r="J95" s="115">
        <v>47027</v>
      </c>
      <c r="K95" s="131"/>
      <c r="L95" s="130"/>
      <c r="M95" s="82">
        <v>0</v>
      </c>
    </row>
    <row r="96" spans="1:13" x14ac:dyDescent="0.25">
      <c r="A96" s="96" t="s">
        <v>480</v>
      </c>
      <c r="B96" s="44" t="str">
        <f>IF(C96="","",VLOOKUP($A96,'Infos Gerais'!$A$2:$D$101,4,FALSE))</f>
        <v>Vigente</v>
      </c>
      <c r="C96" s="5" t="str">
        <f>IF(A96="","",VLOOKUP($A96,'Infos Gerais'!$A$2:$I$101,7,FALSE))</f>
        <v>SEJUSP</v>
      </c>
      <c r="D96" s="6" t="str">
        <f>IF(C96="","",VLOOKUP($A96,'Infos Gerais'!$A$2:$I$101,9,FALSE))</f>
        <v>IELO</v>
      </c>
      <c r="E96" s="126" t="s">
        <v>31</v>
      </c>
      <c r="F96" s="127"/>
      <c r="G96" s="128">
        <v>21</v>
      </c>
      <c r="H96" s="115">
        <v>47027</v>
      </c>
      <c r="I96" s="129">
        <v>47058</v>
      </c>
      <c r="J96" s="115">
        <v>47088</v>
      </c>
      <c r="K96" s="131"/>
      <c r="L96" s="130"/>
      <c r="M96" s="82">
        <v>0</v>
      </c>
    </row>
    <row r="97" spans="1:13" x14ac:dyDescent="0.25">
      <c r="A97" s="96" t="s">
        <v>482</v>
      </c>
      <c r="B97" s="44" t="str">
        <f>IF(C97="","",VLOOKUP($A97,'Infos Gerais'!$A$2:$D$101,4,FALSE))</f>
        <v>Vigente</v>
      </c>
      <c r="C97" s="5" t="str">
        <f>IF(A97="","",VLOOKUP($A97,'Infos Gerais'!$A$2:$I$101,7,FALSE))</f>
        <v>SEJUSP</v>
      </c>
      <c r="D97" s="6" t="str">
        <f>IF(C97="","",VLOOKUP($A97,'Infos Gerais'!$A$2:$I$101,9,FALSE))</f>
        <v>PEMSE</v>
      </c>
      <c r="E97" s="126" t="s">
        <v>31</v>
      </c>
      <c r="F97" s="127"/>
      <c r="G97" s="128">
        <v>1</v>
      </c>
      <c r="H97" s="115">
        <v>45261</v>
      </c>
      <c r="I97" s="129">
        <v>45292</v>
      </c>
      <c r="J97" s="115">
        <v>45323</v>
      </c>
      <c r="K97" s="131"/>
      <c r="L97" s="130"/>
      <c r="M97" s="82">
        <v>0</v>
      </c>
    </row>
    <row r="98" spans="1:13" x14ac:dyDescent="0.25">
      <c r="A98" s="96" t="s">
        <v>482</v>
      </c>
      <c r="B98" s="44" t="str">
        <f>IF(C98="","",VLOOKUP($A98,'Infos Gerais'!$A$2:$D$101,4,FALSE))</f>
        <v>Vigente</v>
      </c>
      <c r="C98" s="5" t="str">
        <f>IF(A98="","",VLOOKUP($A98,'Infos Gerais'!$A$2:$I$101,7,FALSE))</f>
        <v>SEJUSP</v>
      </c>
      <c r="D98" s="6" t="str">
        <f>IF(C98="","",VLOOKUP($A98,'Infos Gerais'!$A$2:$I$101,9,FALSE))</f>
        <v>PEMSE</v>
      </c>
      <c r="E98" s="126" t="s">
        <v>31</v>
      </c>
      <c r="F98" s="127"/>
      <c r="G98" s="128">
        <v>2</v>
      </c>
      <c r="H98" s="115">
        <v>45323</v>
      </c>
      <c r="I98" s="129">
        <v>45383</v>
      </c>
      <c r="J98" s="115">
        <v>45413</v>
      </c>
      <c r="K98" s="131"/>
      <c r="L98" s="130"/>
      <c r="M98" s="82">
        <v>0</v>
      </c>
    </row>
    <row r="99" spans="1:13" x14ac:dyDescent="0.25">
      <c r="A99" s="96" t="s">
        <v>482</v>
      </c>
      <c r="B99" s="44" t="str">
        <f>IF(C99="","",VLOOKUP($A99,'Infos Gerais'!$A$2:$D$101,4,FALSE))</f>
        <v>Vigente</v>
      </c>
      <c r="C99" s="5" t="str">
        <f>IF(A99="","",VLOOKUP($A99,'Infos Gerais'!$A$2:$I$101,7,FALSE))</f>
        <v>SEJUSP</v>
      </c>
      <c r="D99" s="6" t="str">
        <f>IF(C99="","",VLOOKUP($A99,'Infos Gerais'!$A$2:$I$101,9,FALSE))</f>
        <v>PEMSE</v>
      </c>
      <c r="E99" s="126" t="s">
        <v>31</v>
      </c>
      <c r="F99" s="127"/>
      <c r="G99" s="128">
        <v>3</v>
      </c>
      <c r="H99" s="115">
        <v>45413</v>
      </c>
      <c r="I99" s="129">
        <v>45474</v>
      </c>
      <c r="J99" s="115">
        <v>45505</v>
      </c>
      <c r="K99" s="131"/>
      <c r="L99" s="130"/>
      <c r="M99" s="82">
        <v>0</v>
      </c>
    </row>
    <row r="100" spans="1:13" x14ac:dyDescent="0.25">
      <c r="A100" s="96" t="s">
        <v>482</v>
      </c>
      <c r="B100" s="44" t="str">
        <f>IF(C100="","",VLOOKUP($A100,'Infos Gerais'!$A$2:$D$101,4,FALSE))</f>
        <v>Vigente</v>
      </c>
      <c r="C100" s="5" t="str">
        <f>IF(A100="","",VLOOKUP($A100,'Infos Gerais'!$A$2:$I$101,7,FALSE))</f>
        <v>SEJUSP</v>
      </c>
      <c r="D100" s="6" t="str">
        <f>IF(C100="","",VLOOKUP($A100,'Infos Gerais'!$A$2:$I$101,9,FALSE))</f>
        <v>PEMSE</v>
      </c>
      <c r="E100" s="126" t="s">
        <v>31</v>
      </c>
      <c r="F100" s="127"/>
      <c r="G100" s="128">
        <v>4</v>
      </c>
      <c r="H100" s="115">
        <v>45505</v>
      </c>
      <c r="I100" s="129">
        <v>45566</v>
      </c>
      <c r="J100" s="115">
        <v>45597</v>
      </c>
      <c r="K100" s="131"/>
      <c r="L100" s="130"/>
      <c r="M100" s="82">
        <v>0</v>
      </c>
    </row>
    <row r="101" spans="1:13" x14ac:dyDescent="0.25">
      <c r="A101" s="96" t="s">
        <v>482</v>
      </c>
      <c r="B101" s="44" t="str">
        <f>IF(C101="","",VLOOKUP($A101,'Infos Gerais'!$A$2:$D$101,4,FALSE))</f>
        <v>Vigente</v>
      </c>
      <c r="C101" s="5" t="str">
        <f>IF(A101="","",VLOOKUP($A101,'Infos Gerais'!$A$2:$I$101,7,FALSE))</f>
        <v>SEJUSP</v>
      </c>
      <c r="D101" s="6" t="str">
        <f>IF(C101="","",VLOOKUP($A101,'Infos Gerais'!$A$2:$I$101,9,FALSE))</f>
        <v>PEMSE</v>
      </c>
      <c r="E101" s="126" t="s">
        <v>31</v>
      </c>
      <c r="F101" s="127"/>
      <c r="G101" s="128">
        <v>5</v>
      </c>
      <c r="H101" s="115">
        <v>45597</v>
      </c>
      <c r="I101" s="129">
        <v>45658</v>
      </c>
      <c r="J101" s="115">
        <v>45689</v>
      </c>
      <c r="K101" s="131"/>
      <c r="L101" s="130"/>
      <c r="M101" s="82">
        <v>0</v>
      </c>
    </row>
    <row r="102" spans="1:13" x14ac:dyDescent="0.25">
      <c r="A102" s="96" t="s">
        <v>482</v>
      </c>
      <c r="B102" s="44" t="str">
        <f>IF(C102="","",VLOOKUP($A102,'Infos Gerais'!$A$2:$D$101,4,FALSE))</f>
        <v>Vigente</v>
      </c>
      <c r="C102" s="5" t="str">
        <f>IF(A102="","",VLOOKUP($A102,'Infos Gerais'!$A$2:$I$101,7,FALSE))</f>
        <v>SEJUSP</v>
      </c>
      <c r="D102" s="6" t="str">
        <f>IF(C102="","",VLOOKUP($A102,'Infos Gerais'!$A$2:$I$101,9,FALSE))</f>
        <v>PEMSE</v>
      </c>
      <c r="E102" s="126" t="s">
        <v>31</v>
      </c>
      <c r="F102" s="127"/>
      <c r="G102" s="128">
        <v>6</v>
      </c>
      <c r="H102" s="115">
        <v>45689</v>
      </c>
      <c r="I102" s="129">
        <v>45748</v>
      </c>
      <c r="J102" s="115">
        <v>45778</v>
      </c>
      <c r="K102" s="131"/>
      <c r="L102" s="130"/>
      <c r="M102" s="82">
        <v>0</v>
      </c>
    </row>
    <row r="103" spans="1:13" x14ac:dyDescent="0.25">
      <c r="A103" s="96" t="s">
        <v>482</v>
      </c>
      <c r="B103" s="44" t="str">
        <f>IF(C103="","",VLOOKUP($A103,'Infos Gerais'!$A$2:$D$101,4,FALSE))</f>
        <v>Vigente</v>
      </c>
      <c r="C103" s="5" t="str">
        <f>IF(A103="","",VLOOKUP($A103,'Infos Gerais'!$A$2:$I$101,7,FALSE))</f>
        <v>SEJUSP</v>
      </c>
      <c r="D103" s="6" t="str">
        <f>IF(C103="","",VLOOKUP($A103,'Infos Gerais'!$A$2:$I$101,9,FALSE))</f>
        <v>PEMSE</v>
      </c>
      <c r="E103" s="126" t="s">
        <v>31</v>
      </c>
      <c r="F103" s="127"/>
      <c r="G103" s="128">
        <v>7</v>
      </c>
      <c r="H103" s="115">
        <v>45778</v>
      </c>
      <c r="I103" s="129">
        <v>45839</v>
      </c>
      <c r="J103" s="115">
        <v>45870</v>
      </c>
      <c r="K103" s="131"/>
      <c r="L103" s="130"/>
      <c r="M103" s="82">
        <v>0</v>
      </c>
    </row>
    <row r="104" spans="1:13" x14ac:dyDescent="0.25">
      <c r="A104" s="96" t="s">
        <v>482</v>
      </c>
      <c r="B104" s="44" t="str">
        <f>IF(C104="","",VLOOKUP($A104,'Infos Gerais'!$A$2:$D$101,4,FALSE))</f>
        <v>Vigente</v>
      </c>
      <c r="C104" s="5" t="str">
        <f>IF(A104="","",VLOOKUP($A104,'Infos Gerais'!$A$2:$I$101,7,FALSE))</f>
        <v>SEJUSP</v>
      </c>
      <c r="D104" s="6" t="str">
        <f>IF(C104="","",VLOOKUP($A104,'Infos Gerais'!$A$2:$I$101,9,FALSE))</f>
        <v>PEMSE</v>
      </c>
      <c r="E104" s="126" t="s">
        <v>31</v>
      </c>
      <c r="F104" s="127"/>
      <c r="G104" s="128">
        <v>8</v>
      </c>
      <c r="H104" s="115">
        <v>45870</v>
      </c>
      <c r="I104" s="129">
        <v>45931</v>
      </c>
      <c r="J104" s="115">
        <v>45962</v>
      </c>
      <c r="K104" s="131"/>
      <c r="L104" s="130"/>
      <c r="M104" s="82">
        <v>0</v>
      </c>
    </row>
    <row r="105" spans="1:13" x14ac:dyDescent="0.25">
      <c r="A105" s="96" t="s">
        <v>482</v>
      </c>
      <c r="B105" s="44" t="str">
        <f>IF(C105="","",VLOOKUP($A105,'Infos Gerais'!$A$2:$D$101,4,FALSE))</f>
        <v>Vigente</v>
      </c>
      <c r="C105" s="5" t="str">
        <f>IF(A105="","",VLOOKUP($A105,'Infos Gerais'!$A$2:$I$101,7,FALSE))</f>
        <v>SEJUSP</v>
      </c>
      <c r="D105" s="6" t="str">
        <f>IF(C105="","",VLOOKUP($A105,'Infos Gerais'!$A$2:$I$101,9,FALSE))</f>
        <v>PEMSE</v>
      </c>
      <c r="E105" s="126" t="s">
        <v>31</v>
      </c>
      <c r="F105" s="127"/>
      <c r="G105" s="128">
        <v>9</v>
      </c>
      <c r="H105" s="115">
        <v>45962</v>
      </c>
      <c r="I105" s="129">
        <v>46023</v>
      </c>
      <c r="J105" s="115">
        <v>46054</v>
      </c>
      <c r="K105" s="131"/>
      <c r="L105" s="130"/>
      <c r="M105" s="82">
        <v>0</v>
      </c>
    </row>
    <row r="106" spans="1:13" x14ac:dyDescent="0.25">
      <c r="A106" s="96" t="s">
        <v>482</v>
      </c>
      <c r="B106" s="44" t="str">
        <f>IF(C106="","",VLOOKUP($A106,'Infos Gerais'!$A$2:$D$101,4,FALSE))</f>
        <v>Vigente</v>
      </c>
      <c r="C106" s="5" t="str">
        <f>IF(A106="","",VLOOKUP($A106,'Infos Gerais'!$A$2:$I$101,7,FALSE))</f>
        <v>SEJUSP</v>
      </c>
      <c r="D106" s="6" t="str">
        <f>IF(C106="","",VLOOKUP($A106,'Infos Gerais'!$A$2:$I$101,9,FALSE))</f>
        <v>PEMSE</v>
      </c>
      <c r="E106" s="126" t="s">
        <v>31</v>
      </c>
      <c r="F106" s="127"/>
      <c r="G106" s="128">
        <v>10</v>
      </c>
      <c r="H106" s="115">
        <v>46054</v>
      </c>
      <c r="I106" s="129">
        <v>46113</v>
      </c>
      <c r="J106" s="115">
        <v>46143</v>
      </c>
      <c r="K106" s="131"/>
      <c r="L106" s="130"/>
      <c r="M106" s="82">
        <v>0</v>
      </c>
    </row>
    <row r="107" spans="1:13" x14ac:dyDescent="0.25">
      <c r="A107" s="96" t="s">
        <v>482</v>
      </c>
      <c r="B107" s="44" t="str">
        <f>IF(C107="","",VLOOKUP($A107,'Infos Gerais'!$A$2:$D$101,4,FALSE))</f>
        <v>Vigente</v>
      </c>
      <c r="C107" s="5" t="str">
        <f>IF(A107="","",VLOOKUP($A107,'Infos Gerais'!$A$2:$I$101,7,FALSE))</f>
        <v>SEJUSP</v>
      </c>
      <c r="D107" s="6" t="str">
        <f>IF(C107="","",VLOOKUP($A107,'Infos Gerais'!$A$2:$I$101,9,FALSE))</f>
        <v>PEMSE</v>
      </c>
      <c r="E107" s="126" t="s">
        <v>31</v>
      </c>
      <c r="F107" s="127"/>
      <c r="G107" s="128">
        <v>11</v>
      </c>
      <c r="H107" s="115">
        <v>46143</v>
      </c>
      <c r="I107" s="129">
        <v>46204</v>
      </c>
      <c r="J107" s="115">
        <v>46235</v>
      </c>
      <c r="K107" s="131"/>
      <c r="L107" s="130"/>
      <c r="M107" s="82">
        <v>0</v>
      </c>
    </row>
    <row r="108" spans="1:13" x14ac:dyDescent="0.25">
      <c r="A108" s="96" t="s">
        <v>482</v>
      </c>
      <c r="B108" s="44" t="str">
        <f>IF(C108="","",VLOOKUP($A108,'Infos Gerais'!$A$2:$D$101,4,FALSE))</f>
        <v>Vigente</v>
      </c>
      <c r="C108" s="5" t="str">
        <f>IF(A108="","",VLOOKUP($A108,'Infos Gerais'!$A$2:$I$101,7,FALSE))</f>
        <v>SEJUSP</v>
      </c>
      <c r="D108" s="6" t="str">
        <f>IF(C108="","",VLOOKUP($A108,'Infos Gerais'!$A$2:$I$101,9,FALSE))</f>
        <v>PEMSE</v>
      </c>
      <c r="E108" s="126" t="s">
        <v>31</v>
      </c>
      <c r="F108" s="127"/>
      <c r="G108" s="128">
        <v>12</v>
      </c>
      <c r="H108" s="115">
        <v>46235</v>
      </c>
      <c r="I108" s="129">
        <v>46296</v>
      </c>
      <c r="J108" s="115">
        <v>46327</v>
      </c>
      <c r="K108" s="131"/>
      <c r="L108" s="130"/>
      <c r="M108" s="82">
        <v>0</v>
      </c>
    </row>
    <row r="109" spans="1:13" x14ac:dyDescent="0.25">
      <c r="A109" s="96" t="s">
        <v>482</v>
      </c>
      <c r="B109" s="44" t="str">
        <f>IF(C109="","",VLOOKUP($A109,'Infos Gerais'!$A$2:$D$101,4,FALSE))</f>
        <v>Vigente</v>
      </c>
      <c r="C109" s="5" t="str">
        <f>IF(A109="","",VLOOKUP($A109,'Infos Gerais'!$A$2:$I$101,7,FALSE))</f>
        <v>SEJUSP</v>
      </c>
      <c r="D109" s="6" t="str">
        <f>IF(C109="","",VLOOKUP($A109,'Infos Gerais'!$A$2:$I$101,9,FALSE))</f>
        <v>PEMSE</v>
      </c>
      <c r="E109" s="126" t="s">
        <v>31</v>
      </c>
      <c r="F109" s="127"/>
      <c r="G109" s="128">
        <v>13</v>
      </c>
      <c r="H109" s="115">
        <v>46327</v>
      </c>
      <c r="I109" s="129">
        <v>46388</v>
      </c>
      <c r="J109" s="115">
        <v>46419</v>
      </c>
      <c r="K109" s="131"/>
      <c r="L109" s="130"/>
      <c r="M109" s="82">
        <v>0</v>
      </c>
    </row>
    <row r="110" spans="1:13" x14ac:dyDescent="0.25">
      <c r="A110" s="96" t="s">
        <v>482</v>
      </c>
      <c r="B110" s="44" t="str">
        <f>IF(C110="","",VLOOKUP($A110,'Infos Gerais'!$A$2:$D$101,4,FALSE))</f>
        <v>Vigente</v>
      </c>
      <c r="C110" s="5" t="str">
        <f>IF(A110="","",VLOOKUP($A110,'Infos Gerais'!$A$2:$I$101,7,FALSE))</f>
        <v>SEJUSP</v>
      </c>
      <c r="D110" s="6" t="str">
        <f>IF(C110="","",VLOOKUP($A110,'Infos Gerais'!$A$2:$I$101,9,FALSE))</f>
        <v>PEMSE</v>
      </c>
      <c r="E110" s="126" t="s">
        <v>31</v>
      </c>
      <c r="F110" s="127"/>
      <c r="G110" s="128">
        <v>14</v>
      </c>
      <c r="H110" s="115">
        <v>46419</v>
      </c>
      <c r="I110" s="129">
        <v>46478</v>
      </c>
      <c r="J110" s="115">
        <v>46508</v>
      </c>
      <c r="K110" s="131"/>
      <c r="L110" s="130"/>
      <c r="M110" s="82">
        <v>0</v>
      </c>
    </row>
    <row r="111" spans="1:13" x14ac:dyDescent="0.25">
      <c r="A111" s="96" t="s">
        <v>482</v>
      </c>
      <c r="B111" s="44" t="str">
        <f>IF(C111="","",VLOOKUP($A111,'Infos Gerais'!$A$2:$D$101,4,FALSE))</f>
        <v>Vigente</v>
      </c>
      <c r="C111" s="5" t="str">
        <f>IF(A111="","",VLOOKUP($A111,'Infos Gerais'!$A$2:$I$101,7,FALSE))</f>
        <v>SEJUSP</v>
      </c>
      <c r="D111" s="6" t="str">
        <f>IF(C111="","",VLOOKUP($A111,'Infos Gerais'!$A$2:$I$101,9,FALSE))</f>
        <v>PEMSE</v>
      </c>
      <c r="E111" s="126" t="s">
        <v>31</v>
      </c>
      <c r="F111" s="127"/>
      <c r="G111" s="128">
        <v>15</v>
      </c>
      <c r="H111" s="115">
        <v>46508</v>
      </c>
      <c r="I111" s="129">
        <v>46569</v>
      </c>
      <c r="J111" s="115">
        <v>46600</v>
      </c>
      <c r="K111" s="131"/>
      <c r="L111" s="130"/>
      <c r="M111" s="82">
        <v>0</v>
      </c>
    </row>
    <row r="112" spans="1:13" x14ac:dyDescent="0.25">
      <c r="A112" s="96" t="s">
        <v>482</v>
      </c>
      <c r="B112" s="44" t="str">
        <f>IF(C112="","",VLOOKUP($A112,'Infos Gerais'!$A$2:$D$101,4,FALSE))</f>
        <v>Vigente</v>
      </c>
      <c r="C112" s="5" t="str">
        <f>IF(A112="","",VLOOKUP($A112,'Infos Gerais'!$A$2:$I$101,7,FALSE))</f>
        <v>SEJUSP</v>
      </c>
      <c r="D112" s="6" t="str">
        <f>IF(C112="","",VLOOKUP($A112,'Infos Gerais'!$A$2:$I$101,9,FALSE))</f>
        <v>PEMSE</v>
      </c>
      <c r="E112" s="126" t="s">
        <v>31</v>
      </c>
      <c r="F112" s="127"/>
      <c r="G112" s="128">
        <v>16</v>
      </c>
      <c r="H112" s="115">
        <v>46600</v>
      </c>
      <c r="I112" s="129">
        <v>46661</v>
      </c>
      <c r="J112" s="115">
        <v>46692</v>
      </c>
      <c r="K112" s="131"/>
      <c r="L112" s="130"/>
      <c r="M112" s="82">
        <v>0</v>
      </c>
    </row>
    <row r="113" spans="1:13" x14ac:dyDescent="0.25">
      <c r="A113" s="96" t="s">
        <v>482</v>
      </c>
      <c r="B113" s="44" t="str">
        <f>IF(C113="","",VLOOKUP($A113,'Infos Gerais'!$A$2:$D$101,4,FALSE))</f>
        <v>Vigente</v>
      </c>
      <c r="C113" s="5" t="str">
        <f>IF(A113="","",VLOOKUP($A113,'Infos Gerais'!$A$2:$I$101,7,FALSE))</f>
        <v>SEJUSP</v>
      </c>
      <c r="D113" s="6" t="str">
        <f>IF(C113="","",VLOOKUP($A113,'Infos Gerais'!$A$2:$I$101,9,FALSE))</f>
        <v>PEMSE</v>
      </c>
      <c r="E113" s="126" t="s">
        <v>31</v>
      </c>
      <c r="F113" s="127"/>
      <c r="G113" s="128">
        <v>17</v>
      </c>
      <c r="H113" s="115">
        <v>46692</v>
      </c>
      <c r="I113" s="129">
        <v>46753</v>
      </c>
      <c r="J113" s="115">
        <v>46784</v>
      </c>
      <c r="K113" s="131"/>
      <c r="L113" s="130"/>
      <c r="M113" s="82">
        <v>0</v>
      </c>
    </row>
    <row r="114" spans="1:13" x14ac:dyDescent="0.25">
      <c r="A114" s="96" t="s">
        <v>482</v>
      </c>
      <c r="B114" s="44" t="str">
        <f>IF(C114="","",VLOOKUP($A114,'Infos Gerais'!$A$2:$D$101,4,FALSE))</f>
        <v>Vigente</v>
      </c>
      <c r="C114" s="5" t="str">
        <f>IF(A114="","",VLOOKUP($A114,'Infos Gerais'!$A$2:$I$101,7,FALSE))</f>
        <v>SEJUSP</v>
      </c>
      <c r="D114" s="6" t="str">
        <f>IF(C114="","",VLOOKUP($A114,'Infos Gerais'!$A$2:$I$101,9,FALSE))</f>
        <v>PEMSE</v>
      </c>
      <c r="E114" s="126" t="s">
        <v>31</v>
      </c>
      <c r="F114" s="127"/>
      <c r="G114" s="128">
        <v>18</v>
      </c>
      <c r="H114" s="115">
        <v>46784</v>
      </c>
      <c r="I114" s="129">
        <v>46844</v>
      </c>
      <c r="J114" s="115">
        <v>46874</v>
      </c>
      <c r="K114" s="131"/>
      <c r="L114" s="130"/>
      <c r="M114" s="82">
        <v>0</v>
      </c>
    </row>
    <row r="115" spans="1:13" x14ac:dyDescent="0.25">
      <c r="A115" s="96" t="s">
        <v>482</v>
      </c>
      <c r="B115" s="44" t="str">
        <f>IF(C115="","",VLOOKUP($A115,'Infos Gerais'!$A$2:$D$101,4,FALSE))</f>
        <v>Vigente</v>
      </c>
      <c r="C115" s="5" t="str">
        <f>IF(A115="","",VLOOKUP($A115,'Infos Gerais'!$A$2:$I$101,7,FALSE))</f>
        <v>SEJUSP</v>
      </c>
      <c r="D115" s="6" t="str">
        <f>IF(C115="","",VLOOKUP($A115,'Infos Gerais'!$A$2:$I$101,9,FALSE))</f>
        <v>PEMSE</v>
      </c>
      <c r="E115" s="126" t="s">
        <v>31</v>
      </c>
      <c r="F115" s="127"/>
      <c r="G115" s="128">
        <v>19</v>
      </c>
      <c r="H115" s="115">
        <v>46874</v>
      </c>
      <c r="I115" s="129">
        <v>46935</v>
      </c>
      <c r="J115" s="115">
        <v>46966</v>
      </c>
      <c r="K115" s="131"/>
      <c r="L115" s="130"/>
      <c r="M115" s="82">
        <v>0</v>
      </c>
    </row>
    <row r="116" spans="1:13" x14ac:dyDescent="0.25">
      <c r="A116" s="96" t="s">
        <v>482</v>
      </c>
      <c r="B116" s="44" t="str">
        <f>IF(C116="","",VLOOKUP($A116,'Infos Gerais'!$A$2:$D$101,4,FALSE))</f>
        <v>Vigente</v>
      </c>
      <c r="C116" s="5" t="str">
        <f>IF(A116="","",VLOOKUP($A116,'Infos Gerais'!$A$2:$I$101,7,FALSE))</f>
        <v>SEJUSP</v>
      </c>
      <c r="D116" s="6" t="str">
        <f>IF(C116="","",VLOOKUP($A116,'Infos Gerais'!$A$2:$I$101,9,FALSE))</f>
        <v>PEMSE</v>
      </c>
      <c r="E116" s="126" t="s">
        <v>31</v>
      </c>
      <c r="F116" s="127"/>
      <c r="G116" s="128">
        <v>20</v>
      </c>
      <c r="H116" s="115">
        <v>46966</v>
      </c>
      <c r="I116" s="129">
        <v>47027</v>
      </c>
      <c r="J116" s="115">
        <v>47058</v>
      </c>
      <c r="K116" s="131"/>
      <c r="L116" s="130"/>
      <c r="M116" s="82">
        <v>0</v>
      </c>
    </row>
    <row r="117" spans="1:13" x14ac:dyDescent="0.25">
      <c r="A117" s="96" t="s">
        <v>482</v>
      </c>
      <c r="B117" s="44" t="str">
        <f>IF(C117="","",VLOOKUP($A117,'Infos Gerais'!$A$2:$D$101,4,FALSE))</f>
        <v>Vigente</v>
      </c>
      <c r="C117" s="5" t="str">
        <f>IF(A117="","",VLOOKUP($A117,'Infos Gerais'!$A$2:$I$101,7,FALSE))</f>
        <v>SEJUSP</v>
      </c>
      <c r="D117" s="6" t="str">
        <f>IF(C117="","",VLOOKUP($A117,'Infos Gerais'!$A$2:$I$101,9,FALSE))</f>
        <v>PEMSE</v>
      </c>
      <c r="E117" s="126" t="s">
        <v>31</v>
      </c>
      <c r="F117" s="127"/>
      <c r="G117" s="128">
        <v>21</v>
      </c>
      <c r="H117" s="115">
        <v>47058</v>
      </c>
      <c r="I117" s="129">
        <v>47058</v>
      </c>
      <c r="J117" s="115">
        <v>47088</v>
      </c>
      <c r="K117" s="131"/>
      <c r="L117" s="130"/>
      <c r="M117" s="82">
        <v>0</v>
      </c>
    </row>
    <row r="118" spans="1:13" x14ac:dyDescent="0.25">
      <c r="A118" s="96" t="s">
        <v>484</v>
      </c>
      <c r="B118" s="44" t="str">
        <f>IF(C118="","",VLOOKUP($A118,'Infos Gerais'!$A$2:$D$101,4,FALSE))</f>
        <v>Extinto</v>
      </c>
      <c r="C118" s="5" t="str">
        <f>IF(A118="","",VLOOKUP($A118,'Infos Gerais'!$A$2:$I$101,7,FALSE))</f>
        <v>SEDESE</v>
      </c>
      <c r="D118" s="6" t="str">
        <f>IF(C118="","",VLOOKUP($A118,'Infos Gerais'!$A$2:$I$101,9,FALSE))</f>
        <v>ECO</v>
      </c>
      <c r="E118" s="126" t="s">
        <v>29</v>
      </c>
      <c r="F118" s="127"/>
      <c r="G118" s="128">
        <v>1</v>
      </c>
      <c r="H118" s="115">
        <v>38534</v>
      </c>
      <c r="I118" s="129">
        <v>38687</v>
      </c>
      <c r="J118" s="115">
        <v>38695</v>
      </c>
      <c r="K118" s="114">
        <v>38695</v>
      </c>
      <c r="L118" s="130">
        <v>9.6999999999999993</v>
      </c>
      <c r="M118" s="82">
        <v>0</v>
      </c>
    </row>
    <row r="119" spans="1:13" x14ac:dyDescent="0.25">
      <c r="A119" s="96" t="s">
        <v>484</v>
      </c>
      <c r="B119" s="44" t="str">
        <f>IF(C119="","",VLOOKUP($A119,'Infos Gerais'!$A$2:$D$101,4,FALSE))</f>
        <v>Extinto</v>
      </c>
      <c r="C119" s="5" t="str">
        <f>IF(A119="","",VLOOKUP($A119,'Infos Gerais'!$A$2:$I$101,7,FALSE))</f>
        <v>SEDESE</v>
      </c>
      <c r="D119" s="6" t="str">
        <f>IF(C119="","",VLOOKUP($A119,'Infos Gerais'!$A$2:$I$101,9,FALSE))</f>
        <v>ECO</v>
      </c>
      <c r="E119" s="126" t="s">
        <v>34</v>
      </c>
      <c r="F119" s="127"/>
      <c r="G119" s="185">
        <v>2</v>
      </c>
      <c r="H119" s="115">
        <v>38718</v>
      </c>
      <c r="I119" s="129">
        <v>38777</v>
      </c>
      <c r="J119" s="115">
        <v>38808</v>
      </c>
      <c r="K119" s="114">
        <v>38834</v>
      </c>
      <c r="L119" s="130">
        <v>9.5</v>
      </c>
      <c r="M119" s="82">
        <v>0</v>
      </c>
    </row>
    <row r="120" spans="1:13" x14ac:dyDescent="0.25">
      <c r="A120" s="96" t="s">
        <v>484</v>
      </c>
      <c r="B120" s="44" t="str">
        <f>IF(C120="","",VLOOKUP($A120,'Infos Gerais'!$A$2:$D$101,4,FALSE))</f>
        <v>Extinto</v>
      </c>
      <c r="C120" s="5" t="str">
        <f>IF(A120="","",VLOOKUP($A120,'Infos Gerais'!$A$2:$I$101,7,FALSE))</f>
        <v>SEDESE</v>
      </c>
      <c r="D120" s="6" t="str">
        <f>IF(C120="","",VLOOKUP($A120,'Infos Gerais'!$A$2:$I$101,9,FALSE))</f>
        <v>ECO</v>
      </c>
      <c r="E120" s="126" t="s">
        <v>34</v>
      </c>
      <c r="F120" s="127"/>
      <c r="G120" s="185">
        <v>3</v>
      </c>
      <c r="H120" s="115">
        <v>38808</v>
      </c>
      <c r="I120" s="129">
        <v>38899</v>
      </c>
      <c r="J120" s="115">
        <v>38961</v>
      </c>
      <c r="K120" s="114">
        <v>38961</v>
      </c>
      <c r="L120" s="130">
        <v>9.4</v>
      </c>
      <c r="M120" s="82">
        <v>0</v>
      </c>
    </row>
    <row r="121" spans="1:13" x14ac:dyDescent="0.25">
      <c r="A121" s="96" t="s">
        <v>485</v>
      </c>
      <c r="B121" s="44" t="str">
        <f>IF(C121="","",VLOOKUP($A121,'Infos Gerais'!$A$2:$D$101,4,FALSE))</f>
        <v>Extinto</v>
      </c>
      <c r="C121" s="5" t="str">
        <f>IF(A121="","",VLOOKUP($A121,'Infos Gerais'!$A$2:$I$101,7,FALSE))</f>
        <v>SEDS</v>
      </c>
      <c r="D121" s="6" t="str">
        <f>IF(C121="","",VLOOKUP($A121,'Infos Gerais'!$A$2:$I$101,9,FALSE))</f>
        <v>ELO</v>
      </c>
      <c r="E121" s="126" t="s">
        <v>29</v>
      </c>
      <c r="F121" s="127"/>
      <c r="G121" s="185">
        <v>1</v>
      </c>
      <c r="H121" s="115">
        <v>38596</v>
      </c>
      <c r="I121" s="129">
        <v>38687</v>
      </c>
      <c r="J121" s="115">
        <v>38718</v>
      </c>
      <c r="K121" s="114">
        <v>38782</v>
      </c>
      <c r="L121" s="130">
        <v>8.1300000000000008</v>
      </c>
      <c r="M121" s="82">
        <v>0</v>
      </c>
    </row>
    <row r="122" spans="1:13" x14ac:dyDescent="0.25">
      <c r="A122" s="96" t="s">
        <v>485</v>
      </c>
      <c r="B122" s="44" t="str">
        <f>IF(C122="","",VLOOKUP($A122,'Infos Gerais'!$A$2:$D$101,4,FALSE))</f>
        <v>Extinto</v>
      </c>
      <c r="C122" s="5" t="str">
        <f>IF(A122="","",VLOOKUP($A122,'Infos Gerais'!$A$2:$I$101,7,FALSE))</f>
        <v>SEDS</v>
      </c>
      <c r="D122" s="6" t="str">
        <f>IF(C122="","",VLOOKUP($A122,'Infos Gerais'!$A$2:$I$101,9,FALSE))</f>
        <v>ELO</v>
      </c>
      <c r="E122" s="126" t="s">
        <v>29</v>
      </c>
      <c r="F122" s="127"/>
      <c r="G122" s="185">
        <v>2</v>
      </c>
      <c r="H122" s="115">
        <v>38718</v>
      </c>
      <c r="I122" s="129">
        <v>38777</v>
      </c>
      <c r="J122" s="115">
        <v>38808</v>
      </c>
      <c r="K122" s="114">
        <v>38882</v>
      </c>
      <c r="L122" s="130">
        <v>7.9</v>
      </c>
      <c r="M122" s="82">
        <v>0</v>
      </c>
    </row>
    <row r="123" spans="1:13" x14ac:dyDescent="0.25">
      <c r="A123" s="96" t="s">
        <v>485</v>
      </c>
      <c r="B123" s="44" t="str">
        <f>IF(C123="","",VLOOKUP($A123,'Infos Gerais'!$A$2:$D$101,4,FALSE))</f>
        <v>Extinto</v>
      </c>
      <c r="C123" s="5" t="str">
        <f>IF(A123="","",VLOOKUP($A123,'Infos Gerais'!$A$2:$I$101,7,FALSE))</f>
        <v>SEDS</v>
      </c>
      <c r="D123" s="6" t="str">
        <f>IF(C123="","",VLOOKUP($A123,'Infos Gerais'!$A$2:$I$101,9,FALSE))</f>
        <v>ELO</v>
      </c>
      <c r="E123" s="126" t="s">
        <v>29</v>
      </c>
      <c r="F123" s="127"/>
      <c r="G123" s="185">
        <v>3</v>
      </c>
      <c r="H123" s="115">
        <v>38808</v>
      </c>
      <c r="I123" s="129">
        <v>38869</v>
      </c>
      <c r="J123" s="115">
        <v>38930</v>
      </c>
      <c r="K123" s="114">
        <v>38882</v>
      </c>
      <c r="L123" s="130">
        <v>10</v>
      </c>
      <c r="M123" s="82">
        <v>0</v>
      </c>
    </row>
    <row r="124" spans="1:13" x14ac:dyDescent="0.25">
      <c r="A124" s="96" t="s">
        <v>485</v>
      </c>
      <c r="B124" s="44" t="str">
        <f>IF(C124="","",VLOOKUP($A124,'Infos Gerais'!$A$2:$D$101,4,FALSE))</f>
        <v>Extinto</v>
      </c>
      <c r="C124" s="5" t="str">
        <f>IF(A124="","",VLOOKUP($A124,'Infos Gerais'!$A$2:$I$101,7,FALSE))</f>
        <v>SEDS</v>
      </c>
      <c r="D124" s="6" t="str">
        <f>IF(C124="","",VLOOKUP($A124,'Infos Gerais'!$A$2:$I$101,9,FALSE))</f>
        <v>ELO</v>
      </c>
      <c r="E124" s="126" t="s">
        <v>29</v>
      </c>
      <c r="F124" s="127"/>
      <c r="G124" s="185">
        <v>4</v>
      </c>
      <c r="H124" s="115">
        <v>38899</v>
      </c>
      <c r="I124" s="129">
        <v>38961</v>
      </c>
      <c r="J124" s="115">
        <v>38991</v>
      </c>
      <c r="K124" s="114">
        <v>39027</v>
      </c>
      <c r="L124" s="130">
        <v>9.2799999999999994</v>
      </c>
      <c r="M124" s="82">
        <v>0</v>
      </c>
    </row>
    <row r="125" spans="1:13" x14ac:dyDescent="0.25">
      <c r="A125" s="96" t="s">
        <v>485</v>
      </c>
      <c r="B125" s="44" t="str">
        <f>IF(C125="","",VLOOKUP($A125,'Infos Gerais'!$A$2:$D$101,4,FALSE))</f>
        <v>Extinto</v>
      </c>
      <c r="C125" s="5" t="str">
        <f>IF(A125="","",VLOOKUP($A125,'Infos Gerais'!$A$2:$I$101,7,FALSE))</f>
        <v>SEDS</v>
      </c>
      <c r="D125" s="6" t="str">
        <f>IF(C125="","",VLOOKUP($A125,'Infos Gerais'!$A$2:$I$101,9,FALSE))</f>
        <v>ELO</v>
      </c>
      <c r="E125" s="126" t="s">
        <v>34</v>
      </c>
      <c r="F125" s="127"/>
      <c r="G125" s="128">
        <v>5</v>
      </c>
      <c r="H125" s="115">
        <v>38991</v>
      </c>
      <c r="I125" s="129">
        <v>39083</v>
      </c>
      <c r="J125" s="115">
        <v>39114</v>
      </c>
      <c r="K125" s="114">
        <v>39096</v>
      </c>
      <c r="L125" s="130">
        <v>10</v>
      </c>
      <c r="M125" s="82">
        <v>0</v>
      </c>
    </row>
    <row r="126" spans="1:13" x14ac:dyDescent="0.25">
      <c r="A126" s="96" t="s">
        <v>485</v>
      </c>
      <c r="B126" s="44" t="str">
        <f>IF(C126="","",VLOOKUP($A126,'Infos Gerais'!$A$2:$D$101,4,FALSE))</f>
        <v>Extinto</v>
      </c>
      <c r="C126" s="5" t="str">
        <f>IF(A126="","",VLOOKUP($A126,'Infos Gerais'!$A$2:$I$101,7,FALSE))</f>
        <v>SEDS</v>
      </c>
      <c r="D126" s="6" t="str">
        <f>IF(C126="","",VLOOKUP($A126,'Infos Gerais'!$A$2:$I$101,9,FALSE))</f>
        <v>ELO</v>
      </c>
      <c r="E126" s="126" t="s">
        <v>37</v>
      </c>
      <c r="F126" s="127"/>
      <c r="G126" s="185">
        <v>6</v>
      </c>
      <c r="H126" s="115">
        <v>39114</v>
      </c>
      <c r="I126" s="129">
        <v>39173</v>
      </c>
      <c r="J126" s="115">
        <v>39203</v>
      </c>
      <c r="K126" s="114">
        <v>39246</v>
      </c>
      <c r="L126" s="130">
        <v>9.9</v>
      </c>
      <c r="M126" s="82">
        <v>0</v>
      </c>
    </row>
    <row r="127" spans="1:13" x14ac:dyDescent="0.25">
      <c r="A127" s="96" t="s">
        <v>485</v>
      </c>
      <c r="B127" s="44" t="str">
        <f>IF(C127="","",VLOOKUP($A127,'Infos Gerais'!$A$2:$D$101,4,FALSE))</f>
        <v>Extinto</v>
      </c>
      <c r="C127" s="5" t="str">
        <f>IF(A127="","",VLOOKUP($A127,'Infos Gerais'!$A$2:$I$101,7,FALSE))</f>
        <v>SEDS</v>
      </c>
      <c r="D127" s="6" t="str">
        <f>IF(C127="","",VLOOKUP($A127,'Infos Gerais'!$A$2:$I$101,9,FALSE))</f>
        <v>ELO</v>
      </c>
      <c r="E127" s="126" t="s">
        <v>37</v>
      </c>
      <c r="F127" s="127"/>
      <c r="G127" s="185">
        <v>7</v>
      </c>
      <c r="H127" s="115">
        <v>39203</v>
      </c>
      <c r="I127" s="129">
        <v>39264</v>
      </c>
      <c r="J127" s="115">
        <v>39295</v>
      </c>
      <c r="K127" s="114">
        <v>39318</v>
      </c>
      <c r="L127" s="130">
        <v>9.33</v>
      </c>
      <c r="M127" s="82">
        <v>0</v>
      </c>
    </row>
    <row r="128" spans="1:13" x14ac:dyDescent="0.25">
      <c r="A128" s="96" t="s">
        <v>485</v>
      </c>
      <c r="B128" s="44" t="str">
        <f>IF(C128="","",VLOOKUP($A128,'Infos Gerais'!$A$2:$D$101,4,FALSE))</f>
        <v>Extinto</v>
      </c>
      <c r="C128" s="5" t="str">
        <f>IF(A128="","",VLOOKUP($A128,'Infos Gerais'!$A$2:$I$101,7,FALSE))</f>
        <v>SEDS</v>
      </c>
      <c r="D128" s="6" t="str">
        <f>IF(C128="","",VLOOKUP($A128,'Infos Gerais'!$A$2:$I$101,9,FALSE))</f>
        <v>ELO</v>
      </c>
      <c r="E128" s="126" t="s">
        <v>37</v>
      </c>
      <c r="F128" s="127"/>
      <c r="G128" s="185">
        <v>8</v>
      </c>
      <c r="H128" s="115">
        <v>39295</v>
      </c>
      <c r="I128" s="129">
        <v>39356</v>
      </c>
      <c r="J128" s="115">
        <v>39387</v>
      </c>
      <c r="K128" s="114">
        <v>39400</v>
      </c>
      <c r="L128" s="130">
        <v>9.5</v>
      </c>
      <c r="M128" s="82">
        <v>0</v>
      </c>
    </row>
    <row r="129" spans="1:13" x14ac:dyDescent="0.25">
      <c r="A129" s="96" t="s">
        <v>485</v>
      </c>
      <c r="B129" s="44" t="str">
        <f>IF(C129="","",VLOOKUP($A129,'Infos Gerais'!$A$2:$D$101,4,FALSE))</f>
        <v>Extinto</v>
      </c>
      <c r="C129" s="5" t="str">
        <f>IF(A129="","",VLOOKUP($A129,'Infos Gerais'!$A$2:$I$101,7,FALSE))</f>
        <v>SEDS</v>
      </c>
      <c r="D129" s="6" t="str">
        <f>IF(C129="","",VLOOKUP($A129,'Infos Gerais'!$A$2:$I$101,9,FALSE))</f>
        <v>ELO</v>
      </c>
      <c r="E129" s="126" t="s">
        <v>37</v>
      </c>
      <c r="F129" s="127"/>
      <c r="G129" s="185">
        <v>9</v>
      </c>
      <c r="H129" s="115">
        <v>39387</v>
      </c>
      <c r="I129" s="129">
        <v>39448</v>
      </c>
      <c r="J129" s="115">
        <v>39479</v>
      </c>
      <c r="K129" s="114">
        <v>39158</v>
      </c>
      <c r="L129" s="130">
        <v>9.9</v>
      </c>
      <c r="M129" s="82">
        <v>0</v>
      </c>
    </row>
    <row r="130" spans="1:13" x14ac:dyDescent="0.25">
      <c r="A130" s="96" t="s">
        <v>485</v>
      </c>
      <c r="B130" s="44" t="str">
        <f>IF(C130="","",VLOOKUP($A130,'Infos Gerais'!$A$2:$D$101,4,FALSE))</f>
        <v>Extinto</v>
      </c>
      <c r="C130" s="5" t="str">
        <f>IF(A130="","",VLOOKUP($A130,'Infos Gerais'!$A$2:$I$101,7,FALSE))</f>
        <v>SEDS</v>
      </c>
      <c r="D130" s="6" t="str">
        <f>IF(C130="","",VLOOKUP($A130,'Infos Gerais'!$A$2:$I$101,9,FALSE))</f>
        <v>ELO</v>
      </c>
      <c r="E130" s="126" t="s">
        <v>40</v>
      </c>
      <c r="F130" s="127"/>
      <c r="G130" s="185">
        <v>10</v>
      </c>
      <c r="H130" s="115">
        <v>39479</v>
      </c>
      <c r="I130" s="129">
        <v>39539</v>
      </c>
      <c r="J130" s="115">
        <v>39569</v>
      </c>
      <c r="K130" s="114">
        <v>39623</v>
      </c>
      <c r="L130" s="130">
        <v>9.0399999999999991</v>
      </c>
      <c r="M130" s="82">
        <v>0</v>
      </c>
    </row>
    <row r="131" spans="1:13" x14ac:dyDescent="0.25">
      <c r="A131" s="96" t="s">
        <v>485</v>
      </c>
      <c r="B131" s="44" t="str">
        <f>IF(C131="","",VLOOKUP($A131,'Infos Gerais'!$A$2:$D$101,4,FALSE))</f>
        <v>Extinto</v>
      </c>
      <c r="C131" s="5" t="str">
        <f>IF(A131="","",VLOOKUP($A131,'Infos Gerais'!$A$2:$I$101,7,FALSE))</f>
        <v>SEDS</v>
      </c>
      <c r="D131" s="6" t="str">
        <f>IF(C131="","",VLOOKUP($A131,'Infos Gerais'!$A$2:$I$101,9,FALSE))</f>
        <v>ELO</v>
      </c>
      <c r="E131" s="126" t="s">
        <v>40</v>
      </c>
      <c r="F131" s="127"/>
      <c r="G131" s="185">
        <v>11</v>
      </c>
      <c r="H131" s="115">
        <v>39569</v>
      </c>
      <c r="I131" s="129">
        <v>39630</v>
      </c>
      <c r="J131" s="115">
        <v>39661</v>
      </c>
      <c r="K131" s="114">
        <v>39714</v>
      </c>
      <c r="L131" s="130">
        <v>9.7899999999999991</v>
      </c>
      <c r="M131" s="82">
        <v>0</v>
      </c>
    </row>
    <row r="132" spans="1:13" x14ac:dyDescent="0.25">
      <c r="A132" s="96" t="s">
        <v>485</v>
      </c>
      <c r="B132" s="44" t="str">
        <f>IF(C132="","",VLOOKUP($A132,'Infos Gerais'!$A$2:$D$101,4,FALSE))</f>
        <v>Extinto</v>
      </c>
      <c r="C132" s="5" t="str">
        <f>IF(A132="","",VLOOKUP($A132,'Infos Gerais'!$A$2:$I$101,7,FALSE))</f>
        <v>SEDS</v>
      </c>
      <c r="D132" s="6" t="str">
        <f>IF(C132="","",VLOOKUP($A132,'Infos Gerais'!$A$2:$I$101,9,FALSE))</f>
        <v>ELO</v>
      </c>
      <c r="E132" s="126" t="s">
        <v>40</v>
      </c>
      <c r="F132" s="127"/>
      <c r="G132" s="185">
        <v>12</v>
      </c>
      <c r="H132" s="115">
        <v>39661</v>
      </c>
      <c r="I132" s="129">
        <v>39722</v>
      </c>
      <c r="J132" s="115">
        <v>39753</v>
      </c>
      <c r="K132" s="114">
        <v>39800</v>
      </c>
      <c r="L132" s="130">
        <v>10</v>
      </c>
      <c r="M132" s="82">
        <v>0</v>
      </c>
    </row>
    <row r="133" spans="1:13" x14ac:dyDescent="0.25">
      <c r="A133" s="96" t="s">
        <v>485</v>
      </c>
      <c r="B133" s="44" t="str">
        <f>IF(C133="","",VLOOKUP($A133,'Infos Gerais'!$A$2:$D$101,4,FALSE))</f>
        <v>Extinto</v>
      </c>
      <c r="C133" s="5" t="str">
        <f>IF(A133="","",VLOOKUP($A133,'Infos Gerais'!$A$2:$I$101,7,FALSE))</f>
        <v>SEDS</v>
      </c>
      <c r="D133" s="6" t="str">
        <f>IF(C133="","",VLOOKUP($A133,'Infos Gerais'!$A$2:$I$101,9,FALSE))</f>
        <v>ELO</v>
      </c>
      <c r="E133" s="126" t="s">
        <v>40</v>
      </c>
      <c r="F133" s="127"/>
      <c r="G133" s="185">
        <v>13</v>
      </c>
      <c r="H133" s="115">
        <v>39753</v>
      </c>
      <c r="I133" s="129">
        <v>39814</v>
      </c>
      <c r="J133" s="115">
        <v>39845</v>
      </c>
      <c r="K133" s="114">
        <v>39863</v>
      </c>
      <c r="L133" s="130">
        <v>9.93</v>
      </c>
      <c r="M133" s="82">
        <v>0</v>
      </c>
    </row>
    <row r="134" spans="1:13" x14ac:dyDescent="0.25">
      <c r="A134" s="96" t="s">
        <v>485</v>
      </c>
      <c r="B134" s="44" t="str">
        <f>IF(C134="","",VLOOKUP($A134,'Infos Gerais'!$A$2:$D$101,4,FALSE))</f>
        <v>Extinto</v>
      </c>
      <c r="C134" s="5" t="str">
        <f>IF(A134="","",VLOOKUP($A134,'Infos Gerais'!$A$2:$I$101,7,FALSE))</f>
        <v>SEDS</v>
      </c>
      <c r="D134" s="6" t="str">
        <f>IF(C134="","",VLOOKUP($A134,'Infos Gerais'!$A$2:$I$101,9,FALSE))</f>
        <v>ELO</v>
      </c>
      <c r="E134" s="126" t="s">
        <v>43</v>
      </c>
      <c r="F134" s="127"/>
      <c r="G134" s="185">
        <v>14</v>
      </c>
      <c r="H134" s="115">
        <v>39845</v>
      </c>
      <c r="I134" s="129">
        <v>39873</v>
      </c>
      <c r="J134" s="115">
        <v>39904</v>
      </c>
      <c r="K134" s="114">
        <v>39952</v>
      </c>
      <c r="L134" s="130">
        <v>9.18</v>
      </c>
      <c r="M134" s="82">
        <v>0</v>
      </c>
    </row>
    <row r="135" spans="1:13" x14ac:dyDescent="0.25">
      <c r="A135" s="96" t="s">
        <v>485</v>
      </c>
      <c r="B135" s="44" t="str">
        <f>IF(C135="","",VLOOKUP($A135,'Infos Gerais'!$A$2:$D$101,4,FALSE))</f>
        <v>Extinto</v>
      </c>
      <c r="C135" s="5" t="str">
        <f>IF(A135="","",VLOOKUP($A135,'Infos Gerais'!$A$2:$I$101,7,FALSE))</f>
        <v>SEDS</v>
      </c>
      <c r="D135" s="6" t="str">
        <f>IF(C135="","",VLOOKUP($A135,'Infos Gerais'!$A$2:$I$101,9,FALSE))</f>
        <v>ELO</v>
      </c>
      <c r="E135" s="126" t="s">
        <v>43</v>
      </c>
      <c r="F135" s="127"/>
      <c r="G135" s="185">
        <v>15</v>
      </c>
      <c r="H135" s="115">
        <v>39904</v>
      </c>
      <c r="I135" s="129">
        <v>39965</v>
      </c>
      <c r="J135" s="115">
        <v>39995</v>
      </c>
      <c r="K135" s="114">
        <v>40009</v>
      </c>
      <c r="L135" s="130">
        <v>9.2899999999999991</v>
      </c>
      <c r="M135" s="82">
        <v>0</v>
      </c>
    </row>
    <row r="136" spans="1:13" x14ac:dyDescent="0.25">
      <c r="A136" s="96" t="s">
        <v>485</v>
      </c>
      <c r="B136" s="44" t="str">
        <f>IF(C136="","",VLOOKUP($A136,'Infos Gerais'!$A$2:$D$101,4,FALSE))</f>
        <v>Extinto</v>
      </c>
      <c r="C136" s="5" t="str">
        <f>IF(A136="","",VLOOKUP($A136,'Infos Gerais'!$A$2:$I$101,7,FALSE))</f>
        <v>SEDS</v>
      </c>
      <c r="D136" s="6" t="str">
        <f>IF(C136="","",VLOOKUP($A136,'Infos Gerais'!$A$2:$I$101,9,FALSE))</f>
        <v>ELO</v>
      </c>
      <c r="E136" s="126" t="s">
        <v>43</v>
      </c>
      <c r="F136" s="127"/>
      <c r="G136" s="185">
        <v>16</v>
      </c>
      <c r="H136" s="115">
        <v>39995</v>
      </c>
      <c r="I136" s="129">
        <v>40057</v>
      </c>
      <c r="J136" s="115">
        <v>40087</v>
      </c>
      <c r="K136" s="114">
        <v>40127</v>
      </c>
      <c r="L136" s="130">
        <v>9.66</v>
      </c>
      <c r="M136" s="82">
        <v>0</v>
      </c>
    </row>
    <row r="137" spans="1:13" x14ac:dyDescent="0.25">
      <c r="A137" s="96" t="s">
        <v>485</v>
      </c>
      <c r="B137" s="44" t="str">
        <f>IF(C137="","",VLOOKUP($A137,'Infos Gerais'!$A$2:$D$101,4,FALSE))</f>
        <v>Extinto</v>
      </c>
      <c r="C137" s="5" t="str">
        <f>IF(A137="","",VLOOKUP($A137,'Infos Gerais'!$A$2:$I$101,7,FALSE))</f>
        <v>SEDS</v>
      </c>
      <c r="D137" s="6" t="str">
        <f>IF(C137="","",VLOOKUP($A137,'Infos Gerais'!$A$2:$I$101,9,FALSE))</f>
        <v>ELO</v>
      </c>
      <c r="E137" s="126" t="s">
        <v>43</v>
      </c>
      <c r="F137" s="127"/>
      <c r="G137" s="185">
        <v>17</v>
      </c>
      <c r="H137" s="115">
        <v>40087</v>
      </c>
      <c r="I137" s="129">
        <v>40148</v>
      </c>
      <c r="J137" s="115">
        <v>40179</v>
      </c>
      <c r="K137" s="114">
        <v>40227</v>
      </c>
      <c r="L137" s="130">
        <v>9.7100000000000009</v>
      </c>
      <c r="M137" s="82">
        <v>0</v>
      </c>
    </row>
    <row r="138" spans="1:13" x14ac:dyDescent="0.25">
      <c r="A138" s="96" t="s">
        <v>485</v>
      </c>
      <c r="B138" s="44" t="str">
        <f>IF(C138="","",VLOOKUP($A138,'Infos Gerais'!$A$2:$D$101,4,FALSE))</f>
        <v>Extinto</v>
      </c>
      <c r="C138" s="5" t="str">
        <f>IF(A138="","",VLOOKUP($A138,'Infos Gerais'!$A$2:$I$101,7,FALSE))</f>
        <v>SEDS</v>
      </c>
      <c r="D138" s="6" t="str">
        <f>IF(C138="","",VLOOKUP($A138,'Infos Gerais'!$A$2:$I$101,9,FALSE))</f>
        <v>ELO</v>
      </c>
      <c r="E138" s="126" t="s">
        <v>46</v>
      </c>
      <c r="F138" s="127"/>
      <c r="G138" s="185">
        <v>18</v>
      </c>
      <c r="H138" s="115">
        <v>40179</v>
      </c>
      <c r="I138" s="129">
        <v>40238</v>
      </c>
      <c r="J138" s="115">
        <v>40269</v>
      </c>
      <c r="K138" s="114">
        <v>40297</v>
      </c>
      <c r="L138" s="130">
        <v>9.4</v>
      </c>
      <c r="M138" s="82">
        <v>0</v>
      </c>
    </row>
    <row r="139" spans="1:13" x14ac:dyDescent="0.25">
      <c r="A139" s="96" t="s">
        <v>485</v>
      </c>
      <c r="B139" s="44" t="str">
        <f>IF(C139="","",VLOOKUP($A139,'Infos Gerais'!$A$2:$D$101,4,FALSE))</f>
        <v>Extinto</v>
      </c>
      <c r="C139" s="5" t="str">
        <f>IF(A139="","",VLOOKUP($A139,'Infos Gerais'!$A$2:$I$101,7,FALSE))</f>
        <v>SEDS</v>
      </c>
      <c r="D139" s="6" t="str">
        <f>IF(C139="","",VLOOKUP($A139,'Infos Gerais'!$A$2:$I$101,9,FALSE))</f>
        <v>ELO</v>
      </c>
      <c r="E139" s="126" t="s">
        <v>49</v>
      </c>
      <c r="F139" s="127"/>
      <c r="G139" s="185">
        <v>19</v>
      </c>
      <c r="H139" s="115">
        <v>40269</v>
      </c>
      <c r="I139" s="129">
        <v>40330</v>
      </c>
      <c r="J139" s="115">
        <v>40360</v>
      </c>
      <c r="K139" s="114">
        <v>40389</v>
      </c>
      <c r="L139" s="130">
        <v>9.8000000000000007</v>
      </c>
      <c r="M139" s="82">
        <v>0</v>
      </c>
    </row>
    <row r="140" spans="1:13" x14ac:dyDescent="0.25">
      <c r="A140" s="96" t="s">
        <v>485</v>
      </c>
      <c r="B140" s="44" t="str">
        <f>IF(C140="","",VLOOKUP($A140,'Infos Gerais'!$A$2:$D$101,4,FALSE))</f>
        <v>Extinto</v>
      </c>
      <c r="C140" s="5" t="str">
        <f>IF(A140="","",VLOOKUP($A140,'Infos Gerais'!$A$2:$I$101,7,FALSE))</f>
        <v>SEDS</v>
      </c>
      <c r="D140" s="6" t="str">
        <f>IF(C140="","",VLOOKUP($A140,'Infos Gerais'!$A$2:$I$101,9,FALSE))</f>
        <v>ELO</v>
      </c>
      <c r="E140" s="126" t="s">
        <v>49</v>
      </c>
      <c r="F140" s="127"/>
      <c r="G140" s="128">
        <v>20</v>
      </c>
      <c r="H140" s="115">
        <v>40360</v>
      </c>
      <c r="I140" s="129">
        <v>40422</v>
      </c>
      <c r="J140" s="115">
        <v>40452</v>
      </c>
      <c r="K140" s="114">
        <v>40480</v>
      </c>
      <c r="L140" s="130">
        <v>9.92</v>
      </c>
      <c r="M140" s="82">
        <v>0</v>
      </c>
    </row>
    <row r="141" spans="1:13" x14ac:dyDescent="0.25">
      <c r="A141" s="96" t="s">
        <v>485</v>
      </c>
      <c r="B141" s="44" t="str">
        <f>IF(C141="","",VLOOKUP($A141,'Infos Gerais'!$A$2:$D$101,4,FALSE))</f>
        <v>Extinto</v>
      </c>
      <c r="C141" s="5" t="str">
        <f>IF(A141="","",VLOOKUP($A141,'Infos Gerais'!$A$2:$I$101,7,FALSE))</f>
        <v>SEDS</v>
      </c>
      <c r="D141" s="6" t="str">
        <f>IF(C141="","",VLOOKUP($A141,'Infos Gerais'!$A$2:$I$101,9,FALSE))</f>
        <v>ELO</v>
      </c>
      <c r="E141" s="126" t="s">
        <v>49</v>
      </c>
      <c r="F141" s="127"/>
      <c r="G141" s="185">
        <v>21</v>
      </c>
      <c r="H141" s="115">
        <v>40452</v>
      </c>
      <c r="I141" s="129">
        <v>40543</v>
      </c>
      <c r="J141" s="115">
        <v>40544</v>
      </c>
      <c r="K141" s="114">
        <v>40571</v>
      </c>
      <c r="L141" s="130">
        <v>9.85</v>
      </c>
      <c r="M141" s="82">
        <v>0</v>
      </c>
    </row>
    <row r="142" spans="1:13" x14ac:dyDescent="0.25">
      <c r="A142" s="96" t="s">
        <v>485</v>
      </c>
      <c r="B142" s="44" t="str">
        <f>IF(C142="","",VLOOKUP($A142,'Infos Gerais'!$A$2:$D$101,4,FALSE))</f>
        <v>Extinto</v>
      </c>
      <c r="C142" s="5" t="str">
        <f>IF(A142="","",VLOOKUP($A142,'Infos Gerais'!$A$2:$I$101,7,FALSE))</f>
        <v>SEDS</v>
      </c>
      <c r="D142" s="6" t="str">
        <f>IF(C142="","",VLOOKUP($A142,'Infos Gerais'!$A$2:$I$101,9,FALSE))</f>
        <v>ELO</v>
      </c>
      <c r="E142" s="126" t="s">
        <v>49</v>
      </c>
      <c r="F142" s="127"/>
      <c r="G142" s="185">
        <v>22</v>
      </c>
      <c r="H142" s="115">
        <v>40544</v>
      </c>
      <c r="I142" s="129">
        <v>40603</v>
      </c>
      <c r="J142" s="115">
        <v>40634</v>
      </c>
      <c r="K142" s="114">
        <v>40661</v>
      </c>
      <c r="L142" s="130">
        <v>8.93</v>
      </c>
      <c r="M142" s="82">
        <v>0</v>
      </c>
    </row>
    <row r="143" spans="1:13" x14ac:dyDescent="0.25">
      <c r="A143" s="96" t="s">
        <v>485</v>
      </c>
      <c r="B143" s="44" t="str">
        <f>IF(C143="","",VLOOKUP($A143,'Infos Gerais'!$A$2:$D$101,4,FALSE))</f>
        <v>Extinto</v>
      </c>
      <c r="C143" s="5" t="str">
        <f>IF(A143="","",VLOOKUP($A143,'Infos Gerais'!$A$2:$I$101,7,FALSE))</f>
        <v>SEDS</v>
      </c>
      <c r="D143" s="6" t="str">
        <f>IF(C143="","",VLOOKUP($A143,'Infos Gerais'!$A$2:$I$101,9,FALSE))</f>
        <v>ELO</v>
      </c>
      <c r="E143" s="126" t="s">
        <v>49</v>
      </c>
      <c r="F143" s="127"/>
      <c r="G143" s="185">
        <v>23</v>
      </c>
      <c r="H143" s="115">
        <v>40634</v>
      </c>
      <c r="I143" s="129">
        <v>40695</v>
      </c>
      <c r="J143" s="115">
        <v>40725</v>
      </c>
      <c r="K143" s="114">
        <v>40753</v>
      </c>
      <c r="L143" s="130">
        <v>9.6</v>
      </c>
      <c r="M143" s="82">
        <v>0</v>
      </c>
    </row>
    <row r="144" spans="1:13" x14ac:dyDescent="0.25">
      <c r="A144" s="96" t="s">
        <v>485</v>
      </c>
      <c r="B144" s="44" t="str">
        <f>IF(C144="","",VLOOKUP($A144,'Infos Gerais'!$A$2:$D$101,4,FALSE))</f>
        <v>Extinto</v>
      </c>
      <c r="C144" s="5" t="str">
        <f>IF(A144="","",VLOOKUP($A144,'Infos Gerais'!$A$2:$I$101,7,FALSE))</f>
        <v>SEDS</v>
      </c>
      <c r="D144" s="6" t="str">
        <f>IF(C144="","",VLOOKUP($A144,'Infos Gerais'!$A$2:$I$101,9,FALSE))</f>
        <v>ELO</v>
      </c>
      <c r="E144" s="126" t="s">
        <v>52</v>
      </c>
      <c r="F144" s="127"/>
      <c r="G144" s="185">
        <v>24</v>
      </c>
      <c r="H144" s="115">
        <v>40725</v>
      </c>
      <c r="I144" s="129">
        <v>40787</v>
      </c>
      <c r="J144" s="115">
        <v>40817</v>
      </c>
      <c r="K144" s="114">
        <v>40847</v>
      </c>
      <c r="L144" s="130">
        <v>9.82</v>
      </c>
      <c r="M144" s="82">
        <v>0</v>
      </c>
    </row>
    <row r="145" spans="1:13" x14ac:dyDescent="0.25">
      <c r="A145" s="96" t="s">
        <v>485</v>
      </c>
      <c r="B145" s="44" t="str">
        <f>IF(C145="","",VLOOKUP($A145,'Infos Gerais'!$A$2:$D$101,4,FALSE))</f>
        <v>Extinto</v>
      </c>
      <c r="C145" s="5" t="str">
        <f>IF(A145="","",VLOOKUP($A145,'Infos Gerais'!$A$2:$I$101,7,FALSE))</f>
        <v>SEDS</v>
      </c>
      <c r="D145" s="6" t="str">
        <f>IF(C145="","",VLOOKUP($A145,'Infos Gerais'!$A$2:$I$101,9,FALSE))</f>
        <v>ELO</v>
      </c>
      <c r="E145" s="126" t="s">
        <v>52</v>
      </c>
      <c r="F145" s="127"/>
      <c r="G145" s="185">
        <v>25</v>
      </c>
      <c r="H145" s="115">
        <v>40817</v>
      </c>
      <c r="I145" s="129">
        <v>40878</v>
      </c>
      <c r="J145" s="115">
        <v>40909</v>
      </c>
      <c r="K145" s="114">
        <v>40939</v>
      </c>
      <c r="L145" s="130">
        <v>9.56</v>
      </c>
      <c r="M145" s="82">
        <v>0</v>
      </c>
    </row>
    <row r="146" spans="1:13" x14ac:dyDescent="0.25">
      <c r="A146" s="96" t="s">
        <v>485</v>
      </c>
      <c r="B146" s="44" t="str">
        <f>IF(C146="","",VLOOKUP($A146,'Infos Gerais'!$A$2:$D$101,4,FALSE))</f>
        <v>Extinto</v>
      </c>
      <c r="C146" s="5" t="str">
        <f>IF(A146="","",VLOOKUP($A146,'Infos Gerais'!$A$2:$I$101,7,FALSE))</f>
        <v>SEDS</v>
      </c>
      <c r="D146" s="6" t="str">
        <f>IF(C146="","",VLOOKUP($A146,'Infos Gerais'!$A$2:$I$101,9,FALSE))</f>
        <v>ELO</v>
      </c>
      <c r="E146" s="126" t="s">
        <v>52</v>
      </c>
      <c r="F146" s="127"/>
      <c r="G146" s="185">
        <v>26</v>
      </c>
      <c r="H146" s="115">
        <v>40909</v>
      </c>
      <c r="I146" s="129">
        <v>40969</v>
      </c>
      <c r="J146" s="115">
        <v>41000</v>
      </c>
      <c r="K146" s="114">
        <v>41026</v>
      </c>
      <c r="L146" s="130">
        <v>9.24</v>
      </c>
      <c r="M146" s="82">
        <v>0</v>
      </c>
    </row>
    <row r="147" spans="1:13" x14ac:dyDescent="0.25">
      <c r="A147" s="96" t="s">
        <v>485</v>
      </c>
      <c r="B147" s="44" t="str">
        <f>IF(C147="","",VLOOKUP($A147,'Infos Gerais'!$A$2:$D$101,4,FALSE))</f>
        <v>Extinto</v>
      </c>
      <c r="C147" s="5" t="str">
        <f>IF(A147="","",VLOOKUP($A147,'Infos Gerais'!$A$2:$I$101,7,FALSE))</f>
        <v>SEDS</v>
      </c>
      <c r="D147" s="6" t="str">
        <f>IF(C147="","",VLOOKUP($A147,'Infos Gerais'!$A$2:$I$101,9,FALSE))</f>
        <v>ELO</v>
      </c>
      <c r="E147" s="126" t="s">
        <v>52</v>
      </c>
      <c r="F147" s="127"/>
      <c r="G147" s="185">
        <v>27</v>
      </c>
      <c r="H147" s="115">
        <v>41000</v>
      </c>
      <c r="I147" s="129">
        <v>41061</v>
      </c>
      <c r="J147" s="115">
        <v>41091</v>
      </c>
      <c r="K147" s="114">
        <v>41121</v>
      </c>
      <c r="L147" s="130">
        <v>9.69</v>
      </c>
      <c r="M147" s="82">
        <v>0</v>
      </c>
    </row>
    <row r="148" spans="1:13" x14ac:dyDescent="0.25">
      <c r="A148" s="96" t="s">
        <v>485</v>
      </c>
      <c r="B148" s="44" t="str">
        <f>IF(C148="","",VLOOKUP($A148,'Infos Gerais'!$A$2:$D$101,4,FALSE))</f>
        <v>Extinto</v>
      </c>
      <c r="C148" s="5" t="str">
        <f>IF(A148="","",VLOOKUP($A148,'Infos Gerais'!$A$2:$I$101,7,FALSE))</f>
        <v>SEDS</v>
      </c>
      <c r="D148" s="6" t="str">
        <f>IF(C148="","",VLOOKUP($A148,'Infos Gerais'!$A$2:$I$101,9,FALSE))</f>
        <v>ELO</v>
      </c>
      <c r="E148" s="126" t="s">
        <v>55</v>
      </c>
      <c r="F148" s="127"/>
      <c r="G148" s="185">
        <v>28</v>
      </c>
      <c r="H148" s="115">
        <v>41091</v>
      </c>
      <c r="I148" s="129">
        <v>41153</v>
      </c>
      <c r="J148" s="115">
        <v>41183</v>
      </c>
      <c r="K148" s="114">
        <v>41213</v>
      </c>
      <c r="L148" s="130">
        <v>9.0500000000000007</v>
      </c>
      <c r="M148" s="82">
        <v>0</v>
      </c>
    </row>
    <row r="149" spans="1:13" x14ac:dyDescent="0.25">
      <c r="A149" s="96" t="s">
        <v>485</v>
      </c>
      <c r="B149" s="44" t="str">
        <f>IF(C149="","",VLOOKUP($A149,'Infos Gerais'!$A$2:$D$101,4,FALSE))</f>
        <v>Extinto</v>
      </c>
      <c r="C149" s="5" t="str">
        <f>IF(A149="","",VLOOKUP($A149,'Infos Gerais'!$A$2:$I$101,7,FALSE))</f>
        <v>SEDS</v>
      </c>
      <c r="D149" s="6" t="str">
        <f>IF(C149="","",VLOOKUP($A149,'Infos Gerais'!$A$2:$I$101,9,FALSE))</f>
        <v>ELO</v>
      </c>
      <c r="E149" s="126" t="s">
        <v>55</v>
      </c>
      <c r="F149" s="127"/>
      <c r="G149" s="185">
        <v>29</v>
      </c>
      <c r="H149" s="115">
        <v>41183</v>
      </c>
      <c r="I149" s="129">
        <v>41244</v>
      </c>
      <c r="J149" s="115">
        <v>41275</v>
      </c>
      <c r="K149" s="114">
        <v>41305</v>
      </c>
      <c r="L149" s="130">
        <v>9.5500000000000007</v>
      </c>
      <c r="M149" s="82">
        <v>0</v>
      </c>
    </row>
    <row r="150" spans="1:13" x14ac:dyDescent="0.25">
      <c r="A150" s="96" t="s">
        <v>485</v>
      </c>
      <c r="B150" s="44" t="str">
        <f>IF(C150="","",VLOOKUP($A150,'Infos Gerais'!$A$2:$D$101,4,FALSE))</f>
        <v>Extinto</v>
      </c>
      <c r="C150" s="5" t="str">
        <f>IF(A150="","",VLOOKUP($A150,'Infos Gerais'!$A$2:$I$101,7,FALSE))</f>
        <v>SEDS</v>
      </c>
      <c r="D150" s="6" t="str">
        <f>IF(C150="","",VLOOKUP($A150,'Infos Gerais'!$A$2:$I$101,9,FALSE))</f>
        <v>ELO</v>
      </c>
      <c r="E150" s="126" t="s">
        <v>55</v>
      </c>
      <c r="F150" s="127"/>
      <c r="G150" s="185">
        <v>30</v>
      </c>
      <c r="H150" s="115">
        <v>41275</v>
      </c>
      <c r="I150" s="129">
        <v>41334</v>
      </c>
      <c r="J150" s="115">
        <v>41365</v>
      </c>
      <c r="K150" s="114">
        <v>41394</v>
      </c>
      <c r="L150" s="130">
        <v>9.3000000000000007</v>
      </c>
      <c r="M150" s="82">
        <v>0</v>
      </c>
    </row>
    <row r="151" spans="1:13" x14ac:dyDescent="0.25">
      <c r="A151" s="96" t="s">
        <v>485</v>
      </c>
      <c r="B151" s="44" t="str">
        <f>IF(C151="","",VLOOKUP($A151,'Infos Gerais'!$A$2:$D$101,4,FALSE))</f>
        <v>Extinto</v>
      </c>
      <c r="C151" s="5" t="str">
        <f>IF(A151="","",VLOOKUP($A151,'Infos Gerais'!$A$2:$I$101,7,FALSE))</f>
        <v>SEDS</v>
      </c>
      <c r="D151" s="6" t="str">
        <f>IF(C151="","",VLOOKUP($A151,'Infos Gerais'!$A$2:$I$101,9,FALSE))</f>
        <v>ELO</v>
      </c>
      <c r="E151" s="126" t="s">
        <v>55</v>
      </c>
      <c r="F151" s="127"/>
      <c r="G151" s="185">
        <v>31</v>
      </c>
      <c r="H151" s="115">
        <v>41365</v>
      </c>
      <c r="I151" s="129">
        <v>41426</v>
      </c>
      <c r="J151" s="115">
        <v>41456</v>
      </c>
      <c r="K151" s="114">
        <v>41486</v>
      </c>
      <c r="L151" s="130">
        <v>8.61</v>
      </c>
      <c r="M151" s="82">
        <v>0</v>
      </c>
    </row>
    <row r="152" spans="1:13" x14ac:dyDescent="0.25">
      <c r="A152" s="96" t="s">
        <v>485</v>
      </c>
      <c r="B152" s="44" t="str">
        <f>IF(C152="","",VLOOKUP($A152,'Infos Gerais'!$A$2:$D$101,4,FALSE))</f>
        <v>Extinto</v>
      </c>
      <c r="C152" s="5" t="str">
        <f>IF(A152="","",VLOOKUP($A152,'Infos Gerais'!$A$2:$I$101,7,FALSE))</f>
        <v>SEDS</v>
      </c>
      <c r="D152" s="6" t="str">
        <f>IF(C152="","",VLOOKUP($A152,'Infos Gerais'!$A$2:$I$101,9,FALSE))</f>
        <v>ELO</v>
      </c>
      <c r="E152" s="126" t="s">
        <v>58</v>
      </c>
      <c r="F152" s="127"/>
      <c r="G152" s="185">
        <v>32</v>
      </c>
      <c r="H152" s="115">
        <v>41456</v>
      </c>
      <c r="I152" s="129">
        <v>41518</v>
      </c>
      <c r="J152" s="115">
        <v>41548</v>
      </c>
      <c r="K152" s="114">
        <v>41579</v>
      </c>
      <c r="L152" s="130">
        <v>9.14</v>
      </c>
      <c r="M152" s="82">
        <v>0</v>
      </c>
    </row>
    <row r="153" spans="1:13" x14ac:dyDescent="0.25">
      <c r="A153" s="96" t="s">
        <v>485</v>
      </c>
      <c r="B153" s="44" t="str">
        <f>IF(C153="","",VLOOKUP($A153,'Infos Gerais'!$A$2:$D$101,4,FALSE))</f>
        <v>Extinto</v>
      </c>
      <c r="C153" s="5" t="str">
        <f>IF(A153="","",VLOOKUP($A153,'Infos Gerais'!$A$2:$I$101,7,FALSE))</f>
        <v>SEDS</v>
      </c>
      <c r="D153" s="6" t="str">
        <f>IF(C153="","",VLOOKUP($A153,'Infos Gerais'!$A$2:$I$101,9,FALSE))</f>
        <v>ELO</v>
      </c>
      <c r="E153" s="126" t="s">
        <v>60</v>
      </c>
      <c r="F153" s="127"/>
      <c r="G153" s="185">
        <v>33</v>
      </c>
      <c r="H153" s="115">
        <v>41548</v>
      </c>
      <c r="I153" s="129">
        <v>41609</v>
      </c>
      <c r="J153" s="115">
        <v>41640</v>
      </c>
      <c r="K153" s="114">
        <v>41669</v>
      </c>
      <c r="L153" s="130">
        <v>9.44</v>
      </c>
      <c r="M153" s="82">
        <v>0</v>
      </c>
    </row>
    <row r="154" spans="1:13" x14ac:dyDescent="0.25">
      <c r="A154" s="96" t="s">
        <v>485</v>
      </c>
      <c r="B154" s="44" t="str">
        <f>IF(C154="","",VLOOKUP($A154,'Infos Gerais'!$A$2:$D$101,4,FALSE))</f>
        <v>Extinto</v>
      </c>
      <c r="C154" s="5" t="str">
        <f>IF(A154="","",VLOOKUP($A154,'Infos Gerais'!$A$2:$I$101,7,FALSE))</f>
        <v>SEDS</v>
      </c>
      <c r="D154" s="6" t="str">
        <f>IF(C154="","",VLOOKUP($A154,'Infos Gerais'!$A$2:$I$101,9,FALSE))</f>
        <v>ELO</v>
      </c>
      <c r="E154" s="126" t="s">
        <v>60</v>
      </c>
      <c r="F154" s="127"/>
      <c r="G154" s="185">
        <v>34</v>
      </c>
      <c r="H154" s="115">
        <v>41640</v>
      </c>
      <c r="I154" s="129">
        <v>41699</v>
      </c>
      <c r="J154" s="115">
        <v>41730</v>
      </c>
      <c r="K154" s="114">
        <v>41759</v>
      </c>
      <c r="L154" s="130">
        <v>9.49</v>
      </c>
      <c r="M154" s="82">
        <v>0</v>
      </c>
    </row>
    <row r="155" spans="1:13" x14ac:dyDescent="0.25">
      <c r="A155" s="96" t="s">
        <v>485</v>
      </c>
      <c r="B155" s="44" t="str">
        <f>IF(C155="","",VLOOKUP($A155,'Infos Gerais'!$A$2:$D$101,4,FALSE))</f>
        <v>Extinto</v>
      </c>
      <c r="C155" s="5" t="str">
        <f>IF(A155="","",VLOOKUP($A155,'Infos Gerais'!$A$2:$I$101,7,FALSE))</f>
        <v>SEDS</v>
      </c>
      <c r="D155" s="6" t="str">
        <f>IF(C155="","",VLOOKUP($A155,'Infos Gerais'!$A$2:$I$101,9,FALSE))</f>
        <v>ELO</v>
      </c>
      <c r="E155" s="126" t="s">
        <v>60</v>
      </c>
      <c r="F155" s="127"/>
      <c r="G155" s="185">
        <v>35</v>
      </c>
      <c r="H155" s="115">
        <v>41730</v>
      </c>
      <c r="I155" s="129">
        <v>41791</v>
      </c>
      <c r="J155" s="115">
        <v>41821</v>
      </c>
      <c r="K155" s="114">
        <v>41855</v>
      </c>
      <c r="L155" s="130">
        <v>8.94</v>
      </c>
      <c r="M155" s="82">
        <v>0</v>
      </c>
    </row>
    <row r="156" spans="1:13" x14ac:dyDescent="0.25">
      <c r="A156" s="96" t="s">
        <v>485</v>
      </c>
      <c r="B156" s="44" t="str">
        <f>IF(C156="","",VLOOKUP($A156,'Infos Gerais'!$A$2:$D$101,4,FALSE))</f>
        <v>Extinto</v>
      </c>
      <c r="C156" s="5" t="str">
        <f>IF(A156="","",VLOOKUP($A156,'Infos Gerais'!$A$2:$I$101,7,FALSE))</f>
        <v>SEDS</v>
      </c>
      <c r="D156" s="6" t="str">
        <f>IF(C156="","",VLOOKUP($A156,'Infos Gerais'!$A$2:$I$101,9,FALSE))</f>
        <v>ELO</v>
      </c>
      <c r="E156" s="126" t="s">
        <v>62</v>
      </c>
      <c r="F156" s="127"/>
      <c r="G156" s="185">
        <v>36</v>
      </c>
      <c r="H156" s="115">
        <v>41821</v>
      </c>
      <c r="I156" s="129">
        <v>41883</v>
      </c>
      <c r="J156" s="115">
        <v>41913</v>
      </c>
      <c r="K156" s="114">
        <v>41946</v>
      </c>
      <c r="L156" s="130">
        <v>9.31</v>
      </c>
      <c r="M156" s="82">
        <v>0</v>
      </c>
    </row>
    <row r="157" spans="1:13" x14ac:dyDescent="0.25">
      <c r="A157" s="96" t="s">
        <v>485</v>
      </c>
      <c r="B157" s="44" t="str">
        <f>IF(C157="","",VLOOKUP($A157,'Infos Gerais'!$A$2:$D$101,4,FALSE))</f>
        <v>Extinto</v>
      </c>
      <c r="C157" s="5" t="str">
        <f>IF(A157="","",VLOOKUP($A157,'Infos Gerais'!$A$2:$I$101,7,FALSE))</f>
        <v>SEDS</v>
      </c>
      <c r="D157" s="6" t="str">
        <f>IF(C157="","",VLOOKUP($A157,'Infos Gerais'!$A$2:$I$101,9,FALSE))</f>
        <v>ELO</v>
      </c>
      <c r="E157" s="126" t="s">
        <v>62</v>
      </c>
      <c r="F157" s="127"/>
      <c r="G157" s="185">
        <v>37</v>
      </c>
      <c r="H157" s="115">
        <v>41913</v>
      </c>
      <c r="I157" s="129">
        <v>41974</v>
      </c>
      <c r="J157" s="115">
        <v>42005</v>
      </c>
      <c r="K157" s="114">
        <v>42034</v>
      </c>
      <c r="L157" s="130">
        <v>9.42</v>
      </c>
      <c r="M157" s="82">
        <v>0</v>
      </c>
    </row>
    <row r="158" spans="1:13" x14ac:dyDescent="0.25">
      <c r="A158" s="96" t="s">
        <v>485</v>
      </c>
      <c r="B158" s="44" t="str">
        <f>IF(C158="","",VLOOKUP($A158,'Infos Gerais'!$A$2:$D$101,4,FALSE))</f>
        <v>Extinto</v>
      </c>
      <c r="C158" s="5" t="str">
        <f>IF(A158="","",VLOOKUP($A158,'Infos Gerais'!$A$2:$I$101,7,FALSE))</f>
        <v>SEDS</v>
      </c>
      <c r="D158" s="6" t="str">
        <f>IF(C158="","",VLOOKUP($A158,'Infos Gerais'!$A$2:$I$101,9,FALSE))</f>
        <v>ELO</v>
      </c>
      <c r="E158" s="126" t="s">
        <v>62</v>
      </c>
      <c r="F158" s="127"/>
      <c r="G158" s="185">
        <v>38</v>
      </c>
      <c r="H158" s="115">
        <v>42005</v>
      </c>
      <c r="I158" s="129">
        <v>42064</v>
      </c>
      <c r="J158" s="115">
        <v>42095</v>
      </c>
      <c r="K158" s="114">
        <v>42150</v>
      </c>
      <c r="L158" s="130">
        <v>8.14</v>
      </c>
      <c r="M158" s="82">
        <v>0</v>
      </c>
    </row>
    <row r="159" spans="1:13" x14ac:dyDescent="0.25">
      <c r="A159" s="96" t="s">
        <v>485</v>
      </c>
      <c r="B159" s="44" t="str">
        <f>IF(C159="","",VLOOKUP($A159,'Infos Gerais'!$A$2:$D$101,4,FALSE))</f>
        <v>Extinto</v>
      </c>
      <c r="C159" s="5" t="str">
        <f>IF(A159="","",VLOOKUP($A159,'Infos Gerais'!$A$2:$I$101,7,FALSE))</f>
        <v>SEDS</v>
      </c>
      <c r="D159" s="6" t="str">
        <f>IF(C159="","",VLOOKUP($A159,'Infos Gerais'!$A$2:$I$101,9,FALSE))</f>
        <v>ELO</v>
      </c>
      <c r="E159" s="126" t="s">
        <v>64</v>
      </c>
      <c r="F159" s="127"/>
      <c r="G159" s="185">
        <v>39</v>
      </c>
      <c r="H159" s="115">
        <v>42095</v>
      </c>
      <c r="I159" s="129">
        <v>42156</v>
      </c>
      <c r="J159" s="115">
        <v>42186</v>
      </c>
      <c r="K159" s="114">
        <v>42236</v>
      </c>
      <c r="L159" s="130">
        <v>9.94</v>
      </c>
      <c r="M159" s="82">
        <v>0</v>
      </c>
    </row>
    <row r="160" spans="1:13" x14ac:dyDescent="0.25">
      <c r="A160" s="96" t="s">
        <v>485</v>
      </c>
      <c r="B160" s="44" t="str">
        <f>IF(C160="","",VLOOKUP($A160,'Infos Gerais'!$A$2:$D$101,4,FALSE))</f>
        <v>Extinto</v>
      </c>
      <c r="C160" s="5" t="str">
        <f>IF(A160="","",VLOOKUP($A160,'Infos Gerais'!$A$2:$I$101,7,FALSE))</f>
        <v>SEDS</v>
      </c>
      <c r="D160" s="6" t="str">
        <f>IF(C160="","",VLOOKUP($A160,'Infos Gerais'!$A$2:$I$101,9,FALSE))</f>
        <v>ELO</v>
      </c>
      <c r="E160" s="126" t="s">
        <v>64</v>
      </c>
      <c r="F160" s="127"/>
      <c r="G160" s="185">
        <v>40</v>
      </c>
      <c r="H160" s="115">
        <v>42186</v>
      </c>
      <c r="I160" s="129">
        <v>42248</v>
      </c>
      <c r="J160" s="115">
        <v>42278</v>
      </c>
      <c r="K160" s="114">
        <v>42318</v>
      </c>
      <c r="L160" s="130">
        <v>9.9</v>
      </c>
      <c r="M160" s="82">
        <v>0</v>
      </c>
    </row>
    <row r="161" spans="1:13" x14ac:dyDescent="0.25">
      <c r="A161" s="96" t="s">
        <v>485</v>
      </c>
      <c r="B161" s="44" t="str">
        <f>IF(C161="","",VLOOKUP($A161,'Infos Gerais'!$A$2:$D$101,4,FALSE))</f>
        <v>Extinto</v>
      </c>
      <c r="C161" s="5" t="str">
        <f>IF(A161="","",VLOOKUP($A161,'Infos Gerais'!$A$2:$I$101,7,FALSE))</f>
        <v>SEDS</v>
      </c>
      <c r="D161" s="6" t="str">
        <f>IF(C161="","",VLOOKUP($A161,'Infos Gerais'!$A$2:$I$101,9,FALSE))</f>
        <v>ELO</v>
      </c>
      <c r="E161" s="126" t="s">
        <v>66</v>
      </c>
      <c r="F161" s="127"/>
      <c r="G161" s="185">
        <v>41</v>
      </c>
      <c r="H161" s="115">
        <v>42278</v>
      </c>
      <c r="I161" s="129">
        <v>42339</v>
      </c>
      <c r="J161" s="115">
        <v>42370</v>
      </c>
      <c r="K161" s="114">
        <v>42398</v>
      </c>
      <c r="L161" s="130">
        <v>9.6300000000000008</v>
      </c>
      <c r="M161" s="82">
        <v>0</v>
      </c>
    </row>
    <row r="162" spans="1:13" x14ac:dyDescent="0.25">
      <c r="A162" s="96" t="s">
        <v>485</v>
      </c>
      <c r="B162" s="44" t="str">
        <f>IF(C162="","",VLOOKUP($A162,'Infos Gerais'!$A$2:$D$101,4,FALSE))</f>
        <v>Extinto</v>
      </c>
      <c r="C162" s="5" t="str">
        <f>IF(A162="","",VLOOKUP($A162,'Infos Gerais'!$A$2:$I$101,7,FALSE))</f>
        <v>SEDS</v>
      </c>
      <c r="D162" s="6" t="str">
        <f>IF(C162="","",VLOOKUP($A162,'Infos Gerais'!$A$2:$I$101,9,FALSE))</f>
        <v>ELO</v>
      </c>
      <c r="E162" s="126" t="s">
        <v>66</v>
      </c>
      <c r="F162" s="127"/>
      <c r="G162" s="185">
        <v>42</v>
      </c>
      <c r="H162" s="115">
        <v>42370</v>
      </c>
      <c r="I162" s="129">
        <v>42401</v>
      </c>
      <c r="J162" s="115">
        <v>42430</v>
      </c>
      <c r="K162" s="114">
        <v>42460</v>
      </c>
      <c r="L162" s="130">
        <v>9.5299999999999994</v>
      </c>
      <c r="M162" s="82">
        <v>0</v>
      </c>
    </row>
    <row r="163" spans="1:13" x14ac:dyDescent="0.25">
      <c r="A163" s="96" t="s">
        <v>485</v>
      </c>
      <c r="B163" s="44" t="str">
        <f>IF(C163="","",VLOOKUP($A163,'Infos Gerais'!$A$2:$D$101,4,FALSE))</f>
        <v>Extinto</v>
      </c>
      <c r="C163" s="5" t="str">
        <f>IF(A163="","",VLOOKUP($A163,'Infos Gerais'!$A$2:$I$101,7,FALSE))</f>
        <v>SEDS</v>
      </c>
      <c r="D163" s="6" t="str">
        <f>IF(C163="","",VLOOKUP($A163,'Infos Gerais'!$A$2:$I$101,9,FALSE))</f>
        <v>ELO</v>
      </c>
      <c r="E163" s="126" t="s">
        <v>67</v>
      </c>
      <c r="F163" s="127"/>
      <c r="G163" s="185">
        <v>43</v>
      </c>
      <c r="H163" s="115">
        <v>42430</v>
      </c>
      <c r="I163" s="129">
        <v>42461</v>
      </c>
      <c r="J163" s="115">
        <v>42491</v>
      </c>
      <c r="K163" s="114">
        <v>42531</v>
      </c>
      <c r="L163" s="130">
        <v>9.0299999999999994</v>
      </c>
      <c r="M163" s="82">
        <v>0</v>
      </c>
    </row>
    <row r="164" spans="1:13" x14ac:dyDescent="0.25">
      <c r="A164" s="96" t="s">
        <v>486</v>
      </c>
      <c r="B164" s="44" t="str">
        <f>IF(C164="","",VLOOKUP($A164,'Infos Gerais'!$A$2:$D$101,4,FALSE))</f>
        <v>Extinto</v>
      </c>
      <c r="C164" s="5" t="str">
        <f>IF(A164="","",VLOOKUP($A164,'Infos Gerais'!$A$2:$I$101,7,FALSE))</f>
        <v>FRM</v>
      </c>
      <c r="D164" s="6" t="str">
        <f>IF(C164="","",VLOOKUP($A164,'Infos Gerais'!$A$2:$I$101,9,FALSE))</f>
        <v>AMEIS</v>
      </c>
      <c r="E164" s="126" t="s">
        <v>29</v>
      </c>
      <c r="F164" s="127"/>
      <c r="G164" s="185">
        <v>1</v>
      </c>
      <c r="H164" s="115">
        <v>38596</v>
      </c>
      <c r="I164" s="129">
        <v>38353</v>
      </c>
      <c r="J164" s="115">
        <v>38763</v>
      </c>
      <c r="K164" s="114">
        <v>38763</v>
      </c>
      <c r="L164" s="130">
        <v>8</v>
      </c>
      <c r="M164" s="82">
        <v>0</v>
      </c>
    </row>
    <row r="165" spans="1:13" x14ac:dyDescent="0.25">
      <c r="A165" s="96" t="s">
        <v>486</v>
      </c>
      <c r="B165" s="44" t="str">
        <f>IF(C165="","",VLOOKUP($A165,'Infos Gerais'!$A$2:$D$101,4,FALSE))</f>
        <v>Extinto</v>
      </c>
      <c r="C165" s="5" t="str">
        <f>IF(A165="","",VLOOKUP($A165,'Infos Gerais'!$A$2:$I$101,7,FALSE))</f>
        <v>FRM</v>
      </c>
      <c r="D165" s="6" t="str">
        <f>IF(C165="","",VLOOKUP($A165,'Infos Gerais'!$A$2:$I$101,9,FALSE))</f>
        <v>AMEIS</v>
      </c>
      <c r="E165" s="126" t="s">
        <v>37</v>
      </c>
      <c r="F165" s="127"/>
      <c r="G165" s="185">
        <v>2</v>
      </c>
      <c r="H165" s="115">
        <v>38749</v>
      </c>
      <c r="I165" s="129">
        <v>38838</v>
      </c>
      <c r="J165" s="115">
        <v>38887</v>
      </c>
      <c r="K165" s="114">
        <v>38887</v>
      </c>
      <c r="L165" s="130">
        <v>10</v>
      </c>
      <c r="M165" s="82">
        <v>0</v>
      </c>
    </row>
    <row r="166" spans="1:13" x14ac:dyDescent="0.25">
      <c r="A166" s="96" t="s">
        <v>486</v>
      </c>
      <c r="B166" s="44" t="str">
        <f>IF(C166="","",VLOOKUP($A166,'Infos Gerais'!$A$2:$D$101,4,FALSE))</f>
        <v>Extinto</v>
      </c>
      <c r="C166" s="5" t="str">
        <f>IF(A166="","",VLOOKUP($A166,'Infos Gerais'!$A$2:$I$101,7,FALSE))</f>
        <v>FRM</v>
      </c>
      <c r="D166" s="6" t="str">
        <f>IF(C166="","",VLOOKUP($A166,'Infos Gerais'!$A$2:$I$101,9,FALSE))</f>
        <v>AMEIS</v>
      </c>
      <c r="E166" s="126" t="s">
        <v>37</v>
      </c>
      <c r="F166" s="127"/>
      <c r="G166" s="185">
        <v>3</v>
      </c>
      <c r="H166" s="115">
        <v>38838</v>
      </c>
      <c r="I166" s="129">
        <v>38930</v>
      </c>
      <c r="J166" s="115">
        <v>39125</v>
      </c>
      <c r="K166" s="114">
        <v>39125</v>
      </c>
      <c r="L166" s="130">
        <v>9.5</v>
      </c>
      <c r="M166" s="82">
        <v>0</v>
      </c>
    </row>
    <row r="167" spans="1:13" x14ac:dyDescent="0.25">
      <c r="A167" s="96" t="s">
        <v>487</v>
      </c>
      <c r="B167" s="44" t="str">
        <f>IF(C167="","",VLOOKUP($A167,'Infos Gerais'!$A$2:$D$101,4,FALSE))</f>
        <v>Extinto</v>
      </c>
      <c r="C167" s="5" t="str">
        <f>IF(A167="","",VLOOKUP($A167,'Infos Gerais'!$A$2:$I$101,7,FALSE))</f>
        <v>SEDESE</v>
      </c>
      <c r="D167" s="6" t="str">
        <f>IF(C167="","",VLOOKUP($A167,'Infos Gerais'!$A$2:$I$101,9,FALSE))</f>
        <v>HUMANIZARTE</v>
      </c>
      <c r="E167" s="126" t="s">
        <v>34</v>
      </c>
      <c r="F167" s="127"/>
      <c r="G167" s="185">
        <v>1</v>
      </c>
      <c r="H167" s="115">
        <v>38677</v>
      </c>
      <c r="I167" s="129">
        <v>38769</v>
      </c>
      <c r="J167" s="115">
        <v>38791</v>
      </c>
      <c r="K167" s="114">
        <v>38791</v>
      </c>
      <c r="L167" s="130">
        <v>9.85</v>
      </c>
      <c r="M167" s="82">
        <v>0</v>
      </c>
    </row>
    <row r="168" spans="1:13" x14ac:dyDescent="0.25">
      <c r="A168" s="96" t="s">
        <v>487</v>
      </c>
      <c r="B168" s="44" t="str">
        <f>IF(C168="","",VLOOKUP($A168,'Infos Gerais'!$A$2:$D$101,4,FALSE))</f>
        <v>Extinto</v>
      </c>
      <c r="C168" s="5" t="str">
        <f>IF(A168="","",VLOOKUP($A168,'Infos Gerais'!$A$2:$I$101,7,FALSE))</f>
        <v>SEDESE</v>
      </c>
      <c r="D168" s="6" t="str">
        <f>IF(C168="","",VLOOKUP($A168,'Infos Gerais'!$A$2:$I$101,9,FALSE))</f>
        <v>HUMANIZARTE</v>
      </c>
      <c r="E168" s="126" t="s">
        <v>34</v>
      </c>
      <c r="F168" s="127"/>
      <c r="G168" s="185">
        <v>2</v>
      </c>
      <c r="H168" s="115">
        <v>38770</v>
      </c>
      <c r="I168" s="129">
        <v>38919</v>
      </c>
      <c r="J168" s="115">
        <v>38899</v>
      </c>
      <c r="K168" s="114">
        <v>38929</v>
      </c>
      <c r="L168" s="130">
        <v>10</v>
      </c>
      <c r="M168" s="82">
        <v>0</v>
      </c>
    </row>
    <row r="169" spans="1:13" x14ac:dyDescent="0.25">
      <c r="A169" s="96" t="s">
        <v>487</v>
      </c>
      <c r="B169" s="44" t="str">
        <f>IF(C169="","",VLOOKUP($A169,'Infos Gerais'!$A$2:$D$101,4,FALSE))</f>
        <v>Extinto</v>
      </c>
      <c r="C169" s="5" t="str">
        <f>IF(A169="","",VLOOKUP($A169,'Infos Gerais'!$A$2:$I$101,7,FALSE))</f>
        <v>SEDESE</v>
      </c>
      <c r="D169" s="6" t="str">
        <f>IF(C169="","",VLOOKUP($A169,'Infos Gerais'!$A$2:$I$101,9,FALSE))</f>
        <v>HUMANIZARTE</v>
      </c>
      <c r="E169" s="126" t="s">
        <v>34</v>
      </c>
      <c r="F169" s="127"/>
      <c r="G169" s="185">
        <v>3</v>
      </c>
      <c r="H169" s="115">
        <v>38920</v>
      </c>
      <c r="I169" s="129">
        <v>39042</v>
      </c>
      <c r="J169" s="115">
        <v>39041</v>
      </c>
      <c r="K169" s="114">
        <v>39041</v>
      </c>
      <c r="L169" s="130">
        <v>10</v>
      </c>
      <c r="M169" s="82">
        <v>0</v>
      </c>
    </row>
    <row r="170" spans="1:13" x14ac:dyDescent="0.25">
      <c r="A170" s="96" t="s">
        <v>487</v>
      </c>
      <c r="B170" s="44" t="str">
        <f>IF(C170="","",VLOOKUP($A170,'Infos Gerais'!$A$2:$D$101,4,FALSE))</f>
        <v>Extinto</v>
      </c>
      <c r="C170" s="5" t="str">
        <f>IF(A170="","",VLOOKUP($A170,'Infos Gerais'!$A$2:$I$101,7,FALSE))</f>
        <v>SEDESE</v>
      </c>
      <c r="D170" s="6" t="str">
        <f>IF(C170="","",VLOOKUP($A170,'Infos Gerais'!$A$2:$I$101,9,FALSE))</f>
        <v>HUMANIZARTE</v>
      </c>
      <c r="E170" s="126" t="s">
        <v>37</v>
      </c>
      <c r="F170" s="127"/>
      <c r="G170" s="185">
        <v>4</v>
      </c>
      <c r="H170" s="115">
        <v>39022</v>
      </c>
      <c r="I170" s="129">
        <v>39142</v>
      </c>
      <c r="J170" s="115">
        <v>39161</v>
      </c>
      <c r="K170" s="114">
        <v>39161</v>
      </c>
      <c r="L170" s="130">
        <v>10</v>
      </c>
      <c r="M170" s="82">
        <v>0</v>
      </c>
    </row>
    <row r="171" spans="1:13" x14ac:dyDescent="0.25">
      <c r="A171" s="96" t="s">
        <v>488</v>
      </c>
      <c r="B171" s="44" t="str">
        <f>IF(C171="","",VLOOKUP($A171,'Infos Gerais'!$A$2:$D$101,4,FALSE))</f>
        <v>Extinto</v>
      </c>
      <c r="C171" s="5" t="str">
        <f>IF(A171="","",VLOOKUP($A171,'Infos Gerais'!$A$2:$I$101,7,FALSE))</f>
        <v>FTVM</v>
      </c>
      <c r="D171" s="6" t="str">
        <f>IF(C171="","",VLOOKUP($A171,'Infos Gerais'!$A$2:$I$101,9,FALSE))</f>
        <v>ADTV</v>
      </c>
      <c r="E171" s="126" t="s">
        <v>29</v>
      </c>
      <c r="F171" s="127"/>
      <c r="G171" s="185">
        <v>1</v>
      </c>
      <c r="H171" s="115">
        <v>38687</v>
      </c>
      <c r="I171" s="129">
        <v>38749</v>
      </c>
      <c r="J171" s="115">
        <v>38777</v>
      </c>
      <c r="K171" s="114">
        <v>38796</v>
      </c>
      <c r="L171" s="130">
        <v>8.7899999999999991</v>
      </c>
      <c r="M171" s="82">
        <v>0</v>
      </c>
    </row>
    <row r="172" spans="1:13" x14ac:dyDescent="0.25">
      <c r="A172" s="96" t="s">
        <v>488</v>
      </c>
      <c r="B172" s="44" t="str">
        <f>IF(C172="","",VLOOKUP($A172,'Infos Gerais'!$A$2:$D$101,4,FALSE))</f>
        <v>Extinto</v>
      </c>
      <c r="C172" s="5" t="str">
        <f>IF(A172="","",VLOOKUP($A172,'Infos Gerais'!$A$2:$I$101,7,FALSE))</f>
        <v>FTVM</v>
      </c>
      <c r="D172" s="6" t="str">
        <f>IF(C172="","",VLOOKUP($A172,'Infos Gerais'!$A$2:$I$101,9,FALSE))</f>
        <v>ADTV</v>
      </c>
      <c r="E172" s="126" t="s">
        <v>34</v>
      </c>
      <c r="F172" s="127"/>
      <c r="G172" s="185">
        <v>2</v>
      </c>
      <c r="H172" s="115">
        <v>38777</v>
      </c>
      <c r="I172" s="129">
        <v>38838</v>
      </c>
      <c r="J172" s="115">
        <v>38869</v>
      </c>
      <c r="K172" s="114">
        <v>38896</v>
      </c>
      <c r="L172" s="130">
        <v>9.4700000000000006</v>
      </c>
      <c r="M172" s="82">
        <v>0</v>
      </c>
    </row>
    <row r="173" spans="1:13" x14ac:dyDescent="0.25">
      <c r="A173" s="96" t="s">
        <v>488</v>
      </c>
      <c r="B173" s="44" t="str">
        <f>IF(C173="","",VLOOKUP($A173,'Infos Gerais'!$A$2:$D$101,4,FALSE))</f>
        <v>Extinto</v>
      </c>
      <c r="C173" s="5" t="str">
        <f>IF(A173="","",VLOOKUP($A173,'Infos Gerais'!$A$2:$I$101,7,FALSE))</f>
        <v>FTVM</v>
      </c>
      <c r="D173" s="6" t="str">
        <f>IF(C173="","",VLOOKUP($A173,'Infos Gerais'!$A$2:$I$101,9,FALSE))</f>
        <v>ADTV</v>
      </c>
      <c r="E173" s="126" t="s">
        <v>34</v>
      </c>
      <c r="F173" s="127"/>
      <c r="G173" s="185">
        <v>3</v>
      </c>
      <c r="H173" s="115">
        <v>38869</v>
      </c>
      <c r="I173" s="129">
        <v>38930</v>
      </c>
      <c r="J173" s="115">
        <v>38961</v>
      </c>
      <c r="K173" s="114">
        <v>38979</v>
      </c>
      <c r="L173" s="130">
        <v>8.89</v>
      </c>
      <c r="M173" s="82">
        <v>0</v>
      </c>
    </row>
    <row r="174" spans="1:13" x14ac:dyDescent="0.25">
      <c r="A174" s="96" t="s">
        <v>488</v>
      </c>
      <c r="B174" s="44" t="str">
        <f>IF(C174="","",VLOOKUP($A174,'Infos Gerais'!$A$2:$D$101,4,FALSE))</f>
        <v>Extinto</v>
      </c>
      <c r="C174" s="5" t="str">
        <f>IF(A174="","",VLOOKUP($A174,'Infos Gerais'!$A$2:$I$101,7,FALSE))</f>
        <v>FTVM</v>
      </c>
      <c r="D174" s="6" t="str">
        <f>IF(C174="","",VLOOKUP($A174,'Infos Gerais'!$A$2:$I$101,9,FALSE))</f>
        <v>ADTV</v>
      </c>
      <c r="E174" s="126" t="s">
        <v>37</v>
      </c>
      <c r="F174" s="127"/>
      <c r="G174" s="185">
        <v>4</v>
      </c>
      <c r="H174" s="115">
        <v>38961</v>
      </c>
      <c r="I174" s="129">
        <v>39022</v>
      </c>
      <c r="J174" s="115">
        <v>39052</v>
      </c>
      <c r="K174" s="114">
        <v>39040</v>
      </c>
      <c r="L174" s="130">
        <v>9.1300000000000008</v>
      </c>
      <c r="M174" s="82">
        <v>0</v>
      </c>
    </row>
    <row r="175" spans="1:13" x14ac:dyDescent="0.25">
      <c r="A175" s="96" t="s">
        <v>488</v>
      </c>
      <c r="B175" s="44" t="str">
        <f>IF(C175="","",VLOOKUP($A175,'Infos Gerais'!$A$2:$D$101,4,FALSE))</f>
        <v>Extinto</v>
      </c>
      <c r="C175" s="5" t="str">
        <f>IF(A175="","",VLOOKUP($A175,'Infos Gerais'!$A$2:$I$101,7,FALSE))</f>
        <v>FTVM</v>
      </c>
      <c r="D175" s="6" t="str">
        <f>IF(C175="","",VLOOKUP($A175,'Infos Gerais'!$A$2:$I$101,9,FALSE))</f>
        <v>ADTV</v>
      </c>
      <c r="E175" s="126" t="s">
        <v>37</v>
      </c>
      <c r="F175" s="127"/>
      <c r="G175" s="185">
        <v>5</v>
      </c>
      <c r="H175" s="115">
        <v>39052</v>
      </c>
      <c r="I175" s="129">
        <v>39114</v>
      </c>
      <c r="J175" s="115">
        <v>39142</v>
      </c>
      <c r="K175" s="114">
        <v>39160</v>
      </c>
      <c r="L175" s="130">
        <v>8.84</v>
      </c>
      <c r="M175" s="82">
        <v>0</v>
      </c>
    </row>
    <row r="176" spans="1:13" x14ac:dyDescent="0.25">
      <c r="A176" s="96" t="s">
        <v>488</v>
      </c>
      <c r="B176" s="44" t="str">
        <f>IF(C176="","",VLOOKUP($A176,'Infos Gerais'!$A$2:$D$101,4,FALSE))</f>
        <v>Extinto</v>
      </c>
      <c r="C176" s="5" t="str">
        <f>IF(A176="","",VLOOKUP($A176,'Infos Gerais'!$A$2:$I$101,7,FALSE))</f>
        <v>FTVM</v>
      </c>
      <c r="D176" s="6" t="str">
        <f>IF(C176="","",VLOOKUP($A176,'Infos Gerais'!$A$2:$I$101,9,FALSE))</f>
        <v>ADTV</v>
      </c>
      <c r="E176" s="126" t="s">
        <v>40</v>
      </c>
      <c r="F176" s="127"/>
      <c r="G176" s="185">
        <v>6</v>
      </c>
      <c r="H176" s="115">
        <v>39142</v>
      </c>
      <c r="I176" s="129">
        <v>39203</v>
      </c>
      <c r="J176" s="115">
        <v>39234</v>
      </c>
      <c r="K176" s="114">
        <v>39252</v>
      </c>
      <c r="L176" s="130">
        <v>8.65</v>
      </c>
      <c r="M176" s="82">
        <v>0</v>
      </c>
    </row>
    <row r="177" spans="1:13" x14ac:dyDescent="0.25">
      <c r="A177" s="96" t="s">
        <v>488</v>
      </c>
      <c r="B177" s="44" t="str">
        <f>IF(C177="","",VLOOKUP($A177,'Infos Gerais'!$A$2:$D$101,4,FALSE))</f>
        <v>Extinto</v>
      </c>
      <c r="C177" s="5" t="str">
        <f>IF(A177="","",VLOOKUP($A177,'Infos Gerais'!$A$2:$I$101,7,FALSE))</f>
        <v>FTVM</v>
      </c>
      <c r="D177" s="6" t="str">
        <f>IF(C177="","",VLOOKUP($A177,'Infos Gerais'!$A$2:$I$101,9,FALSE))</f>
        <v>ADTV</v>
      </c>
      <c r="E177" s="126" t="s">
        <v>43</v>
      </c>
      <c r="F177" s="127"/>
      <c r="G177" s="185">
        <v>7</v>
      </c>
      <c r="H177" s="115">
        <v>39234</v>
      </c>
      <c r="I177" s="129">
        <v>39295</v>
      </c>
      <c r="J177" s="115">
        <v>39326</v>
      </c>
      <c r="K177" s="114">
        <v>39344</v>
      </c>
      <c r="L177" s="130">
        <v>8.51</v>
      </c>
      <c r="M177" s="82">
        <v>0</v>
      </c>
    </row>
    <row r="178" spans="1:13" x14ac:dyDescent="0.25">
      <c r="A178" s="96" t="s">
        <v>488</v>
      </c>
      <c r="B178" s="44" t="str">
        <f>IF(C178="","",VLOOKUP($A178,'Infos Gerais'!$A$2:$D$101,4,FALSE))</f>
        <v>Extinto</v>
      </c>
      <c r="C178" s="5" t="str">
        <f>IF(A178="","",VLOOKUP($A178,'Infos Gerais'!$A$2:$I$101,7,FALSE))</f>
        <v>FTVM</v>
      </c>
      <c r="D178" s="6" t="str">
        <f>IF(C178="","",VLOOKUP($A178,'Infos Gerais'!$A$2:$I$101,9,FALSE))</f>
        <v>ADTV</v>
      </c>
      <c r="E178" s="126" t="s">
        <v>43</v>
      </c>
      <c r="F178" s="127"/>
      <c r="G178" s="185">
        <v>8</v>
      </c>
      <c r="H178" s="115">
        <v>39326</v>
      </c>
      <c r="I178" s="129">
        <v>39387</v>
      </c>
      <c r="J178" s="115">
        <v>39417</v>
      </c>
      <c r="K178" s="114">
        <v>39435</v>
      </c>
      <c r="L178" s="130">
        <v>8.4700000000000006</v>
      </c>
      <c r="M178" s="82">
        <v>0</v>
      </c>
    </row>
    <row r="179" spans="1:13" x14ac:dyDescent="0.25">
      <c r="A179" s="96" t="s">
        <v>488</v>
      </c>
      <c r="B179" s="44" t="str">
        <f>IF(C179="","",VLOOKUP($A179,'Infos Gerais'!$A$2:$D$101,4,FALSE))</f>
        <v>Extinto</v>
      </c>
      <c r="C179" s="5" t="str">
        <f>IF(A179="","",VLOOKUP($A179,'Infos Gerais'!$A$2:$I$101,7,FALSE))</f>
        <v>FTVM</v>
      </c>
      <c r="D179" s="6" t="str">
        <f>IF(C179="","",VLOOKUP($A179,'Infos Gerais'!$A$2:$I$101,9,FALSE))</f>
        <v>ADTV</v>
      </c>
      <c r="E179" s="126" t="s">
        <v>46</v>
      </c>
      <c r="F179" s="127"/>
      <c r="G179" s="185">
        <v>9</v>
      </c>
      <c r="H179" s="115">
        <v>39417</v>
      </c>
      <c r="I179" s="129">
        <v>39479</v>
      </c>
      <c r="J179" s="115">
        <v>39508</v>
      </c>
      <c r="K179" s="114">
        <v>39533</v>
      </c>
      <c r="L179" s="130">
        <v>8.15</v>
      </c>
      <c r="M179" s="82">
        <v>0</v>
      </c>
    </row>
    <row r="180" spans="1:13" x14ac:dyDescent="0.25">
      <c r="A180" s="96" t="s">
        <v>488</v>
      </c>
      <c r="B180" s="44" t="str">
        <f>IF(C180="","",VLOOKUP($A180,'Infos Gerais'!$A$2:$D$101,4,FALSE))</f>
        <v>Extinto</v>
      </c>
      <c r="C180" s="5" t="str">
        <f>IF(A180="","",VLOOKUP($A180,'Infos Gerais'!$A$2:$I$101,7,FALSE))</f>
        <v>FTVM</v>
      </c>
      <c r="D180" s="6" t="str">
        <f>IF(C180="","",VLOOKUP($A180,'Infos Gerais'!$A$2:$I$101,9,FALSE))</f>
        <v>ADTV</v>
      </c>
      <c r="E180" s="126" t="s">
        <v>46</v>
      </c>
      <c r="F180" s="127"/>
      <c r="G180" s="185">
        <v>10</v>
      </c>
      <c r="H180" s="115">
        <v>39508</v>
      </c>
      <c r="I180" s="129">
        <v>39569</v>
      </c>
      <c r="J180" s="115">
        <v>39600</v>
      </c>
      <c r="K180" s="114">
        <v>39630</v>
      </c>
      <c r="L180" s="130">
        <v>9.14</v>
      </c>
      <c r="M180" s="82">
        <v>0</v>
      </c>
    </row>
    <row r="181" spans="1:13" x14ac:dyDescent="0.25">
      <c r="A181" s="96" t="s">
        <v>488</v>
      </c>
      <c r="B181" s="44" t="str">
        <f>IF(C181="","",VLOOKUP($A181,'Infos Gerais'!$A$2:$D$101,4,FALSE))</f>
        <v>Extinto</v>
      </c>
      <c r="C181" s="5" t="str">
        <f>IF(A181="","",VLOOKUP($A181,'Infos Gerais'!$A$2:$I$101,7,FALSE))</f>
        <v>FTVM</v>
      </c>
      <c r="D181" s="6" t="str">
        <f>IF(C181="","",VLOOKUP($A181,'Infos Gerais'!$A$2:$I$101,9,FALSE))</f>
        <v>ADTV</v>
      </c>
      <c r="E181" s="126" t="s">
        <v>46</v>
      </c>
      <c r="F181" s="127"/>
      <c r="G181" s="185">
        <v>11</v>
      </c>
      <c r="H181" s="115">
        <v>39600</v>
      </c>
      <c r="I181" s="129">
        <v>39661</v>
      </c>
      <c r="J181" s="115">
        <v>39692</v>
      </c>
      <c r="K181" s="114">
        <v>39709</v>
      </c>
      <c r="L181" s="130">
        <v>9.4600000000000009</v>
      </c>
      <c r="M181" s="82">
        <v>0</v>
      </c>
    </row>
    <row r="182" spans="1:13" x14ac:dyDescent="0.25">
      <c r="A182" s="96" t="s">
        <v>488</v>
      </c>
      <c r="B182" s="44" t="str">
        <f>IF(C182="","",VLOOKUP($A182,'Infos Gerais'!$A$2:$D$101,4,FALSE))</f>
        <v>Extinto</v>
      </c>
      <c r="C182" s="5" t="str">
        <f>IF(A182="","",VLOOKUP($A182,'Infos Gerais'!$A$2:$I$101,7,FALSE))</f>
        <v>FTVM</v>
      </c>
      <c r="D182" s="6" t="str">
        <f>IF(C182="","",VLOOKUP($A182,'Infos Gerais'!$A$2:$I$101,9,FALSE))</f>
        <v>ADTV</v>
      </c>
      <c r="E182" s="126" t="s">
        <v>46</v>
      </c>
      <c r="F182" s="127"/>
      <c r="G182" s="185">
        <v>12</v>
      </c>
      <c r="H182" s="115">
        <v>39692</v>
      </c>
      <c r="I182" s="129">
        <v>39753</v>
      </c>
      <c r="J182" s="115">
        <v>39783</v>
      </c>
      <c r="K182" s="114">
        <v>39793</v>
      </c>
      <c r="L182" s="130">
        <v>9.4499999999999993</v>
      </c>
      <c r="M182" s="82">
        <v>0</v>
      </c>
    </row>
    <row r="183" spans="1:13" x14ac:dyDescent="0.25">
      <c r="A183" s="96" t="s">
        <v>488</v>
      </c>
      <c r="B183" s="44" t="str">
        <f>IF(C183="","",VLOOKUP($A183,'Infos Gerais'!$A$2:$D$101,4,FALSE))</f>
        <v>Extinto</v>
      </c>
      <c r="C183" s="5" t="str">
        <f>IF(A183="","",VLOOKUP($A183,'Infos Gerais'!$A$2:$I$101,7,FALSE))</f>
        <v>FTVM</v>
      </c>
      <c r="D183" s="6" t="str">
        <f>IF(C183="","",VLOOKUP($A183,'Infos Gerais'!$A$2:$I$101,9,FALSE))</f>
        <v>ADTV</v>
      </c>
      <c r="E183" s="126" t="s">
        <v>49</v>
      </c>
      <c r="F183" s="127"/>
      <c r="G183" s="128"/>
      <c r="H183" s="115">
        <v>39783</v>
      </c>
      <c r="I183" s="129">
        <v>39814</v>
      </c>
      <c r="J183" s="115">
        <v>39845</v>
      </c>
      <c r="K183" s="131">
        <v>39864</v>
      </c>
      <c r="L183" s="130"/>
      <c r="M183" s="82">
        <v>0</v>
      </c>
    </row>
    <row r="184" spans="1:13" x14ac:dyDescent="0.25">
      <c r="A184" s="96" t="s">
        <v>488</v>
      </c>
      <c r="B184" s="44" t="str">
        <f>IF(C184="","",VLOOKUP($A184,'Infos Gerais'!$A$2:$D$101,4,FALSE))</f>
        <v>Extinto</v>
      </c>
      <c r="C184" s="5" t="str">
        <f>IF(A184="","",VLOOKUP($A184,'Infos Gerais'!$A$2:$I$101,7,FALSE))</f>
        <v>FTVM</v>
      </c>
      <c r="D184" s="6" t="str">
        <f>IF(C184="","",VLOOKUP($A184,'Infos Gerais'!$A$2:$I$101,9,FALSE))</f>
        <v>ADTV</v>
      </c>
      <c r="E184" s="126" t="s">
        <v>49</v>
      </c>
      <c r="F184" s="127"/>
      <c r="G184" s="185">
        <v>13</v>
      </c>
      <c r="H184" s="115">
        <v>39783</v>
      </c>
      <c r="I184" s="129">
        <v>39845</v>
      </c>
      <c r="J184" s="115">
        <v>39873</v>
      </c>
      <c r="K184" s="114">
        <v>39895</v>
      </c>
      <c r="L184" s="130">
        <v>9.7200000000000006</v>
      </c>
      <c r="M184" s="82">
        <v>0</v>
      </c>
    </row>
    <row r="185" spans="1:13" x14ac:dyDescent="0.25">
      <c r="A185" s="96" t="s">
        <v>488</v>
      </c>
      <c r="B185" s="44" t="str">
        <f>IF(C185="","",VLOOKUP($A185,'Infos Gerais'!$A$2:$D$101,4,FALSE))</f>
        <v>Extinto</v>
      </c>
      <c r="C185" s="5" t="str">
        <f>IF(A185="","",VLOOKUP($A185,'Infos Gerais'!$A$2:$I$101,7,FALSE))</f>
        <v>FTVM</v>
      </c>
      <c r="D185" s="6" t="str">
        <f>IF(C185="","",VLOOKUP($A185,'Infos Gerais'!$A$2:$I$101,9,FALSE))</f>
        <v>ADTV</v>
      </c>
      <c r="E185" s="126" t="s">
        <v>49</v>
      </c>
      <c r="F185" s="127"/>
      <c r="G185" s="185">
        <v>14</v>
      </c>
      <c r="H185" s="115">
        <v>39873</v>
      </c>
      <c r="I185" s="129">
        <v>39934</v>
      </c>
      <c r="J185" s="115">
        <v>39965</v>
      </c>
      <c r="K185" s="114">
        <v>39990</v>
      </c>
      <c r="L185" s="130">
        <v>9.93</v>
      </c>
      <c r="M185" s="82">
        <v>0</v>
      </c>
    </row>
    <row r="186" spans="1:13" x14ac:dyDescent="0.25">
      <c r="A186" s="96" t="s">
        <v>488</v>
      </c>
      <c r="B186" s="44" t="str">
        <f>IF(C186="","",VLOOKUP($A186,'Infos Gerais'!$A$2:$D$101,4,FALSE))</f>
        <v>Extinto</v>
      </c>
      <c r="C186" s="5" t="str">
        <f>IF(A186="","",VLOOKUP($A186,'Infos Gerais'!$A$2:$I$101,7,FALSE))</f>
        <v>FTVM</v>
      </c>
      <c r="D186" s="6" t="str">
        <f>IF(C186="","",VLOOKUP($A186,'Infos Gerais'!$A$2:$I$101,9,FALSE))</f>
        <v>ADTV</v>
      </c>
      <c r="E186" s="126" t="s">
        <v>49</v>
      </c>
      <c r="F186" s="127"/>
      <c r="G186" s="185">
        <v>15</v>
      </c>
      <c r="H186" s="115">
        <v>39965</v>
      </c>
      <c r="I186" s="129">
        <v>40026</v>
      </c>
      <c r="J186" s="115">
        <v>40057</v>
      </c>
      <c r="K186" s="114">
        <v>40074</v>
      </c>
      <c r="L186" s="130">
        <v>9.8699999999999992</v>
      </c>
      <c r="M186" s="82">
        <v>0</v>
      </c>
    </row>
    <row r="187" spans="1:13" x14ac:dyDescent="0.25">
      <c r="A187" s="96" t="s">
        <v>488</v>
      </c>
      <c r="B187" s="44" t="str">
        <f>IF(C187="","",VLOOKUP($A187,'Infos Gerais'!$A$2:$D$101,4,FALSE))</f>
        <v>Extinto</v>
      </c>
      <c r="C187" s="5" t="str">
        <f>IF(A187="","",VLOOKUP($A187,'Infos Gerais'!$A$2:$I$101,7,FALSE))</f>
        <v>FTVM</v>
      </c>
      <c r="D187" s="6" t="str">
        <f>IF(C187="","",VLOOKUP($A187,'Infos Gerais'!$A$2:$I$101,9,FALSE))</f>
        <v>ADTV</v>
      </c>
      <c r="E187" s="126" t="s">
        <v>49</v>
      </c>
      <c r="F187" s="127"/>
      <c r="G187" s="185">
        <v>16</v>
      </c>
      <c r="H187" s="115">
        <v>40057</v>
      </c>
      <c r="I187" s="129">
        <v>40148</v>
      </c>
      <c r="J187" s="115">
        <v>40179</v>
      </c>
      <c r="K187" s="114">
        <v>40205</v>
      </c>
      <c r="L187" s="130">
        <v>9.4</v>
      </c>
      <c r="M187" s="82">
        <v>0</v>
      </c>
    </row>
    <row r="188" spans="1:13" x14ac:dyDescent="0.25">
      <c r="A188" s="96" t="s">
        <v>488</v>
      </c>
      <c r="B188" s="44" t="str">
        <f>IF(C188="","",VLOOKUP($A188,'Infos Gerais'!$A$2:$D$101,4,FALSE))</f>
        <v>Extinto</v>
      </c>
      <c r="C188" s="5" t="str">
        <f>IF(A188="","",VLOOKUP($A188,'Infos Gerais'!$A$2:$I$101,7,FALSE))</f>
        <v>FTVM</v>
      </c>
      <c r="D188" s="6" t="str">
        <f>IF(C188="","",VLOOKUP($A188,'Infos Gerais'!$A$2:$I$101,9,FALSE))</f>
        <v>ADTV</v>
      </c>
      <c r="E188" s="126" t="s">
        <v>52</v>
      </c>
      <c r="F188" s="127"/>
      <c r="G188" s="185">
        <v>17</v>
      </c>
      <c r="H188" s="115">
        <v>40179</v>
      </c>
      <c r="I188" s="129">
        <v>40238</v>
      </c>
      <c r="J188" s="115">
        <v>40269</v>
      </c>
      <c r="K188" s="114">
        <v>40301</v>
      </c>
      <c r="L188" s="130">
        <v>8.4499999999999993</v>
      </c>
      <c r="M188" s="82">
        <v>0</v>
      </c>
    </row>
    <row r="189" spans="1:13" x14ac:dyDescent="0.25">
      <c r="A189" s="96" t="s">
        <v>488</v>
      </c>
      <c r="B189" s="44" t="str">
        <f>IF(C189="","",VLOOKUP($A189,'Infos Gerais'!$A$2:$D$101,4,FALSE))</f>
        <v>Extinto</v>
      </c>
      <c r="C189" s="5" t="str">
        <f>IF(A189="","",VLOOKUP($A189,'Infos Gerais'!$A$2:$I$101,7,FALSE))</f>
        <v>FTVM</v>
      </c>
      <c r="D189" s="6" t="str">
        <f>IF(C189="","",VLOOKUP($A189,'Infos Gerais'!$A$2:$I$101,9,FALSE))</f>
        <v>ADTV</v>
      </c>
      <c r="E189" s="126" t="s">
        <v>52</v>
      </c>
      <c r="F189" s="127"/>
      <c r="G189" s="185">
        <v>18</v>
      </c>
      <c r="H189" s="115">
        <v>40269</v>
      </c>
      <c r="I189" s="129">
        <v>40330</v>
      </c>
      <c r="J189" s="115">
        <v>40360</v>
      </c>
      <c r="K189" s="114">
        <v>40388</v>
      </c>
      <c r="L189" s="130">
        <v>8.68</v>
      </c>
      <c r="M189" s="82">
        <v>0</v>
      </c>
    </row>
    <row r="190" spans="1:13" x14ac:dyDescent="0.25">
      <c r="A190" s="96" t="s">
        <v>488</v>
      </c>
      <c r="B190" s="44" t="str">
        <f>IF(C190="","",VLOOKUP($A190,'Infos Gerais'!$A$2:$D$101,4,FALSE))</f>
        <v>Extinto</v>
      </c>
      <c r="C190" s="5" t="str">
        <f>IF(A190="","",VLOOKUP($A190,'Infos Gerais'!$A$2:$I$101,7,FALSE))</f>
        <v>FTVM</v>
      </c>
      <c r="D190" s="6" t="str">
        <f>IF(C190="","",VLOOKUP($A190,'Infos Gerais'!$A$2:$I$101,9,FALSE))</f>
        <v>ADTV</v>
      </c>
      <c r="E190" s="126" t="s">
        <v>52</v>
      </c>
      <c r="F190" s="127"/>
      <c r="G190" s="185">
        <v>19</v>
      </c>
      <c r="H190" s="115">
        <v>40360</v>
      </c>
      <c r="I190" s="129">
        <v>40422</v>
      </c>
      <c r="J190" s="115">
        <v>40452</v>
      </c>
      <c r="K190" s="114">
        <v>40480</v>
      </c>
      <c r="L190" s="130">
        <v>10</v>
      </c>
      <c r="M190" s="82">
        <v>0</v>
      </c>
    </row>
    <row r="191" spans="1:13" x14ac:dyDescent="0.25">
      <c r="A191" s="96" t="s">
        <v>488</v>
      </c>
      <c r="B191" s="44" t="str">
        <f>IF(C191="","",VLOOKUP($A191,'Infos Gerais'!$A$2:$D$101,4,FALSE))</f>
        <v>Extinto</v>
      </c>
      <c r="C191" s="5" t="str">
        <f>IF(A191="","",VLOOKUP($A191,'Infos Gerais'!$A$2:$I$101,7,FALSE))</f>
        <v>FTVM</v>
      </c>
      <c r="D191" s="6" t="str">
        <f>IF(C191="","",VLOOKUP($A191,'Infos Gerais'!$A$2:$I$101,9,FALSE))</f>
        <v>ADTV</v>
      </c>
      <c r="E191" s="126" t="s">
        <v>52</v>
      </c>
      <c r="F191" s="127"/>
      <c r="G191" s="185">
        <v>20</v>
      </c>
      <c r="H191" s="115">
        <v>40452</v>
      </c>
      <c r="I191" s="129">
        <v>40513</v>
      </c>
      <c r="J191" s="115">
        <v>40544</v>
      </c>
      <c r="K191" s="114">
        <v>40550</v>
      </c>
      <c r="L191" s="130">
        <v>9.9499999999999993</v>
      </c>
      <c r="M191" s="82">
        <v>0</v>
      </c>
    </row>
    <row r="192" spans="1:13" x14ac:dyDescent="0.25">
      <c r="A192" s="96" t="s">
        <v>488</v>
      </c>
      <c r="B192" s="44" t="str">
        <f>IF(C192="","",VLOOKUP($A192,'Infos Gerais'!$A$2:$D$101,4,FALSE))</f>
        <v>Extinto</v>
      </c>
      <c r="C192" s="5" t="str">
        <f>IF(A192="","",VLOOKUP($A192,'Infos Gerais'!$A$2:$I$101,7,FALSE))</f>
        <v>FTVM</v>
      </c>
      <c r="D192" s="6" t="str">
        <f>IF(C192="","",VLOOKUP($A192,'Infos Gerais'!$A$2:$I$101,9,FALSE))</f>
        <v>ADTV</v>
      </c>
      <c r="E192" s="126" t="s">
        <v>55</v>
      </c>
      <c r="F192" s="127"/>
      <c r="G192" s="185">
        <v>21</v>
      </c>
      <c r="H192" s="115">
        <v>40544</v>
      </c>
      <c r="I192" s="129">
        <v>40603</v>
      </c>
      <c r="J192" s="115">
        <v>40634</v>
      </c>
      <c r="K192" s="114">
        <v>40648</v>
      </c>
      <c r="L192" s="130">
        <v>8.5399999999999991</v>
      </c>
      <c r="M192" s="82">
        <v>0</v>
      </c>
    </row>
    <row r="193" spans="1:13" x14ac:dyDescent="0.25">
      <c r="A193" s="96" t="s">
        <v>488</v>
      </c>
      <c r="B193" s="44" t="str">
        <f>IF(C193="","",VLOOKUP($A193,'Infos Gerais'!$A$2:$D$101,4,FALSE))</f>
        <v>Extinto</v>
      </c>
      <c r="C193" s="5" t="str">
        <f>IF(A193="","",VLOOKUP($A193,'Infos Gerais'!$A$2:$I$101,7,FALSE))</f>
        <v>FTVM</v>
      </c>
      <c r="D193" s="6" t="str">
        <f>IF(C193="","",VLOOKUP($A193,'Infos Gerais'!$A$2:$I$101,9,FALSE))</f>
        <v>ADTV</v>
      </c>
      <c r="E193" s="126" t="s">
        <v>55</v>
      </c>
      <c r="F193" s="127"/>
      <c r="G193" s="185">
        <v>22</v>
      </c>
      <c r="H193" s="115">
        <v>40634</v>
      </c>
      <c r="I193" s="129">
        <v>40695</v>
      </c>
      <c r="J193" s="115">
        <v>40725</v>
      </c>
      <c r="K193" s="114">
        <v>40728</v>
      </c>
      <c r="L193" s="130">
        <v>7.29</v>
      </c>
      <c r="M193" s="82">
        <v>0</v>
      </c>
    </row>
    <row r="194" spans="1:13" x14ac:dyDescent="0.25">
      <c r="A194" s="96" t="s">
        <v>488</v>
      </c>
      <c r="B194" s="44" t="str">
        <f>IF(C194="","",VLOOKUP($A194,'Infos Gerais'!$A$2:$D$101,4,FALSE))</f>
        <v>Extinto</v>
      </c>
      <c r="C194" s="5" t="str">
        <f>IF(A194="","",VLOOKUP($A194,'Infos Gerais'!$A$2:$I$101,7,FALSE))</f>
        <v>FTVM</v>
      </c>
      <c r="D194" s="6" t="str">
        <f>IF(C194="","",VLOOKUP($A194,'Infos Gerais'!$A$2:$I$101,9,FALSE))</f>
        <v>ADTV</v>
      </c>
      <c r="E194" s="126" t="s">
        <v>55</v>
      </c>
      <c r="F194" s="127"/>
      <c r="G194" s="185">
        <v>23</v>
      </c>
      <c r="H194" s="115">
        <v>40725</v>
      </c>
      <c r="I194" s="129">
        <v>40787</v>
      </c>
      <c r="J194" s="115">
        <v>40817</v>
      </c>
      <c r="K194" s="114">
        <v>40842</v>
      </c>
      <c r="L194" s="130">
        <v>9</v>
      </c>
      <c r="M194" s="82">
        <v>0</v>
      </c>
    </row>
    <row r="195" spans="1:13" x14ac:dyDescent="0.25">
      <c r="A195" s="96" t="s">
        <v>488</v>
      </c>
      <c r="B195" s="44" t="str">
        <f>IF(C195="","",VLOOKUP($A195,'Infos Gerais'!$A$2:$D$101,4,FALSE))</f>
        <v>Extinto</v>
      </c>
      <c r="C195" s="5" t="str">
        <f>IF(A195="","",VLOOKUP($A195,'Infos Gerais'!$A$2:$I$101,7,FALSE))</f>
        <v>FTVM</v>
      </c>
      <c r="D195" s="6" t="str">
        <f>IF(C195="","",VLOOKUP($A195,'Infos Gerais'!$A$2:$I$101,9,FALSE))</f>
        <v>ADTV</v>
      </c>
      <c r="E195" s="126" t="s">
        <v>58</v>
      </c>
      <c r="F195" s="127"/>
      <c r="G195" s="185">
        <v>24</v>
      </c>
      <c r="H195" s="115">
        <v>40817</v>
      </c>
      <c r="I195" s="129">
        <v>40878</v>
      </c>
      <c r="J195" s="115">
        <v>40909</v>
      </c>
      <c r="K195" s="114">
        <v>40927</v>
      </c>
      <c r="L195" s="130">
        <v>7.69</v>
      </c>
      <c r="M195" s="82">
        <v>0</v>
      </c>
    </row>
    <row r="196" spans="1:13" x14ac:dyDescent="0.25">
      <c r="A196" s="96" t="s">
        <v>488</v>
      </c>
      <c r="B196" s="44" t="str">
        <f>IF(C196="","",VLOOKUP($A196,'Infos Gerais'!$A$2:$D$101,4,FALSE))</f>
        <v>Extinto</v>
      </c>
      <c r="C196" s="5" t="str">
        <f>IF(A196="","",VLOOKUP($A196,'Infos Gerais'!$A$2:$I$101,7,FALSE))</f>
        <v>FTVM</v>
      </c>
      <c r="D196" s="6" t="str">
        <f>IF(C196="","",VLOOKUP($A196,'Infos Gerais'!$A$2:$I$101,9,FALSE))</f>
        <v>ADTV</v>
      </c>
      <c r="E196" s="126" t="s">
        <v>60</v>
      </c>
      <c r="F196" s="127"/>
      <c r="G196" s="185">
        <v>25</v>
      </c>
      <c r="H196" s="115">
        <v>40909</v>
      </c>
      <c r="I196" s="129">
        <v>40969</v>
      </c>
      <c r="J196" s="115">
        <v>41000</v>
      </c>
      <c r="K196" s="114">
        <v>41023</v>
      </c>
      <c r="L196" s="130">
        <v>9.27</v>
      </c>
      <c r="M196" s="82">
        <v>0</v>
      </c>
    </row>
    <row r="197" spans="1:13" x14ac:dyDescent="0.25">
      <c r="A197" s="96" t="s">
        <v>488</v>
      </c>
      <c r="B197" s="44" t="str">
        <f>IF(C197="","",VLOOKUP($A197,'Infos Gerais'!$A$2:$D$101,4,FALSE))</f>
        <v>Extinto</v>
      </c>
      <c r="C197" s="5" t="str">
        <f>IF(A197="","",VLOOKUP($A197,'Infos Gerais'!$A$2:$I$101,7,FALSE))</f>
        <v>FTVM</v>
      </c>
      <c r="D197" s="6" t="str">
        <f>IF(C197="","",VLOOKUP($A197,'Infos Gerais'!$A$2:$I$101,9,FALSE))</f>
        <v>ADTV</v>
      </c>
      <c r="E197" s="126" t="s">
        <v>60</v>
      </c>
      <c r="F197" s="127"/>
      <c r="G197" s="185">
        <v>26</v>
      </c>
      <c r="H197" s="115">
        <v>41000</v>
      </c>
      <c r="I197" s="129">
        <v>41061</v>
      </c>
      <c r="J197" s="115">
        <v>41091</v>
      </c>
      <c r="K197" s="114">
        <v>41109</v>
      </c>
      <c r="L197" s="130">
        <v>9.57</v>
      </c>
      <c r="M197" s="82">
        <v>0</v>
      </c>
    </row>
    <row r="198" spans="1:13" x14ac:dyDescent="0.25">
      <c r="A198" s="96" t="s">
        <v>488</v>
      </c>
      <c r="B198" s="44" t="str">
        <f>IF(C198="","",VLOOKUP($A198,'Infos Gerais'!$A$2:$D$101,4,FALSE))</f>
        <v>Extinto</v>
      </c>
      <c r="C198" s="5" t="str">
        <f>IF(A198="","",VLOOKUP($A198,'Infos Gerais'!$A$2:$I$101,7,FALSE))</f>
        <v>FTVM</v>
      </c>
      <c r="D198" s="6" t="str">
        <f>IF(C198="","",VLOOKUP($A198,'Infos Gerais'!$A$2:$I$101,9,FALSE))</f>
        <v>ADTV</v>
      </c>
      <c r="E198" s="126" t="s">
        <v>60</v>
      </c>
      <c r="F198" s="127"/>
      <c r="G198" s="185">
        <v>27</v>
      </c>
      <c r="H198" s="115">
        <v>41091</v>
      </c>
      <c r="I198" s="129">
        <v>41153</v>
      </c>
      <c r="J198" s="115">
        <v>41183</v>
      </c>
      <c r="K198" s="114">
        <v>41212</v>
      </c>
      <c r="L198" s="130">
        <v>9.0299999999999994</v>
      </c>
      <c r="M198" s="82">
        <v>0</v>
      </c>
    </row>
    <row r="199" spans="1:13" x14ac:dyDescent="0.25">
      <c r="A199" s="96" t="s">
        <v>488</v>
      </c>
      <c r="B199" s="44" t="str">
        <f>IF(C199="","",VLOOKUP($A199,'Infos Gerais'!$A$2:$D$101,4,FALSE))</f>
        <v>Extinto</v>
      </c>
      <c r="C199" s="5" t="str">
        <f>IF(A199="","",VLOOKUP($A199,'Infos Gerais'!$A$2:$I$101,7,FALSE))</f>
        <v>FTVM</v>
      </c>
      <c r="D199" s="6" t="str">
        <f>IF(C199="","",VLOOKUP($A199,'Infos Gerais'!$A$2:$I$101,9,FALSE))</f>
        <v>ADTV</v>
      </c>
      <c r="E199" s="126" t="s">
        <v>62</v>
      </c>
      <c r="F199" s="127"/>
      <c r="G199" s="185">
        <v>28</v>
      </c>
      <c r="H199" s="115">
        <v>41183</v>
      </c>
      <c r="I199" s="129">
        <v>41244</v>
      </c>
      <c r="J199" s="115">
        <v>41275</v>
      </c>
      <c r="K199" s="114">
        <v>41292</v>
      </c>
      <c r="L199" s="130">
        <v>8.41</v>
      </c>
      <c r="M199" s="82">
        <v>0</v>
      </c>
    </row>
    <row r="200" spans="1:13" x14ac:dyDescent="0.25">
      <c r="A200" s="96" t="s">
        <v>488</v>
      </c>
      <c r="B200" s="44" t="str">
        <f>IF(C200="","",VLOOKUP($A200,'Infos Gerais'!$A$2:$D$101,4,FALSE))</f>
        <v>Extinto</v>
      </c>
      <c r="C200" s="5" t="str">
        <f>IF(A200="","",VLOOKUP($A200,'Infos Gerais'!$A$2:$I$101,7,FALSE))</f>
        <v>FTVM</v>
      </c>
      <c r="D200" s="6" t="str">
        <f>IF(C200="","",VLOOKUP($A200,'Infos Gerais'!$A$2:$I$101,9,FALSE))</f>
        <v>ADTV</v>
      </c>
      <c r="E200" s="126" t="s">
        <v>64</v>
      </c>
      <c r="F200" s="127"/>
      <c r="G200" s="185">
        <v>29</v>
      </c>
      <c r="H200" s="115">
        <v>41275</v>
      </c>
      <c r="I200" s="129">
        <v>41334</v>
      </c>
      <c r="J200" s="115">
        <v>41365</v>
      </c>
      <c r="K200" s="114">
        <v>41397</v>
      </c>
      <c r="L200" s="130">
        <v>7.35</v>
      </c>
      <c r="M200" s="82">
        <v>0</v>
      </c>
    </row>
    <row r="201" spans="1:13" x14ac:dyDescent="0.25">
      <c r="A201" s="96" t="s">
        <v>488</v>
      </c>
      <c r="B201" s="44" t="str">
        <f>IF(C201="","",VLOOKUP($A201,'Infos Gerais'!$A$2:$D$101,4,FALSE))</f>
        <v>Extinto</v>
      </c>
      <c r="C201" s="5" t="str">
        <f>IF(A201="","",VLOOKUP($A201,'Infos Gerais'!$A$2:$I$101,7,FALSE))</f>
        <v>FTVM</v>
      </c>
      <c r="D201" s="6" t="str">
        <f>IF(C201="","",VLOOKUP($A201,'Infos Gerais'!$A$2:$I$101,9,FALSE))</f>
        <v>ADTV</v>
      </c>
      <c r="E201" s="126" t="s">
        <v>64</v>
      </c>
      <c r="F201" s="127"/>
      <c r="G201" s="185">
        <v>30</v>
      </c>
      <c r="H201" s="115">
        <v>41365</v>
      </c>
      <c r="I201" s="129">
        <v>41426</v>
      </c>
      <c r="J201" s="115">
        <v>41456</v>
      </c>
      <c r="K201" s="114">
        <v>41484</v>
      </c>
      <c r="L201" s="130">
        <v>7.96</v>
      </c>
      <c r="M201" s="82">
        <v>0</v>
      </c>
    </row>
    <row r="202" spans="1:13" x14ac:dyDescent="0.25">
      <c r="A202" s="96" t="s">
        <v>488</v>
      </c>
      <c r="B202" s="44" t="str">
        <f>IF(C202="","",VLOOKUP($A202,'Infos Gerais'!$A$2:$D$101,4,FALSE))</f>
        <v>Extinto</v>
      </c>
      <c r="C202" s="5" t="str">
        <f>IF(A202="","",VLOOKUP($A202,'Infos Gerais'!$A$2:$I$101,7,FALSE))</f>
        <v>FTVM</v>
      </c>
      <c r="D202" s="6" t="str">
        <f>IF(C202="","",VLOOKUP($A202,'Infos Gerais'!$A$2:$I$101,9,FALSE))</f>
        <v>ADTV</v>
      </c>
      <c r="E202" s="126" t="s">
        <v>64</v>
      </c>
      <c r="F202" s="127"/>
      <c r="G202" s="185">
        <v>31</v>
      </c>
      <c r="H202" s="115">
        <v>41456</v>
      </c>
      <c r="I202" s="129">
        <v>41518</v>
      </c>
      <c r="J202" s="115">
        <v>41548</v>
      </c>
      <c r="K202" s="114">
        <v>41579</v>
      </c>
      <c r="L202" s="130">
        <v>8.06</v>
      </c>
      <c r="M202" s="82">
        <v>0</v>
      </c>
    </row>
    <row r="203" spans="1:13" x14ac:dyDescent="0.25">
      <c r="A203" s="96" t="s">
        <v>488</v>
      </c>
      <c r="B203" s="44" t="str">
        <f>IF(C203="","",VLOOKUP($A203,'Infos Gerais'!$A$2:$D$101,4,FALSE))</f>
        <v>Extinto</v>
      </c>
      <c r="C203" s="5" t="str">
        <f>IF(A203="","",VLOOKUP($A203,'Infos Gerais'!$A$2:$I$101,7,FALSE))</f>
        <v>FTVM</v>
      </c>
      <c r="D203" s="6" t="str">
        <f>IF(C203="","",VLOOKUP($A203,'Infos Gerais'!$A$2:$I$101,9,FALSE))</f>
        <v>ADTV</v>
      </c>
      <c r="E203" s="126" t="s">
        <v>66</v>
      </c>
      <c r="F203" s="127"/>
      <c r="G203" s="185">
        <v>32</v>
      </c>
      <c r="H203" s="115">
        <v>41548</v>
      </c>
      <c r="I203" s="129">
        <v>41609</v>
      </c>
      <c r="J203" s="115">
        <v>41640</v>
      </c>
      <c r="K203" s="114">
        <v>41669</v>
      </c>
      <c r="L203" s="130">
        <v>8.89</v>
      </c>
      <c r="M203" s="82">
        <v>0</v>
      </c>
    </row>
    <row r="204" spans="1:13" x14ac:dyDescent="0.25">
      <c r="A204" s="96" t="s">
        <v>488</v>
      </c>
      <c r="B204" s="44" t="str">
        <f>IF(C204="","",VLOOKUP($A204,'Infos Gerais'!$A$2:$D$101,4,FALSE))</f>
        <v>Extinto</v>
      </c>
      <c r="C204" s="5" t="str">
        <f>IF(A204="","",VLOOKUP($A204,'Infos Gerais'!$A$2:$I$101,7,FALSE))</f>
        <v>FTVM</v>
      </c>
      <c r="D204" s="6" t="str">
        <f>IF(C204="","",VLOOKUP($A204,'Infos Gerais'!$A$2:$I$101,9,FALSE))</f>
        <v>ADTV</v>
      </c>
      <c r="E204" s="126" t="s">
        <v>67</v>
      </c>
      <c r="F204" s="127"/>
      <c r="G204" s="185">
        <v>33</v>
      </c>
      <c r="H204" s="115">
        <v>41640</v>
      </c>
      <c r="I204" s="129">
        <v>41699</v>
      </c>
      <c r="J204" s="115">
        <v>41730</v>
      </c>
      <c r="K204" s="114">
        <v>41782</v>
      </c>
      <c r="L204" s="130">
        <v>8.85</v>
      </c>
      <c r="M204" s="82">
        <v>0</v>
      </c>
    </row>
    <row r="205" spans="1:13" x14ac:dyDescent="0.25">
      <c r="A205" s="96" t="s">
        <v>488</v>
      </c>
      <c r="B205" s="44" t="str">
        <f>IF(C205="","",VLOOKUP($A205,'Infos Gerais'!$A$2:$D$101,4,FALSE))</f>
        <v>Extinto</v>
      </c>
      <c r="C205" s="5" t="str">
        <f>IF(A205="","",VLOOKUP($A205,'Infos Gerais'!$A$2:$I$101,7,FALSE))</f>
        <v>FTVM</v>
      </c>
      <c r="D205" s="6" t="str">
        <f>IF(C205="","",VLOOKUP($A205,'Infos Gerais'!$A$2:$I$101,9,FALSE))</f>
        <v>ADTV</v>
      </c>
      <c r="E205" s="126" t="s">
        <v>67</v>
      </c>
      <c r="F205" s="127"/>
      <c r="G205" s="185">
        <v>34</v>
      </c>
      <c r="H205" s="115">
        <v>41730</v>
      </c>
      <c r="I205" s="129">
        <v>41791</v>
      </c>
      <c r="J205" s="115">
        <v>41821</v>
      </c>
      <c r="K205" s="114">
        <v>41862</v>
      </c>
      <c r="L205" s="130">
        <v>8.35</v>
      </c>
      <c r="M205" s="82">
        <v>0</v>
      </c>
    </row>
    <row r="206" spans="1:13" x14ac:dyDescent="0.25">
      <c r="A206" s="96" t="s">
        <v>488</v>
      </c>
      <c r="B206" s="44" t="str">
        <f>IF(C206="","",VLOOKUP($A206,'Infos Gerais'!$A$2:$D$101,4,FALSE))</f>
        <v>Extinto</v>
      </c>
      <c r="C206" s="5" t="str">
        <f>IF(A206="","",VLOOKUP($A206,'Infos Gerais'!$A$2:$I$101,7,FALSE))</f>
        <v>FTVM</v>
      </c>
      <c r="D206" s="6" t="str">
        <f>IF(C206="","",VLOOKUP($A206,'Infos Gerais'!$A$2:$I$101,9,FALSE))</f>
        <v>ADTV</v>
      </c>
      <c r="E206" s="126" t="s">
        <v>67</v>
      </c>
      <c r="F206" s="127"/>
      <c r="G206" s="185">
        <v>35</v>
      </c>
      <c r="H206" s="115">
        <v>41821</v>
      </c>
      <c r="I206" s="129">
        <v>41883</v>
      </c>
      <c r="J206" s="115">
        <v>41913</v>
      </c>
      <c r="K206" s="114">
        <v>41949</v>
      </c>
      <c r="L206" s="130">
        <v>8.59</v>
      </c>
      <c r="M206" s="82">
        <v>0</v>
      </c>
    </row>
    <row r="207" spans="1:13" x14ac:dyDescent="0.25">
      <c r="A207" s="96" t="s">
        <v>488</v>
      </c>
      <c r="B207" s="44" t="str">
        <f>IF(C207="","",VLOOKUP($A207,'Infos Gerais'!$A$2:$D$101,4,FALSE))</f>
        <v>Extinto</v>
      </c>
      <c r="C207" s="5" t="str">
        <f>IF(A207="","",VLOOKUP($A207,'Infos Gerais'!$A$2:$I$101,7,FALSE))</f>
        <v>FTVM</v>
      </c>
      <c r="D207" s="6" t="str">
        <f>IF(C207="","",VLOOKUP($A207,'Infos Gerais'!$A$2:$I$101,9,FALSE))</f>
        <v>ADTV</v>
      </c>
      <c r="E207" s="126" t="s">
        <v>67</v>
      </c>
      <c r="F207" s="127"/>
      <c r="G207" s="185">
        <v>36</v>
      </c>
      <c r="H207" s="115">
        <v>41913</v>
      </c>
      <c r="I207" s="129">
        <v>41974</v>
      </c>
      <c r="J207" s="115">
        <v>42005</v>
      </c>
      <c r="K207" s="114">
        <v>42101</v>
      </c>
      <c r="L207" s="130">
        <v>3.72</v>
      </c>
      <c r="M207" s="82">
        <v>0</v>
      </c>
    </row>
    <row r="208" spans="1:13" x14ac:dyDescent="0.25">
      <c r="A208" s="96" t="s">
        <v>488</v>
      </c>
      <c r="B208" s="44" t="str">
        <f>IF(C208="","",VLOOKUP($A208,'Infos Gerais'!$A$2:$D$101,4,FALSE))</f>
        <v>Extinto</v>
      </c>
      <c r="C208" s="5" t="str">
        <f>IF(A208="","",VLOOKUP($A208,'Infos Gerais'!$A$2:$I$101,7,FALSE))</f>
        <v>FTVM</v>
      </c>
      <c r="D208" s="6" t="str">
        <f>IF(C208="","",VLOOKUP($A208,'Infos Gerais'!$A$2:$I$101,9,FALSE))</f>
        <v>ADTV</v>
      </c>
      <c r="E208" s="126" t="s">
        <v>68</v>
      </c>
      <c r="F208" s="127"/>
      <c r="G208" s="185">
        <v>37</v>
      </c>
      <c r="H208" s="115">
        <v>42005</v>
      </c>
      <c r="I208" s="129">
        <v>42064</v>
      </c>
      <c r="J208" s="115">
        <v>42095</v>
      </c>
      <c r="K208" s="131"/>
      <c r="L208" s="130"/>
      <c r="M208" s="82">
        <v>0</v>
      </c>
    </row>
    <row r="209" spans="1:13" x14ac:dyDescent="0.25">
      <c r="A209" s="96" t="s">
        <v>488</v>
      </c>
      <c r="B209" s="44" t="str">
        <f>IF(C209="","",VLOOKUP($A209,'Infos Gerais'!$A$2:$D$101,4,FALSE))</f>
        <v>Extinto</v>
      </c>
      <c r="C209" s="5" t="str">
        <f>IF(A209="","",VLOOKUP($A209,'Infos Gerais'!$A$2:$I$101,7,FALSE))</f>
        <v>FTVM</v>
      </c>
      <c r="D209" s="6" t="str">
        <f>IF(C209="","",VLOOKUP($A209,'Infos Gerais'!$A$2:$I$101,9,FALSE))</f>
        <v>ADTV</v>
      </c>
      <c r="E209" s="126" t="s">
        <v>68</v>
      </c>
      <c r="F209" s="127"/>
      <c r="G209" s="185">
        <v>38</v>
      </c>
      <c r="H209" s="115">
        <v>42095</v>
      </c>
      <c r="I209" s="129">
        <v>42156</v>
      </c>
      <c r="J209" s="115">
        <v>42186</v>
      </c>
      <c r="K209" s="131"/>
      <c r="L209" s="130"/>
      <c r="M209" s="82">
        <v>0</v>
      </c>
    </row>
    <row r="210" spans="1:13" x14ac:dyDescent="0.25">
      <c r="A210" s="96" t="s">
        <v>488</v>
      </c>
      <c r="B210" s="44" t="str">
        <f>IF(C210="","",VLOOKUP($A210,'Infos Gerais'!$A$2:$D$101,4,FALSE))</f>
        <v>Extinto</v>
      </c>
      <c r="C210" s="5" t="str">
        <f>IF(A210="","",VLOOKUP($A210,'Infos Gerais'!$A$2:$I$101,7,FALSE))</f>
        <v>FTVM</v>
      </c>
      <c r="D210" s="6" t="str">
        <f>IF(C210="","",VLOOKUP($A210,'Infos Gerais'!$A$2:$I$101,9,FALSE))</f>
        <v>ADTV</v>
      </c>
      <c r="E210" s="126" t="s">
        <v>68</v>
      </c>
      <c r="F210" s="127"/>
      <c r="G210" s="185">
        <v>39</v>
      </c>
      <c r="H210" s="115">
        <v>42186</v>
      </c>
      <c r="I210" s="129">
        <v>42248</v>
      </c>
      <c r="J210" s="115">
        <v>42278</v>
      </c>
      <c r="K210" s="131"/>
      <c r="L210" s="130"/>
      <c r="M210" s="82">
        <v>0</v>
      </c>
    </row>
    <row r="211" spans="1:13" x14ac:dyDescent="0.25">
      <c r="A211" s="96" t="s">
        <v>488</v>
      </c>
      <c r="B211" s="44" t="str">
        <f>IF(C211="","",VLOOKUP($A211,'Infos Gerais'!$A$2:$D$101,4,FALSE))</f>
        <v>Extinto</v>
      </c>
      <c r="C211" s="5" t="str">
        <f>IF(A211="","",VLOOKUP($A211,'Infos Gerais'!$A$2:$I$101,7,FALSE))</f>
        <v>FTVM</v>
      </c>
      <c r="D211" s="6" t="str">
        <f>IF(C211="","",VLOOKUP($A211,'Infos Gerais'!$A$2:$I$101,9,FALSE))</f>
        <v>ADTV</v>
      </c>
      <c r="E211" s="126" t="s">
        <v>68</v>
      </c>
      <c r="F211" s="127"/>
      <c r="G211" s="185">
        <v>40</v>
      </c>
      <c r="H211" s="115">
        <v>42278</v>
      </c>
      <c r="I211" s="129">
        <v>42339</v>
      </c>
      <c r="J211" s="115">
        <v>42370</v>
      </c>
      <c r="K211" s="131"/>
      <c r="L211" s="130"/>
      <c r="M211" s="82">
        <v>0</v>
      </c>
    </row>
    <row r="212" spans="1:13" x14ac:dyDescent="0.25">
      <c r="A212" s="96" t="s">
        <v>489</v>
      </c>
      <c r="B212" s="44" t="str">
        <f>IF(C212="","",VLOOKUP($A212,'Infos Gerais'!$A$2:$D$101,4,FALSE))</f>
        <v>Extinto</v>
      </c>
      <c r="C212" s="5" t="str">
        <f>IF(A212="","",VLOOKUP($A212,'Infos Gerais'!$A$2:$I$101,7,FALSE))</f>
        <v>FCS</v>
      </c>
      <c r="D212" s="6" t="str">
        <f>IF(C212="","",VLOOKUP($A212,'Infos Gerais'!$A$2:$I$101,9,FALSE))</f>
        <v>ICSM</v>
      </c>
      <c r="E212" s="126" t="s">
        <v>34</v>
      </c>
      <c r="F212" s="127"/>
      <c r="G212" s="185">
        <v>1</v>
      </c>
      <c r="H212" s="115">
        <v>38687</v>
      </c>
      <c r="I212" s="129">
        <v>38777</v>
      </c>
      <c r="J212" s="115">
        <v>38808</v>
      </c>
      <c r="K212" s="114">
        <v>38812</v>
      </c>
      <c r="L212" s="130">
        <v>10</v>
      </c>
      <c r="M212" s="82">
        <v>0</v>
      </c>
    </row>
    <row r="213" spans="1:13" x14ac:dyDescent="0.25">
      <c r="A213" s="96" t="s">
        <v>489</v>
      </c>
      <c r="B213" s="44" t="str">
        <f>IF(C213="","",VLOOKUP($A213,'Infos Gerais'!$A$2:$D$101,4,FALSE))</f>
        <v>Extinto</v>
      </c>
      <c r="C213" s="5" t="str">
        <f>IF(A213="","",VLOOKUP($A213,'Infos Gerais'!$A$2:$I$101,7,FALSE))</f>
        <v>FCS</v>
      </c>
      <c r="D213" s="6" t="str">
        <f>IF(C213="","",VLOOKUP($A213,'Infos Gerais'!$A$2:$I$101,9,FALSE))</f>
        <v>ICSM</v>
      </c>
      <c r="E213" s="126" t="s">
        <v>34</v>
      </c>
      <c r="F213" s="127"/>
      <c r="G213" s="185">
        <v>2</v>
      </c>
      <c r="H213" s="115">
        <v>38808</v>
      </c>
      <c r="I213" s="129">
        <v>38869</v>
      </c>
      <c r="J213" s="115">
        <v>38899</v>
      </c>
      <c r="K213" s="114">
        <v>38938</v>
      </c>
      <c r="L213" s="130">
        <v>9.3000000000000007</v>
      </c>
      <c r="M213" s="82">
        <v>0</v>
      </c>
    </row>
    <row r="214" spans="1:13" x14ac:dyDescent="0.25">
      <c r="A214" s="96" t="s">
        <v>489</v>
      </c>
      <c r="B214" s="44" t="str">
        <f>IF(C214="","",VLOOKUP($A214,'Infos Gerais'!$A$2:$D$101,4,FALSE))</f>
        <v>Extinto</v>
      </c>
      <c r="C214" s="5" t="str">
        <f>IF(A214="","",VLOOKUP($A214,'Infos Gerais'!$A$2:$I$101,7,FALSE))</f>
        <v>FCS</v>
      </c>
      <c r="D214" s="6" t="str">
        <f>IF(C214="","",VLOOKUP($A214,'Infos Gerais'!$A$2:$I$101,9,FALSE))</f>
        <v>ICSM</v>
      </c>
      <c r="E214" s="126" t="s">
        <v>34</v>
      </c>
      <c r="F214" s="127"/>
      <c r="G214" s="185">
        <v>3</v>
      </c>
      <c r="H214" s="115">
        <v>38899</v>
      </c>
      <c r="I214" s="129">
        <v>38961</v>
      </c>
      <c r="J214" s="115">
        <v>38991</v>
      </c>
      <c r="K214" s="114">
        <v>39000</v>
      </c>
      <c r="L214" s="130">
        <v>8.8000000000000007</v>
      </c>
      <c r="M214" s="82">
        <v>0</v>
      </c>
    </row>
    <row r="215" spans="1:13" x14ac:dyDescent="0.25">
      <c r="A215" s="96" t="s">
        <v>489</v>
      </c>
      <c r="B215" s="44" t="str">
        <f>IF(C215="","",VLOOKUP($A215,'Infos Gerais'!$A$2:$D$101,4,FALSE))</f>
        <v>Extinto</v>
      </c>
      <c r="C215" s="5" t="str">
        <f>IF(A215="","",VLOOKUP($A215,'Infos Gerais'!$A$2:$I$101,7,FALSE))</f>
        <v>FCS</v>
      </c>
      <c r="D215" s="6" t="str">
        <f>IF(C215="","",VLOOKUP($A215,'Infos Gerais'!$A$2:$I$101,9,FALSE))</f>
        <v>ICSM</v>
      </c>
      <c r="E215" s="126" t="s">
        <v>37</v>
      </c>
      <c r="F215" s="127"/>
      <c r="G215" s="185">
        <v>4</v>
      </c>
      <c r="H215" s="115">
        <v>38991</v>
      </c>
      <c r="I215" s="129">
        <v>39052</v>
      </c>
      <c r="J215" s="115">
        <v>39083</v>
      </c>
      <c r="K215" s="114">
        <v>39169</v>
      </c>
      <c r="L215" s="130">
        <v>8.5</v>
      </c>
      <c r="M215" s="82">
        <v>0</v>
      </c>
    </row>
    <row r="216" spans="1:13" x14ac:dyDescent="0.25">
      <c r="A216" s="96" t="s">
        <v>489</v>
      </c>
      <c r="B216" s="44" t="str">
        <f>IF(C216="","",VLOOKUP($A216,'Infos Gerais'!$A$2:$D$101,4,FALSE))</f>
        <v>Extinto</v>
      </c>
      <c r="C216" s="5" t="str">
        <f>IF(A216="","",VLOOKUP($A216,'Infos Gerais'!$A$2:$I$101,7,FALSE))</f>
        <v>FCS</v>
      </c>
      <c r="D216" s="6" t="str">
        <f>IF(C216="","",VLOOKUP($A216,'Infos Gerais'!$A$2:$I$101,9,FALSE))</f>
        <v>ICSM</v>
      </c>
      <c r="E216" s="126" t="s">
        <v>40</v>
      </c>
      <c r="F216" s="127"/>
      <c r="G216" s="185">
        <v>5</v>
      </c>
      <c r="H216" s="115">
        <v>39083</v>
      </c>
      <c r="I216" s="129">
        <v>39142</v>
      </c>
      <c r="J216" s="115">
        <v>39173</v>
      </c>
      <c r="K216" s="131">
        <v>39251</v>
      </c>
      <c r="L216" s="130" t="s">
        <v>578</v>
      </c>
      <c r="M216" s="82">
        <v>0</v>
      </c>
    </row>
    <row r="217" spans="1:13" x14ac:dyDescent="0.25">
      <c r="A217" s="96" t="s">
        <v>489</v>
      </c>
      <c r="B217" s="44" t="str">
        <f>IF(C217="","",VLOOKUP($A217,'Infos Gerais'!$A$2:$D$101,4,FALSE))</f>
        <v>Extinto</v>
      </c>
      <c r="C217" s="5" t="str">
        <f>IF(A217="","",VLOOKUP($A217,'Infos Gerais'!$A$2:$I$101,7,FALSE))</f>
        <v>FCS</v>
      </c>
      <c r="D217" s="6" t="str">
        <f>IF(C217="","",VLOOKUP($A217,'Infos Gerais'!$A$2:$I$101,9,FALSE))</f>
        <v>ICSM</v>
      </c>
      <c r="E217" s="126" t="s">
        <v>40</v>
      </c>
      <c r="F217" s="127"/>
      <c r="G217" s="185">
        <v>6</v>
      </c>
      <c r="H217" s="115">
        <v>39173</v>
      </c>
      <c r="I217" s="129">
        <v>39234</v>
      </c>
      <c r="J217" s="115">
        <v>39264</v>
      </c>
      <c r="K217" s="114">
        <v>39307</v>
      </c>
      <c r="L217" s="130">
        <v>7.09</v>
      </c>
      <c r="M217" s="82">
        <v>0</v>
      </c>
    </row>
    <row r="218" spans="1:13" x14ac:dyDescent="0.25">
      <c r="A218" s="96" t="s">
        <v>489</v>
      </c>
      <c r="B218" s="44" t="str">
        <f>IF(C218="","",VLOOKUP($A218,'Infos Gerais'!$A$2:$D$101,4,FALSE))</f>
        <v>Extinto</v>
      </c>
      <c r="C218" s="5" t="str">
        <f>IF(A218="","",VLOOKUP($A218,'Infos Gerais'!$A$2:$I$101,7,FALSE))</f>
        <v>FCS</v>
      </c>
      <c r="D218" s="6" t="str">
        <f>IF(C218="","",VLOOKUP($A218,'Infos Gerais'!$A$2:$I$101,9,FALSE))</f>
        <v>ICSM</v>
      </c>
      <c r="E218" s="126" t="s">
        <v>40</v>
      </c>
      <c r="F218" s="127"/>
      <c r="G218" s="185">
        <v>7</v>
      </c>
      <c r="H218" s="115">
        <v>39264</v>
      </c>
      <c r="I218" s="129">
        <v>39326</v>
      </c>
      <c r="J218" s="115">
        <v>39356</v>
      </c>
      <c r="K218" s="131">
        <v>39352</v>
      </c>
      <c r="L218" s="130" t="s">
        <v>578</v>
      </c>
      <c r="M218" s="82">
        <v>0</v>
      </c>
    </row>
    <row r="219" spans="1:13" x14ac:dyDescent="0.25">
      <c r="A219" s="96" t="s">
        <v>489</v>
      </c>
      <c r="B219" s="44" t="str">
        <f>IF(C219="","",VLOOKUP($A219,'Infos Gerais'!$A$2:$D$101,4,FALSE))</f>
        <v>Extinto</v>
      </c>
      <c r="C219" s="5" t="str">
        <f>IF(A219="","",VLOOKUP($A219,'Infos Gerais'!$A$2:$I$101,7,FALSE))</f>
        <v>FCS</v>
      </c>
      <c r="D219" s="6" t="str">
        <f>IF(C219="","",VLOOKUP($A219,'Infos Gerais'!$A$2:$I$101,9,FALSE))</f>
        <v>ICSM</v>
      </c>
      <c r="E219" s="126" t="s">
        <v>40</v>
      </c>
      <c r="F219" s="127"/>
      <c r="G219" s="185">
        <v>8</v>
      </c>
      <c r="H219" s="115">
        <v>39356</v>
      </c>
      <c r="I219" s="129">
        <v>39417</v>
      </c>
      <c r="J219" s="115">
        <v>39448</v>
      </c>
      <c r="K219" s="114">
        <v>39532</v>
      </c>
      <c r="L219" s="130">
        <v>8.69</v>
      </c>
      <c r="M219" s="82">
        <v>0</v>
      </c>
    </row>
    <row r="220" spans="1:13" x14ac:dyDescent="0.25">
      <c r="A220" s="96" t="s">
        <v>489</v>
      </c>
      <c r="B220" s="44" t="str">
        <f>IF(C220="","",VLOOKUP($A220,'Infos Gerais'!$A$2:$D$101,4,FALSE))</f>
        <v>Extinto</v>
      </c>
      <c r="C220" s="5" t="str">
        <f>IF(A220="","",VLOOKUP($A220,'Infos Gerais'!$A$2:$I$101,7,FALSE))</f>
        <v>FCS</v>
      </c>
      <c r="D220" s="6" t="str">
        <f>IF(C220="","",VLOOKUP($A220,'Infos Gerais'!$A$2:$I$101,9,FALSE))</f>
        <v>ICSM</v>
      </c>
      <c r="E220" s="126" t="s">
        <v>43</v>
      </c>
      <c r="F220" s="127"/>
      <c r="G220" s="185">
        <v>9</v>
      </c>
      <c r="H220" s="115">
        <v>39448</v>
      </c>
      <c r="I220" s="129">
        <v>39508</v>
      </c>
      <c r="J220" s="115">
        <v>39539</v>
      </c>
      <c r="K220" s="131">
        <v>39574</v>
      </c>
      <c r="L220" s="130" t="s">
        <v>578</v>
      </c>
      <c r="M220" s="82">
        <v>0</v>
      </c>
    </row>
    <row r="221" spans="1:13" x14ac:dyDescent="0.25">
      <c r="A221" s="96" t="s">
        <v>489</v>
      </c>
      <c r="B221" s="44" t="str">
        <f>IF(C221="","",VLOOKUP($A221,'Infos Gerais'!$A$2:$D$101,4,FALSE))</f>
        <v>Extinto</v>
      </c>
      <c r="C221" s="5" t="str">
        <f>IF(A221="","",VLOOKUP($A221,'Infos Gerais'!$A$2:$I$101,7,FALSE))</f>
        <v>FCS</v>
      </c>
      <c r="D221" s="6" t="str">
        <f>IF(C221="","",VLOOKUP($A221,'Infos Gerais'!$A$2:$I$101,9,FALSE))</f>
        <v>ICSM</v>
      </c>
      <c r="E221" s="126" t="s">
        <v>43</v>
      </c>
      <c r="F221" s="127"/>
      <c r="G221" s="185">
        <v>10</v>
      </c>
      <c r="H221" s="115">
        <v>39539</v>
      </c>
      <c r="I221" s="129">
        <v>39600</v>
      </c>
      <c r="J221" s="115">
        <v>39630</v>
      </c>
      <c r="K221" s="114">
        <v>39647</v>
      </c>
      <c r="L221" s="130">
        <v>7.5</v>
      </c>
      <c r="M221" s="82">
        <v>0</v>
      </c>
    </row>
    <row r="222" spans="1:13" x14ac:dyDescent="0.25">
      <c r="A222" s="96" t="s">
        <v>489</v>
      </c>
      <c r="B222" s="44" t="str">
        <f>IF(C222="","",VLOOKUP($A222,'Infos Gerais'!$A$2:$D$101,4,FALSE))</f>
        <v>Extinto</v>
      </c>
      <c r="C222" s="5" t="str">
        <f>IF(A222="","",VLOOKUP($A222,'Infos Gerais'!$A$2:$I$101,7,FALSE))</f>
        <v>FCS</v>
      </c>
      <c r="D222" s="6" t="str">
        <f>IF(C222="","",VLOOKUP($A222,'Infos Gerais'!$A$2:$I$101,9,FALSE))</f>
        <v>ICSM</v>
      </c>
      <c r="E222" s="126" t="s">
        <v>43</v>
      </c>
      <c r="F222" s="127"/>
      <c r="G222" s="185">
        <v>11</v>
      </c>
      <c r="H222" s="115">
        <v>39630</v>
      </c>
      <c r="I222" s="129">
        <v>39692</v>
      </c>
      <c r="J222" s="115">
        <v>39722</v>
      </c>
      <c r="K222" s="131">
        <v>39771</v>
      </c>
      <c r="L222" s="130" t="s">
        <v>578</v>
      </c>
      <c r="M222" s="82">
        <v>0</v>
      </c>
    </row>
    <row r="223" spans="1:13" x14ac:dyDescent="0.25">
      <c r="A223" s="96" t="s">
        <v>489</v>
      </c>
      <c r="B223" s="44" t="str">
        <f>IF(C223="","",VLOOKUP($A223,'Infos Gerais'!$A$2:$D$101,4,FALSE))</f>
        <v>Extinto</v>
      </c>
      <c r="C223" s="5" t="str">
        <f>IF(A223="","",VLOOKUP($A223,'Infos Gerais'!$A$2:$I$101,7,FALSE))</f>
        <v>FCS</v>
      </c>
      <c r="D223" s="6" t="str">
        <f>IF(C223="","",VLOOKUP($A223,'Infos Gerais'!$A$2:$I$101,9,FALSE))</f>
        <v>ICSM</v>
      </c>
      <c r="E223" s="126" t="s">
        <v>43</v>
      </c>
      <c r="F223" s="127"/>
      <c r="G223" s="185">
        <v>12</v>
      </c>
      <c r="H223" s="115">
        <v>39722</v>
      </c>
      <c r="I223" s="129">
        <v>39783</v>
      </c>
      <c r="J223" s="115">
        <v>39814</v>
      </c>
      <c r="K223" s="114">
        <v>39842</v>
      </c>
      <c r="L223" s="130">
        <v>9.3800000000000008</v>
      </c>
      <c r="M223" s="82">
        <v>0</v>
      </c>
    </row>
    <row r="224" spans="1:13" x14ac:dyDescent="0.25">
      <c r="A224" s="96" t="s">
        <v>489</v>
      </c>
      <c r="B224" s="44" t="str">
        <f>IF(C224="","",VLOOKUP($A224,'Infos Gerais'!$A$2:$D$101,4,FALSE))</f>
        <v>Extinto</v>
      </c>
      <c r="C224" s="5" t="str">
        <f>IF(A224="","",VLOOKUP($A224,'Infos Gerais'!$A$2:$I$101,7,FALSE))</f>
        <v>FCS</v>
      </c>
      <c r="D224" s="6" t="str">
        <f>IF(C224="","",VLOOKUP($A224,'Infos Gerais'!$A$2:$I$101,9,FALSE))</f>
        <v>ICSM</v>
      </c>
      <c r="E224" s="126" t="s">
        <v>46</v>
      </c>
      <c r="F224" s="127"/>
      <c r="G224" s="185">
        <v>13</v>
      </c>
      <c r="H224" s="115">
        <v>39814</v>
      </c>
      <c r="I224" s="129">
        <v>39873</v>
      </c>
      <c r="J224" s="115">
        <v>39904</v>
      </c>
      <c r="K224" s="131">
        <v>39947</v>
      </c>
      <c r="L224" s="130" t="s">
        <v>578</v>
      </c>
      <c r="M224" s="82">
        <v>0</v>
      </c>
    </row>
    <row r="225" spans="1:13" x14ac:dyDescent="0.25">
      <c r="A225" s="96" t="s">
        <v>489</v>
      </c>
      <c r="B225" s="44" t="str">
        <f>IF(C225="","",VLOOKUP($A225,'Infos Gerais'!$A$2:$D$101,4,FALSE))</f>
        <v>Extinto</v>
      </c>
      <c r="C225" s="5" t="str">
        <f>IF(A225="","",VLOOKUP($A225,'Infos Gerais'!$A$2:$I$101,7,FALSE))</f>
        <v>FCS</v>
      </c>
      <c r="D225" s="6" t="str">
        <f>IF(C225="","",VLOOKUP($A225,'Infos Gerais'!$A$2:$I$101,9,FALSE))</f>
        <v>ICSM</v>
      </c>
      <c r="E225" s="126" t="s">
        <v>46</v>
      </c>
      <c r="F225" s="127"/>
      <c r="G225" s="185">
        <v>14</v>
      </c>
      <c r="H225" s="115">
        <v>39904</v>
      </c>
      <c r="I225" s="129">
        <v>39965</v>
      </c>
      <c r="J225" s="115">
        <v>39995</v>
      </c>
      <c r="K225" s="114">
        <v>40022</v>
      </c>
      <c r="L225" s="130">
        <v>7.98</v>
      </c>
      <c r="M225" s="82">
        <v>0</v>
      </c>
    </row>
    <row r="226" spans="1:13" x14ac:dyDescent="0.25">
      <c r="A226" s="96" t="s">
        <v>489</v>
      </c>
      <c r="B226" s="44" t="str">
        <f>IF(C226="","",VLOOKUP($A226,'Infos Gerais'!$A$2:$D$101,4,FALSE))</f>
        <v>Extinto</v>
      </c>
      <c r="C226" s="5" t="str">
        <f>IF(A226="","",VLOOKUP($A226,'Infos Gerais'!$A$2:$I$101,7,FALSE))</f>
        <v>FCS</v>
      </c>
      <c r="D226" s="6" t="str">
        <f>IF(C226="","",VLOOKUP($A226,'Infos Gerais'!$A$2:$I$101,9,FALSE))</f>
        <v>ICSM</v>
      </c>
      <c r="E226" s="126" t="s">
        <v>46</v>
      </c>
      <c r="F226" s="127"/>
      <c r="G226" s="185">
        <v>15</v>
      </c>
      <c r="H226" s="115">
        <v>39995</v>
      </c>
      <c r="I226" s="129">
        <v>40057</v>
      </c>
      <c r="J226" s="115">
        <v>40087</v>
      </c>
      <c r="K226" s="131">
        <v>40109</v>
      </c>
      <c r="L226" s="130" t="s">
        <v>578</v>
      </c>
      <c r="M226" s="82">
        <v>0</v>
      </c>
    </row>
    <row r="227" spans="1:13" x14ac:dyDescent="0.25">
      <c r="A227" s="96" t="s">
        <v>489</v>
      </c>
      <c r="B227" s="44" t="str">
        <f>IF(C227="","",VLOOKUP($A227,'Infos Gerais'!$A$2:$D$101,4,FALSE))</f>
        <v>Extinto</v>
      </c>
      <c r="C227" s="5" t="str">
        <f>IF(A227="","",VLOOKUP($A227,'Infos Gerais'!$A$2:$I$101,7,FALSE))</f>
        <v>FCS</v>
      </c>
      <c r="D227" s="6" t="str">
        <f>IF(C227="","",VLOOKUP($A227,'Infos Gerais'!$A$2:$I$101,9,FALSE))</f>
        <v>ICSM</v>
      </c>
      <c r="E227" s="126" t="s">
        <v>46</v>
      </c>
      <c r="F227" s="127"/>
      <c r="G227" s="185">
        <v>16</v>
      </c>
      <c r="H227" s="115">
        <v>40087</v>
      </c>
      <c r="I227" s="129">
        <v>40148</v>
      </c>
      <c r="J227" s="115">
        <v>40179</v>
      </c>
      <c r="K227" s="114">
        <v>40220</v>
      </c>
      <c r="L227" s="130">
        <v>9.74</v>
      </c>
      <c r="M227" s="82">
        <v>0</v>
      </c>
    </row>
    <row r="228" spans="1:13" x14ac:dyDescent="0.25">
      <c r="A228" s="96" t="s">
        <v>489</v>
      </c>
      <c r="B228" s="44" t="str">
        <f>IF(C228="","",VLOOKUP($A228,'Infos Gerais'!$A$2:$D$101,4,FALSE))</f>
        <v>Extinto</v>
      </c>
      <c r="C228" s="5" t="str">
        <f>IF(A228="","",VLOOKUP($A228,'Infos Gerais'!$A$2:$I$101,7,FALSE))</f>
        <v>FCS</v>
      </c>
      <c r="D228" s="6" t="str">
        <f>IF(C228="","",VLOOKUP($A228,'Infos Gerais'!$A$2:$I$101,9,FALSE))</f>
        <v>ICSM</v>
      </c>
      <c r="E228" s="126" t="s">
        <v>49</v>
      </c>
      <c r="F228" s="127"/>
      <c r="G228" s="185">
        <v>17</v>
      </c>
      <c r="H228" s="115">
        <v>40179</v>
      </c>
      <c r="I228" s="129">
        <v>40238</v>
      </c>
      <c r="J228" s="115">
        <v>40269</v>
      </c>
      <c r="K228" s="131">
        <v>40294</v>
      </c>
      <c r="L228" s="130" t="s">
        <v>578</v>
      </c>
      <c r="M228" s="82">
        <v>0</v>
      </c>
    </row>
    <row r="229" spans="1:13" x14ac:dyDescent="0.25">
      <c r="A229" s="96" t="s">
        <v>489</v>
      </c>
      <c r="B229" s="44" t="str">
        <f>IF(C229="","",VLOOKUP($A229,'Infos Gerais'!$A$2:$D$101,4,FALSE))</f>
        <v>Extinto</v>
      </c>
      <c r="C229" s="5" t="str">
        <f>IF(A229="","",VLOOKUP($A229,'Infos Gerais'!$A$2:$I$101,7,FALSE))</f>
        <v>FCS</v>
      </c>
      <c r="D229" s="6" t="str">
        <f>IF(C229="","",VLOOKUP($A229,'Infos Gerais'!$A$2:$I$101,9,FALSE))</f>
        <v>ICSM</v>
      </c>
      <c r="E229" s="126" t="s">
        <v>49</v>
      </c>
      <c r="F229" s="127"/>
      <c r="G229" s="185">
        <v>18</v>
      </c>
      <c r="H229" s="115">
        <v>40269</v>
      </c>
      <c r="I229" s="129">
        <v>40330</v>
      </c>
      <c r="J229" s="115">
        <v>40360</v>
      </c>
      <c r="K229" s="114">
        <v>40380</v>
      </c>
      <c r="L229" s="130">
        <v>9.1199999999999992</v>
      </c>
      <c r="M229" s="82">
        <v>0</v>
      </c>
    </row>
    <row r="230" spans="1:13" x14ac:dyDescent="0.25">
      <c r="A230" s="96" t="s">
        <v>489</v>
      </c>
      <c r="B230" s="44" t="str">
        <f>IF(C230="","",VLOOKUP($A230,'Infos Gerais'!$A$2:$D$101,4,FALSE))</f>
        <v>Extinto</v>
      </c>
      <c r="C230" s="5" t="str">
        <f>IF(A230="","",VLOOKUP($A230,'Infos Gerais'!$A$2:$I$101,7,FALSE))</f>
        <v>FCS</v>
      </c>
      <c r="D230" s="6" t="str">
        <f>IF(C230="","",VLOOKUP($A230,'Infos Gerais'!$A$2:$I$101,9,FALSE))</f>
        <v>ICSM</v>
      </c>
      <c r="E230" s="126" t="s">
        <v>49</v>
      </c>
      <c r="F230" s="127"/>
      <c r="G230" s="185">
        <v>19</v>
      </c>
      <c r="H230" s="115">
        <v>40360</v>
      </c>
      <c r="I230" s="129">
        <v>40422</v>
      </c>
      <c r="J230" s="115">
        <v>40452</v>
      </c>
      <c r="K230" s="131">
        <v>40473</v>
      </c>
      <c r="L230" s="130" t="s">
        <v>578</v>
      </c>
      <c r="M230" s="82">
        <v>0</v>
      </c>
    </row>
    <row r="231" spans="1:13" x14ac:dyDescent="0.25">
      <c r="A231" s="96" t="s">
        <v>489</v>
      </c>
      <c r="B231" s="44" t="str">
        <f>IF(C231="","",VLOOKUP($A231,'Infos Gerais'!$A$2:$D$101,4,FALSE))</f>
        <v>Extinto</v>
      </c>
      <c r="C231" s="5" t="str">
        <f>IF(A231="","",VLOOKUP($A231,'Infos Gerais'!$A$2:$I$101,7,FALSE))</f>
        <v>FCS</v>
      </c>
      <c r="D231" s="6" t="str">
        <f>IF(C231="","",VLOOKUP($A231,'Infos Gerais'!$A$2:$I$101,9,FALSE))</f>
        <v>ICSM</v>
      </c>
      <c r="E231" s="126" t="s">
        <v>49</v>
      </c>
      <c r="F231" s="127"/>
      <c r="G231" s="185">
        <v>20</v>
      </c>
      <c r="H231" s="115">
        <v>40452</v>
      </c>
      <c r="I231" s="129">
        <v>40544</v>
      </c>
      <c r="J231" s="115">
        <v>40575</v>
      </c>
      <c r="K231" s="114">
        <v>40602</v>
      </c>
      <c r="L231" s="130">
        <v>10</v>
      </c>
      <c r="M231" s="82">
        <v>0</v>
      </c>
    </row>
    <row r="232" spans="1:13" x14ac:dyDescent="0.25">
      <c r="A232" s="96" t="s">
        <v>489</v>
      </c>
      <c r="B232" s="44" t="str">
        <f>IF(C232="","",VLOOKUP($A232,'Infos Gerais'!$A$2:$D$101,4,FALSE))</f>
        <v>Extinto</v>
      </c>
      <c r="C232" s="5" t="str">
        <f>IF(A232="","",VLOOKUP($A232,'Infos Gerais'!$A$2:$I$101,7,FALSE))</f>
        <v>FCS</v>
      </c>
      <c r="D232" s="6" t="str">
        <f>IF(C232="","",VLOOKUP($A232,'Infos Gerais'!$A$2:$I$101,9,FALSE))</f>
        <v>ICSM</v>
      </c>
      <c r="E232" s="126" t="s">
        <v>52</v>
      </c>
      <c r="F232" s="127"/>
      <c r="G232" s="185">
        <v>21</v>
      </c>
      <c r="H232" s="115">
        <v>40575</v>
      </c>
      <c r="I232" s="129">
        <v>40634</v>
      </c>
      <c r="J232" s="115">
        <v>40664</v>
      </c>
      <c r="K232" s="131">
        <v>40688</v>
      </c>
      <c r="L232" s="130" t="s">
        <v>578</v>
      </c>
      <c r="M232" s="82">
        <v>0</v>
      </c>
    </row>
    <row r="233" spans="1:13" x14ac:dyDescent="0.25">
      <c r="A233" s="96" t="s">
        <v>489</v>
      </c>
      <c r="B233" s="44" t="str">
        <f>IF(C233="","",VLOOKUP($A233,'Infos Gerais'!$A$2:$D$101,4,FALSE))</f>
        <v>Extinto</v>
      </c>
      <c r="C233" s="5" t="str">
        <f>IF(A233="","",VLOOKUP($A233,'Infos Gerais'!$A$2:$I$101,7,FALSE))</f>
        <v>FCS</v>
      </c>
      <c r="D233" s="6" t="str">
        <f>IF(C233="","",VLOOKUP($A233,'Infos Gerais'!$A$2:$I$101,9,FALSE))</f>
        <v>ICSM</v>
      </c>
      <c r="E233" s="126" t="s">
        <v>52</v>
      </c>
      <c r="F233" s="127"/>
      <c r="G233" s="185">
        <v>22</v>
      </c>
      <c r="H233" s="115">
        <v>40664</v>
      </c>
      <c r="I233" s="129">
        <v>40725</v>
      </c>
      <c r="J233" s="115">
        <v>40756</v>
      </c>
      <c r="K233" s="114">
        <v>40785</v>
      </c>
      <c r="L233" s="130">
        <v>10</v>
      </c>
      <c r="M233" s="82">
        <v>0</v>
      </c>
    </row>
    <row r="234" spans="1:13" x14ac:dyDescent="0.25">
      <c r="A234" s="96" t="s">
        <v>489</v>
      </c>
      <c r="B234" s="44" t="str">
        <f>IF(C234="","",VLOOKUP($A234,'Infos Gerais'!$A$2:$D$101,4,FALSE))</f>
        <v>Extinto</v>
      </c>
      <c r="C234" s="5" t="str">
        <f>IF(A234="","",VLOOKUP($A234,'Infos Gerais'!$A$2:$I$101,7,FALSE))</f>
        <v>FCS</v>
      </c>
      <c r="D234" s="6" t="str">
        <f>IF(C234="","",VLOOKUP($A234,'Infos Gerais'!$A$2:$I$101,9,FALSE))</f>
        <v>ICSM</v>
      </c>
      <c r="E234" s="126" t="s">
        <v>52</v>
      </c>
      <c r="F234" s="127"/>
      <c r="G234" s="185">
        <v>23</v>
      </c>
      <c r="H234" s="115">
        <v>40756</v>
      </c>
      <c r="I234" s="129">
        <v>40817</v>
      </c>
      <c r="J234" s="115">
        <v>40848</v>
      </c>
      <c r="K234" s="131">
        <v>40875</v>
      </c>
      <c r="L234" s="130" t="s">
        <v>578</v>
      </c>
      <c r="M234" s="82">
        <v>0</v>
      </c>
    </row>
    <row r="235" spans="1:13" x14ac:dyDescent="0.25">
      <c r="A235" s="96" t="s">
        <v>489</v>
      </c>
      <c r="B235" s="44" t="str">
        <f>IF(C235="","",VLOOKUP($A235,'Infos Gerais'!$A$2:$D$101,4,FALSE))</f>
        <v>Extinto</v>
      </c>
      <c r="C235" s="5" t="str">
        <f>IF(A235="","",VLOOKUP($A235,'Infos Gerais'!$A$2:$I$101,7,FALSE))</f>
        <v>FCS</v>
      </c>
      <c r="D235" s="6" t="str">
        <f>IF(C235="","",VLOOKUP($A235,'Infos Gerais'!$A$2:$I$101,9,FALSE))</f>
        <v>ICSM</v>
      </c>
      <c r="E235" s="126" t="s">
        <v>52</v>
      </c>
      <c r="F235" s="127"/>
      <c r="G235" s="185">
        <v>24</v>
      </c>
      <c r="H235" s="115">
        <v>40848</v>
      </c>
      <c r="I235" s="129">
        <v>40909</v>
      </c>
      <c r="J235" s="115">
        <v>40940</v>
      </c>
      <c r="K235" s="114">
        <v>40975</v>
      </c>
      <c r="L235" s="130">
        <v>9.9600000000000009</v>
      </c>
      <c r="M235" s="82">
        <v>0</v>
      </c>
    </row>
    <row r="236" spans="1:13" x14ac:dyDescent="0.25">
      <c r="A236" s="96" t="s">
        <v>489</v>
      </c>
      <c r="B236" s="44" t="str">
        <f>IF(C236="","",VLOOKUP($A236,'Infos Gerais'!$A$2:$D$101,4,FALSE))</f>
        <v>Extinto</v>
      </c>
      <c r="C236" s="5" t="str">
        <f>IF(A236="","",VLOOKUP($A236,'Infos Gerais'!$A$2:$I$101,7,FALSE))</f>
        <v>FCS</v>
      </c>
      <c r="D236" s="6" t="str">
        <f>IF(C236="","",VLOOKUP($A236,'Infos Gerais'!$A$2:$I$101,9,FALSE))</f>
        <v>ICSM</v>
      </c>
      <c r="E236" s="126" t="s">
        <v>55</v>
      </c>
      <c r="F236" s="127"/>
      <c r="G236" s="185">
        <v>25</v>
      </c>
      <c r="H236" s="115">
        <v>40940</v>
      </c>
      <c r="I236" s="129">
        <v>41000</v>
      </c>
      <c r="J236" s="115">
        <v>41030</v>
      </c>
      <c r="K236" s="131">
        <v>41057</v>
      </c>
      <c r="L236" s="130" t="s">
        <v>578</v>
      </c>
      <c r="M236" s="82">
        <v>0</v>
      </c>
    </row>
    <row r="237" spans="1:13" x14ac:dyDescent="0.25">
      <c r="A237" s="96" t="s">
        <v>489</v>
      </c>
      <c r="B237" s="44" t="str">
        <f>IF(C237="","",VLOOKUP($A237,'Infos Gerais'!$A$2:$D$101,4,FALSE))</f>
        <v>Extinto</v>
      </c>
      <c r="C237" s="5" t="str">
        <f>IF(A237="","",VLOOKUP($A237,'Infos Gerais'!$A$2:$I$101,7,FALSE))</f>
        <v>FCS</v>
      </c>
      <c r="D237" s="6" t="str">
        <f>IF(C237="","",VLOOKUP($A237,'Infos Gerais'!$A$2:$I$101,9,FALSE))</f>
        <v>ICSM</v>
      </c>
      <c r="E237" s="126" t="s">
        <v>55</v>
      </c>
      <c r="F237" s="127"/>
      <c r="G237" s="185">
        <v>26</v>
      </c>
      <c r="H237" s="115">
        <v>41030</v>
      </c>
      <c r="I237" s="129">
        <v>41091</v>
      </c>
      <c r="J237" s="115">
        <v>41122</v>
      </c>
      <c r="K237" s="114">
        <v>41150</v>
      </c>
      <c r="L237" s="130">
        <v>9.25</v>
      </c>
      <c r="M237" s="82">
        <v>0</v>
      </c>
    </row>
    <row r="238" spans="1:13" x14ac:dyDescent="0.25">
      <c r="A238" s="96" t="s">
        <v>489</v>
      </c>
      <c r="B238" s="44" t="str">
        <f>IF(C238="","",VLOOKUP($A238,'Infos Gerais'!$A$2:$D$101,4,FALSE))</f>
        <v>Extinto</v>
      </c>
      <c r="C238" s="5" t="str">
        <f>IF(A238="","",VLOOKUP($A238,'Infos Gerais'!$A$2:$I$101,7,FALSE))</f>
        <v>FCS</v>
      </c>
      <c r="D238" s="6" t="str">
        <f>IF(C238="","",VLOOKUP($A238,'Infos Gerais'!$A$2:$I$101,9,FALSE))</f>
        <v>ICSM</v>
      </c>
      <c r="E238" s="126" t="s">
        <v>55</v>
      </c>
      <c r="F238" s="127"/>
      <c r="G238" s="185">
        <v>27</v>
      </c>
      <c r="H238" s="115">
        <v>41122</v>
      </c>
      <c r="I238" s="129">
        <v>41183</v>
      </c>
      <c r="J238" s="115">
        <v>41214</v>
      </c>
      <c r="K238" s="131">
        <v>41242</v>
      </c>
      <c r="L238" s="130" t="s">
        <v>578</v>
      </c>
      <c r="M238" s="82">
        <v>0</v>
      </c>
    </row>
    <row r="239" spans="1:13" x14ac:dyDescent="0.25">
      <c r="A239" s="96" t="s">
        <v>489</v>
      </c>
      <c r="B239" s="44" t="str">
        <f>IF(C239="","",VLOOKUP($A239,'Infos Gerais'!$A$2:$D$101,4,FALSE))</f>
        <v>Extinto</v>
      </c>
      <c r="C239" s="5" t="str">
        <f>IF(A239="","",VLOOKUP($A239,'Infos Gerais'!$A$2:$I$101,7,FALSE))</f>
        <v>FCS</v>
      </c>
      <c r="D239" s="6" t="str">
        <f>IF(C239="","",VLOOKUP($A239,'Infos Gerais'!$A$2:$I$101,9,FALSE))</f>
        <v>ICSM</v>
      </c>
      <c r="E239" s="126" t="s">
        <v>55</v>
      </c>
      <c r="F239" s="127"/>
      <c r="G239" s="185">
        <v>28</v>
      </c>
      <c r="H239" s="115">
        <v>41214</v>
      </c>
      <c r="I239" s="129">
        <v>41275</v>
      </c>
      <c r="J239" s="115">
        <v>41306</v>
      </c>
      <c r="K239" s="114">
        <v>41332</v>
      </c>
      <c r="L239" s="130">
        <v>9.73</v>
      </c>
      <c r="M239" s="82">
        <v>0</v>
      </c>
    </row>
    <row r="240" spans="1:13" x14ac:dyDescent="0.25">
      <c r="A240" s="96" t="s">
        <v>489</v>
      </c>
      <c r="B240" s="44" t="str">
        <f>IF(C240="","",VLOOKUP($A240,'Infos Gerais'!$A$2:$D$101,4,FALSE))</f>
        <v>Extinto</v>
      </c>
      <c r="C240" s="5" t="str">
        <f>IF(A240="","",VLOOKUP($A240,'Infos Gerais'!$A$2:$I$101,7,FALSE))</f>
        <v>FCS</v>
      </c>
      <c r="D240" s="6" t="str">
        <f>IF(C240="","",VLOOKUP($A240,'Infos Gerais'!$A$2:$I$101,9,FALSE))</f>
        <v>ICSM</v>
      </c>
      <c r="E240" s="126" t="s">
        <v>60</v>
      </c>
      <c r="F240" s="127"/>
      <c r="G240" s="185">
        <v>32</v>
      </c>
      <c r="H240" s="115">
        <v>41579</v>
      </c>
      <c r="I240" s="129">
        <v>41275</v>
      </c>
      <c r="J240" s="115">
        <v>41671</v>
      </c>
      <c r="K240" s="114">
        <v>41325</v>
      </c>
      <c r="L240" s="130">
        <v>10</v>
      </c>
      <c r="M240" s="82">
        <v>0</v>
      </c>
    </row>
    <row r="241" spans="1:13" x14ac:dyDescent="0.25">
      <c r="A241" s="96" t="s">
        <v>489</v>
      </c>
      <c r="B241" s="44" t="str">
        <f>IF(C241="","",VLOOKUP($A241,'Infos Gerais'!$A$2:$D$101,4,FALSE))</f>
        <v>Extinto</v>
      </c>
      <c r="C241" s="5" t="str">
        <f>IF(A241="","",VLOOKUP($A241,'Infos Gerais'!$A$2:$I$101,7,FALSE))</f>
        <v>FCS</v>
      </c>
      <c r="D241" s="6" t="str">
        <f>IF(C241="","",VLOOKUP($A241,'Infos Gerais'!$A$2:$I$101,9,FALSE))</f>
        <v>ICSM</v>
      </c>
      <c r="E241" s="126" t="s">
        <v>58</v>
      </c>
      <c r="F241" s="127"/>
      <c r="G241" s="185">
        <v>29</v>
      </c>
      <c r="H241" s="115">
        <v>41306</v>
      </c>
      <c r="I241" s="129">
        <v>41365</v>
      </c>
      <c r="J241" s="115">
        <v>41395</v>
      </c>
      <c r="K241" s="114">
        <v>41422</v>
      </c>
      <c r="L241" s="130">
        <v>9.85</v>
      </c>
      <c r="M241" s="82">
        <v>0</v>
      </c>
    </row>
    <row r="242" spans="1:13" x14ac:dyDescent="0.25">
      <c r="A242" s="96" t="s">
        <v>489</v>
      </c>
      <c r="B242" s="44" t="str">
        <f>IF(C242="","",VLOOKUP($A242,'Infos Gerais'!$A$2:$D$101,4,FALSE))</f>
        <v>Extinto</v>
      </c>
      <c r="C242" s="5" t="str">
        <f>IF(A242="","",VLOOKUP($A242,'Infos Gerais'!$A$2:$I$101,7,FALSE))</f>
        <v>FCS</v>
      </c>
      <c r="D242" s="6" t="str">
        <f>IF(C242="","",VLOOKUP($A242,'Infos Gerais'!$A$2:$I$101,9,FALSE))</f>
        <v>ICSM</v>
      </c>
      <c r="E242" s="126" t="s">
        <v>58</v>
      </c>
      <c r="F242" s="127"/>
      <c r="G242" s="185">
        <v>30</v>
      </c>
      <c r="H242" s="115">
        <v>41395</v>
      </c>
      <c r="I242" s="129">
        <v>41456</v>
      </c>
      <c r="J242" s="115">
        <v>41487</v>
      </c>
      <c r="K242" s="114">
        <v>41515</v>
      </c>
      <c r="L242" s="130">
        <v>10</v>
      </c>
      <c r="M242" s="82">
        <v>0</v>
      </c>
    </row>
    <row r="243" spans="1:13" x14ac:dyDescent="0.25">
      <c r="A243" s="96" t="s">
        <v>489</v>
      </c>
      <c r="B243" s="44" t="str">
        <f>IF(C243="","",VLOOKUP($A243,'Infos Gerais'!$A$2:$D$101,4,FALSE))</f>
        <v>Extinto</v>
      </c>
      <c r="C243" s="5" t="str">
        <f>IF(A243="","",VLOOKUP($A243,'Infos Gerais'!$A$2:$I$101,7,FALSE))</f>
        <v>FCS</v>
      </c>
      <c r="D243" s="6" t="str">
        <f>IF(C243="","",VLOOKUP($A243,'Infos Gerais'!$A$2:$I$101,9,FALSE))</f>
        <v>ICSM</v>
      </c>
      <c r="E243" s="126" t="s">
        <v>60</v>
      </c>
      <c r="F243" s="127"/>
      <c r="G243" s="185">
        <v>31</v>
      </c>
      <c r="H243" s="115">
        <v>41487</v>
      </c>
      <c r="I243" s="129">
        <v>41548</v>
      </c>
      <c r="J243" s="115">
        <v>41579</v>
      </c>
      <c r="K243" s="114">
        <v>41606</v>
      </c>
      <c r="L243" s="130">
        <v>10</v>
      </c>
      <c r="M243" s="82">
        <v>0</v>
      </c>
    </row>
    <row r="244" spans="1:13" x14ac:dyDescent="0.25">
      <c r="A244" s="96" t="s">
        <v>489</v>
      </c>
      <c r="B244" s="44" t="str">
        <f>IF(C244="","",VLOOKUP($A244,'Infos Gerais'!$A$2:$D$101,4,FALSE))</f>
        <v>Extinto</v>
      </c>
      <c r="C244" s="5" t="str">
        <f>IF(A244="","",VLOOKUP($A244,'Infos Gerais'!$A$2:$I$101,7,FALSE))</f>
        <v>FCS</v>
      </c>
      <c r="D244" s="6" t="str">
        <f>IF(C244="","",VLOOKUP($A244,'Infos Gerais'!$A$2:$I$101,9,FALSE))</f>
        <v>ICSM</v>
      </c>
      <c r="E244" s="126" t="s">
        <v>62</v>
      </c>
      <c r="F244" s="127"/>
      <c r="G244" s="185">
        <v>33</v>
      </c>
      <c r="H244" s="115">
        <v>41671</v>
      </c>
      <c r="I244" s="129">
        <v>41730</v>
      </c>
      <c r="J244" s="115">
        <v>41760</v>
      </c>
      <c r="K244" s="114">
        <v>41782</v>
      </c>
      <c r="L244" s="130">
        <v>10</v>
      </c>
      <c r="M244" s="82">
        <v>0</v>
      </c>
    </row>
    <row r="245" spans="1:13" x14ac:dyDescent="0.25">
      <c r="A245" s="96" t="s">
        <v>489</v>
      </c>
      <c r="B245" s="44" t="str">
        <f>IF(C245="","",VLOOKUP($A245,'Infos Gerais'!$A$2:$D$101,4,FALSE))</f>
        <v>Extinto</v>
      </c>
      <c r="C245" s="5" t="str">
        <f>IF(A245="","",VLOOKUP($A245,'Infos Gerais'!$A$2:$I$101,7,FALSE))</f>
        <v>FCS</v>
      </c>
      <c r="D245" s="6" t="str">
        <f>IF(C245="","",VLOOKUP($A245,'Infos Gerais'!$A$2:$I$101,9,FALSE))</f>
        <v>ICSM</v>
      </c>
      <c r="E245" s="126" t="s">
        <v>62</v>
      </c>
      <c r="F245" s="127"/>
      <c r="G245" s="185">
        <v>34</v>
      </c>
      <c r="H245" s="115">
        <v>41760</v>
      </c>
      <c r="I245" s="129">
        <v>41821</v>
      </c>
      <c r="J245" s="115">
        <v>41852</v>
      </c>
      <c r="K245" s="114">
        <v>41877</v>
      </c>
      <c r="L245" s="130">
        <v>10</v>
      </c>
      <c r="M245" s="82">
        <v>0</v>
      </c>
    </row>
    <row r="246" spans="1:13" x14ac:dyDescent="0.25">
      <c r="A246" s="96" t="s">
        <v>489</v>
      </c>
      <c r="B246" s="44" t="str">
        <f>IF(C246="","",VLOOKUP($A246,'Infos Gerais'!$A$2:$D$101,4,FALSE))</f>
        <v>Extinto</v>
      </c>
      <c r="C246" s="5" t="str">
        <f>IF(A246="","",VLOOKUP($A246,'Infos Gerais'!$A$2:$I$101,7,FALSE))</f>
        <v>FCS</v>
      </c>
      <c r="D246" s="6" t="str">
        <f>IF(C246="","",VLOOKUP($A246,'Infos Gerais'!$A$2:$I$101,9,FALSE))</f>
        <v>ICSM</v>
      </c>
      <c r="E246" s="126" t="s">
        <v>62</v>
      </c>
      <c r="F246" s="127"/>
      <c r="G246" s="185">
        <v>35</v>
      </c>
      <c r="H246" s="115">
        <v>41852</v>
      </c>
      <c r="I246" s="129">
        <v>41913</v>
      </c>
      <c r="J246" s="115">
        <v>41944</v>
      </c>
      <c r="K246" s="114">
        <v>41969</v>
      </c>
      <c r="L246" s="130">
        <v>10</v>
      </c>
      <c r="M246" s="82">
        <v>0</v>
      </c>
    </row>
    <row r="247" spans="1:13" x14ac:dyDescent="0.25">
      <c r="A247" s="96" t="s">
        <v>489</v>
      </c>
      <c r="B247" s="44" t="str">
        <f>IF(C247="","",VLOOKUP($A247,'Infos Gerais'!$A$2:$D$101,4,FALSE))</f>
        <v>Extinto</v>
      </c>
      <c r="C247" s="5" t="str">
        <f>IF(A247="","",VLOOKUP($A247,'Infos Gerais'!$A$2:$I$101,7,FALSE))</f>
        <v>FCS</v>
      </c>
      <c r="D247" s="6" t="str">
        <f>IF(C247="","",VLOOKUP($A247,'Infos Gerais'!$A$2:$I$101,9,FALSE))</f>
        <v>ICSM</v>
      </c>
      <c r="E247" s="126" t="s">
        <v>62</v>
      </c>
      <c r="F247" s="127"/>
      <c r="G247" s="185">
        <v>36</v>
      </c>
      <c r="H247" s="115">
        <v>41944</v>
      </c>
      <c r="I247" s="129">
        <v>42005</v>
      </c>
      <c r="J247" s="115">
        <v>42036</v>
      </c>
      <c r="K247" s="114">
        <v>42047</v>
      </c>
      <c r="L247" s="130">
        <v>10</v>
      </c>
      <c r="M247" s="82">
        <v>0</v>
      </c>
    </row>
    <row r="248" spans="1:13" x14ac:dyDescent="0.25">
      <c r="A248" s="96" t="s">
        <v>489</v>
      </c>
      <c r="B248" s="44" t="str">
        <f>IF(C248="","",VLOOKUP($A248,'Infos Gerais'!$A$2:$D$101,4,FALSE))</f>
        <v>Extinto</v>
      </c>
      <c r="C248" s="5" t="str">
        <f>IF(A248="","",VLOOKUP($A248,'Infos Gerais'!$A$2:$I$101,7,FALSE))</f>
        <v>FCS</v>
      </c>
      <c r="D248" s="6" t="str">
        <f>IF(C248="","",VLOOKUP($A248,'Infos Gerais'!$A$2:$I$101,9,FALSE))</f>
        <v>ICSM</v>
      </c>
      <c r="E248" s="126" t="s">
        <v>64</v>
      </c>
      <c r="F248" s="127"/>
      <c r="G248" s="185">
        <v>37</v>
      </c>
      <c r="H248" s="115">
        <v>42036</v>
      </c>
      <c r="I248" s="129">
        <v>42095</v>
      </c>
      <c r="J248" s="115">
        <v>42125</v>
      </c>
      <c r="K248" s="114">
        <v>42139</v>
      </c>
      <c r="L248" s="130">
        <v>10</v>
      </c>
      <c r="M248" s="82">
        <v>0</v>
      </c>
    </row>
    <row r="249" spans="1:13" x14ac:dyDescent="0.25">
      <c r="A249" s="96" t="s">
        <v>489</v>
      </c>
      <c r="B249" s="44" t="str">
        <f>IF(C249="","",VLOOKUP($A249,'Infos Gerais'!$A$2:$D$101,4,FALSE))</f>
        <v>Extinto</v>
      </c>
      <c r="C249" s="5" t="str">
        <f>IF(A249="","",VLOOKUP($A249,'Infos Gerais'!$A$2:$I$101,7,FALSE))</f>
        <v>FCS</v>
      </c>
      <c r="D249" s="6" t="str">
        <f>IF(C249="","",VLOOKUP($A249,'Infos Gerais'!$A$2:$I$101,9,FALSE))</f>
        <v>ICSM</v>
      </c>
      <c r="E249" s="126" t="s">
        <v>64</v>
      </c>
      <c r="F249" s="127"/>
      <c r="G249" s="185">
        <v>38</v>
      </c>
      <c r="H249" s="115">
        <v>42125</v>
      </c>
      <c r="I249" s="129">
        <v>42217</v>
      </c>
      <c r="J249" s="115">
        <v>42248</v>
      </c>
      <c r="K249" s="114">
        <v>42271</v>
      </c>
      <c r="L249" s="130">
        <v>10</v>
      </c>
      <c r="M249" s="82">
        <v>0</v>
      </c>
    </row>
    <row r="250" spans="1:13" x14ac:dyDescent="0.25">
      <c r="A250" s="96" t="s">
        <v>489</v>
      </c>
      <c r="B250" s="44" t="str">
        <f>IF(C250="","",VLOOKUP($A250,'Infos Gerais'!$A$2:$D$101,4,FALSE))</f>
        <v>Extinto</v>
      </c>
      <c r="C250" s="5" t="str">
        <f>IF(A250="","",VLOOKUP($A250,'Infos Gerais'!$A$2:$I$101,7,FALSE))</f>
        <v>FCS</v>
      </c>
      <c r="D250" s="6" t="str">
        <f>IF(C250="","",VLOOKUP($A250,'Infos Gerais'!$A$2:$I$101,9,FALSE))</f>
        <v>ICSM</v>
      </c>
      <c r="E250" s="126" t="s">
        <v>64</v>
      </c>
      <c r="F250" s="127"/>
      <c r="G250" s="185">
        <v>39</v>
      </c>
      <c r="H250" s="115">
        <v>42248</v>
      </c>
      <c r="I250" s="129">
        <v>42339</v>
      </c>
      <c r="J250" s="115">
        <v>42370</v>
      </c>
      <c r="K250" s="114">
        <v>42405</v>
      </c>
      <c r="L250" s="130">
        <v>9.9700000000000006</v>
      </c>
      <c r="M250" s="82">
        <v>0</v>
      </c>
    </row>
    <row r="251" spans="1:13" x14ac:dyDescent="0.25">
      <c r="A251" s="96" t="s">
        <v>490</v>
      </c>
      <c r="B251" s="44" t="str">
        <f>IF(C251="","",VLOOKUP($A251,'Infos Gerais'!$A$2:$D$101,4,FALSE))</f>
        <v>Extinto</v>
      </c>
      <c r="C251" s="5" t="str">
        <f>IF(A251="","",VLOOKUP($A251,'Infos Gerais'!$A$2:$I$101,7,FALSE))</f>
        <v>FCS</v>
      </c>
      <c r="D251" s="6" t="str">
        <f>IF(C251="","",VLOOKUP($A251,'Infos Gerais'!$A$2:$I$101,9,FALSE))</f>
        <v>ICOS</v>
      </c>
      <c r="E251" s="126" t="s">
        <v>29</v>
      </c>
      <c r="F251" s="127"/>
      <c r="G251" s="185">
        <v>1</v>
      </c>
      <c r="H251" s="115">
        <v>38899</v>
      </c>
      <c r="I251" s="129">
        <v>38961</v>
      </c>
      <c r="J251" s="115">
        <v>38988</v>
      </c>
      <c r="K251" s="114">
        <v>38988</v>
      </c>
      <c r="L251" s="130">
        <v>7.5</v>
      </c>
      <c r="M251" s="82">
        <v>0</v>
      </c>
    </row>
    <row r="252" spans="1:13" x14ac:dyDescent="0.25">
      <c r="A252" s="96" t="s">
        <v>490</v>
      </c>
      <c r="B252" s="44" t="str">
        <f>IF(C252="","",VLOOKUP($A252,'Infos Gerais'!$A$2:$D$101,4,FALSE))</f>
        <v>Extinto</v>
      </c>
      <c r="C252" s="5" t="str">
        <f>IF(A252="","",VLOOKUP($A252,'Infos Gerais'!$A$2:$I$101,7,FALSE))</f>
        <v>FCS</v>
      </c>
      <c r="D252" s="6" t="str">
        <f>IF(C252="","",VLOOKUP($A252,'Infos Gerais'!$A$2:$I$101,9,FALSE))</f>
        <v>ICOS</v>
      </c>
      <c r="E252" s="126" t="s">
        <v>34</v>
      </c>
      <c r="F252" s="127"/>
      <c r="G252" s="185">
        <v>2</v>
      </c>
      <c r="H252" s="115">
        <v>38991</v>
      </c>
      <c r="I252" s="129">
        <v>39052</v>
      </c>
      <c r="J252" s="115">
        <v>39069</v>
      </c>
      <c r="K252" s="114">
        <v>39069</v>
      </c>
      <c r="L252" s="130">
        <v>10</v>
      </c>
      <c r="M252" s="82">
        <v>0</v>
      </c>
    </row>
    <row r="253" spans="1:13" x14ac:dyDescent="0.25">
      <c r="A253" s="96" t="s">
        <v>490</v>
      </c>
      <c r="B253" s="44" t="str">
        <f>IF(C253="","",VLOOKUP($A253,'Infos Gerais'!$A$2:$D$101,4,FALSE))</f>
        <v>Extinto</v>
      </c>
      <c r="C253" s="5" t="str">
        <f>IF(A253="","",VLOOKUP($A253,'Infos Gerais'!$A$2:$I$101,7,FALSE))</f>
        <v>FCS</v>
      </c>
      <c r="D253" s="6" t="str">
        <f>IF(C253="","",VLOOKUP($A253,'Infos Gerais'!$A$2:$I$101,9,FALSE))</f>
        <v>ICOS</v>
      </c>
      <c r="E253" s="126" t="s">
        <v>34</v>
      </c>
      <c r="F253" s="127"/>
      <c r="G253" s="185">
        <v>3</v>
      </c>
      <c r="H253" s="115">
        <v>39083</v>
      </c>
      <c r="I253" s="129">
        <v>39295</v>
      </c>
      <c r="J253" s="115">
        <v>39309</v>
      </c>
      <c r="K253" s="114">
        <v>39309</v>
      </c>
      <c r="L253" s="130">
        <v>0.3</v>
      </c>
      <c r="M253" s="82">
        <v>0</v>
      </c>
    </row>
    <row r="254" spans="1:13" x14ac:dyDescent="0.25">
      <c r="A254" s="96" t="s">
        <v>490</v>
      </c>
      <c r="B254" s="44" t="str">
        <f>IF(C254="","",VLOOKUP($A254,'Infos Gerais'!$A$2:$D$101,4,FALSE))</f>
        <v>Extinto</v>
      </c>
      <c r="C254" s="5" t="str">
        <f>IF(A254="","",VLOOKUP($A254,'Infos Gerais'!$A$2:$I$101,7,FALSE))</f>
        <v>FCS</v>
      </c>
      <c r="D254" s="6" t="str">
        <f>IF(C254="","",VLOOKUP($A254,'Infos Gerais'!$A$2:$I$101,9,FALSE))</f>
        <v>ICOS</v>
      </c>
      <c r="E254" s="126" t="s">
        <v>37</v>
      </c>
      <c r="F254" s="127"/>
      <c r="G254" s="185">
        <v>4</v>
      </c>
      <c r="H254" s="115">
        <v>39356</v>
      </c>
      <c r="I254" s="129">
        <v>39447</v>
      </c>
      <c r="J254" s="115">
        <v>39437</v>
      </c>
      <c r="K254" s="114">
        <v>39437</v>
      </c>
      <c r="L254" s="130">
        <v>9.39</v>
      </c>
      <c r="M254" s="82">
        <v>0</v>
      </c>
    </row>
    <row r="255" spans="1:13" x14ac:dyDescent="0.25">
      <c r="A255" s="96" t="s">
        <v>491</v>
      </c>
      <c r="B255" s="44" t="str">
        <f>IF(C255="","",VLOOKUP($A255,'Infos Gerais'!$A$2:$D$101,4,FALSE))</f>
        <v>Extinto</v>
      </c>
      <c r="C255" s="5" t="str">
        <f>IF(A255="","",VLOOKUP($A255,'Infos Gerais'!$A$2:$I$101,7,FALSE))</f>
        <v>SEDRU</v>
      </c>
      <c r="D255" s="6" t="str">
        <f>IF(C255="","",VLOOKUP($A255,'Infos Gerais'!$A$2:$I$101,9,FALSE))</f>
        <v>IH</v>
      </c>
      <c r="E255" s="126" t="s">
        <v>29</v>
      </c>
      <c r="F255" s="127"/>
      <c r="G255" s="185">
        <v>1</v>
      </c>
      <c r="H255" s="115">
        <v>38874</v>
      </c>
      <c r="I255" s="129">
        <v>38996</v>
      </c>
      <c r="J255" s="115"/>
      <c r="K255" s="131"/>
      <c r="L255" s="130"/>
      <c r="M255" s="82">
        <v>0</v>
      </c>
    </row>
    <row r="256" spans="1:13" x14ac:dyDescent="0.25">
      <c r="A256" s="96" t="s">
        <v>492</v>
      </c>
      <c r="B256" s="44" t="str">
        <f>IF(C256="","",VLOOKUP($A256,'Infos Gerais'!$A$2:$D$101,4,FALSE))</f>
        <v>Extinto</v>
      </c>
      <c r="C256" s="5" t="str">
        <f>IF(A256="","",VLOOKUP($A256,'Infos Gerais'!$A$2:$I$101,7,FALSE))</f>
        <v>SES</v>
      </c>
      <c r="D256" s="6" t="str">
        <f>IF(C256="","",VLOOKUP($A256,'Infos Gerais'!$A$2:$I$101,9,FALSE))</f>
        <v>ASAS</v>
      </c>
      <c r="E256" s="126" t="s">
        <v>29</v>
      </c>
      <c r="F256" s="127"/>
      <c r="G256" s="185">
        <v>1</v>
      </c>
      <c r="H256" s="115">
        <v>38869</v>
      </c>
      <c r="I256" s="129">
        <v>38930</v>
      </c>
      <c r="J256" s="115">
        <v>38961</v>
      </c>
      <c r="K256" s="114">
        <v>38966</v>
      </c>
      <c r="L256" s="130">
        <v>9</v>
      </c>
      <c r="M256" s="82">
        <v>0</v>
      </c>
    </row>
    <row r="257" spans="1:13" x14ac:dyDescent="0.25">
      <c r="A257" s="96" t="s">
        <v>492</v>
      </c>
      <c r="B257" s="44" t="str">
        <f>IF(C257="","",VLOOKUP($A257,'Infos Gerais'!$A$2:$D$101,4,FALSE))</f>
        <v>Extinto</v>
      </c>
      <c r="C257" s="5" t="str">
        <f>IF(A257="","",VLOOKUP($A257,'Infos Gerais'!$A$2:$I$101,7,FALSE))</f>
        <v>SES</v>
      </c>
      <c r="D257" s="6" t="str">
        <f>IF(C257="","",VLOOKUP($A257,'Infos Gerais'!$A$2:$I$101,9,FALSE))</f>
        <v>ASAS</v>
      </c>
      <c r="E257" s="126" t="s">
        <v>29</v>
      </c>
      <c r="F257" s="127"/>
      <c r="G257" s="185">
        <v>2</v>
      </c>
      <c r="H257" s="115">
        <v>38961</v>
      </c>
      <c r="I257" s="129">
        <v>39022</v>
      </c>
      <c r="J257" s="115">
        <v>39052</v>
      </c>
      <c r="K257" s="114">
        <v>39065</v>
      </c>
      <c r="L257" s="130">
        <v>9</v>
      </c>
      <c r="M257" s="82">
        <v>0</v>
      </c>
    </row>
    <row r="258" spans="1:13" x14ac:dyDescent="0.25">
      <c r="A258" s="96" t="s">
        <v>492</v>
      </c>
      <c r="B258" s="44" t="str">
        <f>IF(C258="","",VLOOKUP($A258,'Infos Gerais'!$A$2:$D$101,4,FALSE))</f>
        <v>Extinto</v>
      </c>
      <c r="C258" s="5" t="str">
        <f>IF(A258="","",VLOOKUP($A258,'Infos Gerais'!$A$2:$I$101,7,FALSE))</f>
        <v>SES</v>
      </c>
      <c r="D258" s="6" t="str">
        <f>IF(C258="","",VLOOKUP($A258,'Infos Gerais'!$A$2:$I$101,9,FALSE))</f>
        <v>ASAS</v>
      </c>
      <c r="E258" s="126" t="s">
        <v>29</v>
      </c>
      <c r="F258" s="127"/>
      <c r="G258" s="185">
        <v>3</v>
      </c>
      <c r="H258" s="115">
        <v>39052</v>
      </c>
      <c r="I258" s="129">
        <v>39114</v>
      </c>
      <c r="J258" s="115">
        <v>39142</v>
      </c>
      <c r="K258" s="114">
        <v>39161</v>
      </c>
      <c r="L258" s="130">
        <v>10</v>
      </c>
      <c r="M258" s="82">
        <v>0</v>
      </c>
    </row>
    <row r="259" spans="1:13" x14ac:dyDescent="0.25">
      <c r="A259" s="96" t="s">
        <v>492</v>
      </c>
      <c r="B259" s="44" t="str">
        <f>IF(C259="","",VLOOKUP($A259,'Infos Gerais'!$A$2:$D$101,4,FALSE))</f>
        <v>Extinto</v>
      </c>
      <c r="C259" s="5" t="str">
        <f>IF(A259="","",VLOOKUP($A259,'Infos Gerais'!$A$2:$I$101,7,FALSE))</f>
        <v>SES</v>
      </c>
      <c r="D259" s="6" t="str">
        <f>IF(C259="","",VLOOKUP($A259,'Infos Gerais'!$A$2:$I$101,9,FALSE))</f>
        <v>ASAS</v>
      </c>
      <c r="E259" s="126" t="s">
        <v>29</v>
      </c>
      <c r="F259" s="127"/>
      <c r="G259" s="185">
        <v>4</v>
      </c>
      <c r="H259" s="115">
        <v>39142</v>
      </c>
      <c r="I259" s="129">
        <v>39203</v>
      </c>
      <c r="J259" s="115">
        <v>39173</v>
      </c>
      <c r="K259" s="114">
        <v>39342</v>
      </c>
      <c r="L259" s="130">
        <v>10</v>
      </c>
      <c r="M259" s="82">
        <v>0</v>
      </c>
    </row>
    <row r="260" spans="1:13" x14ac:dyDescent="0.25">
      <c r="A260" s="96" t="s">
        <v>493</v>
      </c>
      <c r="B260" s="44" t="str">
        <f>IF(C260="","",VLOOKUP($A260,'Infos Gerais'!$A$2:$D$101,4,FALSE))</f>
        <v>Extinto</v>
      </c>
      <c r="C260" s="5" t="str">
        <f>IF(A260="","",VLOOKUP($A260,'Infos Gerais'!$A$2:$I$101,7,FALSE))</f>
        <v>SES</v>
      </c>
      <c r="D260" s="6" t="str">
        <f>IF(C260="","",VLOOKUP($A260,'Infos Gerais'!$A$2:$I$101,9,FALSE))</f>
        <v>AMIPHEC</v>
      </c>
      <c r="E260" s="126" t="s">
        <v>29</v>
      </c>
      <c r="F260" s="127"/>
      <c r="G260" s="185">
        <v>1</v>
      </c>
      <c r="H260" s="115">
        <v>38869</v>
      </c>
      <c r="I260" s="129">
        <v>38930</v>
      </c>
      <c r="J260" s="115">
        <v>38978</v>
      </c>
      <c r="K260" s="114">
        <v>38978</v>
      </c>
      <c r="L260" s="130">
        <v>9.5</v>
      </c>
      <c r="M260" s="82">
        <v>0</v>
      </c>
    </row>
    <row r="261" spans="1:13" x14ac:dyDescent="0.25">
      <c r="A261" s="96" t="s">
        <v>493</v>
      </c>
      <c r="B261" s="44" t="str">
        <f>IF(C261="","",VLOOKUP($A261,'Infos Gerais'!$A$2:$D$101,4,FALSE))</f>
        <v>Extinto</v>
      </c>
      <c r="C261" s="5" t="str">
        <f>IF(A261="","",VLOOKUP($A261,'Infos Gerais'!$A$2:$I$101,7,FALSE))</f>
        <v>SES</v>
      </c>
      <c r="D261" s="6" t="str">
        <f>IF(C261="","",VLOOKUP($A261,'Infos Gerais'!$A$2:$I$101,9,FALSE))</f>
        <v>AMIPHEC</v>
      </c>
      <c r="E261" s="126" t="s">
        <v>29</v>
      </c>
      <c r="F261" s="127"/>
      <c r="G261" s="185">
        <v>2</v>
      </c>
      <c r="H261" s="115">
        <v>38961</v>
      </c>
      <c r="I261" s="129">
        <v>39022</v>
      </c>
      <c r="J261" s="115">
        <v>39052</v>
      </c>
      <c r="K261" s="114">
        <v>39077</v>
      </c>
      <c r="L261" s="130">
        <v>10</v>
      </c>
      <c r="M261" s="82">
        <v>0</v>
      </c>
    </row>
    <row r="262" spans="1:13" x14ac:dyDescent="0.25">
      <c r="A262" s="96" t="s">
        <v>493</v>
      </c>
      <c r="B262" s="44" t="str">
        <f>IF(C262="","",VLOOKUP($A262,'Infos Gerais'!$A$2:$D$101,4,FALSE))</f>
        <v>Extinto</v>
      </c>
      <c r="C262" s="5" t="str">
        <f>IF(A262="","",VLOOKUP($A262,'Infos Gerais'!$A$2:$I$101,7,FALSE))</f>
        <v>SES</v>
      </c>
      <c r="D262" s="6" t="str">
        <f>IF(C262="","",VLOOKUP($A262,'Infos Gerais'!$A$2:$I$101,9,FALSE))</f>
        <v>AMIPHEC</v>
      </c>
      <c r="E262" s="126" t="s">
        <v>29</v>
      </c>
      <c r="F262" s="127"/>
      <c r="G262" s="185">
        <v>3</v>
      </c>
      <c r="H262" s="115">
        <v>39052</v>
      </c>
      <c r="I262" s="129">
        <v>39114</v>
      </c>
      <c r="J262" s="115">
        <v>39203</v>
      </c>
      <c r="K262" s="114">
        <v>39219</v>
      </c>
      <c r="L262" s="130">
        <v>10</v>
      </c>
      <c r="M262" s="82">
        <v>0</v>
      </c>
    </row>
    <row r="263" spans="1:13" x14ac:dyDescent="0.25">
      <c r="A263" s="96" t="s">
        <v>493</v>
      </c>
      <c r="B263" s="44" t="str">
        <f>IF(C263="","",VLOOKUP($A263,'Infos Gerais'!$A$2:$D$101,4,FALSE))</f>
        <v>Extinto</v>
      </c>
      <c r="C263" s="5" t="str">
        <f>IF(A263="","",VLOOKUP($A263,'Infos Gerais'!$A$2:$I$101,7,FALSE))</f>
        <v>SES</v>
      </c>
      <c r="D263" s="6" t="str">
        <f>IF(C263="","",VLOOKUP($A263,'Infos Gerais'!$A$2:$I$101,9,FALSE))</f>
        <v>AMIPHEC</v>
      </c>
      <c r="E263" s="126" t="s">
        <v>34</v>
      </c>
      <c r="F263" s="127"/>
      <c r="G263" s="185">
        <v>4</v>
      </c>
      <c r="H263" s="115">
        <v>39142</v>
      </c>
      <c r="I263" s="129">
        <v>39326</v>
      </c>
      <c r="J263" s="115">
        <v>39387</v>
      </c>
      <c r="K263" s="114">
        <v>39396</v>
      </c>
      <c r="L263" s="130">
        <v>10</v>
      </c>
      <c r="M263" s="82">
        <v>0</v>
      </c>
    </row>
    <row r="264" spans="1:13" x14ac:dyDescent="0.25">
      <c r="A264" s="96" t="s">
        <v>494</v>
      </c>
      <c r="B264" s="44" t="str">
        <f>IF(C264="","",VLOOKUP($A264,'Infos Gerais'!$A$2:$D$101,4,FALSE))</f>
        <v>Extinto</v>
      </c>
      <c r="C264" s="5" t="str">
        <f>IF(A264="","",VLOOKUP($A264,'Infos Gerais'!$A$2:$I$101,7,FALSE))</f>
        <v>SEPLAG</v>
      </c>
      <c r="D264" s="6" t="str">
        <f>IF(C264="","",VLOOKUP($A264,'Infos Gerais'!$A$2:$I$101,9,FALSE))</f>
        <v>QUALIVIDA</v>
      </c>
      <c r="E264" s="126" t="s">
        <v>29</v>
      </c>
      <c r="F264" s="127"/>
      <c r="G264" s="185"/>
      <c r="H264" s="115">
        <v>38930</v>
      </c>
      <c r="I264" s="129">
        <v>39022</v>
      </c>
      <c r="J264" s="115">
        <v>39064</v>
      </c>
      <c r="K264" s="131">
        <v>39064</v>
      </c>
      <c r="L264" s="130">
        <v>0</v>
      </c>
      <c r="M264" s="82">
        <v>0</v>
      </c>
    </row>
    <row r="265" spans="1:13" x14ac:dyDescent="0.25">
      <c r="A265" s="96" t="s">
        <v>494</v>
      </c>
      <c r="B265" s="44" t="str">
        <f>IF(C265="","",VLOOKUP($A265,'Infos Gerais'!$A$2:$D$101,4,FALSE))</f>
        <v>Extinto</v>
      </c>
      <c r="C265" s="5" t="str">
        <f>IF(A265="","",VLOOKUP($A265,'Infos Gerais'!$A$2:$I$101,7,FALSE))</f>
        <v>SEPLAG</v>
      </c>
      <c r="D265" s="6" t="str">
        <f>IF(C265="","",VLOOKUP($A265,'Infos Gerais'!$A$2:$I$101,9,FALSE))</f>
        <v>QUALIVIDA</v>
      </c>
      <c r="E265" s="126" t="s">
        <v>29</v>
      </c>
      <c r="F265" s="127"/>
      <c r="G265" s="128">
        <v>1</v>
      </c>
      <c r="H265" s="115">
        <v>39022</v>
      </c>
      <c r="I265" s="129">
        <v>39083</v>
      </c>
      <c r="J265" s="115">
        <v>39083</v>
      </c>
      <c r="K265" s="114">
        <v>39099</v>
      </c>
      <c r="L265" s="130">
        <v>9.6300000000000008</v>
      </c>
      <c r="M265" s="82">
        <v>0</v>
      </c>
    </row>
    <row r="266" spans="1:13" x14ac:dyDescent="0.25">
      <c r="A266" s="96" t="s">
        <v>494</v>
      </c>
      <c r="B266" s="44" t="str">
        <f>IF(C266="","",VLOOKUP($A266,'Infos Gerais'!$A$2:$D$101,4,FALSE))</f>
        <v>Extinto</v>
      </c>
      <c r="C266" s="5" t="str">
        <f>IF(A266="","",VLOOKUP($A266,'Infos Gerais'!$A$2:$I$101,7,FALSE))</f>
        <v>SEPLAG</v>
      </c>
      <c r="D266" s="6" t="str">
        <f>IF(C266="","",VLOOKUP($A266,'Infos Gerais'!$A$2:$I$101,9,FALSE))</f>
        <v>QUALIVIDA</v>
      </c>
      <c r="E266" s="126" t="s">
        <v>34</v>
      </c>
      <c r="F266" s="127"/>
      <c r="G266" s="128" t="s">
        <v>579</v>
      </c>
      <c r="H266" s="115">
        <v>39022</v>
      </c>
      <c r="I266" s="129">
        <v>39114</v>
      </c>
      <c r="J266" s="115">
        <v>39173</v>
      </c>
      <c r="K266" s="114">
        <v>39181</v>
      </c>
      <c r="L266" s="130">
        <v>9.58</v>
      </c>
      <c r="M266" s="82">
        <v>0</v>
      </c>
    </row>
    <row r="267" spans="1:13" x14ac:dyDescent="0.25">
      <c r="A267" s="96" t="s">
        <v>494</v>
      </c>
      <c r="B267" s="44" t="str">
        <f>IF(C267="","",VLOOKUP($A267,'Infos Gerais'!$A$2:$D$101,4,FALSE))</f>
        <v>Extinto</v>
      </c>
      <c r="C267" s="5" t="str">
        <f>IF(A267="","",VLOOKUP($A267,'Infos Gerais'!$A$2:$I$101,7,FALSE))</f>
        <v>SEPLAG</v>
      </c>
      <c r="D267" s="6" t="str">
        <f>IF(C267="","",VLOOKUP($A267,'Infos Gerais'!$A$2:$I$101,9,FALSE))</f>
        <v>QUALIVIDA</v>
      </c>
      <c r="E267" s="126" t="s">
        <v>34</v>
      </c>
      <c r="F267" s="127"/>
      <c r="G267" s="128" t="s">
        <v>580</v>
      </c>
      <c r="H267" s="115">
        <v>39114</v>
      </c>
      <c r="I267" s="129">
        <v>39203</v>
      </c>
      <c r="J267" s="115">
        <v>39234</v>
      </c>
      <c r="K267" s="114">
        <v>39247</v>
      </c>
      <c r="L267" s="130">
        <v>10</v>
      </c>
      <c r="M267" s="82">
        <v>0</v>
      </c>
    </row>
    <row r="268" spans="1:13" x14ac:dyDescent="0.25">
      <c r="A268" s="96" t="s">
        <v>494</v>
      </c>
      <c r="B268" s="44" t="str">
        <f>IF(C268="","",VLOOKUP($A268,'Infos Gerais'!$A$2:$D$101,4,FALSE))</f>
        <v>Extinto</v>
      </c>
      <c r="C268" s="5" t="str">
        <f>IF(A268="","",VLOOKUP($A268,'Infos Gerais'!$A$2:$I$101,7,FALSE))</f>
        <v>SEPLAG</v>
      </c>
      <c r="D268" s="6" t="str">
        <f>IF(C268="","",VLOOKUP($A268,'Infos Gerais'!$A$2:$I$101,9,FALSE))</f>
        <v>QUALIVIDA</v>
      </c>
      <c r="E268" s="126" t="s">
        <v>34</v>
      </c>
      <c r="F268" s="127"/>
      <c r="G268" s="128" t="s">
        <v>581</v>
      </c>
      <c r="H268" s="115">
        <v>39203</v>
      </c>
      <c r="I268" s="129">
        <v>39295</v>
      </c>
      <c r="J268" s="115">
        <v>39326</v>
      </c>
      <c r="K268" s="114">
        <v>39330</v>
      </c>
      <c r="L268" s="130">
        <v>10</v>
      </c>
      <c r="M268" s="82">
        <v>0</v>
      </c>
    </row>
    <row r="269" spans="1:13" x14ac:dyDescent="0.25">
      <c r="A269" s="96" t="s">
        <v>494</v>
      </c>
      <c r="B269" s="44" t="str">
        <f>IF(C269="","",VLOOKUP($A269,'Infos Gerais'!$A$2:$D$101,4,FALSE))</f>
        <v>Extinto</v>
      </c>
      <c r="C269" s="5" t="str">
        <f>IF(A269="","",VLOOKUP($A269,'Infos Gerais'!$A$2:$I$101,7,FALSE))</f>
        <v>SEPLAG</v>
      </c>
      <c r="D269" s="6" t="str">
        <f>IF(C269="","",VLOOKUP($A269,'Infos Gerais'!$A$2:$I$101,9,FALSE))</f>
        <v>QUALIVIDA</v>
      </c>
      <c r="E269" s="126" t="s">
        <v>34</v>
      </c>
      <c r="F269" s="127"/>
      <c r="G269" s="128" t="s">
        <v>582</v>
      </c>
      <c r="H269" s="115">
        <v>39295</v>
      </c>
      <c r="I269" s="129">
        <v>39326</v>
      </c>
      <c r="J269" s="115">
        <v>39326</v>
      </c>
      <c r="K269" s="114">
        <v>39330</v>
      </c>
      <c r="L269" s="130">
        <v>7.78</v>
      </c>
      <c r="M269" s="82">
        <v>0</v>
      </c>
    </row>
    <row r="270" spans="1:13" x14ac:dyDescent="0.25">
      <c r="A270" s="96" t="s">
        <v>495</v>
      </c>
      <c r="B270" s="44" t="str">
        <f>IF(C270="","",VLOOKUP($A270,'Infos Gerais'!$A$2:$D$101,4,FALSE))</f>
        <v>Extinto</v>
      </c>
      <c r="C270" s="5" t="str">
        <f>IF(A270="","",VLOOKUP($A270,'Infos Gerais'!$A$2:$I$101,7,FALSE))</f>
        <v>SEE</v>
      </c>
      <c r="D270" s="6" t="str">
        <f>IF(C270="","",VLOOKUP($A270,'Infos Gerais'!$A$2:$I$101,9,FALSE))</f>
        <v>IHR</v>
      </c>
      <c r="E270" s="126" t="s">
        <v>29</v>
      </c>
      <c r="F270" s="127"/>
      <c r="G270" s="128" t="s">
        <v>583</v>
      </c>
      <c r="H270" s="115">
        <v>39052</v>
      </c>
      <c r="I270" s="129">
        <v>39216</v>
      </c>
      <c r="J270" s="115">
        <v>39142</v>
      </c>
      <c r="K270" s="114">
        <v>39248</v>
      </c>
      <c r="L270" s="130">
        <v>10</v>
      </c>
      <c r="M270" s="82">
        <v>0</v>
      </c>
    </row>
    <row r="271" spans="1:13" x14ac:dyDescent="0.25">
      <c r="A271" s="96" t="s">
        <v>495</v>
      </c>
      <c r="B271" s="44" t="str">
        <f>IF(C271="","",VLOOKUP($A271,'Infos Gerais'!$A$2:$D$101,4,FALSE))</f>
        <v>Extinto</v>
      </c>
      <c r="C271" s="5" t="str">
        <f>IF(A271="","",VLOOKUP($A271,'Infos Gerais'!$A$2:$I$101,7,FALSE))</f>
        <v>SEE</v>
      </c>
      <c r="D271" s="6" t="str">
        <f>IF(C271="","",VLOOKUP($A271,'Infos Gerais'!$A$2:$I$101,9,FALSE))</f>
        <v>IHR</v>
      </c>
      <c r="E271" s="126" t="s">
        <v>34</v>
      </c>
      <c r="F271" s="127"/>
      <c r="G271" s="128" t="s">
        <v>579</v>
      </c>
      <c r="H271" s="115">
        <v>39203</v>
      </c>
      <c r="I271" s="129">
        <v>39295</v>
      </c>
      <c r="J271" s="115">
        <v>39234</v>
      </c>
      <c r="K271" s="114">
        <v>39330</v>
      </c>
      <c r="L271" s="130">
        <v>9</v>
      </c>
      <c r="M271" s="82">
        <v>0</v>
      </c>
    </row>
    <row r="272" spans="1:13" x14ac:dyDescent="0.25">
      <c r="A272" s="96" t="s">
        <v>495</v>
      </c>
      <c r="B272" s="44" t="str">
        <f>IF(C272="","",VLOOKUP($A272,'Infos Gerais'!$A$2:$D$101,4,FALSE))</f>
        <v>Extinto</v>
      </c>
      <c r="C272" s="5" t="str">
        <f>IF(A272="","",VLOOKUP($A272,'Infos Gerais'!$A$2:$I$101,7,FALSE))</f>
        <v>SEE</v>
      </c>
      <c r="D272" s="6" t="str">
        <f>IF(C272="","",VLOOKUP($A272,'Infos Gerais'!$A$2:$I$101,9,FALSE))</f>
        <v>IHR</v>
      </c>
      <c r="E272" s="126" t="s">
        <v>34</v>
      </c>
      <c r="F272" s="127"/>
      <c r="G272" s="128" t="s">
        <v>580</v>
      </c>
      <c r="H272" s="115">
        <v>39295</v>
      </c>
      <c r="I272" s="129">
        <v>39387</v>
      </c>
      <c r="J272" s="115">
        <v>39326</v>
      </c>
      <c r="K272" s="114">
        <v>39464</v>
      </c>
      <c r="L272" s="130">
        <v>9.08</v>
      </c>
      <c r="M272" s="82">
        <v>0</v>
      </c>
    </row>
    <row r="273" spans="1:13" x14ac:dyDescent="0.25">
      <c r="A273" s="96" t="s">
        <v>495</v>
      </c>
      <c r="B273" s="44" t="str">
        <f>IF(C273="","",VLOOKUP($A273,'Infos Gerais'!$A$2:$D$101,4,FALSE))</f>
        <v>Extinto</v>
      </c>
      <c r="C273" s="5" t="str">
        <f>IF(A273="","",VLOOKUP($A273,'Infos Gerais'!$A$2:$I$101,7,FALSE))</f>
        <v>SEE</v>
      </c>
      <c r="D273" s="6" t="str">
        <f>IF(C273="","",VLOOKUP($A273,'Infos Gerais'!$A$2:$I$101,9,FALSE))</f>
        <v>IHR</v>
      </c>
      <c r="E273" s="126" t="s">
        <v>34</v>
      </c>
      <c r="F273" s="127"/>
      <c r="G273" s="128" t="s">
        <v>581</v>
      </c>
      <c r="H273" s="115">
        <v>39387</v>
      </c>
      <c r="I273" s="129">
        <v>39479</v>
      </c>
      <c r="J273" s="115">
        <v>39417</v>
      </c>
      <c r="K273" s="114">
        <v>39552</v>
      </c>
      <c r="L273" s="130">
        <v>8.02</v>
      </c>
      <c r="M273" s="82">
        <v>0</v>
      </c>
    </row>
    <row r="274" spans="1:13" x14ac:dyDescent="0.25">
      <c r="A274" s="96" t="s">
        <v>495</v>
      </c>
      <c r="B274" s="44" t="str">
        <f>IF(C274="","",VLOOKUP($A274,'Infos Gerais'!$A$2:$D$101,4,FALSE))</f>
        <v>Extinto</v>
      </c>
      <c r="C274" s="5" t="str">
        <f>IF(A274="","",VLOOKUP($A274,'Infos Gerais'!$A$2:$I$101,7,FALSE))</f>
        <v>SEE</v>
      </c>
      <c r="D274" s="6" t="str">
        <f>IF(C274="","",VLOOKUP($A274,'Infos Gerais'!$A$2:$I$101,9,FALSE))</f>
        <v>IHR</v>
      </c>
      <c r="E274" s="126" t="s">
        <v>37</v>
      </c>
      <c r="F274" s="127"/>
      <c r="G274" s="128" t="s">
        <v>582</v>
      </c>
      <c r="H274" s="115">
        <v>39479</v>
      </c>
      <c r="I274" s="129">
        <v>39569</v>
      </c>
      <c r="J274" s="115">
        <v>39600</v>
      </c>
      <c r="K274" s="114">
        <v>39674</v>
      </c>
      <c r="L274" s="130">
        <v>8.42</v>
      </c>
      <c r="M274" s="82">
        <v>0</v>
      </c>
    </row>
    <row r="275" spans="1:13" x14ac:dyDescent="0.25">
      <c r="A275" s="96" t="s">
        <v>495</v>
      </c>
      <c r="B275" s="44" t="str">
        <f>IF(C275="","",VLOOKUP($A275,'Infos Gerais'!$A$2:$D$101,4,FALSE))</f>
        <v>Extinto</v>
      </c>
      <c r="C275" s="5" t="str">
        <f>IF(A275="","",VLOOKUP($A275,'Infos Gerais'!$A$2:$I$101,7,FALSE))</f>
        <v>SEE</v>
      </c>
      <c r="D275" s="6" t="str">
        <f>IF(C275="","",VLOOKUP($A275,'Infos Gerais'!$A$2:$I$101,9,FALSE))</f>
        <v>IHR</v>
      </c>
      <c r="E275" s="126" t="s">
        <v>37</v>
      </c>
      <c r="F275" s="127"/>
      <c r="G275" s="128" t="s">
        <v>584</v>
      </c>
      <c r="H275" s="115">
        <v>39569</v>
      </c>
      <c r="I275" s="129">
        <v>39661</v>
      </c>
      <c r="J275" s="115">
        <v>39692</v>
      </c>
      <c r="K275" s="114">
        <v>39792</v>
      </c>
      <c r="L275" s="130">
        <v>7.49</v>
      </c>
      <c r="M275" s="82">
        <v>0</v>
      </c>
    </row>
    <row r="276" spans="1:13" x14ac:dyDescent="0.25">
      <c r="A276" s="96" t="s">
        <v>495</v>
      </c>
      <c r="B276" s="44" t="str">
        <f>IF(C276="","",VLOOKUP($A276,'Infos Gerais'!$A$2:$D$101,4,FALSE))</f>
        <v>Extinto</v>
      </c>
      <c r="C276" s="5" t="str">
        <f>IF(A276="","",VLOOKUP($A276,'Infos Gerais'!$A$2:$I$101,7,FALSE))</f>
        <v>SEE</v>
      </c>
      <c r="D276" s="6" t="str">
        <f>IF(C276="","",VLOOKUP($A276,'Infos Gerais'!$A$2:$I$101,9,FALSE))</f>
        <v>IHR</v>
      </c>
      <c r="E276" s="126" t="s">
        <v>37</v>
      </c>
      <c r="F276" s="127"/>
      <c r="G276" s="128" t="s">
        <v>585</v>
      </c>
      <c r="H276" s="115">
        <v>39661</v>
      </c>
      <c r="I276" s="129">
        <v>39753</v>
      </c>
      <c r="J276" s="115">
        <v>39783</v>
      </c>
      <c r="K276" s="114">
        <v>39822</v>
      </c>
      <c r="L276" s="130">
        <v>7.31</v>
      </c>
      <c r="M276" s="82">
        <v>0</v>
      </c>
    </row>
    <row r="277" spans="1:13" x14ac:dyDescent="0.25">
      <c r="A277" s="96" t="s">
        <v>495</v>
      </c>
      <c r="B277" s="44" t="str">
        <f>IF(C277="","",VLOOKUP($A277,'Infos Gerais'!$A$2:$D$101,4,FALSE))</f>
        <v>Extinto</v>
      </c>
      <c r="C277" s="5" t="str">
        <f>IF(A277="","",VLOOKUP($A277,'Infos Gerais'!$A$2:$I$101,7,FALSE))</f>
        <v>SEE</v>
      </c>
      <c r="D277" s="6" t="str">
        <f>IF(C277="","",VLOOKUP($A277,'Infos Gerais'!$A$2:$I$101,9,FALSE))</f>
        <v>IHR</v>
      </c>
      <c r="E277" s="126" t="s">
        <v>37</v>
      </c>
      <c r="F277" s="127"/>
      <c r="G277" s="128" t="s">
        <v>586</v>
      </c>
      <c r="H277" s="115">
        <v>39753</v>
      </c>
      <c r="I277" s="129">
        <v>39845</v>
      </c>
      <c r="J277" s="115">
        <v>39873</v>
      </c>
      <c r="K277" s="131"/>
      <c r="L277" s="130"/>
      <c r="M277" s="82">
        <v>0</v>
      </c>
    </row>
    <row r="278" spans="1:13" x14ac:dyDescent="0.25">
      <c r="A278" s="96" t="s">
        <v>495</v>
      </c>
      <c r="B278" s="44" t="str">
        <f>IF(C278="","",VLOOKUP($A278,'Infos Gerais'!$A$2:$D$101,4,FALSE))</f>
        <v>Extinto</v>
      </c>
      <c r="C278" s="5" t="str">
        <f>IF(A278="","",VLOOKUP($A278,'Infos Gerais'!$A$2:$I$101,7,FALSE))</f>
        <v>SEE</v>
      </c>
      <c r="D278" s="6" t="str">
        <f>IF(C278="","",VLOOKUP($A278,'Infos Gerais'!$A$2:$I$101,9,FALSE))</f>
        <v>IHR</v>
      </c>
      <c r="E278" s="126" t="s">
        <v>40</v>
      </c>
      <c r="F278" s="127"/>
      <c r="G278" s="128" t="s">
        <v>587</v>
      </c>
      <c r="H278" s="115">
        <v>39753</v>
      </c>
      <c r="I278" s="129">
        <v>39904</v>
      </c>
      <c r="J278" s="115">
        <v>39934</v>
      </c>
      <c r="K278" s="114">
        <v>40070</v>
      </c>
      <c r="L278" s="130">
        <v>9.1</v>
      </c>
      <c r="M278" s="82">
        <v>0</v>
      </c>
    </row>
    <row r="279" spans="1:13" x14ac:dyDescent="0.25">
      <c r="A279" s="96" t="s">
        <v>495</v>
      </c>
      <c r="B279" s="44" t="str">
        <f>IF(C279="","",VLOOKUP($A279,'Infos Gerais'!$A$2:$D$101,4,FALSE))</f>
        <v>Extinto</v>
      </c>
      <c r="C279" s="5" t="str">
        <f>IF(A279="","",VLOOKUP($A279,'Infos Gerais'!$A$2:$I$101,7,FALSE))</f>
        <v>SEE</v>
      </c>
      <c r="D279" s="6" t="str">
        <f>IF(C279="","",VLOOKUP($A279,'Infos Gerais'!$A$2:$I$101,9,FALSE))</f>
        <v>IHR</v>
      </c>
      <c r="E279" s="126" t="s">
        <v>43</v>
      </c>
      <c r="F279" s="127"/>
      <c r="G279" s="128" t="s">
        <v>588</v>
      </c>
      <c r="H279" s="115">
        <v>39934</v>
      </c>
      <c r="I279" s="129">
        <v>40057</v>
      </c>
      <c r="J279" s="115">
        <v>40087</v>
      </c>
      <c r="K279" s="114">
        <v>40207</v>
      </c>
      <c r="L279" s="130">
        <v>10</v>
      </c>
      <c r="M279" s="82">
        <v>0</v>
      </c>
    </row>
    <row r="280" spans="1:13" x14ac:dyDescent="0.25">
      <c r="A280" s="96" t="s">
        <v>495</v>
      </c>
      <c r="B280" s="44" t="str">
        <f>IF(C280="","",VLOOKUP($A280,'Infos Gerais'!$A$2:$D$101,4,FALSE))</f>
        <v>Extinto</v>
      </c>
      <c r="C280" s="5" t="str">
        <f>IF(A280="","",VLOOKUP($A280,'Infos Gerais'!$A$2:$I$101,7,FALSE))</f>
        <v>SEE</v>
      </c>
      <c r="D280" s="6" t="str">
        <f>IF(C280="","",VLOOKUP($A280,'Infos Gerais'!$A$2:$I$101,9,FALSE))</f>
        <v>IHR</v>
      </c>
      <c r="E280" s="126" t="s">
        <v>43</v>
      </c>
      <c r="F280" s="127"/>
      <c r="G280" s="128" t="s">
        <v>589</v>
      </c>
      <c r="H280" s="115">
        <v>40087</v>
      </c>
      <c r="I280" s="129">
        <v>40148</v>
      </c>
      <c r="J280" s="115">
        <v>39814</v>
      </c>
      <c r="K280" s="114">
        <v>40303</v>
      </c>
      <c r="L280" s="130">
        <v>9.25</v>
      </c>
      <c r="M280" s="82">
        <v>0</v>
      </c>
    </row>
    <row r="281" spans="1:13" x14ac:dyDescent="0.25">
      <c r="A281" s="96" t="s">
        <v>496</v>
      </c>
      <c r="B281" s="44" t="str">
        <f>IF(C281="","",VLOOKUP($A281,'Infos Gerais'!$A$2:$D$101,4,FALSE))</f>
        <v>Extinto</v>
      </c>
      <c r="C281" s="5" t="str">
        <f>IF(A281="","",VLOOKUP($A281,'Infos Gerais'!$A$2:$I$101,7,FALSE))</f>
        <v>SEDS</v>
      </c>
      <c r="D281" s="6" t="str">
        <f>IF(C281="","",VLOOKUP($A281,'Infos Gerais'!$A$2:$I$101,9,FALSE))</f>
        <v>APRECIA</v>
      </c>
      <c r="E281" s="126" t="s">
        <v>29</v>
      </c>
      <c r="F281" s="127"/>
      <c r="G281" s="128" t="s">
        <v>583</v>
      </c>
      <c r="H281" s="115">
        <v>39142</v>
      </c>
      <c r="I281" s="129">
        <v>39234</v>
      </c>
      <c r="J281" s="115">
        <v>39234</v>
      </c>
      <c r="K281" s="114">
        <v>39261</v>
      </c>
      <c r="L281" s="130">
        <v>8.06</v>
      </c>
      <c r="M281" s="82">
        <v>0</v>
      </c>
    </row>
    <row r="282" spans="1:13" x14ac:dyDescent="0.25">
      <c r="A282" s="96" t="s">
        <v>496</v>
      </c>
      <c r="B282" s="44" t="str">
        <f>IF(C282="","",VLOOKUP($A282,'Infos Gerais'!$A$2:$D$101,4,FALSE))</f>
        <v>Extinto</v>
      </c>
      <c r="C282" s="5" t="str">
        <f>IF(A282="","",VLOOKUP($A282,'Infos Gerais'!$A$2:$I$101,7,FALSE))</f>
        <v>SEDS</v>
      </c>
      <c r="D282" s="6" t="str">
        <f>IF(C282="","",VLOOKUP($A282,'Infos Gerais'!$A$2:$I$101,9,FALSE))</f>
        <v>APRECIA</v>
      </c>
      <c r="E282" s="126" t="s">
        <v>29</v>
      </c>
      <c r="F282" s="127"/>
      <c r="G282" s="128" t="s">
        <v>579</v>
      </c>
      <c r="H282" s="115">
        <v>39234</v>
      </c>
      <c r="I282" s="129">
        <v>39326</v>
      </c>
      <c r="J282" s="115">
        <v>39356</v>
      </c>
      <c r="K282" s="114">
        <v>39392</v>
      </c>
      <c r="L282" s="130">
        <v>9.73</v>
      </c>
      <c r="M282" s="82">
        <v>0</v>
      </c>
    </row>
    <row r="283" spans="1:13" x14ac:dyDescent="0.25">
      <c r="A283" s="96" t="s">
        <v>496</v>
      </c>
      <c r="B283" s="44" t="str">
        <f>IF(C283="","",VLOOKUP($A283,'Infos Gerais'!$A$2:$D$101,4,FALSE))</f>
        <v>Extinto</v>
      </c>
      <c r="C283" s="5" t="str">
        <f>IF(A283="","",VLOOKUP($A283,'Infos Gerais'!$A$2:$I$101,7,FALSE))</f>
        <v>SEDS</v>
      </c>
      <c r="D283" s="6" t="str">
        <f>IF(C283="","",VLOOKUP($A283,'Infos Gerais'!$A$2:$I$101,9,FALSE))</f>
        <v>APRECIA</v>
      </c>
      <c r="E283" s="126" t="s">
        <v>29</v>
      </c>
      <c r="F283" s="127"/>
      <c r="G283" s="128" t="s">
        <v>580</v>
      </c>
      <c r="H283" s="115">
        <v>39326</v>
      </c>
      <c r="I283" s="129">
        <v>39417</v>
      </c>
      <c r="J283" s="115">
        <v>39448</v>
      </c>
      <c r="K283" s="114">
        <v>39475</v>
      </c>
      <c r="L283" s="130">
        <v>9</v>
      </c>
      <c r="M283" s="82">
        <v>0</v>
      </c>
    </row>
    <row r="284" spans="1:13" x14ac:dyDescent="0.25">
      <c r="A284" s="96" t="s">
        <v>496</v>
      </c>
      <c r="B284" s="44" t="str">
        <f>IF(C284="","",VLOOKUP($A284,'Infos Gerais'!$A$2:$D$101,4,FALSE))</f>
        <v>Extinto</v>
      </c>
      <c r="C284" s="5" t="str">
        <f>IF(A284="","",VLOOKUP($A284,'Infos Gerais'!$A$2:$I$101,7,FALSE))</f>
        <v>SEDS</v>
      </c>
      <c r="D284" s="6" t="str">
        <f>IF(C284="","",VLOOKUP($A284,'Infos Gerais'!$A$2:$I$101,9,FALSE))</f>
        <v>APRECIA</v>
      </c>
      <c r="E284" s="126" t="s">
        <v>34</v>
      </c>
      <c r="F284" s="127"/>
      <c r="G284" s="128" t="s">
        <v>581</v>
      </c>
      <c r="H284" s="115">
        <v>39417</v>
      </c>
      <c r="I284" s="129">
        <v>39508</v>
      </c>
      <c r="J284" s="115">
        <v>39539</v>
      </c>
      <c r="K284" s="114">
        <v>39622</v>
      </c>
      <c r="L284" s="130">
        <v>8.3000000000000007</v>
      </c>
      <c r="M284" s="82">
        <v>0</v>
      </c>
    </row>
    <row r="285" spans="1:13" x14ac:dyDescent="0.25">
      <c r="A285" s="96" t="s">
        <v>496</v>
      </c>
      <c r="B285" s="44" t="str">
        <f>IF(C285="","",VLOOKUP($A285,'Infos Gerais'!$A$2:$D$101,4,FALSE))</f>
        <v>Extinto</v>
      </c>
      <c r="C285" s="5" t="str">
        <f>IF(A285="","",VLOOKUP($A285,'Infos Gerais'!$A$2:$I$101,7,FALSE))</f>
        <v>SEDS</v>
      </c>
      <c r="D285" s="6" t="str">
        <f>IF(C285="","",VLOOKUP($A285,'Infos Gerais'!$A$2:$I$101,9,FALSE))</f>
        <v>APRECIA</v>
      </c>
      <c r="E285" s="126" t="s">
        <v>37</v>
      </c>
      <c r="F285" s="127"/>
      <c r="G285" s="128" t="s">
        <v>582</v>
      </c>
      <c r="H285" s="115">
        <v>39508</v>
      </c>
      <c r="I285" s="129">
        <v>39600</v>
      </c>
      <c r="J285" s="115">
        <v>39630</v>
      </c>
      <c r="K285" s="114">
        <v>39719</v>
      </c>
      <c r="L285" s="130">
        <v>9.1</v>
      </c>
      <c r="M285" s="82">
        <v>0</v>
      </c>
    </row>
    <row r="286" spans="1:13" x14ac:dyDescent="0.25">
      <c r="A286" s="96" t="s">
        <v>496</v>
      </c>
      <c r="B286" s="44" t="str">
        <f>IF(C286="","",VLOOKUP($A286,'Infos Gerais'!$A$2:$D$101,4,FALSE))</f>
        <v>Extinto</v>
      </c>
      <c r="C286" s="5" t="str">
        <f>IF(A286="","",VLOOKUP($A286,'Infos Gerais'!$A$2:$I$101,7,FALSE))</f>
        <v>SEDS</v>
      </c>
      <c r="D286" s="6" t="str">
        <f>IF(C286="","",VLOOKUP($A286,'Infos Gerais'!$A$2:$I$101,9,FALSE))</f>
        <v>APRECIA</v>
      </c>
      <c r="E286" s="126" t="s">
        <v>37</v>
      </c>
      <c r="F286" s="127"/>
      <c r="G286" s="128" t="s">
        <v>584</v>
      </c>
      <c r="H286" s="115">
        <v>39600</v>
      </c>
      <c r="I286" s="129">
        <v>39692</v>
      </c>
      <c r="J286" s="115">
        <v>39722</v>
      </c>
      <c r="K286" s="114">
        <v>39818</v>
      </c>
      <c r="L286" s="130">
        <v>4.5</v>
      </c>
      <c r="M286" s="82">
        <v>0</v>
      </c>
    </row>
    <row r="287" spans="1:13" x14ac:dyDescent="0.25">
      <c r="A287" s="96" t="s">
        <v>496</v>
      </c>
      <c r="B287" s="44" t="str">
        <f>IF(C287="","",VLOOKUP($A287,'Infos Gerais'!$A$2:$D$101,4,FALSE))</f>
        <v>Extinto</v>
      </c>
      <c r="C287" s="5" t="str">
        <f>IF(A287="","",VLOOKUP($A287,'Infos Gerais'!$A$2:$I$101,7,FALSE))</f>
        <v>SEDS</v>
      </c>
      <c r="D287" s="6" t="str">
        <f>IF(C287="","",VLOOKUP($A287,'Infos Gerais'!$A$2:$I$101,9,FALSE))</f>
        <v>APRECIA</v>
      </c>
      <c r="E287" s="126" t="s">
        <v>37</v>
      </c>
      <c r="F287" s="127"/>
      <c r="G287" s="128" t="s">
        <v>585</v>
      </c>
      <c r="H287" s="115">
        <v>39692</v>
      </c>
      <c r="I287" s="129">
        <v>39783</v>
      </c>
      <c r="J287" s="115">
        <v>39448</v>
      </c>
      <c r="K287" s="114">
        <v>39854</v>
      </c>
      <c r="L287" s="130">
        <v>8.9600000000000009</v>
      </c>
      <c r="M287" s="82">
        <v>0</v>
      </c>
    </row>
    <row r="288" spans="1:13" x14ac:dyDescent="0.25">
      <c r="A288" s="96" t="s">
        <v>496</v>
      </c>
      <c r="B288" s="44" t="str">
        <f>IF(C288="","",VLOOKUP($A288,'Infos Gerais'!$A$2:$D$101,4,FALSE))</f>
        <v>Extinto</v>
      </c>
      <c r="C288" s="5" t="str">
        <f>IF(A288="","",VLOOKUP($A288,'Infos Gerais'!$A$2:$I$101,7,FALSE))</f>
        <v>SEDS</v>
      </c>
      <c r="D288" s="6" t="str">
        <f>IF(C288="","",VLOOKUP($A288,'Infos Gerais'!$A$2:$I$101,9,FALSE))</f>
        <v>APRECIA</v>
      </c>
      <c r="E288" s="126" t="s">
        <v>37</v>
      </c>
      <c r="F288" s="127"/>
      <c r="G288" s="128" t="s">
        <v>586</v>
      </c>
      <c r="H288" s="115">
        <v>39814</v>
      </c>
      <c r="I288" s="129">
        <v>39873</v>
      </c>
      <c r="J288" s="115">
        <v>39904</v>
      </c>
      <c r="K288" s="114">
        <v>39958</v>
      </c>
      <c r="L288" s="130">
        <v>8.75</v>
      </c>
      <c r="M288" s="82">
        <v>0</v>
      </c>
    </row>
    <row r="289" spans="1:13" x14ac:dyDescent="0.25">
      <c r="A289" s="96" t="s">
        <v>496</v>
      </c>
      <c r="B289" s="44" t="str">
        <f>IF(C289="","",VLOOKUP($A289,'Infos Gerais'!$A$2:$D$101,4,FALSE))</f>
        <v>Extinto</v>
      </c>
      <c r="C289" s="5" t="str">
        <f>IF(A289="","",VLOOKUP($A289,'Infos Gerais'!$A$2:$I$101,7,FALSE))</f>
        <v>SEDS</v>
      </c>
      <c r="D289" s="6" t="str">
        <f>IF(C289="","",VLOOKUP($A289,'Infos Gerais'!$A$2:$I$101,9,FALSE))</f>
        <v>APRECIA</v>
      </c>
      <c r="E289" s="126" t="s">
        <v>40</v>
      </c>
      <c r="F289" s="127"/>
      <c r="G289" s="128" t="s">
        <v>587</v>
      </c>
      <c r="H289" s="115">
        <v>39904</v>
      </c>
      <c r="I289" s="129">
        <v>39965</v>
      </c>
      <c r="J289" s="115">
        <v>39995</v>
      </c>
      <c r="K289" s="114">
        <v>40018</v>
      </c>
      <c r="L289" s="130">
        <v>10</v>
      </c>
      <c r="M289" s="82">
        <v>0</v>
      </c>
    </row>
    <row r="290" spans="1:13" x14ac:dyDescent="0.25">
      <c r="A290" s="96" t="s">
        <v>496</v>
      </c>
      <c r="B290" s="44" t="str">
        <f>IF(C290="","",VLOOKUP($A290,'Infos Gerais'!$A$2:$D$101,4,FALSE))</f>
        <v>Extinto</v>
      </c>
      <c r="C290" s="5" t="str">
        <f>IF(A290="","",VLOOKUP($A290,'Infos Gerais'!$A$2:$I$101,7,FALSE))</f>
        <v>SEDS</v>
      </c>
      <c r="D290" s="6" t="str">
        <f>IF(C290="","",VLOOKUP($A290,'Infos Gerais'!$A$2:$I$101,9,FALSE))</f>
        <v>APRECIA</v>
      </c>
      <c r="E290" s="126" t="s">
        <v>40</v>
      </c>
      <c r="F290" s="127"/>
      <c r="G290" s="128" t="s">
        <v>588</v>
      </c>
      <c r="H290" s="115">
        <v>39995</v>
      </c>
      <c r="I290" s="129">
        <v>40057</v>
      </c>
      <c r="J290" s="115">
        <v>40087</v>
      </c>
      <c r="K290" s="114">
        <v>40140</v>
      </c>
      <c r="L290" s="130">
        <v>7.77</v>
      </c>
      <c r="M290" s="82">
        <v>0</v>
      </c>
    </row>
    <row r="291" spans="1:13" x14ac:dyDescent="0.25">
      <c r="A291" s="96" t="s">
        <v>496</v>
      </c>
      <c r="B291" s="44" t="str">
        <f>IF(C291="","",VLOOKUP($A291,'Infos Gerais'!$A$2:$D$101,4,FALSE))</f>
        <v>Extinto</v>
      </c>
      <c r="C291" s="5" t="str">
        <f>IF(A291="","",VLOOKUP($A291,'Infos Gerais'!$A$2:$I$101,7,FALSE))</f>
        <v>SEDS</v>
      </c>
      <c r="D291" s="6" t="str">
        <f>IF(C291="","",VLOOKUP($A291,'Infos Gerais'!$A$2:$I$101,9,FALSE))</f>
        <v>APRECIA</v>
      </c>
      <c r="E291" s="126" t="s">
        <v>40</v>
      </c>
      <c r="F291" s="127"/>
      <c r="G291" s="128" t="s">
        <v>589</v>
      </c>
      <c r="H291" s="115">
        <v>40087</v>
      </c>
      <c r="I291" s="129">
        <v>40148</v>
      </c>
      <c r="J291" s="115">
        <v>39814</v>
      </c>
      <c r="K291" s="114">
        <v>40213</v>
      </c>
      <c r="L291" s="130">
        <v>7.94</v>
      </c>
      <c r="M291" s="82">
        <v>0</v>
      </c>
    </row>
    <row r="292" spans="1:13" x14ac:dyDescent="0.25">
      <c r="A292" s="96" t="s">
        <v>496</v>
      </c>
      <c r="B292" s="44" t="str">
        <f>IF(C292="","",VLOOKUP($A292,'Infos Gerais'!$A$2:$D$101,4,FALSE))</f>
        <v>Extinto</v>
      </c>
      <c r="C292" s="5" t="str">
        <f>IF(A292="","",VLOOKUP($A292,'Infos Gerais'!$A$2:$I$101,7,FALSE))</f>
        <v>SEDS</v>
      </c>
      <c r="D292" s="6" t="str">
        <f>IF(C292="","",VLOOKUP($A292,'Infos Gerais'!$A$2:$I$101,9,FALSE))</f>
        <v>APRECIA</v>
      </c>
      <c r="E292" s="126" t="s">
        <v>40</v>
      </c>
      <c r="F292" s="127"/>
      <c r="G292" s="128" t="s">
        <v>590</v>
      </c>
      <c r="H292" s="115">
        <v>40179</v>
      </c>
      <c r="I292" s="129">
        <v>40238</v>
      </c>
      <c r="J292" s="115">
        <v>40269</v>
      </c>
      <c r="K292" s="114">
        <v>40297</v>
      </c>
      <c r="L292" s="130">
        <v>9.5299999999999994</v>
      </c>
      <c r="M292" s="82">
        <v>0</v>
      </c>
    </row>
    <row r="293" spans="1:13" x14ac:dyDescent="0.25">
      <c r="A293" s="96" t="s">
        <v>497</v>
      </c>
      <c r="B293" s="44" t="str">
        <f>IF(C293="","",VLOOKUP($A293,'Infos Gerais'!$A$2:$D$101,4,FALSE))</f>
        <v>Extinto</v>
      </c>
      <c r="C293" s="5" t="str">
        <f>IF(A293="","",VLOOKUP($A293,'Infos Gerais'!$A$2:$I$101,7,FALSE))</f>
        <v>SEEJ</v>
      </c>
      <c r="D293" s="6" t="str">
        <f>IF(C293="","",VLOOKUP($A293,'Infos Gerais'!$A$2:$I$101,9,FALSE))</f>
        <v>DePA</v>
      </c>
      <c r="E293" s="126" t="s">
        <v>29</v>
      </c>
      <c r="F293" s="127"/>
      <c r="G293" s="128" t="s">
        <v>583</v>
      </c>
      <c r="H293" s="115">
        <v>39114</v>
      </c>
      <c r="I293" s="129">
        <v>39203</v>
      </c>
      <c r="J293" s="115">
        <v>39267</v>
      </c>
      <c r="K293" s="114">
        <v>39267</v>
      </c>
      <c r="L293" s="130">
        <v>9.1999999999999993</v>
      </c>
      <c r="M293" s="82">
        <v>0</v>
      </c>
    </row>
    <row r="294" spans="1:13" x14ac:dyDescent="0.25">
      <c r="A294" s="96" t="s">
        <v>497</v>
      </c>
      <c r="B294" s="44" t="str">
        <f>IF(C294="","",VLOOKUP($A294,'Infos Gerais'!$A$2:$D$101,4,FALSE))</f>
        <v>Extinto</v>
      </c>
      <c r="C294" s="5" t="str">
        <f>IF(A294="","",VLOOKUP($A294,'Infos Gerais'!$A$2:$I$101,7,FALSE))</f>
        <v>SEEJ</v>
      </c>
      <c r="D294" s="6" t="str">
        <f>IF(C294="","",VLOOKUP($A294,'Infos Gerais'!$A$2:$I$101,9,FALSE))</f>
        <v>DePA</v>
      </c>
      <c r="E294" s="126" t="s">
        <v>34</v>
      </c>
      <c r="F294" s="127"/>
      <c r="G294" s="128" t="s">
        <v>579</v>
      </c>
      <c r="H294" s="115">
        <v>39203</v>
      </c>
      <c r="I294" s="129">
        <v>39295</v>
      </c>
      <c r="J294" s="115">
        <v>39295</v>
      </c>
      <c r="K294" s="114">
        <v>39314</v>
      </c>
      <c r="L294" s="130">
        <v>8.8699999999999992</v>
      </c>
      <c r="M294" s="82">
        <v>0</v>
      </c>
    </row>
    <row r="295" spans="1:13" x14ac:dyDescent="0.25">
      <c r="A295" s="96" t="s">
        <v>497</v>
      </c>
      <c r="B295" s="44" t="str">
        <f>IF(C295="","",VLOOKUP($A295,'Infos Gerais'!$A$2:$D$101,4,FALSE))</f>
        <v>Extinto</v>
      </c>
      <c r="C295" s="5" t="str">
        <f>IF(A295="","",VLOOKUP($A295,'Infos Gerais'!$A$2:$I$101,7,FALSE))</f>
        <v>SEEJ</v>
      </c>
      <c r="D295" s="6" t="str">
        <f>IF(C295="","",VLOOKUP($A295,'Infos Gerais'!$A$2:$I$101,9,FALSE))</f>
        <v>DePA</v>
      </c>
      <c r="E295" s="126" t="s">
        <v>34</v>
      </c>
      <c r="F295" s="127"/>
      <c r="G295" s="128" t="s">
        <v>580</v>
      </c>
      <c r="H295" s="115">
        <v>39295</v>
      </c>
      <c r="I295" s="129">
        <v>39427</v>
      </c>
      <c r="J295" s="115">
        <v>39387</v>
      </c>
      <c r="K295" s="114">
        <v>39416</v>
      </c>
      <c r="L295" s="130">
        <v>8.43</v>
      </c>
      <c r="M295" s="82">
        <v>0</v>
      </c>
    </row>
    <row r="296" spans="1:13" x14ac:dyDescent="0.25">
      <c r="A296" s="96" t="s">
        <v>497</v>
      </c>
      <c r="B296" s="44" t="str">
        <f>IF(C296="","",VLOOKUP($A296,'Infos Gerais'!$A$2:$D$101,4,FALSE))</f>
        <v>Extinto</v>
      </c>
      <c r="C296" s="5" t="str">
        <f>IF(A296="","",VLOOKUP($A296,'Infos Gerais'!$A$2:$I$101,7,FALSE))</f>
        <v>SEEJ</v>
      </c>
      <c r="D296" s="6" t="str">
        <f>IF(C296="","",VLOOKUP($A296,'Infos Gerais'!$A$2:$I$101,9,FALSE))</f>
        <v>DePA</v>
      </c>
      <c r="E296" s="126" t="s">
        <v>40</v>
      </c>
      <c r="F296" s="127"/>
      <c r="G296" s="128" t="s">
        <v>581</v>
      </c>
      <c r="H296" s="115">
        <v>39479</v>
      </c>
      <c r="I296" s="129">
        <v>39508</v>
      </c>
      <c r="J296" s="115">
        <v>39600</v>
      </c>
      <c r="K296" s="114">
        <v>39604</v>
      </c>
      <c r="L296" s="130">
        <v>9.74</v>
      </c>
      <c r="M296" s="82">
        <v>0</v>
      </c>
    </row>
    <row r="297" spans="1:13" x14ac:dyDescent="0.25">
      <c r="A297" s="96" t="s">
        <v>497</v>
      </c>
      <c r="B297" s="44" t="str">
        <f>IF(C297="","",VLOOKUP($A297,'Infos Gerais'!$A$2:$D$101,4,FALSE))</f>
        <v>Extinto</v>
      </c>
      <c r="C297" s="5" t="str">
        <f>IF(A297="","",VLOOKUP($A297,'Infos Gerais'!$A$2:$I$101,7,FALSE))</f>
        <v>SEEJ</v>
      </c>
      <c r="D297" s="6" t="str">
        <f>IF(C297="","",VLOOKUP($A297,'Infos Gerais'!$A$2:$I$101,9,FALSE))</f>
        <v>DePA</v>
      </c>
      <c r="E297" s="126" t="s">
        <v>40</v>
      </c>
      <c r="F297" s="127"/>
      <c r="G297" s="128" t="s">
        <v>582</v>
      </c>
      <c r="H297" s="115">
        <v>39508</v>
      </c>
      <c r="I297" s="129">
        <v>39630</v>
      </c>
      <c r="J297" s="115">
        <v>39661</v>
      </c>
      <c r="K297" s="114">
        <v>39668</v>
      </c>
      <c r="L297" s="130">
        <v>6</v>
      </c>
      <c r="M297" s="82">
        <v>0</v>
      </c>
    </row>
    <row r="298" spans="1:13" x14ac:dyDescent="0.25">
      <c r="A298" s="96" t="s">
        <v>497</v>
      </c>
      <c r="B298" s="44" t="str">
        <f>IF(C298="","",VLOOKUP($A298,'Infos Gerais'!$A$2:$D$101,4,FALSE))</f>
        <v>Extinto</v>
      </c>
      <c r="C298" s="5" t="str">
        <f>IF(A298="","",VLOOKUP($A298,'Infos Gerais'!$A$2:$I$101,7,FALSE))</f>
        <v>SEEJ</v>
      </c>
      <c r="D298" s="6" t="str">
        <f>IF(C298="","",VLOOKUP($A298,'Infos Gerais'!$A$2:$I$101,9,FALSE))</f>
        <v>DePA</v>
      </c>
      <c r="E298" s="126" t="s">
        <v>43</v>
      </c>
      <c r="F298" s="127"/>
      <c r="G298" s="128" t="s">
        <v>584</v>
      </c>
      <c r="H298" s="115">
        <v>39630</v>
      </c>
      <c r="I298" s="129">
        <v>39661</v>
      </c>
      <c r="J298" s="115">
        <v>39692</v>
      </c>
      <c r="K298" s="114">
        <v>39703</v>
      </c>
      <c r="L298" s="130">
        <v>8.8000000000000007</v>
      </c>
      <c r="M298" s="82">
        <v>0</v>
      </c>
    </row>
    <row r="299" spans="1:13" x14ac:dyDescent="0.25">
      <c r="A299" s="96" t="s">
        <v>497</v>
      </c>
      <c r="B299" s="44" t="str">
        <f>IF(C299="","",VLOOKUP($A299,'Infos Gerais'!$A$2:$D$101,4,FALSE))</f>
        <v>Extinto</v>
      </c>
      <c r="C299" s="5" t="str">
        <f>IF(A299="","",VLOOKUP($A299,'Infos Gerais'!$A$2:$I$101,7,FALSE))</f>
        <v>SEEJ</v>
      </c>
      <c r="D299" s="6" t="str">
        <f>IF(C299="","",VLOOKUP($A299,'Infos Gerais'!$A$2:$I$101,9,FALSE))</f>
        <v>DePA</v>
      </c>
      <c r="E299" s="126" t="s">
        <v>46</v>
      </c>
      <c r="F299" s="127"/>
      <c r="G299" s="128" t="s">
        <v>585</v>
      </c>
      <c r="H299" s="115">
        <v>39661</v>
      </c>
      <c r="I299" s="129">
        <v>39722</v>
      </c>
      <c r="J299" s="115">
        <v>39753</v>
      </c>
      <c r="K299" s="114">
        <v>39793</v>
      </c>
      <c r="L299" s="130">
        <v>8.58</v>
      </c>
      <c r="M299" s="82">
        <v>0</v>
      </c>
    </row>
    <row r="300" spans="1:13" x14ac:dyDescent="0.25">
      <c r="A300" s="96" t="s">
        <v>498</v>
      </c>
      <c r="B300" s="44" t="str">
        <f>IF(C300="","",VLOOKUP($A300,'Infos Gerais'!$A$2:$D$101,4,FALSE))</f>
        <v>Extinto</v>
      </c>
      <c r="C300" s="5" t="str">
        <f>IF(A300="","",VLOOKUP($A300,'Infos Gerais'!$A$2:$I$101,7,FALSE))</f>
        <v>SEEJ</v>
      </c>
      <c r="D300" s="6" t="str">
        <f>IF(C300="","",VLOOKUP($A300,'Infos Gerais'!$A$2:$I$101,9,FALSE))</f>
        <v>IBDEEC</v>
      </c>
      <c r="E300" s="126" t="s">
        <v>29</v>
      </c>
      <c r="F300" s="127"/>
      <c r="G300" s="128" t="s">
        <v>583</v>
      </c>
      <c r="H300" s="115">
        <v>39171</v>
      </c>
      <c r="I300" s="129">
        <v>39248</v>
      </c>
      <c r="J300" s="115">
        <v>39281</v>
      </c>
      <c r="K300" s="114">
        <v>39281</v>
      </c>
      <c r="L300" s="130">
        <v>9.3800000000000008</v>
      </c>
      <c r="M300" s="82">
        <v>0</v>
      </c>
    </row>
    <row r="301" spans="1:13" x14ac:dyDescent="0.25">
      <c r="A301" s="96" t="s">
        <v>498</v>
      </c>
      <c r="B301" s="44" t="str">
        <f>IF(C301="","",VLOOKUP($A301,'Infos Gerais'!$A$2:$D$101,4,FALSE))</f>
        <v>Extinto</v>
      </c>
      <c r="C301" s="5" t="str">
        <f>IF(A301="","",VLOOKUP($A301,'Infos Gerais'!$A$2:$I$101,7,FALSE))</f>
        <v>SEEJ</v>
      </c>
      <c r="D301" s="6" t="str">
        <f>IF(C301="","",VLOOKUP($A301,'Infos Gerais'!$A$2:$I$101,9,FALSE))</f>
        <v>IBDEEC</v>
      </c>
      <c r="E301" s="126" t="s">
        <v>34</v>
      </c>
      <c r="F301" s="127"/>
      <c r="G301" s="128" t="s">
        <v>579</v>
      </c>
      <c r="H301" s="115">
        <v>39278</v>
      </c>
      <c r="I301" s="129">
        <v>39309</v>
      </c>
      <c r="J301" s="115">
        <v>39353</v>
      </c>
      <c r="K301" s="114">
        <v>39353</v>
      </c>
      <c r="L301" s="130">
        <v>9.81</v>
      </c>
      <c r="M301" s="82">
        <v>0</v>
      </c>
    </row>
    <row r="302" spans="1:13" x14ac:dyDescent="0.25">
      <c r="A302" s="96" t="s">
        <v>498</v>
      </c>
      <c r="B302" s="44" t="str">
        <f>IF(C302="","",VLOOKUP($A302,'Infos Gerais'!$A$2:$D$101,4,FALSE))</f>
        <v>Extinto</v>
      </c>
      <c r="C302" s="5" t="str">
        <f>IF(A302="","",VLOOKUP($A302,'Infos Gerais'!$A$2:$I$101,7,FALSE))</f>
        <v>SEEJ</v>
      </c>
      <c r="D302" s="6" t="str">
        <f>IF(C302="","",VLOOKUP($A302,'Infos Gerais'!$A$2:$I$101,9,FALSE))</f>
        <v>IBDEEC</v>
      </c>
      <c r="E302" s="126" t="s">
        <v>37</v>
      </c>
      <c r="F302" s="127"/>
      <c r="G302" s="128" t="s">
        <v>580</v>
      </c>
      <c r="H302" s="115">
        <v>39310</v>
      </c>
      <c r="I302" s="129">
        <v>39447</v>
      </c>
      <c r="J302" s="115">
        <v>39434</v>
      </c>
      <c r="K302" s="114">
        <v>39434</v>
      </c>
      <c r="L302" s="130">
        <v>9.2200000000000006</v>
      </c>
      <c r="M302" s="82">
        <v>0</v>
      </c>
    </row>
    <row r="303" spans="1:13" x14ac:dyDescent="0.25">
      <c r="A303" s="96" t="s">
        <v>498</v>
      </c>
      <c r="B303" s="44" t="str">
        <f>IF(C303="","",VLOOKUP($A303,'Infos Gerais'!$A$2:$D$101,4,FALSE))</f>
        <v>Extinto</v>
      </c>
      <c r="C303" s="5" t="str">
        <f>IF(A303="","",VLOOKUP($A303,'Infos Gerais'!$A$2:$I$101,7,FALSE))</f>
        <v>SEEJ</v>
      </c>
      <c r="D303" s="6" t="str">
        <f>IF(C303="","",VLOOKUP($A303,'Infos Gerais'!$A$2:$I$101,9,FALSE))</f>
        <v>IBDEEC</v>
      </c>
      <c r="E303" s="126" t="s">
        <v>40</v>
      </c>
      <c r="F303" s="127"/>
      <c r="G303" s="128" t="s">
        <v>581</v>
      </c>
      <c r="H303" s="115">
        <v>39448</v>
      </c>
      <c r="I303" s="129">
        <v>39598</v>
      </c>
      <c r="J303" s="115">
        <v>39668</v>
      </c>
      <c r="K303" s="114">
        <v>39668</v>
      </c>
      <c r="L303" s="130">
        <v>9.27</v>
      </c>
      <c r="M303" s="82">
        <v>0</v>
      </c>
    </row>
    <row r="304" spans="1:13" x14ac:dyDescent="0.25">
      <c r="A304" s="96" t="s">
        <v>498</v>
      </c>
      <c r="B304" s="44" t="str">
        <f>IF(C304="","",VLOOKUP($A304,'Infos Gerais'!$A$2:$D$101,4,FALSE))</f>
        <v>Extinto</v>
      </c>
      <c r="C304" s="5" t="str">
        <f>IF(A304="","",VLOOKUP($A304,'Infos Gerais'!$A$2:$I$101,7,FALSE))</f>
        <v>SEEJ</v>
      </c>
      <c r="D304" s="6" t="str">
        <f>IF(C304="","",VLOOKUP($A304,'Infos Gerais'!$A$2:$I$101,9,FALSE))</f>
        <v>IBDEEC</v>
      </c>
      <c r="E304" s="126" t="s">
        <v>40</v>
      </c>
      <c r="F304" s="127"/>
      <c r="G304" s="128" t="s">
        <v>582</v>
      </c>
      <c r="H304" s="115">
        <v>39578</v>
      </c>
      <c r="I304" s="129">
        <v>39649</v>
      </c>
      <c r="J304" s="115">
        <v>39661</v>
      </c>
      <c r="K304" s="114">
        <v>39668</v>
      </c>
      <c r="L304" s="130">
        <v>9.01</v>
      </c>
      <c r="M304" s="82">
        <v>0</v>
      </c>
    </row>
    <row r="305" spans="1:13" x14ac:dyDescent="0.25">
      <c r="A305" s="96" t="s">
        <v>498</v>
      </c>
      <c r="B305" s="44" t="str">
        <f>IF(C305="","",VLOOKUP($A305,'Infos Gerais'!$A$2:$D$101,4,FALSE))</f>
        <v>Extinto</v>
      </c>
      <c r="C305" s="5" t="str">
        <f>IF(A305="","",VLOOKUP($A305,'Infos Gerais'!$A$2:$I$101,7,FALSE))</f>
        <v>SEEJ</v>
      </c>
      <c r="D305" s="6" t="str">
        <f>IF(C305="","",VLOOKUP($A305,'Infos Gerais'!$A$2:$I$101,9,FALSE))</f>
        <v>IBDEEC</v>
      </c>
      <c r="E305" s="126" t="s">
        <v>40</v>
      </c>
      <c r="F305" s="127"/>
      <c r="G305" s="128" t="s">
        <v>584</v>
      </c>
      <c r="H305" s="115">
        <v>39650</v>
      </c>
      <c r="I305" s="129">
        <v>39721</v>
      </c>
      <c r="J305" s="115">
        <v>39749</v>
      </c>
      <c r="K305" s="114">
        <v>39749</v>
      </c>
      <c r="L305" s="130">
        <v>8.64</v>
      </c>
      <c r="M305" s="82">
        <v>0</v>
      </c>
    </row>
    <row r="306" spans="1:13" x14ac:dyDescent="0.25">
      <c r="A306" s="96" t="s">
        <v>499</v>
      </c>
      <c r="B306" s="44" t="str">
        <f>IF(C306="","",VLOOKUP($A306,'Infos Gerais'!$A$2:$D$101,4,FALSE))</f>
        <v>Extinto</v>
      </c>
      <c r="C306" s="5" t="str">
        <f>IF(A306="","",VLOOKUP($A306,'Infos Gerais'!$A$2:$I$101,7,FALSE))</f>
        <v>SEDESE</v>
      </c>
      <c r="D306" s="6" t="str">
        <f>IF(C306="","",VLOOKUP($A306,'Infos Gerais'!$A$2:$I$101,9,FALSE))</f>
        <v>CIEDS</v>
      </c>
      <c r="E306" s="126" t="s">
        <v>29</v>
      </c>
      <c r="F306" s="127"/>
      <c r="G306" s="128" t="s">
        <v>583</v>
      </c>
      <c r="H306" s="115">
        <v>39287</v>
      </c>
      <c r="I306" s="129">
        <v>39356</v>
      </c>
      <c r="J306" s="115">
        <v>39387</v>
      </c>
      <c r="K306" s="114">
        <v>39395</v>
      </c>
      <c r="L306" s="130">
        <v>7.99</v>
      </c>
      <c r="M306" s="82">
        <v>0</v>
      </c>
    </row>
    <row r="307" spans="1:13" x14ac:dyDescent="0.25">
      <c r="A307" s="96" t="s">
        <v>499</v>
      </c>
      <c r="B307" s="44" t="str">
        <f>IF(C307="","",VLOOKUP($A307,'Infos Gerais'!$A$2:$D$101,4,FALSE))</f>
        <v>Extinto</v>
      </c>
      <c r="C307" s="5" t="str">
        <f>IF(A307="","",VLOOKUP($A307,'Infos Gerais'!$A$2:$I$101,7,FALSE))</f>
        <v>SEDESE</v>
      </c>
      <c r="D307" s="6" t="str">
        <f>IF(C307="","",VLOOKUP($A307,'Infos Gerais'!$A$2:$I$101,9,FALSE))</f>
        <v>CIEDS</v>
      </c>
      <c r="E307" s="126" t="s">
        <v>34</v>
      </c>
      <c r="F307" s="127"/>
      <c r="G307" s="128" t="s">
        <v>579</v>
      </c>
      <c r="H307" s="115">
        <v>39356</v>
      </c>
      <c r="I307" s="129">
        <v>39448</v>
      </c>
      <c r="J307" s="115">
        <v>39479</v>
      </c>
      <c r="K307" s="114">
        <v>39500</v>
      </c>
      <c r="L307" s="130">
        <v>9.1300000000000008</v>
      </c>
      <c r="M307" s="82">
        <v>0</v>
      </c>
    </row>
    <row r="308" spans="1:13" x14ac:dyDescent="0.25">
      <c r="A308" s="96" t="s">
        <v>499</v>
      </c>
      <c r="B308" s="44" t="str">
        <f>IF(C308="","",VLOOKUP($A308,'Infos Gerais'!$A$2:$D$101,4,FALSE))</f>
        <v>Extinto</v>
      </c>
      <c r="C308" s="5" t="str">
        <f>IF(A308="","",VLOOKUP($A308,'Infos Gerais'!$A$2:$I$101,7,FALSE))</f>
        <v>SEDESE</v>
      </c>
      <c r="D308" s="6" t="str">
        <f>IF(C308="","",VLOOKUP($A308,'Infos Gerais'!$A$2:$I$101,9,FALSE))</f>
        <v>CIEDS</v>
      </c>
      <c r="E308" s="126" t="s">
        <v>37</v>
      </c>
      <c r="F308" s="127"/>
      <c r="G308" s="128" t="s">
        <v>580</v>
      </c>
      <c r="H308" s="115">
        <v>39448</v>
      </c>
      <c r="I308" s="129">
        <v>39508</v>
      </c>
      <c r="J308" s="115">
        <v>39539</v>
      </c>
      <c r="K308" s="131"/>
      <c r="L308" s="130"/>
      <c r="M308" s="82">
        <v>0</v>
      </c>
    </row>
    <row r="309" spans="1:13" x14ac:dyDescent="0.25">
      <c r="A309" s="96" t="s">
        <v>499</v>
      </c>
      <c r="B309" s="44" t="str">
        <f>IF(C309="","",VLOOKUP($A309,'Infos Gerais'!$A$2:$D$101,4,FALSE))</f>
        <v>Extinto</v>
      </c>
      <c r="C309" s="5" t="str">
        <f>IF(A309="","",VLOOKUP($A309,'Infos Gerais'!$A$2:$I$101,7,FALSE))</f>
        <v>SEDESE</v>
      </c>
      <c r="D309" s="6" t="str">
        <f>IF(C309="","",VLOOKUP($A309,'Infos Gerais'!$A$2:$I$101,9,FALSE))</f>
        <v>CIEDS</v>
      </c>
      <c r="E309" s="126" t="s">
        <v>37</v>
      </c>
      <c r="F309" s="127"/>
      <c r="G309" s="128" t="s">
        <v>581</v>
      </c>
      <c r="H309" s="115">
        <v>39448</v>
      </c>
      <c r="I309" s="129">
        <v>39600</v>
      </c>
      <c r="J309" s="115">
        <v>39630</v>
      </c>
      <c r="K309" s="114">
        <v>39639</v>
      </c>
      <c r="L309" s="130">
        <v>8.76</v>
      </c>
      <c r="M309" s="82">
        <v>0</v>
      </c>
    </row>
    <row r="310" spans="1:13" x14ac:dyDescent="0.25">
      <c r="A310" s="96" t="s">
        <v>500</v>
      </c>
      <c r="B310" s="44" t="str">
        <f>IF(C310="","",VLOOKUP($A310,'Infos Gerais'!$A$2:$D$101,4,FALSE))</f>
        <v>Extinto</v>
      </c>
      <c r="C310" s="5" t="str">
        <f>IF(A310="","",VLOOKUP($A310,'Infos Gerais'!$A$2:$I$101,7,FALSE))</f>
        <v>SEGOV</v>
      </c>
      <c r="D310" s="6" t="str">
        <f>IF(C310="","",VLOOKUP($A310,'Infos Gerais'!$A$2:$I$101,9,FALSE))</f>
        <v>MDC-MG</v>
      </c>
      <c r="E310" s="126" t="s">
        <v>29</v>
      </c>
      <c r="F310" s="127"/>
      <c r="G310" s="128" t="s">
        <v>583</v>
      </c>
      <c r="H310" s="115">
        <v>39337</v>
      </c>
      <c r="I310" s="129">
        <v>39428</v>
      </c>
      <c r="J310" s="115">
        <v>39428</v>
      </c>
      <c r="K310" s="114">
        <v>39428</v>
      </c>
      <c r="L310" s="130">
        <v>9</v>
      </c>
      <c r="M310" s="82">
        <v>0</v>
      </c>
    </row>
    <row r="311" spans="1:13" x14ac:dyDescent="0.25">
      <c r="A311" s="96" t="s">
        <v>500</v>
      </c>
      <c r="B311" s="44" t="str">
        <f>IF(C311="","",VLOOKUP($A311,'Infos Gerais'!$A$2:$D$101,4,FALSE))</f>
        <v>Extinto</v>
      </c>
      <c r="C311" s="5" t="str">
        <f>IF(A311="","",VLOOKUP($A311,'Infos Gerais'!$A$2:$I$101,7,FALSE))</f>
        <v>SEGOV</v>
      </c>
      <c r="D311" s="6" t="str">
        <f>IF(C311="","",VLOOKUP($A311,'Infos Gerais'!$A$2:$I$101,9,FALSE))</f>
        <v>MDC-MG</v>
      </c>
      <c r="E311" s="126" t="s">
        <v>29</v>
      </c>
      <c r="F311" s="127"/>
      <c r="G311" s="128" t="s">
        <v>579</v>
      </c>
      <c r="H311" s="115">
        <v>39337</v>
      </c>
      <c r="I311" s="129">
        <v>39519</v>
      </c>
      <c r="J311" s="115">
        <v>39531</v>
      </c>
      <c r="K311" s="114">
        <v>39531</v>
      </c>
      <c r="L311" s="130">
        <v>10</v>
      </c>
      <c r="M311" s="82">
        <v>0</v>
      </c>
    </row>
    <row r="312" spans="1:13" x14ac:dyDescent="0.25">
      <c r="A312" s="96" t="s">
        <v>500</v>
      </c>
      <c r="B312" s="44" t="str">
        <f>IF(C312="","",VLOOKUP($A312,'Infos Gerais'!$A$2:$D$101,4,FALSE))</f>
        <v>Extinto</v>
      </c>
      <c r="C312" s="5" t="str">
        <f>IF(A312="","",VLOOKUP($A312,'Infos Gerais'!$A$2:$I$101,7,FALSE))</f>
        <v>SEGOV</v>
      </c>
      <c r="D312" s="6" t="str">
        <f>IF(C312="","",VLOOKUP($A312,'Infos Gerais'!$A$2:$I$101,9,FALSE))</f>
        <v>MDC-MG</v>
      </c>
      <c r="E312" s="126" t="s">
        <v>34</v>
      </c>
      <c r="F312" s="127"/>
      <c r="G312" s="128" t="s">
        <v>580</v>
      </c>
      <c r="H312" s="115">
        <v>39519</v>
      </c>
      <c r="I312" s="129">
        <v>39611</v>
      </c>
      <c r="J312" s="115">
        <v>39625</v>
      </c>
      <c r="K312" s="114">
        <v>39625</v>
      </c>
      <c r="L312" s="130">
        <v>9.9700000000000006</v>
      </c>
      <c r="M312" s="82">
        <v>0</v>
      </c>
    </row>
    <row r="313" spans="1:13" x14ac:dyDescent="0.25">
      <c r="A313" s="96" t="s">
        <v>500</v>
      </c>
      <c r="B313" s="44" t="str">
        <f>IF(C313="","",VLOOKUP($A313,'Infos Gerais'!$A$2:$D$101,4,FALSE))</f>
        <v>Extinto</v>
      </c>
      <c r="C313" s="5" t="str">
        <f>IF(A313="","",VLOOKUP($A313,'Infos Gerais'!$A$2:$I$101,7,FALSE))</f>
        <v>SEGOV</v>
      </c>
      <c r="D313" s="6" t="str">
        <f>IF(C313="","",VLOOKUP($A313,'Infos Gerais'!$A$2:$I$101,9,FALSE))</f>
        <v>MDC-MG</v>
      </c>
      <c r="E313" s="126" t="s">
        <v>34</v>
      </c>
      <c r="F313" s="127"/>
      <c r="G313" s="128" t="s">
        <v>581</v>
      </c>
      <c r="H313" s="115">
        <v>39611</v>
      </c>
      <c r="I313" s="129">
        <v>39703</v>
      </c>
      <c r="J313" s="115">
        <v>39715</v>
      </c>
      <c r="K313" s="114">
        <v>39715</v>
      </c>
      <c r="L313" s="130">
        <v>9.9700000000000006</v>
      </c>
      <c r="M313" s="82">
        <v>0</v>
      </c>
    </row>
    <row r="314" spans="1:13" x14ac:dyDescent="0.25">
      <c r="A314" s="96" t="s">
        <v>500</v>
      </c>
      <c r="B314" s="44" t="str">
        <f>IF(C314="","",VLOOKUP($A314,'Infos Gerais'!$A$2:$D$101,4,FALSE))</f>
        <v>Extinto</v>
      </c>
      <c r="C314" s="5" t="str">
        <f>IF(A314="","",VLOOKUP($A314,'Infos Gerais'!$A$2:$I$101,7,FALSE))</f>
        <v>SEGOV</v>
      </c>
      <c r="D314" s="6" t="str">
        <f>IF(C314="","",VLOOKUP($A314,'Infos Gerais'!$A$2:$I$101,9,FALSE))</f>
        <v>MDC-MG</v>
      </c>
      <c r="E314" s="126" t="s">
        <v>37</v>
      </c>
      <c r="F314" s="127"/>
      <c r="G314" s="128" t="s">
        <v>582</v>
      </c>
      <c r="H314" s="115">
        <v>39703</v>
      </c>
      <c r="I314" s="129">
        <v>39794</v>
      </c>
      <c r="J314" s="115">
        <v>39805</v>
      </c>
      <c r="K314" s="114">
        <v>39805</v>
      </c>
      <c r="L314" s="130">
        <v>10</v>
      </c>
      <c r="M314" s="82">
        <v>0</v>
      </c>
    </row>
    <row r="315" spans="1:13" x14ac:dyDescent="0.25">
      <c r="A315" s="96" t="s">
        <v>500</v>
      </c>
      <c r="B315" s="44" t="str">
        <f>IF(C315="","",VLOOKUP($A315,'Infos Gerais'!$A$2:$D$101,4,FALSE))</f>
        <v>Extinto</v>
      </c>
      <c r="C315" s="5" t="str">
        <f>IF(A315="","",VLOOKUP($A315,'Infos Gerais'!$A$2:$I$101,7,FALSE))</f>
        <v>SEGOV</v>
      </c>
      <c r="D315" s="6" t="str">
        <f>IF(C315="","",VLOOKUP($A315,'Infos Gerais'!$A$2:$I$101,9,FALSE))</f>
        <v>MDC-MG</v>
      </c>
      <c r="E315" s="126" t="s">
        <v>37</v>
      </c>
      <c r="F315" s="127"/>
      <c r="G315" s="128" t="s">
        <v>584</v>
      </c>
      <c r="H315" s="115">
        <v>40148</v>
      </c>
      <c r="I315" s="129">
        <v>39873</v>
      </c>
      <c r="J315" s="115">
        <v>39873</v>
      </c>
      <c r="K315" s="114">
        <v>39927</v>
      </c>
      <c r="L315" s="130">
        <v>10</v>
      </c>
      <c r="M315" s="82">
        <v>0</v>
      </c>
    </row>
    <row r="316" spans="1:13" x14ac:dyDescent="0.25">
      <c r="A316" s="96" t="s">
        <v>500</v>
      </c>
      <c r="B316" s="44" t="str">
        <f>IF(C316="","",VLOOKUP($A316,'Infos Gerais'!$A$2:$D$101,4,FALSE))</f>
        <v>Extinto</v>
      </c>
      <c r="C316" s="5" t="str">
        <f>IF(A316="","",VLOOKUP($A316,'Infos Gerais'!$A$2:$I$101,7,FALSE))</f>
        <v>SEGOV</v>
      </c>
      <c r="D316" s="6" t="str">
        <f>IF(C316="","",VLOOKUP($A316,'Infos Gerais'!$A$2:$I$101,9,FALSE))</f>
        <v>MDC-MG</v>
      </c>
      <c r="E316" s="126" t="s">
        <v>37</v>
      </c>
      <c r="F316" s="127"/>
      <c r="G316" s="128" t="s">
        <v>585</v>
      </c>
      <c r="H316" s="115">
        <v>39873</v>
      </c>
      <c r="I316" s="129">
        <v>39965</v>
      </c>
      <c r="J316" s="115">
        <v>39965</v>
      </c>
      <c r="K316" s="114">
        <v>39997</v>
      </c>
      <c r="L316" s="130">
        <v>10</v>
      </c>
      <c r="M316" s="82">
        <v>0</v>
      </c>
    </row>
    <row r="317" spans="1:13" x14ac:dyDescent="0.25">
      <c r="A317" s="96" t="s">
        <v>500</v>
      </c>
      <c r="B317" s="44" t="str">
        <f>IF(C317="","",VLOOKUP($A317,'Infos Gerais'!$A$2:$D$101,4,FALSE))</f>
        <v>Extinto</v>
      </c>
      <c r="C317" s="5" t="str">
        <f>IF(A317="","",VLOOKUP($A317,'Infos Gerais'!$A$2:$I$101,7,FALSE))</f>
        <v>SEGOV</v>
      </c>
      <c r="D317" s="6" t="str">
        <f>IF(C317="","",VLOOKUP($A317,'Infos Gerais'!$A$2:$I$101,9,FALSE))</f>
        <v>MDC-MG</v>
      </c>
      <c r="E317" s="126" t="s">
        <v>37</v>
      </c>
      <c r="F317" s="127"/>
      <c r="G317" s="128" t="s">
        <v>586</v>
      </c>
      <c r="H317" s="115">
        <v>39965</v>
      </c>
      <c r="I317" s="129">
        <v>40057</v>
      </c>
      <c r="J317" s="115">
        <v>40057</v>
      </c>
      <c r="K317" s="114">
        <v>40086</v>
      </c>
      <c r="L317" s="130">
        <v>9.92</v>
      </c>
      <c r="M317" s="82">
        <v>0</v>
      </c>
    </row>
    <row r="318" spans="1:13" x14ac:dyDescent="0.25">
      <c r="A318" s="96" t="s">
        <v>500</v>
      </c>
      <c r="B318" s="44" t="str">
        <f>IF(C318="","",VLOOKUP($A318,'Infos Gerais'!$A$2:$D$101,4,FALSE))</f>
        <v>Extinto</v>
      </c>
      <c r="C318" s="5" t="str">
        <f>IF(A318="","",VLOOKUP($A318,'Infos Gerais'!$A$2:$I$101,7,FALSE))</f>
        <v>SEGOV</v>
      </c>
      <c r="D318" s="6" t="str">
        <f>IF(C318="","",VLOOKUP($A318,'Infos Gerais'!$A$2:$I$101,9,FALSE))</f>
        <v>MDC-MG</v>
      </c>
      <c r="E318" s="126" t="s">
        <v>40</v>
      </c>
      <c r="F318" s="127"/>
      <c r="G318" s="128" t="s">
        <v>587</v>
      </c>
      <c r="H318" s="115">
        <v>40057</v>
      </c>
      <c r="I318" s="129">
        <v>40148</v>
      </c>
      <c r="J318" s="115">
        <v>40148</v>
      </c>
      <c r="K318" s="114">
        <v>40186</v>
      </c>
      <c r="L318" s="130">
        <v>10</v>
      </c>
      <c r="M318" s="82">
        <v>0</v>
      </c>
    </row>
    <row r="319" spans="1:13" x14ac:dyDescent="0.25">
      <c r="A319" s="96" t="s">
        <v>500</v>
      </c>
      <c r="B319" s="44" t="str">
        <f>IF(C319="","",VLOOKUP($A319,'Infos Gerais'!$A$2:$D$101,4,FALSE))</f>
        <v>Extinto</v>
      </c>
      <c r="C319" s="5" t="str">
        <f>IF(A319="","",VLOOKUP($A319,'Infos Gerais'!$A$2:$I$101,7,FALSE))</f>
        <v>SEGOV</v>
      </c>
      <c r="D319" s="6" t="str">
        <f>IF(C319="","",VLOOKUP($A319,'Infos Gerais'!$A$2:$I$101,9,FALSE))</f>
        <v>MDC-MG</v>
      </c>
      <c r="E319" s="126" t="s">
        <v>40</v>
      </c>
      <c r="F319" s="127"/>
      <c r="G319" s="128" t="s">
        <v>588</v>
      </c>
      <c r="H319" s="115">
        <v>40148</v>
      </c>
      <c r="I319" s="129">
        <v>40238</v>
      </c>
      <c r="J319" s="115">
        <v>40238</v>
      </c>
      <c r="K319" s="114">
        <v>40281</v>
      </c>
      <c r="L319" s="130">
        <v>9.86</v>
      </c>
      <c r="M319" s="82">
        <v>0</v>
      </c>
    </row>
    <row r="320" spans="1:13" x14ac:dyDescent="0.25">
      <c r="A320" s="96" t="s">
        <v>500</v>
      </c>
      <c r="B320" s="44" t="str">
        <f>IF(C320="","",VLOOKUP($A320,'Infos Gerais'!$A$2:$D$101,4,FALSE))</f>
        <v>Extinto</v>
      </c>
      <c r="C320" s="5" t="str">
        <f>IF(A320="","",VLOOKUP($A320,'Infos Gerais'!$A$2:$I$101,7,FALSE))</f>
        <v>SEGOV</v>
      </c>
      <c r="D320" s="6" t="str">
        <f>IF(C320="","",VLOOKUP($A320,'Infos Gerais'!$A$2:$I$101,9,FALSE))</f>
        <v>MDC-MG</v>
      </c>
      <c r="E320" s="126" t="s">
        <v>40</v>
      </c>
      <c r="F320" s="127"/>
      <c r="G320" s="128" t="s">
        <v>589</v>
      </c>
      <c r="H320" s="115">
        <v>40238</v>
      </c>
      <c r="I320" s="129">
        <v>40330</v>
      </c>
      <c r="J320" s="115">
        <v>40330</v>
      </c>
      <c r="K320" s="114">
        <v>40371</v>
      </c>
      <c r="L320" s="130">
        <v>10</v>
      </c>
      <c r="M320" s="82">
        <v>0</v>
      </c>
    </row>
    <row r="321" spans="1:13" x14ac:dyDescent="0.25">
      <c r="A321" s="96" t="s">
        <v>500</v>
      </c>
      <c r="B321" s="44" t="str">
        <f>IF(C321="","",VLOOKUP($A321,'Infos Gerais'!$A$2:$D$101,4,FALSE))</f>
        <v>Extinto</v>
      </c>
      <c r="C321" s="5" t="str">
        <f>IF(A321="","",VLOOKUP($A321,'Infos Gerais'!$A$2:$I$101,7,FALSE))</f>
        <v>SEGOV</v>
      </c>
      <c r="D321" s="6" t="str">
        <f>IF(C321="","",VLOOKUP($A321,'Infos Gerais'!$A$2:$I$101,9,FALSE))</f>
        <v>MDC-MG</v>
      </c>
      <c r="E321" s="126" t="s">
        <v>40</v>
      </c>
      <c r="F321" s="127"/>
      <c r="G321" s="128" t="s">
        <v>590</v>
      </c>
      <c r="H321" s="115">
        <v>40330</v>
      </c>
      <c r="I321" s="129">
        <v>40422</v>
      </c>
      <c r="J321" s="115">
        <v>40422</v>
      </c>
      <c r="K321" s="114">
        <v>40458</v>
      </c>
      <c r="L321" s="130">
        <v>10</v>
      </c>
      <c r="M321" s="82">
        <v>0</v>
      </c>
    </row>
    <row r="322" spans="1:13" x14ac:dyDescent="0.25">
      <c r="A322" s="96" t="s">
        <v>500</v>
      </c>
      <c r="B322" s="44" t="str">
        <f>IF(C322="","",VLOOKUP($A322,'Infos Gerais'!$A$2:$D$101,4,FALSE))</f>
        <v>Extinto</v>
      </c>
      <c r="C322" s="5" t="str">
        <f>IF(A322="","",VLOOKUP($A322,'Infos Gerais'!$A$2:$I$101,7,FALSE))</f>
        <v>SEGOV</v>
      </c>
      <c r="D322" s="6" t="str">
        <f>IF(C322="","",VLOOKUP($A322,'Infos Gerais'!$A$2:$I$101,9,FALSE))</f>
        <v>MDC-MG</v>
      </c>
      <c r="E322" s="126" t="s">
        <v>40</v>
      </c>
      <c r="F322" s="127"/>
      <c r="G322" s="128" t="s">
        <v>591</v>
      </c>
      <c r="H322" s="115">
        <v>40422</v>
      </c>
      <c r="I322" s="129">
        <v>40513</v>
      </c>
      <c r="J322" s="115">
        <v>40513</v>
      </c>
      <c r="K322" s="114">
        <v>40539</v>
      </c>
      <c r="L322" s="130">
        <v>9.89</v>
      </c>
      <c r="M322" s="82">
        <v>0</v>
      </c>
    </row>
    <row r="323" spans="1:13" x14ac:dyDescent="0.25">
      <c r="A323" s="96" t="s">
        <v>500</v>
      </c>
      <c r="B323" s="44" t="str">
        <f>IF(C323="","",VLOOKUP($A323,'Infos Gerais'!$A$2:$D$101,4,FALSE))</f>
        <v>Extinto</v>
      </c>
      <c r="C323" s="5" t="str">
        <f>IF(A323="","",VLOOKUP($A323,'Infos Gerais'!$A$2:$I$101,7,FALSE))</f>
        <v>SEGOV</v>
      </c>
      <c r="D323" s="6" t="str">
        <f>IF(C323="","",VLOOKUP($A323,'Infos Gerais'!$A$2:$I$101,9,FALSE))</f>
        <v>MDC-MG</v>
      </c>
      <c r="E323" s="126" t="s">
        <v>40</v>
      </c>
      <c r="F323" s="127"/>
      <c r="G323" s="128" t="s">
        <v>592</v>
      </c>
      <c r="H323" s="115">
        <v>40513</v>
      </c>
      <c r="I323" s="129">
        <v>40544</v>
      </c>
      <c r="J323" s="115">
        <v>40544</v>
      </c>
      <c r="K323" s="114">
        <v>40595</v>
      </c>
      <c r="L323" s="130">
        <v>10</v>
      </c>
      <c r="M323" s="82">
        <v>0</v>
      </c>
    </row>
    <row r="324" spans="1:13" x14ac:dyDescent="0.25">
      <c r="A324" s="96" t="s">
        <v>500</v>
      </c>
      <c r="B324" s="44" t="str">
        <f>IF(C324="","",VLOOKUP($A324,'Infos Gerais'!$A$2:$D$101,4,FALSE))</f>
        <v>Extinto</v>
      </c>
      <c r="C324" s="5" t="str">
        <f>IF(A324="","",VLOOKUP($A324,'Infos Gerais'!$A$2:$I$101,7,FALSE))</f>
        <v>SEGOV</v>
      </c>
      <c r="D324" s="6" t="str">
        <f>IF(C324="","",VLOOKUP($A324,'Infos Gerais'!$A$2:$I$101,9,FALSE))</f>
        <v>MDC-MG</v>
      </c>
      <c r="E324" s="126" t="s">
        <v>43</v>
      </c>
      <c r="F324" s="127"/>
      <c r="G324" s="128" t="s">
        <v>593</v>
      </c>
      <c r="H324" s="115">
        <v>40575</v>
      </c>
      <c r="I324" s="129">
        <v>40634</v>
      </c>
      <c r="J324" s="115">
        <v>40664</v>
      </c>
      <c r="K324" s="114">
        <v>40694</v>
      </c>
      <c r="L324" s="130">
        <v>10</v>
      </c>
      <c r="M324" s="82">
        <v>0</v>
      </c>
    </row>
    <row r="325" spans="1:13" x14ac:dyDescent="0.25">
      <c r="A325" s="96" t="s">
        <v>500</v>
      </c>
      <c r="B325" s="44" t="str">
        <f>IF(C325="","",VLOOKUP($A325,'Infos Gerais'!$A$2:$D$101,4,FALSE))</f>
        <v>Extinto</v>
      </c>
      <c r="C325" s="5" t="str">
        <f>IF(A325="","",VLOOKUP($A325,'Infos Gerais'!$A$2:$I$101,7,FALSE))</f>
        <v>SEGOV</v>
      </c>
      <c r="D325" s="6" t="str">
        <f>IF(C325="","",VLOOKUP($A325,'Infos Gerais'!$A$2:$I$101,9,FALSE))</f>
        <v>MDC-MG</v>
      </c>
      <c r="E325" s="126" t="s">
        <v>43</v>
      </c>
      <c r="F325" s="127"/>
      <c r="G325" s="128" t="s">
        <v>594</v>
      </c>
      <c r="H325" s="115">
        <v>40664</v>
      </c>
      <c r="I325" s="129">
        <v>40725</v>
      </c>
      <c r="J325" s="115">
        <v>40756</v>
      </c>
      <c r="K325" s="114">
        <v>40785</v>
      </c>
      <c r="L325" s="130">
        <v>10</v>
      </c>
      <c r="M325" s="82">
        <v>0</v>
      </c>
    </row>
    <row r="326" spans="1:13" x14ac:dyDescent="0.25">
      <c r="A326" s="96" t="s">
        <v>500</v>
      </c>
      <c r="B326" s="44" t="str">
        <f>IF(C326="","",VLOOKUP($A326,'Infos Gerais'!$A$2:$D$101,4,FALSE))</f>
        <v>Extinto</v>
      </c>
      <c r="C326" s="5" t="str">
        <f>IF(A326="","",VLOOKUP($A326,'Infos Gerais'!$A$2:$I$101,7,FALSE))</f>
        <v>SEGOV</v>
      </c>
      <c r="D326" s="6" t="str">
        <f>IF(C326="","",VLOOKUP($A326,'Infos Gerais'!$A$2:$I$101,9,FALSE))</f>
        <v>MDC-MG</v>
      </c>
      <c r="E326" s="126" t="s">
        <v>43</v>
      </c>
      <c r="F326" s="127"/>
      <c r="G326" s="128" t="s">
        <v>595</v>
      </c>
      <c r="H326" s="115">
        <v>40756</v>
      </c>
      <c r="I326" s="129">
        <v>40817</v>
      </c>
      <c r="J326" s="115">
        <v>40848</v>
      </c>
      <c r="K326" s="114">
        <v>40875</v>
      </c>
      <c r="L326" s="130">
        <v>10</v>
      </c>
      <c r="M326" s="82">
        <v>0</v>
      </c>
    </row>
    <row r="327" spans="1:13" x14ac:dyDescent="0.25">
      <c r="A327" s="96" t="s">
        <v>500</v>
      </c>
      <c r="B327" s="44" t="str">
        <f>IF(C327="","",VLOOKUP($A327,'Infos Gerais'!$A$2:$D$101,4,FALSE))</f>
        <v>Extinto</v>
      </c>
      <c r="C327" s="5" t="str">
        <f>IF(A327="","",VLOOKUP($A327,'Infos Gerais'!$A$2:$I$101,7,FALSE))</f>
        <v>SEGOV</v>
      </c>
      <c r="D327" s="6" t="str">
        <f>IF(C327="","",VLOOKUP($A327,'Infos Gerais'!$A$2:$I$101,9,FALSE))</f>
        <v>MDC-MG</v>
      </c>
      <c r="E327" s="126" t="s">
        <v>43</v>
      </c>
      <c r="F327" s="127"/>
      <c r="G327" s="128" t="s">
        <v>596</v>
      </c>
      <c r="H327" s="115">
        <v>40848</v>
      </c>
      <c r="I327" s="129">
        <v>40878</v>
      </c>
      <c r="J327" s="115">
        <v>40909</v>
      </c>
      <c r="K327" s="114">
        <v>40931</v>
      </c>
      <c r="L327" s="130">
        <v>9.94</v>
      </c>
      <c r="M327" s="82">
        <v>0</v>
      </c>
    </row>
    <row r="328" spans="1:13" x14ac:dyDescent="0.25">
      <c r="A328" s="96" t="s">
        <v>500</v>
      </c>
      <c r="B328" s="44" t="str">
        <f>IF(C328="","",VLOOKUP($A328,'Infos Gerais'!$A$2:$D$101,4,FALSE))</f>
        <v>Extinto</v>
      </c>
      <c r="C328" s="5" t="str">
        <f>IF(A328="","",VLOOKUP($A328,'Infos Gerais'!$A$2:$I$101,7,FALSE))</f>
        <v>SEGOV</v>
      </c>
      <c r="D328" s="6" t="str">
        <f>IF(C328="","",VLOOKUP($A328,'Infos Gerais'!$A$2:$I$101,9,FALSE))</f>
        <v>MDC-MG</v>
      </c>
      <c r="E328" s="126" t="s">
        <v>46</v>
      </c>
      <c r="F328" s="127"/>
      <c r="G328" s="128" t="s">
        <v>597</v>
      </c>
      <c r="H328" s="115">
        <v>40909</v>
      </c>
      <c r="I328" s="129">
        <v>40969</v>
      </c>
      <c r="J328" s="115">
        <v>41000</v>
      </c>
      <c r="K328" s="114">
        <v>41026</v>
      </c>
      <c r="L328" s="130">
        <v>10</v>
      </c>
      <c r="M328" s="82">
        <v>0</v>
      </c>
    </row>
    <row r="329" spans="1:13" x14ac:dyDescent="0.25">
      <c r="A329" s="96" t="s">
        <v>500</v>
      </c>
      <c r="B329" s="44" t="str">
        <f>IF(C329="","",VLOOKUP($A329,'Infos Gerais'!$A$2:$D$101,4,FALSE))</f>
        <v>Extinto</v>
      </c>
      <c r="C329" s="5" t="str">
        <f>IF(A329="","",VLOOKUP($A329,'Infos Gerais'!$A$2:$I$101,7,FALSE))</f>
        <v>SEGOV</v>
      </c>
      <c r="D329" s="6" t="str">
        <f>IF(C329="","",VLOOKUP($A329,'Infos Gerais'!$A$2:$I$101,9,FALSE))</f>
        <v>MDC-MG</v>
      </c>
      <c r="E329" s="126" t="s">
        <v>46</v>
      </c>
      <c r="F329" s="127"/>
      <c r="G329" s="128" t="s">
        <v>598</v>
      </c>
      <c r="H329" s="115">
        <v>41000</v>
      </c>
      <c r="I329" s="129">
        <v>41061</v>
      </c>
      <c r="J329" s="115">
        <v>41091</v>
      </c>
      <c r="K329" s="114">
        <v>41116</v>
      </c>
      <c r="L329" s="130">
        <v>9.64</v>
      </c>
      <c r="M329" s="82">
        <v>0</v>
      </c>
    </row>
    <row r="330" spans="1:13" x14ac:dyDescent="0.25">
      <c r="A330" s="96" t="s">
        <v>500</v>
      </c>
      <c r="B330" s="44" t="str">
        <f>IF(C330="","",VLOOKUP($A330,'Infos Gerais'!$A$2:$D$101,4,FALSE))</f>
        <v>Extinto</v>
      </c>
      <c r="C330" s="5" t="str">
        <f>IF(A330="","",VLOOKUP($A330,'Infos Gerais'!$A$2:$I$101,7,FALSE))</f>
        <v>SEGOV</v>
      </c>
      <c r="D330" s="6" t="str">
        <f>IF(C330="","",VLOOKUP($A330,'Infos Gerais'!$A$2:$I$101,9,FALSE))</f>
        <v>MDC-MG</v>
      </c>
      <c r="E330" s="126" t="s">
        <v>46</v>
      </c>
      <c r="F330" s="127"/>
      <c r="G330" s="128" t="s">
        <v>599</v>
      </c>
      <c r="H330" s="115">
        <v>41091</v>
      </c>
      <c r="I330" s="129">
        <v>41153</v>
      </c>
      <c r="J330" s="115">
        <v>41183</v>
      </c>
      <c r="K330" s="114">
        <v>41207</v>
      </c>
      <c r="L330" s="130">
        <v>9.85</v>
      </c>
      <c r="M330" s="82">
        <v>0</v>
      </c>
    </row>
    <row r="331" spans="1:13" x14ac:dyDescent="0.25">
      <c r="A331" s="96" t="s">
        <v>500</v>
      </c>
      <c r="B331" s="44" t="str">
        <f>IF(C331="","",VLOOKUP($A331,'Infos Gerais'!$A$2:$D$101,4,FALSE))</f>
        <v>Extinto</v>
      </c>
      <c r="C331" s="5" t="str">
        <f>IF(A331="","",VLOOKUP($A331,'Infos Gerais'!$A$2:$I$101,7,FALSE))</f>
        <v>SEGOV</v>
      </c>
      <c r="D331" s="6" t="str">
        <f>IF(C331="","",VLOOKUP($A331,'Infos Gerais'!$A$2:$I$101,9,FALSE))</f>
        <v>MDC-MG</v>
      </c>
      <c r="E331" s="126" t="s">
        <v>46</v>
      </c>
      <c r="F331" s="127"/>
      <c r="G331" s="128" t="s">
        <v>600</v>
      </c>
      <c r="H331" s="115">
        <v>41183</v>
      </c>
      <c r="I331" s="129">
        <v>41244</v>
      </c>
      <c r="J331" s="115">
        <v>41275</v>
      </c>
      <c r="K331" s="114">
        <v>41298</v>
      </c>
      <c r="L331" s="130">
        <v>10</v>
      </c>
      <c r="M331" s="82">
        <v>0</v>
      </c>
    </row>
    <row r="332" spans="1:13" x14ac:dyDescent="0.25">
      <c r="A332" s="96" t="s">
        <v>500</v>
      </c>
      <c r="B332" s="44" t="str">
        <f>IF(C332="","",VLOOKUP($A332,'Infos Gerais'!$A$2:$D$101,4,FALSE))</f>
        <v>Extinto</v>
      </c>
      <c r="C332" s="5" t="str">
        <f>IF(A332="","",VLOOKUP($A332,'Infos Gerais'!$A$2:$I$101,7,FALSE))</f>
        <v>SEGOV</v>
      </c>
      <c r="D332" s="6" t="str">
        <f>IF(C332="","",VLOOKUP($A332,'Infos Gerais'!$A$2:$I$101,9,FALSE))</f>
        <v>MDC-MG</v>
      </c>
      <c r="E332" s="126" t="s">
        <v>49</v>
      </c>
      <c r="F332" s="127"/>
      <c r="G332" s="128" t="s">
        <v>601</v>
      </c>
      <c r="H332" s="115">
        <v>41275</v>
      </c>
      <c r="I332" s="129">
        <v>41334</v>
      </c>
      <c r="J332" s="115">
        <v>41365</v>
      </c>
      <c r="K332" s="114">
        <v>41390</v>
      </c>
      <c r="L332" s="130">
        <v>10</v>
      </c>
      <c r="M332" s="82">
        <v>0</v>
      </c>
    </row>
    <row r="333" spans="1:13" x14ac:dyDescent="0.25">
      <c r="A333" s="96" t="s">
        <v>500</v>
      </c>
      <c r="B333" s="44" t="str">
        <f>IF(C333="","",VLOOKUP($A333,'Infos Gerais'!$A$2:$D$101,4,FALSE))</f>
        <v>Extinto</v>
      </c>
      <c r="C333" s="5" t="str">
        <f>IF(A333="","",VLOOKUP($A333,'Infos Gerais'!$A$2:$I$101,7,FALSE))</f>
        <v>SEGOV</v>
      </c>
      <c r="D333" s="6" t="str">
        <f>IF(C333="","",VLOOKUP($A333,'Infos Gerais'!$A$2:$I$101,9,FALSE))</f>
        <v>MDC-MG</v>
      </c>
      <c r="E333" s="126" t="s">
        <v>49</v>
      </c>
      <c r="F333" s="127"/>
      <c r="G333" s="128" t="s">
        <v>602</v>
      </c>
      <c r="H333" s="115">
        <v>41365</v>
      </c>
      <c r="I333" s="129">
        <v>41426</v>
      </c>
      <c r="J333" s="115">
        <v>41456</v>
      </c>
      <c r="K333" s="114">
        <v>41486</v>
      </c>
      <c r="L333" s="130">
        <v>9.81</v>
      </c>
      <c r="M333" s="82">
        <v>0</v>
      </c>
    </row>
    <row r="334" spans="1:13" x14ac:dyDescent="0.25">
      <c r="A334" s="96" t="s">
        <v>500</v>
      </c>
      <c r="B334" s="44" t="str">
        <f>IF(C334="","",VLOOKUP($A334,'Infos Gerais'!$A$2:$D$101,4,FALSE))</f>
        <v>Extinto</v>
      </c>
      <c r="C334" s="5" t="str">
        <f>IF(A334="","",VLOOKUP($A334,'Infos Gerais'!$A$2:$I$101,7,FALSE))</f>
        <v>SEGOV</v>
      </c>
      <c r="D334" s="6" t="str">
        <f>IF(C334="","",VLOOKUP($A334,'Infos Gerais'!$A$2:$I$101,9,FALSE))</f>
        <v>MDC-MG</v>
      </c>
      <c r="E334" s="126" t="s">
        <v>49</v>
      </c>
      <c r="F334" s="127"/>
      <c r="G334" s="128" t="s">
        <v>603</v>
      </c>
      <c r="H334" s="115">
        <v>41456</v>
      </c>
      <c r="I334" s="129">
        <v>41518</v>
      </c>
      <c r="J334" s="115">
        <v>41548</v>
      </c>
      <c r="K334" s="114">
        <v>41576</v>
      </c>
      <c r="L334" s="130">
        <v>6.94</v>
      </c>
      <c r="M334" s="82">
        <v>0</v>
      </c>
    </row>
    <row r="335" spans="1:13" x14ac:dyDescent="0.25">
      <c r="A335" s="96" t="s">
        <v>500</v>
      </c>
      <c r="B335" s="44" t="str">
        <f>IF(C335="","",VLOOKUP($A335,'Infos Gerais'!$A$2:$D$101,4,FALSE))</f>
        <v>Extinto</v>
      </c>
      <c r="C335" s="5" t="str">
        <f>IF(A335="","",VLOOKUP($A335,'Infos Gerais'!$A$2:$I$101,7,FALSE))</f>
        <v>SEGOV</v>
      </c>
      <c r="D335" s="6" t="str">
        <f>IF(C335="","",VLOOKUP($A335,'Infos Gerais'!$A$2:$I$101,9,FALSE))</f>
        <v>MDC-MG</v>
      </c>
      <c r="E335" s="126" t="s">
        <v>49</v>
      </c>
      <c r="F335" s="127"/>
      <c r="G335" s="128" t="s">
        <v>604</v>
      </c>
      <c r="H335" s="115">
        <v>41548</v>
      </c>
      <c r="I335" s="129">
        <v>41609</v>
      </c>
      <c r="J335" s="115">
        <v>41275</v>
      </c>
      <c r="K335" s="114">
        <v>41304</v>
      </c>
      <c r="L335" s="130">
        <v>9.81</v>
      </c>
      <c r="M335" s="82">
        <v>0</v>
      </c>
    </row>
    <row r="336" spans="1:13" x14ac:dyDescent="0.25">
      <c r="A336" s="96" t="s">
        <v>500</v>
      </c>
      <c r="B336" s="44" t="str">
        <f>IF(C336="","",VLOOKUP($A336,'Infos Gerais'!$A$2:$D$101,4,FALSE))</f>
        <v>Extinto</v>
      </c>
      <c r="C336" s="5" t="str">
        <f>IF(A336="","",VLOOKUP($A336,'Infos Gerais'!$A$2:$I$101,7,FALSE))</f>
        <v>SEGOV</v>
      </c>
      <c r="D336" s="6" t="str">
        <f>IF(C336="","",VLOOKUP($A336,'Infos Gerais'!$A$2:$I$101,9,FALSE))</f>
        <v>MDC-MG</v>
      </c>
      <c r="E336" s="126" t="s">
        <v>52</v>
      </c>
      <c r="F336" s="127"/>
      <c r="G336" s="128" t="s">
        <v>605</v>
      </c>
      <c r="H336" s="115">
        <v>41640</v>
      </c>
      <c r="I336" s="129">
        <v>41699</v>
      </c>
      <c r="J336" s="115">
        <v>41730</v>
      </c>
      <c r="K336" s="114">
        <v>41757</v>
      </c>
      <c r="L336" s="130">
        <v>9.41</v>
      </c>
      <c r="M336" s="82">
        <v>0</v>
      </c>
    </row>
    <row r="337" spans="1:13" x14ac:dyDescent="0.25">
      <c r="A337" s="96" t="s">
        <v>500</v>
      </c>
      <c r="B337" s="44" t="str">
        <f>IF(C337="","",VLOOKUP($A337,'Infos Gerais'!$A$2:$D$101,4,FALSE))</f>
        <v>Extinto</v>
      </c>
      <c r="C337" s="5" t="str">
        <f>IF(A337="","",VLOOKUP($A337,'Infos Gerais'!$A$2:$I$101,7,FALSE))</f>
        <v>SEGOV</v>
      </c>
      <c r="D337" s="6" t="str">
        <f>IF(C337="","",VLOOKUP($A337,'Infos Gerais'!$A$2:$I$101,9,FALSE))</f>
        <v>MDC-MG</v>
      </c>
      <c r="E337" s="126" t="s">
        <v>52</v>
      </c>
      <c r="F337" s="127"/>
      <c r="G337" s="128" t="s">
        <v>606</v>
      </c>
      <c r="H337" s="115">
        <v>41730</v>
      </c>
      <c r="I337" s="129">
        <v>41791</v>
      </c>
      <c r="J337" s="115">
        <v>41821</v>
      </c>
      <c r="K337" s="114">
        <v>41848</v>
      </c>
      <c r="L337" s="130">
        <v>9.6</v>
      </c>
      <c r="M337" s="82">
        <v>0</v>
      </c>
    </row>
    <row r="338" spans="1:13" x14ac:dyDescent="0.25">
      <c r="A338" s="96" t="s">
        <v>500</v>
      </c>
      <c r="B338" s="44" t="str">
        <f>IF(C338="","",VLOOKUP($A338,'Infos Gerais'!$A$2:$D$101,4,FALSE))</f>
        <v>Extinto</v>
      </c>
      <c r="C338" s="5" t="str">
        <f>IF(A338="","",VLOOKUP($A338,'Infos Gerais'!$A$2:$I$101,7,FALSE))</f>
        <v>SEGOV</v>
      </c>
      <c r="D338" s="6" t="str">
        <f>IF(C338="","",VLOOKUP($A338,'Infos Gerais'!$A$2:$I$101,9,FALSE))</f>
        <v>MDC-MG</v>
      </c>
      <c r="E338" s="126" t="s">
        <v>52</v>
      </c>
      <c r="F338" s="127"/>
      <c r="G338" s="128" t="s">
        <v>607</v>
      </c>
      <c r="H338" s="115">
        <v>41821</v>
      </c>
      <c r="I338" s="129">
        <v>41883</v>
      </c>
      <c r="J338" s="115">
        <v>41913</v>
      </c>
      <c r="K338" s="114">
        <v>41941</v>
      </c>
      <c r="L338" s="130">
        <v>9.56</v>
      </c>
      <c r="M338" s="82">
        <v>0</v>
      </c>
    </row>
    <row r="339" spans="1:13" x14ac:dyDescent="0.25">
      <c r="A339" s="96" t="s">
        <v>500</v>
      </c>
      <c r="B339" s="44" t="str">
        <f>IF(C339="","",VLOOKUP($A339,'Infos Gerais'!$A$2:$D$101,4,FALSE))</f>
        <v>Extinto</v>
      </c>
      <c r="C339" s="5" t="str">
        <f>IF(A339="","",VLOOKUP($A339,'Infos Gerais'!$A$2:$I$101,7,FALSE))</f>
        <v>SEGOV</v>
      </c>
      <c r="D339" s="6" t="str">
        <f>IF(C339="","",VLOOKUP($A339,'Infos Gerais'!$A$2:$I$101,9,FALSE))</f>
        <v>MDC-MG</v>
      </c>
      <c r="E339" s="126" t="s">
        <v>52</v>
      </c>
      <c r="F339" s="127"/>
      <c r="G339" s="128" t="s">
        <v>608</v>
      </c>
      <c r="H339" s="115">
        <v>41913</v>
      </c>
      <c r="I339" s="129">
        <v>41974</v>
      </c>
      <c r="J339" s="115">
        <v>42005</v>
      </c>
      <c r="K339" s="114">
        <v>42032</v>
      </c>
      <c r="L339" s="130">
        <v>9.66</v>
      </c>
      <c r="M339" s="82">
        <v>0</v>
      </c>
    </row>
    <row r="340" spans="1:13" x14ac:dyDescent="0.25">
      <c r="A340" s="96" t="s">
        <v>501</v>
      </c>
      <c r="B340" s="44" t="str">
        <f>IF(C340="","",VLOOKUP($A340,'Infos Gerais'!$A$2:$D$101,4,FALSE))</f>
        <v>Extinto</v>
      </c>
      <c r="C340" s="5" t="str">
        <f>IF(A340="","",VLOOKUP($A340,'Infos Gerais'!$A$2:$I$101,7,FALSE))</f>
        <v>SEPLAG</v>
      </c>
      <c r="D340" s="6" t="str">
        <f>IF(C340="","",VLOOKUP($A340,'Infos Gerais'!$A$2:$I$101,9,FALSE))</f>
        <v>CEMAIS</v>
      </c>
      <c r="E340" s="126" t="s">
        <v>29</v>
      </c>
      <c r="F340" s="127"/>
      <c r="G340" s="128"/>
      <c r="H340" s="115">
        <v>39356</v>
      </c>
      <c r="I340" s="129">
        <v>39417</v>
      </c>
      <c r="J340" s="115">
        <v>39448</v>
      </c>
      <c r="K340" s="131">
        <v>39465</v>
      </c>
      <c r="L340" s="130"/>
      <c r="M340" s="82">
        <v>0</v>
      </c>
    </row>
    <row r="341" spans="1:13" x14ac:dyDescent="0.25">
      <c r="A341" s="96" t="s">
        <v>501</v>
      </c>
      <c r="B341" s="44" t="str">
        <f>IF(C341="","",VLOOKUP($A341,'Infos Gerais'!$A$2:$D$101,4,FALSE))</f>
        <v>Extinto</v>
      </c>
      <c r="C341" s="5" t="str">
        <f>IF(A341="","",VLOOKUP($A341,'Infos Gerais'!$A$2:$I$101,7,FALSE))</f>
        <v>SEPLAG</v>
      </c>
      <c r="D341" s="6" t="str">
        <f>IF(C341="","",VLOOKUP($A341,'Infos Gerais'!$A$2:$I$101,9,FALSE))</f>
        <v>CEMAIS</v>
      </c>
      <c r="E341" s="126" t="s">
        <v>29</v>
      </c>
      <c r="F341" s="127"/>
      <c r="G341" s="128">
        <v>1</v>
      </c>
      <c r="H341" s="115">
        <v>39448</v>
      </c>
      <c r="I341" s="129">
        <v>39479</v>
      </c>
      <c r="J341" s="115">
        <v>39479</v>
      </c>
      <c r="K341" s="114">
        <v>39498</v>
      </c>
      <c r="L341" s="130">
        <v>7.85</v>
      </c>
      <c r="M341" s="82">
        <v>0</v>
      </c>
    </row>
    <row r="342" spans="1:13" x14ac:dyDescent="0.25">
      <c r="A342" s="96" t="s">
        <v>501</v>
      </c>
      <c r="B342" s="44" t="str">
        <f>IF(C342="","",VLOOKUP($A342,'Infos Gerais'!$A$2:$D$101,4,FALSE))</f>
        <v>Extinto</v>
      </c>
      <c r="C342" s="5" t="str">
        <f>IF(A342="","",VLOOKUP($A342,'Infos Gerais'!$A$2:$I$101,7,FALSE))</f>
        <v>SEPLAG</v>
      </c>
      <c r="D342" s="6" t="str">
        <f>IF(C342="","",VLOOKUP($A342,'Infos Gerais'!$A$2:$I$101,9,FALSE))</f>
        <v>CEMAIS</v>
      </c>
      <c r="E342" s="126" t="s">
        <v>29</v>
      </c>
      <c r="F342" s="127"/>
      <c r="G342" s="128" t="s">
        <v>579</v>
      </c>
      <c r="H342" s="115">
        <v>39448</v>
      </c>
      <c r="I342" s="129">
        <v>39508</v>
      </c>
      <c r="J342" s="115">
        <v>39539</v>
      </c>
      <c r="K342" s="114">
        <v>39554</v>
      </c>
      <c r="L342" s="130">
        <v>7.3</v>
      </c>
      <c r="M342" s="82">
        <v>0</v>
      </c>
    </row>
    <row r="343" spans="1:13" x14ac:dyDescent="0.25">
      <c r="A343" s="96" t="s">
        <v>501</v>
      </c>
      <c r="B343" s="44" t="str">
        <f>IF(C343="","",VLOOKUP($A343,'Infos Gerais'!$A$2:$D$101,4,FALSE))</f>
        <v>Extinto</v>
      </c>
      <c r="C343" s="5" t="str">
        <f>IF(A343="","",VLOOKUP($A343,'Infos Gerais'!$A$2:$I$101,7,FALSE))</f>
        <v>SEPLAG</v>
      </c>
      <c r="D343" s="6" t="str">
        <f>IF(C343="","",VLOOKUP($A343,'Infos Gerais'!$A$2:$I$101,9,FALSE))</f>
        <v>CEMAIS</v>
      </c>
      <c r="E343" s="126" t="s">
        <v>29</v>
      </c>
      <c r="F343" s="127"/>
      <c r="G343" s="128" t="s">
        <v>580</v>
      </c>
      <c r="H343" s="115">
        <v>39539</v>
      </c>
      <c r="I343" s="129">
        <v>39600</v>
      </c>
      <c r="J343" s="115">
        <v>39630</v>
      </c>
      <c r="K343" s="114">
        <v>39650</v>
      </c>
      <c r="L343" s="130">
        <v>8.9</v>
      </c>
      <c r="M343" s="82">
        <v>0</v>
      </c>
    </row>
    <row r="344" spans="1:13" x14ac:dyDescent="0.25">
      <c r="A344" s="96" t="s">
        <v>501</v>
      </c>
      <c r="B344" s="44" t="str">
        <f>IF(C344="","",VLOOKUP($A344,'Infos Gerais'!$A$2:$D$101,4,FALSE))</f>
        <v>Extinto</v>
      </c>
      <c r="C344" s="5" t="str">
        <f>IF(A344="","",VLOOKUP($A344,'Infos Gerais'!$A$2:$I$101,7,FALSE))</f>
        <v>SEPLAG</v>
      </c>
      <c r="D344" s="6" t="str">
        <f>IF(C344="","",VLOOKUP($A344,'Infos Gerais'!$A$2:$I$101,9,FALSE))</f>
        <v>CEMAIS</v>
      </c>
      <c r="E344" s="126" t="s">
        <v>34</v>
      </c>
      <c r="F344" s="127"/>
      <c r="G344" s="128" t="s">
        <v>581</v>
      </c>
      <c r="H344" s="115">
        <v>39630</v>
      </c>
      <c r="I344" s="129">
        <v>39692</v>
      </c>
      <c r="J344" s="115">
        <v>39722</v>
      </c>
      <c r="K344" s="114">
        <v>39743</v>
      </c>
      <c r="L344" s="130">
        <v>8.24</v>
      </c>
      <c r="M344" s="82">
        <v>0</v>
      </c>
    </row>
    <row r="345" spans="1:13" x14ac:dyDescent="0.25">
      <c r="A345" s="96" t="s">
        <v>501</v>
      </c>
      <c r="B345" s="44" t="str">
        <f>IF(C345="","",VLOOKUP($A345,'Infos Gerais'!$A$2:$D$101,4,FALSE))</f>
        <v>Extinto</v>
      </c>
      <c r="C345" s="5" t="str">
        <f>IF(A345="","",VLOOKUP($A345,'Infos Gerais'!$A$2:$I$101,7,FALSE))</f>
        <v>SEPLAG</v>
      </c>
      <c r="D345" s="6" t="str">
        <f>IF(C345="","",VLOOKUP($A345,'Infos Gerais'!$A$2:$I$101,9,FALSE))</f>
        <v>CEMAIS</v>
      </c>
      <c r="E345" s="126" t="s">
        <v>34</v>
      </c>
      <c r="F345" s="127"/>
      <c r="G345" s="128" t="s">
        <v>582</v>
      </c>
      <c r="H345" s="115">
        <v>39722</v>
      </c>
      <c r="I345" s="129">
        <v>39783</v>
      </c>
      <c r="J345" s="115">
        <v>39814</v>
      </c>
      <c r="K345" s="114">
        <v>39833</v>
      </c>
      <c r="L345" s="130">
        <v>7.63</v>
      </c>
      <c r="M345" s="82">
        <v>0</v>
      </c>
    </row>
    <row r="346" spans="1:13" x14ac:dyDescent="0.25">
      <c r="A346" s="96" t="s">
        <v>501</v>
      </c>
      <c r="B346" s="44" t="str">
        <f>IF(C346="","",VLOOKUP($A346,'Infos Gerais'!$A$2:$D$101,4,FALSE))</f>
        <v>Extinto</v>
      </c>
      <c r="C346" s="5" t="str">
        <f>IF(A346="","",VLOOKUP($A346,'Infos Gerais'!$A$2:$I$101,7,FALSE))</f>
        <v>SEPLAG</v>
      </c>
      <c r="D346" s="6" t="str">
        <f>IF(C346="","",VLOOKUP($A346,'Infos Gerais'!$A$2:$I$101,9,FALSE))</f>
        <v>CEMAIS</v>
      </c>
      <c r="E346" s="126" t="s">
        <v>37</v>
      </c>
      <c r="F346" s="127"/>
      <c r="G346" s="128" t="s">
        <v>584</v>
      </c>
      <c r="H346" s="115">
        <v>39814</v>
      </c>
      <c r="I346" s="129">
        <v>39873</v>
      </c>
      <c r="J346" s="115">
        <v>39904</v>
      </c>
      <c r="K346" s="114">
        <v>39926</v>
      </c>
      <c r="L346" s="130">
        <v>6.89</v>
      </c>
      <c r="M346" s="82">
        <v>0</v>
      </c>
    </row>
    <row r="347" spans="1:13" x14ac:dyDescent="0.25">
      <c r="A347" s="96" t="s">
        <v>501</v>
      </c>
      <c r="B347" s="44" t="str">
        <f>IF(C347="","",VLOOKUP($A347,'Infos Gerais'!$A$2:$D$101,4,FALSE))</f>
        <v>Extinto</v>
      </c>
      <c r="C347" s="5" t="str">
        <f>IF(A347="","",VLOOKUP($A347,'Infos Gerais'!$A$2:$I$101,7,FALSE))</f>
        <v>SEPLAG</v>
      </c>
      <c r="D347" s="6" t="str">
        <f>IF(C347="","",VLOOKUP($A347,'Infos Gerais'!$A$2:$I$101,9,FALSE))</f>
        <v>CEMAIS</v>
      </c>
      <c r="E347" s="126" t="s">
        <v>37</v>
      </c>
      <c r="F347" s="127"/>
      <c r="G347" s="128" t="s">
        <v>585</v>
      </c>
      <c r="H347" s="115">
        <v>39904</v>
      </c>
      <c r="I347" s="129">
        <v>39965</v>
      </c>
      <c r="J347" s="115">
        <v>39995</v>
      </c>
      <c r="K347" s="114">
        <v>40021</v>
      </c>
      <c r="L347" s="130">
        <v>8.66</v>
      </c>
      <c r="M347" s="82">
        <v>0</v>
      </c>
    </row>
    <row r="348" spans="1:13" x14ac:dyDescent="0.25">
      <c r="A348" s="96" t="s">
        <v>501</v>
      </c>
      <c r="B348" s="44" t="str">
        <f>IF(C348="","",VLOOKUP($A348,'Infos Gerais'!$A$2:$D$101,4,FALSE))</f>
        <v>Extinto</v>
      </c>
      <c r="C348" s="5" t="str">
        <f>IF(A348="","",VLOOKUP($A348,'Infos Gerais'!$A$2:$I$101,7,FALSE))</f>
        <v>SEPLAG</v>
      </c>
      <c r="D348" s="6" t="str">
        <f>IF(C348="","",VLOOKUP($A348,'Infos Gerais'!$A$2:$I$101,9,FALSE))</f>
        <v>CEMAIS</v>
      </c>
      <c r="E348" s="126" t="s">
        <v>40</v>
      </c>
      <c r="F348" s="127"/>
      <c r="G348" s="128" t="s">
        <v>586</v>
      </c>
      <c r="H348" s="115">
        <v>39995</v>
      </c>
      <c r="I348" s="129">
        <v>40057</v>
      </c>
      <c r="J348" s="115">
        <v>40087</v>
      </c>
      <c r="K348" s="131">
        <v>40115</v>
      </c>
      <c r="L348" s="130" t="s">
        <v>578</v>
      </c>
      <c r="M348" s="82">
        <v>0</v>
      </c>
    </row>
    <row r="349" spans="1:13" x14ac:dyDescent="0.25">
      <c r="A349" s="96" t="s">
        <v>501</v>
      </c>
      <c r="B349" s="44" t="str">
        <f>IF(C349="","",VLOOKUP($A349,'Infos Gerais'!$A$2:$D$101,4,FALSE))</f>
        <v>Extinto</v>
      </c>
      <c r="C349" s="5" t="str">
        <f>IF(A349="","",VLOOKUP($A349,'Infos Gerais'!$A$2:$I$101,7,FALSE))</f>
        <v>SEPLAG</v>
      </c>
      <c r="D349" s="6" t="str">
        <f>IF(C349="","",VLOOKUP($A349,'Infos Gerais'!$A$2:$I$101,9,FALSE))</f>
        <v>CEMAIS</v>
      </c>
      <c r="E349" s="126" t="s">
        <v>40</v>
      </c>
      <c r="F349" s="127"/>
      <c r="G349" s="128" t="s">
        <v>587</v>
      </c>
      <c r="H349" s="115">
        <v>39995</v>
      </c>
      <c r="I349" s="129">
        <v>40148</v>
      </c>
      <c r="J349" s="115">
        <v>40179</v>
      </c>
      <c r="K349" s="114">
        <v>40212</v>
      </c>
      <c r="L349" s="130">
        <v>9.18</v>
      </c>
      <c r="M349" s="82">
        <v>0</v>
      </c>
    </row>
    <row r="350" spans="1:13" x14ac:dyDescent="0.25">
      <c r="A350" s="96" t="s">
        <v>501</v>
      </c>
      <c r="B350" s="44" t="str">
        <f>IF(C350="","",VLOOKUP($A350,'Infos Gerais'!$A$2:$D$101,4,FALSE))</f>
        <v>Extinto</v>
      </c>
      <c r="C350" s="5" t="str">
        <f>IF(A350="","",VLOOKUP($A350,'Infos Gerais'!$A$2:$I$101,7,FALSE))</f>
        <v>SEPLAG</v>
      </c>
      <c r="D350" s="6" t="str">
        <f>IF(C350="","",VLOOKUP($A350,'Infos Gerais'!$A$2:$I$101,9,FALSE))</f>
        <v>CEMAIS</v>
      </c>
      <c r="E350" s="126" t="s">
        <v>43</v>
      </c>
      <c r="F350" s="127"/>
      <c r="G350" s="128" t="s">
        <v>588</v>
      </c>
      <c r="H350" s="115">
        <v>40179</v>
      </c>
      <c r="I350" s="129">
        <v>40238</v>
      </c>
      <c r="J350" s="115">
        <v>40269</v>
      </c>
      <c r="K350" s="114">
        <v>40298</v>
      </c>
      <c r="L350" s="130">
        <v>8.8000000000000007</v>
      </c>
      <c r="M350" s="82">
        <v>0</v>
      </c>
    </row>
    <row r="351" spans="1:13" x14ac:dyDescent="0.25">
      <c r="A351" s="96" t="s">
        <v>501</v>
      </c>
      <c r="B351" s="44" t="str">
        <f>IF(C351="","",VLOOKUP($A351,'Infos Gerais'!$A$2:$D$101,4,FALSE))</f>
        <v>Extinto</v>
      </c>
      <c r="C351" s="5" t="str">
        <f>IF(A351="","",VLOOKUP($A351,'Infos Gerais'!$A$2:$I$101,7,FALSE))</f>
        <v>SEPLAG</v>
      </c>
      <c r="D351" s="6" t="str">
        <f>IF(C351="","",VLOOKUP($A351,'Infos Gerais'!$A$2:$I$101,9,FALSE))</f>
        <v>CEMAIS</v>
      </c>
      <c r="E351" s="126" t="s">
        <v>43</v>
      </c>
      <c r="F351" s="127"/>
      <c r="G351" s="128" t="s">
        <v>589</v>
      </c>
      <c r="H351" s="115">
        <v>40269</v>
      </c>
      <c r="I351" s="129">
        <v>40330</v>
      </c>
      <c r="J351" s="115">
        <v>40360</v>
      </c>
      <c r="K351" s="114">
        <v>40389</v>
      </c>
      <c r="L351" s="130">
        <v>9.7799999999999994</v>
      </c>
      <c r="M351" s="82">
        <v>0</v>
      </c>
    </row>
    <row r="352" spans="1:13" x14ac:dyDescent="0.25">
      <c r="A352" s="96" t="s">
        <v>501</v>
      </c>
      <c r="B352" s="44" t="str">
        <f>IF(C352="","",VLOOKUP($A352,'Infos Gerais'!$A$2:$D$101,4,FALSE))</f>
        <v>Extinto</v>
      </c>
      <c r="C352" s="5" t="str">
        <f>IF(A352="","",VLOOKUP($A352,'Infos Gerais'!$A$2:$I$101,7,FALSE))</f>
        <v>SEPLAG</v>
      </c>
      <c r="D352" s="6" t="str">
        <f>IF(C352="","",VLOOKUP($A352,'Infos Gerais'!$A$2:$I$101,9,FALSE))</f>
        <v>CEMAIS</v>
      </c>
      <c r="E352" s="126" t="s">
        <v>46</v>
      </c>
      <c r="F352" s="127"/>
      <c r="G352" s="128" t="s">
        <v>590</v>
      </c>
      <c r="H352" s="115">
        <v>40360</v>
      </c>
      <c r="I352" s="129">
        <v>40422</v>
      </c>
      <c r="J352" s="115">
        <v>40452</v>
      </c>
      <c r="K352" s="114">
        <v>40477</v>
      </c>
      <c r="L352" s="130">
        <v>10</v>
      </c>
      <c r="M352" s="82">
        <v>0</v>
      </c>
    </row>
    <row r="353" spans="1:13" x14ac:dyDescent="0.25">
      <c r="A353" s="96" t="s">
        <v>501</v>
      </c>
      <c r="B353" s="44" t="str">
        <f>IF(C353="","",VLOOKUP($A353,'Infos Gerais'!$A$2:$D$101,4,FALSE))</f>
        <v>Extinto</v>
      </c>
      <c r="C353" s="5" t="str">
        <f>IF(A353="","",VLOOKUP($A353,'Infos Gerais'!$A$2:$I$101,7,FALSE))</f>
        <v>SEPLAG</v>
      </c>
      <c r="D353" s="6" t="str">
        <f>IF(C353="","",VLOOKUP($A353,'Infos Gerais'!$A$2:$I$101,9,FALSE))</f>
        <v>CEMAIS</v>
      </c>
      <c r="E353" s="126" t="s">
        <v>46</v>
      </c>
      <c r="F353" s="127"/>
      <c r="G353" s="128" t="s">
        <v>591</v>
      </c>
      <c r="H353" s="115">
        <v>40452</v>
      </c>
      <c r="I353" s="129">
        <v>40544</v>
      </c>
      <c r="J353" s="115">
        <v>40575</v>
      </c>
      <c r="K353" s="114">
        <v>40599</v>
      </c>
      <c r="L353" s="130">
        <v>9.48</v>
      </c>
      <c r="M353" s="82">
        <v>0</v>
      </c>
    </row>
    <row r="354" spans="1:13" x14ac:dyDescent="0.25">
      <c r="A354" s="96" t="s">
        <v>502</v>
      </c>
      <c r="B354" s="44" t="str">
        <f>IF(C354="","",VLOOKUP($A354,'Infos Gerais'!$A$2:$D$101,4,FALSE))</f>
        <v>Extinto</v>
      </c>
      <c r="C354" s="5" t="str">
        <f>IF(A354="","",VLOOKUP($A354,'Infos Gerais'!$A$2:$I$101,7,FALSE))</f>
        <v>SEC</v>
      </c>
      <c r="D354" s="6" t="str">
        <f>IF(C354="","",VLOOKUP($A354,'Infos Gerais'!$A$2:$I$101,9,FALSE))</f>
        <v>ICF</v>
      </c>
      <c r="E354" s="126" t="s">
        <v>29</v>
      </c>
      <c r="F354" s="127"/>
      <c r="G354" s="128" t="s">
        <v>583</v>
      </c>
      <c r="H354" s="115">
        <v>39448</v>
      </c>
      <c r="I354" s="129">
        <v>39508</v>
      </c>
      <c r="J354" s="115">
        <v>39539</v>
      </c>
      <c r="K354" s="131">
        <v>39563</v>
      </c>
      <c r="L354" s="130" t="s">
        <v>578</v>
      </c>
      <c r="M354" s="82">
        <v>0</v>
      </c>
    </row>
    <row r="355" spans="1:13" x14ac:dyDescent="0.25">
      <c r="A355" s="96" t="s">
        <v>502</v>
      </c>
      <c r="B355" s="44" t="str">
        <f>IF(C355="","",VLOOKUP($A355,'Infos Gerais'!$A$2:$D$101,4,FALSE))</f>
        <v>Extinto</v>
      </c>
      <c r="C355" s="5" t="str">
        <f>IF(A355="","",VLOOKUP($A355,'Infos Gerais'!$A$2:$I$101,7,FALSE))</f>
        <v>SEC</v>
      </c>
      <c r="D355" s="6" t="str">
        <f>IF(C355="","",VLOOKUP($A355,'Infos Gerais'!$A$2:$I$101,9,FALSE))</f>
        <v>ICF</v>
      </c>
      <c r="E355" s="126" t="s">
        <v>29</v>
      </c>
      <c r="F355" s="127"/>
      <c r="G355" s="128" t="s">
        <v>579</v>
      </c>
      <c r="H355" s="115">
        <v>39448</v>
      </c>
      <c r="I355" s="129">
        <v>39600</v>
      </c>
      <c r="J355" s="115">
        <v>39661</v>
      </c>
      <c r="K355" s="114">
        <v>39666</v>
      </c>
      <c r="L355" s="130">
        <v>9.1199999999999992</v>
      </c>
      <c r="M355" s="82">
        <v>0</v>
      </c>
    </row>
    <row r="356" spans="1:13" x14ac:dyDescent="0.25">
      <c r="A356" s="96" t="s">
        <v>502</v>
      </c>
      <c r="B356" s="44" t="str">
        <f>IF(C356="","",VLOOKUP($A356,'Infos Gerais'!$A$2:$D$101,4,FALSE))</f>
        <v>Extinto</v>
      </c>
      <c r="C356" s="5" t="str">
        <f>IF(A356="","",VLOOKUP($A356,'Infos Gerais'!$A$2:$I$101,7,FALSE))</f>
        <v>SEC</v>
      </c>
      <c r="D356" s="6" t="str">
        <f>IF(C356="","",VLOOKUP($A356,'Infos Gerais'!$A$2:$I$101,9,FALSE))</f>
        <v>ICF</v>
      </c>
      <c r="E356" s="126" t="s">
        <v>29</v>
      </c>
      <c r="F356" s="127"/>
      <c r="G356" s="128" t="s">
        <v>580</v>
      </c>
      <c r="H356" s="115">
        <v>39630</v>
      </c>
      <c r="I356" s="129">
        <v>39692</v>
      </c>
      <c r="J356" s="115">
        <v>39692</v>
      </c>
      <c r="K356" s="131">
        <v>39743</v>
      </c>
      <c r="L356" s="130" t="s">
        <v>578</v>
      </c>
      <c r="M356" s="82">
        <v>0</v>
      </c>
    </row>
    <row r="357" spans="1:13" x14ac:dyDescent="0.25">
      <c r="A357" s="96" t="s">
        <v>502</v>
      </c>
      <c r="B357" s="44" t="str">
        <f>IF(C357="","",VLOOKUP($A357,'Infos Gerais'!$A$2:$D$101,4,FALSE))</f>
        <v>Extinto</v>
      </c>
      <c r="C357" s="5" t="str">
        <f>IF(A357="","",VLOOKUP($A357,'Infos Gerais'!$A$2:$I$101,7,FALSE))</f>
        <v>SEC</v>
      </c>
      <c r="D357" s="6" t="str">
        <f>IF(C357="","",VLOOKUP($A357,'Infos Gerais'!$A$2:$I$101,9,FALSE))</f>
        <v>ICF</v>
      </c>
      <c r="E357" s="126" t="s">
        <v>29</v>
      </c>
      <c r="F357" s="127"/>
      <c r="G357" s="128" t="s">
        <v>581</v>
      </c>
      <c r="H357" s="115">
        <v>39630</v>
      </c>
      <c r="I357" s="129">
        <v>39783</v>
      </c>
      <c r="J357" s="115">
        <v>39783</v>
      </c>
      <c r="K357" s="114">
        <v>39841</v>
      </c>
      <c r="L357" s="130">
        <v>8.61</v>
      </c>
      <c r="M357" s="82">
        <v>0</v>
      </c>
    </row>
    <row r="358" spans="1:13" x14ac:dyDescent="0.25">
      <c r="A358" s="96" t="s">
        <v>502</v>
      </c>
      <c r="B358" s="44" t="str">
        <f>IF(C358="","",VLOOKUP($A358,'Infos Gerais'!$A$2:$D$101,4,FALSE))</f>
        <v>Extinto</v>
      </c>
      <c r="C358" s="5" t="str">
        <f>IF(A358="","",VLOOKUP($A358,'Infos Gerais'!$A$2:$I$101,7,FALSE))</f>
        <v>SEC</v>
      </c>
      <c r="D358" s="6" t="str">
        <f>IF(C358="","",VLOOKUP($A358,'Infos Gerais'!$A$2:$I$101,9,FALSE))</f>
        <v>ICF</v>
      </c>
      <c r="E358" s="126" t="s">
        <v>37</v>
      </c>
      <c r="F358" s="127"/>
      <c r="G358" s="128" t="s">
        <v>582</v>
      </c>
      <c r="H358" s="115">
        <v>39814</v>
      </c>
      <c r="I358" s="129">
        <v>39873</v>
      </c>
      <c r="J358" s="115">
        <v>39904</v>
      </c>
      <c r="K358" s="131">
        <v>39927</v>
      </c>
      <c r="L358" s="130" t="s">
        <v>578</v>
      </c>
      <c r="M358" s="82">
        <v>0</v>
      </c>
    </row>
    <row r="359" spans="1:13" x14ac:dyDescent="0.25">
      <c r="A359" s="96" t="s">
        <v>502</v>
      </c>
      <c r="B359" s="44" t="str">
        <f>IF(C359="","",VLOOKUP($A359,'Infos Gerais'!$A$2:$D$101,4,FALSE))</f>
        <v>Extinto</v>
      </c>
      <c r="C359" s="5" t="str">
        <f>IF(A359="","",VLOOKUP($A359,'Infos Gerais'!$A$2:$I$101,7,FALSE))</f>
        <v>SEC</v>
      </c>
      <c r="D359" s="6" t="str">
        <f>IF(C359="","",VLOOKUP($A359,'Infos Gerais'!$A$2:$I$101,9,FALSE))</f>
        <v>ICF</v>
      </c>
      <c r="E359" s="126" t="s">
        <v>37</v>
      </c>
      <c r="F359" s="127"/>
      <c r="G359" s="128" t="s">
        <v>584</v>
      </c>
      <c r="H359" s="115">
        <v>39904</v>
      </c>
      <c r="I359" s="129">
        <v>39965</v>
      </c>
      <c r="J359" s="115">
        <v>39995</v>
      </c>
      <c r="K359" s="114">
        <v>40022</v>
      </c>
      <c r="L359" s="130">
        <v>9.89</v>
      </c>
      <c r="M359" s="82">
        <v>0</v>
      </c>
    </row>
    <row r="360" spans="1:13" x14ac:dyDescent="0.25">
      <c r="A360" s="96" t="s">
        <v>502</v>
      </c>
      <c r="B360" s="44" t="str">
        <f>IF(C360="","",VLOOKUP($A360,'Infos Gerais'!$A$2:$D$101,4,FALSE))</f>
        <v>Extinto</v>
      </c>
      <c r="C360" s="5" t="str">
        <f>IF(A360="","",VLOOKUP($A360,'Infos Gerais'!$A$2:$I$101,7,FALSE))</f>
        <v>SEC</v>
      </c>
      <c r="D360" s="6" t="str">
        <f>IF(C360="","",VLOOKUP($A360,'Infos Gerais'!$A$2:$I$101,9,FALSE))</f>
        <v>ICF</v>
      </c>
      <c r="E360" s="126" t="s">
        <v>37</v>
      </c>
      <c r="F360" s="127"/>
      <c r="G360" s="128" t="s">
        <v>585</v>
      </c>
      <c r="H360" s="115">
        <v>39995</v>
      </c>
      <c r="I360" s="129">
        <v>40057</v>
      </c>
      <c r="J360" s="115">
        <v>40087</v>
      </c>
      <c r="K360" s="131">
        <v>40122</v>
      </c>
      <c r="L360" s="130" t="s">
        <v>578</v>
      </c>
      <c r="M360" s="82">
        <v>0</v>
      </c>
    </row>
    <row r="361" spans="1:13" x14ac:dyDescent="0.25">
      <c r="A361" s="96" t="s">
        <v>502</v>
      </c>
      <c r="B361" s="44" t="str">
        <f>IF(C361="","",VLOOKUP($A361,'Infos Gerais'!$A$2:$D$101,4,FALSE))</f>
        <v>Extinto</v>
      </c>
      <c r="C361" s="5" t="str">
        <f>IF(A361="","",VLOOKUP($A361,'Infos Gerais'!$A$2:$I$101,7,FALSE))</f>
        <v>SEC</v>
      </c>
      <c r="D361" s="6" t="str">
        <f>IF(C361="","",VLOOKUP($A361,'Infos Gerais'!$A$2:$I$101,9,FALSE))</f>
        <v>ICF</v>
      </c>
      <c r="E361" s="126" t="s">
        <v>37</v>
      </c>
      <c r="F361" s="127"/>
      <c r="G361" s="128" t="s">
        <v>586</v>
      </c>
      <c r="H361" s="115">
        <v>40087</v>
      </c>
      <c r="I361" s="129">
        <v>40148</v>
      </c>
      <c r="J361" s="115">
        <v>40179</v>
      </c>
      <c r="K361" s="114">
        <v>40203</v>
      </c>
      <c r="L361" s="130">
        <v>9.7100000000000009</v>
      </c>
      <c r="M361" s="82">
        <v>0</v>
      </c>
    </row>
    <row r="362" spans="1:13" x14ac:dyDescent="0.25">
      <c r="A362" s="96" t="s">
        <v>502</v>
      </c>
      <c r="B362" s="44" t="str">
        <f>IF(C362="","",VLOOKUP($A362,'Infos Gerais'!$A$2:$D$101,4,FALSE))</f>
        <v>Extinto</v>
      </c>
      <c r="C362" s="5" t="str">
        <f>IF(A362="","",VLOOKUP($A362,'Infos Gerais'!$A$2:$I$101,7,FALSE))</f>
        <v>SEC</v>
      </c>
      <c r="D362" s="6" t="str">
        <f>IF(C362="","",VLOOKUP($A362,'Infos Gerais'!$A$2:$I$101,9,FALSE))</f>
        <v>ICF</v>
      </c>
      <c r="E362" s="126" t="s">
        <v>40</v>
      </c>
      <c r="F362" s="127"/>
      <c r="G362" s="128" t="s">
        <v>587</v>
      </c>
      <c r="H362" s="115">
        <v>40179</v>
      </c>
      <c r="I362" s="129">
        <v>40238</v>
      </c>
      <c r="J362" s="115">
        <v>40269</v>
      </c>
      <c r="K362" s="131">
        <v>40298</v>
      </c>
      <c r="L362" s="130" t="s">
        <v>578</v>
      </c>
      <c r="M362" s="82">
        <v>0</v>
      </c>
    </row>
    <row r="363" spans="1:13" x14ac:dyDescent="0.25">
      <c r="A363" s="96" t="s">
        <v>502</v>
      </c>
      <c r="B363" s="44" t="str">
        <f>IF(C363="","",VLOOKUP($A363,'Infos Gerais'!$A$2:$D$101,4,FALSE))</f>
        <v>Extinto</v>
      </c>
      <c r="C363" s="5" t="str">
        <f>IF(A363="","",VLOOKUP($A363,'Infos Gerais'!$A$2:$I$101,7,FALSE))</f>
        <v>SEC</v>
      </c>
      <c r="D363" s="6" t="str">
        <f>IF(C363="","",VLOOKUP($A363,'Infos Gerais'!$A$2:$I$101,9,FALSE))</f>
        <v>ICF</v>
      </c>
      <c r="E363" s="126" t="s">
        <v>40</v>
      </c>
      <c r="F363" s="127"/>
      <c r="G363" s="128" t="s">
        <v>588</v>
      </c>
      <c r="H363" s="115">
        <v>40269</v>
      </c>
      <c r="I363" s="129">
        <v>40330</v>
      </c>
      <c r="J363" s="115">
        <v>40360</v>
      </c>
      <c r="K363" s="114">
        <v>40387</v>
      </c>
      <c r="L363" s="130">
        <v>9.86</v>
      </c>
      <c r="M363" s="82">
        <v>0</v>
      </c>
    </row>
    <row r="364" spans="1:13" x14ac:dyDescent="0.25">
      <c r="A364" s="96" t="s">
        <v>502</v>
      </c>
      <c r="B364" s="44" t="str">
        <f>IF(C364="","",VLOOKUP($A364,'Infos Gerais'!$A$2:$D$101,4,FALSE))</f>
        <v>Extinto</v>
      </c>
      <c r="C364" s="5" t="str">
        <f>IF(A364="","",VLOOKUP($A364,'Infos Gerais'!$A$2:$I$101,7,FALSE))</f>
        <v>SEC</v>
      </c>
      <c r="D364" s="6" t="str">
        <f>IF(C364="","",VLOOKUP($A364,'Infos Gerais'!$A$2:$I$101,9,FALSE))</f>
        <v>ICF</v>
      </c>
      <c r="E364" s="126" t="s">
        <v>40</v>
      </c>
      <c r="F364" s="127"/>
      <c r="G364" s="128" t="s">
        <v>589</v>
      </c>
      <c r="H364" s="115">
        <v>40360</v>
      </c>
      <c r="I364" s="129">
        <v>40422</v>
      </c>
      <c r="J364" s="115">
        <v>40452</v>
      </c>
      <c r="K364" s="131">
        <v>40477</v>
      </c>
      <c r="L364" s="130" t="s">
        <v>578</v>
      </c>
      <c r="M364" s="82">
        <v>0</v>
      </c>
    </row>
    <row r="365" spans="1:13" x14ac:dyDescent="0.25">
      <c r="A365" s="96" t="s">
        <v>502</v>
      </c>
      <c r="B365" s="44" t="str">
        <f>IF(C365="","",VLOOKUP($A365,'Infos Gerais'!$A$2:$D$101,4,FALSE))</f>
        <v>Extinto</v>
      </c>
      <c r="C365" s="5" t="str">
        <f>IF(A365="","",VLOOKUP($A365,'Infos Gerais'!$A$2:$I$101,7,FALSE))</f>
        <v>SEC</v>
      </c>
      <c r="D365" s="6" t="str">
        <f>IF(C365="","",VLOOKUP($A365,'Infos Gerais'!$A$2:$I$101,9,FALSE))</f>
        <v>ICF</v>
      </c>
      <c r="E365" s="126" t="s">
        <v>40</v>
      </c>
      <c r="F365" s="127"/>
      <c r="G365" s="128" t="s">
        <v>590</v>
      </c>
      <c r="H365" s="115">
        <v>40452</v>
      </c>
      <c r="I365" s="129">
        <v>40544</v>
      </c>
      <c r="J365" s="115">
        <v>40575</v>
      </c>
      <c r="K365" s="114">
        <v>40604</v>
      </c>
      <c r="L365" s="130">
        <v>8.7200000000000006</v>
      </c>
      <c r="M365" s="82">
        <v>0</v>
      </c>
    </row>
    <row r="366" spans="1:13" x14ac:dyDescent="0.25">
      <c r="A366" s="96" t="s">
        <v>502</v>
      </c>
      <c r="B366" s="44" t="str">
        <f>IF(C366="","",VLOOKUP($A366,'Infos Gerais'!$A$2:$D$101,4,FALSE))</f>
        <v>Extinto</v>
      </c>
      <c r="C366" s="5" t="str">
        <f>IF(A366="","",VLOOKUP($A366,'Infos Gerais'!$A$2:$I$101,7,FALSE))</f>
        <v>SEC</v>
      </c>
      <c r="D366" s="6" t="str">
        <f>IF(C366="","",VLOOKUP($A366,'Infos Gerais'!$A$2:$I$101,9,FALSE))</f>
        <v>ICF</v>
      </c>
      <c r="E366" s="126" t="s">
        <v>43</v>
      </c>
      <c r="F366" s="127"/>
      <c r="G366" s="128" t="s">
        <v>591</v>
      </c>
      <c r="H366" s="115">
        <v>40575</v>
      </c>
      <c r="I366" s="129">
        <v>40664</v>
      </c>
      <c r="J366" s="115">
        <v>40695</v>
      </c>
      <c r="K366" s="114">
        <v>40724</v>
      </c>
      <c r="L366" s="130">
        <v>9.98</v>
      </c>
      <c r="M366" s="82">
        <v>0</v>
      </c>
    </row>
    <row r="367" spans="1:13" x14ac:dyDescent="0.25">
      <c r="A367" s="96" t="s">
        <v>502</v>
      </c>
      <c r="B367" s="44" t="str">
        <f>IF(C367="","",VLOOKUP($A367,'Infos Gerais'!$A$2:$D$101,4,FALSE))</f>
        <v>Extinto</v>
      </c>
      <c r="C367" s="5" t="str">
        <f>IF(A367="","",VLOOKUP($A367,'Infos Gerais'!$A$2:$I$101,7,FALSE))</f>
        <v>SEC</v>
      </c>
      <c r="D367" s="6" t="str">
        <f>IF(C367="","",VLOOKUP($A367,'Infos Gerais'!$A$2:$I$101,9,FALSE))</f>
        <v>ICF</v>
      </c>
      <c r="E367" s="126" t="s">
        <v>43</v>
      </c>
      <c r="F367" s="127"/>
      <c r="G367" s="128" t="s">
        <v>592</v>
      </c>
      <c r="H367" s="115">
        <v>40695</v>
      </c>
      <c r="I367" s="129">
        <v>40787</v>
      </c>
      <c r="J367" s="115">
        <v>40817</v>
      </c>
      <c r="K367" s="114">
        <v>40843</v>
      </c>
      <c r="L367" s="130">
        <v>8.8800000000000008</v>
      </c>
      <c r="M367" s="82">
        <v>0</v>
      </c>
    </row>
    <row r="368" spans="1:13" x14ac:dyDescent="0.25">
      <c r="A368" s="96" t="s">
        <v>502</v>
      </c>
      <c r="B368" s="44" t="str">
        <f>IF(C368="","",VLOOKUP($A368,'Infos Gerais'!$A$2:$D$101,4,FALSE))</f>
        <v>Extinto</v>
      </c>
      <c r="C368" s="5" t="str">
        <f>IF(A368="","",VLOOKUP($A368,'Infos Gerais'!$A$2:$I$101,7,FALSE))</f>
        <v>SEC</v>
      </c>
      <c r="D368" s="6" t="str">
        <f>IF(C368="","",VLOOKUP($A368,'Infos Gerais'!$A$2:$I$101,9,FALSE))</f>
        <v>ICF</v>
      </c>
      <c r="E368" s="126" t="s">
        <v>43</v>
      </c>
      <c r="F368" s="127"/>
      <c r="G368" s="128" t="s">
        <v>593</v>
      </c>
      <c r="H368" s="115">
        <v>40817</v>
      </c>
      <c r="I368" s="129">
        <v>40909</v>
      </c>
      <c r="J368" s="115">
        <v>40940</v>
      </c>
      <c r="K368" s="114">
        <v>40970</v>
      </c>
      <c r="L368" s="130">
        <v>9.26</v>
      </c>
      <c r="M368" s="82">
        <v>0</v>
      </c>
    </row>
    <row r="369" spans="1:13" x14ac:dyDescent="0.25">
      <c r="A369" s="96" t="s">
        <v>502</v>
      </c>
      <c r="B369" s="44" t="str">
        <f>IF(C369="","",VLOOKUP($A369,'Infos Gerais'!$A$2:$D$101,4,FALSE))</f>
        <v>Extinto</v>
      </c>
      <c r="C369" s="5" t="str">
        <f>IF(A369="","",VLOOKUP($A369,'Infos Gerais'!$A$2:$I$101,7,FALSE))</f>
        <v>SEC</v>
      </c>
      <c r="D369" s="6" t="str">
        <f>IF(C369="","",VLOOKUP($A369,'Infos Gerais'!$A$2:$I$101,9,FALSE))</f>
        <v>ICF</v>
      </c>
      <c r="E369" s="126" t="s">
        <v>46</v>
      </c>
      <c r="F369" s="127"/>
      <c r="G369" s="128" t="s">
        <v>594</v>
      </c>
      <c r="H369" s="115">
        <v>40940</v>
      </c>
      <c r="I369" s="129">
        <v>41060</v>
      </c>
      <c r="J369" s="115">
        <v>41061</v>
      </c>
      <c r="K369" s="114">
        <v>41089</v>
      </c>
      <c r="L369" s="130">
        <v>9.66</v>
      </c>
      <c r="M369" s="82">
        <v>0</v>
      </c>
    </row>
    <row r="370" spans="1:13" x14ac:dyDescent="0.25">
      <c r="A370" s="96" t="s">
        <v>502</v>
      </c>
      <c r="B370" s="44" t="str">
        <f>IF(C370="","",VLOOKUP($A370,'Infos Gerais'!$A$2:$D$101,4,FALSE))</f>
        <v>Extinto</v>
      </c>
      <c r="C370" s="5" t="str">
        <f>IF(A370="","",VLOOKUP($A370,'Infos Gerais'!$A$2:$I$101,7,FALSE))</f>
        <v>SEC</v>
      </c>
      <c r="D370" s="6" t="str">
        <f>IF(C370="","",VLOOKUP($A370,'Infos Gerais'!$A$2:$I$101,9,FALSE))</f>
        <v>ICF</v>
      </c>
      <c r="E370" s="126" t="s">
        <v>46</v>
      </c>
      <c r="F370" s="127"/>
      <c r="G370" s="128" t="s">
        <v>595</v>
      </c>
      <c r="H370" s="115">
        <v>41061</v>
      </c>
      <c r="I370" s="129">
        <v>41182</v>
      </c>
      <c r="J370" s="115">
        <v>41183</v>
      </c>
      <c r="K370" s="114">
        <v>41213</v>
      </c>
      <c r="L370" s="130">
        <v>9.06</v>
      </c>
      <c r="M370" s="82">
        <v>0</v>
      </c>
    </row>
    <row r="371" spans="1:13" x14ac:dyDescent="0.25">
      <c r="A371" s="96" t="s">
        <v>502</v>
      </c>
      <c r="B371" s="44" t="str">
        <f>IF(C371="","",VLOOKUP($A371,'Infos Gerais'!$A$2:$D$101,4,FALSE))</f>
        <v>Extinto</v>
      </c>
      <c r="C371" s="5" t="str">
        <f>IF(A371="","",VLOOKUP($A371,'Infos Gerais'!$A$2:$I$101,7,FALSE))</f>
        <v>SEC</v>
      </c>
      <c r="D371" s="6" t="str">
        <f>IF(C371="","",VLOOKUP($A371,'Infos Gerais'!$A$2:$I$101,9,FALSE))</f>
        <v>ICF</v>
      </c>
      <c r="E371" s="126" t="s">
        <v>46</v>
      </c>
      <c r="F371" s="127"/>
      <c r="G371" s="128" t="s">
        <v>596</v>
      </c>
      <c r="H371" s="115">
        <v>41183</v>
      </c>
      <c r="I371" s="129">
        <v>41305</v>
      </c>
      <c r="J371" s="115">
        <v>41306</v>
      </c>
      <c r="K371" s="114">
        <v>41337</v>
      </c>
      <c r="L371" s="130">
        <v>7.79</v>
      </c>
      <c r="M371" s="82">
        <v>0</v>
      </c>
    </row>
    <row r="372" spans="1:13" x14ac:dyDescent="0.25">
      <c r="A372" s="96" t="s">
        <v>502</v>
      </c>
      <c r="B372" s="44" t="str">
        <f>IF(C372="","",VLOOKUP($A372,'Infos Gerais'!$A$2:$D$101,4,FALSE))</f>
        <v>Extinto</v>
      </c>
      <c r="C372" s="5" t="str">
        <f>IF(A372="","",VLOOKUP($A372,'Infos Gerais'!$A$2:$I$101,7,FALSE))</f>
        <v>SEC</v>
      </c>
      <c r="D372" s="6" t="str">
        <f>IF(C372="","",VLOOKUP($A372,'Infos Gerais'!$A$2:$I$101,9,FALSE))</f>
        <v>ICF</v>
      </c>
      <c r="E372" s="126" t="s">
        <v>49</v>
      </c>
      <c r="F372" s="127"/>
      <c r="G372" s="128" t="s">
        <v>597</v>
      </c>
      <c r="H372" s="115">
        <v>41306</v>
      </c>
      <c r="I372" s="129">
        <v>41456</v>
      </c>
      <c r="J372" s="115">
        <v>41487</v>
      </c>
      <c r="K372" s="114">
        <v>41551</v>
      </c>
      <c r="L372" s="130">
        <v>9.91</v>
      </c>
      <c r="M372" s="82">
        <v>0</v>
      </c>
    </row>
    <row r="373" spans="1:13" x14ac:dyDescent="0.25">
      <c r="A373" s="96" t="s">
        <v>502</v>
      </c>
      <c r="B373" s="44" t="str">
        <f>IF(C373="","",VLOOKUP($A373,'Infos Gerais'!$A$2:$D$101,4,FALSE))</f>
        <v>Extinto</v>
      </c>
      <c r="C373" s="5" t="str">
        <f>IF(A373="","",VLOOKUP($A373,'Infos Gerais'!$A$2:$I$101,7,FALSE))</f>
        <v>SEC</v>
      </c>
      <c r="D373" s="6" t="str">
        <f>IF(C373="","",VLOOKUP($A373,'Infos Gerais'!$A$2:$I$101,9,FALSE))</f>
        <v>ICF</v>
      </c>
      <c r="E373" s="126" t="s">
        <v>49</v>
      </c>
      <c r="F373" s="127"/>
      <c r="G373" s="128" t="s">
        <v>598</v>
      </c>
      <c r="H373" s="115">
        <v>41487</v>
      </c>
      <c r="I373" s="129">
        <v>41640</v>
      </c>
      <c r="J373" s="115">
        <v>41671</v>
      </c>
      <c r="K373" s="114">
        <v>41696</v>
      </c>
      <c r="L373" s="130">
        <v>9.0399999999999991</v>
      </c>
      <c r="M373" s="82">
        <v>0</v>
      </c>
    </row>
    <row r="374" spans="1:13" x14ac:dyDescent="0.25">
      <c r="A374" s="96" t="s">
        <v>502</v>
      </c>
      <c r="B374" s="44" t="str">
        <f>IF(C374="","",VLOOKUP($A374,'Infos Gerais'!$A$2:$D$101,4,FALSE))</f>
        <v>Extinto</v>
      </c>
      <c r="C374" s="5" t="str">
        <f>IF(A374="","",VLOOKUP($A374,'Infos Gerais'!$A$2:$I$101,7,FALSE))</f>
        <v>SEC</v>
      </c>
      <c r="D374" s="6" t="str">
        <f>IF(C374="","",VLOOKUP($A374,'Infos Gerais'!$A$2:$I$101,9,FALSE))</f>
        <v>ICF</v>
      </c>
      <c r="E374" s="126" t="s">
        <v>52</v>
      </c>
      <c r="F374" s="127"/>
      <c r="G374" s="128" t="s">
        <v>599</v>
      </c>
      <c r="H374" s="115">
        <v>41671</v>
      </c>
      <c r="I374" s="129">
        <v>41730</v>
      </c>
      <c r="J374" s="115">
        <v>41760</v>
      </c>
      <c r="K374" s="131">
        <v>41787</v>
      </c>
      <c r="L374" s="130" t="s">
        <v>578</v>
      </c>
      <c r="M374" s="82">
        <v>0</v>
      </c>
    </row>
    <row r="375" spans="1:13" x14ac:dyDescent="0.25">
      <c r="A375" s="96" t="s">
        <v>502</v>
      </c>
      <c r="B375" s="44" t="str">
        <f>IF(C375="","",VLOOKUP($A375,'Infos Gerais'!$A$2:$D$101,4,FALSE))</f>
        <v>Extinto</v>
      </c>
      <c r="C375" s="5" t="str">
        <f>IF(A375="","",VLOOKUP($A375,'Infos Gerais'!$A$2:$I$101,7,FALSE))</f>
        <v>SEC</v>
      </c>
      <c r="D375" s="6" t="str">
        <f>IF(C375="","",VLOOKUP($A375,'Infos Gerais'!$A$2:$I$101,9,FALSE))</f>
        <v>ICF</v>
      </c>
      <c r="E375" s="126" t="s">
        <v>52</v>
      </c>
      <c r="F375" s="127"/>
      <c r="G375" s="128" t="s">
        <v>600</v>
      </c>
      <c r="H375" s="115">
        <v>41760</v>
      </c>
      <c r="I375" s="129">
        <v>41821</v>
      </c>
      <c r="J375" s="115">
        <v>41852</v>
      </c>
      <c r="K375" s="114">
        <v>41880</v>
      </c>
      <c r="L375" s="130">
        <v>8.8800000000000008</v>
      </c>
      <c r="M375" s="82">
        <v>0</v>
      </c>
    </row>
    <row r="376" spans="1:13" x14ac:dyDescent="0.25">
      <c r="A376" s="96" t="s">
        <v>502</v>
      </c>
      <c r="B376" s="44" t="str">
        <f>IF(C376="","",VLOOKUP($A376,'Infos Gerais'!$A$2:$D$101,4,FALSE))</f>
        <v>Extinto</v>
      </c>
      <c r="C376" s="5" t="str">
        <f>IF(A376="","",VLOOKUP($A376,'Infos Gerais'!$A$2:$I$101,7,FALSE))</f>
        <v>SEC</v>
      </c>
      <c r="D376" s="6" t="str">
        <f>IF(C376="","",VLOOKUP($A376,'Infos Gerais'!$A$2:$I$101,9,FALSE))</f>
        <v>ICF</v>
      </c>
      <c r="E376" s="126" t="s">
        <v>52</v>
      </c>
      <c r="F376" s="127"/>
      <c r="G376" s="128" t="s">
        <v>601</v>
      </c>
      <c r="H376" s="115">
        <v>41852</v>
      </c>
      <c r="I376" s="129">
        <v>41913</v>
      </c>
      <c r="J376" s="115">
        <v>41944</v>
      </c>
      <c r="K376" s="131">
        <v>41968</v>
      </c>
      <c r="L376" s="130" t="s">
        <v>578</v>
      </c>
      <c r="M376" s="82">
        <v>0</v>
      </c>
    </row>
    <row r="377" spans="1:13" x14ac:dyDescent="0.25">
      <c r="A377" s="96" t="s">
        <v>502</v>
      </c>
      <c r="B377" s="44" t="str">
        <f>IF(C377="","",VLOOKUP($A377,'Infos Gerais'!$A$2:$D$101,4,FALSE))</f>
        <v>Extinto</v>
      </c>
      <c r="C377" s="5" t="str">
        <f>IF(A377="","",VLOOKUP($A377,'Infos Gerais'!$A$2:$I$101,7,FALSE))</f>
        <v>SEC</v>
      </c>
      <c r="D377" s="6" t="str">
        <f>IF(C377="","",VLOOKUP($A377,'Infos Gerais'!$A$2:$I$101,9,FALSE))</f>
        <v>ICF</v>
      </c>
      <c r="E377" s="126" t="s">
        <v>52</v>
      </c>
      <c r="F377" s="127"/>
      <c r="G377" s="128" t="s">
        <v>602</v>
      </c>
      <c r="H377" s="115">
        <v>41944</v>
      </c>
      <c r="I377" s="129">
        <v>42005</v>
      </c>
      <c r="J377" s="115">
        <v>42036</v>
      </c>
      <c r="K377" s="114">
        <v>41695</v>
      </c>
      <c r="L377" s="130">
        <v>8.7799999999999994</v>
      </c>
      <c r="M377" s="82">
        <v>0</v>
      </c>
    </row>
    <row r="378" spans="1:13" x14ac:dyDescent="0.25">
      <c r="A378" s="96" t="s">
        <v>502</v>
      </c>
      <c r="B378" s="44" t="str">
        <f>IF(C378="","",VLOOKUP($A378,'Infos Gerais'!$A$2:$D$101,4,FALSE))</f>
        <v>Extinto</v>
      </c>
      <c r="C378" s="5" t="str">
        <f>IF(A378="","",VLOOKUP($A378,'Infos Gerais'!$A$2:$I$101,7,FALSE))</f>
        <v>SEC</v>
      </c>
      <c r="D378" s="6" t="str">
        <f>IF(C378="","",VLOOKUP($A378,'Infos Gerais'!$A$2:$I$101,9,FALSE))</f>
        <v>ICF</v>
      </c>
      <c r="E378" s="126" t="s">
        <v>58</v>
      </c>
      <c r="F378" s="127"/>
      <c r="G378" s="128" t="s">
        <v>603</v>
      </c>
      <c r="H378" s="115">
        <v>42036</v>
      </c>
      <c r="I378" s="129">
        <v>42064</v>
      </c>
      <c r="J378" s="115">
        <v>42095</v>
      </c>
      <c r="K378" s="131">
        <v>42122</v>
      </c>
      <c r="L378" s="130" t="s">
        <v>578</v>
      </c>
      <c r="M378" s="82">
        <v>0</v>
      </c>
    </row>
    <row r="379" spans="1:13" x14ac:dyDescent="0.25">
      <c r="A379" s="96" t="s">
        <v>502</v>
      </c>
      <c r="B379" s="44" t="str">
        <f>IF(C379="","",VLOOKUP($A379,'Infos Gerais'!$A$2:$D$101,4,FALSE))</f>
        <v>Extinto</v>
      </c>
      <c r="C379" s="5" t="str">
        <f>IF(A379="","",VLOOKUP($A379,'Infos Gerais'!$A$2:$I$101,7,FALSE))</f>
        <v>SEC</v>
      </c>
      <c r="D379" s="6" t="str">
        <f>IF(C379="","",VLOOKUP($A379,'Infos Gerais'!$A$2:$I$101,9,FALSE))</f>
        <v>ICF</v>
      </c>
      <c r="E379" s="126" t="s">
        <v>58</v>
      </c>
      <c r="F379" s="127"/>
      <c r="G379" s="128" t="s">
        <v>604</v>
      </c>
      <c r="H379" s="115">
        <v>42095</v>
      </c>
      <c r="I379" s="129">
        <v>42156</v>
      </c>
      <c r="J379" s="115">
        <v>42186</v>
      </c>
      <c r="K379" s="114">
        <v>42213</v>
      </c>
      <c r="L379" s="130">
        <v>9.5299999999999994</v>
      </c>
      <c r="M379" s="82">
        <v>0</v>
      </c>
    </row>
    <row r="380" spans="1:13" x14ac:dyDescent="0.25">
      <c r="A380" s="96" t="s">
        <v>502</v>
      </c>
      <c r="B380" s="44" t="str">
        <f>IF(C380="","",VLOOKUP($A380,'Infos Gerais'!$A$2:$D$101,4,FALSE))</f>
        <v>Extinto</v>
      </c>
      <c r="C380" s="5" t="str">
        <f>IF(A380="","",VLOOKUP($A380,'Infos Gerais'!$A$2:$I$101,7,FALSE))</f>
        <v>SEC</v>
      </c>
      <c r="D380" s="6" t="str">
        <f>IF(C380="","",VLOOKUP($A380,'Infos Gerais'!$A$2:$I$101,9,FALSE))</f>
        <v>ICF</v>
      </c>
      <c r="E380" s="126" t="s">
        <v>58</v>
      </c>
      <c r="F380" s="127"/>
      <c r="G380" s="128" t="s">
        <v>605</v>
      </c>
      <c r="H380" s="115">
        <v>42186</v>
      </c>
      <c r="I380" s="129">
        <v>42248</v>
      </c>
      <c r="J380" s="115">
        <v>42278</v>
      </c>
      <c r="K380" s="131">
        <v>42304</v>
      </c>
      <c r="L380" s="130" t="s">
        <v>578</v>
      </c>
      <c r="M380" s="82">
        <v>0</v>
      </c>
    </row>
    <row r="381" spans="1:13" x14ac:dyDescent="0.25">
      <c r="A381" s="96" t="s">
        <v>502</v>
      </c>
      <c r="B381" s="44" t="str">
        <f>IF(C381="","",VLOOKUP($A381,'Infos Gerais'!$A$2:$D$101,4,FALSE))</f>
        <v>Extinto</v>
      </c>
      <c r="C381" s="5" t="str">
        <f>IF(A381="","",VLOOKUP($A381,'Infos Gerais'!$A$2:$I$101,7,FALSE))</f>
        <v>SEC</v>
      </c>
      <c r="D381" s="6" t="str">
        <f>IF(C381="","",VLOOKUP($A381,'Infos Gerais'!$A$2:$I$101,9,FALSE))</f>
        <v>ICF</v>
      </c>
      <c r="E381" s="126" t="s">
        <v>58</v>
      </c>
      <c r="F381" s="127"/>
      <c r="G381" s="128" t="s">
        <v>606</v>
      </c>
      <c r="H381" s="115">
        <v>42278</v>
      </c>
      <c r="I381" s="129">
        <v>42339</v>
      </c>
      <c r="J381" s="115">
        <v>42370</v>
      </c>
      <c r="K381" s="114">
        <v>42397</v>
      </c>
      <c r="L381" s="130">
        <v>9.59</v>
      </c>
      <c r="M381" s="82">
        <v>0</v>
      </c>
    </row>
    <row r="382" spans="1:13" x14ac:dyDescent="0.25">
      <c r="A382" s="96" t="s">
        <v>502</v>
      </c>
      <c r="B382" s="44" t="str">
        <f>IF(C382="","",VLOOKUP($A382,'Infos Gerais'!$A$2:$D$101,4,FALSE))</f>
        <v>Extinto</v>
      </c>
      <c r="C382" s="5" t="str">
        <f>IF(A382="","",VLOOKUP($A382,'Infos Gerais'!$A$2:$I$101,7,FALSE))</f>
        <v>SEC</v>
      </c>
      <c r="D382" s="6" t="str">
        <f>IF(C382="","",VLOOKUP($A382,'Infos Gerais'!$A$2:$I$101,9,FALSE))</f>
        <v>ICF</v>
      </c>
      <c r="E382" s="126" t="s">
        <v>60</v>
      </c>
      <c r="F382" s="127"/>
      <c r="G382" s="128" t="s">
        <v>607</v>
      </c>
      <c r="H382" s="115">
        <v>42370</v>
      </c>
      <c r="I382" s="129">
        <v>42430</v>
      </c>
      <c r="J382" s="115">
        <v>42490</v>
      </c>
      <c r="K382" s="131">
        <v>42468</v>
      </c>
      <c r="L382" s="130" t="s">
        <v>578</v>
      </c>
      <c r="M382" s="82">
        <v>0</v>
      </c>
    </row>
    <row r="383" spans="1:13" x14ac:dyDescent="0.25">
      <c r="A383" s="96" t="s">
        <v>502</v>
      </c>
      <c r="B383" s="44" t="str">
        <f>IF(C383="","",VLOOKUP($A383,'Infos Gerais'!$A$2:$D$101,4,FALSE))</f>
        <v>Extinto</v>
      </c>
      <c r="C383" s="5" t="str">
        <f>IF(A383="","",VLOOKUP($A383,'Infos Gerais'!$A$2:$I$101,7,FALSE))</f>
        <v>SEC</v>
      </c>
      <c r="D383" s="6" t="str">
        <f>IF(C383="","",VLOOKUP($A383,'Infos Gerais'!$A$2:$I$101,9,FALSE))</f>
        <v>ICF</v>
      </c>
      <c r="E383" s="126" t="s">
        <v>60</v>
      </c>
      <c r="F383" s="127"/>
      <c r="G383" s="128" t="s">
        <v>608</v>
      </c>
      <c r="H383" s="115">
        <v>42461</v>
      </c>
      <c r="I383" s="129">
        <v>42522</v>
      </c>
      <c r="J383" s="115">
        <v>42581</v>
      </c>
      <c r="K383" s="114">
        <v>42579</v>
      </c>
      <c r="L383" s="130">
        <v>9.94</v>
      </c>
      <c r="M383" s="82">
        <v>0</v>
      </c>
    </row>
    <row r="384" spans="1:13" x14ac:dyDescent="0.25">
      <c r="A384" s="96" t="s">
        <v>502</v>
      </c>
      <c r="B384" s="44" t="str">
        <f>IF(C384="","",VLOOKUP($A384,'Infos Gerais'!$A$2:$D$101,4,FALSE))</f>
        <v>Extinto</v>
      </c>
      <c r="C384" s="5" t="str">
        <f>IF(A384="","",VLOOKUP($A384,'Infos Gerais'!$A$2:$I$101,7,FALSE))</f>
        <v>SEC</v>
      </c>
      <c r="D384" s="6" t="str">
        <f>IF(C384="","",VLOOKUP($A384,'Infos Gerais'!$A$2:$I$101,9,FALSE))</f>
        <v>ICF</v>
      </c>
      <c r="E384" s="126" t="s">
        <v>60</v>
      </c>
      <c r="F384" s="127"/>
      <c r="G384" s="128" t="s">
        <v>609</v>
      </c>
      <c r="H384" s="115">
        <v>42552</v>
      </c>
      <c r="I384" s="129">
        <v>42614</v>
      </c>
      <c r="J384" s="115">
        <v>42673</v>
      </c>
      <c r="K384" s="131">
        <v>42669</v>
      </c>
      <c r="L384" s="130" t="s">
        <v>578</v>
      </c>
      <c r="M384" s="82">
        <v>0</v>
      </c>
    </row>
    <row r="385" spans="1:13" x14ac:dyDescent="0.25">
      <c r="A385" s="96" t="s">
        <v>502</v>
      </c>
      <c r="B385" s="44" t="str">
        <f>IF(C385="","",VLOOKUP($A385,'Infos Gerais'!$A$2:$D$101,4,FALSE))</f>
        <v>Extinto</v>
      </c>
      <c r="C385" s="5" t="str">
        <f>IF(A385="","",VLOOKUP($A385,'Infos Gerais'!$A$2:$I$101,7,FALSE))</f>
        <v>SEC</v>
      </c>
      <c r="D385" s="6" t="str">
        <f>IF(C385="","",VLOOKUP($A385,'Infos Gerais'!$A$2:$I$101,9,FALSE))</f>
        <v>ICF</v>
      </c>
      <c r="E385" s="126" t="s">
        <v>60</v>
      </c>
      <c r="F385" s="127"/>
      <c r="G385" s="128" t="s">
        <v>610</v>
      </c>
      <c r="H385" s="115">
        <v>42644</v>
      </c>
      <c r="I385" s="129">
        <v>42705</v>
      </c>
      <c r="J385" s="115">
        <v>42736</v>
      </c>
      <c r="K385" s="114">
        <v>42765</v>
      </c>
      <c r="L385" s="130">
        <v>7.34</v>
      </c>
      <c r="M385" s="82">
        <v>0</v>
      </c>
    </row>
    <row r="386" spans="1:13" x14ac:dyDescent="0.25">
      <c r="A386" s="96" t="s">
        <v>502</v>
      </c>
      <c r="B386" s="44" t="str">
        <f>IF(C386="","",VLOOKUP($A386,'Infos Gerais'!$A$2:$D$101,4,FALSE))</f>
        <v>Extinto</v>
      </c>
      <c r="C386" s="5" t="str">
        <f>IF(A386="","",VLOOKUP($A386,'Infos Gerais'!$A$2:$I$101,7,FALSE))</f>
        <v>SEC</v>
      </c>
      <c r="D386" s="6" t="str">
        <f>IF(C386="","",VLOOKUP($A386,'Infos Gerais'!$A$2:$I$101,9,FALSE))</f>
        <v>ICF</v>
      </c>
      <c r="E386" s="126" t="s">
        <v>62</v>
      </c>
      <c r="F386" s="127"/>
      <c r="G386" s="128" t="s">
        <v>611</v>
      </c>
      <c r="H386" s="115">
        <v>42736</v>
      </c>
      <c r="I386" s="129">
        <v>42795</v>
      </c>
      <c r="J386" s="115">
        <v>42855</v>
      </c>
      <c r="K386" s="114">
        <v>42851</v>
      </c>
      <c r="L386" s="130">
        <v>9.3800000000000008</v>
      </c>
      <c r="M386" s="82">
        <v>0</v>
      </c>
    </row>
    <row r="387" spans="1:13" x14ac:dyDescent="0.25">
      <c r="A387" s="96" t="s">
        <v>502</v>
      </c>
      <c r="B387" s="44" t="str">
        <f>IF(C387="","",VLOOKUP($A387,'Infos Gerais'!$A$2:$D$101,4,FALSE))</f>
        <v>Extinto</v>
      </c>
      <c r="C387" s="5" t="str">
        <f>IF(A387="","",VLOOKUP($A387,'Infos Gerais'!$A$2:$I$101,7,FALSE))</f>
        <v>SEC</v>
      </c>
      <c r="D387" s="6" t="str">
        <f>IF(C387="","",VLOOKUP($A387,'Infos Gerais'!$A$2:$I$101,9,FALSE))</f>
        <v>ICF</v>
      </c>
      <c r="E387" s="126" t="s">
        <v>64</v>
      </c>
      <c r="F387" s="127"/>
      <c r="G387" s="128" t="s">
        <v>612</v>
      </c>
      <c r="H387" s="115">
        <v>42736</v>
      </c>
      <c r="I387" s="129">
        <v>42795</v>
      </c>
      <c r="J387" s="115">
        <v>42855</v>
      </c>
      <c r="K387" s="114">
        <v>43216</v>
      </c>
      <c r="L387" s="130">
        <v>9.4600000000000009</v>
      </c>
      <c r="M387" s="82">
        <v>0</v>
      </c>
    </row>
    <row r="388" spans="1:13" x14ac:dyDescent="0.25">
      <c r="A388" s="96" t="s">
        <v>502</v>
      </c>
      <c r="B388" s="44" t="str">
        <f>IF(C388="","",VLOOKUP($A388,'Infos Gerais'!$A$2:$D$101,4,FALSE))</f>
        <v>Extinto</v>
      </c>
      <c r="C388" s="5" t="str">
        <f>IF(A388="","",VLOOKUP($A388,'Infos Gerais'!$A$2:$I$101,7,FALSE))</f>
        <v>SEC</v>
      </c>
      <c r="D388" s="6" t="str">
        <f>IF(C388="","",VLOOKUP($A388,'Infos Gerais'!$A$2:$I$101,9,FALSE))</f>
        <v>ICF</v>
      </c>
      <c r="E388" s="126" t="s">
        <v>62</v>
      </c>
      <c r="F388" s="127"/>
      <c r="G388" s="128" t="s">
        <v>613</v>
      </c>
      <c r="H388" s="115">
        <v>42826</v>
      </c>
      <c r="I388" s="129">
        <v>42887</v>
      </c>
      <c r="J388" s="115">
        <v>42946</v>
      </c>
      <c r="K388" s="114">
        <v>42940</v>
      </c>
      <c r="L388" s="130">
        <v>9.74</v>
      </c>
      <c r="M388" s="82">
        <v>0</v>
      </c>
    </row>
    <row r="389" spans="1:13" x14ac:dyDescent="0.25">
      <c r="A389" s="96" t="s">
        <v>502</v>
      </c>
      <c r="B389" s="44" t="str">
        <f>IF(C389="","",VLOOKUP($A389,'Infos Gerais'!$A$2:$D$101,4,FALSE))</f>
        <v>Extinto</v>
      </c>
      <c r="C389" s="5" t="str">
        <f>IF(A389="","",VLOOKUP($A389,'Infos Gerais'!$A$2:$I$101,7,FALSE))</f>
        <v>SEC</v>
      </c>
      <c r="D389" s="6" t="str">
        <f>IF(C389="","",VLOOKUP($A389,'Infos Gerais'!$A$2:$I$101,9,FALSE))</f>
        <v>ICF</v>
      </c>
      <c r="E389" s="126" t="s">
        <v>64</v>
      </c>
      <c r="F389" s="127"/>
      <c r="G389" s="128" t="s">
        <v>614</v>
      </c>
      <c r="H389" s="115">
        <v>42826</v>
      </c>
      <c r="I389" s="129">
        <v>42887</v>
      </c>
      <c r="J389" s="115">
        <v>42946</v>
      </c>
      <c r="K389" s="114">
        <v>43307</v>
      </c>
      <c r="L389" s="130">
        <v>9.75</v>
      </c>
      <c r="M389" s="82">
        <v>0</v>
      </c>
    </row>
    <row r="390" spans="1:13" x14ac:dyDescent="0.25">
      <c r="A390" s="96" t="s">
        <v>502</v>
      </c>
      <c r="B390" s="44" t="str">
        <f>IF(C390="","",VLOOKUP($A390,'Infos Gerais'!$A$2:$D$101,4,FALSE))</f>
        <v>Extinto</v>
      </c>
      <c r="C390" s="5" t="str">
        <f>IF(A390="","",VLOOKUP($A390,'Infos Gerais'!$A$2:$I$101,7,FALSE))</f>
        <v>SEC</v>
      </c>
      <c r="D390" s="6" t="str">
        <f>IF(C390="","",VLOOKUP($A390,'Infos Gerais'!$A$2:$I$101,9,FALSE))</f>
        <v>ICF</v>
      </c>
      <c r="E390" s="126" t="s">
        <v>62</v>
      </c>
      <c r="F390" s="127"/>
      <c r="G390" s="128" t="s">
        <v>615</v>
      </c>
      <c r="H390" s="115">
        <v>42917</v>
      </c>
      <c r="I390" s="129">
        <v>42979</v>
      </c>
      <c r="J390" s="115">
        <v>43038</v>
      </c>
      <c r="K390" s="114">
        <v>43032</v>
      </c>
      <c r="L390" s="130">
        <v>9.8000000000000007</v>
      </c>
      <c r="M390" s="82">
        <v>0</v>
      </c>
    </row>
    <row r="391" spans="1:13" x14ac:dyDescent="0.25">
      <c r="A391" s="96" t="s">
        <v>502</v>
      </c>
      <c r="B391" s="44" t="str">
        <f>IF(C391="","",VLOOKUP($A391,'Infos Gerais'!$A$2:$D$101,4,FALSE))</f>
        <v>Extinto</v>
      </c>
      <c r="C391" s="5" t="str">
        <f>IF(A391="","",VLOOKUP($A391,'Infos Gerais'!$A$2:$I$101,7,FALSE))</f>
        <v>SEC</v>
      </c>
      <c r="D391" s="6" t="str">
        <f>IF(C391="","",VLOOKUP($A391,'Infos Gerais'!$A$2:$I$101,9,FALSE))</f>
        <v>ICF</v>
      </c>
      <c r="E391" s="126" t="s">
        <v>64</v>
      </c>
      <c r="F391" s="127"/>
      <c r="G391" s="128" t="s">
        <v>616</v>
      </c>
      <c r="H391" s="115">
        <v>42917</v>
      </c>
      <c r="I391" s="129">
        <v>42979</v>
      </c>
      <c r="J391" s="115">
        <v>43038</v>
      </c>
      <c r="K391" s="114">
        <v>43397</v>
      </c>
      <c r="L391" s="130">
        <v>9.7899999999999991</v>
      </c>
      <c r="M391" s="82">
        <v>0</v>
      </c>
    </row>
    <row r="392" spans="1:13" x14ac:dyDescent="0.25">
      <c r="A392" s="96" t="s">
        <v>502</v>
      </c>
      <c r="B392" s="44" t="str">
        <f>IF(C392="","",VLOOKUP($A392,'Infos Gerais'!$A$2:$D$101,4,FALSE))</f>
        <v>Extinto</v>
      </c>
      <c r="C392" s="5" t="str">
        <f>IF(A392="","",VLOOKUP($A392,'Infos Gerais'!$A$2:$I$101,7,FALSE))</f>
        <v>SEC</v>
      </c>
      <c r="D392" s="6" t="str">
        <f>IF(C392="","",VLOOKUP($A392,'Infos Gerais'!$A$2:$I$101,9,FALSE))</f>
        <v>ICF</v>
      </c>
      <c r="E392" s="126" t="s">
        <v>62</v>
      </c>
      <c r="F392" s="127"/>
      <c r="G392" s="128" t="s">
        <v>617</v>
      </c>
      <c r="H392" s="115">
        <v>43009</v>
      </c>
      <c r="I392" s="129">
        <v>43070</v>
      </c>
      <c r="J392" s="115">
        <v>43130</v>
      </c>
      <c r="K392" s="114">
        <v>43129</v>
      </c>
      <c r="L392" s="130">
        <v>9.51</v>
      </c>
      <c r="M392" s="82">
        <v>0</v>
      </c>
    </row>
    <row r="393" spans="1:13" x14ac:dyDescent="0.25">
      <c r="A393" s="96" t="s">
        <v>502</v>
      </c>
      <c r="B393" s="44" t="str">
        <f>IF(C393="","",VLOOKUP($A393,'Infos Gerais'!$A$2:$D$101,4,FALSE))</f>
        <v>Extinto</v>
      </c>
      <c r="C393" s="5" t="str">
        <f>IF(A393="","",VLOOKUP($A393,'Infos Gerais'!$A$2:$I$101,7,FALSE))</f>
        <v>SEC</v>
      </c>
      <c r="D393" s="6" t="str">
        <f>IF(C393="","",VLOOKUP($A393,'Infos Gerais'!$A$2:$I$101,9,FALSE))</f>
        <v>ICF</v>
      </c>
      <c r="E393" s="126" t="s">
        <v>64</v>
      </c>
      <c r="F393" s="127"/>
      <c r="G393" s="128" t="s">
        <v>618</v>
      </c>
      <c r="H393" s="115">
        <v>43009</v>
      </c>
      <c r="I393" s="129">
        <v>43070</v>
      </c>
      <c r="J393" s="115">
        <v>43130</v>
      </c>
      <c r="K393" s="114">
        <v>43490</v>
      </c>
      <c r="L393" s="130">
        <v>9.33</v>
      </c>
      <c r="M393" s="82">
        <v>0</v>
      </c>
    </row>
    <row r="394" spans="1:13" x14ac:dyDescent="0.25">
      <c r="A394" s="96" t="s">
        <v>503</v>
      </c>
      <c r="B394" s="44" t="str">
        <f>IF(C394="","",VLOOKUP($A394,'Infos Gerais'!$A$2:$D$101,4,FALSE))</f>
        <v>Extinto</v>
      </c>
      <c r="C394" s="5" t="str">
        <f>IF(A394="","",VLOOKUP($A394,'Infos Gerais'!$A$2:$I$101,7,FALSE))</f>
        <v>FEAM</v>
      </c>
      <c r="D394" s="6" t="str">
        <f>IF(C394="","",VLOOKUP($A394,'Infos Gerais'!$A$2:$I$101,9,FALSE))</f>
        <v>ABCDE</v>
      </c>
      <c r="E394" s="126" t="s">
        <v>29</v>
      </c>
      <c r="F394" s="127"/>
      <c r="G394" s="128" t="s">
        <v>583</v>
      </c>
      <c r="H394" s="115">
        <v>39600</v>
      </c>
      <c r="I394" s="129">
        <v>39692</v>
      </c>
      <c r="J394" s="115">
        <v>39692</v>
      </c>
      <c r="K394" s="114">
        <v>39720</v>
      </c>
      <c r="L394" s="130">
        <v>5.56</v>
      </c>
      <c r="M394" s="82">
        <v>0</v>
      </c>
    </row>
    <row r="395" spans="1:13" x14ac:dyDescent="0.25">
      <c r="A395" s="96" t="s">
        <v>503</v>
      </c>
      <c r="B395" s="44" t="str">
        <f>IF(C395="","",VLOOKUP($A395,'Infos Gerais'!$A$2:$D$101,4,FALSE))</f>
        <v>Extinto</v>
      </c>
      <c r="C395" s="5" t="str">
        <f>IF(A395="","",VLOOKUP($A395,'Infos Gerais'!$A$2:$I$101,7,FALSE))</f>
        <v>FEAM</v>
      </c>
      <c r="D395" s="6" t="str">
        <f>IF(C395="","",VLOOKUP($A395,'Infos Gerais'!$A$2:$I$101,9,FALSE))</f>
        <v>ABCDE</v>
      </c>
      <c r="E395" s="126" t="s">
        <v>29</v>
      </c>
      <c r="F395" s="127"/>
      <c r="G395" s="128" t="s">
        <v>579</v>
      </c>
      <c r="H395" s="115">
        <v>39692</v>
      </c>
      <c r="I395" s="129">
        <v>39783</v>
      </c>
      <c r="J395" s="115">
        <v>39783</v>
      </c>
      <c r="K395" s="114">
        <v>39842</v>
      </c>
      <c r="L395" s="130">
        <v>9.7200000000000006</v>
      </c>
      <c r="M395" s="82">
        <v>0</v>
      </c>
    </row>
    <row r="396" spans="1:13" x14ac:dyDescent="0.25">
      <c r="A396" s="96" t="s">
        <v>503</v>
      </c>
      <c r="B396" s="44" t="str">
        <f>IF(C396="","",VLOOKUP($A396,'Infos Gerais'!$A$2:$D$101,4,FALSE))</f>
        <v>Extinto</v>
      </c>
      <c r="C396" s="5" t="str">
        <f>IF(A396="","",VLOOKUP($A396,'Infos Gerais'!$A$2:$I$101,7,FALSE))</f>
        <v>FEAM</v>
      </c>
      <c r="D396" s="6" t="str">
        <f>IF(C396="","",VLOOKUP($A396,'Infos Gerais'!$A$2:$I$101,9,FALSE))</f>
        <v>ABCDE</v>
      </c>
      <c r="E396" s="126" t="s">
        <v>29</v>
      </c>
      <c r="F396" s="127"/>
      <c r="G396" s="128" t="s">
        <v>580</v>
      </c>
      <c r="H396" s="115">
        <v>39783</v>
      </c>
      <c r="I396" s="129">
        <v>39873</v>
      </c>
      <c r="J396" s="115">
        <v>39873</v>
      </c>
      <c r="K396" s="114">
        <v>39916</v>
      </c>
      <c r="L396" s="130">
        <v>10</v>
      </c>
      <c r="M396" s="82">
        <v>0</v>
      </c>
    </row>
    <row r="397" spans="1:13" x14ac:dyDescent="0.25">
      <c r="A397" s="96" t="s">
        <v>503</v>
      </c>
      <c r="B397" s="44" t="str">
        <f>IF(C397="","",VLOOKUP($A397,'Infos Gerais'!$A$2:$D$101,4,FALSE))</f>
        <v>Extinto</v>
      </c>
      <c r="C397" s="5" t="str">
        <f>IF(A397="","",VLOOKUP($A397,'Infos Gerais'!$A$2:$I$101,7,FALSE))</f>
        <v>FEAM</v>
      </c>
      <c r="D397" s="6" t="str">
        <f>IF(C397="","",VLOOKUP($A397,'Infos Gerais'!$A$2:$I$101,9,FALSE))</f>
        <v>ABCDE</v>
      </c>
      <c r="E397" s="126" t="s">
        <v>29</v>
      </c>
      <c r="F397" s="127"/>
      <c r="G397" s="128" t="s">
        <v>581</v>
      </c>
      <c r="H397" s="115">
        <v>39873</v>
      </c>
      <c r="I397" s="129">
        <v>39965</v>
      </c>
      <c r="J397" s="115">
        <v>39965</v>
      </c>
      <c r="K397" s="114">
        <v>39995</v>
      </c>
      <c r="L397" s="130">
        <v>10</v>
      </c>
      <c r="M397" s="82">
        <v>0</v>
      </c>
    </row>
    <row r="398" spans="1:13" x14ac:dyDescent="0.25">
      <c r="A398" s="96" t="s">
        <v>503</v>
      </c>
      <c r="B398" s="44" t="str">
        <f>IF(C398="","",VLOOKUP($A398,'Infos Gerais'!$A$2:$D$101,4,FALSE))</f>
        <v>Extinto</v>
      </c>
      <c r="C398" s="5" t="str">
        <f>IF(A398="","",VLOOKUP($A398,'Infos Gerais'!$A$2:$I$101,7,FALSE))</f>
        <v>FEAM</v>
      </c>
      <c r="D398" s="6" t="str">
        <f>IF(C398="","",VLOOKUP($A398,'Infos Gerais'!$A$2:$I$101,9,FALSE))</f>
        <v>ABCDE</v>
      </c>
      <c r="E398" s="126" t="s">
        <v>34</v>
      </c>
      <c r="F398" s="127"/>
      <c r="G398" s="128" t="s">
        <v>582</v>
      </c>
      <c r="H398" s="115">
        <v>39965</v>
      </c>
      <c r="I398" s="129">
        <v>40057</v>
      </c>
      <c r="J398" s="115">
        <v>40087</v>
      </c>
      <c r="K398" s="114">
        <v>40092</v>
      </c>
      <c r="L398" s="130">
        <v>8.1300000000000008</v>
      </c>
      <c r="M398" s="82">
        <v>0</v>
      </c>
    </row>
    <row r="399" spans="1:13" x14ac:dyDescent="0.25">
      <c r="A399" s="96" t="s">
        <v>503</v>
      </c>
      <c r="B399" s="44" t="str">
        <f>IF(C399="","",VLOOKUP($A399,'Infos Gerais'!$A$2:$D$101,4,FALSE))</f>
        <v>Extinto</v>
      </c>
      <c r="C399" s="5" t="str">
        <f>IF(A399="","",VLOOKUP($A399,'Infos Gerais'!$A$2:$I$101,7,FALSE))</f>
        <v>FEAM</v>
      </c>
      <c r="D399" s="6" t="str">
        <f>IF(C399="","",VLOOKUP($A399,'Infos Gerais'!$A$2:$I$101,9,FALSE))</f>
        <v>ABCDE</v>
      </c>
      <c r="E399" s="126" t="s">
        <v>34</v>
      </c>
      <c r="F399" s="127"/>
      <c r="G399" s="128" t="s">
        <v>584</v>
      </c>
      <c r="H399" s="115">
        <v>40087</v>
      </c>
      <c r="I399" s="129">
        <v>40148</v>
      </c>
      <c r="J399" s="115">
        <v>40179</v>
      </c>
      <c r="K399" s="114">
        <v>40220</v>
      </c>
      <c r="L399" s="130">
        <v>7.7</v>
      </c>
      <c r="M399" s="82">
        <v>0</v>
      </c>
    </row>
    <row r="400" spans="1:13" x14ac:dyDescent="0.25">
      <c r="A400" s="96" t="s">
        <v>503</v>
      </c>
      <c r="B400" s="44" t="str">
        <f>IF(C400="","",VLOOKUP($A400,'Infos Gerais'!$A$2:$D$101,4,FALSE))</f>
        <v>Extinto</v>
      </c>
      <c r="C400" s="5" t="str">
        <f>IF(A400="","",VLOOKUP($A400,'Infos Gerais'!$A$2:$I$101,7,FALSE))</f>
        <v>FEAM</v>
      </c>
      <c r="D400" s="6" t="str">
        <f>IF(C400="","",VLOOKUP($A400,'Infos Gerais'!$A$2:$I$101,9,FALSE))</f>
        <v>ABCDE</v>
      </c>
      <c r="E400" s="126" t="s">
        <v>34</v>
      </c>
      <c r="F400" s="127"/>
      <c r="G400" s="128" t="s">
        <v>585</v>
      </c>
      <c r="H400" s="115">
        <v>40179</v>
      </c>
      <c r="I400" s="129">
        <v>40238</v>
      </c>
      <c r="J400" s="115">
        <v>40269</v>
      </c>
      <c r="K400" s="114">
        <v>40284</v>
      </c>
      <c r="L400" s="130">
        <v>9.06</v>
      </c>
      <c r="M400" s="82">
        <v>0</v>
      </c>
    </row>
    <row r="401" spans="1:13" x14ac:dyDescent="0.25">
      <c r="A401" s="96" t="s">
        <v>503</v>
      </c>
      <c r="B401" s="44" t="str">
        <f>IF(C401="","",VLOOKUP($A401,'Infos Gerais'!$A$2:$D$101,4,FALSE))</f>
        <v>Extinto</v>
      </c>
      <c r="C401" s="5" t="str">
        <f>IF(A401="","",VLOOKUP($A401,'Infos Gerais'!$A$2:$I$101,7,FALSE))</f>
        <v>FEAM</v>
      </c>
      <c r="D401" s="6" t="str">
        <f>IF(C401="","",VLOOKUP($A401,'Infos Gerais'!$A$2:$I$101,9,FALSE))</f>
        <v>ABCDE</v>
      </c>
      <c r="E401" s="126" t="s">
        <v>34</v>
      </c>
      <c r="F401" s="127"/>
      <c r="G401" s="128" t="s">
        <v>586</v>
      </c>
      <c r="H401" s="115">
        <v>40269</v>
      </c>
      <c r="I401" s="129">
        <v>40330</v>
      </c>
      <c r="J401" s="115">
        <v>40391</v>
      </c>
      <c r="K401" s="114">
        <v>40392</v>
      </c>
      <c r="L401" s="130">
        <v>8.33</v>
      </c>
      <c r="M401" s="82">
        <v>0</v>
      </c>
    </row>
    <row r="402" spans="1:13" x14ac:dyDescent="0.25">
      <c r="A402" s="96" t="s">
        <v>503</v>
      </c>
      <c r="B402" s="44" t="str">
        <f>IF(C402="","",VLOOKUP($A402,'Infos Gerais'!$A$2:$D$101,4,FALSE))</f>
        <v>Extinto</v>
      </c>
      <c r="C402" s="5" t="str">
        <f>IF(A402="","",VLOOKUP($A402,'Infos Gerais'!$A$2:$I$101,7,FALSE))</f>
        <v>FEAM</v>
      </c>
      <c r="D402" s="6" t="str">
        <f>IF(C402="","",VLOOKUP($A402,'Infos Gerais'!$A$2:$I$101,9,FALSE))</f>
        <v>ABCDE</v>
      </c>
      <c r="E402" s="126" t="s">
        <v>34</v>
      </c>
      <c r="F402" s="127"/>
      <c r="G402" s="128" t="s">
        <v>587</v>
      </c>
      <c r="H402" s="115">
        <v>40360</v>
      </c>
      <c r="I402" s="129">
        <v>40422</v>
      </c>
      <c r="J402" s="115">
        <v>40452</v>
      </c>
      <c r="K402" s="114">
        <v>40477</v>
      </c>
      <c r="L402" s="130">
        <v>8.9499999999999993</v>
      </c>
      <c r="M402" s="82">
        <v>0</v>
      </c>
    </row>
    <row r="403" spans="1:13" x14ac:dyDescent="0.25">
      <c r="A403" s="96" t="s">
        <v>503</v>
      </c>
      <c r="B403" s="44" t="str">
        <f>IF(C403="","",VLOOKUP($A403,'Infos Gerais'!$A$2:$D$101,4,FALSE))</f>
        <v>Extinto</v>
      </c>
      <c r="C403" s="5" t="str">
        <f>IF(A403="","",VLOOKUP($A403,'Infos Gerais'!$A$2:$I$101,7,FALSE))</f>
        <v>FEAM</v>
      </c>
      <c r="D403" s="6" t="str">
        <f>IF(C403="","",VLOOKUP($A403,'Infos Gerais'!$A$2:$I$101,9,FALSE))</f>
        <v>ABCDE</v>
      </c>
      <c r="E403" s="126" t="s">
        <v>34</v>
      </c>
      <c r="F403" s="127"/>
      <c r="G403" s="128" t="s">
        <v>588</v>
      </c>
      <c r="H403" s="115">
        <v>40452</v>
      </c>
      <c r="I403" s="129">
        <v>40513</v>
      </c>
      <c r="J403" s="115">
        <v>40544</v>
      </c>
      <c r="K403" s="114">
        <v>40570</v>
      </c>
      <c r="L403" s="130">
        <v>8.75</v>
      </c>
      <c r="M403" s="82">
        <v>0</v>
      </c>
    </row>
    <row r="404" spans="1:13" x14ac:dyDescent="0.25">
      <c r="A404" s="96" t="s">
        <v>503</v>
      </c>
      <c r="B404" s="44" t="str">
        <f>IF(C404="","",VLOOKUP($A404,'Infos Gerais'!$A$2:$D$101,4,FALSE))</f>
        <v>Extinto</v>
      </c>
      <c r="C404" s="5" t="str">
        <f>IF(A404="","",VLOOKUP($A404,'Infos Gerais'!$A$2:$I$101,7,FALSE))</f>
        <v>FEAM</v>
      </c>
      <c r="D404" s="6" t="str">
        <f>IF(C404="","",VLOOKUP($A404,'Infos Gerais'!$A$2:$I$101,9,FALSE))</f>
        <v>ABCDE</v>
      </c>
      <c r="E404" s="126" t="s">
        <v>40</v>
      </c>
      <c r="F404" s="127"/>
      <c r="G404" s="128" t="s">
        <v>589</v>
      </c>
      <c r="H404" s="115">
        <v>40544</v>
      </c>
      <c r="I404" s="129">
        <v>40603</v>
      </c>
      <c r="J404" s="115">
        <v>40634</v>
      </c>
      <c r="K404" s="114">
        <v>40661</v>
      </c>
      <c r="L404" s="130">
        <v>9.17</v>
      </c>
      <c r="M404" s="82">
        <v>0</v>
      </c>
    </row>
    <row r="405" spans="1:13" x14ac:dyDescent="0.25">
      <c r="A405" s="96" t="s">
        <v>503</v>
      </c>
      <c r="B405" s="44" t="str">
        <f>IF(C405="","",VLOOKUP($A405,'Infos Gerais'!$A$2:$D$101,4,FALSE))</f>
        <v>Extinto</v>
      </c>
      <c r="C405" s="5" t="str">
        <f>IF(A405="","",VLOOKUP($A405,'Infos Gerais'!$A$2:$I$101,7,FALSE))</f>
        <v>FEAM</v>
      </c>
      <c r="D405" s="6" t="str">
        <f>IF(C405="","",VLOOKUP($A405,'Infos Gerais'!$A$2:$I$101,9,FALSE))</f>
        <v>ABCDE</v>
      </c>
      <c r="E405" s="126" t="s">
        <v>40</v>
      </c>
      <c r="F405" s="127"/>
      <c r="G405" s="128" t="s">
        <v>590</v>
      </c>
      <c r="H405" s="115">
        <v>40634</v>
      </c>
      <c r="I405" s="129">
        <v>40695</v>
      </c>
      <c r="J405" s="115">
        <v>40725</v>
      </c>
      <c r="K405" s="114">
        <v>40739</v>
      </c>
      <c r="L405" s="130">
        <v>9.3000000000000007</v>
      </c>
      <c r="M405" s="82">
        <v>0</v>
      </c>
    </row>
    <row r="406" spans="1:13" x14ac:dyDescent="0.25">
      <c r="A406" s="96" t="s">
        <v>503</v>
      </c>
      <c r="B406" s="44" t="str">
        <f>IF(C406="","",VLOOKUP($A406,'Infos Gerais'!$A$2:$D$101,4,FALSE))</f>
        <v>Extinto</v>
      </c>
      <c r="C406" s="5" t="str">
        <f>IF(A406="","",VLOOKUP($A406,'Infos Gerais'!$A$2:$I$101,7,FALSE))</f>
        <v>FEAM</v>
      </c>
      <c r="D406" s="6" t="str">
        <f>IF(C406="","",VLOOKUP($A406,'Infos Gerais'!$A$2:$I$101,9,FALSE))</f>
        <v>ABCDE</v>
      </c>
      <c r="E406" s="126" t="s">
        <v>40</v>
      </c>
      <c r="F406" s="127"/>
      <c r="G406" s="128" t="s">
        <v>591</v>
      </c>
      <c r="H406" s="115">
        <v>40725</v>
      </c>
      <c r="I406" s="129">
        <v>40787</v>
      </c>
      <c r="J406" s="115">
        <v>40817</v>
      </c>
      <c r="K406" s="114">
        <v>40843</v>
      </c>
      <c r="L406" s="130">
        <v>8.31</v>
      </c>
      <c r="M406" s="82">
        <v>0</v>
      </c>
    </row>
    <row r="407" spans="1:13" x14ac:dyDescent="0.25">
      <c r="A407" s="96" t="s">
        <v>503</v>
      </c>
      <c r="B407" s="44" t="str">
        <f>IF(C407="","",VLOOKUP($A407,'Infos Gerais'!$A$2:$D$101,4,FALSE))</f>
        <v>Extinto</v>
      </c>
      <c r="C407" s="5" t="str">
        <f>IF(A407="","",VLOOKUP($A407,'Infos Gerais'!$A$2:$I$101,7,FALSE))</f>
        <v>FEAM</v>
      </c>
      <c r="D407" s="6" t="str">
        <f>IF(C407="","",VLOOKUP($A407,'Infos Gerais'!$A$2:$I$101,9,FALSE))</f>
        <v>ABCDE</v>
      </c>
      <c r="E407" s="126" t="s">
        <v>40</v>
      </c>
      <c r="F407" s="127"/>
      <c r="G407" s="128" t="s">
        <v>592</v>
      </c>
      <c r="H407" s="115">
        <v>40817</v>
      </c>
      <c r="I407" s="129">
        <v>40878</v>
      </c>
      <c r="J407" s="115">
        <v>40909</v>
      </c>
      <c r="K407" s="114">
        <v>40934</v>
      </c>
      <c r="L407" s="130">
        <v>8.85</v>
      </c>
      <c r="M407" s="82">
        <v>0</v>
      </c>
    </row>
    <row r="408" spans="1:13" x14ac:dyDescent="0.25">
      <c r="A408" s="96" t="s">
        <v>503</v>
      </c>
      <c r="B408" s="44" t="str">
        <f>IF(C408="","",VLOOKUP($A408,'Infos Gerais'!$A$2:$D$101,4,FALSE))</f>
        <v>Extinto</v>
      </c>
      <c r="C408" s="5" t="str">
        <f>IF(A408="","",VLOOKUP($A408,'Infos Gerais'!$A$2:$I$101,7,FALSE))</f>
        <v>FEAM</v>
      </c>
      <c r="D408" s="6" t="str">
        <f>IF(C408="","",VLOOKUP($A408,'Infos Gerais'!$A$2:$I$101,9,FALSE))</f>
        <v>ABCDE</v>
      </c>
      <c r="E408" s="126" t="s">
        <v>43</v>
      </c>
      <c r="F408" s="127"/>
      <c r="G408" s="128" t="s">
        <v>593</v>
      </c>
      <c r="H408" s="115">
        <v>40909</v>
      </c>
      <c r="I408" s="129">
        <v>40969</v>
      </c>
      <c r="J408" s="115">
        <v>41000</v>
      </c>
      <c r="K408" s="114">
        <v>41023</v>
      </c>
      <c r="L408" s="130">
        <v>8.5</v>
      </c>
      <c r="M408" s="82">
        <v>0</v>
      </c>
    </row>
    <row r="409" spans="1:13" x14ac:dyDescent="0.25">
      <c r="A409" s="96" t="s">
        <v>503</v>
      </c>
      <c r="B409" s="44" t="str">
        <f>IF(C409="","",VLOOKUP($A409,'Infos Gerais'!$A$2:$D$101,4,FALSE))</f>
        <v>Extinto</v>
      </c>
      <c r="C409" s="5" t="str">
        <f>IF(A409="","",VLOOKUP($A409,'Infos Gerais'!$A$2:$I$101,7,FALSE))</f>
        <v>FEAM</v>
      </c>
      <c r="D409" s="6" t="str">
        <f>IF(C409="","",VLOOKUP($A409,'Infos Gerais'!$A$2:$I$101,9,FALSE))</f>
        <v>ABCDE</v>
      </c>
      <c r="E409" s="126" t="s">
        <v>43</v>
      </c>
      <c r="F409" s="127"/>
      <c r="G409" s="128" t="s">
        <v>594</v>
      </c>
      <c r="H409" s="115">
        <v>41000</v>
      </c>
      <c r="I409" s="129">
        <v>41061</v>
      </c>
      <c r="J409" s="115">
        <v>41091</v>
      </c>
      <c r="K409" s="114">
        <v>41116</v>
      </c>
      <c r="L409" s="130">
        <v>8.3000000000000007</v>
      </c>
      <c r="M409" s="82">
        <v>0</v>
      </c>
    </row>
    <row r="410" spans="1:13" x14ac:dyDescent="0.25">
      <c r="A410" s="96" t="s">
        <v>503</v>
      </c>
      <c r="B410" s="44" t="str">
        <f>IF(C410="","",VLOOKUP($A410,'Infos Gerais'!$A$2:$D$101,4,FALSE))</f>
        <v>Extinto</v>
      </c>
      <c r="C410" s="5" t="str">
        <f>IF(A410="","",VLOOKUP($A410,'Infos Gerais'!$A$2:$I$101,7,FALSE))</f>
        <v>FEAM</v>
      </c>
      <c r="D410" s="6" t="str">
        <f>IF(C410="","",VLOOKUP($A410,'Infos Gerais'!$A$2:$I$101,9,FALSE))</f>
        <v>ABCDE</v>
      </c>
      <c r="E410" s="126" t="s">
        <v>46</v>
      </c>
      <c r="F410" s="127"/>
      <c r="G410" s="128" t="s">
        <v>595</v>
      </c>
      <c r="H410" s="115">
        <v>41091</v>
      </c>
      <c r="I410" s="129">
        <v>41153</v>
      </c>
      <c r="J410" s="115">
        <v>41183</v>
      </c>
      <c r="K410" s="114">
        <v>41219</v>
      </c>
      <c r="L410" s="130">
        <v>6.88</v>
      </c>
      <c r="M410" s="82">
        <v>0</v>
      </c>
    </row>
    <row r="411" spans="1:13" x14ac:dyDescent="0.25">
      <c r="A411" s="96" t="s">
        <v>503</v>
      </c>
      <c r="B411" s="44" t="str">
        <f>IF(C411="","",VLOOKUP($A411,'Infos Gerais'!$A$2:$D$101,4,FALSE))</f>
        <v>Extinto</v>
      </c>
      <c r="C411" s="5" t="str">
        <f>IF(A411="","",VLOOKUP($A411,'Infos Gerais'!$A$2:$I$101,7,FALSE))</f>
        <v>FEAM</v>
      </c>
      <c r="D411" s="6" t="str">
        <f>IF(C411="","",VLOOKUP($A411,'Infos Gerais'!$A$2:$I$101,9,FALSE))</f>
        <v>ABCDE</v>
      </c>
      <c r="E411" s="126" t="s">
        <v>46</v>
      </c>
      <c r="F411" s="127"/>
      <c r="G411" s="128" t="s">
        <v>596</v>
      </c>
      <c r="H411" s="115">
        <v>41183</v>
      </c>
      <c r="I411" s="129">
        <v>41244</v>
      </c>
      <c r="J411" s="115">
        <v>41275</v>
      </c>
      <c r="K411" s="114">
        <v>41305</v>
      </c>
      <c r="L411" s="130">
        <v>8.25</v>
      </c>
      <c r="M411" s="82">
        <v>0</v>
      </c>
    </row>
    <row r="412" spans="1:13" x14ac:dyDescent="0.25">
      <c r="A412" s="96" t="s">
        <v>504</v>
      </c>
      <c r="B412" s="44" t="str">
        <f>IF(C412="","",VLOOKUP($A412,'Infos Gerais'!$A$2:$D$101,4,FALSE))</f>
        <v>Extinto</v>
      </c>
      <c r="C412" s="5" t="str">
        <f>IF(A412="","",VLOOKUP($A412,'Infos Gerais'!$A$2:$I$101,7,FALSE))</f>
        <v>SEDESE</v>
      </c>
      <c r="D412" s="6" t="str">
        <f>IF(C412="","",VLOOKUP($A412,'Infos Gerais'!$A$2:$I$101,9,FALSE))</f>
        <v>INCED</v>
      </c>
      <c r="E412" s="126" t="s">
        <v>29</v>
      </c>
      <c r="F412" s="127"/>
      <c r="G412" s="128" t="s">
        <v>583</v>
      </c>
      <c r="H412" s="115">
        <v>39600</v>
      </c>
      <c r="I412" s="129">
        <v>39661</v>
      </c>
      <c r="J412" s="115">
        <v>39692</v>
      </c>
      <c r="K412" s="114">
        <v>39710</v>
      </c>
      <c r="L412" s="130">
        <v>9.0399999999999991</v>
      </c>
      <c r="M412" s="82">
        <v>0</v>
      </c>
    </row>
    <row r="413" spans="1:13" x14ac:dyDescent="0.25">
      <c r="A413" s="96" t="s">
        <v>504</v>
      </c>
      <c r="B413" s="44" t="str">
        <f>IF(C413="","",VLOOKUP($A413,'Infos Gerais'!$A$2:$D$101,4,FALSE))</f>
        <v>Extinto</v>
      </c>
      <c r="C413" s="5" t="str">
        <f>IF(A413="","",VLOOKUP($A413,'Infos Gerais'!$A$2:$I$101,7,FALSE))</f>
        <v>SEDESE</v>
      </c>
      <c r="D413" s="6" t="str">
        <f>IF(C413="","",VLOOKUP($A413,'Infos Gerais'!$A$2:$I$101,9,FALSE))</f>
        <v>INCED</v>
      </c>
      <c r="E413" s="126" t="s">
        <v>34</v>
      </c>
      <c r="F413" s="127"/>
      <c r="G413" s="128" t="s">
        <v>579</v>
      </c>
      <c r="H413" s="115">
        <v>39692</v>
      </c>
      <c r="I413" s="129">
        <v>39783</v>
      </c>
      <c r="J413" s="115">
        <v>39814</v>
      </c>
      <c r="K413" s="114">
        <v>39834</v>
      </c>
      <c r="L413" s="130">
        <v>9.99</v>
      </c>
      <c r="M413" s="82">
        <v>0</v>
      </c>
    </row>
    <row r="414" spans="1:13" x14ac:dyDescent="0.25">
      <c r="A414" s="96" t="s">
        <v>504</v>
      </c>
      <c r="B414" s="44" t="str">
        <f>IF(C414="","",VLOOKUP($A414,'Infos Gerais'!$A$2:$D$101,4,FALSE))</f>
        <v>Extinto</v>
      </c>
      <c r="C414" s="5" t="str">
        <f>IF(A414="","",VLOOKUP($A414,'Infos Gerais'!$A$2:$I$101,7,FALSE))</f>
        <v>SEDESE</v>
      </c>
      <c r="D414" s="6" t="str">
        <f>IF(C414="","",VLOOKUP($A414,'Infos Gerais'!$A$2:$I$101,9,FALSE))</f>
        <v>INCED</v>
      </c>
      <c r="E414" s="126" t="s">
        <v>37</v>
      </c>
      <c r="F414" s="127"/>
      <c r="G414" s="128" t="s">
        <v>580</v>
      </c>
      <c r="H414" s="115">
        <v>39814</v>
      </c>
      <c r="I414" s="129">
        <v>39873</v>
      </c>
      <c r="J414" s="115">
        <v>39904</v>
      </c>
      <c r="K414" s="114">
        <v>39939</v>
      </c>
      <c r="L414" s="130">
        <v>9.7100000000000009</v>
      </c>
      <c r="M414" s="82">
        <v>0</v>
      </c>
    </row>
    <row r="415" spans="1:13" x14ac:dyDescent="0.25">
      <c r="A415" s="96" t="s">
        <v>504</v>
      </c>
      <c r="B415" s="44" t="str">
        <f>IF(C415="","",VLOOKUP($A415,'Infos Gerais'!$A$2:$D$101,4,FALSE))</f>
        <v>Extinto</v>
      </c>
      <c r="C415" s="5" t="str">
        <f>IF(A415="","",VLOOKUP($A415,'Infos Gerais'!$A$2:$I$101,7,FALSE))</f>
        <v>SEDESE</v>
      </c>
      <c r="D415" s="6" t="str">
        <f>IF(C415="","",VLOOKUP($A415,'Infos Gerais'!$A$2:$I$101,9,FALSE))</f>
        <v>INCED</v>
      </c>
      <c r="E415" s="126" t="s">
        <v>37</v>
      </c>
      <c r="F415" s="127"/>
      <c r="G415" s="128" t="s">
        <v>581</v>
      </c>
      <c r="H415" s="115">
        <v>39904</v>
      </c>
      <c r="I415" s="129">
        <v>39965</v>
      </c>
      <c r="J415" s="115">
        <v>39995</v>
      </c>
      <c r="K415" s="114">
        <v>40035</v>
      </c>
      <c r="L415" s="130">
        <v>7.33</v>
      </c>
      <c r="M415" s="82">
        <v>0</v>
      </c>
    </row>
    <row r="416" spans="1:13" x14ac:dyDescent="0.25">
      <c r="A416" s="96" t="s">
        <v>504</v>
      </c>
      <c r="B416" s="44" t="str">
        <f>IF(C416="","",VLOOKUP($A416,'Infos Gerais'!$A$2:$D$101,4,FALSE))</f>
        <v>Extinto</v>
      </c>
      <c r="C416" s="5" t="str">
        <f>IF(A416="","",VLOOKUP($A416,'Infos Gerais'!$A$2:$I$101,7,FALSE))</f>
        <v>SEDESE</v>
      </c>
      <c r="D416" s="6" t="str">
        <f>IF(C416="","",VLOOKUP($A416,'Infos Gerais'!$A$2:$I$101,9,FALSE))</f>
        <v>INCED</v>
      </c>
      <c r="E416" s="126" t="s">
        <v>37</v>
      </c>
      <c r="F416" s="127"/>
      <c r="G416" s="128" t="s">
        <v>582</v>
      </c>
      <c r="H416" s="115">
        <v>39995</v>
      </c>
      <c r="I416" s="129">
        <v>40057</v>
      </c>
      <c r="J416" s="115">
        <v>40087</v>
      </c>
      <c r="K416" s="114">
        <v>40128</v>
      </c>
      <c r="L416" s="130">
        <v>9.39</v>
      </c>
      <c r="M416" s="82">
        <v>0</v>
      </c>
    </row>
    <row r="417" spans="1:13" x14ac:dyDescent="0.25">
      <c r="A417" s="96" t="s">
        <v>504</v>
      </c>
      <c r="B417" s="44" t="str">
        <f>IF(C417="","",VLOOKUP($A417,'Infos Gerais'!$A$2:$D$101,4,FALSE))</f>
        <v>Extinto</v>
      </c>
      <c r="C417" s="5" t="str">
        <f>IF(A417="","",VLOOKUP($A417,'Infos Gerais'!$A$2:$I$101,7,FALSE))</f>
        <v>SEDESE</v>
      </c>
      <c r="D417" s="6" t="str">
        <f>IF(C417="","",VLOOKUP($A417,'Infos Gerais'!$A$2:$I$101,9,FALSE))</f>
        <v>INCED</v>
      </c>
      <c r="E417" s="126" t="s">
        <v>37</v>
      </c>
      <c r="F417" s="127"/>
      <c r="G417" s="128" t="s">
        <v>584</v>
      </c>
      <c r="H417" s="115">
        <v>40087</v>
      </c>
      <c r="I417" s="129">
        <v>40148</v>
      </c>
      <c r="J417" s="115">
        <v>40179</v>
      </c>
      <c r="K417" s="114">
        <v>40191</v>
      </c>
      <c r="L417" s="130">
        <v>8.2899999999999991</v>
      </c>
      <c r="M417" s="82">
        <v>0</v>
      </c>
    </row>
    <row r="418" spans="1:13" x14ac:dyDescent="0.25">
      <c r="A418" s="96" t="s">
        <v>505</v>
      </c>
      <c r="B418" s="44" t="str">
        <f>IF(C418="","",VLOOKUP($A418,'Infos Gerais'!$A$2:$D$101,4,FALSE))</f>
        <v>Extinto</v>
      </c>
      <c r="C418" s="5" t="str">
        <f>IF(A418="","",VLOOKUP($A418,'Infos Gerais'!$A$2:$I$101,7,FALSE))</f>
        <v>FEAM</v>
      </c>
      <c r="D418" s="6" t="str">
        <f>IF(C418="","",VLOOKUP($A418,'Infos Gerais'!$A$2:$I$101,9,FALSE))</f>
        <v>FIP</v>
      </c>
      <c r="E418" s="126" t="s">
        <v>29</v>
      </c>
      <c r="F418" s="127"/>
      <c r="G418" s="128" t="s">
        <v>583</v>
      </c>
      <c r="H418" s="115">
        <v>39661</v>
      </c>
      <c r="I418" s="129">
        <v>39753</v>
      </c>
      <c r="J418" s="115">
        <v>39753</v>
      </c>
      <c r="K418" s="114">
        <v>39778</v>
      </c>
      <c r="L418" s="130">
        <v>9.9600000000000009</v>
      </c>
      <c r="M418" s="82">
        <v>0</v>
      </c>
    </row>
    <row r="419" spans="1:13" x14ac:dyDescent="0.25">
      <c r="A419" s="96" t="s">
        <v>505</v>
      </c>
      <c r="B419" s="44" t="str">
        <f>IF(C419="","",VLOOKUP($A419,'Infos Gerais'!$A$2:$D$101,4,FALSE))</f>
        <v>Extinto</v>
      </c>
      <c r="C419" s="5" t="str">
        <f>IF(A419="","",VLOOKUP($A419,'Infos Gerais'!$A$2:$I$101,7,FALSE))</f>
        <v>FEAM</v>
      </c>
      <c r="D419" s="6" t="str">
        <f>IF(C419="","",VLOOKUP($A419,'Infos Gerais'!$A$2:$I$101,9,FALSE))</f>
        <v>FIP</v>
      </c>
      <c r="E419" s="126" t="s">
        <v>34</v>
      </c>
      <c r="F419" s="127"/>
      <c r="G419" s="128" t="s">
        <v>579</v>
      </c>
      <c r="H419" s="115">
        <v>39753</v>
      </c>
      <c r="I419" s="129">
        <v>39850</v>
      </c>
      <c r="J419" s="115">
        <v>39845</v>
      </c>
      <c r="K419" s="114">
        <v>39860</v>
      </c>
      <c r="L419" s="130">
        <v>10</v>
      </c>
      <c r="M419" s="82">
        <v>0</v>
      </c>
    </row>
    <row r="420" spans="1:13" x14ac:dyDescent="0.25">
      <c r="A420" s="96" t="s">
        <v>505</v>
      </c>
      <c r="B420" s="44" t="str">
        <f>IF(C420="","",VLOOKUP($A420,'Infos Gerais'!$A$2:$D$101,4,FALSE))</f>
        <v>Extinto</v>
      </c>
      <c r="C420" s="5" t="str">
        <f>IF(A420="","",VLOOKUP($A420,'Infos Gerais'!$A$2:$I$101,7,FALSE))</f>
        <v>FEAM</v>
      </c>
      <c r="D420" s="6" t="str">
        <f>IF(C420="","",VLOOKUP($A420,'Infos Gerais'!$A$2:$I$101,9,FALSE))</f>
        <v>FIP</v>
      </c>
      <c r="E420" s="126" t="s">
        <v>34</v>
      </c>
      <c r="F420" s="127"/>
      <c r="G420" s="128" t="s">
        <v>580</v>
      </c>
      <c r="H420" s="115">
        <v>39845</v>
      </c>
      <c r="I420" s="129">
        <v>39934</v>
      </c>
      <c r="J420" s="115">
        <v>39934</v>
      </c>
      <c r="K420" s="114">
        <v>39966</v>
      </c>
      <c r="L420" s="130">
        <v>9.9700000000000006</v>
      </c>
      <c r="M420" s="82">
        <v>0</v>
      </c>
    </row>
    <row r="421" spans="1:13" x14ac:dyDescent="0.25">
      <c r="A421" s="96" t="s">
        <v>505</v>
      </c>
      <c r="B421" s="44" t="str">
        <f>IF(C421="","",VLOOKUP($A421,'Infos Gerais'!$A$2:$D$101,4,FALSE))</f>
        <v>Extinto</v>
      </c>
      <c r="C421" s="5" t="str">
        <f>IF(A421="","",VLOOKUP($A421,'Infos Gerais'!$A$2:$I$101,7,FALSE))</f>
        <v>FEAM</v>
      </c>
      <c r="D421" s="6" t="str">
        <f>IF(C421="","",VLOOKUP($A421,'Infos Gerais'!$A$2:$I$101,9,FALSE))</f>
        <v>FIP</v>
      </c>
      <c r="E421" s="126" t="s">
        <v>34</v>
      </c>
      <c r="F421" s="127"/>
      <c r="G421" s="128" t="s">
        <v>581</v>
      </c>
      <c r="H421" s="115">
        <v>39934</v>
      </c>
      <c r="I421" s="129">
        <v>40026</v>
      </c>
      <c r="J421" s="115">
        <v>40026</v>
      </c>
      <c r="K421" s="114">
        <v>39954</v>
      </c>
      <c r="L421" s="130">
        <v>9.99</v>
      </c>
      <c r="M421" s="82">
        <v>0</v>
      </c>
    </row>
    <row r="422" spans="1:13" x14ac:dyDescent="0.25">
      <c r="A422" s="96" t="s">
        <v>505</v>
      </c>
      <c r="B422" s="44" t="str">
        <f>IF(C422="","",VLOOKUP($A422,'Infos Gerais'!$A$2:$D$101,4,FALSE))</f>
        <v>Extinto</v>
      </c>
      <c r="C422" s="5" t="str">
        <f>IF(A422="","",VLOOKUP($A422,'Infos Gerais'!$A$2:$I$101,7,FALSE))</f>
        <v>FEAM</v>
      </c>
      <c r="D422" s="6" t="str">
        <f>IF(C422="","",VLOOKUP($A422,'Infos Gerais'!$A$2:$I$101,9,FALSE))</f>
        <v>FIP</v>
      </c>
      <c r="E422" s="126" t="s">
        <v>37</v>
      </c>
      <c r="F422" s="127"/>
      <c r="G422" s="128" t="s">
        <v>582</v>
      </c>
      <c r="H422" s="115">
        <v>40026</v>
      </c>
      <c r="I422" s="129">
        <v>40087</v>
      </c>
      <c r="J422" s="115">
        <v>40118</v>
      </c>
      <c r="K422" s="114">
        <v>40156</v>
      </c>
      <c r="L422" s="130">
        <v>9.16</v>
      </c>
      <c r="M422" s="82">
        <v>0</v>
      </c>
    </row>
    <row r="423" spans="1:13" x14ac:dyDescent="0.25">
      <c r="A423" s="96" t="s">
        <v>505</v>
      </c>
      <c r="B423" s="44" t="str">
        <f>IF(C423="","",VLOOKUP($A423,'Infos Gerais'!$A$2:$D$101,4,FALSE))</f>
        <v>Extinto</v>
      </c>
      <c r="C423" s="5" t="str">
        <f>IF(A423="","",VLOOKUP($A423,'Infos Gerais'!$A$2:$I$101,7,FALSE))</f>
        <v>FEAM</v>
      </c>
      <c r="D423" s="6" t="str">
        <f>IF(C423="","",VLOOKUP($A423,'Infos Gerais'!$A$2:$I$101,9,FALSE))</f>
        <v>FIP</v>
      </c>
      <c r="E423" s="126" t="s">
        <v>37</v>
      </c>
      <c r="F423" s="127"/>
      <c r="G423" s="128" t="s">
        <v>584</v>
      </c>
      <c r="H423" s="115">
        <v>40118</v>
      </c>
      <c r="I423" s="129">
        <v>40179</v>
      </c>
      <c r="J423" s="115">
        <v>40210</v>
      </c>
      <c r="K423" s="114">
        <v>40246</v>
      </c>
      <c r="L423" s="130">
        <v>9.6199999999999992</v>
      </c>
      <c r="M423" s="82">
        <v>0</v>
      </c>
    </row>
    <row r="424" spans="1:13" x14ac:dyDescent="0.25">
      <c r="A424" s="96" t="s">
        <v>505</v>
      </c>
      <c r="B424" s="44" t="str">
        <f>IF(C424="","",VLOOKUP($A424,'Infos Gerais'!$A$2:$D$101,4,FALSE))</f>
        <v>Extinto</v>
      </c>
      <c r="C424" s="5" t="str">
        <f>IF(A424="","",VLOOKUP($A424,'Infos Gerais'!$A$2:$I$101,7,FALSE))</f>
        <v>FEAM</v>
      </c>
      <c r="D424" s="6" t="str">
        <f>IF(C424="","",VLOOKUP($A424,'Infos Gerais'!$A$2:$I$101,9,FALSE))</f>
        <v>FIP</v>
      </c>
      <c r="E424" s="126" t="s">
        <v>37</v>
      </c>
      <c r="F424" s="127"/>
      <c r="G424" s="128" t="s">
        <v>585</v>
      </c>
      <c r="H424" s="115">
        <v>40210</v>
      </c>
      <c r="I424" s="129">
        <v>40269</v>
      </c>
      <c r="J424" s="115">
        <v>40299</v>
      </c>
      <c r="K424" s="114">
        <v>40336</v>
      </c>
      <c r="L424" s="130">
        <v>9.81</v>
      </c>
      <c r="M424" s="82">
        <v>0</v>
      </c>
    </row>
    <row r="425" spans="1:13" x14ac:dyDescent="0.25">
      <c r="A425" s="96" t="s">
        <v>505</v>
      </c>
      <c r="B425" s="44" t="str">
        <f>IF(C425="","",VLOOKUP($A425,'Infos Gerais'!$A$2:$D$101,4,FALSE))</f>
        <v>Extinto</v>
      </c>
      <c r="C425" s="5" t="str">
        <f>IF(A425="","",VLOOKUP($A425,'Infos Gerais'!$A$2:$I$101,7,FALSE))</f>
        <v>FEAM</v>
      </c>
      <c r="D425" s="6" t="str">
        <f>IF(C425="","",VLOOKUP($A425,'Infos Gerais'!$A$2:$I$101,9,FALSE))</f>
        <v>FIP</v>
      </c>
      <c r="E425" s="126" t="s">
        <v>37</v>
      </c>
      <c r="F425" s="127"/>
      <c r="G425" s="128" t="s">
        <v>586</v>
      </c>
      <c r="H425" s="115">
        <v>40299</v>
      </c>
      <c r="I425" s="129">
        <v>40360</v>
      </c>
      <c r="J425" s="115">
        <v>40391</v>
      </c>
      <c r="K425" s="114">
        <v>40421</v>
      </c>
      <c r="L425" s="130">
        <v>9.1</v>
      </c>
      <c r="M425" s="82">
        <v>0</v>
      </c>
    </row>
    <row r="426" spans="1:13" x14ac:dyDescent="0.25">
      <c r="A426" s="96" t="s">
        <v>505</v>
      </c>
      <c r="B426" s="44" t="str">
        <f>IF(C426="","",VLOOKUP($A426,'Infos Gerais'!$A$2:$D$101,4,FALSE))</f>
        <v>Extinto</v>
      </c>
      <c r="C426" s="5" t="str">
        <f>IF(A426="","",VLOOKUP($A426,'Infos Gerais'!$A$2:$I$101,7,FALSE))</f>
        <v>FEAM</v>
      </c>
      <c r="D426" s="6" t="str">
        <f>IF(C426="","",VLOOKUP($A426,'Infos Gerais'!$A$2:$I$101,9,FALSE))</f>
        <v>FIP</v>
      </c>
      <c r="E426" s="126" t="s">
        <v>43</v>
      </c>
      <c r="F426" s="127"/>
      <c r="G426" s="128" t="s">
        <v>587</v>
      </c>
      <c r="H426" s="115">
        <v>40391</v>
      </c>
      <c r="I426" s="129">
        <v>40452</v>
      </c>
      <c r="J426" s="115">
        <v>40483</v>
      </c>
      <c r="K426" s="114">
        <v>40513</v>
      </c>
      <c r="L426" s="130">
        <v>9.7899999999999991</v>
      </c>
      <c r="M426" s="82">
        <v>0</v>
      </c>
    </row>
    <row r="427" spans="1:13" x14ac:dyDescent="0.25">
      <c r="A427" s="96" t="s">
        <v>505</v>
      </c>
      <c r="B427" s="44" t="str">
        <f>IF(C427="","",VLOOKUP($A427,'Infos Gerais'!$A$2:$D$101,4,FALSE))</f>
        <v>Extinto</v>
      </c>
      <c r="C427" s="5" t="str">
        <f>IF(A427="","",VLOOKUP($A427,'Infos Gerais'!$A$2:$I$101,7,FALSE))</f>
        <v>FEAM</v>
      </c>
      <c r="D427" s="6" t="str">
        <f>IF(C427="","",VLOOKUP($A427,'Infos Gerais'!$A$2:$I$101,9,FALSE))</f>
        <v>FIP</v>
      </c>
      <c r="E427" s="126" t="s">
        <v>43</v>
      </c>
      <c r="F427" s="127"/>
      <c r="G427" s="128" t="s">
        <v>588</v>
      </c>
      <c r="H427" s="115">
        <v>40483</v>
      </c>
      <c r="I427" s="129">
        <v>40544</v>
      </c>
      <c r="J427" s="115">
        <v>40575</v>
      </c>
      <c r="K427" s="114">
        <v>40624</v>
      </c>
      <c r="L427" s="130">
        <v>8.0500000000000007</v>
      </c>
      <c r="M427" s="82">
        <v>0</v>
      </c>
    </row>
    <row r="428" spans="1:13" x14ac:dyDescent="0.25">
      <c r="A428" s="96" t="s">
        <v>505</v>
      </c>
      <c r="B428" s="44" t="str">
        <f>IF(C428="","",VLOOKUP($A428,'Infos Gerais'!$A$2:$D$101,4,FALSE))</f>
        <v>Extinto</v>
      </c>
      <c r="C428" s="5" t="str">
        <f>IF(A428="","",VLOOKUP($A428,'Infos Gerais'!$A$2:$I$101,7,FALSE))</f>
        <v>FEAM</v>
      </c>
      <c r="D428" s="6" t="str">
        <f>IF(C428="","",VLOOKUP($A428,'Infos Gerais'!$A$2:$I$101,9,FALSE))</f>
        <v>FIP</v>
      </c>
      <c r="E428" s="126" t="s">
        <v>46</v>
      </c>
      <c r="F428" s="127"/>
      <c r="G428" s="128" t="s">
        <v>589</v>
      </c>
      <c r="H428" s="115">
        <v>40575</v>
      </c>
      <c r="I428" s="129">
        <v>40634</v>
      </c>
      <c r="J428" s="115">
        <v>40664</v>
      </c>
      <c r="K428" s="114">
        <v>40703</v>
      </c>
      <c r="L428" s="130">
        <v>9.65</v>
      </c>
      <c r="M428" s="82">
        <v>0</v>
      </c>
    </row>
    <row r="429" spans="1:13" x14ac:dyDescent="0.25">
      <c r="A429" s="96" t="s">
        <v>505</v>
      </c>
      <c r="B429" s="44" t="str">
        <f>IF(C429="","",VLOOKUP($A429,'Infos Gerais'!$A$2:$D$101,4,FALSE))</f>
        <v>Extinto</v>
      </c>
      <c r="C429" s="5" t="str">
        <f>IF(A429="","",VLOOKUP($A429,'Infos Gerais'!$A$2:$I$101,7,FALSE))</f>
        <v>FEAM</v>
      </c>
      <c r="D429" s="6" t="str">
        <f>IF(C429="","",VLOOKUP($A429,'Infos Gerais'!$A$2:$I$101,9,FALSE))</f>
        <v>FIP</v>
      </c>
      <c r="E429" s="126" t="s">
        <v>46</v>
      </c>
      <c r="F429" s="127"/>
      <c r="G429" s="128" t="s">
        <v>590</v>
      </c>
      <c r="H429" s="115">
        <v>40664</v>
      </c>
      <c r="I429" s="129">
        <v>40725</v>
      </c>
      <c r="J429" s="115">
        <v>40756</v>
      </c>
      <c r="K429" s="114">
        <v>40780</v>
      </c>
      <c r="L429" s="130">
        <v>8.64</v>
      </c>
      <c r="M429" s="82">
        <v>0</v>
      </c>
    </row>
    <row r="430" spans="1:13" x14ac:dyDescent="0.25">
      <c r="A430" s="96" t="s">
        <v>505</v>
      </c>
      <c r="B430" s="44" t="str">
        <f>IF(C430="","",VLOOKUP($A430,'Infos Gerais'!$A$2:$D$101,4,FALSE))</f>
        <v>Extinto</v>
      </c>
      <c r="C430" s="5" t="str">
        <f>IF(A430="","",VLOOKUP($A430,'Infos Gerais'!$A$2:$I$101,7,FALSE))</f>
        <v>FEAM</v>
      </c>
      <c r="D430" s="6" t="str">
        <f>IF(C430="","",VLOOKUP($A430,'Infos Gerais'!$A$2:$I$101,9,FALSE))</f>
        <v>FIP</v>
      </c>
      <c r="E430" s="126" t="s">
        <v>46</v>
      </c>
      <c r="F430" s="127"/>
      <c r="G430" s="128" t="s">
        <v>591</v>
      </c>
      <c r="H430" s="115">
        <v>40756</v>
      </c>
      <c r="I430" s="129">
        <v>40817</v>
      </c>
      <c r="J430" s="115">
        <v>40848</v>
      </c>
      <c r="K430" s="114">
        <v>40871</v>
      </c>
      <c r="L430" s="130">
        <v>9</v>
      </c>
      <c r="M430" s="82">
        <v>0</v>
      </c>
    </row>
    <row r="431" spans="1:13" x14ac:dyDescent="0.25">
      <c r="A431" s="96" t="s">
        <v>505</v>
      </c>
      <c r="B431" s="44" t="str">
        <f>IF(C431="","",VLOOKUP($A431,'Infos Gerais'!$A$2:$D$101,4,FALSE))</f>
        <v>Extinto</v>
      </c>
      <c r="C431" s="5" t="str">
        <f>IF(A431="","",VLOOKUP($A431,'Infos Gerais'!$A$2:$I$101,7,FALSE))</f>
        <v>FEAM</v>
      </c>
      <c r="D431" s="6" t="str">
        <f>IF(C431="","",VLOOKUP($A431,'Infos Gerais'!$A$2:$I$101,9,FALSE))</f>
        <v>FIP</v>
      </c>
      <c r="E431" s="126" t="s">
        <v>46</v>
      </c>
      <c r="F431" s="127"/>
      <c r="G431" s="128" t="s">
        <v>592</v>
      </c>
      <c r="H431" s="115">
        <v>40848</v>
      </c>
      <c r="I431" s="129">
        <v>40878</v>
      </c>
      <c r="J431" s="115">
        <v>40909</v>
      </c>
      <c r="K431" s="114">
        <v>40934</v>
      </c>
      <c r="L431" s="130">
        <v>9.7200000000000006</v>
      </c>
      <c r="M431" s="82">
        <v>0</v>
      </c>
    </row>
    <row r="432" spans="1:13" x14ac:dyDescent="0.25">
      <c r="A432" s="96" t="s">
        <v>505</v>
      </c>
      <c r="B432" s="44" t="str">
        <f>IF(C432="","",VLOOKUP($A432,'Infos Gerais'!$A$2:$D$101,4,FALSE))</f>
        <v>Extinto</v>
      </c>
      <c r="C432" s="5" t="str">
        <f>IF(A432="","",VLOOKUP($A432,'Infos Gerais'!$A$2:$I$101,7,FALSE))</f>
        <v>FEAM</v>
      </c>
      <c r="D432" s="6" t="str">
        <f>IF(C432="","",VLOOKUP($A432,'Infos Gerais'!$A$2:$I$101,9,FALSE))</f>
        <v>FIP</v>
      </c>
      <c r="E432" s="126" t="s">
        <v>49</v>
      </c>
      <c r="F432" s="127"/>
      <c r="G432" s="128" t="s">
        <v>593</v>
      </c>
      <c r="H432" s="115">
        <v>40909</v>
      </c>
      <c r="I432" s="129">
        <v>41000</v>
      </c>
      <c r="J432" s="115">
        <v>41030</v>
      </c>
      <c r="K432" s="114">
        <v>41059</v>
      </c>
      <c r="L432" s="130">
        <v>7.5</v>
      </c>
      <c r="M432" s="82">
        <v>0</v>
      </c>
    </row>
    <row r="433" spans="1:13" x14ac:dyDescent="0.25">
      <c r="A433" s="96" t="s">
        <v>505</v>
      </c>
      <c r="B433" s="44" t="str">
        <f>IF(C433="","",VLOOKUP($A433,'Infos Gerais'!$A$2:$D$101,4,FALSE))</f>
        <v>Extinto</v>
      </c>
      <c r="C433" s="5" t="str">
        <f>IF(A433="","",VLOOKUP($A433,'Infos Gerais'!$A$2:$I$101,7,FALSE))</f>
        <v>FEAM</v>
      </c>
      <c r="D433" s="6" t="str">
        <f>IF(C433="","",VLOOKUP($A433,'Infos Gerais'!$A$2:$I$101,9,FALSE))</f>
        <v>FIP</v>
      </c>
      <c r="E433" s="126" t="s">
        <v>49</v>
      </c>
      <c r="F433" s="127"/>
      <c r="G433" s="128" t="s">
        <v>594</v>
      </c>
      <c r="H433" s="115">
        <v>41030</v>
      </c>
      <c r="I433" s="129">
        <v>41122</v>
      </c>
      <c r="J433" s="115">
        <v>41153</v>
      </c>
      <c r="K433" s="114">
        <v>41180</v>
      </c>
      <c r="L433" s="130">
        <v>8.39</v>
      </c>
      <c r="M433" s="82">
        <v>0</v>
      </c>
    </row>
    <row r="434" spans="1:13" x14ac:dyDescent="0.25">
      <c r="A434" s="96" t="s">
        <v>505</v>
      </c>
      <c r="B434" s="44" t="str">
        <f>IF(C434="","",VLOOKUP($A434,'Infos Gerais'!$A$2:$D$101,4,FALSE))</f>
        <v>Extinto</v>
      </c>
      <c r="C434" s="5" t="str">
        <f>IF(A434="","",VLOOKUP($A434,'Infos Gerais'!$A$2:$I$101,7,FALSE))</f>
        <v>FEAM</v>
      </c>
      <c r="D434" s="6" t="str">
        <f>IF(C434="","",VLOOKUP($A434,'Infos Gerais'!$A$2:$I$101,9,FALSE))</f>
        <v>FIP</v>
      </c>
      <c r="E434" s="126" t="s">
        <v>52</v>
      </c>
      <c r="F434" s="127"/>
      <c r="G434" s="128" t="s">
        <v>595</v>
      </c>
      <c r="H434" s="115">
        <v>41153</v>
      </c>
      <c r="I434" s="129">
        <v>41244</v>
      </c>
      <c r="J434" s="115">
        <v>41275</v>
      </c>
      <c r="K434" s="114">
        <v>41311</v>
      </c>
      <c r="L434" s="130">
        <v>8.91</v>
      </c>
      <c r="M434" s="82">
        <v>0</v>
      </c>
    </row>
    <row r="435" spans="1:13" x14ac:dyDescent="0.25">
      <c r="A435" s="96" t="s">
        <v>505</v>
      </c>
      <c r="B435" s="44" t="str">
        <f>IF(C435="","",VLOOKUP($A435,'Infos Gerais'!$A$2:$D$101,4,FALSE))</f>
        <v>Extinto</v>
      </c>
      <c r="C435" s="5" t="str">
        <f>IF(A435="","",VLOOKUP($A435,'Infos Gerais'!$A$2:$I$101,7,FALSE))</f>
        <v>FEAM</v>
      </c>
      <c r="D435" s="6" t="str">
        <f>IF(C435="","",VLOOKUP($A435,'Infos Gerais'!$A$2:$I$101,9,FALSE))</f>
        <v>FIP</v>
      </c>
      <c r="E435" s="126" t="s">
        <v>55</v>
      </c>
      <c r="F435" s="127"/>
      <c r="G435" s="128" t="s">
        <v>596</v>
      </c>
      <c r="H435" s="115">
        <v>41275</v>
      </c>
      <c r="I435" s="129">
        <v>41365</v>
      </c>
      <c r="J435" s="115">
        <v>41395</v>
      </c>
      <c r="K435" s="114">
        <v>41422</v>
      </c>
      <c r="L435" s="130">
        <v>8.84</v>
      </c>
      <c r="M435" s="82">
        <v>0</v>
      </c>
    </row>
    <row r="436" spans="1:13" x14ac:dyDescent="0.25">
      <c r="A436" s="96" t="s">
        <v>505</v>
      </c>
      <c r="B436" s="44" t="str">
        <f>IF(C436="","",VLOOKUP($A436,'Infos Gerais'!$A$2:$D$101,4,FALSE))</f>
        <v>Extinto</v>
      </c>
      <c r="C436" s="5" t="str">
        <f>IF(A436="","",VLOOKUP($A436,'Infos Gerais'!$A$2:$I$101,7,FALSE))</f>
        <v>FEAM</v>
      </c>
      <c r="D436" s="6" t="str">
        <f>IF(C436="","",VLOOKUP($A436,'Infos Gerais'!$A$2:$I$101,9,FALSE))</f>
        <v>FIP</v>
      </c>
      <c r="E436" s="126" t="s">
        <v>58</v>
      </c>
      <c r="F436" s="127"/>
      <c r="G436" s="128" t="s">
        <v>597</v>
      </c>
      <c r="H436" s="115">
        <v>41395</v>
      </c>
      <c r="I436" s="129">
        <v>41487</v>
      </c>
      <c r="J436" s="115">
        <v>41518</v>
      </c>
      <c r="K436" s="114">
        <v>41555</v>
      </c>
      <c r="L436" s="130">
        <v>10</v>
      </c>
      <c r="M436" s="82">
        <v>0</v>
      </c>
    </row>
    <row r="437" spans="1:13" x14ac:dyDescent="0.25">
      <c r="A437" s="96" t="s">
        <v>505</v>
      </c>
      <c r="B437" s="44" t="str">
        <f>IF(C437="","",VLOOKUP($A437,'Infos Gerais'!$A$2:$D$101,4,FALSE))</f>
        <v>Extinto</v>
      </c>
      <c r="C437" s="5" t="str">
        <f>IF(A437="","",VLOOKUP($A437,'Infos Gerais'!$A$2:$I$101,7,FALSE))</f>
        <v>FEAM</v>
      </c>
      <c r="D437" s="6" t="str">
        <f>IF(C437="","",VLOOKUP($A437,'Infos Gerais'!$A$2:$I$101,9,FALSE))</f>
        <v>FIP</v>
      </c>
      <c r="E437" s="126" t="s">
        <v>58</v>
      </c>
      <c r="F437" s="127"/>
      <c r="G437" s="128" t="s">
        <v>598</v>
      </c>
      <c r="H437" s="115">
        <v>41518</v>
      </c>
      <c r="I437" s="129">
        <v>41609</v>
      </c>
      <c r="J437" s="115">
        <v>41640</v>
      </c>
      <c r="K437" s="114">
        <v>41682</v>
      </c>
      <c r="L437" s="130">
        <v>9.08</v>
      </c>
      <c r="M437" s="82">
        <v>0</v>
      </c>
    </row>
    <row r="438" spans="1:13" x14ac:dyDescent="0.25">
      <c r="A438" s="96" t="s">
        <v>505</v>
      </c>
      <c r="B438" s="44" t="str">
        <f>IF(C438="","",VLOOKUP($A438,'Infos Gerais'!$A$2:$D$101,4,FALSE))</f>
        <v>Extinto</v>
      </c>
      <c r="C438" s="5" t="str">
        <f>IF(A438="","",VLOOKUP($A438,'Infos Gerais'!$A$2:$I$101,7,FALSE))</f>
        <v>FEAM</v>
      </c>
      <c r="D438" s="6" t="str">
        <f>IF(C438="","",VLOOKUP($A438,'Infos Gerais'!$A$2:$I$101,9,FALSE))</f>
        <v>FIP</v>
      </c>
      <c r="E438" s="126" t="s">
        <v>60</v>
      </c>
      <c r="F438" s="127"/>
      <c r="G438" s="128" t="s">
        <v>599</v>
      </c>
      <c r="H438" s="115">
        <v>41640</v>
      </c>
      <c r="I438" s="129">
        <v>41730</v>
      </c>
      <c r="J438" s="115">
        <v>41760</v>
      </c>
      <c r="K438" s="114">
        <v>41788</v>
      </c>
      <c r="L438" s="130">
        <v>9.6</v>
      </c>
      <c r="M438" s="82">
        <v>0</v>
      </c>
    </row>
    <row r="439" spans="1:13" x14ac:dyDescent="0.25">
      <c r="A439" s="96" t="s">
        <v>505</v>
      </c>
      <c r="B439" s="44" t="str">
        <f>IF(C439="","",VLOOKUP($A439,'Infos Gerais'!$A$2:$D$101,4,FALSE))</f>
        <v>Extinto</v>
      </c>
      <c r="C439" s="5" t="str">
        <f>IF(A439="","",VLOOKUP($A439,'Infos Gerais'!$A$2:$I$101,7,FALSE))</f>
        <v>FEAM</v>
      </c>
      <c r="D439" s="6" t="str">
        <f>IF(C439="","",VLOOKUP($A439,'Infos Gerais'!$A$2:$I$101,9,FALSE))</f>
        <v>FIP</v>
      </c>
      <c r="E439" s="126" t="s">
        <v>60</v>
      </c>
      <c r="F439" s="127"/>
      <c r="G439" s="128" t="s">
        <v>600</v>
      </c>
      <c r="H439" s="115">
        <v>41760</v>
      </c>
      <c r="I439" s="129">
        <v>41852</v>
      </c>
      <c r="J439" s="115">
        <v>41883</v>
      </c>
      <c r="K439" s="114">
        <v>41925</v>
      </c>
      <c r="L439" s="130">
        <v>9.93</v>
      </c>
      <c r="M439" s="82">
        <v>0</v>
      </c>
    </row>
    <row r="440" spans="1:13" x14ac:dyDescent="0.25">
      <c r="A440" s="96" t="s">
        <v>505</v>
      </c>
      <c r="B440" s="44" t="str">
        <f>IF(C440="","",VLOOKUP($A440,'Infos Gerais'!$A$2:$D$101,4,FALSE))</f>
        <v>Extinto</v>
      </c>
      <c r="C440" s="5" t="str">
        <f>IF(A440="","",VLOOKUP($A440,'Infos Gerais'!$A$2:$I$101,7,FALSE))</f>
        <v>FEAM</v>
      </c>
      <c r="D440" s="6" t="str">
        <f>IF(C440="","",VLOOKUP($A440,'Infos Gerais'!$A$2:$I$101,9,FALSE))</f>
        <v>FIP</v>
      </c>
      <c r="E440" s="126" t="s">
        <v>60</v>
      </c>
      <c r="F440" s="127"/>
      <c r="G440" s="128" t="s">
        <v>601</v>
      </c>
      <c r="H440" s="115">
        <v>41883</v>
      </c>
      <c r="I440" s="129">
        <v>41974</v>
      </c>
      <c r="J440" s="115">
        <v>42005</v>
      </c>
      <c r="K440" s="114">
        <v>42048</v>
      </c>
      <c r="L440" s="130">
        <v>6.6</v>
      </c>
      <c r="M440" s="82">
        <v>0</v>
      </c>
    </row>
    <row r="441" spans="1:13" x14ac:dyDescent="0.25">
      <c r="A441" s="96" t="s">
        <v>505</v>
      </c>
      <c r="B441" s="44" t="str">
        <f>IF(C441="","",VLOOKUP($A441,'Infos Gerais'!$A$2:$D$101,4,FALSE))</f>
        <v>Extinto</v>
      </c>
      <c r="C441" s="5" t="str">
        <f>IF(A441="","",VLOOKUP($A441,'Infos Gerais'!$A$2:$I$101,7,FALSE))</f>
        <v>FEAM</v>
      </c>
      <c r="D441" s="6" t="str">
        <f>IF(C441="","",VLOOKUP($A441,'Infos Gerais'!$A$2:$I$101,9,FALSE))</f>
        <v>FIP</v>
      </c>
      <c r="E441" s="126" t="s">
        <v>62</v>
      </c>
      <c r="F441" s="127"/>
      <c r="G441" s="128" t="s">
        <v>602</v>
      </c>
      <c r="H441" s="115">
        <v>42005</v>
      </c>
      <c r="I441" s="129">
        <v>42095</v>
      </c>
      <c r="J441" s="115">
        <v>42125</v>
      </c>
      <c r="K441" s="114">
        <v>42157</v>
      </c>
      <c r="L441" s="130">
        <v>10</v>
      </c>
      <c r="M441" s="82">
        <v>0</v>
      </c>
    </row>
    <row r="442" spans="1:13" x14ac:dyDescent="0.25">
      <c r="A442" s="96" t="s">
        <v>505</v>
      </c>
      <c r="B442" s="44" t="str">
        <f>IF(C442="","",VLOOKUP($A442,'Infos Gerais'!$A$2:$D$101,4,FALSE))</f>
        <v>Extinto</v>
      </c>
      <c r="C442" s="5" t="str">
        <f>IF(A442="","",VLOOKUP($A442,'Infos Gerais'!$A$2:$I$101,7,FALSE))</f>
        <v>FEAM</v>
      </c>
      <c r="D442" s="6" t="str">
        <f>IF(C442="","",VLOOKUP($A442,'Infos Gerais'!$A$2:$I$101,9,FALSE))</f>
        <v>FIP</v>
      </c>
      <c r="E442" s="126" t="s">
        <v>62</v>
      </c>
      <c r="F442" s="127"/>
      <c r="G442" s="128" t="s">
        <v>603</v>
      </c>
      <c r="H442" s="115">
        <v>42125</v>
      </c>
      <c r="I442" s="129">
        <v>42217</v>
      </c>
      <c r="J442" s="115">
        <v>42248</v>
      </c>
      <c r="K442" s="114">
        <v>42279</v>
      </c>
      <c r="L442" s="130">
        <v>7</v>
      </c>
      <c r="M442" s="82">
        <v>0</v>
      </c>
    </row>
    <row r="443" spans="1:13" x14ac:dyDescent="0.25">
      <c r="A443" s="96" t="s">
        <v>505</v>
      </c>
      <c r="B443" s="44" t="str">
        <f>IF(C443="","",VLOOKUP($A443,'Infos Gerais'!$A$2:$D$101,4,FALSE))</f>
        <v>Extinto</v>
      </c>
      <c r="C443" s="5" t="str">
        <f>IF(A443="","",VLOOKUP($A443,'Infos Gerais'!$A$2:$I$101,7,FALSE))</f>
        <v>FEAM</v>
      </c>
      <c r="D443" s="6" t="str">
        <f>IF(C443="","",VLOOKUP($A443,'Infos Gerais'!$A$2:$I$101,9,FALSE))</f>
        <v>FIP</v>
      </c>
      <c r="E443" s="126" t="s">
        <v>62</v>
      </c>
      <c r="F443" s="127"/>
      <c r="G443" s="128" t="s">
        <v>604</v>
      </c>
      <c r="H443" s="115">
        <v>42248</v>
      </c>
      <c r="I443" s="129">
        <v>42339</v>
      </c>
      <c r="J443" s="115">
        <v>42370</v>
      </c>
      <c r="K443" s="114">
        <v>42460</v>
      </c>
      <c r="L443" s="130">
        <v>6.6</v>
      </c>
      <c r="M443" s="82">
        <v>0</v>
      </c>
    </row>
    <row r="444" spans="1:13" x14ac:dyDescent="0.25">
      <c r="A444" s="96" t="s">
        <v>506</v>
      </c>
      <c r="B444" s="44" t="str">
        <f>IF(C444="","",VLOOKUP($A444,'Infos Gerais'!$A$2:$D$101,4,FALSE))</f>
        <v>Extinto</v>
      </c>
      <c r="C444" s="5" t="str">
        <f>IF(A444="","",VLOOKUP($A444,'Infos Gerais'!$A$2:$I$101,7,FALSE))</f>
        <v>SEE</v>
      </c>
      <c r="D444" s="6" t="str">
        <f>IF(C444="","",VLOOKUP($A444,'Infos Gerais'!$A$2:$I$101,9,FALSE))</f>
        <v>ICSM</v>
      </c>
      <c r="E444" s="126" t="s">
        <v>29</v>
      </c>
      <c r="F444" s="127"/>
      <c r="G444" s="128" t="s">
        <v>583</v>
      </c>
      <c r="H444" s="115">
        <v>39722</v>
      </c>
      <c r="I444" s="129">
        <v>39783</v>
      </c>
      <c r="J444" s="115">
        <v>39814</v>
      </c>
      <c r="K444" s="114">
        <v>39843</v>
      </c>
      <c r="L444" s="130">
        <v>4</v>
      </c>
      <c r="M444" s="82">
        <v>0</v>
      </c>
    </row>
    <row r="445" spans="1:13" x14ac:dyDescent="0.25">
      <c r="A445" s="96" t="s">
        <v>506</v>
      </c>
      <c r="B445" s="44" t="str">
        <f>IF(C445="","",VLOOKUP($A445,'Infos Gerais'!$A$2:$D$101,4,FALSE))</f>
        <v>Extinto</v>
      </c>
      <c r="C445" s="5" t="str">
        <f>IF(A445="","",VLOOKUP($A445,'Infos Gerais'!$A$2:$I$101,7,FALSE))</f>
        <v>SEE</v>
      </c>
      <c r="D445" s="6" t="str">
        <f>IF(C445="","",VLOOKUP($A445,'Infos Gerais'!$A$2:$I$101,9,FALSE))</f>
        <v>ICSM</v>
      </c>
      <c r="E445" s="126" t="s">
        <v>34</v>
      </c>
      <c r="F445" s="127"/>
      <c r="G445" s="128" t="s">
        <v>579</v>
      </c>
      <c r="H445" s="115">
        <v>39814</v>
      </c>
      <c r="I445" s="129">
        <v>39873</v>
      </c>
      <c r="J445" s="115">
        <v>39904</v>
      </c>
      <c r="K445" s="131">
        <v>39960</v>
      </c>
      <c r="L445" s="130" t="s">
        <v>578</v>
      </c>
      <c r="M445" s="82">
        <v>0</v>
      </c>
    </row>
    <row r="446" spans="1:13" x14ac:dyDescent="0.25">
      <c r="A446" s="96" t="s">
        <v>506</v>
      </c>
      <c r="B446" s="44" t="str">
        <f>IF(C446="","",VLOOKUP($A446,'Infos Gerais'!$A$2:$D$101,4,FALSE))</f>
        <v>Extinto</v>
      </c>
      <c r="C446" s="5" t="str">
        <f>IF(A446="","",VLOOKUP($A446,'Infos Gerais'!$A$2:$I$101,7,FALSE))</f>
        <v>SEE</v>
      </c>
      <c r="D446" s="6" t="str">
        <f>IF(C446="","",VLOOKUP($A446,'Infos Gerais'!$A$2:$I$101,9,FALSE))</f>
        <v>ICSM</v>
      </c>
      <c r="E446" s="126" t="s">
        <v>34</v>
      </c>
      <c r="F446" s="127"/>
      <c r="G446" s="128" t="s">
        <v>580</v>
      </c>
      <c r="H446" s="115">
        <v>39904</v>
      </c>
      <c r="I446" s="129">
        <v>39965</v>
      </c>
      <c r="J446" s="115">
        <v>39995</v>
      </c>
      <c r="K446" s="114">
        <v>40011</v>
      </c>
      <c r="L446" s="130">
        <v>10</v>
      </c>
      <c r="M446" s="82">
        <v>0</v>
      </c>
    </row>
    <row r="447" spans="1:13" x14ac:dyDescent="0.25">
      <c r="A447" s="96" t="s">
        <v>506</v>
      </c>
      <c r="B447" s="44" t="str">
        <f>IF(C447="","",VLOOKUP($A447,'Infos Gerais'!$A$2:$D$101,4,FALSE))</f>
        <v>Extinto</v>
      </c>
      <c r="C447" s="5" t="str">
        <f>IF(A447="","",VLOOKUP($A447,'Infos Gerais'!$A$2:$I$101,7,FALSE))</f>
        <v>SEE</v>
      </c>
      <c r="D447" s="6" t="str">
        <f>IF(C447="","",VLOOKUP($A447,'Infos Gerais'!$A$2:$I$101,9,FALSE))</f>
        <v>ICSM</v>
      </c>
      <c r="E447" s="126" t="s">
        <v>34</v>
      </c>
      <c r="F447" s="127"/>
      <c r="G447" s="128" t="s">
        <v>581</v>
      </c>
      <c r="H447" s="115">
        <v>39995</v>
      </c>
      <c r="I447" s="129">
        <v>40057</v>
      </c>
      <c r="J447" s="115">
        <v>40087</v>
      </c>
      <c r="K447" s="131">
        <v>40115</v>
      </c>
      <c r="L447" s="130" t="s">
        <v>578</v>
      </c>
      <c r="M447" s="82">
        <v>0</v>
      </c>
    </row>
    <row r="448" spans="1:13" x14ac:dyDescent="0.25">
      <c r="A448" s="96" t="s">
        <v>506</v>
      </c>
      <c r="B448" s="44" t="str">
        <f>IF(C448="","",VLOOKUP($A448,'Infos Gerais'!$A$2:$D$101,4,FALSE))</f>
        <v>Extinto</v>
      </c>
      <c r="C448" s="5" t="str">
        <f>IF(A448="","",VLOOKUP($A448,'Infos Gerais'!$A$2:$I$101,7,FALSE))</f>
        <v>SEE</v>
      </c>
      <c r="D448" s="6" t="str">
        <f>IF(C448="","",VLOOKUP($A448,'Infos Gerais'!$A$2:$I$101,9,FALSE))</f>
        <v>ICSM</v>
      </c>
      <c r="E448" s="126" t="s">
        <v>34</v>
      </c>
      <c r="F448" s="127"/>
      <c r="G448" s="128" t="s">
        <v>582</v>
      </c>
      <c r="H448" s="115">
        <v>40087</v>
      </c>
      <c r="I448" s="129">
        <v>40148</v>
      </c>
      <c r="J448" s="115">
        <v>40179</v>
      </c>
      <c r="K448" s="114">
        <v>40198</v>
      </c>
      <c r="L448" s="130">
        <v>6.27</v>
      </c>
      <c r="M448" s="82">
        <v>0</v>
      </c>
    </row>
    <row r="449" spans="1:13" x14ac:dyDescent="0.25">
      <c r="A449" s="96" t="s">
        <v>506</v>
      </c>
      <c r="B449" s="44" t="str">
        <f>IF(C449="","",VLOOKUP($A449,'Infos Gerais'!$A$2:$D$101,4,FALSE))</f>
        <v>Extinto</v>
      </c>
      <c r="C449" s="5" t="str">
        <f>IF(A449="","",VLOOKUP($A449,'Infos Gerais'!$A$2:$I$101,7,FALSE))</f>
        <v>SEE</v>
      </c>
      <c r="D449" s="6" t="str">
        <f>IF(C449="","",VLOOKUP($A449,'Infos Gerais'!$A$2:$I$101,9,FALSE))</f>
        <v>ICSM</v>
      </c>
      <c r="E449" s="126" t="s">
        <v>40</v>
      </c>
      <c r="F449" s="127"/>
      <c r="G449" s="128" t="s">
        <v>584</v>
      </c>
      <c r="H449" s="115">
        <v>40179</v>
      </c>
      <c r="I449" s="129">
        <v>40238</v>
      </c>
      <c r="J449" s="115">
        <v>40269</v>
      </c>
      <c r="K449" s="131">
        <v>40294</v>
      </c>
      <c r="L449" s="130" t="s">
        <v>578</v>
      </c>
      <c r="M449" s="82">
        <v>0</v>
      </c>
    </row>
    <row r="450" spans="1:13" x14ac:dyDescent="0.25">
      <c r="A450" s="96" t="s">
        <v>506</v>
      </c>
      <c r="B450" s="44" t="str">
        <f>IF(C450="","",VLOOKUP($A450,'Infos Gerais'!$A$2:$D$101,4,FALSE))</f>
        <v>Extinto</v>
      </c>
      <c r="C450" s="5" t="str">
        <f>IF(A450="","",VLOOKUP($A450,'Infos Gerais'!$A$2:$I$101,7,FALSE))</f>
        <v>SEE</v>
      </c>
      <c r="D450" s="6" t="str">
        <f>IF(C450="","",VLOOKUP($A450,'Infos Gerais'!$A$2:$I$101,9,FALSE))</f>
        <v>ICSM</v>
      </c>
      <c r="E450" s="126" t="s">
        <v>40</v>
      </c>
      <c r="F450" s="127"/>
      <c r="G450" s="128" t="s">
        <v>585</v>
      </c>
      <c r="H450" s="115">
        <v>40269</v>
      </c>
      <c r="I450" s="129">
        <v>40330</v>
      </c>
      <c r="J450" s="115">
        <v>40360</v>
      </c>
      <c r="K450" s="114">
        <v>40381</v>
      </c>
      <c r="L450" s="130">
        <v>7.95</v>
      </c>
      <c r="M450" s="82">
        <v>0</v>
      </c>
    </row>
    <row r="451" spans="1:13" x14ac:dyDescent="0.25">
      <c r="A451" s="96" t="s">
        <v>506</v>
      </c>
      <c r="B451" s="44" t="str">
        <f>IF(C451="","",VLOOKUP($A451,'Infos Gerais'!$A$2:$D$101,4,FALSE))</f>
        <v>Extinto</v>
      </c>
      <c r="C451" s="5" t="str">
        <f>IF(A451="","",VLOOKUP($A451,'Infos Gerais'!$A$2:$I$101,7,FALSE))</f>
        <v>SEE</v>
      </c>
      <c r="D451" s="6" t="str">
        <f>IF(C451="","",VLOOKUP($A451,'Infos Gerais'!$A$2:$I$101,9,FALSE))</f>
        <v>ICSM</v>
      </c>
      <c r="E451" s="126" t="s">
        <v>40</v>
      </c>
      <c r="F451" s="127"/>
      <c r="G451" s="128" t="s">
        <v>586</v>
      </c>
      <c r="H451" s="115">
        <v>40360</v>
      </c>
      <c r="I451" s="129">
        <v>40422</v>
      </c>
      <c r="J451" s="115">
        <v>40452</v>
      </c>
      <c r="K451" s="131">
        <v>40479</v>
      </c>
      <c r="L451" s="130" t="s">
        <v>578</v>
      </c>
      <c r="M451" s="82">
        <v>0</v>
      </c>
    </row>
    <row r="452" spans="1:13" x14ac:dyDescent="0.25">
      <c r="A452" s="96" t="s">
        <v>506</v>
      </c>
      <c r="B452" s="44" t="str">
        <f>IF(C452="","",VLOOKUP($A452,'Infos Gerais'!$A$2:$D$101,4,FALSE))</f>
        <v>Extinto</v>
      </c>
      <c r="C452" s="5" t="str">
        <f>IF(A452="","",VLOOKUP($A452,'Infos Gerais'!$A$2:$I$101,7,FALSE))</f>
        <v>SEE</v>
      </c>
      <c r="D452" s="6" t="str">
        <f>IF(C452="","",VLOOKUP($A452,'Infos Gerais'!$A$2:$I$101,9,FALSE))</f>
        <v>ICSM</v>
      </c>
      <c r="E452" s="126" t="s">
        <v>40</v>
      </c>
      <c r="F452" s="127"/>
      <c r="G452" s="128" t="s">
        <v>587</v>
      </c>
      <c r="H452" s="115">
        <v>40452</v>
      </c>
      <c r="I452" s="129">
        <v>40513</v>
      </c>
      <c r="J452" s="115">
        <v>40544</v>
      </c>
      <c r="K452" s="114">
        <v>40595</v>
      </c>
      <c r="L452" s="130">
        <v>7.94</v>
      </c>
      <c r="M452" s="82">
        <v>0</v>
      </c>
    </row>
    <row r="453" spans="1:13" x14ac:dyDescent="0.25">
      <c r="A453" s="96" t="s">
        <v>506</v>
      </c>
      <c r="B453" s="44" t="str">
        <f>IF(C453="","",VLOOKUP($A453,'Infos Gerais'!$A$2:$D$101,4,FALSE))</f>
        <v>Extinto</v>
      </c>
      <c r="C453" s="5" t="str">
        <f>IF(A453="","",VLOOKUP($A453,'Infos Gerais'!$A$2:$I$101,7,FALSE))</f>
        <v>SEE</v>
      </c>
      <c r="D453" s="6" t="str">
        <f>IF(C453="","",VLOOKUP($A453,'Infos Gerais'!$A$2:$I$101,9,FALSE))</f>
        <v>ICSM</v>
      </c>
      <c r="E453" s="126" t="s">
        <v>43</v>
      </c>
      <c r="F453" s="127"/>
      <c r="G453" s="128" t="s">
        <v>588</v>
      </c>
      <c r="H453" s="115">
        <v>40575</v>
      </c>
      <c r="I453" s="129">
        <v>40634</v>
      </c>
      <c r="J453" s="115">
        <v>40664</v>
      </c>
      <c r="K453" s="131">
        <v>40700</v>
      </c>
      <c r="L453" s="130" t="s">
        <v>578</v>
      </c>
      <c r="M453" s="82">
        <v>0</v>
      </c>
    </row>
    <row r="454" spans="1:13" x14ac:dyDescent="0.25">
      <c r="A454" s="96" t="s">
        <v>506</v>
      </c>
      <c r="B454" s="44" t="str">
        <f>IF(C454="","",VLOOKUP($A454,'Infos Gerais'!$A$2:$D$101,4,FALSE))</f>
        <v>Extinto</v>
      </c>
      <c r="C454" s="5" t="str">
        <f>IF(A454="","",VLOOKUP($A454,'Infos Gerais'!$A$2:$I$101,7,FALSE))</f>
        <v>SEE</v>
      </c>
      <c r="D454" s="6" t="str">
        <f>IF(C454="","",VLOOKUP($A454,'Infos Gerais'!$A$2:$I$101,9,FALSE))</f>
        <v>ICSM</v>
      </c>
      <c r="E454" s="126" t="s">
        <v>43</v>
      </c>
      <c r="F454" s="127"/>
      <c r="G454" s="128" t="s">
        <v>589</v>
      </c>
      <c r="H454" s="115">
        <v>40664</v>
      </c>
      <c r="I454" s="129">
        <v>40725</v>
      </c>
      <c r="J454" s="115">
        <v>40756</v>
      </c>
      <c r="K454" s="114">
        <v>40791</v>
      </c>
      <c r="L454" s="130">
        <v>8.32</v>
      </c>
      <c r="M454" s="82">
        <v>0</v>
      </c>
    </row>
    <row r="455" spans="1:13" x14ac:dyDescent="0.25">
      <c r="A455" s="96" t="s">
        <v>506</v>
      </c>
      <c r="B455" s="44" t="str">
        <f>IF(C455="","",VLOOKUP($A455,'Infos Gerais'!$A$2:$D$101,4,FALSE))</f>
        <v>Extinto</v>
      </c>
      <c r="C455" s="5" t="str">
        <f>IF(A455="","",VLOOKUP($A455,'Infos Gerais'!$A$2:$I$101,7,FALSE))</f>
        <v>SEE</v>
      </c>
      <c r="D455" s="6" t="str">
        <f>IF(C455="","",VLOOKUP($A455,'Infos Gerais'!$A$2:$I$101,9,FALSE))</f>
        <v>ICSM</v>
      </c>
      <c r="E455" s="126" t="s">
        <v>46</v>
      </c>
      <c r="F455" s="127"/>
      <c r="G455" s="128" t="s">
        <v>590</v>
      </c>
      <c r="H455" s="115">
        <v>40756</v>
      </c>
      <c r="I455" s="129">
        <v>40817</v>
      </c>
      <c r="J455" s="115">
        <v>40848</v>
      </c>
      <c r="K455" s="131">
        <v>40877</v>
      </c>
      <c r="L455" s="130" t="s">
        <v>578</v>
      </c>
      <c r="M455" s="82">
        <v>0</v>
      </c>
    </row>
    <row r="456" spans="1:13" x14ac:dyDescent="0.25">
      <c r="A456" s="96" t="s">
        <v>506</v>
      </c>
      <c r="B456" s="44" t="str">
        <f>IF(C456="","",VLOOKUP($A456,'Infos Gerais'!$A$2:$D$101,4,FALSE))</f>
        <v>Extinto</v>
      </c>
      <c r="C456" s="5" t="str">
        <f>IF(A456="","",VLOOKUP($A456,'Infos Gerais'!$A$2:$I$101,7,FALSE))</f>
        <v>SEE</v>
      </c>
      <c r="D456" s="6" t="str">
        <f>IF(C456="","",VLOOKUP($A456,'Infos Gerais'!$A$2:$I$101,9,FALSE))</f>
        <v>ICSM</v>
      </c>
      <c r="E456" s="126" t="s">
        <v>46</v>
      </c>
      <c r="F456" s="127"/>
      <c r="G456" s="128" t="s">
        <v>591</v>
      </c>
      <c r="H456" s="115">
        <v>40848</v>
      </c>
      <c r="I456" s="129">
        <v>40909</v>
      </c>
      <c r="J456" s="115">
        <v>40940</v>
      </c>
      <c r="K456" s="114">
        <v>40968</v>
      </c>
      <c r="L456" s="130">
        <v>8.9499999999999993</v>
      </c>
      <c r="M456" s="82">
        <v>0</v>
      </c>
    </row>
    <row r="457" spans="1:13" x14ac:dyDescent="0.25">
      <c r="A457" s="96" t="s">
        <v>506</v>
      </c>
      <c r="B457" s="44" t="str">
        <f>IF(C457="","",VLOOKUP($A457,'Infos Gerais'!$A$2:$D$101,4,FALSE))</f>
        <v>Extinto</v>
      </c>
      <c r="C457" s="5" t="str">
        <f>IF(A457="","",VLOOKUP($A457,'Infos Gerais'!$A$2:$I$101,7,FALSE))</f>
        <v>SEE</v>
      </c>
      <c r="D457" s="6" t="str">
        <f>IF(C457="","",VLOOKUP($A457,'Infos Gerais'!$A$2:$I$101,9,FALSE))</f>
        <v>ICSM</v>
      </c>
      <c r="E457" s="126" t="s">
        <v>49</v>
      </c>
      <c r="F457" s="127"/>
      <c r="G457" s="128" t="s">
        <v>592</v>
      </c>
      <c r="H457" s="115">
        <v>40940</v>
      </c>
      <c r="I457" s="129">
        <v>41000</v>
      </c>
      <c r="J457" s="115">
        <v>41030</v>
      </c>
      <c r="K457" s="131">
        <v>41060</v>
      </c>
      <c r="L457" s="130" t="s">
        <v>578</v>
      </c>
      <c r="M457" s="82">
        <v>0</v>
      </c>
    </row>
    <row r="458" spans="1:13" x14ac:dyDescent="0.25">
      <c r="A458" s="96" t="s">
        <v>506</v>
      </c>
      <c r="B458" s="44" t="str">
        <f>IF(C458="","",VLOOKUP($A458,'Infos Gerais'!$A$2:$D$101,4,FALSE))</f>
        <v>Extinto</v>
      </c>
      <c r="C458" s="5" t="str">
        <f>IF(A458="","",VLOOKUP($A458,'Infos Gerais'!$A$2:$I$101,7,FALSE))</f>
        <v>SEE</v>
      </c>
      <c r="D458" s="6" t="str">
        <f>IF(C458="","",VLOOKUP($A458,'Infos Gerais'!$A$2:$I$101,9,FALSE))</f>
        <v>ICSM</v>
      </c>
      <c r="E458" s="126" t="s">
        <v>49</v>
      </c>
      <c r="F458" s="127"/>
      <c r="G458" s="128" t="s">
        <v>593</v>
      </c>
      <c r="H458" s="115">
        <v>41030</v>
      </c>
      <c r="I458" s="129">
        <v>41091</v>
      </c>
      <c r="J458" s="115">
        <v>41122</v>
      </c>
      <c r="K458" s="114">
        <v>41093</v>
      </c>
      <c r="L458" s="130">
        <v>8.6999999999999993</v>
      </c>
      <c r="M458" s="82">
        <v>0</v>
      </c>
    </row>
    <row r="459" spans="1:13" x14ac:dyDescent="0.25">
      <c r="A459" s="96" t="s">
        <v>506</v>
      </c>
      <c r="B459" s="44" t="str">
        <f>IF(C459="","",VLOOKUP($A459,'Infos Gerais'!$A$2:$D$101,4,FALSE))</f>
        <v>Extinto</v>
      </c>
      <c r="C459" s="5" t="str">
        <f>IF(A459="","",VLOOKUP($A459,'Infos Gerais'!$A$2:$I$101,7,FALSE))</f>
        <v>SEE</v>
      </c>
      <c r="D459" s="6" t="str">
        <f>IF(C459="","",VLOOKUP($A459,'Infos Gerais'!$A$2:$I$101,9,FALSE))</f>
        <v>ICSM</v>
      </c>
      <c r="E459" s="126" t="s">
        <v>49</v>
      </c>
      <c r="F459" s="127"/>
      <c r="G459" s="128" t="s">
        <v>594</v>
      </c>
      <c r="H459" s="115">
        <v>41122</v>
      </c>
      <c r="I459" s="129">
        <v>41183</v>
      </c>
      <c r="J459" s="115">
        <v>41214</v>
      </c>
      <c r="K459" s="131">
        <v>41242</v>
      </c>
      <c r="L459" s="130" t="s">
        <v>578</v>
      </c>
      <c r="M459" s="82">
        <v>0</v>
      </c>
    </row>
    <row r="460" spans="1:13" x14ac:dyDescent="0.25">
      <c r="A460" s="96" t="s">
        <v>506</v>
      </c>
      <c r="B460" s="44" t="str">
        <f>IF(C460="","",VLOOKUP($A460,'Infos Gerais'!$A$2:$D$101,4,FALSE))</f>
        <v>Extinto</v>
      </c>
      <c r="C460" s="5" t="str">
        <f>IF(A460="","",VLOOKUP($A460,'Infos Gerais'!$A$2:$I$101,7,FALSE))</f>
        <v>SEE</v>
      </c>
      <c r="D460" s="6" t="str">
        <f>IF(C460="","",VLOOKUP($A460,'Infos Gerais'!$A$2:$I$101,9,FALSE))</f>
        <v>ICSM</v>
      </c>
      <c r="E460" s="126" t="s">
        <v>49</v>
      </c>
      <c r="F460" s="127"/>
      <c r="G460" s="128" t="s">
        <v>595</v>
      </c>
      <c r="H460" s="115">
        <v>41214</v>
      </c>
      <c r="I460" s="129">
        <v>41275</v>
      </c>
      <c r="J460" s="115">
        <v>41306</v>
      </c>
      <c r="K460" s="114">
        <v>41333</v>
      </c>
      <c r="L460" s="130">
        <v>9.59</v>
      </c>
      <c r="M460" s="82">
        <v>0</v>
      </c>
    </row>
    <row r="461" spans="1:13" x14ac:dyDescent="0.25">
      <c r="A461" s="96" t="s">
        <v>506</v>
      </c>
      <c r="B461" s="44" t="str">
        <f>IF(C461="","",VLOOKUP($A461,'Infos Gerais'!$A$2:$D$101,4,FALSE))</f>
        <v>Extinto</v>
      </c>
      <c r="C461" s="5" t="str">
        <f>IF(A461="","",VLOOKUP($A461,'Infos Gerais'!$A$2:$I$101,7,FALSE))</f>
        <v>SEE</v>
      </c>
      <c r="D461" s="6" t="str">
        <f>IF(C461="","",VLOOKUP($A461,'Infos Gerais'!$A$2:$I$101,9,FALSE))</f>
        <v>ICSM</v>
      </c>
      <c r="E461" s="126" t="s">
        <v>52</v>
      </c>
      <c r="F461" s="127"/>
      <c r="G461" s="128" t="s">
        <v>596</v>
      </c>
      <c r="H461" s="115">
        <v>41306</v>
      </c>
      <c r="I461" s="129">
        <v>41365</v>
      </c>
      <c r="J461" s="115">
        <v>41395</v>
      </c>
      <c r="K461" s="114">
        <v>41423</v>
      </c>
      <c r="L461" s="130">
        <v>10</v>
      </c>
      <c r="M461" s="82">
        <v>0</v>
      </c>
    </row>
    <row r="462" spans="1:13" x14ac:dyDescent="0.25">
      <c r="A462" s="96" t="s">
        <v>506</v>
      </c>
      <c r="B462" s="44" t="str">
        <f>IF(C462="","",VLOOKUP($A462,'Infos Gerais'!$A$2:$D$101,4,FALSE))</f>
        <v>Extinto</v>
      </c>
      <c r="C462" s="5" t="str">
        <f>IF(A462="","",VLOOKUP($A462,'Infos Gerais'!$A$2:$I$101,7,FALSE))</f>
        <v>SEE</v>
      </c>
      <c r="D462" s="6" t="str">
        <f>IF(C462="","",VLOOKUP($A462,'Infos Gerais'!$A$2:$I$101,9,FALSE))</f>
        <v>ICSM</v>
      </c>
      <c r="E462" s="126" t="s">
        <v>52</v>
      </c>
      <c r="F462" s="127"/>
      <c r="G462" s="128" t="s">
        <v>597</v>
      </c>
      <c r="H462" s="115">
        <v>41395</v>
      </c>
      <c r="I462" s="129">
        <v>41456</v>
      </c>
      <c r="J462" s="115">
        <v>41487</v>
      </c>
      <c r="K462" s="114">
        <v>41519</v>
      </c>
      <c r="L462" s="130">
        <v>9.43</v>
      </c>
      <c r="M462" s="82">
        <v>0</v>
      </c>
    </row>
    <row r="463" spans="1:13" x14ac:dyDescent="0.25">
      <c r="A463" s="96" t="s">
        <v>506</v>
      </c>
      <c r="B463" s="44" t="str">
        <f>IF(C463="","",VLOOKUP($A463,'Infos Gerais'!$A$2:$D$101,4,FALSE))</f>
        <v>Extinto</v>
      </c>
      <c r="C463" s="5" t="str">
        <f>IF(A463="","",VLOOKUP($A463,'Infos Gerais'!$A$2:$I$101,7,FALSE))</f>
        <v>SEE</v>
      </c>
      <c r="D463" s="6" t="str">
        <f>IF(C463="","",VLOOKUP($A463,'Infos Gerais'!$A$2:$I$101,9,FALSE))</f>
        <v>ICSM</v>
      </c>
      <c r="E463" s="126" t="s">
        <v>52</v>
      </c>
      <c r="F463" s="127"/>
      <c r="G463" s="128" t="s">
        <v>598</v>
      </c>
      <c r="H463" s="115">
        <v>41487</v>
      </c>
      <c r="I463" s="129">
        <v>41548</v>
      </c>
      <c r="J463" s="115">
        <v>41579</v>
      </c>
      <c r="K463" s="114">
        <v>41607</v>
      </c>
      <c r="L463" s="130">
        <v>9.43</v>
      </c>
      <c r="M463" s="82">
        <v>0</v>
      </c>
    </row>
    <row r="464" spans="1:13" x14ac:dyDescent="0.25">
      <c r="A464" s="96" t="s">
        <v>506</v>
      </c>
      <c r="B464" s="44" t="str">
        <f>IF(C464="","",VLOOKUP($A464,'Infos Gerais'!$A$2:$D$101,4,FALSE))</f>
        <v>Extinto</v>
      </c>
      <c r="C464" s="5" t="str">
        <f>IF(A464="","",VLOOKUP($A464,'Infos Gerais'!$A$2:$I$101,7,FALSE))</f>
        <v>SEE</v>
      </c>
      <c r="D464" s="6" t="str">
        <f>IF(C464="","",VLOOKUP($A464,'Infos Gerais'!$A$2:$I$101,9,FALSE))</f>
        <v>ICSM</v>
      </c>
      <c r="E464" s="126" t="s">
        <v>52</v>
      </c>
      <c r="F464" s="127"/>
      <c r="G464" s="128" t="s">
        <v>599</v>
      </c>
      <c r="H464" s="115">
        <v>41579</v>
      </c>
      <c r="I464" s="129">
        <v>41640</v>
      </c>
      <c r="J464" s="115">
        <v>41671</v>
      </c>
      <c r="K464" s="114">
        <v>41691</v>
      </c>
      <c r="L464" s="130">
        <v>9.73</v>
      </c>
      <c r="M464" s="82">
        <v>0</v>
      </c>
    </row>
    <row r="465" spans="1:13" x14ac:dyDescent="0.25">
      <c r="A465" s="96" t="s">
        <v>506</v>
      </c>
      <c r="B465" s="44" t="str">
        <f>IF(C465="","",VLOOKUP($A465,'Infos Gerais'!$A$2:$D$101,4,FALSE))</f>
        <v>Extinto</v>
      </c>
      <c r="C465" s="5" t="str">
        <f>IF(A465="","",VLOOKUP($A465,'Infos Gerais'!$A$2:$I$101,7,FALSE))</f>
        <v>SEE</v>
      </c>
      <c r="D465" s="6" t="str">
        <f>IF(C465="","",VLOOKUP($A465,'Infos Gerais'!$A$2:$I$101,9,FALSE))</f>
        <v>ICSM</v>
      </c>
      <c r="E465" s="126" t="s">
        <v>55</v>
      </c>
      <c r="F465" s="127"/>
      <c r="G465" s="128" t="s">
        <v>600</v>
      </c>
      <c r="H465" s="115">
        <v>41671</v>
      </c>
      <c r="I465" s="129">
        <v>41730</v>
      </c>
      <c r="J465" s="115">
        <v>41760</v>
      </c>
      <c r="K465" s="114">
        <v>41792</v>
      </c>
      <c r="L465" s="130">
        <v>8.8800000000000008</v>
      </c>
      <c r="M465" s="82">
        <v>0</v>
      </c>
    </row>
    <row r="466" spans="1:13" x14ac:dyDescent="0.25">
      <c r="A466" s="96" t="s">
        <v>506</v>
      </c>
      <c r="B466" s="44" t="str">
        <f>IF(C466="","",VLOOKUP($A466,'Infos Gerais'!$A$2:$D$101,4,FALSE))</f>
        <v>Extinto</v>
      </c>
      <c r="C466" s="5" t="str">
        <f>IF(A466="","",VLOOKUP($A466,'Infos Gerais'!$A$2:$I$101,7,FALSE))</f>
        <v>SEE</v>
      </c>
      <c r="D466" s="6" t="str">
        <f>IF(C466="","",VLOOKUP($A466,'Infos Gerais'!$A$2:$I$101,9,FALSE))</f>
        <v>ICSM</v>
      </c>
      <c r="E466" s="126" t="s">
        <v>55</v>
      </c>
      <c r="F466" s="127"/>
      <c r="G466" s="128" t="s">
        <v>601</v>
      </c>
      <c r="H466" s="115">
        <v>41760</v>
      </c>
      <c r="I466" s="129">
        <v>41821</v>
      </c>
      <c r="J466" s="115">
        <v>41852</v>
      </c>
      <c r="K466" s="114">
        <v>41887</v>
      </c>
      <c r="L466" s="130">
        <v>9.83</v>
      </c>
      <c r="M466" s="82">
        <v>0</v>
      </c>
    </row>
    <row r="467" spans="1:13" x14ac:dyDescent="0.25">
      <c r="A467" s="96" t="s">
        <v>506</v>
      </c>
      <c r="B467" s="44" t="str">
        <f>IF(C467="","",VLOOKUP($A467,'Infos Gerais'!$A$2:$D$101,4,FALSE))</f>
        <v>Extinto</v>
      </c>
      <c r="C467" s="5" t="str">
        <f>IF(A467="","",VLOOKUP($A467,'Infos Gerais'!$A$2:$I$101,7,FALSE))</f>
        <v>SEE</v>
      </c>
      <c r="D467" s="6" t="str">
        <f>IF(C467="","",VLOOKUP($A467,'Infos Gerais'!$A$2:$I$101,9,FALSE))</f>
        <v>ICSM</v>
      </c>
      <c r="E467" s="126" t="s">
        <v>58</v>
      </c>
      <c r="F467" s="127"/>
      <c r="G467" s="128" t="s">
        <v>602</v>
      </c>
      <c r="H467" s="115">
        <v>41852</v>
      </c>
      <c r="I467" s="129">
        <v>41913</v>
      </c>
      <c r="J467" s="115">
        <v>41944</v>
      </c>
      <c r="K467" s="114">
        <v>41985</v>
      </c>
      <c r="L467" s="130">
        <v>9.7899999999999991</v>
      </c>
      <c r="M467" s="82">
        <v>0</v>
      </c>
    </row>
    <row r="468" spans="1:13" x14ac:dyDescent="0.25">
      <c r="A468" s="96" t="s">
        <v>506</v>
      </c>
      <c r="B468" s="44" t="str">
        <f>IF(C468="","",VLOOKUP($A468,'Infos Gerais'!$A$2:$D$101,4,FALSE))</f>
        <v>Extinto</v>
      </c>
      <c r="C468" s="5" t="str">
        <f>IF(A468="","",VLOOKUP($A468,'Infos Gerais'!$A$2:$I$101,7,FALSE))</f>
        <v>SEE</v>
      </c>
      <c r="D468" s="6" t="str">
        <f>IF(C468="","",VLOOKUP($A468,'Infos Gerais'!$A$2:$I$101,9,FALSE))</f>
        <v>ICSM</v>
      </c>
      <c r="E468" s="126" t="s">
        <v>58</v>
      </c>
      <c r="F468" s="127"/>
      <c r="G468" s="128" t="s">
        <v>603</v>
      </c>
      <c r="H468" s="115">
        <v>41944</v>
      </c>
      <c r="I468" s="129">
        <v>42005</v>
      </c>
      <c r="J468" s="115">
        <v>42036</v>
      </c>
      <c r="K468" s="114">
        <v>42069</v>
      </c>
      <c r="L468" s="130">
        <v>9.93</v>
      </c>
      <c r="M468" s="82">
        <v>0</v>
      </c>
    </row>
    <row r="469" spans="1:13" x14ac:dyDescent="0.25">
      <c r="A469" s="96" t="s">
        <v>506</v>
      </c>
      <c r="B469" s="44" t="str">
        <f>IF(C469="","",VLOOKUP($A469,'Infos Gerais'!$A$2:$D$101,4,FALSE))</f>
        <v>Extinto</v>
      </c>
      <c r="C469" s="5" t="str">
        <f>IF(A469="","",VLOOKUP($A469,'Infos Gerais'!$A$2:$I$101,7,FALSE))</f>
        <v>SEE</v>
      </c>
      <c r="D469" s="6" t="str">
        <f>IF(C469="","",VLOOKUP($A469,'Infos Gerais'!$A$2:$I$101,9,FALSE))</f>
        <v>ICSM</v>
      </c>
      <c r="E469" s="126" t="s">
        <v>60</v>
      </c>
      <c r="F469" s="127"/>
      <c r="G469" s="128" t="s">
        <v>604</v>
      </c>
      <c r="H469" s="115">
        <v>42036</v>
      </c>
      <c r="I469" s="129">
        <v>42064</v>
      </c>
      <c r="J469" s="115">
        <v>42095</v>
      </c>
      <c r="K469" s="114">
        <v>42180</v>
      </c>
      <c r="L469" s="130">
        <v>9.16</v>
      </c>
      <c r="M469" s="82">
        <v>0</v>
      </c>
    </row>
    <row r="470" spans="1:13" x14ac:dyDescent="0.25">
      <c r="A470" s="96" t="s">
        <v>506</v>
      </c>
      <c r="B470" s="44" t="str">
        <f>IF(C470="","",VLOOKUP($A470,'Infos Gerais'!$A$2:$D$101,4,FALSE))</f>
        <v>Extinto</v>
      </c>
      <c r="C470" s="5" t="str">
        <f>IF(A470="","",VLOOKUP($A470,'Infos Gerais'!$A$2:$I$101,7,FALSE))</f>
        <v>SEE</v>
      </c>
      <c r="D470" s="6" t="str">
        <f>IF(C470="","",VLOOKUP($A470,'Infos Gerais'!$A$2:$I$101,9,FALSE))</f>
        <v>ICSM</v>
      </c>
      <c r="E470" s="126" t="s">
        <v>62</v>
      </c>
      <c r="F470" s="127"/>
      <c r="G470" s="128" t="s">
        <v>605</v>
      </c>
      <c r="H470" s="115">
        <v>42095</v>
      </c>
      <c r="I470" s="129">
        <v>42215</v>
      </c>
      <c r="J470" s="115">
        <v>42246</v>
      </c>
      <c r="K470" s="114">
        <v>42268</v>
      </c>
      <c r="L470" s="130">
        <v>9.98</v>
      </c>
      <c r="M470" s="82">
        <v>0</v>
      </c>
    </row>
    <row r="471" spans="1:13" x14ac:dyDescent="0.25">
      <c r="A471" s="96" t="s">
        <v>506</v>
      </c>
      <c r="B471" s="44" t="str">
        <f>IF(C471="","",VLOOKUP($A471,'Infos Gerais'!$A$2:$D$101,4,FALSE))</f>
        <v>Extinto</v>
      </c>
      <c r="C471" s="5" t="str">
        <f>IF(A471="","",VLOOKUP($A471,'Infos Gerais'!$A$2:$I$101,7,FALSE))</f>
        <v>SEE</v>
      </c>
      <c r="D471" s="6" t="str">
        <f>IF(C471="","",VLOOKUP($A471,'Infos Gerais'!$A$2:$I$101,9,FALSE))</f>
        <v>ICSM</v>
      </c>
      <c r="E471" s="126" t="s">
        <v>62</v>
      </c>
      <c r="F471" s="127"/>
      <c r="G471" s="128" t="s">
        <v>606</v>
      </c>
      <c r="H471" s="115">
        <v>42217</v>
      </c>
      <c r="I471" s="129">
        <v>42369</v>
      </c>
      <c r="J471" s="115">
        <v>42400</v>
      </c>
      <c r="K471" s="114">
        <v>42405</v>
      </c>
      <c r="L471" s="130">
        <v>9.49</v>
      </c>
      <c r="M471" s="82">
        <v>0</v>
      </c>
    </row>
    <row r="472" spans="1:13" x14ac:dyDescent="0.25">
      <c r="A472" s="96" t="s">
        <v>507</v>
      </c>
      <c r="B472" s="44" t="str">
        <f>IF(C472="","",VLOOKUP($A472,'Infos Gerais'!$A$2:$D$101,4,FALSE))</f>
        <v>Extinto</v>
      </c>
      <c r="C472" s="5" t="str">
        <f>IF(A472="","",VLOOKUP($A472,'Infos Gerais'!$A$2:$I$101,7,FALSE))</f>
        <v>SEDS</v>
      </c>
      <c r="D472" s="6" t="str">
        <f>IF(C472="","",VLOOKUP($A472,'Infos Gerais'!$A$2:$I$101,9,FALSE))</f>
        <v>TS</v>
      </c>
      <c r="E472" s="126" t="s">
        <v>29</v>
      </c>
      <c r="F472" s="127"/>
      <c r="G472" s="128" t="s">
        <v>583</v>
      </c>
      <c r="H472" s="115">
        <v>39873</v>
      </c>
      <c r="I472" s="129">
        <v>39934</v>
      </c>
      <c r="J472" s="115">
        <v>39965</v>
      </c>
      <c r="K472" s="114">
        <v>39996</v>
      </c>
      <c r="L472" s="130">
        <v>10</v>
      </c>
      <c r="M472" s="82">
        <v>0</v>
      </c>
    </row>
    <row r="473" spans="1:13" x14ac:dyDescent="0.25">
      <c r="A473" s="96" t="s">
        <v>507</v>
      </c>
      <c r="B473" s="44" t="str">
        <f>IF(C473="","",VLOOKUP($A473,'Infos Gerais'!$A$2:$D$101,4,FALSE))</f>
        <v>Extinto</v>
      </c>
      <c r="C473" s="5" t="str">
        <f>IF(A473="","",VLOOKUP($A473,'Infos Gerais'!$A$2:$I$101,7,FALSE))</f>
        <v>SEDS</v>
      </c>
      <c r="D473" s="6" t="str">
        <f>IF(C473="","",VLOOKUP($A473,'Infos Gerais'!$A$2:$I$101,9,FALSE))</f>
        <v>TS</v>
      </c>
      <c r="E473" s="126" t="s">
        <v>34</v>
      </c>
      <c r="F473" s="127"/>
      <c r="G473" s="128" t="s">
        <v>579</v>
      </c>
      <c r="H473" s="115">
        <v>39965</v>
      </c>
      <c r="I473" s="129">
        <v>40026</v>
      </c>
      <c r="J473" s="115">
        <v>40057</v>
      </c>
      <c r="K473" s="114">
        <v>40081</v>
      </c>
      <c r="L473" s="130">
        <v>10</v>
      </c>
      <c r="M473" s="82">
        <v>0</v>
      </c>
    </row>
    <row r="474" spans="1:13" x14ac:dyDescent="0.25">
      <c r="A474" s="96" t="s">
        <v>507</v>
      </c>
      <c r="B474" s="44" t="str">
        <f>IF(C474="","",VLOOKUP($A474,'Infos Gerais'!$A$2:$D$101,4,FALSE))</f>
        <v>Extinto</v>
      </c>
      <c r="C474" s="5" t="str">
        <f>IF(A474="","",VLOOKUP($A474,'Infos Gerais'!$A$2:$I$101,7,FALSE))</f>
        <v>SEDS</v>
      </c>
      <c r="D474" s="6" t="str">
        <f>IF(C474="","",VLOOKUP($A474,'Infos Gerais'!$A$2:$I$101,9,FALSE))</f>
        <v>TS</v>
      </c>
      <c r="E474" s="126" t="s">
        <v>34</v>
      </c>
      <c r="F474" s="127"/>
      <c r="G474" s="128" t="s">
        <v>580</v>
      </c>
      <c r="H474" s="115">
        <v>40057</v>
      </c>
      <c r="I474" s="129">
        <v>40118</v>
      </c>
      <c r="J474" s="115">
        <v>40148</v>
      </c>
      <c r="K474" s="114">
        <v>40163</v>
      </c>
      <c r="L474" s="130">
        <v>8.5</v>
      </c>
      <c r="M474" s="82">
        <v>0</v>
      </c>
    </row>
    <row r="475" spans="1:13" x14ac:dyDescent="0.25">
      <c r="A475" s="96" t="s">
        <v>507</v>
      </c>
      <c r="B475" s="44" t="str">
        <f>IF(C475="","",VLOOKUP($A475,'Infos Gerais'!$A$2:$D$101,4,FALSE))</f>
        <v>Extinto</v>
      </c>
      <c r="C475" s="5" t="str">
        <f>IF(A475="","",VLOOKUP($A475,'Infos Gerais'!$A$2:$I$101,7,FALSE))</f>
        <v>SEDS</v>
      </c>
      <c r="D475" s="6" t="str">
        <f>IF(C475="","",VLOOKUP($A475,'Infos Gerais'!$A$2:$I$101,9,FALSE))</f>
        <v>TS</v>
      </c>
      <c r="E475" s="126" t="s">
        <v>34</v>
      </c>
      <c r="F475" s="127"/>
      <c r="G475" s="128" t="s">
        <v>581</v>
      </c>
      <c r="H475" s="115">
        <v>40148</v>
      </c>
      <c r="I475" s="129">
        <v>40210</v>
      </c>
      <c r="J475" s="115">
        <v>40238</v>
      </c>
      <c r="K475" s="114">
        <v>40260</v>
      </c>
      <c r="L475" s="130">
        <v>9.65</v>
      </c>
      <c r="M475" s="82">
        <v>0</v>
      </c>
    </row>
    <row r="476" spans="1:13" x14ac:dyDescent="0.25">
      <c r="A476" s="96" t="s">
        <v>507</v>
      </c>
      <c r="B476" s="44" t="str">
        <f>IF(C476="","",VLOOKUP($A476,'Infos Gerais'!$A$2:$D$101,4,FALSE))</f>
        <v>Extinto</v>
      </c>
      <c r="C476" s="5" t="str">
        <f>IF(A476="","",VLOOKUP($A476,'Infos Gerais'!$A$2:$I$101,7,FALSE))</f>
        <v>SEDS</v>
      </c>
      <c r="D476" s="6" t="str">
        <f>IF(C476="","",VLOOKUP($A476,'Infos Gerais'!$A$2:$I$101,9,FALSE))</f>
        <v>TS</v>
      </c>
      <c r="E476" s="126" t="s">
        <v>34</v>
      </c>
      <c r="F476" s="127"/>
      <c r="G476" s="128" t="s">
        <v>582</v>
      </c>
      <c r="H476" s="115">
        <v>40238</v>
      </c>
      <c r="I476" s="129">
        <v>40299</v>
      </c>
      <c r="J476" s="115">
        <v>40330</v>
      </c>
      <c r="K476" s="114">
        <v>40350</v>
      </c>
      <c r="L476" s="130">
        <v>9.6999999999999993</v>
      </c>
      <c r="M476" s="82">
        <v>0</v>
      </c>
    </row>
    <row r="477" spans="1:13" x14ac:dyDescent="0.25">
      <c r="A477" s="96" t="s">
        <v>507</v>
      </c>
      <c r="B477" s="44" t="str">
        <f>IF(C477="","",VLOOKUP($A477,'Infos Gerais'!$A$2:$D$101,4,FALSE))</f>
        <v>Extinto</v>
      </c>
      <c r="C477" s="5" t="str">
        <f>IF(A477="","",VLOOKUP($A477,'Infos Gerais'!$A$2:$I$101,7,FALSE))</f>
        <v>SEDS</v>
      </c>
      <c r="D477" s="6" t="str">
        <f>IF(C477="","",VLOOKUP($A477,'Infos Gerais'!$A$2:$I$101,9,FALSE))</f>
        <v>TS</v>
      </c>
      <c r="E477" s="126" t="s">
        <v>37</v>
      </c>
      <c r="F477" s="127"/>
      <c r="G477" s="128" t="s">
        <v>584</v>
      </c>
      <c r="H477" s="115">
        <v>40330</v>
      </c>
      <c r="I477" s="129">
        <v>40391</v>
      </c>
      <c r="J477" s="115">
        <v>40422</v>
      </c>
      <c r="K477" s="114">
        <v>40438</v>
      </c>
      <c r="L477" s="130">
        <v>10</v>
      </c>
      <c r="M477" s="82">
        <v>0</v>
      </c>
    </row>
    <row r="478" spans="1:13" x14ac:dyDescent="0.25">
      <c r="A478" s="96" t="s">
        <v>507</v>
      </c>
      <c r="B478" s="44" t="str">
        <f>IF(C478="","",VLOOKUP($A478,'Infos Gerais'!$A$2:$D$101,4,FALSE))</f>
        <v>Extinto</v>
      </c>
      <c r="C478" s="5" t="str">
        <f>IF(A478="","",VLOOKUP($A478,'Infos Gerais'!$A$2:$I$101,7,FALSE))</f>
        <v>SEDS</v>
      </c>
      <c r="D478" s="6" t="str">
        <f>IF(C478="","",VLOOKUP($A478,'Infos Gerais'!$A$2:$I$101,9,FALSE))</f>
        <v>TS</v>
      </c>
      <c r="E478" s="126" t="s">
        <v>37</v>
      </c>
      <c r="F478" s="127"/>
      <c r="G478" s="128" t="s">
        <v>585</v>
      </c>
      <c r="H478" s="115">
        <v>40422</v>
      </c>
      <c r="I478" s="129">
        <v>40483</v>
      </c>
      <c r="J478" s="115">
        <v>40513</v>
      </c>
      <c r="K478" s="114">
        <v>40527</v>
      </c>
      <c r="L478" s="130">
        <v>10</v>
      </c>
      <c r="M478" s="82">
        <v>0</v>
      </c>
    </row>
    <row r="479" spans="1:13" x14ac:dyDescent="0.25">
      <c r="A479" s="96" t="s">
        <v>507</v>
      </c>
      <c r="B479" s="44" t="str">
        <f>IF(C479="","",VLOOKUP($A479,'Infos Gerais'!$A$2:$D$101,4,FALSE))</f>
        <v>Extinto</v>
      </c>
      <c r="C479" s="5" t="str">
        <f>IF(A479="","",VLOOKUP($A479,'Infos Gerais'!$A$2:$I$101,7,FALSE))</f>
        <v>SEDS</v>
      </c>
      <c r="D479" s="6" t="str">
        <f>IF(C479="","",VLOOKUP($A479,'Infos Gerais'!$A$2:$I$101,9,FALSE))</f>
        <v>TS</v>
      </c>
      <c r="E479" s="126" t="s">
        <v>40</v>
      </c>
      <c r="F479" s="127"/>
      <c r="G479" s="128" t="s">
        <v>586</v>
      </c>
      <c r="H479" s="115">
        <v>40513</v>
      </c>
      <c r="I479" s="129">
        <v>40603</v>
      </c>
      <c r="J479" s="115">
        <v>40634</v>
      </c>
      <c r="K479" s="114">
        <v>40660</v>
      </c>
      <c r="L479" s="130">
        <v>10</v>
      </c>
      <c r="M479" s="82">
        <v>0</v>
      </c>
    </row>
    <row r="480" spans="1:13" x14ac:dyDescent="0.25">
      <c r="A480" s="96" t="s">
        <v>507</v>
      </c>
      <c r="B480" s="44" t="str">
        <f>IF(C480="","",VLOOKUP($A480,'Infos Gerais'!$A$2:$D$101,4,FALSE))</f>
        <v>Extinto</v>
      </c>
      <c r="C480" s="5" t="str">
        <f>IF(A480="","",VLOOKUP($A480,'Infos Gerais'!$A$2:$I$101,7,FALSE))</f>
        <v>SEDS</v>
      </c>
      <c r="D480" s="6" t="str">
        <f>IF(C480="","",VLOOKUP($A480,'Infos Gerais'!$A$2:$I$101,9,FALSE))</f>
        <v>TS</v>
      </c>
      <c r="E480" s="126" t="s">
        <v>43</v>
      </c>
      <c r="F480" s="127"/>
      <c r="G480" s="128" t="s">
        <v>587</v>
      </c>
      <c r="H480" s="115">
        <v>40634</v>
      </c>
      <c r="I480" s="129">
        <v>40695</v>
      </c>
      <c r="J480" s="115">
        <v>40725</v>
      </c>
      <c r="K480" s="114">
        <v>40753</v>
      </c>
      <c r="L480" s="130">
        <v>9.4</v>
      </c>
      <c r="M480" s="82">
        <v>0</v>
      </c>
    </row>
    <row r="481" spans="1:13" x14ac:dyDescent="0.25">
      <c r="A481" s="96" t="s">
        <v>507</v>
      </c>
      <c r="B481" s="44" t="str">
        <f>IF(C481="","",VLOOKUP($A481,'Infos Gerais'!$A$2:$D$101,4,FALSE))</f>
        <v>Extinto</v>
      </c>
      <c r="C481" s="5" t="str">
        <f>IF(A481="","",VLOOKUP($A481,'Infos Gerais'!$A$2:$I$101,7,FALSE))</f>
        <v>SEDS</v>
      </c>
      <c r="D481" s="6" t="str">
        <f>IF(C481="","",VLOOKUP($A481,'Infos Gerais'!$A$2:$I$101,9,FALSE))</f>
        <v>TS</v>
      </c>
      <c r="E481" s="126" t="s">
        <v>43</v>
      </c>
      <c r="F481" s="127"/>
      <c r="G481" s="128" t="s">
        <v>588</v>
      </c>
      <c r="H481" s="115">
        <v>40725</v>
      </c>
      <c r="I481" s="129">
        <v>40787</v>
      </c>
      <c r="J481" s="115">
        <v>40817</v>
      </c>
      <c r="K481" s="114">
        <v>40843</v>
      </c>
      <c r="L481" s="130">
        <v>10</v>
      </c>
      <c r="M481" s="82">
        <v>0</v>
      </c>
    </row>
    <row r="482" spans="1:13" x14ac:dyDescent="0.25">
      <c r="A482" s="96" t="s">
        <v>507</v>
      </c>
      <c r="B482" s="44" t="str">
        <f>IF(C482="","",VLOOKUP($A482,'Infos Gerais'!$A$2:$D$101,4,FALSE))</f>
        <v>Extinto</v>
      </c>
      <c r="C482" s="5" t="str">
        <f>IF(A482="","",VLOOKUP($A482,'Infos Gerais'!$A$2:$I$101,7,FALSE))</f>
        <v>SEDS</v>
      </c>
      <c r="D482" s="6" t="str">
        <f>IF(C482="","",VLOOKUP($A482,'Infos Gerais'!$A$2:$I$101,9,FALSE))</f>
        <v>TS</v>
      </c>
      <c r="E482" s="126" t="s">
        <v>43</v>
      </c>
      <c r="F482" s="127"/>
      <c r="G482" s="128" t="s">
        <v>589</v>
      </c>
      <c r="H482" s="115">
        <v>40817</v>
      </c>
      <c r="I482" s="129">
        <v>40878</v>
      </c>
      <c r="J482" s="115">
        <v>40909</v>
      </c>
      <c r="K482" s="114">
        <v>40939</v>
      </c>
      <c r="L482" s="130">
        <v>10</v>
      </c>
      <c r="M482" s="82">
        <v>0</v>
      </c>
    </row>
    <row r="483" spans="1:13" x14ac:dyDescent="0.25">
      <c r="A483" s="96" t="s">
        <v>507</v>
      </c>
      <c r="B483" s="44" t="str">
        <f>IF(C483="","",VLOOKUP($A483,'Infos Gerais'!$A$2:$D$101,4,FALSE))</f>
        <v>Extinto</v>
      </c>
      <c r="C483" s="5" t="str">
        <f>IF(A483="","",VLOOKUP($A483,'Infos Gerais'!$A$2:$I$101,7,FALSE))</f>
        <v>SEDS</v>
      </c>
      <c r="D483" s="6" t="str">
        <f>IF(C483="","",VLOOKUP($A483,'Infos Gerais'!$A$2:$I$101,9,FALSE))</f>
        <v>TS</v>
      </c>
      <c r="E483" s="126" t="s">
        <v>46</v>
      </c>
      <c r="F483" s="127"/>
      <c r="G483" s="128" t="s">
        <v>590</v>
      </c>
      <c r="H483" s="115">
        <v>40909</v>
      </c>
      <c r="I483" s="129">
        <v>40969</v>
      </c>
      <c r="J483" s="115">
        <v>41000</v>
      </c>
      <c r="K483" s="114">
        <v>41024</v>
      </c>
      <c r="L483" s="130">
        <v>10</v>
      </c>
      <c r="M483" s="82">
        <v>0</v>
      </c>
    </row>
    <row r="484" spans="1:13" x14ac:dyDescent="0.25">
      <c r="A484" s="96" t="s">
        <v>507</v>
      </c>
      <c r="B484" s="44" t="str">
        <f>IF(C484="","",VLOOKUP($A484,'Infos Gerais'!$A$2:$D$101,4,FALSE))</f>
        <v>Extinto</v>
      </c>
      <c r="C484" s="5" t="str">
        <f>IF(A484="","",VLOOKUP($A484,'Infos Gerais'!$A$2:$I$101,7,FALSE))</f>
        <v>SEDS</v>
      </c>
      <c r="D484" s="6" t="str">
        <f>IF(C484="","",VLOOKUP($A484,'Infos Gerais'!$A$2:$I$101,9,FALSE))</f>
        <v>TS</v>
      </c>
      <c r="E484" s="126" t="s">
        <v>46</v>
      </c>
      <c r="F484" s="127"/>
      <c r="G484" s="128" t="s">
        <v>591</v>
      </c>
      <c r="H484" s="115">
        <v>41000</v>
      </c>
      <c r="I484" s="129">
        <v>41061</v>
      </c>
      <c r="J484" s="115">
        <v>41091</v>
      </c>
      <c r="K484" s="114">
        <v>41117</v>
      </c>
      <c r="L484" s="130">
        <v>10</v>
      </c>
      <c r="M484" s="82">
        <v>0</v>
      </c>
    </row>
    <row r="485" spans="1:13" x14ac:dyDescent="0.25">
      <c r="A485" s="96" t="s">
        <v>507</v>
      </c>
      <c r="B485" s="44" t="str">
        <f>IF(C485="","",VLOOKUP($A485,'Infos Gerais'!$A$2:$D$101,4,FALSE))</f>
        <v>Extinto</v>
      </c>
      <c r="C485" s="5" t="str">
        <f>IF(A485="","",VLOOKUP($A485,'Infos Gerais'!$A$2:$I$101,7,FALSE))</f>
        <v>SEDS</v>
      </c>
      <c r="D485" s="6" t="str">
        <f>IF(C485="","",VLOOKUP($A485,'Infos Gerais'!$A$2:$I$101,9,FALSE))</f>
        <v>TS</v>
      </c>
      <c r="E485" s="126" t="s">
        <v>46</v>
      </c>
      <c r="F485" s="127"/>
      <c r="G485" s="128" t="s">
        <v>592</v>
      </c>
      <c r="H485" s="115">
        <v>41091</v>
      </c>
      <c r="I485" s="129">
        <v>41153</v>
      </c>
      <c r="J485" s="115">
        <v>41183</v>
      </c>
      <c r="K485" s="114">
        <v>41208</v>
      </c>
      <c r="L485" s="130">
        <v>9.5500000000000007</v>
      </c>
      <c r="M485" s="82">
        <v>0</v>
      </c>
    </row>
    <row r="486" spans="1:13" x14ac:dyDescent="0.25">
      <c r="A486" s="96" t="s">
        <v>507</v>
      </c>
      <c r="B486" s="44" t="str">
        <f>IF(C486="","",VLOOKUP($A486,'Infos Gerais'!$A$2:$D$101,4,FALSE))</f>
        <v>Extinto</v>
      </c>
      <c r="C486" s="5" t="str">
        <f>IF(A486="","",VLOOKUP($A486,'Infos Gerais'!$A$2:$I$101,7,FALSE))</f>
        <v>SEDS</v>
      </c>
      <c r="D486" s="6" t="str">
        <f>IF(C486="","",VLOOKUP($A486,'Infos Gerais'!$A$2:$I$101,9,FALSE))</f>
        <v>TS</v>
      </c>
      <c r="E486" s="126" t="s">
        <v>46</v>
      </c>
      <c r="F486" s="127"/>
      <c r="G486" s="128" t="s">
        <v>593</v>
      </c>
      <c r="H486" s="115">
        <v>41183</v>
      </c>
      <c r="I486" s="129">
        <v>41244</v>
      </c>
      <c r="J486" s="115">
        <v>41275</v>
      </c>
      <c r="K486" s="114">
        <v>41303</v>
      </c>
      <c r="L486" s="130">
        <v>9.81</v>
      </c>
      <c r="M486" s="82">
        <v>0</v>
      </c>
    </row>
    <row r="487" spans="1:13" x14ac:dyDescent="0.25">
      <c r="A487" s="96" t="s">
        <v>507</v>
      </c>
      <c r="B487" s="44" t="str">
        <f>IF(C487="","",VLOOKUP($A487,'Infos Gerais'!$A$2:$D$101,4,FALSE))</f>
        <v>Extinto</v>
      </c>
      <c r="C487" s="5" t="str">
        <f>IF(A487="","",VLOOKUP($A487,'Infos Gerais'!$A$2:$I$101,7,FALSE))</f>
        <v>SEDS</v>
      </c>
      <c r="D487" s="6" t="str">
        <f>IF(C487="","",VLOOKUP($A487,'Infos Gerais'!$A$2:$I$101,9,FALSE))</f>
        <v>TS</v>
      </c>
      <c r="E487" s="126" t="s">
        <v>49</v>
      </c>
      <c r="F487" s="127"/>
      <c r="G487" s="128" t="s">
        <v>594</v>
      </c>
      <c r="H487" s="115">
        <v>41275</v>
      </c>
      <c r="I487" s="129">
        <v>41334</v>
      </c>
      <c r="J487" s="115">
        <v>41365</v>
      </c>
      <c r="K487" s="114">
        <v>41390</v>
      </c>
      <c r="L487" s="130">
        <v>10</v>
      </c>
      <c r="M487" s="82">
        <v>0</v>
      </c>
    </row>
    <row r="488" spans="1:13" x14ac:dyDescent="0.25">
      <c r="A488" s="96" t="s">
        <v>507</v>
      </c>
      <c r="B488" s="44" t="str">
        <f>IF(C488="","",VLOOKUP($A488,'Infos Gerais'!$A$2:$D$101,4,FALSE))</f>
        <v>Extinto</v>
      </c>
      <c r="C488" s="5" t="str">
        <f>IF(A488="","",VLOOKUP($A488,'Infos Gerais'!$A$2:$I$101,7,FALSE))</f>
        <v>SEDS</v>
      </c>
      <c r="D488" s="6" t="str">
        <f>IF(C488="","",VLOOKUP($A488,'Infos Gerais'!$A$2:$I$101,9,FALSE))</f>
        <v>TS</v>
      </c>
      <c r="E488" s="126" t="s">
        <v>49</v>
      </c>
      <c r="F488" s="127"/>
      <c r="G488" s="128" t="s">
        <v>595</v>
      </c>
      <c r="H488" s="115">
        <v>41365</v>
      </c>
      <c r="I488" s="129">
        <v>41426</v>
      </c>
      <c r="J488" s="115">
        <v>41456</v>
      </c>
      <c r="K488" s="114">
        <v>41481</v>
      </c>
      <c r="L488" s="130">
        <v>10</v>
      </c>
      <c r="M488" s="82">
        <v>0</v>
      </c>
    </row>
    <row r="489" spans="1:13" x14ac:dyDescent="0.25">
      <c r="A489" s="96" t="s">
        <v>507</v>
      </c>
      <c r="B489" s="44" t="str">
        <f>IF(C489="","",VLOOKUP($A489,'Infos Gerais'!$A$2:$D$101,4,FALSE))</f>
        <v>Extinto</v>
      </c>
      <c r="C489" s="5" t="str">
        <f>IF(A489="","",VLOOKUP($A489,'Infos Gerais'!$A$2:$I$101,7,FALSE))</f>
        <v>SEDS</v>
      </c>
      <c r="D489" s="6" t="str">
        <f>IF(C489="","",VLOOKUP($A489,'Infos Gerais'!$A$2:$I$101,9,FALSE))</f>
        <v>TS</v>
      </c>
      <c r="E489" s="126" t="s">
        <v>52</v>
      </c>
      <c r="F489" s="127"/>
      <c r="G489" s="128" t="s">
        <v>596</v>
      </c>
      <c r="H489" s="115">
        <v>41456</v>
      </c>
      <c r="I489" s="129">
        <v>41518</v>
      </c>
      <c r="J489" s="115">
        <v>41548</v>
      </c>
      <c r="K489" s="114">
        <v>41592</v>
      </c>
      <c r="L489" s="130">
        <v>9.41</v>
      </c>
      <c r="M489" s="82">
        <v>0</v>
      </c>
    </row>
    <row r="490" spans="1:13" x14ac:dyDescent="0.25">
      <c r="A490" s="96" t="s">
        <v>507</v>
      </c>
      <c r="B490" s="44" t="str">
        <f>IF(C490="","",VLOOKUP($A490,'Infos Gerais'!$A$2:$D$101,4,FALSE))</f>
        <v>Extinto</v>
      </c>
      <c r="C490" s="5" t="str">
        <f>IF(A490="","",VLOOKUP($A490,'Infos Gerais'!$A$2:$I$101,7,FALSE))</f>
        <v>SEDS</v>
      </c>
      <c r="D490" s="6" t="str">
        <f>IF(C490="","",VLOOKUP($A490,'Infos Gerais'!$A$2:$I$101,9,FALSE))</f>
        <v>TS</v>
      </c>
      <c r="E490" s="126" t="s">
        <v>52</v>
      </c>
      <c r="F490" s="127"/>
      <c r="G490" s="128" t="s">
        <v>597</v>
      </c>
      <c r="H490" s="115">
        <v>41548</v>
      </c>
      <c r="I490" s="129">
        <v>41609</v>
      </c>
      <c r="J490" s="115">
        <v>41640</v>
      </c>
      <c r="K490" s="114">
        <v>41675</v>
      </c>
      <c r="L490" s="130">
        <v>9.89</v>
      </c>
      <c r="M490" s="82">
        <v>0</v>
      </c>
    </row>
    <row r="491" spans="1:13" x14ac:dyDescent="0.25">
      <c r="A491" s="96" t="s">
        <v>507</v>
      </c>
      <c r="B491" s="44" t="str">
        <f>IF(C491="","",VLOOKUP($A491,'Infos Gerais'!$A$2:$D$101,4,FALSE))</f>
        <v>Extinto</v>
      </c>
      <c r="C491" s="5" t="str">
        <f>IF(A491="","",VLOOKUP($A491,'Infos Gerais'!$A$2:$I$101,7,FALSE))</f>
        <v>SEDS</v>
      </c>
      <c r="D491" s="6" t="str">
        <f>IF(C491="","",VLOOKUP($A491,'Infos Gerais'!$A$2:$I$101,9,FALSE))</f>
        <v>TS</v>
      </c>
      <c r="E491" s="126" t="s">
        <v>58</v>
      </c>
      <c r="F491" s="127"/>
      <c r="G491" s="128" t="s">
        <v>598</v>
      </c>
      <c r="H491" s="115">
        <v>41640</v>
      </c>
      <c r="I491" s="129">
        <v>41699</v>
      </c>
      <c r="J491" s="115">
        <v>41730</v>
      </c>
      <c r="K491" s="114">
        <v>41757</v>
      </c>
      <c r="L491" s="130">
        <v>10</v>
      </c>
      <c r="M491" s="82">
        <v>0</v>
      </c>
    </row>
    <row r="492" spans="1:13" x14ac:dyDescent="0.25">
      <c r="A492" s="96" t="s">
        <v>507</v>
      </c>
      <c r="B492" s="44" t="str">
        <f>IF(C492="","",VLOOKUP($A492,'Infos Gerais'!$A$2:$D$101,4,FALSE))</f>
        <v>Extinto</v>
      </c>
      <c r="C492" s="5" t="str">
        <f>IF(A492="","",VLOOKUP($A492,'Infos Gerais'!$A$2:$I$101,7,FALSE))</f>
        <v>SEDS</v>
      </c>
      <c r="D492" s="6" t="str">
        <f>IF(C492="","",VLOOKUP($A492,'Infos Gerais'!$A$2:$I$101,9,FALSE))</f>
        <v>TS</v>
      </c>
      <c r="E492" s="126" t="s">
        <v>58</v>
      </c>
      <c r="F492" s="127"/>
      <c r="G492" s="128" t="s">
        <v>599</v>
      </c>
      <c r="H492" s="115">
        <v>41730</v>
      </c>
      <c r="I492" s="129">
        <v>41791</v>
      </c>
      <c r="J492" s="115">
        <v>41821</v>
      </c>
      <c r="K492" s="114">
        <v>41850</v>
      </c>
      <c r="L492" s="130">
        <v>9.94</v>
      </c>
      <c r="M492" s="82">
        <v>0</v>
      </c>
    </row>
    <row r="493" spans="1:13" x14ac:dyDescent="0.25">
      <c r="A493" s="96" t="s">
        <v>507</v>
      </c>
      <c r="B493" s="44" t="str">
        <f>IF(C493="","",VLOOKUP($A493,'Infos Gerais'!$A$2:$D$101,4,FALSE))</f>
        <v>Extinto</v>
      </c>
      <c r="C493" s="5" t="str">
        <f>IF(A493="","",VLOOKUP($A493,'Infos Gerais'!$A$2:$I$101,7,FALSE))</f>
        <v>SEDS</v>
      </c>
      <c r="D493" s="6" t="str">
        <f>IF(C493="","",VLOOKUP($A493,'Infos Gerais'!$A$2:$I$101,9,FALSE))</f>
        <v>TS</v>
      </c>
      <c r="E493" s="126" t="s">
        <v>58</v>
      </c>
      <c r="F493" s="127"/>
      <c r="G493" s="128" t="s">
        <v>600</v>
      </c>
      <c r="H493" s="115">
        <v>41821</v>
      </c>
      <c r="I493" s="129">
        <v>41883</v>
      </c>
      <c r="J493" s="115">
        <v>41913</v>
      </c>
      <c r="K493" s="114">
        <v>41942</v>
      </c>
      <c r="L493" s="130">
        <v>10</v>
      </c>
      <c r="M493" s="82">
        <v>0</v>
      </c>
    </row>
    <row r="494" spans="1:13" x14ac:dyDescent="0.25">
      <c r="A494" s="96" t="s">
        <v>507</v>
      </c>
      <c r="B494" s="44" t="str">
        <f>IF(C494="","",VLOOKUP($A494,'Infos Gerais'!$A$2:$D$101,4,FALSE))</f>
        <v>Extinto</v>
      </c>
      <c r="C494" s="5" t="str">
        <f>IF(A494="","",VLOOKUP($A494,'Infos Gerais'!$A$2:$I$101,7,FALSE))</f>
        <v>SEDS</v>
      </c>
      <c r="D494" s="6" t="str">
        <f>IF(C494="","",VLOOKUP($A494,'Infos Gerais'!$A$2:$I$101,9,FALSE))</f>
        <v>TS</v>
      </c>
      <c r="E494" s="126" t="s">
        <v>58</v>
      </c>
      <c r="F494" s="127"/>
      <c r="G494" s="128" t="s">
        <v>601</v>
      </c>
      <c r="H494" s="115">
        <v>41913</v>
      </c>
      <c r="I494" s="129">
        <v>41974</v>
      </c>
      <c r="J494" s="115">
        <v>42005</v>
      </c>
      <c r="K494" s="114">
        <v>42032</v>
      </c>
      <c r="L494" s="130">
        <v>10</v>
      </c>
      <c r="M494" s="82">
        <v>0</v>
      </c>
    </row>
    <row r="495" spans="1:13" x14ac:dyDescent="0.25">
      <c r="A495" s="96" t="s">
        <v>508</v>
      </c>
      <c r="B495" s="44" t="str">
        <f>IF(C495="","",VLOOKUP($A495,'Infos Gerais'!$A$2:$D$101,4,FALSE))</f>
        <v>Extinto</v>
      </c>
      <c r="C495" s="5" t="str">
        <f>IF(A495="","",VLOOKUP($A495,'Infos Gerais'!$A$2:$I$101,7,FALSE))</f>
        <v>SEEJ</v>
      </c>
      <c r="D495" s="6" t="str">
        <f>IF(C495="","",VLOOKUP($A495,'Infos Gerais'!$A$2:$I$101,9,FALSE))</f>
        <v>IBDEEC</v>
      </c>
      <c r="E495" s="126" t="s">
        <v>29</v>
      </c>
      <c r="F495" s="127"/>
      <c r="G495" s="128" t="s">
        <v>583</v>
      </c>
      <c r="H495" s="115">
        <v>39873</v>
      </c>
      <c r="I495" s="129">
        <v>39965</v>
      </c>
      <c r="J495" s="115">
        <v>39965</v>
      </c>
      <c r="K495" s="114">
        <v>39983</v>
      </c>
      <c r="L495" s="130">
        <v>10</v>
      </c>
      <c r="M495" s="82">
        <v>0</v>
      </c>
    </row>
    <row r="496" spans="1:13" x14ac:dyDescent="0.25">
      <c r="A496" s="96" t="s">
        <v>508</v>
      </c>
      <c r="B496" s="44" t="str">
        <f>IF(C496="","",VLOOKUP($A496,'Infos Gerais'!$A$2:$D$101,4,FALSE))</f>
        <v>Extinto</v>
      </c>
      <c r="C496" s="5" t="str">
        <f>IF(A496="","",VLOOKUP($A496,'Infos Gerais'!$A$2:$I$101,7,FALSE))</f>
        <v>SEEJ</v>
      </c>
      <c r="D496" s="6" t="str">
        <f>IF(C496="","",VLOOKUP($A496,'Infos Gerais'!$A$2:$I$101,9,FALSE))</f>
        <v>IBDEEC</v>
      </c>
      <c r="E496" s="126" t="s">
        <v>29</v>
      </c>
      <c r="F496" s="127"/>
      <c r="G496" s="128" t="s">
        <v>579</v>
      </c>
      <c r="H496" s="115">
        <v>39965</v>
      </c>
      <c r="I496" s="129">
        <v>39995</v>
      </c>
      <c r="J496" s="115">
        <v>40026</v>
      </c>
      <c r="K496" s="114">
        <v>40053</v>
      </c>
      <c r="L496" s="130">
        <v>9.84</v>
      </c>
      <c r="M496" s="82">
        <v>0</v>
      </c>
    </row>
    <row r="497" spans="1:13" x14ac:dyDescent="0.25">
      <c r="A497" s="96" t="s">
        <v>508</v>
      </c>
      <c r="B497" s="44" t="str">
        <f>IF(C497="","",VLOOKUP($A497,'Infos Gerais'!$A$2:$D$101,4,FALSE))</f>
        <v>Extinto</v>
      </c>
      <c r="C497" s="5" t="str">
        <f>IF(A497="","",VLOOKUP($A497,'Infos Gerais'!$A$2:$I$101,7,FALSE))</f>
        <v>SEEJ</v>
      </c>
      <c r="D497" s="6" t="str">
        <f>IF(C497="","",VLOOKUP($A497,'Infos Gerais'!$A$2:$I$101,9,FALSE))</f>
        <v>IBDEEC</v>
      </c>
      <c r="E497" s="126" t="s">
        <v>29</v>
      </c>
      <c r="F497" s="127"/>
      <c r="G497" s="128" t="s">
        <v>580</v>
      </c>
      <c r="H497" s="115">
        <v>39995</v>
      </c>
      <c r="I497" s="129">
        <v>40026</v>
      </c>
      <c r="J497" s="115">
        <v>40057</v>
      </c>
      <c r="K497" s="114">
        <v>40123</v>
      </c>
      <c r="L497" s="130">
        <v>10</v>
      </c>
      <c r="M497" s="82">
        <v>0</v>
      </c>
    </row>
    <row r="498" spans="1:13" x14ac:dyDescent="0.25">
      <c r="A498" s="96" t="s">
        <v>508</v>
      </c>
      <c r="B498" s="44" t="str">
        <f>IF(C498="","",VLOOKUP($A498,'Infos Gerais'!$A$2:$D$101,4,FALSE))</f>
        <v>Extinto</v>
      </c>
      <c r="C498" s="5" t="str">
        <f>IF(A498="","",VLOOKUP($A498,'Infos Gerais'!$A$2:$I$101,7,FALSE))</f>
        <v>SEEJ</v>
      </c>
      <c r="D498" s="6" t="str">
        <f>IF(C498="","",VLOOKUP($A498,'Infos Gerais'!$A$2:$I$101,9,FALSE))</f>
        <v>IBDEEC</v>
      </c>
      <c r="E498" s="126" t="s">
        <v>29</v>
      </c>
      <c r="F498" s="127"/>
      <c r="G498" s="128" t="s">
        <v>581</v>
      </c>
      <c r="H498" s="115">
        <v>40057</v>
      </c>
      <c r="I498" s="129">
        <v>40087</v>
      </c>
      <c r="J498" s="115">
        <v>40148</v>
      </c>
      <c r="K498" s="114">
        <v>40158</v>
      </c>
      <c r="L498" s="130">
        <v>10</v>
      </c>
      <c r="M498" s="82">
        <v>0</v>
      </c>
    </row>
    <row r="499" spans="1:13" x14ac:dyDescent="0.25">
      <c r="A499" s="96" t="s">
        <v>508</v>
      </c>
      <c r="B499" s="44" t="str">
        <f>IF(C499="","",VLOOKUP($A499,'Infos Gerais'!$A$2:$D$101,4,FALSE))</f>
        <v>Extinto</v>
      </c>
      <c r="C499" s="5" t="str">
        <f>IF(A499="","",VLOOKUP($A499,'Infos Gerais'!$A$2:$I$101,7,FALSE))</f>
        <v>SEEJ</v>
      </c>
      <c r="D499" s="6" t="str">
        <f>IF(C499="","",VLOOKUP($A499,'Infos Gerais'!$A$2:$I$101,9,FALSE))</f>
        <v>IBDEEC</v>
      </c>
      <c r="E499" s="126" t="s">
        <v>29</v>
      </c>
      <c r="F499" s="127"/>
      <c r="G499" s="128">
        <v>5</v>
      </c>
      <c r="H499" s="115">
        <v>40118</v>
      </c>
      <c r="I499" s="129">
        <v>40148</v>
      </c>
      <c r="J499" s="115">
        <v>40179</v>
      </c>
      <c r="K499" s="114">
        <v>40247</v>
      </c>
      <c r="L499" s="130">
        <v>10</v>
      </c>
      <c r="M499" s="82">
        <v>0</v>
      </c>
    </row>
    <row r="500" spans="1:13" x14ac:dyDescent="0.25">
      <c r="A500" s="96" t="s">
        <v>508</v>
      </c>
      <c r="B500" s="44" t="str">
        <f>IF(C500="","",VLOOKUP($A500,'Infos Gerais'!$A$2:$D$101,4,FALSE))</f>
        <v>Extinto</v>
      </c>
      <c r="C500" s="5" t="str">
        <f>IF(A500="","",VLOOKUP($A500,'Infos Gerais'!$A$2:$I$101,7,FALSE))</f>
        <v>SEEJ</v>
      </c>
      <c r="D500" s="6" t="str">
        <f>IF(C500="","",VLOOKUP($A500,'Infos Gerais'!$A$2:$I$101,9,FALSE))</f>
        <v>IBDEEC</v>
      </c>
      <c r="E500" s="126" t="s">
        <v>34</v>
      </c>
      <c r="F500" s="127"/>
      <c r="G500" s="128" t="s">
        <v>584</v>
      </c>
      <c r="H500" s="115">
        <v>40179</v>
      </c>
      <c r="I500" s="129">
        <v>40238</v>
      </c>
      <c r="J500" s="115">
        <v>40238</v>
      </c>
      <c r="K500" s="114">
        <v>40247</v>
      </c>
      <c r="L500" s="130">
        <v>10</v>
      </c>
      <c r="M500" s="82">
        <v>0</v>
      </c>
    </row>
    <row r="501" spans="1:13" x14ac:dyDescent="0.25">
      <c r="A501" s="96" t="s">
        <v>508</v>
      </c>
      <c r="B501" s="44" t="str">
        <f>IF(C501="","",VLOOKUP($A501,'Infos Gerais'!$A$2:$D$101,4,FALSE))</f>
        <v>Extinto</v>
      </c>
      <c r="C501" s="5" t="str">
        <f>IF(A501="","",VLOOKUP($A501,'Infos Gerais'!$A$2:$I$101,7,FALSE))</f>
        <v>SEEJ</v>
      </c>
      <c r="D501" s="6" t="str">
        <f>IF(C501="","",VLOOKUP($A501,'Infos Gerais'!$A$2:$I$101,9,FALSE))</f>
        <v>IBDEEC</v>
      </c>
      <c r="E501" s="126" t="s">
        <v>34</v>
      </c>
      <c r="F501" s="127"/>
      <c r="G501" s="128" t="s">
        <v>585</v>
      </c>
      <c r="H501" s="115">
        <v>40238</v>
      </c>
      <c r="I501" s="129">
        <v>40238</v>
      </c>
      <c r="J501" s="115">
        <v>40269</v>
      </c>
      <c r="K501" s="114">
        <v>40280</v>
      </c>
      <c r="L501" s="130">
        <v>10</v>
      </c>
      <c r="M501" s="82">
        <v>0</v>
      </c>
    </row>
    <row r="502" spans="1:13" x14ac:dyDescent="0.25">
      <c r="A502" s="96" t="s">
        <v>508</v>
      </c>
      <c r="B502" s="44" t="str">
        <f>IF(C502="","",VLOOKUP($A502,'Infos Gerais'!$A$2:$D$101,4,FALSE))</f>
        <v>Extinto</v>
      </c>
      <c r="C502" s="5" t="str">
        <f>IF(A502="","",VLOOKUP($A502,'Infos Gerais'!$A$2:$I$101,7,FALSE))</f>
        <v>SEEJ</v>
      </c>
      <c r="D502" s="6" t="str">
        <f>IF(C502="","",VLOOKUP($A502,'Infos Gerais'!$A$2:$I$101,9,FALSE))</f>
        <v>IBDEEC</v>
      </c>
      <c r="E502" s="126" t="s">
        <v>34</v>
      </c>
      <c r="F502" s="127"/>
      <c r="G502" s="128" t="s">
        <v>586</v>
      </c>
      <c r="H502" s="115">
        <v>40269</v>
      </c>
      <c r="I502" s="129">
        <v>40360</v>
      </c>
      <c r="J502" s="115">
        <v>40360</v>
      </c>
      <c r="K502" s="114">
        <v>40316</v>
      </c>
      <c r="L502" s="130">
        <v>10</v>
      </c>
      <c r="M502" s="82">
        <v>0</v>
      </c>
    </row>
    <row r="503" spans="1:13" x14ac:dyDescent="0.25">
      <c r="A503" s="96" t="s">
        <v>508</v>
      </c>
      <c r="B503" s="44" t="str">
        <f>IF(C503="","",VLOOKUP($A503,'Infos Gerais'!$A$2:$D$101,4,FALSE))</f>
        <v>Extinto</v>
      </c>
      <c r="C503" s="5" t="str">
        <f>IF(A503="","",VLOOKUP($A503,'Infos Gerais'!$A$2:$I$101,7,FALSE))</f>
        <v>SEEJ</v>
      </c>
      <c r="D503" s="6" t="str">
        <f>IF(C503="","",VLOOKUP($A503,'Infos Gerais'!$A$2:$I$101,9,FALSE))</f>
        <v>IBDEEC</v>
      </c>
      <c r="E503" s="126" t="s">
        <v>34</v>
      </c>
      <c r="F503" s="127"/>
      <c r="G503" s="128" t="s">
        <v>587</v>
      </c>
      <c r="H503" s="115">
        <v>40360</v>
      </c>
      <c r="I503" s="129">
        <v>40360</v>
      </c>
      <c r="J503" s="115">
        <v>40391</v>
      </c>
      <c r="K503" s="114">
        <v>40395</v>
      </c>
      <c r="L503" s="130">
        <v>10</v>
      </c>
      <c r="M503" s="82">
        <v>0</v>
      </c>
    </row>
    <row r="504" spans="1:13" x14ac:dyDescent="0.25">
      <c r="A504" s="96" t="s">
        <v>508</v>
      </c>
      <c r="B504" s="44" t="str">
        <f>IF(C504="","",VLOOKUP($A504,'Infos Gerais'!$A$2:$D$101,4,FALSE))</f>
        <v>Extinto</v>
      </c>
      <c r="C504" s="5" t="str">
        <f>IF(A504="","",VLOOKUP($A504,'Infos Gerais'!$A$2:$I$101,7,FALSE))</f>
        <v>SEEJ</v>
      </c>
      <c r="D504" s="6" t="str">
        <f>IF(C504="","",VLOOKUP($A504,'Infos Gerais'!$A$2:$I$101,9,FALSE))</f>
        <v>IBDEEC</v>
      </c>
      <c r="E504" s="126" t="s">
        <v>34</v>
      </c>
      <c r="F504" s="127"/>
      <c r="G504" s="128" t="s">
        <v>588</v>
      </c>
      <c r="H504" s="115">
        <v>40391</v>
      </c>
      <c r="I504" s="129">
        <v>40452</v>
      </c>
      <c r="J504" s="115">
        <v>40483</v>
      </c>
      <c r="K504" s="114">
        <v>40420</v>
      </c>
      <c r="L504" s="130">
        <v>10</v>
      </c>
      <c r="M504" s="82">
        <v>0</v>
      </c>
    </row>
    <row r="505" spans="1:13" x14ac:dyDescent="0.25">
      <c r="A505" s="96" t="s">
        <v>508</v>
      </c>
      <c r="B505" s="44" t="str">
        <f>IF(C505="","",VLOOKUP($A505,'Infos Gerais'!$A$2:$D$101,4,FALSE))</f>
        <v>Extinto</v>
      </c>
      <c r="C505" s="5" t="str">
        <f>IF(A505="","",VLOOKUP($A505,'Infos Gerais'!$A$2:$I$101,7,FALSE))</f>
        <v>SEEJ</v>
      </c>
      <c r="D505" s="6" t="str">
        <f>IF(C505="","",VLOOKUP($A505,'Infos Gerais'!$A$2:$I$101,9,FALSE))</f>
        <v>IBDEEC</v>
      </c>
      <c r="E505" s="126" t="s">
        <v>34</v>
      </c>
      <c r="F505" s="127"/>
      <c r="G505" s="128" t="s">
        <v>589</v>
      </c>
      <c r="H505" s="115">
        <v>40452</v>
      </c>
      <c r="I505" s="129">
        <v>40513</v>
      </c>
      <c r="J505" s="115">
        <v>40544</v>
      </c>
      <c r="K505" s="114">
        <v>40564</v>
      </c>
      <c r="L505" s="130">
        <v>10</v>
      </c>
      <c r="M505" s="82">
        <v>0</v>
      </c>
    </row>
    <row r="506" spans="1:13" x14ac:dyDescent="0.25">
      <c r="A506" s="96" t="s">
        <v>509</v>
      </c>
      <c r="B506" s="44" t="str">
        <f>IF(C506="","",VLOOKUP($A506,'Infos Gerais'!$A$2:$D$101,4,FALSE))</f>
        <v>Extinto</v>
      </c>
      <c r="C506" s="5" t="str">
        <f>IF(A506="","",VLOOKUP($A506,'Infos Gerais'!$A$2:$I$101,7,FALSE))</f>
        <v>SEEJ</v>
      </c>
      <c r="D506" s="6" t="str">
        <f>IF(C506="","",VLOOKUP($A506,'Infos Gerais'!$A$2:$I$101,9,FALSE))</f>
        <v>IGETEC</v>
      </c>
      <c r="E506" s="126" t="s">
        <v>29</v>
      </c>
      <c r="F506" s="127"/>
      <c r="G506" s="128" t="s">
        <v>583</v>
      </c>
      <c r="H506" s="115">
        <v>39904</v>
      </c>
      <c r="I506" s="129">
        <v>39934</v>
      </c>
      <c r="J506" s="115">
        <v>39969</v>
      </c>
      <c r="K506" s="114">
        <v>39972</v>
      </c>
      <c r="L506" s="130">
        <v>7.82</v>
      </c>
      <c r="M506" s="82">
        <v>0</v>
      </c>
    </row>
    <row r="507" spans="1:13" x14ac:dyDescent="0.25">
      <c r="A507" s="96" t="s">
        <v>509</v>
      </c>
      <c r="B507" s="44" t="str">
        <f>IF(C507="","",VLOOKUP($A507,'Infos Gerais'!$A$2:$D$101,4,FALSE))</f>
        <v>Extinto</v>
      </c>
      <c r="C507" s="5" t="str">
        <f>IF(A507="","",VLOOKUP($A507,'Infos Gerais'!$A$2:$I$101,7,FALSE))</f>
        <v>SEEJ</v>
      </c>
      <c r="D507" s="6" t="str">
        <f>IF(C507="","",VLOOKUP($A507,'Infos Gerais'!$A$2:$I$101,9,FALSE))</f>
        <v>IGETEC</v>
      </c>
      <c r="E507" s="126" t="s">
        <v>29</v>
      </c>
      <c r="F507" s="127"/>
      <c r="G507" s="128" t="s">
        <v>579</v>
      </c>
      <c r="H507" s="115">
        <v>39934</v>
      </c>
      <c r="I507" s="129">
        <v>39995</v>
      </c>
      <c r="J507" s="115">
        <v>40053</v>
      </c>
      <c r="K507" s="114">
        <v>40066</v>
      </c>
      <c r="L507" s="130">
        <v>8.5399999999999991</v>
      </c>
      <c r="M507" s="82">
        <v>0</v>
      </c>
    </row>
    <row r="508" spans="1:13" x14ac:dyDescent="0.25">
      <c r="A508" s="96" t="s">
        <v>509</v>
      </c>
      <c r="B508" s="44" t="str">
        <f>IF(C508="","",VLOOKUP($A508,'Infos Gerais'!$A$2:$D$101,4,FALSE))</f>
        <v>Extinto</v>
      </c>
      <c r="C508" s="5" t="str">
        <f>IF(A508="","",VLOOKUP($A508,'Infos Gerais'!$A$2:$I$101,7,FALSE))</f>
        <v>SEEJ</v>
      </c>
      <c r="D508" s="6" t="str">
        <f>IF(C508="","",VLOOKUP($A508,'Infos Gerais'!$A$2:$I$101,9,FALSE))</f>
        <v>IGETEC</v>
      </c>
      <c r="E508" s="126" t="s">
        <v>29</v>
      </c>
      <c r="F508" s="127"/>
      <c r="G508" s="128" t="s">
        <v>580</v>
      </c>
      <c r="H508" s="115">
        <v>40026</v>
      </c>
      <c r="I508" s="129">
        <v>40087</v>
      </c>
      <c r="J508" s="115">
        <v>40137</v>
      </c>
      <c r="K508" s="114">
        <v>40144</v>
      </c>
      <c r="L508" s="130">
        <v>7.55</v>
      </c>
      <c r="M508" s="82">
        <v>0</v>
      </c>
    </row>
    <row r="509" spans="1:13" x14ac:dyDescent="0.25">
      <c r="A509" s="96" t="s">
        <v>509</v>
      </c>
      <c r="B509" s="44" t="str">
        <f>IF(C509="","",VLOOKUP($A509,'Infos Gerais'!$A$2:$D$101,4,FALSE))</f>
        <v>Extinto</v>
      </c>
      <c r="C509" s="5" t="str">
        <f>IF(A509="","",VLOOKUP($A509,'Infos Gerais'!$A$2:$I$101,7,FALSE))</f>
        <v>SEEJ</v>
      </c>
      <c r="D509" s="6" t="str">
        <f>IF(C509="","",VLOOKUP($A509,'Infos Gerais'!$A$2:$I$101,9,FALSE))</f>
        <v>IGETEC</v>
      </c>
      <c r="E509" s="126" t="s">
        <v>29</v>
      </c>
      <c r="F509" s="127"/>
      <c r="G509" s="128" t="s">
        <v>581</v>
      </c>
      <c r="H509" s="115">
        <v>40087</v>
      </c>
      <c r="I509" s="129">
        <v>40148</v>
      </c>
      <c r="J509" s="115">
        <v>40207</v>
      </c>
      <c r="K509" s="114">
        <v>40211</v>
      </c>
      <c r="L509" s="130">
        <v>10</v>
      </c>
      <c r="M509" s="82">
        <v>0</v>
      </c>
    </row>
    <row r="510" spans="1:13" x14ac:dyDescent="0.25">
      <c r="A510" s="96" t="s">
        <v>509</v>
      </c>
      <c r="B510" s="44" t="str">
        <f>IF(C510="","",VLOOKUP($A510,'Infos Gerais'!$A$2:$D$101,4,FALSE))</f>
        <v>Extinto</v>
      </c>
      <c r="C510" s="5" t="str">
        <f>IF(A510="","",VLOOKUP($A510,'Infos Gerais'!$A$2:$I$101,7,FALSE))</f>
        <v>SEEJ</v>
      </c>
      <c r="D510" s="6" t="str">
        <f>IF(C510="","",VLOOKUP($A510,'Infos Gerais'!$A$2:$I$101,9,FALSE))</f>
        <v>IGETEC</v>
      </c>
      <c r="E510" s="126" t="s">
        <v>34</v>
      </c>
      <c r="F510" s="127"/>
      <c r="G510" s="128" t="s">
        <v>582</v>
      </c>
      <c r="H510" s="115">
        <v>40179</v>
      </c>
      <c r="I510" s="129">
        <v>40238</v>
      </c>
      <c r="J510" s="115">
        <v>40296</v>
      </c>
      <c r="K510" s="114">
        <v>40308</v>
      </c>
      <c r="L510" s="130">
        <v>7.08</v>
      </c>
      <c r="M510" s="82">
        <v>0</v>
      </c>
    </row>
    <row r="511" spans="1:13" x14ac:dyDescent="0.25">
      <c r="A511" s="96" t="s">
        <v>509</v>
      </c>
      <c r="B511" s="44" t="str">
        <f>IF(C511="","",VLOOKUP($A511,'Infos Gerais'!$A$2:$D$101,4,FALSE))</f>
        <v>Extinto</v>
      </c>
      <c r="C511" s="5" t="str">
        <f>IF(A511="","",VLOOKUP($A511,'Infos Gerais'!$A$2:$I$101,7,FALSE))</f>
        <v>SEEJ</v>
      </c>
      <c r="D511" s="6" t="str">
        <f>IF(C511="","",VLOOKUP($A511,'Infos Gerais'!$A$2:$I$101,9,FALSE))</f>
        <v>IGETEC</v>
      </c>
      <c r="E511" s="126" t="s">
        <v>34</v>
      </c>
      <c r="F511" s="127"/>
      <c r="G511" s="128" t="s">
        <v>584</v>
      </c>
      <c r="H511" s="115">
        <v>40238</v>
      </c>
      <c r="I511" s="129">
        <v>40360</v>
      </c>
      <c r="J511" s="115">
        <v>40422</v>
      </c>
      <c r="K511" s="131"/>
      <c r="L511" s="130"/>
      <c r="M511" s="82">
        <v>0</v>
      </c>
    </row>
    <row r="512" spans="1:13" x14ac:dyDescent="0.25">
      <c r="A512" s="96" t="s">
        <v>509</v>
      </c>
      <c r="B512" s="44" t="str">
        <f>IF(C512="","",VLOOKUP($A512,'Infos Gerais'!$A$2:$D$101,4,FALSE))</f>
        <v>Extinto</v>
      </c>
      <c r="C512" s="5" t="str">
        <f>IF(A512="","",VLOOKUP($A512,'Infos Gerais'!$A$2:$I$101,7,FALSE))</f>
        <v>SEEJ</v>
      </c>
      <c r="D512" s="6" t="str">
        <f>IF(C512="","",VLOOKUP($A512,'Infos Gerais'!$A$2:$I$101,9,FALSE))</f>
        <v>IGETEC</v>
      </c>
      <c r="E512" s="126" t="s">
        <v>34</v>
      </c>
      <c r="F512" s="127"/>
      <c r="G512" s="128" t="s">
        <v>585</v>
      </c>
      <c r="H512" s="115">
        <v>40391</v>
      </c>
      <c r="I512" s="129">
        <v>40452</v>
      </c>
      <c r="J512" s="115">
        <v>40513</v>
      </c>
      <c r="K512" s="131"/>
      <c r="L512" s="130"/>
      <c r="M512" s="82">
        <v>0</v>
      </c>
    </row>
    <row r="513" spans="1:13" x14ac:dyDescent="0.25">
      <c r="A513" s="96" t="s">
        <v>509</v>
      </c>
      <c r="B513" s="44" t="str">
        <f>IF(C513="","",VLOOKUP($A513,'Infos Gerais'!$A$2:$D$101,4,FALSE))</f>
        <v>Extinto</v>
      </c>
      <c r="C513" s="5" t="str">
        <f>IF(A513="","",VLOOKUP($A513,'Infos Gerais'!$A$2:$I$101,7,FALSE))</f>
        <v>SEEJ</v>
      </c>
      <c r="D513" s="6" t="str">
        <f>IF(C513="","",VLOOKUP($A513,'Infos Gerais'!$A$2:$I$101,9,FALSE))</f>
        <v>IGETEC</v>
      </c>
      <c r="E513" s="126" t="s">
        <v>34</v>
      </c>
      <c r="F513" s="127"/>
      <c r="G513" s="128" t="s">
        <v>586</v>
      </c>
      <c r="H513" s="115">
        <v>40483</v>
      </c>
      <c r="I513" s="129">
        <v>40513</v>
      </c>
      <c r="J513" s="115">
        <v>40575</v>
      </c>
      <c r="K513" s="131"/>
      <c r="L513" s="130"/>
      <c r="M513" s="82">
        <v>0</v>
      </c>
    </row>
    <row r="514" spans="1:13" x14ac:dyDescent="0.25">
      <c r="A514" s="96" t="s">
        <v>510</v>
      </c>
      <c r="B514" s="44" t="str">
        <f>IF(C514="","",VLOOKUP($A514,'Infos Gerais'!$A$2:$D$101,4,FALSE))</f>
        <v>Extinto</v>
      </c>
      <c r="C514" s="5" t="str">
        <f>IF(A514="","",VLOOKUP($A514,'Infos Gerais'!$A$2:$I$101,7,FALSE))</f>
        <v>SEDESE</v>
      </c>
      <c r="D514" s="6" t="str">
        <f>IF(C514="","",VLOOKUP($A514,'Infos Gerais'!$A$2:$I$101,9,FALSE))</f>
        <v>CEMAIS</v>
      </c>
      <c r="E514" s="126" t="s">
        <v>29</v>
      </c>
      <c r="F514" s="127"/>
      <c r="G514" s="128" t="s">
        <v>583</v>
      </c>
      <c r="H514" s="115">
        <v>39965</v>
      </c>
      <c r="I514" s="129">
        <v>40026</v>
      </c>
      <c r="J514" s="115">
        <v>40057</v>
      </c>
      <c r="K514" s="131">
        <v>40114</v>
      </c>
      <c r="L514" s="130" t="s">
        <v>578</v>
      </c>
      <c r="M514" s="82">
        <v>0</v>
      </c>
    </row>
    <row r="515" spans="1:13" x14ac:dyDescent="0.25">
      <c r="A515" s="96" t="s">
        <v>510</v>
      </c>
      <c r="B515" s="44" t="str">
        <f>IF(C515="","",VLOOKUP($A515,'Infos Gerais'!$A$2:$D$101,4,FALSE))</f>
        <v>Extinto</v>
      </c>
      <c r="C515" s="5" t="str">
        <f>IF(A515="","",VLOOKUP($A515,'Infos Gerais'!$A$2:$I$101,7,FALSE))</f>
        <v>SEDESE</v>
      </c>
      <c r="D515" s="6" t="str">
        <f>IF(C515="","",VLOOKUP($A515,'Infos Gerais'!$A$2:$I$101,9,FALSE))</f>
        <v>CEMAIS</v>
      </c>
      <c r="E515" s="126" t="s">
        <v>29</v>
      </c>
      <c r="F515" s="127"/>
      <c r="G515" s="128" t="s">
        <v>579</v>
      </c>
      <c r="H515" s="115">
        <v>40057</v>
      </c>
      <c r="I515" s="129">
        <v>40118</v>
      </c>
      <c r="J515" s="115">
        <v>40148</v>
      </c>
      <c r="K515" s="114">
        <v>40141</v>
      </c>
      <c r="L515" s="130">
        <v>7.43</v>
      </c>
      <c r="M515" s="82">
        <v>0</v>
      </c>
    </row>
    <row r="516" spans="1:13" x14ac:dyDescent="0.25">
      <c r="A516" s="96" t="s">
        <v>510</v>
      </c>
      <c r="B516" s="44" t="str">
        <f>IF(C516="","",VLOOKUP($A516,'Infos Gerais'!$A$2:$D$101,4,FALSE))</f>
        <v>Extinto</v>
      </c>
      <c r="C516" s="5" t="str">
        <f>IF(A516="","",VLOOKUP($A516,'Infos Gerais'!$A$2:$I$101,7,FALSE))</f>
        <v>SEDESE</v>
      </c>
      <c r="D516" s="6" t="str">
        <f>IF(C516="","",VLOOKUP($A516,'Infos Gerais'!$A$2:$I$101,9,FALSE))</f>
        <v>CEMAIS</v>
      </c>
      <c r="E516" s="126" t="s">
        <v>29</v>
      </c>
      <c r="F516" s="127"/>
      <c r="G516" s="128" t="s">
        <v>580</v>
      </c>
      <c r="H516" s="115">
        <v>40148</v>
      </c>
      <c r="I516" s="129">
        <v>40210</v>
      </c>
      <c r="J516" s="115">
        <v>40238</v>
      </c>
      <c r="K516" s="114">
        <v>40261</v>
      </c>
      <c r="L516" s="130">
        <v>6.72</v>
      </c>
      <c r="M516" s="82">
        <v>0</v>
      </c>
    </row>
    <row r="517" spans="1:13" x14ac:dyDescent="0.25">
      <c r="A517" s="96" t="s">
        <v>510</v>
      </c>
      <c r="B517" s="44" t="str">
        <f>IF(C517="","",VLOOKUP($A517,'Infos Gerais'!$A$2:$D$101,4,FALSE))</f>
        <v>Extinto</v>
      </c>
      <c r="C517" s="5" t="str">
        <f>IF(A517="","",VLOOKUP($A517,'Infos Gerais'!$A$2:$I$101,7,FALSE))</f>
        <v>SEDESE</v>
      </c>
      <c r="D517" s="6" t="str">
        <f>IF(C517="","",VLOOKUP($A517,'Infos Gerais'!$A$2:$I$101,9,FALSE))</f>
        <v>CEMAIS</v>
      </c>
      <c r="E517" s="126" t="s">
        <v>29</v>
      </c>
      <c r="F517" s="127"/>
      <c r="G517" s="128" t="s">
        <v>581</v>
      </c>
      <c r="H517" s="115">
        <v>40238</v>
      </c>
      <c r="I517" s="129">
        <v>40299</v>
      </c>
      <c r="J517" s="115">
        <v>40330</v>
      </c>
      <c r="K517" s="114">
        <v>40308</v>
      </c>
      <c r="L517" s="130">
        <v>9.27</v>
      </c>
      <c r="M517" s="82">
        <v>0</v>
      </c>
    </row>
    <row r="518" spans="1:13" x14ac:dyDescent="0.25">
      <c r="A518" s="96" t="s">
        <v>510</v>
      </c>
      <c r="B518" s="44" t="str">
        <f>IF(C518="","",VLOOKUP($A518,'Infos Gerais'!$A$2:$D$101,4,FALSE))</f>
        <v>Extinto</v>
      </c>
      <c r="C518" s="5" t="str">
        <f>IF(A518="","",VLOOKUP($A518,'Infos Gerais'!$A$2:$I$101,7,FALSE))</f>
        <v>SEDESE</v>
      </c>
      <c r="D518" s="6" t="str">
        <f>IF(C518="","",VLOOKUP($A518,'Infos Gerais'!$A$2:$I$101,9,FALSE))</f>
        <v>CEMAIS</v>
      </c>
      <c r="E518" s="126" t="s">
        <v>34</v>
      </c>
      <c r="F518" s="127"/>
      <c r="G518" s="128" t="s">
        <v>582</v>
      </c>
      <c r="H518" s="115">
        <v>40269</v>
      </c>
      <c r="I518" s="129">
        <v>40330</v>
      </c>
      <c r="J518" s="115">
        <v>40360</v>
      </c>
      <c r="K518" s="114">
        <v>40389</v>
      </c>
      <c r="L518" s="130">
        <v>9.89</v>
      </c>
      <c r="M518" s="82">
        <v>0</v>
      </c>
    </row>
    <row r="519" spans="1:13" x14ac:dyDescent="0.25">
      <c r="A519" s="96" t="s">
        <v>510</v>
      </c>
      <c r="B519" s="44" t="str">
        <f>IF(C519="","",VLOOKUP($A519,'Infos Gerais'!$A$2:$D$101,4,FALSE))</f>
        <v>Extinto</v>
      </c>
      <c r="C519" s="5" t="str">
        <f>IF(A519="","",VLOOKUP($A519,'Infos Gerais'!$A$2:$I$101,7,FALSE))</f>
        <v>SEDESE</v>
      </c>
      <c r="D519" s="6" t="str">
        <f>IF(C519="","",VLOOKUP($A519,'Infos Gerais'!$A$2:$I$101,9,FALSE))</f>
        <v>CEMAIS</v>
      </c>
      <c r="E519" s="126" t="s">
        <v>34</v>
      </c>
      <c r="F519" s="127"/>
      <c r="G519" s="128" t="s">
        <v>584</v>
      </c>
      <c r="H519" s="115">
        <v>40360</v>
      </c>
      <c r="I519" s="129">
        <v>40422</v>
      </c>
      <c r="J519" s="115">
        <v>40452</v>
      </c>
      <c r="K519" s="114">
        <v>40480</v>
      </c>
      <c r="L519" s="130">
        <v>9.82</v>
      </c>
      <c r="M519" s="82">
        <v>0</v>
      </c>
    </row>
    <row r="520" spans="1:13" x14ac:dyDescent="0.25">
      <c r="A520" s="96" t="s">
        <v>510</v>
      </c>
      <c r="B520" s="44" t="str">
        <f>IF(C520="","",VLOOKUP($A520,'Infos Gerais'!$A$2:$D$101,4,FALSE))</f>
        <v>Extinto</v>
      </c>
      <c r="C520" s="5" t="str">
        <f>IF(A520="","",VLOOKUP($A520,'Infos Gerais'!$A$2:$I$101,7,FALSE))</f>
        <v>SEDESE</v>
      </c>
      <c r="D520" s="6" t="str">
        <f>IF(C520="","",VLOOKUP($A520,'Infos Gerais'!$A$2:$I$101,9,FALSE))</f>
        <v>CEMAIS</v>
      </c>
      <c r="E520" s="126" t="s">
        <v>34</v>
      </c>
      <c r="F520" s="127"/>
      <c r="G520" s="128" t="s">
        <v>585</v>
      </c>
      <c r="H520" s="115">
        <v>40452</v>
      </c>
      <c r="I520" s="129">
        <v>40513</v>
      </c>
      <c r="J520" s="115">
        <v>40544</v>
      </c>
      <c r="K520" s="114">
        <v>40574</v>
      </c>
      <c r="L520" s="130">
        <v>9.92</v>
      </c>
      <c r="M520" s="82">
        <v>0</v>
      </c>
    </row>
    <row r="521" spans="1:13" x14ac:dyDescent="0.25">
      <c r="A521" s="96" t="s">
        <v>510</v>
      </c>
      <c r="B521" s="44" t="str">
        <f>IF(C521="","",VLOOKUP($A521,'Infos Gerais'!$A$2:$D$101,4,FALSE))</f>
        <v>Extinto</v>
      </c>
      <c r="C521" s="5" t="str">
        <f>IF(A521="","",VLOOKUP($A521,'Infos Gerais'!$A$2:$I$101,7,FALSE))</f>
        <v>SEDESE</v>
      </c>
      <c r="D521" s="6" t="str">
        <f>IF(C521="","",VLOOKUP($A521,'Infos Gerais'!$A$2:$I$101,9,FALSE))</f>
        <v>CEMAIS</v>
      </c>
      <c r="E521" s="126" t="s">
        <v>34</v>
      </c>
      <c r="F521" s="127"/>
      <c r="G521" s="128" t="s">
        <v>586</v>
      </c>
      <c r="H521" s="115">
        <v>40544</v>
      </c>
      <c r="I521" s="129">
        <v>40663</v>
      </c>
      <c r="J521" s="115">
        <v>40695</v>
      </c>
      <c r="K521" s="114">
        <v>40686</v>
      </c>
      <c r="L521" s="130">
        <v>9.94</v>
      </c>
      <c r="M521" s="82">
        <v>0</v>
      </c>
    </row>
    <row r="522" spans="1:13" x14ac:dyDescent="0.25">
      <c r="A522" s="96" t="s">
        <v>511</v>
      </c>
      <c r="B522" s="44" t="str">
        <f>IF(C522="","",VLOOKUP($A522,'Infos Gerais'!$A$2:$D$101,4,FALSE))</f>
        <v>Extinto</v>
      </c>
      <c r="C522" s="5" t="str">
        <f>IF(A522="","",VLOOKUP($A522,'Infos Gerais'!$A$2:$I$101,7,FALSE))</f>
        <v>FEAM</v>
      </c>
      <c r="D522" s="6" t="str">
        <f>IF(C522="","",VLOOKUP($A522,'Infos Gerais'!$A$2:$I$101,9,FALSE))</f>
        <v>ABCDE</v>
      </c>
      <c r="E522" s="126" t="s">
        <v>29</v>
      </c>
      <c r="F522" s="127"/>
      <c r="G522" s="128" t="s">
        <v>583</v>
      </c>
      <c r="H522" s="115">
        <v>40330</v>
      </c>
      <c r="I522" s="129">
        <v>40422</v>
      </c>
      <c r="J522" s="115">
        <v>40452</v>
      </c>
      <c r="K522" s="114">
        <v>40479</v>
      </c>
      <c r="L522" s="130">
        <v>7.43</v>
      </c>
      <c r="M522" s="82">
        <v>0</v>
      </c>
    </row>
    <row r="523" spans="1:13" x14ac:dyDescent="0.25">
      <c r="A523" s="96" t="s">
        <v>511</v>
      </c>
      <c r="B523" s="44" t="str">
        <f>IF(C523="","",VLOOKUP($A523,'Infos Gerais'!$A$2:$D$101,4,FALSE))</f>
        <v>Extinto</v>
      </c>
      <c r="C523" s="5" t="str">
        <f>IF(A523="","",VLOOKUP($A523,'Infos Gerais'!$A$2:$I$101,7,FALSE))</f>
        <v>FEAM</v>
      </c>
      <c r="D523" s="6" t="str">
        <f>IF(C523="","",VLOOKUP($A523,'Infos Gerais'!$A$2:$I$101,9,FALSE))</f>
        <v>ABCDE</v>
      </c>
      <c r="E523" s="126" t="s">
        <v>29</v>
      </c>
      <c r="F523" s="127"/>
      <c r="G523" s="128" t="s">
        <v>579</v>
      </c>
      <c r="H523" s="115">
        <v>40452</v>
      </c>
      <c r="I523" s="129">
        <v>40513</v>
      </c>
      <c r="J523" s="115">
        <v>40544</v>
      </c>
      <c r="K523" s="114">
        <v>40571</v>
      </c>
      <c r="L523" s="130">
        <v>7.56</v>
      </c>
      <c r="M523" s="82">
        <v>0</v>
      </c>
    </row>
    <row r="524" spans="1:13" x14ac:dyDescent="0.25">
      <c r="A524" s="96" t="s">
        <v>511</v>
      </c>
      <c r="B524" s="44" t="str">
        <f>IF(C524="","",VLOOKUP($A524,'Infos Gerais'!$A$2:$D$101,4,FALSE))</f>
        <v>Extinto</v>
      </c>
      <c r="C524" s="5" t="str">
        <f>IF(A524="","",VLOOKUP($A524,'Infos Gerais'!$A$2:$I$101,7,FALSE))</f>
        <v>FEAM</v>
      </c>
      <c r="D524" s="6" t="str">
        <f>IF(C524="","",VLOOKUP($A524,'Infos Gerais'!$A$2:$I$101,9,FALSE))</f>
        <v>ABCDE</v>
      </c>
      <c r="E524" s="126" t="s">
        <v>29</v>
      </c>
      <c r="F524" s="127"/>
      <c r="G524" s="128" t="s">
        <v>580</v>
      </c>
      <c r="H524" s="115">
        <v>40544</v>
      </c>
      <c r="I524" s="129">
        <v>40603</v>
      </c>
      <c r="J524" s="115">
        <v>40634</v>
      </c>
      <c r="K524" s="114">
        <v>40722</v>
      </c>
      <c r="L524" s="130">
        <v>5.99</v>
      </c>
      <c r="M524" s="82">
        <v>0</v>
      </c>
    </row>
    <row r="525" spans="1:13" x14ac:dyDescent="0.25">
      <c r="A525" s="96" t="s">
        <v>511</v>
      </c>
      <c r="B525" s="44" t="str">
        <f>IF(C525="","",VLOOKUP($A525,'Infos Gerais'!$A$2:$D$101,4,FALSE))</f>
        <v>Extinto</v>
      </c>
      <c r="C525" s="5" t="str">
        <f>IF(A525="","",VLOOKUP($A525,'Infos Gerais'!$A$2:$I$101,7,FALSE))</f>
        <v>FEAM</v>
      </c>
      <c r="D525" s="6" t="str">
        <f>IF(C525="","",VLOOKUP($A525,'Infos Gerais'!$A$2:$I$101,9,FALSE))</f>
        <v>ABCDE</v>
      </c>
      <c r="E525" s="126" t="s">
        <v>29</v>
      </c>
      <c r="F525" s="127"/>
      <c r="G525" s="128" t="s">
        <v>581</v>
      </c>
      <c r="H525" s="115">
        <v>40634</v>
      </c>
      <c r="I525" s="129">
        <v>40695</v>
      </c>
      <c r="J525" s="115">
        <v>40725</v>
      </c>
      <c r="K525" s="114">
        <v>40807</v>
      </c>
      <c r="L525" s="130">
        <v>6.03</v>
      </c>
      <c r="M525" s="82">
        <v>0</v>
      </c>
    </row>
    <row r="526" spans="1:13" x14ac:dyDescent="0.25">
      <c r="A526" s="96" t="s">
        <v>511</v>
      </c>
      <c r="B526" s="44" t="str">
        <f>IF(C526="","",VLOOKUP($A526,'Infos Gerais'!$A$2:$D$101,4,FALSE))</f>
        <v>Extinto</v>
      </c>
      <c r="C526" s="5" t="str">
        <f>IF(A526="","",VLOOKUP($A526,'Infos Gerais'!$A$2:$I$101,7,FALSE))</f>
        <v>FEAM</v>
      </c>
      <c r="D526" s="6" t="str">
        <f>IF(C526="","",VLOOKUP($A526,'Infos Gerais'!$A$2:$I$101,9,FALSE))</f>
        <v>ABCDE</v>
      </c>
      <c r="E526" s="126" t="s">
        <v>29</v>
      </c>
      <c r="F526" s="127"/>
      <c r="G526" s="128" t="s">
        <v>582</v>
      </c>
      <c r="H526" s="115">
        <v>40725</v>
      </c>
      <c r="I526" s="129">
        <v>40787</v>
      </c>
      <c r="J526" s="115">
        <v>40817</v>
      </c>
      <c r="K526" s="131"/>
      <c r="L526" s="130"/>
      <c r="M526" s="82">
        <v>0</v>
      </c>
    </row>
    <row r="527" spans="1:13" x14ac:dyDescent="0.25">
      <c r="A527" s="96" t="s">
        <v>511</v>
      </c>
      <c r="B527" s="44" t="str">
        <f>IF(C527="","",VLOOKUP($A527,'Infos Gerais'!$A$2:$D$101,4,FALSE))</f>
        <v>Extinto</v>
      </c>
      <c r="C527" s="5" t="str">
        <f>IF(A527="","",VLOOKUP($A527,'Infos Gerais'!$A$2:$I$101,7,FALSE))</f>
        <v>FEAM</v>
      </c>
      <c r="D527" s="6" t="str">
        <f>IF(C527="","",VLOOKUP($A527,'Infos Gerais'!$A$2:$I$101,9,FALSE))</f>
        <v>ABCDE</v>
      </c>
      <c r="E527" s="126" t="s">
        <v>29</v>
      </c>
      <c r="F527" s="127"/>
      <c r="G527" s="128" t="s">
        <v>584</v>
      </c>
      <c r="H527" s="115">
        <v>40817</v>
      </c>
      <c r="I527" s="129">
        <v>40817</v>
      </c>
      <c r="J527" s="115">
        <v>40848</v>
      </c>
      <c r="K527" s="131"/>
      <c r="L527" s="130"/>
      <c r="M527" s="82">
        <v>0</v>
      </c>
    </row>
    <row r="528" spans="1:13" x14ac:dyDescent="0.25">
      <c r="A528" s="96" t="s">
        <v>512</v>
      </c>
      <c r="B528" s="44" t="str">
        <f>IF(C528="","",VLOOKUP($A528,'Infos Gerais'!$A$2:$D$101,4,FALSE))</f>
        <v>Extinto</v>
      </c>
      <c r="C528" s="5" t="str">
        <f>IF(A528="","",VLOOKUP($A528,'Infos Gerais'!$A$2:$I$101,7,FALSE))</f>
        <v>SEEJ</v>
      </c>
      <c r="D528" s="6" t="str">
        <f>IF(C528="","",VLOOKUP($A528,'Infos Gerais'!$A$2:$I$101,9,FALSE))</f>
        <v>IBDEEC</v>
      </c>
      <c r="E528" s="126" t="s">
        <v>29</v>
      </c>
      <c r="F528" s="127"/>
      <c r="G528" s="128" t="s">
        <v>583</v>
      </c>
      <c r="H528" s="115">
        <v>40544</v>
      </c>
      <c r="I528" s="129">
        <v>40603</v>
      </c>
      <c r="J528" s="115">
        <v>40634</v>
      </c>
      <c r="K528" s="114">
        <v>40659</v>
      </c>
      <c r="L528" s="130">
        <v>10</v>
      </c>
      <c r="M528" s="82">
        <v>0</v>
      </c>
    </row>
    <row r="529" spans="1:13" x14ac:dyDescent="0.25">
      <c r="A529" s="96" t="s">
        <v>512</v>
      </c>
      <c r="B529" s="44" t="str">
        <f>IF(C529="","",VLOOKUP($A529,'Infos Gerais'!$A$2:$D$101,4,FALSE))</f>
        <v>Extinto</v>
      </c>
      <c r="C529" s="5" t="str">
        <f>IF(A529="","",VLOOKUP($A529,'Infos Gerais'!$A$2:$I$101,7,FALSE))</f>
        <v>SEEJ</v>
      </c>
      <c r="D529" s="6" t="str">
        <f>IF(C529="","",VLOOKUP($A529,'Infos Gerais'!$A$2:$I$101,9,FALSE))</f>
        <v>IBDEEC</v>
      </c>
      <c r="E529" s="126" t="s">
        <v>29</v>
      </c>
      <c r="F529" s="127"/>
      <c r="G529" s="128" t="s">
        <v>579</v>
      </c>
      <c r="H529" s="115">
        <v>40603</v>
      </c>
      <c r="I529" s="129">
        <v>40695</v>
      </c>
      <c r="J529" s="115">
        <v>40725</v>
      </c>
      <c r="K529" s="114">
        <v>40750</v>
      </c>
      <c r="L529" s="130">
        <v>7.06</v>
      </c>
      <c r="M529" s="82">
        <v>0</v>
      </c>
    </row>
    <row r="530" spans="1:13" x14ac:dyDescent="0.25">
      <c r="A530" s="96" t="s">
        <v>512</v>
      </c>
      <c r="B530" s="44" t="str">
        <f>IF(C530="","",VLOOKUP($A530,'Infos Gerais'!$A$2:$D$101,4,FALSE))</f>
        <v>Extinto</v>
      </c>
      <c r="C530" s="5" t="str">
        <f>IF(A530="","",VLOOKUP($A530,'Infos Gerais'!$A$2:$I$101,7,FALSE))</f>
        <v>SEEJ</v>
      </c>
      <c r="D530" s="6" t="str">
        <f>IF(C530="","",VLOOKUP($A530,'Infos Gerais'!$A$2:$I$101,9,FALSE))</f>
        <v>IBDEEC</v>
      </c>
      <c r="E530" s="126" t="s">
        <v>29</v>
      </c>
      <c r="F530" s="127"/>
      <c r="G530" s="128" t="s">
        <v>580</v>
      </c>
      <c r="H530" s="115">
        <v>40725</v>
      </c>
      <c r="I530" s="129">
        <v>40787</v>
      </c>
      <c r="J530" s="115">
        <v>40817</v>
      </c>
      <c r="K530" s="114">
        <v>40840</v>
      </c>
      <c r="L530" s="130">
        <v>8.33</v>
      </c>
      <c r="M530" s="82">
        <v>0</v>
      </c>
    </row>
    <row r="531" spans="1:13" x14ac:dyDescent="0.25">
      <c r="A531" s="96" t="s">
        <v>512</v>
      </c>
      <c r="B531" s="44" t="str">
        <f>IF(C531="","",VLOOKUP($A531,'Infos Gerais'!$A$2:$D$101,4,FALSE))</f>
        <v>Extinto</v>
      </c>
      <c r="C531" s="5" t="str">
        <f>IF(A531="","",VLOOKUP($A531,'Infos Gerais'!$A$2:$I$101,7,FALSE))</f>
        <v>SEEJ</v>
      </c>
      <c r="D531" s="6" t="str">
        <f>IF(C531="","",VLOOKUP($A531,'Infos Gerais'!$A$2:$I$101,9,FALSE))</f>
        <v>IBDEEC</v>
      </c>
      <c r="E531" s="126" t="s">
        <v>29</v>
      </c>
      <c r="F531" s="127"/>
      <c r="G531" s="128" t="s">
        <v>581</v>
      </c>
      <c r="H531" s="115">
        <v>40817</v>
      </c>
      <c r="I531" s="129">
        <v>40878</v>
      </c>
      <c r="J531" s="115">
        <v>40909</v>
      </c>
      <c r="K531" s="114">
        <v>40928</v>
      </c>
      <c r="L531" s="130">
        <v>7.93</v>
      </c>
      <c r="M531" s="82">
        <v>0</v>
      </c>
    </row>
    <row r="532" spans="1:13" x14ac:dyDescent="0.25">
      <c r="A532" s="96" t="s">
        <v>512</v>
      </c>
      <c r="B532" s="44" t="str">
        <f>IF(C532="","",VLOOKUP($A532,'Infos Gerais'!$A$2:$D$101,4,FALSE))</f>
        <v>Extinto</v>
      </c>
      <c r="C532" s="5" t="str">
        <f>IF(A532="","",VLOOKUP($A532,'Infos Gerais'!$A$2:$I$101,7,FALSE))</f>
        <v>SEEJ</v>
      </c>
      <c r="D532" s="6" t="str">
        <f>IF(C532="","",VLOOKUP($A532,'Infos Gerais'!$A$2:$I$101,9,FALSE))</f>
        <v>IBDEEC</v>
      </c>
      <c r="E532" s="126" t="s">
        <v>37</v>
      </c>
      <c r="F532" s="127"/>
      <c r="G532" s="128" t="s">
        <v>582</v>
      </c>
      <c r="H532" s="115">
        <v>40909</v>
      </c>
      <c r="I532" s="129">
        <v>40940</v>
      </c>
      <c r="J532" s="115">
        <v>40969</v>
      </c>
      <c r="K532" s="114">
        <v>40996</v>
      </c>
      <c r="L532" s="130">
        <v>8.0399999999999991</v>
      </c>
      <c r="M532" s="82">
        <v>0</v>
      </c>
    </row>
    <row r="533" spans="1:13" x14ac:dyDescent="0.25">
      <c r="A533" s="96" t="s">
        <v>512</v>
      </c>
      <c r="B533" s="44" t="str">
        <f>IF(C533="","",VLOOKUP($A533,'Infos Gerais'!$A$2:$D$101,4,FALSE))</f>
        <v>Extinto</v>
      </c>
      <c r="C533" s="5" t="str">
        <f>IF(A533="","",VLOOKUP($A533,'Infos Gerais'!$A$2:$I$101,7,FALSE))</f>
        <v>SEEJ</v>
      </c>
      <c r="D533" s="6" t="str">
        <f>IF(C533="","",VLOOKUP($A533,'Infos Gerais'!$A$2:$I$101,9,FALSE))</f>
        <v>IBDEEC</v>
      </c>
      <c r="E533" s="126" t="s">
        <v>37</v>
      </c>
      <c r="F533" s="127"/>
      <c r="G533" s="128" t="s">
        <v>584</v>
      </c>
      <c r="H533" s="115">
        <v>40969</v>
      </c>
      <c r="I533" s="129">
        <v>41000</v>
      </c>
      <c r="J533" s="115">
        <v>41030</v>
      </c>
      <c r="K533" s="114">
        <v>41058</v>
      </c>
      <c r="L533" s="130">
        <v>8.42</v>
      </c>
      <c r="M533" s="82">
        <v>0</v>
      </c>
    </row>
    <row r="534" spans="1:13" x14ac:dyDescent="0.25">
      <c r="A534" s="96" t="s">
        <v>512</v>
      </c>
      <c r="B534" s="44" t="str">
        <f>IF(C534="","",VLOOKUP($A534,'Infos Gerais'!$A$2:$D$101,4,FALSE))</f>
        <v>Extinto</v>
      </c>
      <c r="C534" s="5" t="str">
        <f>IF(A534="","",VLOOKUP($A534,'Infos Gerais'!$A$2:$I$101,7,FALSE))</f>
        <v>SEEJ</v>
      </c>
      <c r="D534" s="6" t="str">
        <f>IF(C534="","",VLOOKUP($A534,'Infos Gerais'!$A$2:$I$101,9,FALSE))</f>
        <v>IBDEEC</v>
      </c>
      <c r="E534" s="126" t="s">
        <v>37</v>
      </c>
      <c r="F534" s="127"/>
      <c r="G534" s="128" t="s">
        <v>585</v>
      </c>
      <c r="H534" s="115">
        <v>41030</v>
      </c>
      <c r="I534" s="129">
        <v>41061</v>
      </c>
      <c r="J534" s="115">
        <v>41091</v>
      </c>
      <c r="K534" s="114">
        <v>41113</v>
      </c>
      <c r="L534" s="130">
        <v>6.66</v>
      </c>
      <c r="M534" s="82">
        <v>0</v>
      </c>
    </row>
    <row r="535" spans="1:13" x14ac:dyDescent="0.25">
      <c r="A535" s="96" t="s">
        <v>512</v>
      </c>
      <c r="B535" s="44" t="str">
        <f>IF(C535="","",VLOOKUP($A535,'Infos Gerais'!$A$2:$D$101,4,FALSE))</f>
        <v>Extinto</v>
      </c>
      <c r="C535" s="5" t="str">
        <f>IF(A535="","",VLOOKUP($A535,'Infos Gerais'!$A$2:$I$101,7,FALSE))</f>
        <v>SEEJ</v>
      </c>
      <c r="D535" s="6" t="str">
        <f>IF(C535="","",VLOOKUP($A535,'Infos Gerais'!$A$2:$I$101,9,FALSE))</f>
        <v>IBDEEC</v>
      </c>
      <c r="E535" s="126" t="s">
        <v>37</v>
      </c>
      <c r="F535" s="127"/>
      <c r="G535" s="128" t="s">
        <v>586</v>
      </c>
      <c r="H535" s="115">
        <v>41091</v>
      </c>
      <c r="I535" s="129">
        <v>41122</v>
      </c>
      <c r="J535" s="115">
        <v>41153</v>
      </c>
      <c r="K535" s="114">
        <v>41179</v>
      </c>
      <c r="L535" s="130">
        <v>7.73</v>
      </c>
      <c r="M535" s="82">
        <v>0</v>
      </c>
    </row>
    <row r="536" spans="1:13" x14ac:dyDescent="0.25">
      <c r="A536" s="96" t="s">
        <v>512</v>
      </c>
      <c r="B536" s="44" t="str">
        <f>IF(C536="","",VLOOKUP($A536,'Infos Gerais'!$A$2:$D$101,4,FALSE))</f>
        <v>Extinto</v>
      </c>
      <c r="C536" s="5" t="str">
        <f>IF(A536="","",VLOOKUP($A536,'Infos Gerais'!$A$2:$I$101,7,FALSE))</f>
        <v>SEEJ</v>
      </c>
      <c r="D536" s="6" t="str">
        <f>IF(C536="","",VLOOKUP($A536,'Infos Gerais'!$A$2:$I$101,9,FALSE))</f>
        <v>IBDEEC</v>
      </c>
      <c r="E536" s="126" t="s">
        <v>37</v>
      </c>
      <c r="F536" s="127"/>
      <c r="G536" s="128" t="s">
        <v>587</v>
      </c>
      <c r="H536" s="115">
        <v>41153</v>
      </c>
      <c r="I536" s="129">
        <v>41183</v>
      </c>
      <c r="J536" s="115">
        <v>41214</v>
      </c>
      <c r="K536" s="114">
        <v>41241</v>
      </c>
      <c r="L536" s="130">
        <v>6.06</v>
      </c>
      <c r="M536" s="82">
        <v>0</v>
      </c>
    </row>
    <row r="537" spans="1:13" x14ac:dyDescent="0.25">
      <c r="A537" s="96" t="s">
        <v>512</v>
      </c>
      <c r="B537" s="44" t="str">
        <f>IF(C537="","",VLOOKUP($A537,'Infos Gerais'!$A$2:$D$101,4,FALSE))</f>
        <v>Extinto</v>
      </c>
      <c r="C537" s="5" t="str">
        <f>IF(A537="","",VLOOKUP($A537,'Infos Gerais'!$A$2:$I$101,7,FALSE))</f>
        <v>SEEJ</v>
      </c>
      <c r="D537" s="6" t="str">
        <f>IF(C537="","",VLOOKUP($A537,'Infos Gerais'!$A$2:$I$101,9,FALSE))</f>
        <v>IBDEEC</v>
      </c>
      <c r="E537" s="126" t="s">
        <v>40</v>
      </c>
      <c r="F537" s="127"/>
      <c r="G537" s="128" t="s">
        <v>588</v>
      </c>
      <c r="H537" s="115">
        <v>41214</v>
      </c>
      <c r="I537" s="129">
        <v>41244</v>
      </c>
      <c r="J537" s="115">
        <v>41275</v>
      </c>
      <c r="K537" s="114">
        <v>41310</v>
      </c>
      <c r="L537" s="130">
        <v>6.59</v>
      </c>
      <c r="M537" s="82">
        <v>0</v>
      </c>
    </row>
    <row r="538" spans="1:13" x14ac:dyDescent="0.25">
      <c r="A538" s="96" t="s">
        <v>513</v>
      </c>
      <c r="B538" s="44" t="str">
        <f>IF(C538="","",VLOOKUP($A538,'Infos Gerais'!$A$2:$D$101,4,FALSE))</f>
        <v>Extinto</v>
      </c>
      <c r="C538" s="5" t="str">
        <f>IF(A538="","",VLOOKUP($A538,'Infos Gerais'!$A$2:$I$101,7,FALSE))</f>
        <v>SEPLAG</v>
      </c>
      <c r="D538" s="6" t="str">
        <f>IF(C538="","",VLOOKUP($A538,'Infos Gerais'!$A$2:$I$101,9,FALSE))</f>
        <v>IT</v>
      </c>
      <c r="E538" s="126" t="s">
        <v>29</v>
      </c>
      <c r="F538" s="127"/>
      <c r="G538" s="128" t="s">
        <v>583</v>
      </c>
      <c r="H538" s="115">
        <v>40525</v>
      </c>
      <c r="I538" s="129">
        <v>40574</v>
      </c>
      <c r="J538" s="115">
        <v>40575</v>
      </c>
      <c r="K538" s="114">
        <v>40588</v>
      </c>
      <c r="L538" s="130">
        <v>10</v>
      </c>
      <c r="M538" s="82">
        <v>0</v>
      </c>
    </row>
    <row r="539" spans="1:13" x14ac:dyDescent="0.25">
      <c r="A539" s="96" t="s">
        <v>513</v>
      </c>
      <c r="B539" s="44" t="str">
        <f>IF(C539="","",VLOOKUP($A539,'Infos Gerais'!$A$2:$D$101,4,FALSE))</f>
        <v>Extinto</v>
      </c>
      <c r="C539" s="5" t="str">
        <f>IF(A539="","",VLOOKUP($A539,'Infos Gerais'!$A$2:$I$101,7,FALSE))</f>
        <v>SEPLAG</v>
      </c>
      <c r="D539" s="6" t="str">
        <f>IF(C539="","",VLOOKUP($A539,'Infos Gerais'!$A$2:$I$101,9,FALSE))</f>
        <v>IT</v>
      </c>
      <c r="E539" s="126" t="s">
        <v>34</v>
      </c>
      <c r="F539" s="127"/>
      <c r="G539" s="128" t="s">
        <v>579</v>
      </c>
      <c r="H539" s="115">
        <v>40575</v>
      </c>
      <c r="I539" s="129">
        <v>40663</v>
      </c>
      <c r="J539" s="115">
        <v>40664</v>
      </c>
      <c r="K539" s="114">
        <v>40689</v>
      </c>
      <c r="L539" s="130">
        <v>9.9600000000000009</v>
      </c>
      <c r="M539" s="82">
        <v>0</v>
      </c>
    </row>
    <row r="540" spans="1:13" x14ac:dyDescent="0.25">
      <c r="A540" s="96" t="s">
        <v>513</v>
      </c>
      <c r="B540" s="44" t="str">
        <f>IF(C540="","",VLOOKUP($A540,'Infos Gerais'!$A$2:$D$101,4,FALSE))</f>
        <v>Extinto</v>
      </c>
      <c r="C540" s="5" t="str">
        <f>IF(A540="","",VLOOKUP($A540,'Infos Gerais'!$A$2:$I$101,7,FALSE))</f>
        <v>SEPLAG</v>
      </c>
      <c r="D540" s="6" t="str">
        <f>IF(C540="","",VLOOKUP($A540,'Infos Gerais'!$A$2:$I$101,9,FALSE))</f>
        <v>IT</v>
      </c>
      <c r="E540" s="126" t="s">
        <v>34</v>
      </c>
      <c r="F540" s="127"/>
      <c r="G540" s="128" t="s">
        <v>580</v>
      </c>
      <c r="H540" s="115">
        <v>40664</v>
      </c>
      <c r="I540" s="129">
        <v>40725</v>
      </c>
      <c r="J540" s="115">
        <v>40756</v>
      </c>
      <c r="K540" s="114">
        <v>40786</v>
      </c>
      <c r="L540" s="130">
        <v>8.7899999999999991</v>
      </c>
      <c r="M540" s="82">
        <v>0</v>
      </c>
    </row>
    <row r="541" spans="1:13" x14ac:dyDescent="0.25">
      <c r="A541" s="96" t="s">
        <v>513</v>
      </c>
      <c r="B541" s="44" t="str">
        <f>IF(C541="","",VLOOKUP($A541,'Infos Gerais'!$A$2:$D$101,4,FALSE))</f>
        <v>Extinto</v>
      </c>
      <c r="C541" s="5" t="str">
        <f>IF(A541="","",VLOOKUP($A541,'Infos Gerais'!$A$2:$I$101,7,FALSE))</f>
        <v>SEPLAG</v>
      </c>
      <c r="D541" s="6" t="str">
        <f>IF(C541="","",VLOOKUP($A541,'Infos Gerais'!$A$2:$I$101,9,FALSE))</f>
        <v>IT</v>
      </c>
      <c r="E541" s="126" t="s">
        <v>37</v>
      </c>
      <c r="F541" s="127"/>
      <c r="G541" s="128" t="s">
        <v>581</v>
      </c>
      <c r="H541" s="115">
        <v>40756</v>
      </c>
      <c r="I541" s="129">
        <v>40817</v>
      </c>
      <c r="J541" s="115">
        <v>40848</v>
      </c>
      <c r="K541" s="114">
        <v>40876</v>
      </c>
      <c r="L541" s="130">
        <v>8.25</v>
      </c>
      <c r="M541" s="82">
        <v>0</v>
      </c>
    </row>
    <row r="542" spans="1:13" x14ac:dyDescent="0.25">
      <c r="A542" s="96" t="s">
        <v>513</v>
      </c>
      <c r="B542" s="44" t="str">
        <f>IF(C542="","",VLOOKUP($A542,'Infos Gerais'!$A$2:$D$101,4,FALSE))</f>
        <v>Extinto</v>
      </c>
      <c r="C542" s="5" t="str">
        <f>IF(A542="","",VLOOKUP($A542,'Infos Gerais'!$A$2:$I$101,7,FALSE))</f>
        <v>SEPLAG</v>
      </c>
      <c r="D542" s="6" t="str">
        <f>IF(C542="","",VLOOKUP($A542,'Infos Gerais'!$A$2:$I$101,9,FALSE))</f>
        <v>IT</v>
      </c>
      <c r="E542" s="126" t="s">
        <v>37</v>
      </c>
      <c r="F542" s="127"/>
      <c r="G542" s="128" t="s">
        <v>582</v>
      </c>
      <c r="H542" s="115">
        <v>40848</v>
      </c>
      <c r="I542" s="129">
        <v>40878</v>
      </c>
      <c r="J542" s="115">
        <v>40909</v>
      </c>
      <c r="K542" s="114">
        <v>40934</v>
      </c>
      <c r="L542" s="130">
        <v>6.91</v>
      </c>
      <c r="M542" s="82">
        <v>0</v>
      </c>
    </row>
    <row r="543" spans="1:13" x14ac:dyDescent="0.25">
      <c r="A543" s="96" t="s">
        <v>514</v>
      </c>
      <c r="B543" s="44" t="str">
        <f>IF(C543="","",VLOOKUP($A543,'Infos Gerais'!$A$2:$D$101,4,FALSE))</f>
        <v>Extinto</v>
      </c>
      <c r="C543" s="5" t="str">
        <f>IF(A543="","",VLOOKUP($A543,'Infos Gerais'!$A$2:$I$101,7,FALSE))</f>
        <v>SEPLAG</v>
      </c>
      <c r="D543" s="6" t="str">
        <f>IF(C543="","",VLOOKUP($A543,'Infos Gerais'!$A$2:$I$101,9,FALSE))</f>
        <v>IT</v>
      </c>
      <c r="E543" s="126" t="s">
        <v>29</v>
      </c>
      <c r="F543" s="127"/>
      <c r="G543" s="128" t="s">
        <v>583</v>
      </c>
      <c r="H543" s="115">
        <v>40664</v>
      </c>
      <c r="I543" s="129">
        <v>40756</v>
      </c>
      <c r="J543" s="115">
        <v>40787</v>
      </c>
      <c r="K543" s="114">
        <v>40808</v>
      </c>
      <c r="L543" s="130">
        <v>8.74</v>
      </c>
      <c r="M543" s="82">
        <v>0</v>
      </c>
    </row>
    <row r="544" spans="1:13" x14ac:dyDescent="0.25">
      <c r="A544" s="96" t="s">
        <v>514</v>
      </c>
      <c r="B544" s="44" t="str">
        <f>IF(C544="","",VLOOKUP($A544,'Infos Gerais'!$A$2:$D$101,4,FALSE))</f>
        <v>Extinto</v>
      </c>
      <c r="C544" s="5" t="str">
        <f>IF(A544="","",VLOOKUP($A544,'Infos Gerais'!$A$2:$I$101,7,FALSE))</f>
        <v>SEPLAG</v>
      </c>
      <c r="D544" s="6" t="str">
        <f>IF(C544="","",VLOOKUP($A544,'Infos Gerais'!$A$2:$I$101,9,FALSE))</f>
        <v>IT</v>
      </c>
      <c r="E544" s="126" t="s">
        <v>37</v>
      </c>
      <c r="F544" s="127"/>
      <c r="G544" s="128" t="s">
        <v>579</v>
      </c>
      <c r="H544" s="115">
        <v>40787</v>
      </c>
      <c r="I544" s="129">
        <v>40878</v>
      </c>
      <c r="J544" s="115">
        <v>40909</v>
      </c>
      <c r="K544" s="114">
        <v>40939</v>
      </c>
      <c r="L544" s="130">
        <v>9.51</v>
      </c>
      <c r="M544" s="82">
        <v>0</v>
      </c>
    </row>
    <row r="545" spans="1:14" x14ac:dyDescent="0.25">
      <c r="A545" s="96" t="s">
        <v>515</v>
      </c>
      <c r="B545" s="44" t="str">
        <f>IF(C545="","",VLOOKUP($A545,'Infos Gerais'!$A$2:$D$101,4,FALSE))</f>
        <v>Extinto</v>
      </c>
      <c r="C545" s="5" t="str">
        <f>IF(A545="","",VLOOKUP($A545,'Infos Gerais'!$A$2:$I$101,7,FALSE))</f>
        <v>SEC</v>
      </c>
      <c r="D545" s="6" t="str">
        <f>IF(C545="","",VLOOKUP($A545,'Infos Gerais'!$A$2:$I$101,9,FALSE))</f>
        <v>ICSM</v>
      </c>
      <c r="E545" s="126" t="s">
        <v>29</v>
      </c>
      <c r="F545" s="127"/>
      <c r="G545" s="128" t="s">
        <v>583</v>
      </c>
      <c r="H545" s="115">
        <v>41083</v>
      </c>
      <c r="I545" s="129">
        <v>41152</v>
      </c>
      <c r="J545" s="115">
        <v>41153</v>
      </c>
      <c r="K545" s="131">
        <v>41200</v>
      </c>
      <c r="L545" s="130" t="s">
        <v>578</v>
      </c>
      <c r="M545" s="82">
        <v>0</v>
      </c>
    </row>
    <row r="546" spans="1:14" x14ac:dyDescent="0.25">
      <c r="A546" s="96" t="s">
        <v>515</v>
      </c>
      <c r="B546" s="44" t="str">
        <f>IF(C546="","",VLOOKUP($A546,'Infos Gerais'!$A$2:$D$101,4,FALSE))</f>
        <v>Extinto</v>
      </c>
      <c r="C546" s="5" t="str">
        <f>IF(A546="","",VLOOKUP($A546,'Infos Gerais'!$A$2:$I$101,7,FALSE))</f>
        <v>SEC</v>
      </c>
      <c r="D546" s="6" t="str">
        <f>IF(C546="","",VLOOKUP($A546,'Infos Gerais'!$A$2:$I$101,9,FALSE))</f>
        <v>ICSM</v>
      </c>
      <c r="E546" s="126" t="s">
        <v>29</v>
      </c>
      <c r="F546" s="127"/>
      <c r="G546" s="128" t="s">
        <v>579</v>
      </c>
      <c r="H546" s="115">
        <v>41153</v>
      </c>
      <c r="I546" s="129">
        <v>41243</v>
      </c>
      <c r="J546" s="115">
        <v>41244</v>
      </c>
      <c r="K546" s="114">
        <v>41264</v>
      </c>
      <c r="L546" s="130">
        <v>9</v>
      </c>
      <c r="M546" s="82">
        <v>0</v>
      </c>
    </row>
    <row r="547" spans="1:14" x14ac:dyDescent="0.25">
      <c r="A547" s="96" t="s">
        <v>515</v>
      </c>
      <c r="B547" s="44" t="str">
        <f>IF(C547="","",VLOOKUP($A547,'Infos Gerais'!$A$2:$D$101,4,FALSE))</f>
        <v>Extinto</v>
      </c>
      <c r="C547" s="5" t="str">
        <f>IF(A547="","",VLOOKUP($A547,'Infos Gerais'!$A$2:$I$101,7,FALSE))</f>
        <v>SEC</v>
      </c>
      <c r="D547" s="6" t="str">
        <f>IF(C547="","",VLOOKUP($A547,'Infos Gerais'!$A$2:$I$101,9,FALSE))</f>
        <v>ICSM</v>
      </c>
      <c r="E547" s="126" t="s">
        <v>29</v>
      </c>
      <c r="F547" s="127"/>
      <c r="G547" s="128"/>
      <c r="H547" s="115">
        <v>41244</v>
      </c>
      <c r="I547" s="129">
        <v>41302</v>
      </c>
      <c r="J547" s="115"/>
      <c r="K547" s="131">
        <v>41368</v>
      </c>
      <c r="L547" s="130" t="s">
        <v>578</v>
      </c>
      <c r="M547" s="82">
        <v>0</v>
      </c>
    </row>
    <row r="548" spans="1:14" x14ac:dyDescent="0.25">
      <c r="A548" s="96" t="s">
        <v>515</v>
      </c>
      <c r="B548" s="44" t="str">
        <f>IF(C548="","",VLOOKUP($A548,'Infos Gerais'!$A$2:$D$101,4,FALSE))</f>
        <v>Extinto</v>
      </c>
      <c r="C548" s="5" t="str">
        <f>IF(A548="","",VLOOKUP($A548,'Infos Gerais'!$A$2:$I$101,7,FALSE))</f>
        <v>SEC</v>
      </c>
      <c r="D548" s="6" t="str">
        <f>IF(C548="","",VLOOKUP($A548,'Infos Gerais'!$A$2:$I$101,9,FALSE))</f>
        <v>ICSM</v>
      </c>
      <c r="E548" s="126" t="s">
        <v>34</v>
      </c>
      <c r="F548" s="127"/>
      <c r="G548" s="128" t="s">
        <v>580</v>
      </c>
      <c r="H548" s="115">
        <v>41306</v>
      </c>
      <c r="I548" s="129">
        <v>41365</v>
      </c>
      <c r="J548" s="115">
        <v>41395</v>
      </c>
      <c r="K548" s="114">
        <v>41458</v>
      </c>
      <c r="L548" s="130">
        <v>6.85</v>
      </c>
      <c r="M548" s="82">
        <v>0</v>
      </c>
    </row>
    <row r="549" spans="1:14" x14ac:dyDescent="0.25">
      <c r="A549" s="96" t="s">
        <v>515</v>
      </c>
      <c r="B549" s="44" t="str">
        <f>IF(C549="","",VLOOKUP($A549,'Infos Gerais'!$A$2:$D$101,4,FALSE))</f>
        <v>Extinto</v>
      </c>
      <c r="C549" s="5" t="str">
        <f>IF(A549="","",VLOOKUP($A549,'Infos Gerais'!$A$2:$I$101,7,FALSE))</f>
        <v>SEC</v>
      </c>
      <c r="D549" s="6" t="str">
        <f>IF(C549="","",VLOOKUP($A549,'Infos Gerais'!$A$2:$I$101,9,FALSE))</f>
        <v>ICSM</v>
      </c>
      <c r="E549" s="126" t="s">
        <v>34</v>
      </c>
      <c r="F549" s="127"/>
      <c r="G549" s="128" t="s">
        <v>581</v>
      </c>
      <c r="H549" s="115">
        <v>41395</v>
      </c>
      <c r="I549" s="129">
        <v>41456</v>
      </c>
      <c r="J549" s="115">
        <v>41487</v>
      </c>
      <c r="K549" s="114">
        <v>41527</v>
      </c>
      <c r="L549" s="130">
        <v>9.77</v>
      </c>
      <c r="M549" s="82">
        <v>0</v>
      </c>
    </row>
    <row r="550" spans="1:14" x14ac:dyDescent="0.25">
      <c r="A550" s="96" t="s">
        <v>515</v>
      </c>
      <c r="B550" s="44" t="str">
        <f>IF(C550="","",VLOOKUP($A550,'Infos Gerais'!$A$2:$D$101,4,FALSE))</f>
        <v>Extinto</v>
      </c>
      <c r="C550" s="5" t="str">
        <f>IF(A550="","",VLOOKUP($A550,'Infos Gerais'!$A$2:$I$101,7,FALSE))</f>
        <v>SEC</v>
      </c>
      <c r="D550" s="6" t="str">
        <f>IF(C550="","",VLOOKUP($A550,'Infos Gerais'!$A$2:$I$101,9,FALSE))</f>
        <v>ICSM</v>
      </c>
      <c r="E550" s="126" t="s">
        <v>34</v>
      </c>
      <c r="F550" s="127"/>
      <c r="G550" s="128" t="s">
        <v>582</v>
      </c>
      <c r="H550" s="115">
        <v>41487</v>
      </c>
      <c r="I550" s="129">
        <v>41548</v>
      </c>
      <c r="J550" s="115">
        <v>41579</v>
      </c>
      <c r="K550" s="114">
        <v>41605</v>
      </c>
      <c r="L550" s="130">
        <v>10</v>
      </c>
      <c r="M550" s="82">
        <v>0</v>
      </c>
    </row>
    <row r="551" spans="1:14" x14ac:dyDescent="0.25">
      <c r="A551" s="96" t="s">
        <v>515</v>
      </c>
      <c r="B551" s="44" t="str">
        <f>IF(C551="","",VLOOKUP($A551,'Infos Gerais'!$A$2:$D$101,4,FALSE))</f>
        <v>Extinto</v>
      </c>
      <c r="C551" s="5" t="str">
        <f>IF(A551="","",VLOOKUP($A551,'Infos Gerais'!$A$2:$I$101,7,FALSE))</f>
        <v>SEC</v>
      </c>
      <c r="D551" s="6" t="str">
        <f>IF(C551="","",VLOOKUP($A551,'Infos Gerais'!$A$2:$I$101,9,FALSE))</f>
        <v>ICSM</v>
      </c>
      <c r="E551" s="126" t="s">
        <v>34</v>
      </c>
      <c r="F551" s="127"/>
      <c r="G551" s="128" t="s">
        <v>584</v>
      </c>
      <c r="H551" s="115">
        <v>41579</v>
      </c>
      <c r="I551" s="129">
        <v>41640</v>
      </c>
      <c r="J551" s="115">
        <v>41671</v>
      </c>
      <c r="K551" s="114">
        <v>41695</v>
      </c>
      <c r="L551" s="130">
        <v>10</v>
      </c>
      <c r="M551" s="82">
        <v>0</v>
      </c>
    </row>
    <row r="552" spans="1:14" x14ac:dyDescent="0.25">
      <c r="A552" s="96" t="s">
        <v>515</v>
      </c>
      <c r="B552" s="44" t="str">
        <f>IF(C552="","",VLOOKUP($A552,'Infos Gerais'!$A$2:$D$101,4,FALSE))</f>
        <v>Extinto</v>
      </c>
      <c r="C552" s="5" t="str">
        <f>IF(A552="","",VLOOKUP($A552,'Infos Gerais'!$A$2:$I$101,7,FALSE))</f>
        <v>SEC</v>
      </c>
      <c r="D552" s="6" t="str">
        <f>IF(C552="","",VLOOKUP($A552,'Infos Gerais'!$A$2:$I$101,9,FALSE))</f>
        <v>ICSM</v>
      </c>
      <c r="E552" s="126" t="s">
        <v>37</v>
      </c>
      <c r="F552" s="127"/>
      <c r="G552" s="128" t="s">
        <v>585</v>
      </c>
      <c r="H552" s="115">
        <v>41671</v>
      </c>
      <c r="I552" s="129">
        <v>41730</v>
      </c>
      <c r="J552" s="115">
        <v>41760</v>
      </c>
      <c r="K552" s="114">
        <v>41775</v>
      </c>
      <c r="L552" s="130">
        <v>10</v>
      </c>
      <c r="M552" s="82">
        <v>0</v>
      </c>
    </row>
    <row r="553" spans="1:14" x14ac:dyDescent="0.25">
      <c r="A553" s="96" t="s">
        <v>515</v>
      </c>
      <c r="B553" s="44" t="str">
        <f>IF(C553="","",VLOOKUP($A553,'Infos Gerais'!$A$2:$D$101,4,FALSE))</f>
        <v>Extinto</v>
      </c>
      <c r="C553" s="5" t="str">
        <f>IF(A553="","",VLOOKUP($A553,'Infos Gerais'!$A$2:$I$101,7,FALSE))</f>
        <v>SEC</v>
      </c>
      <c r="D553" s="6" t="str">
        <f>IF(C553="","",VLOOKUP($A553,'Infos Gerais'!$A$2:$I$101,9,FALSE))</f>
        <v>ICSM</v>
      </c>
      <c r="E553" s="126" t="s">
        <v>37</v>
      </c>
      <c r="F553" s="126"/>
      <c r="G553" s="128" t="s">
        <v>586</v>
      </c>
      <c r="H553" s="115">
        <v>41760</v>
      </c>
      <c r="I553" s="129">
        <v>41821</v>
      </c>
      <c r="J553" s="115">
        <v>41852</v>
      </c>
      <c r="K553" s="114">
        <v>41880</v>
      </c>
      <c r="L553" s="130">
        <v>10</v>
      </c>
      <c r="M553" s="82">
        <v>0</v>
      </c>
      <c r="N553" t="s">
        <v>619</v>
      </c>
    </row>
    <row r="554" spans="1:14" x14ac:dyDescent="0.25">
      <c r="A554" s="96" t="s">
        <v>515</v>
      </c>
      <c r="B554" s="44" t="str">
        <f>IF(C554="","",VLOOKUP($A554,'Infos Gerais'!$A$2:$D$101,4,FALSE))</f>
        <v>Extinto</v>
      </c>
      <c r="C554" s="5" t="str">
        <f>IF(A554="","",VLOOKUP($A554,'Infos Gerais'!$A$2:$I$101,7,FALSE))</f>
        <v>SEC</v>
      </c>
      <c r="D554" s="6" t="str">
        <f>IF(C554="","",VLOOKUP($A554,'Infos Gerais'!$A$2:$I$101,9,FALSE))</f>
        <v>ICSM</v>
      </c>
      <c r="E554" s="126" t="s">
        <v>37</v>
      </c>
      <c r="F554" s="126"/>
      <c r="G554" s="128" t="s">
        <v>587</v>
      </c>
      <c r="H554" s="115">
        <v>41852</v>
      </c>
      <c r="I554" s="129">
        <v>41913</v>
      </c>
      <c r="J554" s="115">
        <v>41944</v>
      </c>
      <c r="K554" s="114">
        <v>41970</v>
      </c>
      <c r="L554" s="130">
        <v>10</v>
      </c>
      <c r="M554" s="82">
        <v>0</v>
      </c>
      <c r="N554" t="s">
        <v>620</v>
      </c>
    </row>
    <row r="555" spans="1:14" x14ac:dyDescent="0.25">
      <c r="A555" s="96" t="s">
        <v>515</v>
      </c>
      <c r="B555" s="44" t="str">
        <f>IF(C555="","",VLOOKUP($A555,'Infos Gerais'!$A$2:$D$101,4,FALSE))</f>
        <v>Extinto</v>
      </c>
      <c r="C555" s="5" t="str">
        <f>IF(A555="","",VLOOKUP($A555,'Infos Gerais'!$A$2:$I$101,7,FALSE))</f>
        <v>SEC</v>
      </c>
      <c r="D555" s="6" t="str">
        <f>IF(C555="","",VLOOKUP($A555,'Infos Gerais'!$A$2:$I$101,9,FALSE))</f>
        <v>ICSM</v>
      </c>
      <c r="E555" s="126" t="s">
        <v>37</v>
      </c>
      <c r="F555" s="126"/>
      <c r="G555" s="128" t="s">
        <v>588</v>
      </c>
      <c r="H555" s="115">
        <v>41944</v>
      </c>
      <c r="I555" s="129">
        <v>42005</v>
      </c>
      <c r="J555" s="115">
        <v>42036</v>
      </c>
      <c r="K555" s="114">
        <v>42134</v>
      </c>
      <c r="L555" s="130">
        <v>9.19</v>
      </c>
      <c r="M555" s="82">
        <v>0</v>
      </c>
      <c r="N555" t="s">
        <v>621</v>
      </c>
    </row>
    <row r="556" spans="1:14" x14ac:dyDescent="0.25">
      <c r="A556" s="96" t="s">
        <v>515</v>
      </c>
      <c r="B556" s="44" t="str">
        <f>IF(C556="","",VLOOKUP($A556,'Infos Gerais'!$A$2:$D$101,4,FALSE))</f>
        <v>Extinto</v>
      </c>
      <c r="C556" s="5" t="str">
        <f>IF(A556="","",VLOOKUP($A556,'Infos Gerais'!$A$2:$I$101,7,FALSE))</f>
        <v>SEC</v>
      </c>
      <c r="D556" s="6" t="str">
        <f>IF(C556="","",VLOOKUP($A556,'Infos Gerais'!$A$2:$I$101,9,FALSE))</f>
        <v>ICSM</v>
      </c>
      <c r="E556" s="126" t="s">
        <v>40</v>
      </c>
      <c r="F556" s="126"/>
      <c r="G556" s="128" t="s">
        <v>589</v>
      </c>
      <c r="H556" s="115">
        <v>42036</v>
      </c>
      <c r="I556" s="129">
        <v>42064</v>
      </c>
      <c r="J556" s="115">
        <v>42095</v>
      </c>
      <c r="K556" s="131"/>
      <c r="L556" s="130"/>
      <c r="M556" s="82">
        <v>0</v>
      </c>
    </row>
    <row r="557" spans="1:14" x14ac:dyDescent="0.25">
      <c r="A557" s="96" t="s">
        <v>515</v>
      </c>
      <c r="B557" s="44" t="str">
        <f>IF(C557="","",VLOOKUP($A557,'Infos Gerais'!$A$2:$D$101,4,FALSE))</f>
        <v>Extinto</v>
      </c>
      <c r="C557" s="5" t="str">
        <f>IF(A557="","",VLOOKUP($A557,'Infos Gerais'!$A$2:$I$101,7,FALSE))</f>
        <v>SEC</v>
      </c>
      <c r="D557" s="6" t="str">
        <f>IF(C557="","",VLOOKUP($A557,'Infos Gerais'!$A$2:$I$101,9,FALSE))</f>
        <v>ICSM</v>
      </c>
      <c r="E557" s="126" t="s">
        <v>40</v>
      </c>
      <c r="F557" s="126"/>
      <c r="G557" s="128" t="s">
        <v>590</v>
      </c>
      <c r="H557" s="115">
        <v>42095</v>
      </c>
      <c r="I557" s="129">
        <v>42156</v>
      </c>
      <c r="J557" s="115">
        <v>42186</v>
      </c>
      <c r="K557" s="131"/>
      <c r="L557" s="130"/>
      <c r="M557" s="82">
        <v>0</v>
      </c>
      <c r="N557" t="s">
        <v>622</v>
      </c>
    </row>
    <row r="558" spans="1:14" x14ac:dyDescent="0.25">
      <c r="A558" s="96" t="s">
        <v>515</v>
      </c>
      <c r="B558" s="44" t="str">
        <f>IF(C558="","",VLOOKUP($A558,'Infos Gerais'!$A$2:$D$101,4,FALSE))</f>
        <v>Extinto</v>
      </c>
      <c r="C558" s="5" t="str">
        <f>IF(A558="","",VLOOKUP($A558,'Infos Gerais'!$A$2:$I$101,7,FALSE))</f>
        <v>SEC</v>
      </c>
      <c r="D558" s="6" t="str">
        <f>IF(C558="","",VLOOKUP($A558,'Infos Gerais'!$A$2:$I$101,9,FALSE))</f>
        <v>ICSM</v>
      </c>
      <c r="E558" s="126" t="s">
        <v>40</v>
      </c>
      <c r="F558" s="126"/>
      <c r="G558" s="128" t="s">
        <v>591</v>
      </c>
      <c r="H558" s="115">
        <v>42186</v>
      </c>
      <c r="I558" s="129">
        <v>42248</v>
      </c>
      <c r="J558" s="115">
        <v>42278</v>
      </c>
      <c r="K558" s="131"/>
      <c r="L558" s="130"/>
      <c r="M558" s="82">
        <v>0</v>
      </c>
      <c r="N558" t="s">
        <v>623</v>
      </c>
    </row>
    <row r="559" spans="1:14" x14ac:dyDescent="0.25">
      <c r="A559" s="96" t="s">
        <v>515</v>
      </c>
      <c r="B559" s="44" t="str">
        <f>IF(C559="","",VLOOKUP($A559,'Infos Gerais'!$A$2:$D$101,4,FALSE))</f>
        <v>Extinto</v>
      </c>
      <c r="C559" s="5" t="str">
        <f>IF(A559="","",VLOOKUP($A559,'Infos Gerais'!$A$2:$I$101,7,FALSE))</f>
        <v>SEC</v>
      </c>
      <c r="D559" s="6" t="str">
        <f>IF(C559="","",VLOOKUP($A559,'Infos Gerais'!$A$2:$I$101,9,FALSE))</f>
        <v>ICSM</v>
      </c>
      <c r="E559" s="126" t="s">
        <v>40</v>
      </c>
      <c r="F559" s="126"/>
      <c r="G559" s="128" t="s">
        <v>592</v>
      </c>
      <c r="H559" s="115">
        <v>42278</v>
      </c>
      <c r="I559" s="129">
        <v>42339</v>
      </c>
      <c r="J559" s="115">
        <v>42705</v>
      </c>
      <c r="K559" s="131"/>
      <c r="L559" s="130"/>
      <c r="M559" s="82">
        <v>0</v>
      </c>
    </row>
    <row r="560" spans="1:14" x14ac:dyDescent="0.25">
      <c r="A560" s="96" t="s">
        <v>516</v>
      </c>
      <c r="B560" s="44" t="str">
        <f>IF(C560="","",VLOOKUP($A560,'Infos Gerais'!$A$2:$D$101,4,FALSE))</f>
        <v>Extinto</v>
      </c>
      <c r="C560" s="5" t="str">
        <f>IF(A560="","",VLOOKUP($A560,'Infos Gerais'!$A$2:$I$101,7,FALSE))</f>
        <v>FEAM</v>
      </c>
      <c r="D560" s="6" t="str">
        <f>IF(C560="","",VLOOKUP($A560,'Infos Gerais'!$A$2:$I$101,9,FALSE))</f>
        <v>FIP</v>
      </c>
      <c r="E560" s="126" t="s">
        <v>29</v>
      </c>
      <c r="F560" s="126"/>
      <c r="G560" s="128" t="s">
        <v>583</v>
      </c>
      <c r="H560" s="115">
        <v>41334</v>
      </c>
      <c r="I560" s="129">
        <v>41365</v>
      </c>
      <c r="J560" s="115">
        <v>41395</v>
      </c>
      <c r="K560" s="114">
        <v>41423</v>
      </c>
      <c r="L560" s="130">
        <v>6.32</v>
      </c>
      <c r="M560" s="82">
        <v>0</v>
      </c>
    </row>
    <row r="561" spans="1:13" x14ac:dyDescent="0.25">
      <c r="A561" s="96" t="s">
        <v>516</v>
      </c>
      <c r="B561" s="44" t="str">
        <f>IF(C561="","",VLOOKUP($A561,'Infos Gerais'!$A$2:$D$101,4,FALSE))</f>
        <v>Extinto</v>
      </c>
      <c r="C561" s="5" t="str">
        <f>IF(A561="","",VLOOKUP($A561,'Infos Gerais'!$A$2:$I$101,7,FALSE))</f>
        <v>FEAM</v>
      </c>
      <c r="D561" s="6" t="str">
        <f>IF(C561="","",VLOOKUP($A561,'Infos Gerais'!$A$2:$I$101,9,FALSE))</f>
        <v>FIP</v>
      </c>
      <c r="E561" s="126" t="s">
        <v>29</v>
      </c>
      <c r="F561" s="127"/>
      <c r="G561" s="128" t="s">
        <v>579</v>
      </c>
      <c r="H561" s="115">
        <v>41395</v>
      </c>
      <c r="I561" s="129">
        <v>41517</v>
      </c>
      <c r="J561" s="115">
        <v>41518</v>
      </c>
      <c r="K561" s="114">
        <v>41544</v>
      </c>
      <c r="L561" s="130">
        <v>5.47</v>
      </c>
      <c r="M561" s="82">
        <v>0</v>
      </c>
    </row>
    <row r="562" spans="1:13" x14ac:dyDescent="0.25">
      <c r="A562" s="96" t="s">
        <v>516</v>
      </c>
      <c r="B562" s="44" t="str">
        <f>IF(C562="","",VLOOKUP($A562,'Infos Gerais'!$A$2:$D$101,4,FALSE))</f>
        <v>Extinto</v>
      </c>
      <c r="C562" s="5" t="str">
        <f>IF(A562="","",VLOOKUP($A562,'Infos Gerais'!$A$2:$I$101,7,FALSE))</f>
        <v>FEAM</v>
      </c>
      <c r="D562" s="6" t="str">
        <f>IF(C562="","",VLOOKUP($A562,'Infos Gerais'!$A$2:$I$101,9,FALSE))</f>
        <v>FIP</v>
      </c>
      <c r="E562" s="126" t="s">
        <v>34</v>
      </c>
      <c r="F562" s="127"/>
      <c r="G562" s="128" t="s">
        <v>580</v>
      </c>
      <c r="H562" s="115">
        <v>41518</v>
      </c>
      <c r="I562" s="129">
        <v>41639</v>
      </c>
      <c r="J562" s="115">
        <v>41640</v>
      </c>
      <c r="K562" s="114">
        <v>41668</v>
      </c>
      <c r="L562" s="130">
        <v>9.31</v>
      </c>
      <c r="M562" s="82">
        <v>0</v>
      </c>
    </row>
    <row r="563" spans="1:13" x14ac:dyDescent="0.25">
      <c r="A563" s="96" t="s">
        <v>516</v>
      </c>
      <c r="B563" s="44" t="str">
        <f>IF(C563="","",VLOOKUP($A563,'Infos Gerais'!$A$2:$D$101,4,FALSE))</f>
        <v>Extinto</v>
      </c>
      <c r="C563" s="5" t="str">
        <f>IF(A563="","",VLOOKUP($A563,'Infos Gerais'!$A$2:$I$101,7,FALSE))</f>
        <v>FEAM</v>
      </c>
      <c r="D563" s="6" t="str">
        <f>IF(C563="","",VLOOKUP($A563,'Infos Gerais'!$A$2:$I$101,9,FALSE))</f>
        <v>FIP</v>
      </c>
      <c r="E563" s="126" t="s">
        <v>34</v>
      </c>
      <c r="F563" s="127"/>
      <c r="G563" s="128" t="s">
        <v>581</v>
      </c>
      <c r="H563" s="115">
        <v>41640</v>
      </c>
      <c r="I563" s="129">
        <v>41730</v>
      </c>
      <c r="J563" s="115">
        <v>41760</v>
      </c>
      <c r="K563" s="114">
        <v>41786</v>
      </c>
      <c r="L563" s="130">
        <v>7.45</v>
      </c>
      <c r="M563" s="82">
        <v>0</v>
      </c>
    </row>
    <row r="564" spans="1:13" x14ac:dyDescent="0.25">
      <c r="A564" s="96" t="s">
        <v>516</v>
      </c>
      <c r="B564" s="44" t="str">
        <f>IF(C564="","",VLOOKUP($A564,'Infos Gerais'!$A$2:$D$101,4,FALSE))</f>
        <v>Extinto</v>
      </c>
      <c r="C564" s="5" t="str">
        <f>IF(A564="","",VLOOKUP($A564,'Infos Gerais'!$A$2:$I$101,7,FALSE))</f>
        <v>FEAM</v>
      </c>
      <c r="D564" s="6" t="str">
        <f>IF(C564="","",VLOOKUP($A564,'Infos Gerais'!$A$2:$I$101,9,FALSE))</f>
        <v>FIP</v>
      </c>
      <c r="E564" s="126" t="s">
        <v>34</v>
      </c>
      <c r="F564" s="127"/>
      <c r="G564" s="128" t="s">
        <v>582</v>
      </c>
      <c r="H564" s="115">
        <v>41760</v>
      </c>
      <c r="I564" s="129">
        <v>41882</v>
      </c>
      <c r="J564" s="115">
        <v>41883</v>
      </c>
      <c r="K564" s="114">
        <v>41911</v>
      </c>
      <c r="L564" s="130">
        <v>8.08</v>
      </c>
      <c r="M564" s="82">
        <v>0</v>
      </c>
    </row>
    <row r="565" spans="1:13" x14ac:dyDescent="0.25">
      <c r="A565" s="96" t="s">
        <v>516</v>
      </c>
      <c r="B565" s="44" t="str">
        <f>IF(C565="","",VLOOKUP($A565,'Infos Gerais'!$A$2:$D$101,4,FALSE))</f>
        <v>Extinto</v>
      </c>
      <c r="C565" s="5" t="str">
        <f>IF(A565="","",VLOOKUP($A565,'Infos Gerais'!$A$2:$I$101,7,FALSE))</f>
        <v>FEAM</v>
      </c>
      <c r="D565" s="6" t="str">
        <f>IF(C565="","",VLOOKUP($A565,'Infos Gerais'!$A$2:$I$101,9,FALSE))</f>
        <v>FIP</v>
      </c>
      <c r="E565" s="126" t="s">
        <v>34</v>
      </c>
      <c r="F565" s="127"/>
      <c r="G565" s="128" t="s">
        <v>584</v>
      </c>
      <c r="H565" s="115">
        <v>41883</v>
      </c>
      <c r="I565" s="129">
        <v>42004</v>
      </c>
      <c r="J565" s="115">
        <v>42005</v>
      </c>
      <c r="K565" s="114">
        <v>42033</v>
      </c>
      <c r="L565" s="130">
        <v>7.62</v>
      </c>
      <c r="M565" s="82">
        <v>0</v>
      </c>
    </row>
    <row r="566" spans="1:13" x14ac:dyDescent="0.25">
      <c r="A566" s="96" t="s">
        <v>516</v>
      </c>
      <c r="B566" s="44" t="str">
        <f>IF(C566="","",VLOOKUP($A566,'Infos Gerais'!$A$2:$D$101,4,FALSE))</f>
        <v>Extinto</v>
      </c>
      <c r="C566" s="5" t="str">
        <f>IF(A566="","",VLOOKUP($A566,'Infos Gerais'!$A$2:$I$101,7,FALSE))</f>
        <v>FEAM</v>
      </c>
      <c r="D566" s="6" t="str">
        <f>IF(C566="","",VLOOKUP($A566,'Infos Gerais'!$A$2:$I$101,9,FALSE))</f>
        <v>FIP</v>
      </c>
      <c r="E566" s="126" t="s">
        <v>37</v>
      </c>
      <c r="F566" s="127"/>
      <c r="G566" s="128" t="s">
        <v>585</v>
      </c>
      <c r="H566" s="115">
        <v>42005</v>
      </c>
      <c r="I566" s="129">
        <v>42095</v>
      </c>
      <c r="J566" s="115">
        <v>42125</v>
      </c>
      <c r="K566" s="114">
        <v>42152</v>
      </c>
      <c r="L566" s="130">
        <v>8.1999999999999993</v>
      </c>
      <c r="M566" s="82">
        <v>0</v>
      </c>
    </row>
    <row r="567" spans="1:13" x14ac:dyDescent="0.25">
      <c r="A567" s="96" t="s">
        <v>516</v>
      </c>
      <c r="B567" s="44" t="str">
        <f>IF(C567="","",VLOOKUP($A567,'Infos Gerais'!$A$2:$D$101,4,FALSE))</f>
        <v>Extinto</v>
      </c>
      <c r="C567" s="5" t="str">
        <f>IF(A567="","",VLOOKUP($A567,'Infos Gerais'!$A$2:$I$101,7,FALSE))</f>
        <v>FEAM</v>
      </c>
      <c r="D567" s="6" t="str">
        <f>IF(C567="","",VLOOKUP($A567,'Infos Gerais'!$A$2:$I$101,9,FALSE))</f>
        <v>FIP</v>
      </c>
      <c r="E567" s="126" t="s">
        <v>40</v>
      </c>
      <c r="F567" s="127"/>
      <c r="G567" s="128" t="s">
        <v>586</v>
      </c>
      <c r="H567" s="115">
        <v>42125</v>
      </c>
      <c r="I567" s="129">
        <v>42217</v>
      </c>
      <c r="J567" s="115">
        <v>42248</v>
      </c>
      <c r="K567" s="114">
        <v>42282</v>
      </c>
      <c r="L567" s="130">
        <v>10</v>
      </c>
      <c r="M567" s="82">
        <v>0</v>
      </c>
    </row>
    <row r="568" spans="1:13" x14ac:dyDescent="0.25">
      <c r="A568" s="96" t="s">
        <v>516</v>
      </c>
      <c r="B568" s="44" t="str">
        <f>IF(C568="","",VLOOKUP($A568,'Infos Gerais'!$A$2:$D$101,4,FALSE))</f>
        <v>Extinto</v>
      </c>
      <c r="C568" s="5" t="str">
        <f>IF(A568="","",VLOOKUP($A568,'Infos Gerais'!$A$2:$I$101,7,FALSE))</f>
        <v>FEAM</v>
      </c>
      <c r="D568" s="6" t="str">
        <f>IF(C568="","",VLOOKUP($A568,'Infos Gerais'!$A$2:$I$101,9,FALSE))</f>
        <v>FIP</v>
      </c>
      <c r="E568" s="126" t="s">
        <v>40</v>
      </c>
      <c r="F568" s="127"/>
      <c r="G568" s="128" t="s">
        <v>587</v>
      </c>
      <c r="H568" s="115">
        <v>42248</v>
      </c>
      <c r="I568" s="129">
        <v>42339</v>
      </c>
      <c r="J568" s="115">
        <v>42370</v>
      </c>
      <c r="K568" s="114">
        <v>42423</v>
      </c>
      <c r="L568" s="130">
        <v>8.3800000000000008</v>
      </c>
      <c r="M568" s="82">
        <v>0</v>
      </c>
    </row>
    <row r="569" spans="1:13" x14ac:dyDescent="0.25">
      <c r="A569" s="96" t="s">
        <v>517</v>
      </c>
      <c r="B569" s="44" t="str">
        <f>IF(C569="","",VLOOKUP($A569,'Infos Gerais'!$A$2:$D$101,4,FALSE))</f>
        <v>Extinto</v>
      </c>
      <c r="C569" s="5" t="str">
        <f>IF(A569="","",VLOOKUP($A569,'Infos Gerais'!$A$2:$I$101,7,FALSE))</f>
        <v>SEPLAG</v>
      </c>
      <c r="D569" s="6" t="str">
        <f>IF(C569="","",VLOOKUP($A569,'Infos Gerais'!$A$2:$I$101,9,FALSE))</f>
        <v>IQM</v>
      </c>
      <c r="E569" s="126" t="s">
        <v>29</v>
      </c>
      <c r="F569" s="127"/>
      <c r="G569" s="128" t="s">
        <v>583</v>
      </c>
      <c r="H569" s="115">
        <v>41422</v>
      </c>
      <c r="I569" s="129">
        <v>41455</v>
      </c>
      <c r="J569" s="115">
        <v>41456</v>
      </c>
      <c r="K569" s="114">
        <v>41488</v>
      </c>
      <c r="L569" s="130">
        <v>9.23</v>
      </c>
      <c r="M569" s="82">
        <v>0</v>
      </c>
    </row>
    <row r="570" spans="1:13" x14ac:dyDescent="0.25">
      <c r="A570" s="96" t="s">
        <v>517</v>
      </c>
      <c r="B570" s="44" t="str">
        <f>IF(C570="","",VLOOKUP($A570,'Infos Gerais'!$A$2:$D$101,4,FALSE))</f>
        <v>Extinto</v>
      </c>
      <c r="C570" s="5" t="str">
        <f>IF(A570="","",VLOOKUP($A570,'Infos Gerais'!$A$2:$I$101,7,FALSE))</f>
        <v>SEPLAG</v>
      </c>
      <c r="D570" s="6" t="str">
        <f>IF(C570="","",VLOOKUP($A570,'Infos Gerais'!$A$2:$I$101,9,FALSE))</f>
        <v>IQM</v>
      </c>
      <c r="E570" s="126" t="s">
        <v>29</v>
      </c>
      <c r="F570" s="127"/>
      <c r="G570" s="128" t="s">
        <v>579</v>
      </c>
      <c r="H570" s="115">
        <v>41456</v>
      </c>
      <c r="I570" s="129">
        <v>41547</v>
      </c>
      <c r="J570" s="115">
        <v>41548</v>
      </c>
      <c r="K570" s="114">
        <v>41578</v>
      </c>
      <c r="L570" s="130">
        <v>9.8800000000000008</v>
      </c>
      <c r="M570" s="82">
        <v>0</v>
      </c>
    </row>
    <row r="571" spans="1:13" x14ac:dyDescent="0.25">
      <c r="A571" s="96" t="s">
        <v>517</v>
      </c>
      <c r="B571" s="44" t="str">
        <f>IF(C571="","",VLOOKUP($A571,'Infos Gerais'!$A$2:$D$101,4,FALSE))</f>
        <v>Extinto</v>
      </c>
      <c r="C571" s="5" t="str">
        <f>IF(A571="","",VLOOKUP($A571,'Infos Gerais'!$A$2:$I$101,7,FALSE))</f>
        <v>SEPLAG</v>
      </c>
      <c r="D571" s="6" t="str">
        <f>IF(C571="","",VLOOKUP($A571,'Infos Gerais'!$A$2:$I$101,9,FALSE))</f>
        <v>IQM</v>
      </c>
      <c r="E571" s="126" t="s">
        <v>29</v>
      </c>
      <c r="F571" s="127"/>
      <c r="G571" s="128" t="s">
        <v>580</v>
      </c>
      <c r="H571" s="115">
        <v>41548</v>
      </c>
      <c r="I571" s="129">
        <v>41639</v>
      </c>
      <c r="J571" s="115">
        <v>41640</v>
      </c>
      <c r="K571" s="114">
        <v>41309</v>
      </c>
      <c r="L571" s="130">
        <v>9.42</v>
      </c>
      <c r="M571" s="82">
        <v>0</v>
      </c>
    </row>
    <row r="572" spans="1:13" x14ac:dyDescent="0.25">
      <c r="A572" s="96" t="s">
        <v>517</v>
      </c>
      <c r="B572" s="44" t="str">
        <f>IF(C572="","",VLOOKUP($A572,'Infos Gerais'!$A$2:$D$101,4,FALSE))</f>
        <v>Extinto</v>
      </c>
      <c r="C572" s="5" t="str">
        <f>IF(A572="","",VLOOKUP($A572,'Infos Gerais'!$A$2:$I$101,7,FALSE))</f>
        <v>SEPLAG</v>
      </c>
      <c r="D572" s="6" t="str">
        <f>IF(C572="","",VLOOKUP($A572,'Infos Gerais'!$A$2:$I$101,9,FALSE))</f>
        <v>IQM</v>
      </c>
      <c r="E572" s="126" t="s">
        <v>34</v>
      </c>
      <c r="F572" s="127"/>
      <c r="G572" s="128" t="s">
        <v>581</v>
      </c>
      <c r="H572" s="115">
        <v>41640</v>
      </c>
      <c r="I572" s="129">
        <v>42125</v>
      </c>
      <c r="J572" s="115">
        <v>41791</v>
      </c>
      <c r="K572" s="114">
        <v>41823</v>
      </c>
      <c r="L572" s="130">
        <v>9.5</v>
      </c>
      <c r="M572" s="82">
        <v>0</v>
      </c>
    </row>
    <row r="573" spans="1:13" x14ac:dyDescent="0.25">
      <c r="A573" s="96" t="s">
        <v>518</v>
      </c>
      <c r="B573" s="44" t="str">
        <f>IF(C573="","",VLOOKUP($A573,'Infos Gerais'!$A$2:$D$101,4,FALSE))</f>
        <v>Extinto</v>
      </c>
      <c r="C573" s="5" t="str">
        <f>IF(A573="","",VLOOKUP($A573,'Infos Gerais'!$A$2:$I$101,7,FALSE))</f>
        <v>SESP</v>
      </c>
      <c r="D573" s="6" t="str">
        <f>IF(C573="","",VLOOKUP($A573,'Infos Gerais'!$A$2:$I$101,9,FALSE))</f>
        <v>IJUCI</v>
      </c>
      <c r="E573" s="126" t="s">
        <v>29</v>
      </c>
      <c r="F573" s="127"/>
      <c r="G573" s="128" t="s">
        <v>583</v>
      </c>
      <c r="H573" s="115">
        <v>42461</v>
      </c>
      <c r="I573" s="129">
        <v>42491</v>
      </c>
      <c r="J573" s="115">
        <v>42522</v>
      </c>
      <c r="K573" s="114">
        <v>42566</v>
      </c>
      <c r="L573" s="130">
        <v>1.1200000000000001</v>
      </c>
      <c r="M573" s="82">
        <v>0</v>
      </c>
    </row>
    <row r="574" spans="1:13" x14ac:dyDescent="0.25">
      <c r="A574" s="96" t="s">
        <v>518</v>
      </c>
      <c r="B574" s="44" t="str">
        <f>IF(C574="","",VLOOKUP($A574,'Infos Gerais'!$A$2:$D$101,4,FALSE))</f>
        <v>Extinto</v>
      </c>
      <c r="C574" s="5" t="str">
        <f>IF(A574="","",VLOOKUP($A574,'Infos Gerais'!$A$2:$I$101,7,FALSE))</f>
        <v>SESP</v>
      </c>
      <c r="D574" s="6" t="str">
        <f>IF(C574="","",VLOOKUP($A574,'Infos Gerais'!$A$2:$I$101,9,FALSE))</f>
        <v>IJUCI</v>
      </c>
      <c r="E574" s="126" t="s">
        <v>29</v>
      </c>
      <c r="F574" s="127"/>
      <c r="G574" s="128" t="s">
        <v>579</v>
      </c>
      <c r="H574" s="115">
        <v>42522</v>
      </c>
      <c r="I574" s="129">
        <v>42552</v>
      </c>
      <c r="J574" s="115">
        <v>42583</v>
      </c>
      <c r="K574" s="114">
        <v>42641</v>
      </c>
      <c r="L574" s="130">
        <v>5.31</v>
      </c>
      <c r="M574" s="82">
        <v>0</v>
      </c>
    </row>
    <row r="575" spans="1:13" x14ac:dyDescent="0.25">
      <c r="A575" s="96" t="s">
        <v>518</v>
      </c>
      <c r="B575" s="44" t="str">
        <f>IF(C575="","",VLOOKUP($A575,'Infos Gerais'!$A$2:$D$101,4,FALSE))</f>
        <v>Extinto</v>
      </c>
      <c r="C575" s="5" t="str">
        <f>IF(A575="","",VLOOKUP($A575,'Infos Gerais'!$A$2:$I$101,7,FALSE))</f>
        <v>SESP</v>
      </c>
      <c r="D575" s="6" t="str">
        <f>IF(C575="","",VLOOKUP($A575,'Infos Gerais'!$A$2:$I$101,9,FALSE))</f>
        <v>IJUCI</v>
      </c>
      <c r="E575" s="126" t="s">
        <v>29</v>
      </c>
      <c r="F575" s="127"/>
      <c r="G575" s="128" t="s">
        <v>580</v>
      </c>
      <c r="H575" s="115">
        <v>42583</v>
      </c>
      <c r="I575" s="129">
        <v>42614</v>
      </c>
      <c r="J575" s="115">
        <v>42644</v>
      </c>
      <c r="K575" s="114">
        <v>42724</v>
      </c>
      <c r="L575" s="130">
        <v>8.64</v>
      </c>
      <c r="M575" s="82">
        <v>0</v>
      </c>
    </row>
    <row r="576" spans="1:13" x14ac:dyDescent="0.25">
      <c r="A576" s="96" t="s">
        <v>518</v>
      </c>
      <c r="B576" s="44" t="str">
        <f>IF(C576="","",VLOOKUP($A576,'Infos Gerais'!$A$2:$D$101,4,FALSE))</f>
        <v>Extinto</v>
      </c>
      <c r="C576" s="5" t="str">
        <f>IF(A576="","",VLOOKUP($A576,'Infos Gerais'!$A$2:$I$101,7,FALSE))</f>
        <v>SESP</v>
      </c>
      <c r="D576" s="6" t="str">
        <f>IF(C576="","",VLOOKUP($A576,'Infos Gerais'!$A$2:$I$101,9,FALSE))</f>
        <v>IJUCI</v>
      </c>
      <c r="E576" s="126" t="s">
        <v>29</v>
      </c>
      <c r="F576" s="127"/>
      <c r="G576" s="128" t="s">
        <v>581</v>
      </c>
      <c r="H576" s="115">
        <v>42644</v>
      </c>
      <c r="I576" s="129">
        <v>42705</v>
      </c>
      <c r="J576" s="115">
        <v>42736</v>
      </c>
      <c r="K576" s="114">
        <v>42779</v>
      </c>
      <c r="L576" s="130">
        <v>8.9700000000000006</v>
      </c>
      <c r="M576" s="82">
        <v>0</v>
      </c>
    </row>
    <row r="577" spans="1:13" x14ac:dyDescent="0.25">
      <c r="A577" s="96" t="s">
        <v>518</v>
      </c>
      <c r="B577" s="44" t="str">
        <f>IF(C577="","",VLOOKUP($A577,'Infos Gerais'!$A$2:$D$101,4,FALSE))</f>
        <v>Extinto</v>
      </c>
      <c r="C577" s="5" t="str">
        <f>IF(A577="","",VLOOKUP($A577,'Infos Gerais'!$A$2:$I$101,7,FALSE))</f>
        <v>SESP</v>
      </c>
      <c r="D577" s="6" t="str">
        <f>IF(C577="","",VLOOKUP($A577,'Infos Gerais'!$A$2:$I$101,9,FALSE))</f>
        <v>IJUCI</v>
      </c>
      <c r="E577" s="126" t="s">
        <v>29</v>
      </c>
      <c r="F577" s="127"/>
      <c r="G577" s="128" t="s">
        <v>582</v>
      </c>
      <c r="H577" s="115">
        <v>42736</v>
      </c>
      <c r="I577" s="129">
        <v>42795</v>
      </c>
      <c r="J577" s="115">
        <v>42826</v>
      </c>
      <c r="K577" s="114">
        <v>42881</v>
      </c>
      <c r="L577" s="130">
        <v>8.0500000000000007</v>
      </c>
      <c r="M577" s="82">
        <v>0</v>
      </c>
    </row>
    <row r="578" spans="1:13" x14ac:dyDescent="0.25">
      <c r="A578" s="96" t="s">
        <v>518</v>
      </c>
      <c r="B578" s="44" t="str">
        <f>IF(C578="","",VLOOKUP($A578,'Infos Gerais'!$A$2:$D$101,4,FALSE))</f>
        <v>Extinto</v>
      </c>
      <c r="C578" s="5" t="str">
        <f>IF(A578="","",VLOOKUP($A578,'Infos Gerais'!$A$2:$I$101,7,FALSE))</f>
        <v>SESP</v>
      </c>
      <c r="D578" s="6" t="str">
        <f>IF(C578="","",VLOOKUP($A578,'Infos Gerais'!$A$2:$I$101,9,FALSE))</f>
        <v>IJUCI</v>
      </c>
      <c r="E578" s="126" t="s">
        <v>34</v>
      </c>
      <c r="F578" s="127"/>
      <c r="G578" s="128" t="s">
        <v>584</v>
      </c>
      <c r="H578" s="115">
        <v>42826</v>
      </c>
      <c r="I578" s="129">
        <v>42917</v>
      </c>
      <c r="J578" s="115">
        <v>42948</v>
      </c>
      <c r="K578" s="131">
        <v>43034</v>
      </c>
      <c r="L578" s="130">
        <v>8.6199999999999992</v>
      </c>
      <c r="M578" s="82">
        <v>0</v>
      </c>
    </row>
    <row r="579" spans="1:13" x14ac:dyDescent="0.25">
      <c r="A579" s="96" t="s">
        <v>519</v>
      </c>
      <c r="B579" s="44" t="str">
        <f>IF(C579="","",VLOOKUP($A579,'Infos Gerais'!$A$2:$D$101,4,FALSE))</f>
        <v>Extinto</v>
      </c>
      <c r="C579" s="5" t="str">
        <f>IF(A579="","",VLOOKUP($A579,'Infos Gerais'!$A$2:$I$101,7,FALSE))</f>
        <v>FCS</v>
      </c>
      <c r="D579" s="6" t="str">
        <f>IF(C579="","",VLOOKUP($A579,'Infos Gerais'!$A$2:$I$101,9,FALSE))</f>
        <v>APPA</v>
      </c>
      <c r="E579" s="126" t="s">
        <v>29</v>
      </c>
      <c r="F579" s="127"/>
      <c r="G579" s="128" t="s">
        <v>583</v>
      </c>
      <c r="H579" s="115">
        <v>42522</v>
      </c>
      <c r="I579" s="129">
        <v>42552</v>
      </c>
      <c r="J579" s="115">
        <v>42583</v>
      </c>
      <c r="K579" s="114">
        <v>42660</v>
      </c>
      <c r="L579" s="130">
        <v>5.17</v>
      </c>
      <c r="M579" s="82">
        <v>0</v>
      </c>
    </row>
    <row r="580" spans="1:13" x14ac:dyDescent="0.25">
      <c r="A580" s="96" t="s">
        <v>519</v>
      </c>
      <c r="B580" s="44" t="str">
        <f>IF(C580="","",VLOOKUP($A580,'Infos Gerais'!$A$2:$D$101,4,FALSE))</f>
        <v>Extinto</v>
      </c>
      <c r="C580" s="5" t="str">
        <f>IF(A580="","",VLOOKUP($A580,'Infos Gerais'!$A$2:$I$101,7,FALSE))</f>
        <v>FCS</v>
      </c>
      <c r="D580" s="6" t="str">
        <f>IF(C580="","",VLOOKUP($A580,'Infos Gerais'!$A$2:$I$101,9,FALSE))</f>
        <v>APPA</v>
      </c>
      <c r="E580" s="126" t="s">
        <v>29</v>
      </c>
      <c r="F580" s="127"/>
      <c r="G580" s="128" t="s">
        <v>579</v>
      </c>
      <c r="H580" s="115">
        <v>42583</v>
      </c>
      <c r="I580" s="129">
        <v>42644</v>
      </c>
      <c r="J580" s="115">
        <v>42675</v>
      </c>
      <c r="K580" s="114">
        <v>42746</v>
      </c>
      <c r="L580" s="130">
        <v>9.51</v>
      </c>
      <c r="M580" s="82">
        <v>0</v>
      </c>
    </row>
    <row r="581" spans="1:13" x14ac:dyDescent="0.25">
      <c r="A581" s="96" t="s">
        <v>519</v>
      </c>
      <c r="B581" s="44" t="str">
        <f>IF(C581="","",VLOOKUP($A581,'Infos Gerais'!$A$2:$D$101,4,FALSE))</f>
        <v>Extinto</v>
      </c>
      <c r="C581" s="5" t="str">
        <f>IF(A581="","",VLOOKUP($A581,'Infos Gerais'!$A$2:$I$101,7,FALSE))</f>
        <v>FCS</v>
      </c>
      <c r="D581" s="6" t="str">
        <f>IF(C581="","",VLOOKUP($A581,'Infos Gerais'!$A$2:$I$101,9,FALSE))</f>
        <v>APPA</v>
      </c>
      <c r="E581" s="126" t="s">
        <v>29</v>
      </c>
      <c r="F581" s="127"/>
      <c r="G581" s="128" t="s">
        <v>580</v>
      </c>
      <c r="H581" s="115">
        <v>42675</v>
      </c>
      <c r="I581" s="129">
        <v>42736</v>
      </c>
      <c r="J581" s="115">
        <v>42767</v>
      </c>
      <c r="K581" s="114">
        <v>42824</v>
      </c>
      <c r="L581" s="130">
        <v>9.81</v>
      </c>
      <c r="M581" s="82">
        <v>0</v>
      </c>
    </row>
    <row r="582" spans="1:13" x14ac:dyDescent="0.25">
      <c r="A582" s="96" t="s">
        <v>519</v>
      </c>
      <c r="B582" s="44" t="str">
        <f>IF(C582="","",VLOOKUP($A582,'Infos Gerais'!$A$2:$D$101,4,FALSE))</f>
        <v>Extinto</v>
      </c>
      <c r="C582" s="5" t="str">
        <f>IF(A582="","",VLOOKUP($A582,'Infos Gerais'!$A$2:$I$101,7,FALSE))</f>
        <v>FCS</v>
      </c>
      <c r="D582" s="6" t="str">
        <f>IF(C582="","",VLOOKUP($A582,'Infos Gerais'!$A$2:$I$101,9,FALSE))</f>
        <v>APPA</v>
      </c>
      <c r="E582" s="126" t="s">
        <v>34</v>
      </c>
      <c r="F582" s="127"/>
      <c r="G582" s="128" t="s">
        <v>581</v>
      </c>
      <c r="H582" s="115">
        <v>42767</v>
      </c>
      <c r="I582" s="129">
        <v>42856</v>
      </c>
      <c r="J582" s="115">
        <v>42887</v>
      </c>
      <c r="K582" s="114">
        <v>42922</v>
      </c>
      <c r="L582" s="130">
        <v>9.9600000000000009</v>
      </c>
      <c r="M582" s="82">
        <v>0</v>
      </c>
    </row>
    <row r="583" spans="1:13" x14ac:dyDescent="0.25">
      <c r="A583" s="96" t="s">
        <v>520</v>
      </c>
      <c r="B583" s="44" t="str">
        <f>IF(C583="","",VLOOKUP($A583,'Infos Gerais'!$A$2:$D$101,4,FALSE))</f>
        <v>Extinto</v>
      </c>
      <c r="C583" s="5" t="str">
        <f>IF(A583="","",VLOOKUP($A583,'Infos Gerais'!$A$2:$I$101,7,FALSE))</f>
        <v>FCS</v>
      </c>
      <c r="D583" s="6" t="str">
        <f>IF(C583="","",VLOOKUP($A583,'Infos Gerais'!$A$2:$I$101,9,FALSE))</f>
        <v>APPA</v>
      </c>
      <c r="E583" s="126" t="s">
        <v>29</v>
      </c>
      <c r="F583" s="127"/>
      <c r="G583" s="128" t="s">
        <v>583</v>
      </c>
      <c r="H583" s="115">
        <v>42522</v>
      </c>
      <c r="I583" s="129">
        <v>42552</v>
      </c>
      <c r="J583" s="115">
        <v>42583</v>
      </c>
      <c r="K583" s="114">
        <v>42639</v>
      </c>
      <c r="L583" s="130">
        <v>8.85</v>
      </c>
      <c r="M583" s="82">
        <v>0</v>
      </c>
    </row>
    <row r="584" spans="1:13" x14ac:dyDescent="0.25">
      <c r="A584" s="96" t="s">
        <v>520</v>
      </c>
      <c r="B584" s="44" t="str">
        <f>IF(C584="","",VLOOKUP($A584,'Infos Gerais'!$A$2:$D$101,4,FALSE))</f>
        <v>Extinto</v>
      </c>
      <c r="C584" s="5" t="str">
        <f>IF(A584="","",VLOOKUP($A584,'Infos Gerais'!$A$2:$I$101,7,FALSE))</f>
        <v>FCS</v>
      </c>
      <c r="D584" s="6" t="str">
        <f>IF(C584="","",VLOOKUP($A584,'Infos Gerais'!$A$2:$I$101,9,FALSE))</f>
        <v>APPA</v>
      </c>
      <c r="E584" s="126" t="s">
        <v>29</v>
      </c>
      <c r="F584" s="127"/>
      <c r="G584" s="128" t="s">
        <v>579</v>
      </c>
      <c r="H584" s="115">
        <v>42583</v>
      </c>
      <c r="I584" s="129">
        <v>42644</v>
      </c>
      <c r="J584" s="115">
        <v>42675</v>
      </c>
      <c r="K584" s="114">
        <v>42720</v>
      </c>
      <c r="L584" s="130">
        <v>10</v>
      </c>
      <c r="M584" s="82">
        <v>0</v>
      </c>
    </row>
    <row r="585" spans="1:13" x14ac:dyDescent="0.25">
      <c r="A585" s="96" t="s">
        <v>520</v>
      </c>
      <c r="B585" s="44" t="str">
        <f>IF(C585="","",VLOOKUP($A585,'Infos Gerais'!$A$2:$D$101,4,FALSE))</f>
        <v>Extinto</v>
      </c>
      <c r="C585" s="5" t="str">
        <f>IF(A585="","",VLOOKUP($A585,'Infos Gerais'!$A$2:$I$101,7,FALSE))</f>
        <v>FCS</v>
      </c>
      <c r="D585" s="6" t="str">
        <f>IF(C585="","",VLOOKUP($A585,'Infos Gerais'!$A$2:$I$101,9,FALSE))</f>
        <v>APPA</v>
      </c>
      <c r="E585" s="126" t="s">
        <v>29</v>
      </c>
      <c r="F585" s="127"/>
      <c r="G585" s="128" t="s">
        <v>580</v>
      </c>
      <c r="H585" s="115">
        <v>42675</v>
      </c>
      <c r="I585" s="129">
        <v>42736</v>
      </c>
      <c r="J585" s="115">
        <v>42767</v>
      </c>
      <c r="K585" s="114">
        <v>42825</v>
      </c>
      <c r="L585" s="130">
        <v>10</v>
      </c>
      <c r="M585" s="82">
        <v>0</v>
      </c>
    </row>
    <row r="586" spans="1:13" x14ac:dyDescent="0.25">
      <c r="A586" s="96" t="s">
        <v>520</v>
      </c>
      <c r="B586" s="44" t="str">
        <f>IF(C586="","",VLOOKUP($A586,'Infos Gerais'!$A$2:$D$101,4,FALSE))</f>
        <v>Extinto</v>
      </c>
      <c r="C586" s="5" t="str">
        <f>IF(A586="","",VLOOKUP($A586,'Infos Gerais'!$A$2:$I$101,7,FALSE))</f>
        <v>FCS</v>
      </c>
      <c r="D586" s="6" t="str">
        <f>IF(C586="","",VLOOKUP($A586,'Infos Gerais'!$A$2:$I$101,9,FALSE))</f>
        <v>APPA</v>
      </c>
      <c r="E586" s="126" t="s">
        <v>34</v>
      </c>
      <c r="F586" s="127"/>
      <c r="G586" s="128" t="s">
        <v>581</v>
      </c>
      <c r="H586" s="115">
        <v>42767</v>
      </c>
      <c r="I586" s="129">
        <v>42856</v>
      </c>
      <c r="J586" s="115">
        <v>42887</v>
      </c>
      <c r="K586" s="189">
        <v>45114</v>
      </c>
      <c r="L586" s="190">
        <v>10</v>
      </c>
      <c r="M586" s="82">
        <v>0</v>
      </c>
    </row>
    <row r="587" spans="1:13" x14ac:dyDescent="0.25">
      <c r="A587" s="96" t="s">
        <v>521</v>
      </c>
      <c r="B587" s="44" t="str">
        <f>IF(C587="","",VLOOKUP($A587,'Infos Gerais'!$A$2:$D$101,4,FALSE))</f>
        <v>Extinto</v>
      </c>
      <c r="C587" s="5" t="str">
        <f>IF(A587="","",VLOOKUP($A587,'Infos Gerais'!$A$2:$I$101,7,FALSE))</f>
        <v>FCS</v>
      </c>
      <c r="D587" s="6" t="str">
        <f>IF(C587="","",VLOOKUP($A587,'Infos Gerais'!$A$2:$I$101,9,FALSE))</f>
        <v>APPA</v>
      </c>
      <c r="E587" s="126" t="s">
        <v>29</v>
      </c>
      <c r="F587" s="127"/>
      <c r="G587" s="128" t="s">
        <v>583</v>
      </c>
      <c r="H587" s="115">
        <v>42583</v>
      </c>
      <c r="I587" s="129">
        <v>42644</v>
      </c>
      <c r="J587" s="115">
        <v>42675</v>
      </c>
      <c r="K587" s="114">
        <v>42698</v>
      </c>
      <c r="L587" s="130">
        <v>8.98</v>
      </c>
      <c r="M587" s="82">
        <v>0</v>
      </c>
    </row>
    <row r="588" spans="1:13" x14ac:dyDescent="0.25">
      <c r="A588" s="96" t="s">
        <v>521</v>
      </c>
      <c r="B588" s="44" t="str">
        <f>IF(C588="","",VLOOKUP($A588,'Infos Gerais'!$A$2:$D$101,4,FALSE))</f>
        <v>Extinto</v>
      </c>
      <c r="C588" s="5" t="str">
        <f>IF(A588="","",VLOOKUP($A588,'Infos Gerais'!$A$2:$I$101,7,FALSE))</f>
        <v>FCS</v>
      </c>
      <c r="D588" s="6" t="str">
        <f>IF(C588="","",VLOOKUP($A588,'Infos Gerais'!$A$2:$I$101,9,FALSE))</f>
        <v>APPA</v>
      </c>
      <c r="E588" s="126" t="s">
        <v>29</v>
      </c>
      <c r="F588" s="127"/>
      <c r="G588" s="128" t="s">
        <v>579</v>
      </c>
      <c r="H588" s="115">
        <v>42675</v>
      </c>
      <c r="I588" s="129">
        <v>42736</v>
      </c>
      <c r="J588" s="115">
        <v>42767</v>
      </c>
      <c r="K588" s="114">
        <v>42814</v>
      </c>
      <c r="L588" s="130">
        <v>6.6</v>
      </c>
      <c r="M588" s="82">
        <v>0</v>
      </c>
    </row>
    <row r="589" spans="1:13" x14ac:dyDescent="0.25">
      <c r="A589" s="96" t="s">
        <v>521</v>
      </c>
      <c r="B589" s="44" t="str">
        <f>IF(C589="","",VLOOKUP($A589,'Infos Gerais'!$A$2:$D$101,4,FALSE))</f>
        <v>Extinto</v>
      </c>
      <c r="C589" s="5" t="str">
        <f>IF(A589="","",VLOOKUP($A589,'Infos Gerais'!$A$2:$I$101,7,FALSE))</f>
        <v>FCS</v>
      </c>
      <c r="D589" s="6" t="str">
        <f>IF(C589="","",VLOOKUP($A589,'Infos Gerais'!$A$2:$I$101,9,FALSE))</f>
        <v>APPA</v>
      </c>
      <c r="E589" s="126" t="s">
        <v>34</v>
      </c>
      <c r="F589" s="127"/>
      <c r="G589" s="128" t="s">
        <v>580</v>
      </c>
      <c r="H589" s="115">
        <v>42767</v>
      </c>
      <c r="I589" s="129">
        <v>42856</v>
      </c>
      <c r="J589" s="115">
        <v>42887</v>
      </c>
      <c r="K589" s="114">
        <v>42914</v>
      </c>
      <c r="L589" s="130">
        <v>10</v>
      </c>
      <c r="M589" s="82">
        <v>0</v>
      </c>
    </row>
    <row r="590" spans="1:13" x14ac:dyDescent="0.25">
      <c r="A590" s="96" t="s">
        <v>522</v>
      </c>
      <c r="B590" s="44" t="str">
        <f>IF(C590="","",VLOOKUP($A590,'Infos Gerais'!$A$2:$D$101,4,FALSE))</f>
        <v>Extinto</v>
      </c>
      <c r="C590" s="5" t="str">
        <f>IF(A590="","",VLOOKUP($A590,'Infos Gerais'!$A$2:$I$101,7,FALSE))</f>
        <v>SEEDIF</v>
      </c>
      <c r="D590" s="6" t="str">
        <f>IF(C590="","",VLOOKUP($A590,'Infos Gerais'!$A$2:$I$101,9,FALSE))</f>
        <v>IELO</v>
      </c>
      <c r="E590" s="126" t="s">
        <v>34</v>
      </c>
      <c r="F590" s="127"/>
      <c r="G590" s="128" t="s">
        <v>583</v>
      </c>
      <c r="H590" s="115">
        <v>42767</v>
      </c>
      <c r="I590" s="129">
        <v>42795</v>
      </c>
      <c r="J590" s="115">
        <v>42826</v>
      </c>
      <c r="K590" s="114">
        <v>42881</v>
      </c>
      <c r="L590" s="130">
        <v>8.1300000000000008</v>
      </c>
      <c r="M590" s="82">
        <v>0</v>
      </c>
    </row>
    <row r="591" spans="1:13" x14ac:dyDescent="0.25">
      <c r="A591" s="96" t="s">
        <v>522</v>
      </c>
      <c r="B591" s="44" t="str">
        <f>IF(C591="","",VLOOKUP($A591,'Infos Gerais'!$A$2:$D$101,4,FALSE))</f>
        <v>Extinto</v>
      </c>
      <c r="C591" s="5" t="str">
        <f>IF(A591="","",VLOOKUP($A591,'Infos Gerais'!$A$2:$I$101,7,FALSE))</f>
        <v>SEEDIF</v>
      </c>
      <c r="D591" s="6" t="str">
        <f>IF(C591="","",VLOOKUP($A591,'Infos Gerais'!$A$2:$I$101,9,FALSE))</f>
        <v>IELO</v>
      </c>
      <c r="E591" s="126" t="s">
        <v>34</v>
      </c>
      <c r="F591" s="127"/>
      <c r="G591" s="128" t="s">
        <v>579</v>
      </c>
      <c r="H591" s="115">
        <v>42826</v>
      </c>
      <c r="I591" s="129">
        <v>42856</v>
      </c>
      <c r="J591" s="115">
        <v>42887</v>
      </c>
      <c r="K591" s="114">
        <v>42928</v>
      </c>
      <c r="L591" s="130">
        <v>9.3699999999999992</v>
      </c>
      <c r="M591" s="82">
        <v>0</v>
      </c>
    </row>
    <row r="592" spans="1:13" x14ac:dyDescent="0.25">
      <c r="A592" s="96" t="s">
        <v>522</v>
      </c>
      <c r="B592" s="44" t="str">
        <f>IF(C592="","",VLOOKUP($A592,'Infos Gerais'!$A$2:$D$101,4,FALSE))</f>
        <v>Extinto</v>
      </c>
      <c r="C592" s="5" t="str">
        <f>IF(A592="","",VLOOKUP($A592,'Infos Gerais'!$A$2:$I$101,7,FALSE))</f>
        <v>SEEDIF</v>
      </c>
      <c r="D592" s="6" t="str">
        <f>IF(C592="","",VLOOKUP($A592,'Infos Gerais'!$A$2:$I$101,9,FALSE))</f>
        <v>IELO</v>
      </c>
      <c r="E592" s="126" t="s">
        <v>34</v>
      </c>
      <c r="F592" s="127"/>
      <c r="G592" s="128" t="s">
        <v>580</v>
      </c>
      <c r="H592" s="115">
        <v>42887</v>
      </c>
      <c r="I592" s="129">
        <v>42917</v>
      </c>
      <c r="J592" s="115">
        <v>42948</v>
      </c>
      <c r="K592" s="114">
        <v>42979</v>
      </c>
      <c r="L592" s="130">
        <v>9.6300000000000008</v>
      </c>
      <c r="M592" s="82">
        <v>0</v>
      </c>
    </row>
    <row r="593" spans="1:13" x14ac:dyDescent="0.25">
      <c r="A593" s="96" t="s">
        <v>522</v>
      </c>
      <c r="B593" s="44" t="str">
        <f>IF(C593="","",VLOOKUP($A593,'Infos Gerais'!$A$2:$D$101,4,FALSE))</f>
        <v>Extinto</v>
      </c>
      <c r="C593" s="5" t="str">
        <f>IF(A593="","",VLOOKUP($A593,'Infos Gerais'!$A$2:$I$101,7,FALSE))</f>
        <v>SEEDIF</v>
      </c>
      <c r="D593" s="6" t="str">
        <f>IF(C593="","",VLOOKUP($A593,'Infos Gerais'!$A$2:$I$101,9,FALSE))</f>
        <v>IELO</v>
      </c>
      <c r="E593" s="126" t="s">
        <v>37</v>
      </c>
      <c r="F593" s="126"/>
      <c r="G593" s="128" t="s">
        <v>581</v>
      </c>
      <c r="H593" s="115">
        <v>42948</v>
      </c>
      <c r="I593" s="129">
        <v>43009</v>
      </c>
      <c r="J593" s="115">
        <v>43040</v>
      </c>
      <c r="K593" s="114">
        <v>43140</v>
      </c>
      <c r="L593" s="130">
        <v>8.24</v>
      </c>
      <c r="M593" s="82">
        <v>0</v>
      </c>
    </row>
    <row r="594" spans="1:13" x14ac:dyDescent="0.25">
      <c r="A594" s="96" t="s">
        <v>522</v>
      </c>
      <c r="B594" s="44" t="str">
        <f>IF(C594="","",VLOOKUP($A594,'Infos Gerais'!$A$2:$D$101,4,FALSE))</f>
        <v>Extinto</v>
      </c>
      <c r="C594" s="5" t="str">
        <f>IF(A594="","",VLOOKUP($A594,'Infos Gerais'!$A$2:$I$101,7,FALSE))</f>
        <v>SEEDIF</v>
      </c>
      <c r="D594" s="6" t="str">
        <f>IF(C594="","",VLOOKUP($A594,'Infos Gerais'!$A$2:$I$101,9,FALSE))</f>
        <v>IELO</v>
      </c>
      <c r="E594" s="126" t="s">
        <v>40</v>
      </c>
      <c r="F594" s="126"/>
      <c r="G594" s="128" t="s">
        <v>582</v>
      </c>
      <c r="H594" s="115">
        <v>43040</v>
      </c>
      <c r="I594" s="129">
        <v>43040</v>
      </c>
      <c r="J594" s="115">
        <v>43070</v>
      </c>
      <c r="K594" s="114">
        <v>43203</v>
      </c>
      <c r="L594" s="130">
        <v>9.75</v>
      </c>
      <c r="M594" s="82">
        <v>0</v>
      </c>
    </row>
    <row r="595" spans="1:13" x14ac:dyDescent="0.25">
      <c r="A595" s="96" t="s">
        <v>523</v>
      </c>
      <c r="B595" s="44" t="str">
        <f>IF(C595="","",VLOOKUP($A595,'Infos Gerais'!$A$2:$D$101,4,FALSE))</f>
        <v>Extinto</v>
      </c>
      <c r="C595" s="5" t="str">
        <f>IF(A595="","",VLOOKUP($A595,'Infos Gerais'!$A$2:$I$101,7,FALSE))</f>
        <v>SEESP</v>
      </c>
      <c r="D595" s="6" t="str">
        <f>IF(C595="","",VLOOKUP($A595,'Infos Gerais'!$A$2:$I$101,9,FALSE))</f>
        <v>FEEMG</v>
      </c>
      <c r="E595" s="126" t="s">
        <v>29</v>
      </c>
      <c r="F595" s="127"/>
      <c r="G595" s="128" t="s">
        <v>583</v>
      </c>
      <c r="H595" s="115">
        <v>42795</v>
      </c>
      <c r="I595" s="129">
        <v>42826</v>
      </c>
      <c r="J595" s="115">
        <v>42887</v>
      </c>
      <c r="K595" s="114">
        <v>42885</v>
      </c>
      <c r="L595" s="130">
        <v>9.8000000000000007</v>
      </c>
      <c r="M595" s="82">
        <v>0</v>
      </c>
    </row>
    <row r="596" spans="1:13" x14ac:dyDescent="0.25">
      <c r="A596" s="96" t="s">
        <v>523</v>
      </c>
      <c r="B596" s="44" t="str">
        <f>IF(C596="","",VLOOKUP($A596,'Infos Gerais'!$A$2:$D$101,4,FALSE))</f>
        <v>Extinto</v>
      </c>
      <c r="C596" s="5" t="str">
        <f>IF(A596="","",VLOOKUP($A596,'Infos Gerais'!$A$2:$I$101,7,FALSE))</f>
        <v>SEESP</v>
      </c>
      <c r="D596" s="6" t="str">
        <f>IF(C596="","",VLOOKUP($A596,'Infos Gerais'!$A$2:$I$101,9,FALSE))</f>
        <v>FEEMG</v>
      </c>
      <c r="E596" s="126" t="s">
        <v>29</v>
      </c>
      <c r="F596" s="127"/>
      <c r="G596" s="128" t="s">
        <v>579</v>
      </c>
      <c r="H596" s="115">
        <v>42856</v>
      </c>
      <c r="I596" s="129">
        <v>42917</v>
      </c>
      <c r="J596" s="115">
        <v>42948</v>
      </c>
      <c r="K596" s="114">
        <v>43039</v>
      </c>
      <c r="L596" s="130">
        <v>9.8800000000000008</v>
      </c>
      <c r="M596" s="82">
        <v>0</v>
      </c>
    </row>
    <row r="597" spans="1:13" x14ac:dyDescent="0.25">
      <c r="A597" s="96" t="s">
        <v>523</v>
      </c>
      <c r="B597" s="44" t="str">
        <f>IF(C597="","",VLOOKUP($A597,'Infos Gerais'!$A$2:$D$101,4,FALSE))</f>
        <v>Extinto</v>
      </c>
      <c r="C597" s="5" t="str">
        <f>IF(A597="","",VLOOKUP($A597,'Infos Gerais'!$A$2:$I$101,7,FALSE))</f>
        <v>SEESP</v>
      </c>
      <c r="D597" s="6" t="str">
        <f>IF(C597="","",VLOOKUP($A597,'Infos Gerais'!$A$2:$I$101,9,FALSE))</f>
        <v>FEEMG</v>
      </c>
      <c r="E597" s="126" t="s">
        <v>29</v>
      </c>
      <c r="F597" s="127"/>
      <c r="G597" s="128" t="s">
        <v>580</v>
      </c>
      <c r="H597" s="115">
        <v>42948</v>
      </c>
      <c r="I597" s="129">
        <v>42979</v>
      </c>
      <c r="J597" s="115">
        <v>43009</v>
      </c>
      <c r="K597" s="114">
        <v>43039</v>
      </c>
      <c r="L597" s="130">
        <v>9.83</v>
      </c>
      <c r="M597" s="82">
        <v>0</v>
      </c>
    </row>
    <row r="598" spans="1:13" x14ac:dyDescent="0.25">
      <c r="A598" s="96" t="s">
        <v>523</v>
      </c>
      <c r="B598" s="44" t="str">
        <f>IF(C598="","",VLOOKUP($A598,'Infos Gerais'!$A$2:$D$101,4,FALSE))</f>
        <v>Extinto</v>
      </c>
      <c r="C598" s="5" t="str">
        <f>IF(A598="","",VLOOKUP($A598,'Infos Gerais'!$A$2:$I$101,7,FALSE))</f>
        <v>SEESP</v>
      </c>
      <c r="D598" s="6" t="str">
        <f>IF(C598="","",VLOOKUP($A598,'Infos Gerais'!$A$2:$I$101,9,FALSE))</f>
        <v>FEEMG</v>
      </c>
      <c r="E598" s="126" t="s">
        <v>29</v>
      </c>
      <c r="F598" s="127"/>
      <c r="G598" s="128" t="s">
        <v>581</v>
      </c>
      <c r="H598" s="115">
        <v>43009</v>
      </c>
      <c r="I598" s="129">
        <v>43040</v>
      </c>
      <c r="J598" s="115">
        <v>43070</v>
      </c>
      <c r="K598" s="114">
        <v>43090</v>
      </c>
      <c r="L598" s="130">
        <v>9.8699999999999992</v>
      </c>
      <c r="M598" s="82">
        <v>0</v>
      </c>
    </row>
    <row r="599" spans="1:13" x14ac:dyDescent="0.25">
      <c r="A599" s="96" t="s">
        <v>523</v>
      </c>
      <c r="B599" s="44" t="str">
        <f>IF(C599="","",VLOOKUP($A599,'Infos Gerais'!$A$2:$D$101,4,FALSE))</f>
        <v>Extinto</v>
      </c>
      <c r="C599" s="5" t="str">
        <f>IF(A599="","",VLOOKUP($A599,'Infos Gerais'!$A$2:$I$101,7,FALSE))</f>
        <v>SEESP</v>
      </c>
      <c r="D599" s="6" t="str">
        <f>IF(C599="","",VLOOKUP($A599,'Infos Gerais'!$A$2:$I$101,9,FALSE))</f>
        <v>FEEMG</v>
      </c>
      <c r="E599" s="126" t="s">
        <v>29</v>
      </c>
      <c r="F599" s="127"/>
      <c r="G599" s="128" t="s">
        <v>582</v>
      </c>
      <c r="H599" s="115">
        <v>43070</v>
      </c>
      <c r="I599" s="129">
        <v>43132</v>
      </c>
      <c r="J599" s="115">
        <v>43160</v>
      </c>
      <c r="K599" s="114">
        <v>43175</v>
      </c>
      <c r="L599" s="130">
        <v>9.32</v>
      </c>
      <c r="M599" s="82">
        <v>0</v>
      </c>
    </row>
    <row r="600" spans="1:13" x14ac:dyDescent="0.25">
      <c r="A600" s="96" t="s">
        <v>524</v>
      </c>
      <c r="B600" s="44" t="str">
        <f>IF(C600="","",VLOOKUP($A600,'Infos Gerais'!$A$2:$D$101,4,FALSE))</f>
        <v>Extinto</v>
      </c>
      <c r="C600" s="5" t="str">
        <f>IF(A600="","",VLOOKUP($A600,'Infos Gerais'!$A$2:$I$101,7,FALSE))</f>
        <v>FCS</v>
      </c>
      <c r="D600" s="6" t="str">
        <f>IF(C600="","",VLOOKUP($A600,'Infos Gerais'!$A$2:$I$101,9,FALSE))</f>
        <v>APPA</v>
      </c>
      <c r="E600" s="126" t="s">
        <v>29</v>
      </c>
      <c r="F600" s="127"/>
      <c r="G600" s="128" t="s">
        <v>583</v>
      </c>
      <c r="H600" s="115">
        <v>42887</v>
      </c>
      <c r="I600" s="129">
        <v>42948</v>
      </c>
      <c r="J600" s="115">
        <v>42979</v>
      </c>
      <c r="K600" s="114">
        <v>43007</v>
      </c>
      <c r="L600" s="130">
        <v>9.23</v>
      </c>
      <c r="M600" s="82">
        <v>0</v>
      </c>
    </row>
    <row r="601" spans="1:13" x14ac:dyDescent="0.25">
      <c r="A601" s="96" t="s">
        <v>524</v>
      </c>
      <c r="B601" s="44" t="str">
        <f>IF(C601="","",VLOOKUP($A601,'Infos Gerais'!$A$2:$D$101,4,FALSE))</f>
        <v>Extinto</v>
      </c>
      <c r="C601" s="5" t="str">
        <f>IF(A601="","",VLOOKUP($A601,'Infos Gerais'!$A$2:$I$101,7,FALSE))</f>
        <v>FCS</v>
      </c>
      <c r="D601" s="6" t="str">
        <f>IF(C601="","",VLOOKUP($A601,'Infos Gerais'!$A$2:$I$101,9,FALSE))</f>
        <v>APPA</v>
      </c>
      <c r="E601" s="126" t="s">
        <v>29</v>
      </c>
      <c r="F601" s="127"/>
      <c r="G601" s="128" t="s">
        <v>579</v>
      </c>
      <c r="H601" s="115">
        <v>42979</v>
      </c>
      <c r="I601" s="129">
        <v>43070</v>
      </c>
      <c r="J601" s="115">
        <v>43101</v>
      </c>
      <c r="K601" s="114">
        <v>43130</v>
      </c>
      <c r="L601" s="130">
        <v>8.86</v>
      </c>
      <c r="M601" s="82">
        <v>0</v>
      </c>
    </row>
    <row r="602" spans="1:13" x14ac:dyDescent="0.25">
      <c r="A602" s="96" t="s">
        <v>524</v>
      </c>
      <c r="B602" s="44" t="str">
        <f>IF(C602="","",VLOOKUP($A602,'Infos Gerais'!$A$2:$D$101,4,FALSE))</f>
        <v>Extinto</v>
      </c>
      <c r="C602" s="5" t="str">
        <f>IF(A602="","",VLOOKUP($A602,'Infos Gerais'!$A$2:$I$101,7,FALSE))</f>
        <v>FCS</v>
      </c>
      <c r="D602" s="6" t="str">
        <f>IF(C602="","",VLOOKUP($A602,'Infos Gerais'!$A$2:$I$101,9,FALSE))</f>
        <v>APPA</v>
      </c>
      <c r="E602" s="126" t="s">
        <v>29</v>
      </c>
      <c r="F602" s="127"/>
      <c r="G602" s="128" t="s">
        <v>580</v>
      </c>
      <c r="H602" s="115">
        <v>43101</v>
      </c>
      <c r="I602" s="129">
        <v>43191</v>
      </c>
      <c r="J602" s="115">
        <v>43221</v>
      </c>
      <c r="K602" s="114">
        <v>43257</v>
      </c>
      <c r="L602" s="130">
        <v>9.83</v>
      </c>
      <c r="M602" s="82">
        <v>0</v>
      </c>
    </row>
    <row r="603" spans="1:13" x14ac:dyDescent="0.25">
      <c r="A603" s="96" t="s">
        <v>524</v>
      </c>
      <c r="B603" s="44" t="str">
        <f>IF(C603="","",VLOOKUP($A603,'Infos Gerais'!$A$2:$D$101,4,FALSE))</f>
        <v>Extinto</v>
      </c>
      <c r="C603" s="5" t="str">
        <f>IF(A603="","",VLOOKUP($A603,'Infos Gerais'!$A$2:$I$101,7,FALSE))</f>
        <v>FCS</v>
      </c>
      <c r="D603" s="6" t="str">
        <f>IF(C603="","",VLOOKUP($A603,'Infos Gerais'!$A$2:$I$101,9,FALSE))</f>
        <v>APPA</v>
      </c>
      <c r="E603" s="126" t="s">
        <v>29</v>
      </c>
      <c r="F603" s="127"/>
      <c r="G603" s="128" t="s">
        <v>581</v>
      </c>
      <c r="H603" s="115">
        <v>43221</v>
      </c>
      <c r="I603" s="129">
        <v>43313</v>
      </c>
      <c r="J603" s="115">
        <v>43344</v>
      </c>
      <c r="K603" s="114">
        <v>43367</v>
      </c>
      <c r="L603" s="130">
        <v>10</v>
      </c>
      <c r="M603" s="82">
        <v>0</v>
      </c>
    </row>
    <row r="604" spans="1:13" x14ac:dyDescent="0.25">
      <c r="A604" s="96" t="s">
        <v>524</v>
      </c>
      <c r="B604" s="44" t="str">
        <f>IF(C604="","",VLOOKUP($A604,'Infos Gerais'!$A$2:$D$101,4,FALSE))</f>
        <v>Extinto</v>
      </c>
      <c r="C604" s="5" t="str">
        <f>IF(A604="","",VLOOKUP($A604,'Infos Gerais'!$A$2:$I$101,7,FALSE))</f>
        <v>FCS</v>
      </c>
      <c r="D604" s="6" t="str">
        <f>IF(C604="","",VLOOKUP($A604,'Infos Gerais'!$A$2:$I$101,9,FALSE))</f>
        <v>APPA</v>
      </c>
      <c r="E604" s="126" t="s">
        <v>29</v>
      </c>
      <c r="F604" s="127"/>
      <c r="G604" s="128" t="s">
        <v>582</v>
      </c>
      <c r="H604" s="115">
        <v>43344</v>
      </c>
      <c r="I604" s="129">
        <v>43435</v>
      </c>
      <c r="J604" s="115">
        <v>43466</v>
      </c>
      <c r="K604" s="114">
        <v>43493</v>
      </c>
      <c r="L604" s="130">
        <v>7.68</v>
      </c>
      <c r="M604" s="82"/>
    </row>
    <row r="605" spans="1:13" x14ac:dyDescent="0.25">
      <c r="A605" s="96" t="s">
        <v>524</v>
      </c>
      <c r="B605" s="44" t="str">
        <f>IF(C605="","",VLOOKUP($A605,'Infos Gerais'!$A$2:$D$101,4,FALSE))</f>
        <v>Extinto</v>
      </c>
      <c r="C605" s="5" t="str">
        <f>IF(A605="","",VLOOKUP($A605,'Infos Gerais'!$A$2:$I$101,7,FALSE))</f>
        <v>FCS</v>
      </c>
      <c r="D605" s="6" t="str">
        <f>IF(C605="","",VLOOKUP($A605,'Infos Gerais'!$A$2:$I$101,9,FALSE))</f>
        <v>APPA</v>
      </c>
      <c r="E605" s="126" t="s">
        <v>34</v>
      </c>
      <c r="F605" s="127"/>
      <c r="G605" s="128" t="s">
        <v>584</v>
      </c>
      <c r="H605" s="115">
        <v>43466</v>
      </c>
      <c r="I605" s="129">
        <v>43525</v>
      </c>
      <c r="J605" s="115">
        <v>43556</v>
      </c>
      <c r="K605" s="114">
        <v>43584</v>
      </c>
      <c r="L605" s="130">
        <v>10</v>
      </c>
      <c r="M605" s="82"/>
    </row>
    <row r="606" spans="1:13" x14ac:dyDescent="0.25">
      <c r="A606" s="96" t="s">
        <v>524</v>
      </c>
      <c r="B606" s="44" t="str">
        <f>IF(C606="","",VLOOKUP($A606,'Infos Gerais'!$A$2:$D$101,4,FALSE))</f>
        <v>Extinto</v>
      </c>
      <c r="C606" s="5" t="str">
        <f>IF(A606="","",VLOOKUP($A606,'Infos Gerais'!$A$2:$I$101,7,FALSE))</f>
        <v>FCS</v>
      </c>
      <c r="D606" s="6" t="str">
        <f>IF(C606="","",VLOOKUP($A606,'Infos Gerais'!$A$2:$I$101,9,FALSE))</f>
        <v>APPA</v>
      </c>
      <c r="E606" s="126" t="s">
        <v>34</v>
      </c>
      <c r="F606" s="127"/>
      <c r="G606" s="128" t="s">
        <v>585</v>
      </c>
      <c r="H606" s="115">
        <v>43556</v>
      </c>
      <c r="I606" s="129">
        <v>43617</v>
      </c>
      <c r="J606" s="115">
        <v>43647</v>
      </c>
      <c r="K606" s="114">
        <v>43675</v>
      </c>
      <c r="L606" s="130">
        <v>8.8699999999999992</v>
      </c>
      <c r="M606" s="82"/>
    </row>
    <row r="607" spans="1:13" x14ac:dyDescent="0.25">
      <c r="A607" s="96" t="s">
        <v>524</v>
      </c>
      <c r="B607" s="44" t="str">
        <f>IF(C607="","",VLOOKUP($A607,'Infos Gerais'!$A$2:$D$101,4,FALSE))</f>
        <v>Extinto</v>
      </c>
      <c r="C607" s="5" t="str">
        <f>IF(A607="","",VLOOKUP($A607,'Infos Gerais'!$A$2:$I$101,7,FALSE))</f>
        <v>FCS</v>
      </c>
      <c r="D607" s="6" t="str">
        <f>IF(C607="","",VLOOKUP($A607,'Infos Gerais'!$A$2:$I$101,9,FALSE))</f>
        <v>APPA</v>
      </c>
      <c r="E607" s="126" t="s">
        <v>34</v>
      </c>
      <c r="F607" s="127"/>
      <c r="G607" s="128" t="s">
        <v>586</v>
      </c>
      <c r="H607" s="115">
        <v>43647</v>
      </c>
      <c r="I607" s="129">
        <v>43709</v>
      </c>
      <c r="J607" s="115">
        <v>43739</v>
      </c>
      <c r="K607" s="114">
        <v>43768</v>
      </c>
      <c r="L607" s="130">
        <v>10</v>
      </c>
      <c r="M607" s="82"/>
    </row>
    <row r="608" spans="1:13" x14ac:dyDescent="0.25">
      <c r="A608" s="96" t="s">
        <v>524</v>
      </c>
      <c r="B608" s="44" t="str">
        <f>IF(C608="","",VLOOKUP($A608,'Infos Gerais'!$A$2:$D$101,4,FALSE))</f>
        <v>Extinto</v>
      </c>
      <c r="C608" s="5" t="str">
        <f>IF(A608="","",VLOOKUP($A608,'Infos Gerais'!$A$2:$I$101,7,FALSE))</f>
        <v>FCS</v>
      </c>
      <c r="D608" s="6" t="str">
        <f>IF(C608="","",VLOOKUP($A608,'Infos Gerais'!$A$2:$I$101,9,FALSE))</f>
        <v>APPA</v>
      </c>
      <c r="E608" s="126" t="s">
        <v>34</v>
      </c>
      <c r="F608" s="127"/>
      <c r="G608" s="128" t="s">
        <v>587</v>
      </c>
      <c r="H608" s="115">
        <v>43739</v>
      </c>
      <c r="I608" s="129">
        <v>43800</v>
      </c>
      <c r="J608" s="115">
        <v>43831</v>
      </c>
      <c r="K608" s="114">
        <v>43860</v>
      </c>
      <c r="L608" s="130">
        <v>9.67</v>
      </c>
      <c r="M608" s="82"/>
    </row>
    <row r="609" spans="1:13" x14ac:dyDescent="0.25">
      <c r="A609" s="96" t="s">
        <v>527</v>
      </c>
      <c r="B609" s="44" t="str">
        <f>IF(C609="","",VLOOKUP($A609,'Infos Gerais'!$A$2:$D$101,4,FALSE))</f>
        <v>Extinto</v>
      </c>
      <c r="C609" s="5" t="str">
        <f>IF(A609="","",VLOOKUP($A609,'Infos Gerais'!$A$2:$I$101,7,FALSE))</f>
        <v>FCS</v>
      </c>
      <c r="D609" s="6" t="str">
        <f>IF(C609="","",VLOOKUP($A609,'Infos Gerais'!$A$2:$I$101,9,FALSE))</f>
        <v>APPA</v>
      </c>
      <c r="E609" s="126" t="s">
        <v>29</v>
      </c>
      <c r="F609" s="127"/>
      <c r="G609" s="128" t="s">
        <v>583</v>
      </c>
      <c r="H609" s="115">
        <v>42887</v>
      </c>
      <c r="I609" s="129">
        <v>42948</v>
      </c>
      <c r="J609" s="115">
        <v>42979</v>
      </c>
      <c r="K609" s="114">
        <v>43011</v>
      </c>
      <c r="L609" s="130">
        <v>9.4499999999999993</v>
      </c>
      <c r="M609" s="82"/>
    </row>
    <row r="610" spans="1:13" x14ac:dyDescent="0.25">
      <c r="A610" s="96" t="s">
        <v>527</v>
      </c>
      <c r="B610" s="44" t="str">
        <f>IF(C610="","",VLOOKUP($A610,'Infos Gerais'!$A$2:$D$101,4,FALSE))</f>
        <v>Extinto</v>
      </c>
      <c r="C610" s="5" t="str">
        <f>IF(A610="","",VLOOKUP($A610,'Infos Gerais'!$A$2:$I$101,7,FALSE))</f>
        <v>FCS</v>
      </c>
      <c r="D610" s="6" t="str">
        <f>IF(C610="","",VLOOKUP($A610,'Infos Gerais'!$A$2:$I$101,9,FALSE))</f>
        <v>APPA</v>
      </c>
      <c r="E610" s="126" t="s">
        <v>29</v>
      </c>
      <c r="F610" s="127"/>
      <c r="G610" s="128" t="s">
        <v>579</v>
      </c>
      <c r="H610" s="115">
        <v>42979</v>
      </c>
      <c r="I610" s="129">
        <v>43070</v>
      </c>
      <c r="J610" s="115">
        <v>43101</v>
      </c>
      <c r="K610" s="114">
        <v>43131</v>
      </c>
      <c r="L610" s="130">
        <v>10</v>
      </c>
      <c r="M610" s="82"/>
    </row>
    <row r="611" spans="1:13" x14ac:dyDescent="0.25">
      <c r="A611" s="96" t="s">
        <v>527</v>
      </c>
      <c r="B611" s="44" t="str">
        <f>IF(C611="","",VLOOKUP($A611,'Infos Gerais'!$A$2:$D$101,4,FALSE))</f>
        <v>Extinto</v>
      </c>
      <c r="C611" s="5" t="str">
        <f>IF(A611="","",VLOOKUP($A611,'Infos Gerais'!$A$2:$I$101,7,FALSE))</f>
        <v>FCS</v>
      </c>
      <c r="D611" s="6" t="str">
        <f>IF(C611="","",VLOOKUP($A611,'Infos Gerais'!$A$2:$I$101,9,FALSE))</f>
        <v>APPA</v>
      </c>
      <c r="E611" s="126" t="s">
        <v>29</v>
      </c>
      <c r="F611" s="127"/>
      <c r="G611" s="128" t="s">
        <v>580</v>
      </c>
      <c r="H611" s="115">
        <v>43101</v>
      </c>
      <c r="I611" s="129">
        <v>43191</v>
      </c>
      <c r="J611" s="115">
        <v>43221</v>
      </c>
      <c r="K611" s="114">
        <v>43276</v>
      </c>
      <c r="L611" s="130">
        <v>9.93</v>
      </c>
      <c r="M611" s="82">
        <v>0</v>
      </c>
    </row>
    <row r="612" spans="1:13" x14ac:dyDescent="0.25">
      <c r="A612" s="96" t="s">
        <v>527</v>
      </c>
      <c r="B612" s="44" t="str">
        <f>IF(C612="","",VLOOKUP($A612,'Infos Gerais'!$A$2:$D$101,4,FALSE))</f>
        <v>Extinto</v>
      </c>
      <c r="C612" s="5" t="str">
        <f>IF(A612="","",VLOOKUP($A612,'Infos Gerais'!$A$2:$I$101,7,FALSE))</f>
        <v>FCS</v>
      </c>
      <c r="D612" s="6" t="str">
        <f>IF(C612="","",VLOOKUP($A612,'Infos Gerais'!$A$2:$I$101,9,FALSE))</f>
        <v>APPA</v>
      </c>
      <c r="E612" s="126" t="s">
        <v>29</v>
      </c>
      <c r="F612" s="127"/>
      <c r="G612" s="128" t="s">
        <v>581</v>
      </c>
      <c r="H612" s="115">
        <v>43221</v>
      </c>
      <c r="I612" s="129">
        <v>43313</v>
      </c>
      <c r="J612" s="115">
        <v>43344</v>
      </c>
      <c r="K612" s="114">
        <v>43364</v>
      </c>
      <c r="L612" s="130">
        <v>8.7799999999999994</v>
      </c>
      <c r="M612" s="82">
        <v>0</v>
      </c>
    </row>
    <row r="613" spans="1:13" x14ac:dyDescent="0.25">
      <c r="A613" s="96" t="s">
        <v>527</v>
      </c>
      <c r="B613" s="44" t="str">
        <f>IF(C613="","",VLOOKUP($A613,'Infos Gerais'!$A$2:$D$101,4,FALSE))</f>
        <v>Extinto</v>
      </c>
      <c r="C613" s="5" t="str">
        <f>IF(A613="","",VLOOKUP($A613,'Infos Gerais'!$A$2:$I$101,7,FALSE))</f>
        <v>FCS</v>
      </c>
      <c r="D613" s="6" t="str">
        <f>IF(C613="","",VLOOKUP($A613,'Infos Gerais'!$A$2:$I$101,9,FALSE))</f>
        <v>APPA</v>
      </c>
      <c r="E613" s="126" t="s">
        <v>29</v>
      </c>
      <c r="F613" s="127"/>
      <c r="G613" s="128" t="s">
        <v>582</v>
      </c>
      <c r="H613" s="115">
        <v>43344</v>
      </c>
      <c r="I613" s="129">
        <v>43435</v>
      </c>
      <c r="J613" s="115">
        <v>43466</v>
      </c>
      <c r="K613" s="114">
        <v>43490</v>
      </c>
      <c r="L613" s="130">
        <v>9.91</v>
      </c>
      <c r="M613" s="82">
        <v>0</v>
      </c>
    </row>
    <row r="614" spans="1:13" x14ac:dyDescent="0.25">
      <c r="A614" s="96" t="s">
        <v>527</v>
      </c>
      <c r="B614" s="44" t="str">
        <f>IF(C614="","",VLOOKUP($A614,'Infos Gerais'!$A$2:$D$101,4,FALSE))</f>
        <v>Extinto</v>
      </c>
      <c r="C614" s="5" t="str">
        <f>IF(A614="","",VLOOKUP($A614,'Infos Gerais'!$A$2:$I$101,7,FALSE))</f>
        <v>FCS</v>
      </c>
      <c r="D614" s="6" t="str">
        <f>IF(C614="","",VLOOKUP($A614,'Infos Gerais'!$A$2:$I$101,9,FALSE))</f>
        <v>APPA</v>
      </c>
      <c r="E614" s="126" t="s">
        <v>34</v>
      </c>
      <c r="F614" s="127"/>
      <c r="G614" s="128" t="s">
        <v>584</v>
      </c>
      <c r="H614" s="115">
        <v>43466</v>
      </c>
      <c r="I614" s="129">
        <v>43525</v>
      </c>
      <c r="J614" s="115">
        <v>43556</v>
      </c>
      <c r="K614" s="114">
        <v>43584</v>
      </c>
      <c r="L614" s="130">
        <v>10</v>
      </c>
      <c r="M614" s="82">
        <v>0</v>
      </c>
    </row>
    <row r="615" spans="1:13" x14ac:dyDescent="0.25">
      <c r="A615" s="96" t="s">
        <v>527</v>
      </c>
      <c r="B615" s="44" t="str">
        <f>IF(C615="","",VLOOKUP($A615,'Infos Gerais'!$A$2:$D$101,4,FALSE))</f>
        <v>Extinto</v>
      </c>
      <c r="C615" s="5" t="str">
        <f>IF(A615="","",VLOOKUP($A615,'Infos Gerais'!$A$2:$I$101,7,FALSE))</f>
        <v>FCS</v>
      </c>
      <c r="D615" s="6" t="str">
        <f>IF(C615="","",VLOOKUP($A615,'Infos Gerais'!$A$2:$I$101,9,FALSE))</f>
        <v>APPA</v>
      </c>
      <c r="E615" s="126" t="s">
        <v>34</v>
      </c>
      <c r="F615" s="127"/>
      <c r="G615" s="128" t="s">
        <v>585</v>
      </c>
      <c r="H615" s="115">
        <v>43556</v>
      </c>
      <c r="I615" s="129">
        <v>43617</v>
      </c>
      <c r="J615" s="115">
        <v>43647</v>
      </c>
      <c r="K615" s="114">
        <v>43676</v>
      </c>
      <c r="L615" s="130">
        <v>10</v>
      </c>
      <c r="M615" s="82">
        <v>0</v>
      </c>
    </row>
    <row r="616" spans="1:13" x14ac:dyDescent="0.25">
      <c r="A616" s="96" t="s">
        <v>527</v>
      </c>
      <c r="B616" s="44" t="str">
        <f>IF(C616="","",VLOOKUP($A616,'Infos Gerais'!$A$2:$D$101,4,FALSE))</f>
        <v>Extinto</v>
      </c>
      <c r="C616" s="5" t="str">
        <f>IF(A616="","",VLOOKUP($A616,'Infos Gerais'!$A$2:$I$101,7,FALSE))</f>
        <v>FCS</v>
      </c>
      <c r="D616" s="6" t="str">
        <f>IF(C616="","",VLOOKUP($A616,'Infos Gerais'!$A$2:$I$101,9,FALSE))</f>
        <v>APPA</v>
      </c>
      <c r="E616" s="126" t="s">
        <v>34</v>
      </c>
      <c r="F616" s="127"/>
      <c r="G616" s="128" t="s">
        <v>586</v>
      </c>
      <c r="H616" s="115">
        <v>43647</v>
      </c>
      <c r="I616" s="129">
        <v>43709</v>
      </c>
      <c r="J616" s="115">
        <v>43739</v>
      </c>
      <c r="K616" s="114">
        <v>43767</v>
      </c>
      <c r="L616" s="130">
        <v>10</v>
      </c>
      <c r="M616" s="82">
        <v>0</v>
      </c>
    </row>
    <row r="617" spans="1:13" x14ac:dyDescent="0.25">
      <c r="A617" s="96" t="s">
        <v>527</v>
      </c>
      <c r="B617" s="44" t="str">
        <f>IF(C617="","",VLOOKUP($A617,'Infos Gerais'!$A$2:$D$101,4,FALSE))</f>
        <v>Extinto</v>
      </c>
      <c r="C617" s="5" t="str">
        <f>IF(A617="","",VLOOKUP($A617,'Infos Gerais'!$A$2:$I$101,7,FALSE))</f>
        <v>FCS</v>
      </c>
      <c r="D617" s="6" t="str">
        <f>IF(C617="","",VLOOKUP($A617,'Infos Gerais'!$A$2:$I$101,9,FALSE))</f>
        <v>APPA</v>
      </c>
      <c r="E617" s="126" t="s">
        <v>34</v>
      </c>
      <c r="F617" s="127"/>
      <c r="G617" s="128" t="s">
        <v>587</v>
      </c>
      <c r="H617" s="115">
        <v>43739</v>
      </c>
      <c r="I617" s="129">
        <v>43800</v>
      </c>
      <c r="J617" s="115">
        <v>43831</v>
      </c>
      <c r="K617" s="114">
        <v>43860</v>
      </c>
      <c r="L617" s="130">
        <v>10</v>
      </c>
      <c r="M617" s="82">
        <v>0</v>
      </c>
    </row>
    <row r="618" spans="1:13" x14ac:dyDescent="0.25">
      <c r="A618" s="96" t="s">
        <v>530</v>
      </c>
      <c r="B618" s="44" t="str">
        <f>IF(C618="","",VLOOKUP($A618,'Infos Gerais'!$A$2:$D$101,4,FALSE))</f>
        <v>Extinto</v>
      </c>
      <c r="C618" s="5" t="str">
        <f>IF(A618="","",VLOOKUP($A618,'Infos Gerais'!$A$2:$I$101,7,FALSE))</f>
        <v>FCS</v>
      </c>
      <c r="D618" s="6" t="str">
        <f>IF(C618="","",VLOOKUP($A618,'Infos Gerais'!$A$2:$I$101,9,FALSE))</f>
        <v>APPA</v>
      </c>
      <c r="E618" s="126" t="s">
        <v>29</v>
      </c>
      <c r="F618" s="127"/>
      <c r="G618" s="128" t="s">
        <v>583</v>
      </c>
      <c r="H618" s="115">
        <v>42887</v>
      </c>
      <c r="I618" s="129">
        <v>42948</v>
      </c>
      <c r="J618" s="115">
        <v>42979</v>
      </c>
      <c r="K618" s="114">
        <v>43012</v>
      </c>
      <c r="L618" s="130">
        <v>9.9</v>
      </c>
      <c r="M618" s="82">
        <v>0</v>
      </c>
    </row>
    <row r="619" spans="1:13" x14ac:dyDescent="0.25">
      <c r="A619" s="96" t="s">
        <v>530</v>
      </c>
      <c r="B619" s="44" t="str">
        <f>IF(C619="","",VLOOKUP($A619,'Infos Gerais'!$A$2:$D$101,4,FALSE))</f>
        <v>Extinto</v>
      </c>
      <c r="C619" s="5" t="str">
        <f>IF(A619="","",VLOOKUP($A619,'Infos Gerais'!$A$2:$I$101,7,FALSE))</f>
        <v>FCS</v>
      </c>
      <c r="D619" s="6" t="str">
        <f>IF(C619="","",VLOOKUP($A619,'Infos Gerais'!$A$2:$I$101,9,FALSE))</f>
        <v>APPA</v>
      </c>
      <c r="E619" s="126" t="s">
        <v>29</v>
      </c>
      <c r="F619" s="127"/>
      <c r="G619" s="128" t="s">
        <v>579</v>
      </c>
      <c r="H619" s="115">
        <v>42979</v>
      </c>
      <c r="I619" s="129">
        <v>43070</v>
      </c>
      <c r="J619" s="115">
        <v>43101</v>
      </c>
      <c r="K619" s="114">
        <v>43131</v>
      </c>
      <c r="L619" s="130">
        <v>8.39</v>
      </c>
      <c r="M619" s="82">
        <v>0</v>
      </c>
    </row>
    <row r="620" spans="1:13" x14ac:dyDescent="0.25">
      <c r="A620" s="96" t="s">
        <v>530</v>
      </c>
      <c r="B620" s="44" t="str">
        <f>IF(C620="","",VLOOKUP($A620,'Infos Gerais'!$A$2:$D$101,4,FALSE))</f>
        <v>Extinto</v>
      </c>
      <c r="C620" s="5" t="str">
        <f>IF(A620="","",VLOOKUP($A620,'Infos Gerais'!$A$2:$I$101,7,FALSE))</f>
        <v>FCS</v>
      </c>
      <c r="D620" s="6" t="str">
        <f>IF(C620="","",VLOOKUP($A620,'Infos Gerais'!$A$2:$I$101,9,FALSE))</f>
        <v>APPA</v>
      </c>
      <c r="E620" s="126" t="s">
        <v>29</v>
      </c>
      <c r="F620" s="127"/>
      <c r="G620" s="128" t="s">
        <v>580</v>
      </c>
      <c r="H620" s="115">
        <v>43101</v>
      </c>
      <c r="I620" s="129">
        <v>43191</v>
      </c>
      <c r="J620" s="115">
        <v>43221</v>
      </c>
      <c r="K620" s="114">
        <v>43258</v>
      </c>
      <c r="L620" s="130">
        <v>10</v>
      </c>
      <c r="M620" s="82">
        <v>0</v>
      </c>
    </row>
    <row r="621" spans="1:13" x14ac:dyDescent="0.25">
      <c r="A621" s="96" t="s">
        <v>530</v>
      </c>
      <c r="B621" s="44" t="str">
        <f>IF(C621="","",VLOOKUP($A621,'Infos Gerais'!$A$2:$D$101,4,FALSE))</f>
        <v>Extinto</v>
      </c>
      <c r="C621" s="5" t="str">
        <f>IF(A621="","",VLOOKUP($A621,'Infos Gerais'!$A$2:$I$101,7,FALSE))</f>
        <v>FCS</v>
      </c>
      <c r="D621" s="6" t="str">
        <f>IF(C621="","",VLOOKUP($A621,'Infos Gerais'!$A$2:$I$101,9,FALSE))</f>
        <v>APPA</v>
      </c>
      <c r="E621" s="126" t="s">
        <v>29</v>
      </c>
      <c r="F621" s="127"/>
      <c r="G621" s="128" t="s">
        <v>581</v>
      </c>
      <c r="H621" s="115">
        <v>43221</v>
      </c>
      <c r="I621" s="129">
        <v>43313</v>
      </c>
      <c r="J621" s="115">
        <v>43344</v>
      </c>
      <c r="K621" s="114">
        <v>43371</v>
      </c>
      <c r="L621" s="130">
        <v>10</v>
      </c>
      <c r="M621" s="82">
        <v>0</v>
      </c>
    </row>
    <row r="622" spans="1:13" x14ac:dyDescent="0.25">
      <c r="A622" s="96" t="s">
        <v>530</v>
      </c>
      <c r="B622" s="44" t="str">
        <f>IF(C622="","",VLOOKUP($A622,'Infos Gerais'!$A$2:$D$101,4,FALSE))</f>
        <v>Extinto</v>
      </c>
      <c r="C622" s="5" t="str">
        <f>IF(A622="","",VLOOKUP($A622,'Infos Gerais'!$A$2:$I$101,7,FALSE))</f>
        <v>FCS</v>
      </c>
      <c r="D622" s="6" t="str">
        <f>IF(C622="","",VLOOKUP($A622,'Infos Gerais'!$A$2:$I$101,9,FALSE))</f>
        <v>APPA</v>
      </c>
      <c r="E622" s="126" t="s">
        <v>29</v>
      </c>
      <c r="F622" s="127"/>
      <c r="G622" s="128" t="s">
        <v>582</v>
      </c>
      <c r="H622" s="115">
        <v>43344</v>
      </c>
      <c r="I622" s="129">
        <v>43435</v>
      </c>
      <c r="J622" s="115">
        <v>43466</v>
      </c>
      <c r="K622" s="114">
        <v>43493</v>
      </c>
      <c r="L622" s="130">
        <v>9.7899999999999991</v>
      </c>
      <c r="M622" s="82">
        <v>0</v>
      </c>
    </row>
    <row r="623" spans="1:13" x14ac:dyDescent="0.25">
      <c r="A623" s="96" t="s">
        <v>530</v>
      </c>
      <c r="B623" s="44" t="str">
        <f>IF(C623="","",VLOOKUP($A623,'Infos Gerais'!$A$2:$D$101,4,FALSE))</f>
        <v>Extinto</v>
      </c>
      <c r="C623" s="5" t="str">
        <f>IF(A623="","",VLOOKUP($A623,'Infos Gerais'!$A$2:$I$101,7,FALSE))</f>
        <v>FCS</v>
      </c>
      <c r="D623" s="6" t="str">
        <f>IF(C623="","",VLOOKUP($A623,'Infos Gerais'!$A$2:$I$101,9,FALSE))</f>
        <v>APPA</v>
      </c>
      <c r="E623" s="126" t="s">
        <v>34</v>
      </c>
      <c r="F623" s="127"/>
      <c r="G623" s="128" t="s">
        <v>584</v>
      </c>
      <c r="H623" s="115">
        <v>43466</v>
      </c>
      <c r="I623" s="129">
        <v>43525</v>
      </c>
      <c r="J623" s="115">
        <v>43556</v>
      </c>
      <c r="K623" s="114">
        <v>43585</v>
      </c>
      <c r="L623" s="130">
        <v>10</v>
      </c>
      <c r="M623" s="82">
        <v>0</v>
      </c>
    </row>
    <row r="624" spans="1:13" x14ac:dyDescent="0.25">
      <c r="A624" s="96" t="s">
        <v>530</v>
      </c>
      <c r="B624" s="44" t="str">
        <f>IF(C624="","",VLOOKUP($A624,'Infos Gerais'!$A$2:$D$101,4,FALSE))</f>
        <v>Extinto</v>
      </c>
      <c r="C624" s="5" t="str">
        <f>IF(A624="","",VLOOKUP($A624,'Infos Gerais'!$A$2:$I$101,7,FALSE))</f>
        <v>FCS</v>
      </c>
      <c r="D624" s="6" t="str">
        <f>IF(C624="","",VLOOKUP($A624,'Infos Gerais'!$A$2:$I$101,9,FALSE))</f>
        <v>APPA</v>
      </c>
      <c r="E624" s="126" t="s">
        <v>34</v>
      </c>
      <c r="F624" s="127"/>
      <c r="G624" s="128" t="s">
        <v>585</v>
      </c>
      <c r="H624" s="115">
        <v>43556</v>
      </c>
      <c r="I624" s="129">
        <v>43617</v>
      </c>
      <c r="J624" s="115">
        <v>43647</v>
      </c>
      <c r="K624" s="114">
        <v>43677</v>
      </c>
      <c r="L624" s="130">
        <v>9.9499999999999993</v>
      </c>
      <c r="M624" s="82">
        <v>0</v>
      </c>
    </row>
    <row r="625" spans="1:13" x14ac:dyDescent="0.25">
      <c r="A625" s="96" t="s">
        <v>530</v>
      </c>
      <c r="B625" s="44" t="str">
        <f>IF(C625="","",VLOOKUP($A625,'Infos Gerais'!$A$2:$D$101,4,FALSE))</f>
        <v>Extinto</v>
      </c>
      <c r="C625" s="5" t="str">
        <f>IF(A625="","",VLOOKUP($A625,'Infos Gerais'!$A$2:$I$101,7,FALSE))</f>
        <v>FCS</v>
      </c>
      <c r="D625" s="6" t="str">
        <f>IF(C625="","",VLOOKUP($A625,'Infos Gerais'!$A$2:$I$101,9,FALSE))</f>
        <v>APPA</v>
      </c>
      <c r="E625" s="126" t="s">
        <v>34</v>
      </c>
      <c r="F625" s="127"/>
      <c r="G625" s="128" t="s">
        <v>586</v>
      </c>
      <c r="H625" s="115">
        <v>43647</v>
      </c>
      <c r="I625" s="129">
        <v>43709</v>
      </c>
      <c r="J625" s="115">
        <v>43739</v>
      </c>
      <c r="K625" s="114">
        <v>43769</v>
      </c>
      <c r="L625" s="130">
        <v>10</v>
      </c>
      <c r="M625" s="82">
        <v>0</v>
      </c>
    </row>
    <row r="626" spans="1:13" x14ac:dyDescent="0.25">
      <c r="A626" s="96" t="s">
        <v>530</v>
      </c>
      <c r="B626" s="44" t="str">
        <f>IF(C626="","",VLOOKUP($A626,'Infos Gerais'!$A$2:$D$101,4,FALSE))</f>
        <v>Extinto</v>
      </c>
      <c r="C626" s="5" t="str">
        <f>IF(A626="","",VLOOKUP($A626,'Infos Gerais'!$A$2:$I$101,7,FALSE))</f>
        <v>FCS</v>
      </c>
      <c r="D626" s="6" t="str">
        <f>IF(C626="","",VLOOKUP($A626,'Infos Gerais'!$A$2:$I$101,9,FALSE))</f>
        <v>APPA</v>
      </c>
      <c r="E626" s="126" t="s">
        <v>34</v>
      </c>
      <c r="F626" s="127"/>
      <c r="G626" s="128" t="s">
        <v>587</v>
      </c>
      <c r="H626" s="115">
        <v>43739</v>
      </c>
      <c r="I626" s="129">
        <v>43800</v>
      </c>
      <c r="J626" s="115">
        <v>43831</v>
      </c>
      <c r="K626" s="114">
        <v>43861</v>
      </c>
      <c r="L626" s="130">
        <v>9.67</v>
      </c>
      <c r="M626" s="82">
        <v>0</v>
      </c>
    </row>
    <row r="627" spans="1:13" x14ac:dyDescent="0.25">
      <c r="A627" s="96" t="s">
        <v>533</v>
      </c>
      <c r="B627" s="44" t="str">
        <f>IF(C627="","",VLOOKUP($A627,'Infos Gerais'!$A$2:$D$101,4,FALSE))</f>
        <v>Extinto</v>
      </c>
      <c r="C627" s="5" t="str">
        <f>IF(A627="","",VLOOKUP($A627,'Infos Gerais'!$A$2:$I$101,7,FALSE))</f>
        <v>SESP</v>
      </c>
      <c r="D627" s="6" t="str">
        <f>IF(C627="","",VLOOKUP($A627,'Infos Gerais'!$A$2:$I$101,9,FALSE))</f>
        <v>IELO</v>
      </c>
      <c r="E627" s="126" t="s">
        <v>29</v>
      </c>
      <c r="F627" s="127"/>
      <c r="G627" s="128" t="s">
        <v>583</v>
      </c>
      <c r="H627" s="115">
        <v>43075</v>
      </c>
      <c r="I627" s="129">
        <v>43131</v>
      </c>
      <c r="J627" s="115">
        <v>43132</v>
      </c>
      <c r="K627" s="114">
        <v>43157</v>
      </c>
      <c r="L627" s="130">
        <v>9.09</v>
      </c>
      <c r="M627" s="82">
        <v>0</v>
      </c>
    </row>
    <row r="628" spans="1:13" x14ac:dyDescent="0.25">
      <c r="A628" s="96" t="s">
        <v>533</v>
      </c>
      <c r="B628" s="44" t="str">
        <f>IF(C628="","",VLOOKUP($A628,'Infos Gerais'!$A$2:$D$101,4,FALSE))</f>
        <v>Extinto</v>
      </c>
      <c r="C628" s="5" t="str">
        <f>IF(A628="","",VLOOKUP($A628,'Infos Gerais'!$A$2:$I$101,7,FALSE))</f>
        <v>SESP</v>
      </c>
      <c r="D628" s="6" t="str">
        <f>IF(C628="","",VLOOKUP($A628,'Infos Gerais'!$A$2:$I$101,9,FALSE))</f>
        <v>IELO</v>
      </c>
      <c r="E628" s="126" t="s">
        <v>29</v>
      </c>
      <c r="F628" s="127"/>
      <c r="G628" s="128" t="s">
        <v>579</v>
      </c>
      <c r="H628" s="115">
        <v>43132</v>
      </c>
      <c r="I628" s="129">
        <v>43190</v>
      </c>
      <c r="J628" s="115">
        <v>43191</v>
      </c>
      <c r="K628" s="114">
        <v>43227</v>
      </c>
      <c r="L628" s="130">
        <v>8.7899999999999991</v>
      </c>
      <c r="M628" s="82">
        <v>0</v>
      </c>
    </row>
    <row r="629" spans="1:13" x14ac:dyDescent="0.25">
      <c r="A629" s="96" t="s">
        <v>533</v>
      </c>
      <c r="B629" s="44" t="str">
        <f>IF(C629="","",VLOOKUP($A629,'Infos Gerais'!$A$2:$D$101,4,FALSE))</f>
        <v>Extinto</v>
      </c>
      <c r="C629" s="5" t="str">
        <f>IF(A629="","",VLOOKUP($A629,'Infos Gerais'!$A$2:$I$101,7,FALSE))</f>
        <v>SESP</v>
      </c>
      <c r="D629" s="6" t="str">
        <f>IF(C629="","",VLOOKUP($A629,'Infos Gerais'!$A$2:$I$101,9,FALSE))</f>
        <v>IELO</v>
      </c>
      <c r="E629" s="126" t="s">
        <v>29</v>
      </c>
      <c r="F629" s="127"/>
      <c r="G629" s="128" t="s">
        <v>580</v>
      </c>
      <c r="H629" s="115">
        <v>43191</v>
      </c>
      <c r="I629" s="129">
        <v>43221</v>
      </c>
      <c r="J629" s="115">
        <v>43252</v>
      </c>
      <c r="K629" s="114">
        <v>43305</v>
      </c>
      <c r="L629" s="130">
        <v>6.33</v>
      </c>
      <c r="M629" s="82">
        <v>0</v>
      </c>
    </row>
    <row r="630" spans="1:13" x14ac:dyDescent="0.25">
      <c r="A630" s="96" t="s">
        <v>533</v>
      </c>
      <c r="B630" s="44" t="str">
        <f>IF(C630="","",VLOOKUP($A630,'Infos Gerais'!$A$2:$D$101,4,FALSE))</f>
        <v>Extinto</v>
      </c>
      <c r="C630" s="5" t="str">
        <f>IF(A630="","",VLOOKUP($A630,'Infos Gerais'!$A$2:$I$101,7,FALSE))</f>
        <v>SESP</v>
      </c>
      <c r="D630" s="6" t="str">
        <f>IF(C630="","",VLOOKUP($A630,'Infos Gerais'!$A$2:$I$101,9,FALSE))</f>
        <v>IELO</v>
      </c>
      <c r="E630" s="126" t="s">
        <v>29</v>
      </c>
      <c r="F630" s="127"/>
      <c r="G630" s="128" t="s">
        <v>581</v>
      </c>
      <c r="H630" s="115">
        <v>43252</v>
      </c>
      <c r="I630" s="129">
        <v>43343</v>
      </c>
      <c r="J630" s="115">
        <v>43344</v>
      </c>
      <c r="K630" s="114">
        <v>43392</v>
      </c>
      <c r="L630" s="130">
        <v>9.14</v>
      </c>
      <c r="M630" s="82">
        <v>0</v>
      </c>
    </row>
    <row r="631" spans="1:13" x14ac:dyDescent="0.25">
      <c r="A631" s="96" t="s">
        <v>533</v>
      </c>
      <c r="B631" s="44" t="str">
        <f>IF(C631="","",VLOOKUP($A631,'Infos Gerais'!$A$2:$D$101,4,FALSE))</f>
        <v>Extinto</v>
      </c>
      <c r="C631" s="5" t="str">
        <f>IF(A631="","",VLOOKUP($A631,'Infos Gerais'!$A$2:$I$101,7,FALSE))</f>
        <v>SESP</v>
      </c>
      <c r="D631" s="6" t="str">
        <f>IF(C631="","",VLOOKUP($A631,'Infos Gerais'!$A$2:$I$101,9,FALSE))</f>
        <v>IELO</v>
      </c>
      <c r="E631" s="126" t="s">
        <v>29</v>
      </c>
      <c r="F631" s="127"/>
      <c r="G631" s="128" t="s">
        <v>582</v>
      </c>
      <c r="H631" s="115">
        <v>43344</v>
      </c>
      <c r="I631" s="129">
        <v>43434</v>
      </c>
      <c r="J631" s="115">
        <v>43435</v>
      </c>
      <c r="K631" s="114">
        <v>43455</v>
      </c>
      <c r="L631" s="130">
        <v>8.9</v>
      </c>
      <c r="M631" s="82">
        <v>0</v>
      </c>
    </row>
    <row r="632" spans="1:13" x14ac:dyDescent="0.25">
      <c r="A632" s="96" t="s">
        <v>533</v>
      </c>
      <c r="B632" s="44" t="str">
        <f>IF(C632="","",VLOOKUP($A632,'Infos Gerais'!$A$2:$D$101,4,FALSE))</f>
        <v>Extinto</v>
      </c>
      <c r="C632" s="5" t="str">
        <f>IF(A632="","",VLOOKUP($A632,'Infos Gerais'!$A$2:$I$101,7,FALSE))</f>
        <v>SESP</v>
      </c>
      <c r="D632" s="6" t="str">
        <f>IF(C632="","",VLOOKUP($A632,'Infos Gerais'!$A$2:$I$101,9,FALSE))</f>
        <v>IELO</v>
      </c>
      <c r="E632" s="126" t="s">
        <v>29</v>
      </c>
      <c r="F632" s="127"/>
      <c r="G632" s="176" t="s">
        <v>584</v>
      </c>
      <c r="H632" s="115">
        <v>43435</v>
      </c>
      <c r="I632" s="129">
        <v>43524</v>
      </c>
      <c r="J632" s="115">
        <v>43525</v>
      </c>
      <c r="K632" s="114">
        <v>43602</v>
      </c>
      <c r="L632" s="130">
        <v>8.2899999999999991</v>
      </c>
      <c r="M632" s="82">
        <v>0</v>
      </c>
    </row>
    <row r="633" spans="1:13" x14ac:dyDescent="0.25">
      <c r="A633" s="96" t="s">
        <v>533</v>
      </c>
      <c r="B633" s="44" t="str">
        <f>IF(C633="","",VLOOKUP($A633,'Infos Gerais'!$A$2:$D$101,4,FALSE))</f>
        <v>Extinto</v>
      </c>
      <c r="C633" s="5" t="str">
        <f>IF(A633="","",VLOOKUP($A633,'Infos Gerais'!$A$2:$I$101,7,FALSE))</f>
        <v>SESP</v>
      </c>
      <c r="D633" s="6" t="str">
        <f>IF(C633="","",VLOOKUP($A633,'Infos Gerais'!$A$2:$I$101,9,FALSE))</f>
        <v>IELO</v>
      </c>
      <c r="E633" s="126" t="s">
        <v>29</v>
      </c>
      <c r="F633" s="127"/>
      <c r="G633" s="128" t="s">
        <v>585</v>
      </c>
      <c r="H633" s="115">
        <v>43527</v>
      </c>
      <c r="I633" s="129">
        <v>43616</v>
      </c>
      <c r="J633" s="115">
        <v>43617</v>
      </c>
      <c r="K633" s="131"/>
      <c r="L633" s="130"/>
      <c r="M633" s="82">
        <v>0</v>
      </c>
    </row>
    <row r="634" spans="1:13" x14ac:dyDescent="0.25">
      <c r="A634" s="96" t="s">
        <v>533</v>
      </c>
      <c r="B634" s="44" t="str">
        <f>IF(C634="","",VLOOKUP($A634,'Infos Gerais'!$A$2:$D$101,4,FALSE))</f>
        <v>Extinto</v>
      </c>
      <c r="C634" s="5" t="str">
        <f>IF(A634="","",VLOOKUP($A634,'Infos Gerais'!$A$2:$I$101,7,FALSE))</f>
        <v>SESP</v>
      </c>
      <c r="D634" s="6" t="str">
        <f>IF(C634="","",VLOOKUP($A634,'Infos Gerais'!$A$2:$I$101,9,FALSE))</f>
        <v>IELO</v>
      </c>
      <c r="E634" s="126" t="s">
        <v>29</v>
      </c>
      <c r="F634" s="127"/>
      <c r="G634" s="128" t="s">
        <v>586</v>
      </c>
      <c r="H634" s="115">
        <v>43617</v>
      </c>
      <c r="I634" s="129">
        <v>43738</v>
      </c>
      <c r="J634" s="115">
        <v>43739</v>
      </c>
      <c r="K634" s="131"/>
      <c r="L634" s="130"/>
      <c r="M634" s="82">
        <v>0</v>
      </c>
    </row>
    <row r="635" spans="1:13" x14ac:dyDescent="0.25">
      <c r="A635" s="96" t="s">
        <v>533</v>
      </c>
      <c r="B635" s="44" t="str">
        <f>IF(C635="","",VLOOKUP($A635,'Infos Gerais'!$A$2:$D$101,4,FALSE))</f>
        <v>Extinto</v>
      </c>
      <c r="C635" s="5" t="str">
        <f>IF(A635="","",VLOOKUP($A635,'Infos Gerais'!$A$2:$I$101,7,FALSE))</f>
        <v>SESP</v>
      </c>
      <c r="D635" s="6" t="str">
        <f>IF(C635="","",VLOOKUP($A635,'Infos Gerais'!$A$2:$I$101,9,FALSE))</f>
        <v>IELO</v>
      </c>
      <c r="E635" s="126" t="s">
        <v>29</v>
      </c>
      <c r="F635" s="127"/>
      <c r="G635" s="128" t="s">
        <v>587</v>
      </c>
      <c r="H635" s="115">
        <v>43739</v>
      </c>
      <c r="I635" s="129">
        <v>43861</v>
      </c>
      <c r="J635" s="115">
        <v>43862</v>
      </c>
      <c r="K635" s="131"/>
      <c r="L635" s="130"/>
      <c r="M635" s="82">
        <v>0</v>
      </c>
    </row>
    <row r="636" spans="1:13" x14ac:dyDescent="0.25">
      <c r="A636" s="96" t="s">
        <v>533</v>
      </c>
      <c r="B636" s="44" t="str">
        <f>IF(C636="","",VLOOKUP($A636,'Infos Gerais'!$A$2:$D$101,4,FALSE))</f>
        <v>Extinto</v>
      </c>
      <c r="C636" s="5" t="str">
        <f>IF(A636="","",VLOOKUP($A636,'Infos Gerais'!$A$2:$I$101,7,FALSE))</f>
        <v>SESP</v>
      </c>
      <c r="D636" s="6" t="str">
        <f>IF(C636="","",VLOOKUP($A636,'Infos Gerais'!$A$2:$I$101,9,FALSE))</f>
        <v>IELO</v>
      </c>
      <c r="E636" s="126" t="s">
        <v>29</v>
      </c>
      <c r="F636" s="127"/>
      <c r="G636" s="128" t="s">
        <v>588</v>
      </c>
      <c r="H636" s="115">
        <v>43862</v>
      </c>
      <c r="I636" s="129">
        <v>43982</v>
      </c>
      <c r="J636" s="115">
        <v>43983</v>
      </c>
      <c r="K636" s="131"/>
      <c r="L636" s="130"/>
      <c r="M636" s="82">
        <v>0</v>
      </c>
    </row>
    <row r="637" spans="1:13" x14ac:dyDescent="0.25">
      <c r="A637" s="96" t="s">
        <v>536</v>
      </c>
      <c r="B637" s="44" t="str">
        <f>IF(C637="","",VLOOKUP($A637,'Infos Gerais'!$A$2:$D$101,4,FALSE))</f>
        <v>Extinto</v>
      </c>
      <c r="C637" s="5" t="str">
        <f>IF(A637="","",VLOOKUP($A637,'Infos Gerais'!$A$2:$I$101,7,FALSE))</f>
        <v>IEPHA</v>
      </c>
      <c r="D637" s="6" t="str">
        <f>IF(C637="","",VLOOKUP($A637,'Infos Gerais'!$A$2:$I$101,9,FALSE))</f>
        <v>APPA</v>
      </c>
      <c r="E637" s="126" t="s">
        <v>29</v>
      </c>
      <c r="F637" s="127"/>
      <c r="G637" s="187"/>
      <c r="H637" s="115">
        <v>43101</v>
      </c>
      <c r="I637" s="129">
        <v>43269</v>
      </c>
      <c r="J637" s="188"/>
      <c r="K637" s="189">
        <v>43312</v>
      </c>
      <c r="L637" s="190"/>
      <c r="M637" s="82">
        <v>0</v>
      </c>
    </row>
    <row r="638" spans="1:13" x14ac:dyDescent="0.25">
      <c r="A638" s="96" t="s">
        <v>536</v>
      </c>
      <c r="B638" s="44" t="str">
        <f>IF(C638="","",VLOOKUP($A638,'Infos Gerais'!$A$2:$D$101,4,FALSE))</f>
        <v>Extinto</v>
      </c>
      <c r="C638" s="5" t="str">
        <f>IF(A638="","",VLOOKUP($A638,'Infos Gerais'!$A$2:$I$101,7,FALSE))</f>
        <v>IEPHA</v>
      </c>
      <c r="D638" s="6" t="str">
        <f>IF(C638="","",VLOOKUP($A638,'Infos Gerais'!$A$2:$I$101,9,FALSE))</f>
        <v>APPA</v>
      </c>
      <c r="E638" s="126" t="s">
        <v>34</v>
      </c>
      <c r="F638" s="127"/>
      <c r="G638" s="128" t="s">
        <v>583</v>
      </c>
      <c r="H638" s="115">
        <v>43252</v>
      </c>
      <c r="I638" s="129">
        <v>43313</v>
      </c>
      <c r="J638" s="115">
        <v>43344</v>
      </c>
      <c r="K638" s="114">
        <v>43377</v>
      </c>
      <c r="L638" s="130">
        <v>9.75</v>
      </c>
      <c r="M638" s="82">
        <v>0</v>
      </c>
    </row>
    <row r="639" spans="1:13" x14ac:dyDescent="0.25">
      <c r="A639" s="96" t="s">
        <v>536</v>
      </c>
      <c r="B639" s="44" t="str">
        <f>IF(C639="","",VLOOKUP($A639,'Infos Gerais'!$A$2:$D$101,4,FALSE))</f>
        <v>Extinto</v>
      </c>
      <c r="C639" s="5" t="str">
        <f>IF(A639="","",VLOOKUP($A639,'Infos Gerais'!$A$2:$I$101,7,FALSE))</f>
        <v>IEPHA</v>
      </c>
      <c r="D639" s="6" t="str">
        <f>IF(C639="","",VLOOKUP($A639,'Infos Gerais'!$A$2:$I$101,9,FALSE))</f>
        <v>APPA</v>
      </c>
      <c r="E639" s="126" t="s">
        <v>37</v>
      </c>
      <c r="F639" s="127"/>
      <c r="G639" s="128" t="s">
        <v>579</v>
      </c>
      <c r="H639" s="115">
        <v>43344</v>
      </c>
      <c r="I639" s="129">
        <v>43405</v>
      </c>
      <c r="J639" s="115">
        <v>43435</v>
      </c>
      <c r="K639" s="114">
        <v>43455</v>
      </c>
      <c r="L639" s="130">
        <v>10</v>
      </c>
      <c r="M639" s="82">
        <v>0</v>
      </c>
    </row>
    <row r="640" spans="1:13" x14ac:dyDescent="0.25">
      <c r="A640" s="96" t="s">
        <v>536</v>
      </c>
      <c r="B640" s="44" t="str">
        <f>IF(C640="","",VLOOKUP($A640,'Infos Gerais'!$A$2:$D$101,4,FALSE))</f>
        <v>Extinto</v>
      </c>
      <c r="C640" s="5" t="str">
        <f>IF(A640="","",VLOOKUP($A640,'Infos Gerais'!$A$2:$I$101,7,FALSE))</f>
        <v>IEPHA</v>
      </c>
      <c r="D640" s="6" t="str">
        <f>IF(C640="","",VLOOKUP($A640,'Infos Gerais'!$A$2:$I$101,9,FALSE))</f>
        <v>APPA</v>
      </c>
      <c r="E640" s="126" t="s">
        <v>40</v>
      </c>
      <c r="F640" s="127"/>
      <c r="G640" s="128" t="s">
        <v>580</v>
      </c>
      <c r="H640" s="115">
        <v>43435</v>
      </c>
      <c r="I640" s="129">
        <v>43497</v>
      </c>
      <c r="J640" s="115">
        <v>43525</v>
      </c>
      <c r="K640" s="114">
        <v>43607</v>
      </c>
      <c r="L640" s="130">
        <v>9.83</v>
      </c>
      <c r="M640" s="82">
        <v>0</v>
      </c>
    </row>
    <row r="641" spans="1:13" x14ac:dyDescent="0.25">
      <c r="A641" s="96" t="s">
        <v>536</v>
      </c>
      <c r="B641" s="44" t="str">
        <f>IF(C641="","",VLOOKUP($A641,'Infos Gerais'!$A$2:$D$101,4,FALSE))</f>
        <v>Extinto</v>
      </c>
      <c r="C641" s="5" t="str">
        <f>IF(A641="","",VLOOKUP($A641,'Infos Gerais'!$A$2:$I$101,7,FALSE))</f>
        <v>IEPHA</v>
      </c>
      <c r="D641" s="6" t="str">
        <f>IF(C641="","",VLOOKUP($A641,'Infos Gerais'!$A$2:$I$101,9,FALSE))</f>
        <v>APPA</v>
      </c>
      <c r="E641" s="126" t="s">
        <v>40</v>
      </c>
      <c r="F641" s="127"/>
      <c r="G641" s="128" t="s">
        <v>581</v>
      </c>
      <c r="H641" s="115">
        <v>43525</v>
      </c>
      <c r="I641" s="129">
        <v>43586</v>
      </c>
      <c r="J641" s="115">
        <v>43617</v>
      </c>
      <c r="K641" s="114">
        <v>43690</v>
      </c>
      <c r="L641" s="130">
        <v>5.4</v>
      </c>
      <c r="M641" s="82">
        <v>0</v>
      </c>
    </row>
    <row r="642" spans="1:13" x14ac:dyDescent="0.25">
      <c r="A642" s="96" t="s">
        <v>536</v>
      </c>
      <c r="B642" s="44" t="str">
        <f>IF(C642="","",VLOOKUP($A642,'Infos Gerais'!$A$2:$D$101,4,FALSE))</f>
        <v>Extinto</v>
      </c>
      <c r="C642" s="5" t="str">
        <f>IF(A642="","",VLOOKUP($A642,'Infos Gerais'!$A$2:$I$101,7,FALSE))</f>
        <v>IEPHA</v>
      </c>
      <c r="D642" s="6" t="str">
        <f>IF(C642="","",VLOOKUP($A642,'Infos Gerais'!$A$2:$I$101,9,FALSE))</f>
        <v>APPA</v>
      </c>
      <c r="E642" s="126" t="s">
        <v>40</v>
      </c>
      <c r="F642" s="127"/>
      <c r="G642" s="128" t="s">
        <v>582</v>
      </c>
      <c r="H642" s="115">
        <v>43617</v>
      </c>
      <c r="I642" s="129">
        <v>43678</v>
      </c>
      <c r="J642" s="115">
        <v>43709</v>
      </c>
      <c r="K642" s="114">
        <v>43770</v>
      </c>
      <c r="L642" s="130">
        <v>8.49</v>
      </c>
      <c r="M642" s="82">
        <v>0</v>
      </c>
    </row>
    <row r="643" spans="1:13" x14ac:dyDescent="0.25">
      <c r="A643" s="96" t="s">
        <v>536</v>
      </c>
      <c r="B643" s="44" t="str">
        <f>IF(C643="","",VLOOKUP($A643,'Infos Gerais'!$A$2:$D$101,4,FALSE))</f>
        <v>Extinto</v>
      </c>
      <c r="C643" s="5" t="str">
        <f>IF(A643="","",VLOOKUP($A643,'Infos Gerais'!$A$2:$I$101,7,FALSE))</f>
        <v>IEPHA</v>
      </c>
      <c r="D643" s="6" t="str">
        <f>IF(C643="","",VLOOKUP($A643,'Infos Gerais'!$A$2:$I$101,9,FALSE))</f>
        <v>APPA</v>
      </c>
      <c r="E643" s="126" t="s">
        <v>40</v>
      </c>
      <c r="F643" s="127"/>
      <c r="G643" s="128" t="s">
        <v>584</v>
      </c>
      <c r="H643" s="115">
        <v>43709</v>
      </c>
      <c r="I643" s="129">
        <v>43770</v>
      </c>
      <c r="J643" s="115">
        <v>43800</v>
      </c>
      <c r="K643" s="114">
        <v>43818</v>
      </c>
      <c r="L643" s="130">
        <v>9.2100000000000009</v>
      </c>
      <c r="M643" s="82">
        <v>0</v>
      </c>
    </row>
    <row r="644" spans="1:13" x14ac:dyDescent="0.25">
      <c r="A644" s="96" t="s">
        <v>536</v>
      </c>
      <c r="B644" s="44" t="str">
        <f>IF(C644="","",VLOOKUP($A644,'Infos Gerais'!$A$2:$D$101,4,FALSE))</f>
        <v>Extinto</v>
      </c>
      <c r="C644" s="5" t="str">
        <f>IF(A644="","",VLOOKUP($A644,'Infos Gerais'!$A$2:$I$101,7,FALSE))</f>
        <v>IEPHA</v>
      </c>
      <c r="D644" s="6" t="str">
        <f>IF(C644="","",VLOOKUP($A644,'Infos Gerais'!$A$2:$I$101,9,FALSE))</f>
        <v>APPA</v>
      </c>
      <c r="E644" s="126" t="s">
        <v>40</v>
      </c>
      <c r="F644" s="127"/>
      <c r="G644" s="128" t="s">
        <v>585</v>
      </c>
      <c r="H644" s="115">
        <v>43800</v>
      </c>
      <c r="I644" s="129">
        <v>43830</v>
      </c>
      <c r="J644" s="115">
        <v>43831</v>
      </c>
      <c r="K644" s="131">
        <v>43880</v>
      </c>
      <c r="L644" s="130">
        <v>4.88</v>
      </c>
      <c r="M644" s="82">
        <v>0</v>
      </c>
    </row>
    <row r="645" spans="1:13" x14ac:dyDescent="0.25">
      <c r="A645" s="96" t="s">
        <v>536</v>
      </c>
      <c r="B645" s="44" t="str">
        <f>IF(C645="","",VLOOKUP($A645,'Infos Gerais'!$A$2:$D$101,4,FALSE))</f>
        <v>Extinto</v>
      </c>
      <c r="C645" s="5" t="str">
        <f>IF(A645="","",VLOOKUP($A645,'Infos Gerais'!$A$2:$I$101,7,FALSE))</f>
        <v>IEPHA</v>
      </c>
      <c r="D645" s="6" t="str">
        <f>IF(C645="","",VLOOKUP($A645,'Infos Gerais'!$A$2:$I$101,9,FALSE))</f>
        <v>APPA</v>
      </c>
      <c r="E645" s="126" t="s">
        <v>43</v>
      </c>
      <c r="F645" s="127"/>
      <c r="G645" s="128" t="s">
        <v>586</v>
      </c>
      <c r="H645" s="115">
        <v>43831</v>
      </c>
      <c r="I645" s="129">
        <v>43891</v>
      </c>
      <c r="J645" s="115">
        <v>43922</v>
      </c>
      <c r="K645" s="131">
        <v>43958</v>
      </c>
      <c r="L645" s="130">
        <v>10</v>
      </c>
      <c r="M645" s="82">
        <v>0</v>
      </c>
    </row>
    <row r="646" spans="1:13" x14ac:dyDescent="0.25">
      <c r="A646" s="96" t="s">
        <v>542</v>
      </c>
      <c r="B646" s="44" t="str">
        <f>IF(C646="","",VLOOKUP($A646,'Infos Gerais'!$A$2:$D$101,4,FALSE))</f>
        <v>Extinto</v>
      </c>
      <c r="C646" s="5" t="str">
        <f>IF(A646="","",VLOOKUP($A646,'Infos Gerais'!$A$2:$I$101,7,FALSE))</f>
        <v>SEESP</v>
      </c>
      <c r="D646" s="6" t="str">
        <f>IF(C646="","",VLOOKUP($A646,'Infos Gerais'!$A$2:$I$101,9,FALSE))</f>
        <v>FEEMG</v>
      </c>
      <c r="E646" s="126" t="s">
        <v>29</v>
      </c>
      <c r="F646" s="127"/>
      <c r="G646" s="128" t="s">
        <v>583</v>
      </c>
      <c r="H646" s="115">
        <v>43132</v>
      </c>
      <c r="I646" s="129">
        <v>43221</v>
      </c>
      <c r="J646" s="115">
        <v>43252</v>
      </c>
      <c r="K646" s="114">
        <v>43279</v>
      </c>
      <c r="L646" s="130">
        <v>9.9700000000000006</v>
      </c>
      <c r="M646" s="82">
        <v>0</v>
      </c>
    </row>
    <row r="647" spans="1:13" x14ac:dyDescent="0.25">
      <c r="A647" s="96" t="s">
        <v>542</v>
      </c>
      <c r="B647" s="44" t="str">
        <f>IF(C647="","",VLOOKUP($A647,'Infos Gerais'!$A$2:$D$101,4,FALSE))</f>
        <v>Extinto</v>
      </c>
      <c r="C647" s="5" t="str">
        <f>IF(A647="","",VLOOKUP($A647,'Infos Gerais'!$A$2:$I$101,7,FALSE))</f>
        <v>SEESP</v>
      </c>
      <c r="D647" s="6" t="str">
        <f>IF(C647="","",VLOOKUP($A647,'Infos Gerais'!$A$2:$I$101,9,FALSE))</f>
        <v>FEEMG</v>
      </c>
      <c r="E647" s="126" t="s">
        <v>29</v>
      </c>
      <c r="F647" s="127"/>
      <c r="G647" s="128" t="s">
        <v>579</v>
      </c>
      <c r="H647" s="115">
        <v>43252</v>
      </c>
      <c r="I647" s="129">
        <v>43313</v>
      </c>
      <c r="J647" s="115">
        <v>43344</v>
      </c>
      <c r="K647" s="114">
        <v>43371</v>
      </c>
      <c r="L647" s="130">
        <v>9.89</v>
      </c>
      <c r="M647" s="82">
        <v>0</v>
      </c>
    </row>
    <row r="648" spans="1:13" x14ac:dyDescent="0.25">
      <c r="A648" s="96" t="s">
        <v>542</v>
      </c>
      <c r="B648" s="44" t="str">
        <f>IF(C648="","",VLOOKUP($A648,'Infos Gerais'!$A$2:$D$101,4,FALSE))</f>
        <v>Extinto</v>
      </c>
      <c r="C648" s="5" t="str">
        <f>IF(A648="","",VLOOKUP($A648,'Infos Gerais'!$A$2:$I$101,7,FALSE))</f>
        <v>SEESP</v>
      </c>
      <c r="D648" s="6" t="str">
        <f>IF(C648="","",VLOOKUP($A648,'Infos Gerais'!$A$2:$I$101,9,FALSE))</f>
        <v>FEEMG</v>
      </c>
      <c r="E648" s="126" t="s">
        <v>29</v>
      </c>
      <c r="F648" s="127"/>
      <c r="G648" s="128" t="s">
        <v>580</v>
      </c>
      <c r="H648" s="115">
        <v>43344</v>
      </c>
      <c r="I648" s="129">
        <v>43435</v>
      </c>
      <c r="J648" s="115">
        <v>43466</v>
      </c>
      <c r="K648" s="114">
        <v>43738</v>
      </c>
      <c r="L648" s="130">
        <v>9.35</v>
      </c>
      <c r="M648" s="82">
        <v>0</v>
      </c>
    </row>
    <row r="649" spans="1:13" x14ac:dyDescent="0.25">
      <c r="A649" s="96" t="s">
        <v>542</v>
      </c>
      <c r="B649" s="44" t="str">
        <f>IF(C649="","",VLOOKUP($A649,'Infos Gerais'!$A$2:$D$101,4,FALSE))</f>
        <v>Extinto</v>
      </c>
      <c r="C649" s="5" t="str">
        <f>IF(A649="","",VLOOKUP($A649,'Infos Gerais'!$A$2:$I$101,7,FALSE))</f>
        <v>SEESP</v>
      </c>
      <c r="D649" s="6" t="str">
        <f>IF(C649="","",VLOOKUP($A649,'Infos Gerais'!$A$2:$I$101,9,FALSE))</f>
        <v>FEEMG</v>
      </c>
      <c r="E649" s="126" t="s">
        <v>34</v>
      </c>
      <c r="F649" s="127"/>
      <c r="G649" s="128" t="s">
        <v>581</v>
      </c>
      <c r="H649" s="115">
        <v>43466</v>
      </c>
      <c r="I649" s="129">
        <v>43525</v>
      </c>
      <c r="J649" s="115">
        <v>43556</v>
      </c>
      <c r="K649" s="114">
        <v>43585</v>
      </c>
      <c r="L649" s="130">
        <v>9.9969999999999999</v>
      </c>
      <c r="M649" s="82">
        <v>0</v>
      </c>
    </row>
    <row r="650" spans="1:13" x14ac:dyDescent="0.25">
      <c r="A650" s="96" t="s">
        <v>542</v>
      </c>
      <c r="B650" s="44" t="str">
        <f>IF(C650="","",VLOOKUP($A650,'Infos Gerais'!$A$2:$D$101,4,FALSE))</f>
        <v>Extinto</v>
      </c>
      <c r="C650" s="5" t="str">
        <f>IF(A650="","",VLOOKUP($A650,'Infos Gerais'!$A$2:$I$101,7,FALSE))</f>
        <v>SEESP</v>
      </c>
      <c r="D650" s="6" t="str">
        <f>IF(C650="","",VLOOKUP($A650,'Infos Gerais'!$A$2:$I$101,9,FALSE))</f>
        <v>FEEMG</v>
      </c>
      <c r="E650" s="126" t="s">
        <v>34</v>
      </c>
      <c r="F650" s="127"/>
      <c r="G650" s="128" t="s">
        <v>582</v>
      </c>
      <c r="H650" s="115">
        <v>43556</v>
      </c>
      <c r="I650" s="129">
        <v>43617</v>
      </c>
      <c r="J650" s="115">
        <v>43647</v>
      </c>
      <c r="K650" s="114">
        <v>43682</v>
      </c>
      <c r="L650" s="130">
        <v>9.99</v>
      </c>
      <c r="M650" s="82">
        <v>0</v>
      </c>
    </row>
    <row r="651" spans="1:13" x14ac:dyDescent="0.25">
      <c r="A651" s="96" t="s">
        <v>542</v>
      </c>
      <c r="B651" s="44" t="str">
        <f>IF(C651="","",VLOOKUP($A651,'Infos Gerais'!$A$2:$D$101,4,FALSE))</f>
        <v>Extinto</v>
      </c>
      <c r="C651" s="5" t="str">
        <f>IF(A651="","",VLOOKUP($A651,'Infos Gerais'!$A$2:$I$101,7,FALSE))</f>
        <v>SEESP</v>
      </c>
      <c r="D651" s="6" t="str">
        <f>IF(C651="","",VLOOKUP($A651,'Infos Gerais'!$A$2:$I$101,9,FALSE))</f>
        <v>FEEMG</v>
      </c>
      <c r="E651" s="126" t="s">
        <v>34</v>
      </c>
      <c r="F651" s="127"/>
      <c r="G651" s="128" t="s">
        <v>584</v>
      </c>
      <c r="H651" s="115">
        <v>43647</v>
      </c>
      <c r="I651" s="129">
        <v>43709</v>
      </c>
      <c r="J651" s="115">
        <v>43739</v>
      </c>
      <c r="K651" s="114">
        <v>43768</v>
      </c>
      <c r="L651" s="130">
        <v>10</v>
      </c>
      <c r="M651" s="82">
        <v>0</v>
      </c>
    </row>
    <row r="652" spans="1:13" x14ac:dyDescent="0.25">
      <c r="A652" s="96" t="s">
        <v>542</v>
      </c>
      <c r="B652" s="44" t="str">
        <f>IF(C652="","",VLOOKUP($A652,'Infos Gerais'!$A$2:$D$101,4,FALSE))</f>
        <v>Extinto</v>
      </c>
      <c r="C652" s="5" t="str">
        <f>IF(A652="","",VLOOKUP($A652,'Infos Gerais'!$A$2:$I$101,7,FALSE))</f>
        <v>SEESP</v>
      </c>
      <c r="D652" s="6" t="str">
        <f>IF(C652="","",VLOOKUP($A652,'Infos Gerais'!$A$2:$I$101,9,FALSE))</f>
        <v>FEEMG</v>
      </c>
      <c r="E652" s="126" t="s">
        <v>34</v>
      </c>
      <c r="F652" s="127"/>
      <c r="G652" s="128" t="s">
        <v>585</v>
      </c>
      <c r="H652" s="115">
        <v>43739</v>
      </c>
      <c r="I652" s="129">
        <v>43800</v>
      </c>
      <c r="J652" s="115">
        <v>43831</v>
      </c>
      <c r="K652" s="114">
        <v>43858</v>
      </c>
      <c r="L652" s="130">
        <v>9.77</v>
      </c>
      <c r="M652" s="82">
        <v>0</v>
      </c>
    </row>
    <row r="653" spans="1:13" x14ac:dyDescent="0.25">
      <c r="A653" s="96" t="s">
        <v>545</v>
      </c>
      <c r="B653" s="44" t="str">
        <f>IF(C653="","",VLOOKUP($A653,'Infos Gerais'!$A$2:$D$101,4,FALSE))</f>
        <v>Extinto</v>
      </c>
      <c r="C653" s="5" t="str">
        <f>IF(A653="","",VLOOKUP($A653,'Infos Gerais'!$A$2:$I$101,7,FALSE))</f>
        <v>SEEDIF</v>
      </c>
      <c r="D653" s="6" t="str">
        <f>IF(C653="","",VLOOKUP($A653,'Infos Gerais'!$A$2:$I$101,9,FALSE))</f>
        <v>IELO</v>
      </c>
      <c r="E653" s="126" t="s">
        <v>29</v>
      </c>
      <c r="F653" s="127"/>
      <c r="G653" s="128" t="s">
        <v>583</v>
      </c>
      <c r="H653" s="115">
        <v>43191</v>
      </c>
      <c r="I653" s="129">
        <v>43252</v>
      </c>
      <c r="J653" s="115">
        <v>43282</v>
      </c>
      <c r="K653" s="114">
        <v>43308</v>
      </c>
      <c r="L653" s="130">
        <v>8.82</v>
      </c>
      <c r="M653" s="82">
        <v>0</v>
      </c>
    </row>
    <row r="654" spans="1:13" x14ac:dyDescent="0.25">
      <c r="A654" s="96" t="s">
        <v>545</v>
      </c>
      <c r="B654" s="44" t="str">
        <f>IF(C654="","",VLOOKUP($A654,'Infos Gerais'!$A$2:$D$101,4,FALSE))</f>
        <v>Extinto</v>
      </c>
      <c r="C654" s="5" t="str">
        <f>IF(A654="","",VLOOKUP($A654,'Infos Gerais'!$A$2:$I$101,7,FALSE))</f>
        <v>SEEDIF</v>
      </c>
      <c r="D654" s="6" t="str">
        <f>IF(C654="","",VLOOKUP($A654,'Infos Gerais'!$A$2:$I$101,9,FALSE))</f>
        <v>IELO</v>
      </c>
      <c r="E654" s="126" t="s">
        <v>34</v>
      </c>
      <c r="F654" s="127"/>
      <c r="G654" s="128" t="s">
        <v>579</v>
      </c>
      <c r="H654" s="115">
        <v>43282</v>
      </c>
      <c r="I654" s="129">
        <v>43344</v>
      </c>
      <c r="J654" s="115">
        <v>43374</v>
      </c>
      <c r="K654" s="114">
        <v>43399</v>
      </c>
      <c r="L654" s="130">
        <v>7.78</v>
      </c>
      <c r="M654" s="82">
        <v>0</v>
      </c>
    </row>
    <row r="655" spans="1:13" x14ac:dyDescent="0.25">
      <c r="A655" s="96" t="s">
        <v>545</v>
      </c>
      <c r="B655" s="44" t="str">
        <f>IF(C655="","",VLOOKUP($A655,'Infos Gerais'!$A$2:$D$101,4,FALSE))</f>
        <v>Extinto</v>
      </c>
      <c r="C655" s="5" t="str">
        <f>IF(A655="","",VLOOKUP($A655,'Infos Gerais'!$A$2:$I$101,7,FALSE))</f>
        <v>SEEDIF</v>
      </c>
      <c r="D655" s="6" t="str">
        <f>IF(C655="","",VLOOKUP($A655,'Infos Gerais'!$A$2:$I$101,9,FALSE))</f>
        <v>IELO</v>
      </c>
      <c r="E655" s="126" t="s">
        <v>34</v>
      </c>
      <c r="F655" s="127"/>
      <c r="G655" s="128" t="s">
        <v>580</v>
      </c>
      <c r="H655" s="115">
        <v>43374</v>
      </c>
      <c r="I655" s="129">
        <v>43435</v>
      </c>
      <c r="J655" s="115">
        <v>43466</v>
      </c>
      <c r="K655" s="114">
        <v>43448</v>
      </c>
      <c r="L655" s="130">
        <v>9.67</v>
      </c>
      <c r="M655" s="82">
        <v>0</v>
      </c>
    </row>
    <row r="656" spans="1:13" x14ac:dyDescent="0.25">
      <c r="A656" s="96" t="s">
        <v>546</v>
      </c>
      <c r="B656" s="44" t="str">
        <f>IF(C656="","",VLOOKUP($A656,'Infos Gerais'!$A$2:$D$101,4,FALSE))</f>
        <v>Extinto</v>
      </c>
      <c r="C656" s="5" t="str">
        <f>IF(A656="","",VLOOKUP($A656,'Infos Gerais'!$A$2:$I$101,7,FALSE))</f>
        <v>FEAM</v>
      </c>
      <c r="D656" s="6" t="str">
        <f>IF(C656="","",VLOOKUP($A656,'Infos Gerais'!$A$2:$I$101,9,FALSE))</f>
        <v>GESOIS</v>
      </c>
      <c r="E656" s="126" t="s">
        <v>29</v>
      </c>
      <c r="F656" s="127"/>
      <c r="G656" s="128" t="s">
        <v>583</v>
      </c>
      <c r="H656" s="115">
        <v>43221</v>
      </c>
      <c r="I656" s="129">
        <v>43282</v>
      </c>
      <c r="J656" s="115">
        <v>43313</v>
      </c>
      <c r="K656" s="114">
        <v>43340</v>
      </c>
      <c r="L656" s="130">
        <v>9.8699999999999992</v>
      </c>
      <c r="M656" s="82">
        <v>0</v>
      </c>
    </row>
    <row r="657" spans="1:13" x14ac:dyDescent="0.25">
      <c r="A657" s="96" t="s">
        <v>546</v>
      </c>
      <c r="B657" s="44" t="str">
        <f>IF(C657="","",VLOOKUP($A657,'Infos Gerais'!$A$2:$D$101,4,FALSE))</f>
        <v>Extinto</v>
      </c>
      <c r="C657" s="5" t="str">
        <f>IF(A657="","",VLOOKUP($A657,'Infos Gerais'!$A$2:$I$101,7,FALSE))</f>
        <v>FEAM</v>
      </c>
      <c r="D657" s="6" t="str">
        <f>IF(C657="","",VLOOKUP($A657,'Infos Gerais'!$A$2:$I$101,9,FALSE))</f>
        <v>GESOIS</v>
      </c>
      <c r="E657" s="126" t="s">
        <v>29</v>
      </c>
      <c r="F657" s="127"/>
      <c r="G657" s="128">
        <v>1</v>
      </c>
      <c r="H657" s="115">
        <v>43221</v>
      </c>
      <c r="I657" s="129">
        <v>43282</v>
      </c>
      <c r="J657" s="115">
        <v>43313</v>
      </c>
      <c r="K657" s="114">
        <v>43340</v>
      </c>
      <c r="L657" s="130">
        <v>9.8699999999999992</v>
      </c>
      <c r="M657" s="82">
        <v>0</v>
      </c>
    </row>
    <row r="658" spans="1:13" x14ac:dyDescent="0.25">
      <c r="A658" s="96" t="s">
        <v>546</v>
      </c>
      <c r="B658" s="44" t="str">
        <f>IF(C658="","",VLOOKUP($A658,'Infos Gerais'!$A$2:$D$101,4,FALSE))</f>
        <v>Extinto</v>
      </c>
      <c r="C658" s="5" t="str">
        <f>IF(A658="","",VLOOKUP($A658,'Infos Gerais'!$A$2:$I$101,7,FALSE))</f>
        <v>FEAM</v>
      </c>
      <c r="D658" s="6" t="str">
        <f>IF(C658="","",VLOOKUP($A658,'Infos Gerais'!$A$2:$I$101,9,FALSE))</f>
        <v>GESOIS</v>
      </c>
      <c r="E658" s="126" t="s">
        <v>29</v>
      </c>
      <c r="F658" s="127"/>
      <c r="G658" s="128" t="s">
        <v>579</v>
      </c>
      <c r="H658" s="115">
        <v>43313</v>
      </c>
      <c r="I658" s="129">
        <v>43374</v>
      </c>
      <c r="J658" s="115">
        <v>43405</v>
      </c>
      <c r="K658" s="114">
        <v>43141</v>
      </c>
      <c r="L658" s="130">
        <v>9.36</v>
      </c>
      <c r="M658" s="82">
        <v>0</v>
      </c>
    </row>
    <row r="659" spans="1:13" x14ac:dyDescent="0.25">
      <c r="A659" s="96" t="s">
        <v>546</v>
      </c>
      <c r="B659" s="44" t="str">
        <f>IF(C659="","",VLOOKUP($A659,'Infos Gerais'!$A$2:$D$101,4,FALSE))</f>
        <v>Extinto</v>
      </c>
      <c r="C659" s="5" t="str">
        <f>IF(A659="","",VLOOKUP($A659,'Infos Gerais'!$A$2:$I$101,7,FALSE))</f>
        <v>FEAM</v>
      </c>
      <c r="D659" s="6" t="str">
        <f>IF(C659="","",VLOOKUP($A659,'Infos Gerais'!$A$2:$I$101,9,FALSE))</f>
        <v>GESOIS</v>
      </c>
      <c r="E659" s="126" t="s">
        <v>29</v>
      </c>
      <c r="F659" s="127"/>
      <c r="G659" s="128">
        <v>2</v>
      </c>
      <c r="H659" s="115">
        <v>43313</v>
      </c>
      <c r="I659" s="129">
        <v>43374</v>
      </c>
      <c r="J659" s="115">
        <v>43405</v>
      </c>
      <c r="K659" s="114">
        <v>43141</v>
      </c>
      <c r="L659" s="130">
        <v>9.36</v>
      </c>
      <c r="M659" s="82">
        <v>0</v>
      </c>
    </row>
    <row r="660" spans="1:13" x14ac:dyDescent="0.25">
      <c r="A660" s="96" t="s">
        <v>546</v>
      </c>
      <c r="B660" s="44" t="str">
        <f>IF(C660="","",VLOOKUP($A660,'Infos Gerais'!$A$2:$D$101,4,FALSE))</f>
        <v>Extinto</v>
      </c>
      <c r="C660" s="5" t="str">
        <f>IF(A660="","",VLOOKUP($A660,'Infos Gerais'!$A$2:$I$101,7,FALSE))</f>
        <v>FEAM</v>
      </c>
      <c r="D660" s="6" t="str">
        <f>IF(C660="","",VLOOKUP($A660,'Infos Gerais'!$A$2:$I$101,9,FALSE))</f>
        <v>GESOIS</v>
      </c>
      <c r="E660" s="126" t="s">
        <v>34</v>
      </c>
      <c r="F660" s="127"/>
      <c r="G660" s="128" t="s">
        <v>580</v>
      </c>
      <c r="H660" s="115">
        <v>43770</v>
      </c>
      <c r="I660" s="129">
        <v>43466</v>
      </c>
      <c r="J660" s="115">
        <v>43497</v>
      </c>
      <c r="K660" s="114">
        <v>43524</v>
      </c>
      <c r="L660" s="130">
        <v>10</v>
      </c>
      <c r="M660" s="82">
        <v>0</v>
      </c>
    </row>
    <row r="661" spans="1:13" x14ac:dyDescent="0.25">
      <c r="A661" s="96" t="s">
        <v>546</v>
      </c>
      <c r="B661" s="44" t="str">
        <f>IF(C661="","",VLOOKUP($A661,'Infos Gerais'!$A$2:$D$101,4,FALSE))</f>
        <v>Extinto</v>
      </c>
      <c r="C661" s="5" t="str">
        <f>IF(A661="","",VLOOKUP($A661,'Infos Gerais'!$A$2:$I$101,7,FALSE))</f>
        <v>FEAM</v>
      </c>
      <c r="D661" s="6" t="str">
        <f>IF(C661="","",VLOOKUP($A661,'Infos Gerais'!$A$2:$I$101,9,FALSE))</f>
        <v>GESOIS</v>
      </c>
      <c r="E661" s="126" t="s">
        <v>34</v>
      </c>
      <c r="F661" s="127"/>
      <c r="G661" s="128">
        <v>3</v>
      </c>
      <c r="H661" s="115">
        <v>43770</v>
      </c>
      <c r="I661" s="129">
        <v>43466</v>
      </c>
      <c r="J661" s="115">
        <v>43497</v>
      </c>
      <c r="K661" s="114">
        <v>43524</v>
      </c>
      <c r="L661" s="130">
        <v>10</v>
      </c>
      <c r="M661" s="82">
        <v>0</v>
      </c>
    </row>
    <row r="662" spans="1:13" x14ac:dyDescent="0.25">
      <c r="A662" s="96" t="s">
        <v>546</v>
      </c>
      <c r="B662" s="44" t="str">
        <f>IF(C662="","",VLOOKUP($A662,'Infos Gerais'!$A$2:$D$101,4,FALSE))</f>
        <v>Extinto</v>
      </c>
      <c r="C662" s="5" t="str">
        <f>IF(A662="","",VLOOKUP($A662,'Infos Gerais'!$A$2:$I$101,7,FALSE))</f>
        <v>FEAM</v>
      </c>
      <c r="D662" s="6" t="str">
        <f>IF(C662="","",VLOOKUP($A662,'Infos Gerais'!$A$2:$I$101,9,FALSE))</f>
        <v>GESOIS</v>
      </c>
      <c r="E662" s="126" t="s">
        <v>34</v>
      </c>
      <c r="F662" s="127"/>
      <c r="G662" s="128" t="s">
        <v>581</v>
      </c>
      <c r="H662" s="115">
        <v>43497</v>
      </c>
      <c r="I662" s="129">
        <v>43525</v>
      </c>
      <c r="J662" s="115">
        <v>43556</v>
      </c>
      <c r="K662" s="114">
        <v>43584</v>
      </c>
      <c r="L662" s="130">
        <v>9.0299999999999994</v>
      </c>
      <c r="M662" s="82">
        <v>0</v>
      </c>
    </row>
    <row r="663" spans="1:13" x14ac:dyDescent="0.25">
      <c r="A663" s="96" t="s">
        <v>546</v>
      </c>
      <c r="B663" s="44" t="str">
        <f>IF(C663="","",VLOOKUP($A663,'Infos Gerais'!$A$2:$D$101,4,FALSE))</f>
        <v>Extinto</v>
      </c>
      <c r="C663" s="5" t="str">
        <f>IF(A663="","",VLOOKUP($A663,'Infos Gerais'!$A$2:$I$101,7,FALSE))</f>
        <v>FEAM</v>
      </c>
      <c r="D663" s="6" t="str">
        <f>IF(C663="","",VLOOKUP($A663,'Infos Gerais'!$A$2:$I$101,9,FALSE))</f>
        <v>GESOIS</v>
      </c>
      <c r="E663" s="126" t="s">
        <v>34</v>
      </c>
      <c r="F663" s="127"/>
      <c r="G663" s="128">
        <v>4</v>
      </c>
      <c r="H663" s="115">
        <v>43497</v>
      </c>
      <c r="I663" s="129">
        <v>43525</v>
      </c>
      <c r="J663" s="115">
        <v>43556</v>
      </c>
      <c r="K663" s="114">
        <v>43584</v>
      </c>
      <c r="L663" s="130">
        <v>9.0299999999999994</v>
      </c>
      <c r="M663" s="82">
        <v>0</v>
      </c>
    </row>
    <row r="664" spans="1:13" x14ac:dyDescent="0.25">
      <c r="A664" s="96" t="s">
        <v>546</v>
      </c>
      <c r="B664" s="44" t="str">
        <f>IF(C664="","",VLOOKUP($A664,'Infos Gerais'!$A$2:$D$101,4,FALSE))</f>
        <v>Extinto</v>
      </c>
      <c r="C664" s="5" t="str">
        <f>IF(A664="","",VLOOKUP($A664,'Infos Gerais'!$A$2:$I$101,7,FALSE))</f>
        <v>FEAM</v>
      </c>
      <c r="D664" s="6" t="str">
        <f>IF(C664="","",VLOOKUP($A664,'Infos Gerais'!$A$2:$I$101,9,FALSE))</f>
        <v>GESOIS</v>
      </c>
      <c r="E664" s="126" t="s">
        <v>34</v>
      </c>
      <c r="F664" s="127"/>
      <c r="G664" s="128" t="s">
        <v>582</v>
      </c>
      <c r="H664" s="115">
        <v>43556</v>
      </c>
      <c r="I664" s="129">
        <v>43617</v>
      </c>
      <c r="J664" s="115">
        <v>43647</v>
      </c>
      <c r="K664" s="114">
        <v>43683</v>
      </c>
      <c r="L664" s="130">
        <v>8.86</v>
      </c>
      <c r="M664" s="82">
        <v>0</v>
      </c>
    </row>
    <row r="665" spans="1:13" x14ac:dyDescent="0.25">
      <c r="A665" s="96" t="s">
        <v>546</v>
      </c>
      <c r="B665" s="44" t="str">
        <f>IF(C665="","",VLOOKUP($A665,'Infos Gerais'!$A$2:$D$101,4,FALSE))</f>
        <v>Extinto</v>
      </c>
      <c r="C665" s="5" t="str">
        <f>IF(A665="","",VLOOKUP($A665,'Infos Gerais'!$A$2:$I$101,7,FALSE))</f>
        <v>FEAM</v>
      </c>
      <c r="D665" s="6" t="str">
        <f>IF(C665="","",VLOOKUP($A665,'Infos Gerais'!$A$2:$I$101,9,FALSE))</f>
        <v>GESOIS</v>
      </c>
      <c r="E665" s="126" t="s">
        <v>34</v>
      </c>
      <c r="F665" s="127"/>
      <c r="G665" s="128">
        <v>5</v>
      </c>
      <c r="H665" s="115">
        <v>43556</v>
      </c>
      <c r="I665" s="129">
        <v>43617</v>
      </c>
      <c r="J665" s="115">
        <v>43647</v>
      </c>
      <c r="K665" s="114">
        <v>43683</v>
      </c>
      <c r="L665" s="130">
        <v>8.86</v>
      </c>
      <c r="M665" s="82">
        <v>0</v>
      </c>
    </row>
    <row r="666" spans="1:13" x14ac:dyDescent="0.25">
      <c r="A666" s="96" t="s">
        <v>546</v>
      </c>
      <c r="B666" s="44" t="str">
        <f>IF(C666="","",VLOOKUP($A666,'Infos Gerais'!$A$2:$D$101,4,FALSE))</f>
        <v>Extinto</v>
      </c>
      <c r="C666" s="5" t="str">
        <f>IF(A666="","",VLOOKUP($A666,'Infos Gerais'!$A$2:$I$101,7,FALSE))</f>
        <v>FEAM</v>
      </c>
      <c r="D666" s="6" t="str">
        <f>IF(C666="","",VLOOKUP($A666,'Infos Gerais'!$A$2:$I$101,9,FALSE))</f>
        <v>GESOIS</v>
      </c>
      <c r="E666" s="126" t="s">
        <v>34</v>
      </c>
      <c r="F666" s="127"/>
      <c r="G666" s="128" t="s">
        <v>584</v>
      </c>
      <c r="H666" s="115">
        <v>43647</v>
      </c>
      <c r="I666" s="129">
        <v>43709</v>
      </c>
      <c r="J666" s="115">
        <v>43739</v>
      </c>
      <c r="K666" s="114">
        <v>43760</v>
      </c>
      <c r="L666" s="130">
        <v>6.76</v>
      </c>
      <c r="M666" s="82">
        <v>0</v>
      </c>
    </row>
    <row r="667" spans="1:13" x14ac:dyDescent="0.25">
      <c r="A667" s="96" t="s">
        <v>546</v>
      </c>
      <c r="B667" s="44" t="str">
        <f>IF(C667="","",VLOOKUP($A667,'Infos Gerais'!$A$2:$D$101,4,FALSE))</f>
        <v>Extinto</v>
      </c>
      <c r="C667" s="5" t="str">
        <f>IF(A667="","",VLOOKUP($A667,'Infos Gerais'!$A$2:$I$101,7,FALSE))</f>
        <v>FEAM</v>
      </c>
      <c r="D667" s="6" t="str">
        <f>IF(C667="","",VLOOKUP($A667,'Infos Gerais'!$A$2:$I$101,9,FALSE))</f>
        <v>GESOIS</v>
      </c>
      <c r="E667" s="126" t="s">
        <v>34</v>
      </c>
      <c r="F667" s="127"/>
      <c r="G667" s="128">
        <v>6</v>
      </c>
      <c r="H667" s="115">
        <v>43647</v>
      </c>
      <c r="I667" s="129">
        <v>43709</v>
      </c>
      <c r="J667" s="115">
        <v>43739</v>
      </c>
      <c r="K667" s="114">
        <v>43760</v>
      </c>
      <c r="L667" s="130">
        <v>6.76</v>
      </c>
      <c r="M667" s="82">
        <v>0</v>
      </c>
    </row>
    <row r="668" spans="1:13" x14ac:dyDescent="0.25">
      <c r="A668" s="96" t="s">
        <v>546</v>
      </c>
      <c r="B668" s="44" t="str">
        <f>IF(C668="","",VLOOKUP($A668,'Infos Gerais'!$A$2:$D$101,4,FALSE))</f>
        <v>Extinto</v>
      </c>
      <c r="C668" s="5" t="str">
        <f>IF(A668="","",VLOOKUP($A668,'Infos Gerais'!$A$2:$I$101,7,FALSE))</f>
        <v>FEAM</v>
      </c>
      <c r="D668" s="6" t="str">
        <f>IF(C668="","",VLOOKUP($A668,'Infos Gerais'!$A$2:$I$101,9,FALSE))</f>
        <v>GESOIS</v>
      </c>
      <c r="E668" s="126" t="s">
        <v>34</v>
      </c>
      <c r="F668" s="127"/>
      <c r="G668" s="128" t="s">
        <v>585</v>
      </c>
      <c r="H668" s="115">
        <v>43739</v>
      </c>
      <c r="I668" s="129">
        <v>43800</v>
      </c>
      <c r="J668" s="115">
        <v>43831</v>
      </c>
      <c r="K668" s="131">
        <v>43874</v>
      </c>
      <c r="L668" s="130">
        <v>8.49</v>
      </c>
      <c r="M668" s="82">
        <v>0</v>
      </c>
    </row>
    <row r="669" spans="1:13" x14ac:dyDescent="0.25">
      <c r="A669" s="96" t="s">
        <v>546</v>
      </c>
      <c r="B669" s="44" t="str">
        <f>IF(C669="","",VLOOKUP($A669,'Infos Gerais'!$A$2:$D$101,4,FALSE))</f>
        <v>Extinto</v>
      </c>
      <c r="C669" s="5" t="str">
        <f>IF(A669="","",VLOOKUP($A669,'Infos Gerais'!$A$2:$I$101,7,FALSE))</f>
        <v>FEAM</v>
      </c>
      <c r="D669" s="6" t="str">
        <f>IF(C669="","",VLOOKUP($A669,'Infos Gerais'!$A$2:$I$101,9,FALSE))</f>
        <v>GESOIS</v>
      </c>
      <c r="E669" s="126" t="s">
        <v>34</v>
      </c>
      <c r="F669" s="127"/>
      <c r="G669" s="128" t="s">
        <v>586</v>
      </c>
      <c r="H669" s="115">
        <v>43831</v>
      </c>
      <c r="I669" s="129">
        <v>43891</v>
      </c>
      <c r="J669" s="115">
        <v>43922</v>
      </c>
      <c r="K669" s="131"/>
      <c r="L669" s="130"/>
      <c r="M669" s="82">
        <v>0</v>
      </c>
    </row>
    <row r="670" spans="1:13" x14ac:dyDescent="0.25">
      <c r="A670" s="96" t="s">
        <v>546</v>
      </c>
      <c r="B670" s="44" t="str">
        <f>IF(C670="","",VLOOKUP($A670,'Infos Gerais'!$A$2:$D$101,4,FALSE))</f>
        <v>Extinto</v>
      </c>
      <c r="C670" s="5" t="str">
        <f>IF(A670="","",VLOOKUP($A670,'Infos Gerais'!$A$2:$I$101,7,FALSE))</f>
        <v>FEAM</v>
      </c>
      <c r="D670" s="6" t="str">
        <f>IF(C670="","",VLOOKUP($A670,'Infos Gerais'!$A$2:$I$101,9,FALSE))</f>
        <v>GESOIS</v>
      </c>
      <c r="E670" s="126" t="s">
        <v>34</v>
      </c>
      <c r="F670" s="127"/>
      <c r="G670" s="128" t="s">
        <v>587</v>
      </c>
      <c r="H670" s="115">
        <v>43922</v>
      </c>
      <c r="I670" s="129">
        <v>43952</v>
      </c>
      <c r="J670" s="115">
        <v>43983</v>
      </c>
      <c r="K670" s="131"/>
      <c r="L670" s="130"/>
      <c r="M670" s="82">
        <v>0</v>
      </c>
    </row>
    <row r="671" spans="1:13" x14ac:dyDescent="0.25">
      <c r="A671" s="96" t="s">
        <v>549</v>
      </c>
      <c r="B671" s="44" t="str">
        <f>IF(C671="","",VLOOKUP($A671,'Infos Gerais'!$A$2:$D$101,4,FALSE))</f>
        <v>Extinto</v>
      </c>
      <c r="C671" s="5" t="str">
        <f>IF(A671="","",VLOOKUP($A671,'Infos Gerais'!$A$2:$I$101,7,FALSE))</f>
        <v>SEDESE</v>
      </c>
      <c r="D671" s="6" t="str">
        <f>IF(C671="","",VLOOKUP($A671,'Infos Gerais'!$A$2:$I$101,9,FALSE))</f>
        <v>FEEMG</v>
      </c>
      <c r="E671" s="126" t="s">
        <v>29</v>
      </c>
      <c r="F671" s="127"/>
      <c r="G671" s="128">
        <v>1</v>
      </c>
      <c r="H671" s="115">
        <v>43891</v>
      </c>
      <c r="I671" s="129">
        <v>43891</v>
      </c>
      <c r="J671" s="115">
        <v>43922</v>
      </c>
      <c r="K671" s="114">
        <v>44224</v>
      </c>
      <c r="L671" s="130">
        <v>10</v>
      </c>
      <c r="M671" s="82">
        <v>0</v>
      </c>
    </row>
    <row r="672" spans="1:13" x14ac:dyDescent="0.25">
      <c r="A672" s="96" t="s">
        <v>549</v>
      </c>
      <c r="B672" s="44" t="str">
        <f>IF(C672="","",VLOOKUP($A672,'Infos Gerais'!$A$2:$D$101,4,FALSE))</f>
        <v>Extinto</v>
      </c>
      <c r="C672" s="5" t="str">
        <f>IF(A672="","",VLOOKUP($A672,'Infos Gerais'!$A$2:$I$101,7,FALSE))</f>
        <v>SEDESE</v>
      </c>
      <c r="D672" s="6" t="str">
        <f>IF(C672="","",VLOOKUP($A672,'Infos Gerais'!$A$2:$I$101,9,FALSE))</f>
        <v>FEEMG</v>
      </c>
      <c r="E672" s="126" t="s">
        <v>29</v>
      </c>
      <c r="F672" s="127"/>
      <c r="G672" s="128">
        <v>2</v>
      </c>
      <c r="H672" s="115">
        <v>43922</v>
      </c>
      <c r="I672" s="129">
        <v>43983</v>
      </c>
      <c r="J672" s="115">
        <v>44013</v>
      </c>
      <c r="K672" s="114">
        <v>44225</v>
      </c>
      <c r="L672" s="130">
        <v>4.4400000000000004</v>
      </c>
      <c r="M672" s="82">
        <v>0</v>
      </c>
    </row>
    <row r="673" spans="1:13" x14ac:dyDescent="0.25">
      <c r="A673" s="96" t="s">
        <v>549</v>
      </c>
      <c r="B673" s="44" t="str">
        <f>IF(C673="","",VLOOKUP($A673,'Infos Gerais'!$A$2:$D$101,4,FALSE))</f>
        <v>Extinto</v>
      </c>
      <c r="C673" s="5" t="str">
        <f>IF(A673="","",VLOOKUP($A673,'Infos Gerais'!$A$2:$I$101,7,FALSE))</f>
        <v>SEDESE</v>
      </c>
      <c r="D673" s="6" t="str">
        <f>IF(C673="","",VLOOKUP($A673,'Infos Gerais'!$A$2:$I$101,9,FALSE))</f>
        <v>FEEMG</v>
      </c>
      <c r="E673" s="126" t="s">
        <v>29</v>
      </c>
      <c r="F673" s="127"/>
      <c r="G673" s="128">
        <v>3</v>
      </c>
      <c r="H673" s="115">
        <v>44013</v>
      </c>
      <c r="I673" s="129">
        <v>44075</v>
      </c>
      <c r="J673" s="115">
        <v>44105</v>
      </c>
      <c r="K673" s="114">
        <v>44238</v>
      </c>
      <c r="L673" s="130">
        <v>4.51</v>
      </c>
      <c r="M673" s="82">
        <v>0</v>
      </c>
    </row>
    <row r="674" spans="1:13" x14ac:dyDescent="0.25">
      <c r="A674" s="96" t="s">
        <v>549</v>
      </c>
      <c r="B674" s="44" t="str">
        <f>IF(C674="","",VLOOKUP($A674,'Infos Gerais'!$A$2:$D$101,4,FALSE))</f>
        <v>Extinto</v>
      </c>
      <c r="C674" s="5" t="str">
        <f>IF(A674="","",VLOOKUP($A674,'Infos Gerais'!$A$2:$I$101,7,FALSE))</f>
        <v>SEDESE</v>
      </c>
      <c r="D674" s="6" t="str">
        <f>IF(C674="","",VLOOKUP($A674,'Infos Gerais'!$A$2:$I$101,9,FALSE))</f>
        <v>FEEMG</v>
      </c>
      <c r="E674" s="126" t="s">
        <v>34</v>
      </c>
      <c r="F674" s="127"/>
      <c r="G674" s="128">
        <v>4</v>
      </c>
      <c r="H674" s="115">
        <v>44105</v>
      </c>
      <c r="I674" s="129">
        <v>44196</v>
      </c>
      <c r="J674" s="115">
        <v>44217</v>
      </c>
      <c r="K674" s="114">
        <v>44238</v>
      </c>
      <c r="L674" s="130">
        <v>8.8800000000000008</v>
      </c>
      <c r="M674" s="82">
        <v>0</v>
      </c>
    </row>
    <row r="675" spans="1:13" x14ac:dyDescent="0.25">
      <c r="A675" s="96" t="s">
        <v>549</v>
      </c>
      <c r="B675" s="44" t="str">
        <f>IF(C675="","",VLOOKUP($A675,'Infos Gerais'!$A$2:$D$101,4,FALSE))</f>
        <v>Extinto</v>
      </c>
      <c r="C675" s="5" t="str">
        <f>IF(A675="","",VLOOKUP($A675,'Infos Gerais'!$A$2:$I$101,7,FALSE))</f>
        <v>SEDESE</v>
      </c>
      <c r="D675" s="6" t="str">
        <f>IF(C675="","",VLOOKUP($A675,'Infos Gerais'!$A$2:$I$101,9,FALSE))</f>
        <v>FEEMG</v>
      </c>
      <c r="E675" s="126" t="s">
        <v>34</v>
      </c>
      <c r="F675" s="127" t="s">
        <v>69</v>
      </c>
      <c r="G675" s="128">
        <v>5</v>
      </c>
      <c r="H675" s="115">
        <v>44197</v>
      </c>
      <c r="I675" s="129">
        <v>44286</v>
      </c>
      <c r="J675" s="115">
        <v>44307</v>
      </c>
      <c r="K675" s="114">
        <v>44241</v>
      </c>
      <c r="L675" s="130">
        <v>7.93</v>
      </c>
      <c r="M675" s="82">
        <v>0</v>
      </c>
    </row>
    <row r="676" spans="1:13" x14ac:dyDescent="0.25">
      <c r="A676" s="96" t="s">
        <v>549</v>
      </c>
      <c r="B676" s="44" t="str">
        <f>IF(C676="","",VLOOKUP($A676,'Infos Gerais'!$A$2:$D$101,4,FALSE))</f>
        <v>Extinto</v>
      </c>
      <c r="C676" s="5" t="str">
        <f>IF(A676="","",VLOOKUP($A676,'Infos Gerais'!$A$2:$I$101,7,FALSE))</f>
        <v>SEDESE</v>
      </c>
      <c r="D676" s="6" t="str">
        <f>IF(C676="","",VLOOKUP($A676,'Infos Gerais'!$A$2:$I$101,9,FALSE))</f>
        <v>FEEMG</v>
      </c>
      <c r="E676" s="126" t="s">
        <v>34</v>
      </c>
      <c r="F676" s="127" t="s">
        <v>69</v>
      </c>
      <c r="G676" s="128">
        <v>6</v>
      </c>
      <c r="H676" s="115">
        <v>44287</v>
      </c>
      <c r="I676" s="129">
        <v>44377</v>
      </c>
      <c r="J676" s="115">
        <v>44398</v>
      </c>
      <c r="K676" s="114">
        <v>44412</v>
      </c>
      <c r="L676" s="130">
        <v>9.58</v>
      </c>
      <c r="M676" s="82">
        <v>0</v>
      </c>
    </row>
    <row r="677" spans="1:13" x14ac:dyDescent="0.25">
      <c r="A677" s="96" t="s">
        <v>549</v>
      </c>
      <c r="B677" s="44" t="str">
        <f>IF(C677="","",VLOOKUP($A677,'Infos Gerais'!$A$2:$D$101,4,FALSE))</f>
        <v>Extinto</v>
      </c>
      <c r="C677" s="5" t="str">
        <f>IF(A677="","",VLOOKUP($A677,'Infos Gerais'!$A$2:$I$101,7,FALSE))</f>
        <v>SEDESE</v>
      </c>
      <c r="D677" s="6" t="str">
        <f>IF(C677="","",VLOOKUP($A677,'Infos Gerais'!$A$2:$I$101,9,FALSE))</f>
        <v>FEEMG</v>
      </c>
      <c r="E677" s="126" t="s">
        <v>34</v>
      </c>
      <c r="F677" s="127" t="s">
        <v>69</v>
      </c>
      <c r="G677" s="128">
        <v>7</v>
      </c>
      <c r="H677" s="115">
        <v>44378</v>
      </c>
      <c r="I677" s="129">
        <v>44469</v>
      </c>
      <c r="J677" s="115">
        <v>44490</v>
      </c>
      <c r="K677" s="114">
        <v>44509</v>
      </c>
      <c r="L677" s="130">
        <v>7.55</v>
      </c>
      <c r="M677" s="82">
        <v>0</v>
      </c>
    </row>
    <row r="678" spans="1:13" x14ac:dyDescent="0.25">
      <c r="A678" s="96" t="s">
        <v>549</v>
      </c>
      <c r="B678" s="44" t="str">
        <f>IF(C678="","",VLOOKUP($A678,'Infos Gerais'!$A$2:$D$101,4,FALSE))</f>
        <v>Extinto</v>
      </c>
      <c r="C678" s="5" t="str">
        <f>IF(A678="","",VLOOKUP($A678,'Infos Gerais'!$A$2:$I$101,7,FALSE))</f>
        <v>SEDESE</v>
      </c>
      <c r="D678" s="6" t="str">
        <f>IF(C678="","",VLOOKUP($A678,'Infos Gerais'!$A$2:$I$101,9,FALSE))</f>
        <v>FEEMG</v>
      </c>
      <c r="E678" s="126" t="s">
        <v>37</v>
      </c>
      <c r="F678" s="127"/>
      <c r="G678" s="128">
        <v>8</v>
      </c>
      <c r="H678" s="115">
        <v>44470</v>
      </c>
      <c r="I678" s="129">
        <v>44561</v>
      </c>
      <c r="J678" s="115">
        <v>44583</v>
      </c>
      <c r="K678" s="114">
        <v>44594</v>
      </c>
      <c r="L678" s="130">
        <v>9.08</v>
      </c>
      <c r="M678" s="82">
        <v>0</v>
      </c>
    </row>
    <row r="679" spans="1:13" x14ac:dyDescent="0.25">
      <c r="A679" s="96" t="s">
        <v>549</v>
      </c>
      <c r="B679" s="44" t="str">
        <f>IF(C679="","",VLOOKUP($A679,'Infos Gerais'!$A$2:$D$101,4,FALSE))</f>
        <v>Extinto</v>
      </c>
      <c r="C679" s="5" t="str">
        <f>IF(A679="","",VLOOKUP($A679,'Infos Gerais'!$A$2:$I$101,7,FALSE))</f>
        <v>SEDESE</v>
      </c>
      <c r="D679" s="6" t="str">
        <f>IF(C679="","",VLOOKUP($A679,'Infos Gerais'!$A$2:$I$101,9,FALSE))</f>
        <v>FEEMG</v>
      </c>
      <c r="E679" s="126" t="s">
        <v>37</v>
      </c>
      <c r="F679" s="127"/>
      <c r="G679" s="128">
        <v>9</v>
      </c>
      <c r="H679" s="115">
        <v>44197</v>
      </c>
      <c r="I679" s="129">
        <v>44651</v>
      </c>
      <c r="J679" s="115">
        <v>44642</v>
      </c>
      <c r="K679" s="131">
        <v>44683</v>
      </c>
      <c r="L679" s="130">
        <v>10</v>
      </c>
      <c r="M679" s="82">
        <v>0</v>
      </c>
    </row>
    <row r="680" spans="1:13" x14ac:dyDescent="0.25">
      <c r="A680" s="96" t="s">
        <v>549</v>
      </c>
      <c r="B680" s="44" t="str">
        <f>IF(C680="","",VLOOKUP($A680,'Infos Gerais'!$A$2:$D$101,4,FALSE))</f>
        <v>Extinto</v>
      </c>
      <c r="C680" s="5" t="str">
        <f>IF(A680="","",VLOOKUP($A680,'Infos Gerais'!$A$2:$I$101,7,FALSE))</f>
        <v>SEDESE</v>
      </c>
      <c r="D680" s="6" t="str">
        <f>IF(C680="","",VLOOKUP($A680,'Infos Gerais'!$A$2:$I$101,9,FALSE))</f>
        <v>FEEMG</v>
      </c>
      <c r="E680" s="126" t="s">
        <v>37</v>
      </c>
      <c r="F680" s="127"/>
      <c r="G680" s="128">
        <v>10</v>
      </c>
      <c r="H680" s="115">
        <v>44652</v>
      </c>
      <c r="I680" s="129">
        <v>44742</v>
      </c>
      <c r="J680" s="115">
        <v>44743</v>
      </c>
      <c r="K680" s="131">
        <v>44804</v>
      </c>
      <c r="L680" s="130">
        <v>7.96</v>
      </c>
      <c r="M680" s="82">
        <v>0</v>
      </c>
    </row>
    <row r="681" spans="1:13" x14ac:dyDescent="0.25">
      <c r="A681" s="96" t="s">
        <v>549</v>
      </c>
      <c r="B681" s="44" t="str">
        <f>IF(C681="","",VLOOKUP($A681,'Infos Gerais'!$A$2:$D$101,4,FALSE))</f>
        <v>Extinto</v>
      </c>
      <c r="C681" s="5" t="str">
        <f>IF(A681="","",VLOOKUP($A681,'Infos Gerais'!$A$2:$I$101,7,FALSE))</f>
        <v>SEDESE</v>
      </c>
      <c r="D681" s="6" t="str">
        <f>IF(C681="","",VLOOKUP($A681,'Infos Gerais'!$A$2:$I$101,9,FALSE))</f>
        <v>FEEMG</v>
      </c>
      <c r="E681" s="126" t="s">
        <v>37</v>
      </c>
      <c r="F681" s="127"/>
      <c r="G681" s="128">
        <v>11</v>
      </c>
      <c r="H681" s="115">
        <v>44743</v>
      </c>
      <c r="I681" s="129">
        <v>44834</v>
      </c>
      <c r="J681" s="115">
        <v>44835</v>
      </c>
      <c r="K681" s="131">
        <v>44861</v>
      </c>
      <c r="L681" s="130">
        <v>9.1999999999999993</v>
      </c>
      <c r="M681" s="82">
        <v>0</v>
      </c>
    </row>
    <row r="682" spans="1:13" x14ac:dyDescent="0.25">
      <c r="A682" s="96" t="s">
        <v>549</v>
      </c>
      <c r="B682" s="44" t="str">
        <f>IF(C682="","",VLOOKUP($A682,'Infos Gerais'!$A$2:$D$101,4,FALSE))</f>
        <v>Extinto</v>
      </c>
      <c r="C682" s="5" t="str">
        <f>IF(A682="","",VLOOKUP($A682,'Infos Gerais'!$A$2:$I$101,7,FALSE))</f>
        <v>SEDESE</v>
      </c>
      <c r="D682" s="6" t="str">
        <f>IF(C682="","",VLOOKUP($A682,'Infos Gerais'!$A$2:$I$101,9,FALSE))</f>
        <v>FEEMG</v>
      </c>
      <c r="E682" s="126" t="s">
        <v>37</v>
      </c>
      <c r="F682" s="127"/>
      <c r="G682" s="128">
        <v>12</v>
      </c>
      <c r="H682" s="115">
        <v>44835</v>
      </c>
      <c r="I682" s="129">
        <v>44895</v>
      </c>
      <c r="J682" s="115">
        <v>44896</v>
      </c>
      <c r="K682" s="131">
        <v>44918</v>
      </c>
      <c r="L682" s="130">
        <v>7.84</v>
      </c>
      <c r="M682" s="82">
        <v>0</v>
      </c>
    </row>
    <row r="683" spans="1:13" x14ac:dyDescent="0.25">
      <c r="A683" s="96" t="s">
        <v>554</v>
      </c>
      <c r="B683" s="44" t="str">
        <f>IF(C683="","",VLOOKUP($A683,'Infos Gerais'!$A$2:$D$101,4,FALSE))</f>
        <v>Extinto</v>
      </c>
      <c r="C683" s="5" t="str">
        <f>IF(A683="","",VLOOKUP($A683,'Infos Gerais'!$A$2:$I$101,7,FALSE))</f>
        <v>IEPHA</v>
      </c>
      <c r="D683" s="6" t="str">
        <f>IF(C683="","",VLOOKUP($A683,'Infos Gerais'!$A$2:$I$101,9,FALSE))</f>
        <v>APPA</v>
      </c>
      <c r="E683" s="126" t="s">
        <v>29</v>
      </c>
      <c r="F683" s="127"/>
      <c r="G683" s="128">
        <v>1</v>
      </c>
      <c r="H683" s="115">
        <v>44044</v>
      </c>
      <c r="I683" s="129">
        <v>44105</v>
      </c>
      <c r="J683" s="115">
        <v>44136</v>
      </c>
      <c r="K683" s="114">
        <v>43908</v>
      </c>
      <c r="L683" s="130">
        <v>3</v>
      </c>
      <c r="M683" s="82">
        <v>0</v>
      </c>
    </row>
    <row r="684" spans="1:13" x14ac:dyDescent="0.25">
      <c r="A684" s="96" t="s">
        <v>554</v>
      </c>
      <c r="B684" s="44" t="str">
        <f>IF(C684="","",VLOOKUP($A684,'Infos Gerais'!$A$2:$D$101,4,FALSE))</f>
        <v>Extinto</v>
      </c>
      <c r="C684" s="5" t="str">
        <f>IF(A684="","",VLOOKUP($A684,'Infos Gerais'!$A$2:$I$101,7,FALSE))</f>
        <v>IEPHA</v>
      </c>
      <c r="D684" s="6" t="str">
        <f>IF(C684="","",VLOOKUP($A684,'Infos Gerais'!$A$2:$I$101,9,FALSE))</f>
        <v>APPA</v>
      </c>
      <c r="E684" s="126" t="s">
        <v>29</v>
      </c>
      <c r="F684" s="127" t="s">
        <v>69</v>
      </c>
      <c r="G684" s="128">
        <v>2</v>
      </c>
      <c r="H684" s="115">
        <v>44136</v>
      </c>
      <c r="I684" s="129">
        <v>44166</v>
      </c>
      <c r="J684" s="115">
        <v>44197</v>
      </c>
      <c r="K684" s="114">
        <v>44238</v>
      </c>
      <c r="L684" s="130">
        <v>10</v>
      </c>
      <c r="M684" s="82">
        <v>0</v>
      </c>
    </row>
    <row r="685" spans="1:13" x14ac:dyDescent="0.25">
      <c r="A685" s="96" t="s">
        <v>554</v>
      </c>
      <c r="B685" s="44" t="str">
        <f>IF(C685="","",VLOOKUP($A685,'Infos Gerais'!$A$2:$D$101,4,FALSE))</f>
        <v>Extinto</v>
      </c>
      <c r="C685" s="5" t="str">
        <f>IF(A685="","",VLOOKUP($A685,'Infos Gerais'!$A$2:$I$101,7,FALSE))</f>
        <v>IEPHA</v>
      </c>
      <c r="D685" s="6" t="str">
        <f>IF(C685="","",VLOOKUP($A685,'Infos Gerais'!$A$2:$I$101,9,FALSE))</f>
        <v>APPA</v>
      </c>
      <c r="E685" s="126" t="s">
        <v>29</v>
      </c>
      <c r="F685" s="127" t="s">
        <v>70</v>
      </c>
      <c r="G685" s="128">
        <v>3</v>
      </c>
      <c r="H685" s="115">
        <v>44197</v>
      </c>
      <c r="I685" s="129">
        <v>44256</v>
      </c>
      <c r="J685" s="115">
        <v>44287</v>
      </c>
      <c r="K685" s="114">
        <v>44337</v>
      </c>
      <c r="L685" s="130">
        <v>10</v>
      </c>
      <c r="M685" s="82">
        <v>0</v>
      </c>
    </row>
    <row r="686" spans="1:13" x14ac:dyDescent="0.25">
      <c r="A686" s="96" t="s">
        <v>554</v>
      </c>
      <c r="B686" s="44" t="str">
        <f>IF(C686="","",VLOOKUP($A686,'Infos Gerais'!$A$2:$D$101,4,FALSE))</f>
        <v>Extinto</v>
      </c>
      <c r="C686" s="5" t="str">
        <f>IF(A686="","",VLOOKUP($A686,'Infos Gerais'!$A$2:$I$101,7,FALSE))</f>
        <v>IEPHA</v>
      </c>
      <c r="D686" s="6" t="str">
        <f>IF(C686="","",VLOOKUP($A686,'Infos Gerais'!$A$2:$I$101,9,FALSE))</f>
        <v>APPA</v>
      </c>
      <c r="E686" s="126" t="s">
        <v>34</v>
      </c>
      <c r="F686" s="127" t="s">
        <v>70</v>
      </c>
      <c r="G686" s="128">
        <v>4</v>
      </c>
      <c r="H686" s="115">
        <v>44287</v>
      </c>
      <c r="I686" s="129">
        <v>44348</v>
      </c>
      <c r="J686" s="115">
        <v>44378</v>
      </c>
      <c r="K686" s="114">
        <v>44417</v>
      </c>
      <c r="L686" s="130">
        <v>10</v>
      </c>
      <c r="M686" s="82">
        <v>0</v>
      </c>
    </row>
    <row r="687" spans="1:13" x14ac:dyDescent="0.25">
      <c r="A687" s="96" t="s">
        <v>554</v>
      </c>
      <c r="B687" s="44" t="str">
        <f>IF(C687="","",VLOOKUP($A687,'Infos Gerais'!$A$2:$D$101,4,FALSE))</f>
        <v>Extinto</v>
      </c>
      <c r="C687" s="5" t="str">
        <f>IF(A687="","",VLOOKUP($A687,'Infos Gerais'!$A$2:$I$101,7,FALSE))</f>
        <v>IEPHA</v>
      </c>
      <c r="D687" s="6" t="str">
        <f>IF(C687="","",VLOOKUP($A687,'Infos Gerais'!$A$2:$I$101,9,FALSE))</f>
        <v>APPA</v>
      </c>
      <c r="E687" s="126" t="s">
        <v>34</v>
      </c>
      <c r="F687" s="127" t="s">
        <v>70</v>
      </c>
      <c r="G687" s="128">
        <v>5</v>
      </c>
      <c r="H687" s="115">
        <v>44378</v>
      </c>
      <c r="I687" s="129">
        <v>44440</v>
      </c>
      <c r="J687" s="115">
        <v>44470</v>
      </c>
      <c r="K687" s="114">
        <v>44533</v>
      </c>
      <c r="L687" s="130">
        <v>4.71</v>
      </c>
      <c r="M687" s="82">
        <v>0</v>
      </c>
    </row>
    <row r="688" spans="1:13" x14ac:dyDescent="0.25">
      <c r="A688" s="96" t="s">
        <v>554</v>
      </c>
      <c r="B688" s="44" t="str">
        <f>IF(C688="","",VLOOKUP($A688,'Infos Gerais'!$A$2:$D$101,4,FALSE))</f>
        <v>Extinto</v>
      </c>
      <c r="C688" s="5" t="str">
        <f>IF(A688="","",VLOOKUP($A688,'Infos Gerais'!$A$2:$I$101,7,FALSE))</f>
        <v>IEPHA</v>
      </c>
      <c r="D688" s="6" t="str">
        <f>IF(C688="","",VLOOKUP($A688,'Infos Gerais'!$A$2:$I$101,9,FALSE))</f>
        <v>APPA</v>
      </c>
      <c r="E688" s="126" t="s">
        <v>34</v>
      </c>
      <c r="F688" s="127" t="s">
        <v>562</v>
      </c>
      <c r="G688" s="128">
        <v>6</v>
      </c>
      <c r="H688" s="115">
        <v>44470</v>
      </c>
      <c r="I688" s="129">
        <v>44531</v>
      </c>
      <c r="J688" s="115">
        <v>44562</v>
      </c>
      <c r="K688" s="114">
        <v>44602</v>
      </c>
      <c r="L688" s="130">
        <v>10</v>
      </c>
      <c r="M688" s="82">
        <v>0</v>
      </c>
    </row>
    <row r="689" spans="1:13" x14ac:dyDescent="0.25">
      <c r="A689" s="96" t="s">
        <v>554</v>
      </c>
      <c r="B689" s="44" t="str">
        <f>IF(C689="","",VLOOKUP($A689,'Infos Gerais'!$A$2:$D$101,4,FALSE))</f>
        <v>Extinto</v>
      </c>
      <c r="C689" s="5" t="str">
        <f>IF(A689="","",VLOOKUP($A689,'Infos Gerais'!$A$2:$I$101,7,FALSE))</f>
        <v>IEPHA</v>
      </c>
      <c r="D689" s="6" t="str">
        <f>IF(C689="","",VLOOKUP($A689,'Infos Gerais'!$A$2:$I$101,9,FALSE))</f>
        <v>APPA</v>
      </c>
      <c r="E689" s="126" t="s">
        <v>34</v>
      </c>
      <c r="F689" s="127" t="s">
        <v>562</v>
      </c>
      <c r="G689" s="128">
        <v>7</v>
      </c>
      <c r="H689" s="115">
        <v>44562</v>
      </c>
      <c r="I689" s="129">
        <v>44621</v>
      </c>
      <c r="J689" s="115">
        <v>44652</v>
      </c>
      <c r="K689" s="131">
        <v>44722</v>
      </c>
      <c r="L689" s="130">
        <v>7.57</v>
      </c>
      <c r="M689" s="82">
        <v>0</v>
      </c>
    </row>
    <row r="690" spans="1:13" x14ac:dyDescent="0.25">
      <c r="A690" s="96" t="s">
        <v>554</v>
      </c>
      <c r="B690" s="44" t="str">
        <f>IF(C690="","",VLOOKUP($A690,'Infos Gerais'!$A$2:$D$101,4,FALSE))</f>
        <v>Extinto</v>
      </c>
      <c r="C690" s="5" t="str">
        <f>IF(A690="","",VLOOKUP($A690,'Infos Gerais'!$A$2:$I$101,7,FALSE))</f>
        <v>IEPHA</v>
      </c>
      <c r="D690" s="6" t="str">
        <f>IF(C690="","",VLOOKUP($A690,'Infos Gerais'!$A$2:$I$101,9,FALSE))</f>
        <v>APPA</v>
      </c>
      <c r="E690" s="126" t="s">
        <v>34</v>
      </c>
      <c r="F690" s="127" t="s">
        <v>562</v>
      </c>
      <c r="G690" s="128">
        <v>8</v>
      </c>
      <c r="H690" s="115">
        <v>44652</v>
      </c>
      <c r="I690" s="129">
        <v>44713</v>
      </c>
      <c r="J690" s="115">
        <v>44743</v>
      </c>
      <c r="K690" s="131">
        <v>44785</v>
      </c>
      <c r="L690" s="130">
        <v>9.36</v>
      </c>
      <c r="M690" s="82">
        <v>0</v>
      </c>
    </row>
    <row r="691" spans="1:13" x14ac:dyDescent="0.25">
      <c r="A691" s="96" t="s">
        <v>554</v>
      </c>
      <c r="B691" s="44" t="str">
        <f>IF(C691="","",VLOOKUP($A691,'Infos Gerais'!$A$2:$D$101,4,FALSE))</f>
        <v>Extinto</v>
      </c>
      <c r="C691" s="5" t="str">
        <f>IF(A691="","",VLOOKUP($A691,'Infos Gerais'!$A$2:$I$101,7,FALSE))</f>
        <v>IEPHA</v>
      </c>
      <c r="D691" s="6" t="str">
        <f>IF(C691="","",VLOOKUP($A691,'Infos Gerais'!$A$2:$I$101,9,FALSE))</f>
        <v>APPA</v>
      </c>
      <c r="E691" s="126" t="s">
        <v>37</v>
      </c>
      <c r="F691" s="127"/>
      <c r="G691" s="128">
        <v>9</v>
      </c>
      <c r="H691" s="115">
        <v>44743</v>
      </c>
      <c r="I691" s="129">
        <v>44805</v>
      </c>
      <c r="J691" s="115">
        <v>44835</v>
      </c>
      <c r="K691" s="131">
        <v>44900</v>
      </c>
      <c r="L691" s="130">
        <v>8.84</v>
      </c>
      <c r="M691" s="82">
        <v>0</v>
      </c>
    </row>
    <row r="692" spans="1:13" x14ac:dyDescent="0.25">
      <c r="A692" s="96" t="s">
        <v>554</v>
      </c>
      <c r="B692" s="44" t="str">
        <f>IF(C692="","",VLOOKUP($A692,'Infos Gerais'!$A$2:$D$101,4,FALSE))</f>
        <v>Extinto</v>
      </c>
      <c r="C692" s="5" t="str">
        <f>IF(A692="","",VLOOKUP($A692,'Infos Gerais'!$A$2:$I$101,7,FALSE))</f>
        <v>IEPHA</v>
      </c>
      <c r="D692" s="6" t="str">
        <f>IF(C692="","",VLOOKUP($A692,'Infos Gerais'!$A$2:$I$101,9,FALSE))</f>
        <v>APPA</v>
      </c>
      <c r="E692" s="126" t="s">
        <v>37</v>
      </c>
      <c r="F692" s="127"/>
      <c r="G692" s="128">
        <v>10</v>
      </c>
      <c r="H692" s="115">
        <v>44835</v>
      </c>
      <c r="I692" s="129">
        <v>44896</v>
      </c>
      <c r="J692" s="115">
        <v>44927</v>
      </c>
      <c r="K692" s="131">
        <v>44994</v>
      </c>
      <c r="L692" s="130">
        <v>8.26</v>
      </c>
      <c r="M692" s="82">
        <v>0</v>
      </c>
    </row>
    <row r="693" spans="1:13" x14ac:dyDescent="0.25">
      <c r="A693" s="96" t="s">
        <v>564</v>
      </c>
      <c r="B693" s="44" t="str">
        <f>IF(C693="","",VLOOKUP($A693,'Infos Gerais'!$A$2:$D$101,4,FALSE))</f>
        <v>Vigente</v>
      </c>
      <c r="C693" s="5" t="str">
        <f>IF(A693="","",VLOOKUP($A693,'Infos Gerais'!$A$2:$I$101,7,FALSE))</f>
        <v>IEF</v>
      </c>
      <c r="D693" s="6" t="str">
        <f>IF(C693="","",VLOOKUP($A693,'Infos Gerais'!$A$2:$I$101,9,FALSE))</f>
        <v>IEKOS</v>
      </c>
      <c r="E693" s="126" t="s">
        <v>29</v>
      </c>
      <c r="F693" s="127" t="s">
        <v>69</v>
      </c>
      <c r="G693" s="128">
        <v>1</v>
      </c>
      <c r="H693" s="115">
        <v>44562</v>
      </c>
      <c r="I693" s="129">
        <v>44651</v>
      </c>
      <c r="J693" s="115">
        <v>44652</v>
      </c>
      <c r="K693" s="131">
        <v>44679</v>
      </c>
      <c r="L693" s="130" t="s">
        <v>578</v>
      </c>
      <c r="M693" s="82">
        <v>0</v>
      </c>
    </row>
    <row r="694" spans="1:13" x14ac:dyDescent="0.25">
      <c r="A694" s="96" t="s">
        <v>564</v>
      </c>
      <c r="B694" s="44" t="str">
        <f>IF(C694="","",VLOOKUP($A694,'Infos Gerais'!$A$2:$D$101,4,FALSE))</f>
        <v>Vigente</v>
      </c>
      <c r="C694" s="5" t="str">
        <f>IF(A694="","",VLOOKUP($A694,'Infos Gerais'!$A$2:$I$101,7,FALSE))</f>
        <v>IEF</v>
      </c>
      <c r="D694" s="6" t="str">
        <f>IF(C694="","",VLOOKUP($A694,'Infos Gerais'!$A$2:$I$101,9,FALSE))</f>
        <v>IEKOS</v>
      </c>
      <c r="E694" s="126" t="s">
        <v>29</v>
      </c>
      <c r="F694" s="127" t="s">
        <v>69</v>
      </c>
      <c r="G694" s="128">
        <v>2</v>
      </c>
      <c r="H694" s="115">
        <v>44652</v>
      </c>
      <c r="I694" s="129">
        <v>44742</v>
      </c>
      <c r="J694" s="115">
        <v>44743</v>
      </c>
      <c r="K694" s="131">
        <v>44771</v>
      </c>
      <c r="L694" s="130">
        <v>10</v>
      </c>
      <c r="M694" s="82">
        <v>0</v>
      </c>
    </row>
    <row r="695" spans="1:13" x14ac:dyDescent="0.25">
      <c r="A695" s="96" t="s">
        <v>564</v>
      </c>
      <c r="B695" s="44" t="str">
        <f>IF(C695="","",VLOOKUP($A695,'Infos Gerais'!$A$2:$D$101,4,FALSE))</f>
        <v>Vigente</v>
      </c>
      <c r="C695" s="5" t="str">
        <f>IF(A695="","",VLOOKUP($A695,'Infos Gerais'!$A$2:$I$101,7,FALSE))</f>
        <v>IEF</v>
      </c>
      <c r="D695" s="6" t="str">
        <f>IF(C695="","",VLOOKUP($A695,'Infos Gerais'!$A$2:$I$101,9,FALSE))</f>
        <v>IEKOS</v>
      </c>
      <c r="E695" s="126" t="s">
        <v>34</v>
      </c>
      <c r="F695" s="127" t="s">
        <v>70</v>
      </c>
      <c r="G695" s="128">
        <v>3</v>
      </c>
      <c r="H695" s="115">
        <v>44743</v>
      </c>
      <c r="I695" s="129">
        <v>44834</v>
      </c>
      <c r="J695" s="115">
        <v>44835</v>
      </c>
      <c r="K695" s="131">
        <v>44973</v>
      </c>
      <c r="L695" s="130">
        <v>10</v>
      </c>
      <c r="M695" s="82">
        <v>0</v>
      </c>
    </row>
    <row r="696" spans="1:13" x14ac:dyDescent="0.25">
      <c r="A696" s="96" t="s">
        <v>564</v>
      </c>
      <c r="B696" s="44" t="str">
        <f>IF(C696="","",VLOOKUP($A696,'Infos Gerais'!$A$2:$D$101,4,FALSE))</f>
        <v>Vigente</v>
      </c>
      <c r="C696" s="5" t="str">
        <f>IF(A696="","",VLOOKUP($A696,'Infos Gerais'!$A$2:$I$101,7,FALSE))</f>
        <v>IEF</v>
      </c>
      <c r="D696" s="6" t="str">
        <f>IF(C696="","",VLOOKUP($A696,'Infos Gerais'!$A$2:$I$101,9,FALSE))</f>
        <v>IEKOS</v>
      </c>
      <c r="E696" s="126" t="s">
        <v>34</v>
      </c>
      <c r="F696" s="127" t="s">
        <v>70</v>
      </c>
      <c r="G696" s="128">
        <v>4</v>
      </c>
      <c r="H696" s="115">
        <v>44835</v>
      </c>
      <c r="I696" s="115">
        <v>44926</v>
      </c>
      <c r="J696" s="115">
        <v>44927</v>
      </c>
      <c r="K696" s="131">
        <v>44973</v>
      </c>
      <c r="L696" s="130">
        <v>10</v>
      </c>
      <c r="M696" s="82">
        <v>0</v>
      </c>
    </row>
    <row r="697" spans="1:13" x14ac:dyDescent="0.25">
      <c r="A697" s="96" t="s">
        <v>564</v>
      </c>
      <c r="B697" s="44" t="str">
        <f>IF(C697="","",VLOOKUP($A697,'Infos Gerais'!$A$2:$D$101,4,FALSE))</f>
        <v>Vigente</v>
      </c>
      <c r="C697" s="5" t="str">
        <f>IF(A697="","",VLOOKUP($A697,'Infos Gerais'!$A$2:$I$101,7,FALSE))</f>
        <v>IEF</v>
      </c>
      <c r="D697" s="6" t="str">
        <f>IF(C697="","",VLOOKUP($A697,'Infos Gerais'!$A$2:$I$101,9,FALSE))</f>
        <v>IEKOS</v>
      </c>
      <c r="E697" s="126" t="s">
        <v>34</v>
      </c>
      <c r="F697" s="127" t="s">
        <v>70</v>
      </c>
      <c r="G697" s="128">
        <v>5</v>
      </c>
      <c r="H697" s="115">
        <v>44927</v>
      </c>
      <c r="I697" s="115">
        <v>45016</v>
      </c>
      <c r="J697" s="115">
        <v>45017</v>
      </c>
      <c r="K697" s="131">
        <v>45084</v>
      </c>
      <c r="L697" s="130">
        <v>10</v>
      </c>
      <c r="M697" s="82">
        <v>0</v>
      </c>
    </row>
    <row r="698" spans="1:13" x14ac:dyDescent="0.25">
      <c r="A698" s="96" t="s">
        <v>564</v>
      </c>
      <c r="B698" s="44" t="str">
        <f>IF(C698="","",VLOOKUP($A698,'Infos Gerais'!$A$2:$D$101,4,FALSE))</f>
        <v>Vigente</v>
      </c>
      <c r="C698" s="5" t="str">
        <f>IF(A698="","",VLOOKUP($A698,'Infos Gerais'!$A$2:$I$101,7,FALSE))</f>
        <v>IEF</v>
      </c>
      <c r="D698" s="6" t="str">
        <f>IF(C698="","",VLOOKUP($A698,'Infos Gerais'!$A$2:$I$101,9,FALSE))</f>
        <v>IEKOS</v>
      </c>
      <c r="E698" s="126" t="s">
        <v>34</v>
      </c>
      <c r="F698" s="127" t="s">
        <v>71</v>
      </c>
      <c r="G698" s="128">
        <v>6</v>
      </c>
      <c r="H698" s="115">
        <v>45017</v>
      </c>
      <c r="I698" s="115">
        <v>45107</v>
      </c>
      <c r="J698" s="115">
        <v>45108</v>
      </c>
      <c r="K698" s="131">
        <v>45216</v>
      </c>
      <c r="L698" s="130">
        <v>10</v>
      </c>
      <c r="M698" s="82">
        <v>0</v>
      </c>
    </row>
    <row r="699" spans="1:13" x14ac:dyDescent="0.25">
      <c r="A699" s="96" t="s">
        <v>564</v>
      </c>
      <c r="B699" s="44" t="str">
        <f>IF(C699="","",VLOOKUP($A699,'Infos Gerais'!$A$2:$D$101,4,FALSE))</f>
        <v>Vigente</v>
      </c>
      <c r="C699" s="5" t="str">
        <f>IF(A699="","",VLOOKUP($A699,'Infos Gerais'!$A$2:$I$101,7,FALSE))</f>
        <v>IEF</v>
      </c>
      <c r="D699" s="6" t="str">
        <f>IF(C699="","",VLOOKUP($A699,'Infos Gerais'!$A$2:$I$101,9,FALSE))</f>
        <v>IEKOS</v>
      </c>
      <c r="E699" s="126" t="s">
        <v>34</v>
      </c>
      <c r="F699" s="127" t="s">
        <v>71</v>
      </c>
      <c r="G699" s="128">
        <v>7</v>
      </c>
      <c r="H699" s="115">
        <v>45108</v>
      </c>
      <c r="I699" s="115">
        <v>45199</v>
      </c>
      <c r="J699" s="115">
        <v>45200</v>
      </c>
      <c r="K699" s="131">
        <v>45391</v>
      </c>
      <c r="L699" s="130">
        <v>8.89</v>
      </c>
      <c r="M699" s="82">
        <v>0</v>
      </c>
    </row>
    <row r="700" spans="1:13" x14ac:dyDescent="0.25">
      <c r="A700" s="96" t="s">
        <v>564</v>
      </c>
      <c r="B700" s="44" t="str">
        <f>IF(C700="","",VLOOKUP($A700,'Infos Gerais'!$A$2:$D$101,4,FALSE))</f>
        <v>Vigente</v>
      </c>
      <c r="C700" s="5" t="str">
        <f>IF(A700="","",VLOOKUP($A700,'Infos Gerais'!$A$2:$I$101,7,FALSE))</f>
        <v>IEF</v>
      </c>
      <c r="D700" s="6" t="str">
        <f>IF(C700="","",VLOOKUP($A700,'Infos Gerais'!$A$2:$I$101,9,FALSE))</f>
        <v>IEKOS</v>
      </c>
      <c r="E700" s="126" t="s">
        <v>34</v>
      </c>
      <c r="F700" s="127" t="s">
        <v>71</v>
      </c>
      <c r="G700" s="128">
        <v>8</v>
      </c>
      <c r="H700" s="115">
        <v>45200</v>
      </c>
      <c r="I700" s="115">
        <v>45291</v>
      </c>
      <c r="J700" s="115">
        <v>45292</v>
      </c>
      <c r="K700" s="131"/>
      <c r="L700" s="130"/>
      <c r="M700" s="82">
        <v>0</v>
      </c>
    </row>
    <row r="701" spans="1:13" x14ac:dyDescent="0.25">
      <c r="A701" s="96" t="s">
        <v>564</v>
      </c>
      <c r="B701" s="44" t="str">
        <f>IF(C701="","",VLOOKUP($A701,'Infos Gerais'!$A$2:$D$101,4,FALSE))</f>
        <v>Vigente</v>
      </c>
      <c r="C701" s="5" t="str">
        <f>IF(A701="","",VLOOKUP($A701,'Infos Gerais'!$A$2:$I$101,7,FALSE))</f>
        <v>IEF</v>
      </c>
      <c r="D701" s="6" t="str">
        <f>IF(C701="","",VLOOKUP($A701,'Infos Gerais'!$A$2:$I$101,9,FALSE))</f>
        <v>IEKOS</v>
      </c>
      <c r="E701" s="126" t="s">
        <v>34</v>
      </c>
      <c r="F701" s="127" t="s">
        <v>71</v>
      </c>
      <c r="G701" s="128">
        <v>9</v>
      </c>
      <c r="H701" s="115">
        <v>45292</v>
      </c>
      <c r="I701" s="115">
        <v>45382</v>
      </c>
      <c r="J701" s="115">
        <v>45383</v>
      </c>
      <c r="K701" s="131"/>
      <c r="L701" s="130"/>
      <c r="M701" s="82">
        <v>0</v>
      </c>
    </row>
    <row r="702" spans="1:13" x14ac:dyDescent="0.25">
      <c r="A702" s="96" t="s">
        <v>564</v>
      </c>
      <c r="B702" s="44" t="str">
        <f>IF(C702="","",VLOOKUP($A702,'Infos Gerais'!$A$2:$D$101,4,FALSE))</f>
        <v>Vigente</v>
      </c>
      <c r="C702" s="5" t="str">
        <f>IF(A702="","",VLOOKUP($A702,'Infos Gerais'!$A$2:$I$101,7,FALSE))</f>
        <v>IEF</v>
      </c>
      <c r="D702" s="6" t="str">
        <f>IF(C702="","",VLOOKUP($A702,'Infos Gerais'!$A$2:$I$101,9,FALSE))</f>
        <v>IEKOS</v>
      </c>
      <c r="E702" s="126" t="s">
        <v>34</v>
      </c>
      <c r="F702" s="127" t="s">
        <v>71</v>
      </c>
      <c r="G702" s="128">
        <v>10</v>
      </c>
      <c r="H702" s="115">
        <v>45383</v>
      </c>
      <c r="I702" s="115">
        <v>45473</v>
      </c>
      <c r="J702" s="115">
        <v>45474</v>
      </c>
      <c r="K702" s="131"/>
      <c r="L702" s="130"/>
      <c r="M702" s="82">
        <v>0</v>
      </c>
    </row>
    <row r="703" spans="1:13" x14ac:dyDescent="0.25">
      <c r="A703" s="96" t="s">
        <v>564</v>
      </c>
      <c r="B703" s="44" t="str">
        <f>IF(C703="","",VLOOKUP($A703,'Infos Gerais'!$A$2:$D$101,4,FALSE))</f>
        <v>Vigente</v>
      </c>
      <c r="C703" s="5" t="str">
        <f>IF(A703="","",VLOOKUP($A703,'Infos Gerais'!$A$2:$I$101,7,FALSE))</f>
        <v>IEF</v>
      </c>
      <c r="D703" s="6" t="str">
        <f>IF(C703="","",VLOOKUP($A703,'Infos Gerais'!$A$2:$I$101,9,FALSE))</f>
        <v>IEKOS</v>
      </c>
      <c r="E703" s="126" t="s">
        <v>34</v>
      </c>
      <c r="F703" s="127" t="s">
        <v>71</v>
      </c>
      <c r="G703" s="128">
        <v>11</v>
      </c>
      <c r="H703" s="115">
        <v>45474</v>
      </c>
      <c r="I703" s="115">
        <v>45565</v>
      </c>
      <c r="J703" s="115">
        <v>45566</v>
      </c>
      <c r="K703" s="131"/>
      <c r="L703" s="130"/>
      <c r="M703" s="82">
        <v>0</v>
      </c>
    </row>
    <row r="704" spans="1:13" x14ac:dyDescent="0.25">
      <c r="A704" s="96" t="s">
        <v>564</v>
      </c>
      <c r="B704" s="44" t="str">
        <f>IF(C704="","",VLOOKUP($A704,'Infos Gerais'!$A$2:$D$101,4,FALSE))</f>
        <v>Vigente</v>
      </c>
      <c r="C704" s="5" t="str">
        <f>IF(A704="","",VLOOKUP($A704,'Infos Gerais'!$A$2:$I$101,7,FALSE))</f>
        <v>IEF</v>
      </c>
      <c r="D704" s="6" t="str">
        <f>IF(C704="","",VLOOKUP($A704,'Infos Gerais'!$A$2:$I$101,9,FALSE))</f>
        <v>IEKOS</v>
      </c>
      <c r="E704" s="126" t="s">
        <v>34</v>
      </c>
      <c r="F704" s="127" t="s">
        <v>71</v>
      </c>
      <c r="G704" s="128">
        <v>12</v>
      </c>
      <c r="H704" s="115">
        <v>45566</v>
      </c>
      <c r="I704" s="115">
        <v>45657</v>
      </c>
      <c r="J704" s="115">
        <v>45658</v>
      </c>
      <c r="K704" s="131"/>
      <c r="L704" s="130"/>
      <c r="M704" s="82">
        <v>0</v>
      </c>
    </row>
    <row r="705" spans="1:13" x14ac:dyDescent="0.25">
      <c r="A705" s="96" t="s">
        <v>564</v>
      </c>
      <c r="B705" s="44" t="str">
        <f>IF(C705="","",VLOOKUP($A705,'Infos Gerais'!$A$2:$D$101,4,FALSE))</f>
        <v>Vigente</v>
      </c>
      <c r="C705" s="5" t="str">
        <f>IF(A705="","",VLOOKUP($A705,'Infos Gerais'!$A$2:$I$101,7,FALSE))</f>
        <v>IEF</v>
      </c>
      <c r="D705" s="6" t="str">
        <f>IF(C705="","",VLOOKUP($A705,'Infos Gerais'!$A$2:$I$101,9,FALSE))</f>
        <v>IEKOS</v>
      </c>
      <c r="E705" s="126" t="s">
        <v>34</v>
      </c>
      <c r="F705" s="127" t="s">
        <v>71</v>
      </c>
      <c r="G705" s="128">
        <v>13</v>
      </c>
      <c r="H705" s="115">
        <v>45658</v>
      </c>
      <c r="I705" s="115">
        <v>45747</v>
      </c>
      <c r="J705" s="115">
        <v>45748</v>
      </c>
      <c r="K705" s="131"/>
      <c r="L705" s="130"/>
      <c r="M705" s="82">
        <v>0</v>
      </c>
    </row>
    <row r="706" spans="1:13" x14ac:dyDescent="0.25">
      <c r="A706" s="96" t="s">
        <v>564</v>
      </c>
      <c r="B706" s="44" t="str">
        <f>IF(C706="","",VLOOKUP($A706,'Infos Gerais'!$A$2:$D$101,4,FALSE))</f>
        <v>Vigente</v>
      </c>
      <c r="C706" s="5" t="str">
        <f>IF(A706="","",VLOOKUP($A706,'Infos Gerais'!$A$2:$I$101,7,FALSE))</f>
        <v>IEF</v>
      </c>
      <c r="D706" s="6" t="str">
        <f>IF(C706="","",VLOOKUP($A706,'Infos Gerais'!$A$2:$I$101,9,FALSE))</f>
        <v>IEKOS</v>
      </c>
      <c r="E706" s="126" t="s">
        <v>34</v>
      </c>
      <c r="F706" s="127" t="s">
        <v>71</v>
      </c>
      <c r="G706" s="128">
        <v>14</v>
      </c>
      <c r="H706" s="115">
        <v>45748</v>
      </c>
      <c r="I706" s="115">
        <v>45838</v>
      </c>
      <c r="J706" s="115">
        <v>45839</v>
      </c>
      <c r="K706" s="131"/>
      <c r="L706" s="130"/>
      <c r="M706" s="82">
        <v>0</v>
      </c>
    </row>
    <row r="707" spans="1:13" x14ac:dyDescent="0.25">
      <c r="A707" s="96" t="s">
        <v>564</v>
      </c>
      <c r="B707" s="44" t="str">
        <f>IF(C707="","",VLOOKUP($A707,'Infos Gerais'!$A$2:$D$101,4,FALSE))</f>
        <v>Vigente</v>
      </c>
      <c r="C707" s="5" t="str">
        <f>IF(A707="","",VLOOKUP($A707,'Infos Gerais'!$A$2:$I$101,7,FALSE))</f>
        <v>IEF</v>
      </c>
      <c r="D707" s="6" t="str">
        <f>IF(C707="","",VLOOKUP($A707,'Infos Gerais'!$A$2:$I$101,9,FALSE))</f>
        <v>IEKOS</v>
      </c>
      <c r="E707" s="126" t="s">
        <v>34</v>
      </c>
      <c r="F707" s="127" t="s">
        <v>71</v>
      </c>
      <c r="G707" s="128">
        <v>15</v>
      </c>
      <c r="H707" s="115">
        <v>45839</v>
      </c>
      <c r="I707" s="115">
        <v>45930</v>
      </c>
      <c r="J707" s="115">
        <v>45931</v>
      </c>
      <c r="K707" s="131"/>
      <c r="L707" s="130"/>
      <c r="M707" s="82">
        <v>0</v>
      </c>
    </row>
    <row r="708" spans="1:13" x14ac:dyDescent="0.25">
      <c r="A708" s="96" t="s">
        <v>564</v>
      </c>
      <c r="B708" s="44" t="str">
        <f>IF(C708="","",VLOOKUP($A708,'Infos Gerais'!$A$2:$D$101,4,FALSE))</f>
        <v>Vigente</v>
      </c>
      <c r="C708" s="5" t="str">
        <f>IF(A708="","",VLOOKUP($A708,'Infos Gerais'!$A$2:$I$101,7,FALSE))</f>
        <v>IEF</v>
      </c>
      <c r="D708" s="6" t="str">
        <f>IF(C708="","",VLOOKUP($A708,'Infos Gerais'!$A$2:$I$101,9,FALSE))</f>
        <v>IEKOS</v>
      </c>
      <c r="E708" s="126" t="s">
        <v>34</v>
      </c>
      <c r="F708" s="127" t="s">
        <v>71</v>
      </c>
      <c r="G708" s="128">
        <v>16</v>
      </c>
      <c r="H708" s="115">
        <v>45931</v>
      </c>
      <c r="I708" s="115">
        <v>46022</v>
      </c>
      <c r="J708" s="115">
        <v>45658</v>
      </c>
      <c r="K708" s="131"/>
      <c r="L708" s="130"/>
      <c r="M708" s="82">
        <v>0</v>
      </c>
    </row>
    <row r="709" spans="1:13" x14ac:dyDescent="0.25">
      <c r="A709" s="96" t="s">
        <v>570</v>
      </c>
      <c r="B709" s="44" t="str">
        <f>IF(C709="","",VLOOKUP($A709,'Infos Gerais'!$A$2:$D$101,4,FALSE))</f>
        <v>Vigente</v>
      </c>
      <c r="C709" s="5" t="str">
        <f>IF(A709="","",VLOOKUP($A709,'Infos Gerais'!$A$2:$I$101,7,FALSE))</f>
        <v>SEDESE</v>
      </c>
      <c r="D709" s="6" t="str">
        <f>IF(C709="","",VLOOKUP($A709,'Infos Gerais'!$A$2:$I$101,9,FALSE))</f>
        <v>FEEMG</v>
      </c>
      <c r="E709" s="126" t="s">
        <v>29</v>
      </c>
      <c r="F709" s="127"/>
      <c r="G709" s="128">
        <v>1</v>
      </c>
      <c r="H709" s="115">
        <v>45017</v>
      </c>
      <c r="I709" s="115">
        <v>45078</v>
      </c>
      <c r="J709" s="115">
        <v>45108</v>
      </c>
      <c r="K709" s="131">
        <v>45132</v>
      </c>
      <c r="L709" s="130">
        <v>9.66</v>
      </c>
      <c r="M709" s="82">
        <v>0</v>
      </c>
    </row>
    <row r="710" spans="1:13" x14ac:dyDescent="0.25">
      <c r="A710" s="96" t="s">
        <v>570</v>
      </c>
      <c r="B710" s="44" t="str">
        <f>IF(C710="","",VLOOKUP($A710,'Infos Gerais'!$A$2:$D$101,4,FALSE))</f>
        <v>Vigente</v>
      </c>
      <c r="C710" s="5" t="str">
        <f>IF(A710="","",VLOOKUP($A710,'Infos Gerais'!$A$2:$I$101,7,FALSE))</f>
        <v>SEDESE</v>
      </c>
      <c r="D710" s="6" t="str">
        <f>IF(C710="","",VLOOKUP($A710,'Infos Gerais'!$A$2:$I$101,9,FALSE))</f>
        <v>FEEMG</v>
      </c>
      <c r="E710" s="126" t="s">
        <v>29</v>
      </c>
      <c r="F710" s="127"/>
      <c r="G710" s="128">
        <v>2</v>
      </c>
      <c r="H710" s="115">
        <v>45108</v>
      </c>
      <c r="I710" s="115">
        <v>45170</v>
      </c>
      <c r="J710" s="115">
        <v>45200</v>
      </c>
      <c r="K710" s="131">
        <v>45243</v>
      </c>
      <c r="L710" s="130">
        <v>9.83</v>
      </c>
      <c r="M710" s="82">
        <v>0</v>
      </c>
    </row>
    <row r="711" spans="1:13" x14ac:dyDescent="0.25">
      <c r="A711" s="96" t="s">
        <v>570</v>
      </c>
      <c r="B711" s="44" t="str">
        <f>IF(C711="","",VLOOKUP($A711,'Infos Gerais'!$A$2:$D$101,4,FALSE))</f>
        <v>Vigente</v>
      </c>
      <c r="C711" s="5" t="str">
        <f>IF(A711="","",VLOOKUP($A711,'Infos Gerais'!$A$2:$I$101,7,FALSE))</f>
        <v>SEDESE</v>
      </c>
      <c r="D711" s="6" t="str">
        <f>IF(C711="","",VLOOKUP($A711,'Infos Gerais'!$A$2:$I$101,9,FALSE))</f>
        <v>FEEMG</v>
      </c>
      <c r="E711" s="126" t="s">
        <v>29</v>
      </c>
      <c r="F711" s="127"/>
      <c r="G711" s="128">
        <v>3</v>
      </c>
      <c r="H711" s="115">
        <v>45200</v>
      </c>
      <c r="I711" s="115">
        <v>45261</v>
      </c>
      <c r="J711" s="115">
        <v>45292</v>
      </c>
      <c r="K711" s="131">
        <v>45327</v>
      </c>
      <c r="L711" s="130">
        <v>10</v>
      </c>
      <c r="M711" s="82">
        <v>0</v>
      </c>
    </row>
    <row r="712" spans="1:13" x14ac:dyDescent="0.25">
      <c r="A712" s="96" t="s">
        <v>570</v>
      </c>
      <c r="B712" s="44" t="str">
        <f>IF(C712="","",VLOOKUP($A712,'Infos Gerais'!$A$2:$D$101,4,FALSE))</f>
        <v>Vigente</v>
      </c>
      <c r="C712" s="5" t="str">
        <f>IF(A712="","",VLOOKUP($A712,'Infos Gerais'!$A$2:$I$101,7,FALSE))</f>
        <v>SEDESE</v>
      </c>
      <c r="D712" s="6" t="str">
        <f>IF(C712="","",VLOOKUP($A712,'Infos Gerais'!$A$2:$I$101,9,FALSE))</f>
        <v>FEEMG</v>
      </c>
      <c r="E712" s="126" t="s">
        <v>29</v>
      </c>
      <c r="F712" s="127"/>
      <c r="G712" s="128">
        <v>4</v>
      </c>
      <c r="H712" s="115">
        <v>45292</v>
      </c>
      <c r="I712" s="115">
        <v>45352</v>
      </c>
      <c r="J712" s="115">
        <v>45383</v>
      </c>
      <c r="K712" s="131"/>
      <c r="L712" s="130"/>
      <c r="M712" s="82">
        <v>0</v>
      </c>
    </row>
    <row r="713" spans="1:13" x14ac:dyDescent="0.25">
      <c r="A713" s="96" t="s">
        <v>570</v>
      </c>
      <c r="B713" s="44" t="str">
        <f>IF(C713="","",VLOOKUP($A713,'Infos Gerais'!$A$2:$D$101,4,FALSE))</f>
        <v>Vigente</v>
      </c>
      <c r="C713" s="5" t="str">
        <f>IF(A713="","",VLOOKUP($A713,'Infos Gerais'!$A$2:$I$101,7,FALSE))</f>
        <v>SEDESE</v>
      </c>
      <c r="D713" s="6" t="str">
        <f>IF(C713="","",VLOOKUP($A713,'Infos Gerais'!$A$2:$I$101,9,FALSE))</f>
        <v>FEEMG</v>
      </c>
      <c r="E713" s="126" t="s">
        <v>29</v>
      </c>
      <c r="F713" s="127"/>
      <c r="G713" s="128">
        <v>5</v>
      </c>
      <c r="H713" s="115">
        <v>45383</v>
      </c>
      <c r="I713" s="115">
        <v>45444</v>
      </c>
      <c r="J713" s="115">
        <v>45474</v>
      </c>
      <c r="K713" s="131"/>
      <c r="L713" s="130"/>
      <c r="M713" s="82">
        <v>0</v>
      </c>
    </row>
    <row r="714" spans="1:13" x14ac:dyDescent="0.25">
      <c r="A714" s="96" t="s">
        <v>570</v>
      </c>
      <c r="B714" s="44" t="str">
        <f>IF(C714="","",VLOOKUP($A714,'Infos Gerais'!$A$2:$D$101,4,FALSE))</f>
        <v>Vigente</v>
      </c>
      <c r="C714" s="5" t="str">
        <f>IF(A714="","",VLOOKUP($A714,'Infos Gerais'!$A$2:$I$101,7,FALSE))</f>
        <v>SEDESE</v>
      </c>
      <c r="D714" s="6" t="str">
        <f>IF(C714="","",VLOOKUP($A714,'Infos Gerais'!$A$2:$I$101,9,FALSE))</f>
        <v>FEEMG</v>
      </c>
      <c r="E714" s="126" t="s">
        <v>29</v>
      </c>
      <c r="F714" s="127"/>
      <c r="G714" s="128">
        <v>6</v>
      </c>
      <c r="H714" s="115">
        <v>45474</v>
      </c>
      <c r="I714" s="115">
        <v>45536</v>
      </c>
      <c r="J714" s="115">
        <v>45566</v>
      </c>
      <c r="K714" s="131"/>
      <c r="L714" s="130"/>
      <c r="M714" s="82">
        <v>0</v>
      </c>
    </row>
    <row r="715" spans="1:13" x14ac:dyDescent="0.25">
      <c r="A715" s="96" t="s">
        <v>570</v>
      </c>
      <c r="B715" s="44" t="str">
        <f>IF(C715="","",VLOOKUP($A715,'Infos Gerais'!$A$2:$D$101,4,FALSE))</f>
        <v>Vigente</v>
      </c>
      <c r="C715" s="5" t="str">
        <f>IF(A715="","",VLOOKUP($A715,'Infos Gerais'!$A$2:$I$101,7,FALSE))</f>
        <v>SEDESE</v>
      </c>
      <c r="D715" s="6" t="str">
        <f>IF(C715="","",VLOOKUP($A715,'Infos Gerais'!$A$2:$I$101,9,FALSE))</f>
        <v>FEEMG</v>
      </c>
      <c r="E715" s="126" t="s">
        <v>29</v>
      </c>
      <c r="F715" s="127"/>
      <c r="G715" s="128">
        <v>7</v>
      </c>
      <c r="H715" s="115">
        <v>45566</v>
      </c>
      <c r="I715" s="115">
        <v>45627</v>
      </c>
      <c r="J715" s="115">
        <v>45658</v>
      </c>
      <c r="K715" s="131"/>
      <c r="L715" s="130"/>
      <c r="M715" s="82">
        <v>0</v>
      </c>
    </row>
    <row r="716" spans="1:13" x14ac:dyDescent="0.25">
      <c r="A716" s="96" t="s">
        <v>570</v>
      </c>
      <c r="B716" s="44" t="str">
        <f>IF(C716="","",VLOOKUP($A716,'Infos Gerais'!$A$2:$D$101,4,FALSE))</f>
        <v>Vigente</v>
      </c>
      <c r="C716" s="5" t="str">
        <f>IF(A716="","",VLOOKUP($A716,'Infos Gerais'!$A$2:$I$101,7,FALSE))</f>
        <v>SEDESE</v>
      </c>
      <c r="D716" s="6" t="str">
        <f>IF(C716="","",VLOOKUP($A716,'Infos Gerais'!$A$2:$I$101,9,FALSE))</f>
        <v>FEEMG</v>
      </c>
      <c r="E716" s="126" t="s">
        <v>29</v>
      </c>
      <c r="F716" s="127"/>
      <c r="G716" s="128">
        <v>8</v>
      </c>
      <c r="H716" s="115">
        <v>45658</v>
      </c>
      <c r="I716" s="115">
        <v>45717</v>
      </c>
      <c r="J716" s="115">
        <v>45748</v>
      </c>
      <c r="K716" s="131"/>
      <c r="L716" s="130"/>
      <c r="M716" s="82">
        <v>0</v>
      </c>
    </row>
    <row r="717" spans="1:13" x14ac:dyDescent="0.25">
      <c r="A717" s="96" t="s">
        <v>570</v>
      </c>
      <c r="B717" s="44" t="str">
        <f>IF(C717="","",VLOOKUP($A717,'Infos Gerais'!$A$2:$D$101,4,FALSE))</f>
        <v>Vigente</v>
      </c>
      <c r="C717" s="5" t="str">
        <f>IF(A717="","",VLOOKUP($A717,'Infos Gerais'!$A$2:$I$101,7,FALSE))</f>
        <v>SEDESE</v>
      </c>
      <c r="D717" s="6" t="str">
        <f>IF(C717="","",VLOOKUP($A717,'Infos Gerais'!$A$2:$I$101,9,FALSE))</f>
        <v>FEEMG</v>
      </c>
      <c r="E717" s="126" t="s">
        <v>29</v>
      </c>
      <c r="F717" s="127"/>
      <c r="G717" s="128">
        <v>12</v>
      </c>
      <c r="H717" s="115">
        <v>46023</v>
      </c>
      <c r="I717" s="129">
        <v>45717</v>
      </c>
      <c r="J717" s="115">
        <v>46113</v>
      </c>
      <c r="K717" s="131"/>
      <c r="L717" s="130"/>
      <c r="M717" s="82">
        <v>0</v>
      </c>
    </row>
    <row r="718" spans="1:13" x14ac:dyDescent="0.25">
      <c r="A718" s="96" t="s">
        <v>570</v>
      </c>
      <c r="B718" s="44" t="str">
        <f>IF(C718="","",VLOOKUP($A718,'Infos Gerais'!$A$2:$D$101,4,FALSE))</f>
        <v>Vigente</v>
      </c>
      <c r="C718" s="5" t="str">
        <f>IF(A718="","",VLOOKUP($A718,'Infos Gerais'!$A$2:$I$101,7,FALSE))</f>
        <v>SEDESE</v>
      </c>
      <c r="D718" s="6" t="str">
        <f>IF(C718="","",VLOOKUP($A718,'Infos Gerais'!$A$2:$I$101,9,FALSE))</f>
        <v>FEEMG</v>
      </c>
      <c r="E718" s="126" t="s">
        <v>29</v>
      </c>
      <c r="F718" s="127"/>
      <c r="G718" s="128">
        <v>9</v>
      </c>
      <c r="H718" s="115">
        <v>45748</v>
      </c>
      <c r="I718" s="129">
        <v>45809</v>
      </c>
      <c r="J718" s="115">
        <v>45839</v>
      </c>
      <c r="K718" s="131"/>
      <c r="L718" s="130"/>
      <c r="M718" s="82">
        <v>0</v>
      </c>
    </row>
    <row r="719" spans="1:13" x14ac:dyDescent="0.25">
      <c r="A719" s="96" t="s">
        <v>570</v>
      </c>
      <c r="B719" s="44" t="str">
        <f>IF(C719="","",VLOOKUP($A719,'Infos Gerais'!$A$2:$D$101,4,FALSE))</f>
        <v>Vigente</v>
      </c>
      <c r="C719" s="5" t="str">
        <f>IF(A719="","",VLOOKUP($A719,'Infos Gerais'!$A$2:$I$101,7,FALSE))</f>
        <v>SEDESE</v>
      </c>
      <c r="D719" s="6" t="str">
        <f>IF(C719="","",VLOOKUP($A719,'Infos Gerais'!$A$2:$I$101,9,FALSE))</f>
        <v>FEEMG</v>
      </c>
      <c r="E719" s="126" t="s">
        <v>29</v>
      </c>
      <c r="F719" s="127"/>
      <c r="G719" s="128">
        <v>10</v>
      </c>
      <c r="H719" s="115">
        <v>45839</v>
      </c>
      <c r="I719" s="129">
        <v>45901</v>
      </c>
      <c r="J719" s="115">
        <v>45931</v>
      </c>
      <c r="K719" s="131"/>
      <c r="L719" s="130"/>
      <c r="M719" s="82">
        <v>0</v>
      </c>
    </row>
    <row r="720" spans="1:13" x14ac:dyDescent="0.25">
      <c r="A720" s="96" t="s">
        <v>570</v>
      </c>
      <c r="B720" s="44" t="str">
        <f>IF(C720="","",VLOOKUP($A720,'Infos Gerais'!$A$2:$D$101,4,FALSE))</f>
        <v>Vigente</v>
      </c>
      <c r="C720" s="5" t="str">
        <f>IF(A720="","",VLOOKUP($A720,'Infos Gerais'!$A$2:$I$101,7,FALSE))</f>
        <v>SEDESE</v>
      </c>
      <c r="D720" s="6" t="str">
        <f>IF(C720="","",VLOOKUP($A720,'Infos Gerais'!$A$2:$I$101,9,FALSE))</f>
        <v>FEEMG</v>
      </c>
      <c r="E720" s="126" t="s">
        <v>29</v>
      </c>
      <c r="F720" s="127"/>
      <c r="G720" s="128">
        <v>11</v>
      </c>
      <c r="H720" s="115">
        <v>45931</v>
      </c>
      <c r="I720" s="129">
        <v>45992</v>
      </c>
      <c r="J720" s="115">
        <v>46023</v>
      </c>
      <c r="K720" s="131"/>
      <c r="L720" s="130"/>
      <c r="M720" s="82">
        <v>0</v>
      </c>
    </row>
    <row r="721" spans="1:13" x14ac:dyDescent="0.25">
      <c r="A721" s="96" t="s">
        <v>571</v>
      </c>
      <c r="B721" s="44" t="str">
        <f>IF(C721="","",VLOOKUP($A721,'Infos Gerais'!$A$2:$D$101,4,FALSE))</f>
        <v>Vigente</v>
      </c>
      <c r="C721" s="5" t="str">
        <f>IF(A721="","",VLOOKUP($A721,'Infos Gerais'!$A$2:$I$101,7,FALSE))</f>
        <v>FCS</v>
      </c>
      <c r="D721" s="6" t="str">
        <f>IF(C721="","",VLOOKUP($A721,'Infos Gerais'!$A$2:$I$101,9,FALSE))</f>
        <v>APPA</v>
      </c>
      <c r="E721" s="126" t="s">
        <v>29</v>
      </c>
      <c r="F721" s="127"/>
      <c r="G721" s="128">
        <v>1</v>
      </c>
      <c r="H721" s="115">
        <v>45292</v>
      </c>
      <c r="I721" s="129">
        <v>45352</v>
      </c>
      <c r="J721" s="115">
        <v>45292</v>
      </c>
      <c r="K721" s="131">
        <v>45407</v>
      </c>
      <c r="L721" s="130">
        <v>9.1</v>
      </c>
      <c r="M721" s="82">
        <v>0</v>
      </c>
    </row>
    <row r="722" spans="1:13" x14ac:dyDescent="0.25">
      <c r="A722" s="96" t="s">
        <v>571</v>
      </c>
      <c r="B722" s="44" t="str">
        <f>IF(C722="","",VLOOKUP($A722,'Infos Gerais'!$A$2:$D$101,4,FALSE))</f>
        <v>Vigente</v>
      </c>
      <c r="C722" s="5" t="str">
        <f>IF(A722="","",VLOOKUP($A722,'Infos Gerais'!$A$2:$I$101,7,FALSE))</f>
        <v>FCS</v>
      </c>
      <c r="D722" s="6" t="str">
        <f>IF(C722="","",VLOOKUP($A722,'Infos Gerais'!$A$2:$I$101,9,FALSE))</f>
        <v>APPA</v>
      </c>
      <c r="E722" s="126" t="s">
        <v>29</v>
      </c>
      <c r="F722" s="127"/>
      <c r="G722" s="128">
        <v>2</v>
      </c>
      <c r="H722" s="115">
        <v>45383</v>
      </c>
      <c r="I722" s="129">
        <v>45444</v>
      </c>
      <c r="J722" s="115">
        <v>45383</v>
      </c>
      <c r="K722" s="131"/>
      <c r="L722" s="130"/>
      <c r="M722" s="82">
        <v>0</v>
      </c>
    </row>
    <row r="723" spans="1:13" x14ac:dyDescent="0.25">
      <c r="A723" s="96" t="s">
        <v>571</v>
      </c>
      <c r="B723" s="44" t="str">
        <f>IF(C723="","",VLOOKUP($A723,'Infos Gerais'!$A$2:$D$101,4,FALSE))</f>
        <v>Vigente</v>
      </c>
      <c r="C723" s="5" t="str">
        <f>IF(A723="","",VLOOKUP($A723,'Infos Gerais'!$A$2:$I$101,7,FALSE))</f>
        <v>FCS</v>
      </c>
      <c r="D723" s="6" t="str">
        <f>IF(C723="","",VLOOKUP($A723,'Infos Gerais'!$A$2:$I$101,9,FALSE))</f>
        <v>APPA</v>
      </c>
      <c r="E723" s="126" t="s">
        <v>29</v>
      </c>
      <c r="F723" s="127"/>
      <c r="G723" s="128">
        <v>3</v>
      </c>
      <c r="H723" s="115">
        <v>45474</v>
      </c>
      <c r="I723" s="129">
        <v>45536</v>
      </c>
      <c r="J723" s="115">
        <v>45474</v>
      </c>
      <c r="K723" s="131"/>
      <c r="L723" s="130"/>
      <c r="M723" s="82">
        <v>0</v>
      </c>
    </row>
    <row r="724" spans="1:13" x14ac:dyDescent="0.25">
      <c r="A724" s="96" t="s">
        <v>571</v>
      </c>
      <c r="B724" s="44" t="str">
        <f>IF(C724="","",VLOOKUP($A724,'Infos Gerais'!$A$2:$D$101,4,FALSE))</f>
        <v>Vigente</v>
      </c>
      <c r="C724" s="5" t="str">
        <f>IF(A724="","",VLOOKUP($A724,'Infos Gerais'!$A$2:$I$101,7,FALSE))</f>
        <v>FCS</v>
      </c>
      <c r="D724" s="6" t="str">
        <f>IF(C724="","",VLOOKUP($A724,'Infos Gerais'!$A$2:$I$101,9,FALSE))</f>
        <v>APPA</v>
      </c>
      <c r="E724" s="126" t="s">
        <v>29</v>
      </c>
      <c r="F724" s="127"/>
      <c r="G724" s="128">
        <v>4</v>
      </c>
      <c r="H724" s="115">
        <v>45566</v>
      </c>
      <c r="I724" s="129">
        <v>45627</v>
      </c>
      <c r="J724" s="115">
        <v>45566</v>
      </c>
      <c r="K724" s="131"/>
      <c r="L724" s="130"/>
      <c r="M724" s="82">
        <v>0</v>
      </c>
    </row>
    <row r="725" spans="1:13" x14ac:dyDescent="0.25">
      <c r="A725" s="96" t="s">
        <v>571</v>
      </c>
      <c r="B725" s="44" t="str">
        <f>IF(C725="","",VLOOKUP($A725,'Infos Gerais'!$A$2:$D$101,4,FALSE))</f>
        <v>Vigente</v>
      </c>
      <c r="C725" s="5" t="str">
        <f>IF(A725="","",VLOOKUP($A725,'Infos Gerais'!$A$2:$I$101,7,FALSE))</f>
        <v>FCS</v>
      </c>
      <c r="D725" s="6" t="str">
        <f>IF(C725="","",VLOOKUP($A725,'Infos Gerais'!$A$2:$I$101,9,FALSE))</f>
        <v>APPA</v>
      </c>
      <c r="E725" s="126" t="s">
        <v>29</v>
      </c>
      <c r="F725" s="127"/>
      <c r="G725" s="128">
        <v>5</v>
      </c>
      <c r="H725" s="115">
        <v>45658</v>
      </c>
      <c r="I725" s="129">
        <v>45717</v>
      </c>
      <c r="J725" s="115">
        <v>45658</v>
      </c>
      <c r="K725" s="131"/>
      <c r="L725" s="130"/>
      <c r="M725" s="82">
        <v>0</v>
      </c>
    </row>
    <row r="726" spans="1:13" x14ac:dyDescent="0.25">
      <c r="A726" s="96" t="s">
        <v>571</v>
      </c>
      <c r="B726" s="44" t="str">
        <f>IF(C726="","",VLOOKUP($A726,'Infos Gerais'!$A$2:$D$101,4,FALSE))</f>
        <v>Vigente</v>
      </c>
      <c r="C726" s="5" t="str">
        <f>IF(A726="","",VLOOKUP($A726,'Infos Gerais'!$A$2:$I$101,7,FALSE))</f>
        <v>FCS</v>
      </c>
      <c r="D726" s="6" t="str">
        <f>IF(C726="","",VLOOKUP($A726,'Infos Gerais'!$A$2:$I$101,9,FALSE))</f>
        <v>APPA</v>
      </c>
      <c r="E726" s="126" t="s">
        <v>29</v>
      </c>
      <c r="F726" s="127"/>
      <c r="G726" s="128">
        <v>6</v>
      </c>
      <c r="H726" s="115">
        <v>45748</v>
      </c>
      <c r="I726" s="129">
        <v>45809</v>
      </c>
      <c r="J726" s="115">
        <v>45748</v>
      </c>
      <c r="K726" s="131"/>
      <c r="L726" s="130"/>
      <c r="M726" s="82">
        <v>0</v>
      </c>
    </row>
    <row r="727" spans="1:13" x14ac:dyDescent="0.25">
      <c r="A727" s="96" t="s">
        <v>571</v>
      </c>
      <c r="B727" s="44" t="str">
        <f>IF(C727="","",VLOOKUP($A727,'Infos Gerais'!$A$2:$D$101,4,FALSE))</f>
        <v>Vigente</v>
      </c>
      <c r="C727" s="5" t="str">
        <f>IF(A727="","",VLOOKUP($A727,'Infos Gerais'!$A$2:$I$101,7,FALSE))</f>
        <v>FCS</v>
      </c>
      <c r="D727" s="6" t="str">
        <f>IF(C727="","",VLOOKUP($A727,'Infos Gerais'!$A$2:$I$101,9,FALSE))</f>
        <v>APPA</v>
      </c>
      <c r="E727" s="126" t="s">
        <v>29</v>
      </c>
      <c r="F727" s="127"/>
      <c r="G727" s="128">
        <v>7</v>
      </c>
      <c r="H727" s="115">
        <v>45839</v>
      </c>
      <c r="I727" s="129">
        <v>45901</v>
      </c>
      <c r="J727" s="115">
        <v>45839</v>
      </c>
      <c r="K727" s="131"/>
      <c r="L727" s="130"/>
      <c r="M727" s="82">
        <v>0</v>
      </c>
    </row>
    <row r="728" spans="1:13" x14ac:dyDescent="0.25">
      <c r="A728" s="96" t="s">
        <v>571</v>
      </c>
      <c r="B728" s="44" t="str">
        <f>IF(C728="","",VLOOKUP($A728,'Infos Gerais'!$A$2:$D$101,4,FALSE))</f>
        <v>Vigente</v>
      </c>
      <c r="C728" s="5" t="str">
        <f>IF(A728="","",VLOOKUP($A728,'Infos Gerais'!$A$2:$I$101,7,FALSE))</f>
        <v>FCS</v>
      </c>
      <c r="D728" s="6" t="str">
        <f>IF(C728="","",VLOOKUP($A728,'Infos Gerais'!$A$2:$I$101,9,FALSE))</f>
        <v>APPA</v>
      </c>
      <c r="E728" s="126" t="s">
        <v>29</v>
      </c>
      <c r="F728" s="127"/>
      <c r="G728" s="128">
        <v>8</v>
      </c>
      <c r="H728" s="115">
        <v>45931</v>
      </c>
      <c r="I728" s="129">
        <v>45992</v>
      </c>
      <c r="J728" s="115">
        <v>45931</v>
      </c>
      <c r="K728" s="131"/>
      <c r="L728" s="130"/>
      <c r="M728" s="82">
        <v>0</v>
      </c>
    </row>
    <row r="729" spans="1:13" x14ac:dyDescent="0.25">
      <c r="A729" s="96" t="s">
        <v>571</v>
      </c>
      <c r="B729" s="44" t="str">
        <f>IF(C729="","",VLOOKUP($A729,'Infos Gerais'!$A$2:$D$101,4,FALSE))</f>
        <v>Vigente</v>
      </c>
      <c r="C729" s="5" t="str">
        <f>IF(A729="","",VLOOKUP($A729,'Infos Gerais'!$A$2:$I$101,7,FALSE))</f>
        <v>FCS</v>
      </c>
      <c r="D729" s="6" t="str">
        <f>IF(C729="","",VLOOKUP($A729,'Infos Gerais'!$A$2:$I$101,9,FALSE))</f>
        <v>APPA</v>
      </c>
      <c r="E729" s="126" t="s">
        <v>29</v>
      </c>
      <c r="F729" s="127"/>
      <c r="G729" s="128">
        <v>9</v>
      </c>
      <c r="H729" s="115">
        <v>46023</v>
      </c>
      <c r="I729" s="129">
        <v>46082</v>
      </c>
      <c r="J729" s="115">
        <v>46023</v>
      </c>
      <c r="K729" s="131"/>
      <c r="L729" s="130"/>
      <c r="M729" s="82">
        <v>0</v>
      </c>
    </row>
    <row r="730" spans="1:13" x14ac:dyDescent="0.25">
      <c r="A730" s="96" t="s">
        <v>571</v>
      </c>
      <c r="B730" s="44" t="str">
        <f>IF(C730="","",VLOOKUP($A730,'Infos Gerais'!$A$2:$D$101,4,FALSE))</f>
        <v>Vigente</v>
      </c>
      <c r="C730" s="5" t="str">
        <f>IF(A730="","",VLOOKUP($A730,'Infos Gerais'!$A$2:$I$101,7,FALSE))</f>
        <v>FCS</v>
      </c>
      <c r="D730" s="6" t="str">
        <f>IF(C730="","",VLOOKUP($A730,'Infos Gerais'!$A$2:$I$101,9,FALSE))</f>
        <v>APPA</v>
      </c>
      <c r="E730" s="126" t="s">
        <v>29</v>
      </c>
      <c r="F730" s="127"/>
      <c r="G730" s="128">
        <v>10</v>
      </c>
      <c r="H730" s="115">
        <v>46113</v>
      </c>
      <c r="I730" s="129">
        <v>46174</v>
      </c>
      <c r="J730" s="115">
        <v>46113</v>
      </c>
      <c r="K730" s="131"/>
      <c r="L730" s="130"/>
      <c r="M730" s="82">
        <v>0</v>
      </c>
    </row>
    <row r="731" spans="1:13" x14ac:dyDescent="0.25">
      <c r="A731" s="96" t="s">
        <v>571</v>
      </c>
      <c r="B731" s="44" t="str">
        <f>IF(C731="","",VLOOKUP($A731,'Infos Gerais'!$A$2:$D$101,4,FALSE))</f>
        <v>Vigente</v>
      </c>
      <c r="C731" s="5" t="str">
        <f>IF(A731="","",VLOOKUP($A731,'Infos Gerais'!$A$2:$I$101,7,FALSE))</f>
        <v>FCS</v>
      </c>
      <c r="D731" s="6" t="str">
        <f>IF(C731="","",VLOOKUP($A731,'Infos Gerais'!$A$2:$I$101,9,FALSE))</f>
        <v>APPA</v>
      </c>
      <c r="E731" s="126" t="s">
        <v>29</v>
      </c>
      <c r="F731" s="127"/>
      <c r="G731" s="128">
        <v>11</v>
      </c>
      <c r="H731" s="115">
        <v>46204</v>
      </c>
      <c r="I731" s="129">
        <v>46266</v>
      </c>
      <c r="J731" s="115">
        <v>46204</v>
      </c>
      <c r="K731" s="131"/>
      <c r="L731" s="130"/>
      <c r="M731" s="82">
        <v>0</v>
      </c>
    </row>
    <row r="732" spans="1:13" x14ac:dyDescent="0.25">
      <c r="A732" s="96" t="s">
        <v>571</v>
      </c>
      <c r="B732" s="44" t="str">
        <f>IF(C732="","",VLOOKUP($A732,'Infos Gerais'!$A$2:$D$101,4,FALSE))</f>
        <v>Vigente</v>
      </c>
      <c r="C732" s="5" t="str">
        <f>IF(A732="","",VLOOKUP($A732,'Infos Gerais'!$A$2:$I$101,7,FALSE))</f>
        <v>FCS</v>
      </c>
      <c r="D732" s="6" t="str">
        <f>IF(C732="","",VLOOKUP($A732,'Infos Gerais'!$A$2:$I$101,9,FALSE))</f>
        <v>APPA</v>
      </c>
      <c r="E732" s="126" t="s">
        <v>29</v>
      </c>
      <c r="F732" s="127"/>
      <c r="G732" s="128">
        <v>12</v>
      </c>
      <c r="H732" s="115">
        <v>46296</v>
      </c>
      <c r="I732" s="129">
        <v>46357</v>
      </c>
      <c r="J732" s="115">
        <v>46296</v>
      </c>
      <c r="K732" s="131"/>
      <c r="L732" s="130"/>
      <c r="M732" s="82">
        <v>0</v>
      </c>
    </row>
    <row r="733" spans="1:13" x14ac:dyDescent="0.25">
      <c r="A733" s="96" t="s">
        <v>571</v>
      </c>
      <c r="B733" s="44" t="str">
        <f>IF(C733="","",VLOOKUP($A733,'Infos Gerais'!$A$2:$D$101,4,FALSE))</f>
        <v>Vigente</v>
      </c>
      <c r="C733" s="5" t="str">
        <f>IF(A733="","",VLOOKUP($A733,'Infos Gerais'!$A$2:$I$101,7,FALSE))</f>
        <v>FCS</v>
      </c>
      <c r="D733" s="6" t="str">
        <f>IF(C733="","",VLOOKUP($A733,'Infos Gerais'!$A$2:$I$101,9,FALSE))</f>
        <v>APPA</v>
      </c>
      <c r="E733" s="126" t="s">
        <v>29</v>
      </c>
      <c r="F733" s="127"/>
      <c r="G733" s="128">
        <v>13</v>
      </c>
      <c r="H733" s="115">
        <v>46388</v>
      </c>
      <c r="I733" s="129">
        <v>46447</v>
      </c>
      <c r="J733" s="115">
        <v>46388</v>
      </c>
      <c r="K733" s="131"/>
      <c r="L733" s="130"/>
      <c r="M733" s="82">
        <v>0</v>
      </c>
    </row>
    <row r="734" spans="1:13" x14ac:dyDescent="0.25">
      <c r="A734" s="96" t="s">
        <v>571</v>
      </c>
      <c r="B734" s="44" t="str">
        <f>IF(C734="","",VLOOKUP($A734,'Infos Gerais'!$A$2:$D$101,4,FALSE))</f>
        <v>Vigente</v>
      </c>
      <c r="C734" s="5" t="str">
        <f>IF(A734="","",VLOOKUP($A734,'Infos Gerais'!$A$2:$I$101,7,FALSE))</f>
        <v>FCS</v>
      </c>
      <c r="D734" s="6" t="str">
        <f>IF(C734="","",VLOOKUP($A734,'Infos Gerais'!$A$2:$I$101,9,FALSE))</f>
        <v>APPA</v>
      </c>
      <c r="E734" s="126" t="s">
        <v>29</v>
      </c>
      <c r="F734" s="127"/>
      <c r="G734" s="128">
        <v>14</v>
      </c>
      <c r="H734" s="115">
        <v>46478</v>
      </c>
      <c r="I734" s="129">
        <v>46539</v>
      </c>
      <c r="J734" s="115">
        <v>46478</v>
      </c>
      <c r="K734" s="131"/>
      <c r="L734" s="130"/>
      <c r="M734" s="82">
        <v>0</v>
      </c>
    </row>
    <row r="735" spans="1:13" x14ac:dyDescent="0.25">
      <c r="A735" s="96" t="s">
        <v>571</v>
      </c>
      <c r="B735" s="44" t="str">
        <f>IF(C735="","",VLOOKUP($A735,'Infos Gerais'!$A$2:$D$101,4,FALSE))</f>
        <v>Vigente</v>
      </c>
      <c r="C735" s="5" t="str">
        <f>IF(A735="","",VLOOKUP($A735,'Infos Gerais'!$A$2:$I$101,7,FALSE))</f>
        <v>FCS</v>
      </c>
      <c r="D735" s="6" t="str">
        <f>IF(C735="","",VLOOKUP($A735,'Infos Gerais'!$A$2:$I$101,9,FALSE))</f>
        <v>APPA</v>
      </c>
      <c r="E735" s="126" t="s">
        <v>29</v>
      </c>
      <c r="F735" s="127"/>
      <c r="G735" s="128">
        <v>15</v>
      </c>
      <c r="H735" s="115">
        <v>46569</v>
      </c>
      <c r="I735" s="129">
        <v>46631</v>
      </c>
      <c r="J735" s="115">
        <v>46569</v>
      </c>
      <c r="K735" s="131"/>
      <c r="L735" s="130"/>
      <c r="M735" s="82">
        <v>0</v>
      </c>
    </row>
    <row r="736" spans="1:13" x14ac:dyDescent="0.25">
      <c r="A736" s="96" t="s">
        <v>571</v>
      </c>
      <c r="B736" s="44" t="str">
        <f>IF(C736="","",VLOOKUP($A736,'Infos Gerais'!$A$2:$D$101,4,FALSE))</f>
        <v>Vigente</v>
      </c>
      <c r="C736" s="5" t="str">
        <f>IF(A736="","",VLOOKUP($A736,'Infos Gerais'!$A$2:$I$101,7,FALSE))</f>
        <v>FCS</v>
      </c>
      <c r="D736" s="6" t="str">
        <f>IF(C736="","",VLOOKUP($A736,'Infos Gerais'!$A$2:$I$101,9,FALSE))</f>
        <v>APPA</v>
      </c>
      <c r="E736" s="126" t="s">
        <v>29</v>
      </c>
      <c r="F736" s="127"/>
      <c r="G736" s="128">
        <v>16</v>
      </c>
      <c r="H736" s="115">
        <v>46661</v>
      </c>
      <c r="I736" s="129">
        <v>46722</v>
      </c>
      <c r="J736" s="115">
        <v>46661</v>
      </c>
      <c r="K736" s="131"/>
      <c r="L736" s="130"/>
      <c r="M736" s="82">
        <v>0</v>
      </c>
    </row>
    <row r="737" spans="1:13" x14ac:dyDescent="0.25">
      <c r="A737" s="96" t="s">
        <v>1</v>
      </c>
      <c r="B737" s="44" t="str">
        <f>IF(C737="","",VLOOKUP($A737,'Infos Gerais'!$A$2:$D$101,4,FALSE))</f>
        <v>Vigente</v>
      </c>
      <c r="C737" s="5" t="str">
        <f>IF(A737="","",VLOOKUP($A737,'Infos Gerais'!$A$2:$I$101,7,FALSE))</f>
        <v>SEDESE</v>
      </c>
      <c r="D737" s="6" t="str">
        <f>IF(C737="","",VLOOKUP($A737,'Infos Gerais'!$A$2:$I$101,9,FALSE))</f>
        <v>AMP</v>
      </c>
      <c r="E737" s="126" t="s">
        <v>29</v>
      </c>
      <c r="F737" s="127"/>
      <c r="G737" s="128">
        <v>1</v>
      </c>
      <c r="H737" s="115">
        <v>45292</v>
      </c>
      <c r="I737" s="129">
        <v>45352</v>
      </c>
      <c r="J737" s="115">
        <v>45292</v>
      </c>
      <c r="K737" s="131"/>
      <c r="L737" s="130"/>
      <c r="M737" s="82">
        <v>0</v>
      </c>
    </row>
    <row r="738" spans="1:13" x14ac:dyDescent="0.25">
      <c r="A738" s="96" t="s">
        <v>1</v>
      </c>
      <c r="B738" s="44" t="str">
        <f>IF(C738="","",VLOOKUP($A738,'Infos Gerais'!$A$2:$D$101,4,FALSE))</f>
        <v>Vigente</v>
      </c>
      <c r="C738" s="5" t="str">
        <f>IF(A738="","",VLOOKUP($A738,'Infos Gerais'!$A$2:$I$101,7,FALSE))</f>
        <v>SEDESE</v>
      </c>
      <c r="D738" s="6" t="str">
        <f>IF(C738="","",VLOOKUP($A738,'Infos Gerais'!$A$2:$I$101,9,FALSE))</f>
        <v>AMP</v>
      </c>
      <c r="E738" s="126" t="s">
        <v>29</v>
      </c>
      <c r="F738" s="127"/>
      <c r="G738" s="128">
        <v>2</v>
      </c>
      <c r="H738" s="115">
        <v>45383</v>
      </c>
      <c r="I738" s="129">
        <v>45444</v>
      </c>
      <c r="J738" s="115">
        <v>45383</v>
      </c>
      <c r="K738" s="131"/>
      <c r="L738" s="130"/>
      <c r="M738" s="82">
        <v>0</v>
      </c>
    </row>
    <row r="739" spans="1:13" x14ac:dyDescent="0.25">
      <c r="A739" s="96" t="s">
        <v>1</v>
      </c>
      <c r="B739" s="44" t="str">
        <f>IF(C739="","",VLOOKUP($A739,'Infos Gerais'!$A$2:$D$101,4,FALSE))</f>
        <v>Vigente</v>
      </c>
      <c r="C739" s="5" t="str">
        <f>IF(A739="","",VLOOKUP($A739,'Infos Gerais'!$A$2:$I$101,7,FALSE))</f>
        <v>SEDESE</v>
      </c>
      <c r="D739" s="6" t="str">
        <f>IF(C739="","",VLOOKUP($A739,'Infos Gerais'!$A$2:$I$101,9,FALSE))</f>
        <v>AMP</v>
      </c>
      <c r="E739" s="126" t="s">
        <v>29</v>
      </c>
      <c r="F739" s="127"/>
      <c r="G739" s="128">
        <v>3</v>
      </c>
      <c r="H739" s="115">
        <v>45474</v>
      </c>
      <c r="I739" s="129">
        <v>45536</v>
      </c>
      <c r="J739" s="115">
        <v>45474</v>
      </c>
      <c r="K739" s="131"/>
      <c r="L739" s="130"/>
      <c r="M739" s="82">
        <v>0</v>
      </c>
    </row>
    <row r="740" spans="1:13" x14ac:dyDescent="0.25">
      <c r="A740" s="96" t="s">
        <v>1</v>
      </c>
      <c r="B740" s="44" t="str">
        <f>IF(C740="","",VLOOKUP($A740,'Infos Gerais'!$A$2:$D$101,4,FALSE))</f>
        <v>Vigente</v>
      </c>
      <c r="C740" s="5" t="str">
        <f>IF(A740="","",VLOOKUP($A740,'Infos Gerais'!$A$2:$I$101,7,FALSE))</f>
        <v>SEDESE</v>
      </c>
      <c r="D740" s="6" t="str">
        <f>IF(C740="","",VLOOKUP($A740,'Infos Gerais'!$A$2:$I$101,9,FALSE))</f>
        <v>AMP</v>
      </c>
      <c r="E740" s="126" t="s">
        <v>29</v>
      </c>
      <c r="F740" s="127"/>
      <c r="G740" s="128">
        <v>4</v>
      </c>
      <c r="H740" s="115">
        <v>45566</v>
      </c>
      <c r="I740" s="129">
        <v>45627</v>
      </c>
      <c r="J740" s="115">
        <v>45566</v>
      </c>
      <c r="K740" s="131"/>
      <c r="L740" s="130"/>
      <c r="M740" s="82">
        <v>0</v>
      </c>
    </row>
    <row r="741" spans="1:13" x14ac:dyDescent="0.25">
      <c r="A741" s="96" t="s">
        <v>1</v>
      </c>
      <c r="B741" s="44" t="str">
        <f>IF(C741="","",VLOOKUP($A741,'Infos Gerais'!$A$2:$D$101,4,FALSE))</f>
        <v>Vigente</v>
      </c>
      <c r="C741" s="5" t="str">
        <f>IF(A741="","",VLOOKUP($A741,'Infos Gerais'!$A$2:$I$101,7,FALSE))</f>
        <v>SEDESE</v>
      </c>
      <c r="D741" s="6" t="str">
        <f>IF(C741="","",VLOOKUP($A741,'Infos Gerais'!$A$2:$I$101,9,FALSE))</f>
        <v>AMP</v>
      </c>
      <c r="E741" s="126" t="s">
        <v>29</v>
      </c>
      <c r="F741" s="127"/>
      <c r="G741" s="128">
        <v>5</v>
      </c>
      <c r="H741" s="115">
        <v>45658</v>
      </c>
      <c r="I741" s="129">
        <v>45717</v>
      </c>
      <c r="J741" s="115">
        <v>45658</v>
      </c>
      <c r="K741" s="131"/>
      <c r="L741" s="130"/>
      <c r="M741" s="82">
        <v>0</v>
      </c>
    </row>
    <row r="742" spans="1:13" x14ac:dyDescent="0.25">
      <c r="A742" s="96" t="s">
        <v>1</v>
      </c>
      <c r="B742" s="44" t="str">
        <f>IF(C742="","",VLOOKUP($A742,'Infos Gerais'!$A$2:$D$101,4,FALSE))</f>
        <v>Vigente</v>
      </c>
      <c r="C742" s="5" t="str">
        <f>IF(A742="","",VLOOKUP($A742,'Infos Gerais'!$A$2:$I$101,7,FALSE))</f>
        <v>SEDESE</v>
      </c>
      <c r="D742" s="6" t="str">
        <f>IF(C742="","",VLOOKUP($A742,'Infos Gerais'!$A$2:$I$101,9,FALSE))</f>
        <v>AMP</v>
      </c>
      <c r="E742" s="126" t="s">
        <v>29</v>
      </c>
      <c r="F742" s="127"/>
      <c r="G742" s="128">
        <v>6</v>
      </c>
      <c r="H742" s="115">
        <v>45748</v>
      </c>
      <c r="I742" s="129">
        <v>45809</v>
      </c>
      <c r="J742" s="115">
        <v>45748</v>
      </c>
      <c r="K742" s="131"/>
      <c r="L742" s="130"/>
      <c r="M742" s="82">
        <v>0</v>
      </c>
    </row>
    <row r="743" spans="1:13" x14ac:dyDescent="0.25">
      <c r="A743" s="96" t="s">
        <v>1</v>
      </c>
      <c r="B743" s="44" t="str">
        <f>IF(C743="","",VLOOKUP($A743,'Infos Gerais'!$A$2:$D$101,4,FALSE))</f>
        <v>Vigente</v>
      </c>
      <c r="C743" s="5" t="str">
        <f>IF(A743="","",VLOOKUP($A743,'Infos Gerais'!$A$2:$I$101,7,FALSE))</f>
        <v>SEDESE</v>
      </c>
      <c r="D743" s="6" t="str">
        <f>IF(C743="","",VLOOKUP($A743,'Infos Gerais'!$A$2:$I$101,9,FALSE))</f>
        <v>AMP</v>
      </c>
      <c r="E743" s="126" t="s">
        <v>29</v>
      </c>
      <c r="F743" s="127"/>
      <c r="G743" s="128">
        <v>7</v>
      </c>
      <c r="H743" s="115">
        <v>45839</v>
      </c>
      <c r="I743" s="129">
        <v>45901</v>
      </c>
      <c r="J743" s="115">
        <v>45839</v>
      </c>
      <c r="K743" s="131"/>
      <c r="L743" s="130"/>
      <c r="M743" s="82">
        <v>0</v>
      </c>
    </row>
    <row r="744" spans="1:13" x14ac:dyDescent="0.25">
      <c r="A744" s="96" t="s">
        <v>1</v>
      </c>
      <c r="B744" s="44" t="str">
        <f>IF(C744="","",VLOOKUP($A744,'Infos Gerais'!$A$2:$D$101,4,FALSE))</f>
        <v>Vigente</v>
      </c>
      <c r="C744" s="5" t="str">
        <f>IF(A744="","",VLOOKUP($A744,'Infos Gerais'!$A$2:$I$101,7,FALSE))</f>
        <v>SEDESE</v>
      </c>
      <c r="D744" s="6" t="str">
        <f>IF(C744="","",VLOOKUP($A744,'Infos Gerais'!$A$2:$I$101,9,FALSE))</f>
        <v>AMP</v>
      </c>
      <c r="E744" s="126" t="s">
        <v>29</v>
      </c>
      <c r="F744" s="127"/>
      <c r="G744" s="128">
        <v>8</v>
      </c>
      <c r="H744" s="115">
        <v>45931</v>
      </c>
      <c r="I744" s="129">
        <v>45992</v>
      </c>
      <c r="J744" s="115">
        <v>45931</v>
      </c>
      <c r="K744" s="131"/>
      <c r="L744" s="130"/>
      <c r="M744" s="82">
        <v>0</v>
      </c>
    </row>
    <row r="745" spans="1:13" x14ac:dyDescent="0.25">
      <c r="A745" s="96" t="s">
        <v>1</v>
      </c>
      <c r="B745" s="44" t="str">
        <f>IF(C745="","",VLOOKUP($A745,'Infos Gerais'!$A$2:$D$101,4,FALSE))</f>
        <v>Vigente</v>
      </c>
      <c r="C745" s="5" t="str">
        <f>IF(A745="","",VLOOKUP($A745,'Infos Gerais'!$A$2:$I$101,7,FALSE))</f>
        <v>SEDESE</v>
      </c>
      <c r="D745" s="6" t="str">
        <f>IF(C745="","",VLOOKUP($A745,'Infos Gerais'!$A$2:$I$101,9,FALSE))</f>
        <v>AMP</v>
      </c>
      <c r="E745" s="126" t="s">
        <v>29</v>
      </c>
      <c r="F745" s="127"/>
      <c r="G745" s="128">
        <v>9</v>
      </c>
      <c r="H745" s="115">
        <v>46023</v>
      </c>
      <c r="I745" s="129">
        <v>46082</v>
      </c>
      <c r="J745" s="115">
        <v>46023</v>
      </c>
      <c r="K745" s="131"/>
      <c r="L745" s="130"/>
      <c r="M745" s="82">
        <v>0</v>
      </c>
    </row>
    <row r="746" spans="1:13" x14ac:dyDescent="0.25">
      <c r="A746" s="96" t="s">
        <v>1</v>
      </c>
      <c r="B746" s="44" t="str">
        <f>IF(C746="","",VLOOKUP($A746,'Infos Gerais'!$A$2:$D$101,4,FALSE))</f>
        <v>Vigente</v>
      </c>
      <c r="C746" s="5" t="str">
        <f>IF(A746="","",VLOOKUP($A746,'Infos Gerais'!$A$2:$I$101,7,FALSE))</f>
        <v>SEDESE</v>
      </c>
      <c r="D746" s="6" t="str">
        <f>IF(C746="","",VLOOKUP($A746,'Infos Gerais'!$A$2:$I$101,9,FALSE))</f>
        <v>AMP</v>
      </c>
      <c r="E746" s="126" t="s">
        <v>29</v>
      </c>
      <c r="F746" s="127"/>
      <c r="G746" s="128">
        <v>10</v>
      </c>
      <c r="H746" s="115">
        <v>46113</v>
      </c>
      <c r="I746" s="129">
        <v>46174</v>
      </c>
      <c r="J746" s="115">
        <v>46113</v>
      </c>
      <c r="K746" s="131"/>
      <c r="L746" s="130"/>
      <c r="M746" s="82">
        <v>0</v>
      </c>
    </row>
    <row r="747" spans="1:13" x14ac:dyDescent="0.25">
      <c r="A747" s="96" t="s">
        <v>1</v>
      </c>
      <c r="B747" s="44" t="str">
        <f>IF(C747="","",VLOOKUP($A747,'Infos Gerais'!$A$2:$D$101,4,FALSE))</f>
        <v>Vigente</v>
      </c>
      <c r="C747" s="5" t="str">
        <f>IF(A747="","",VLOOKUP($A747,'Infos Gerais'!$A$2:$I$101,7,FALSE))</f>
        <v>SEDESE</v>
      </c>
      <c r="D747" s="6" t="str">
        <f>IF(C747="","",VLOOKUP($A747,'Infos Gerais'!$A$2:$I$101,9,FALSE))</f>
        <v>AMP</v>
      </c>
      <c r="E747" s="126" t="s">
        <v>29</v>
      </c>
      <c r="F747" s="127"/>
      <c r="G747" s="128">
        <v>11</v>
      </c>
      <c r="H747" s="115">
        <v>46204</v>
      </c>
      <c r="I747" s="129">
        <v>46266</v>
      </c>
      <c r="J747" s="115">
        <v>46204</v>
      </c>
      <c r="K747" s="131"/>
      <c r="L747" s="130"/>
      <c r="M747" s="82">
        <v>0</v>
      </c>
    </row>
    <row r="748" spans="1:13" x14ac:dyDescent="0.25">
      <c r="A748" s="96" t="s">
        <v>1</v>
      </c>
      <c r="B748" s="44" t="str">
        <f>IF(C748="","",VLOOKUP($A748,'Infos Gerais'!$A$2:$D$101,4,FALSE))</f>
        <v>Vigente</v>
      </c>
      <c r="C748" s="5" t="str">
        <f>IF(A748="","",VLOOKUP($A748,'Infos Gerais'!$A$2:$I$101,7,FALSE))</f>
        <v>SEDESE</v>
      </c>
      <c r="D748" s="6" t="str">
        <f>IF(C748="","",VLOOKUP($A748,'Infos Gerais'!$A$2:$I$101,9,FALSE))</f>
        <v>AMP</v>
      </c>
      <c r="E748" s="126" t="s">
        <v>29</v>
      </c>
      <c r="F748" s="127"/>
      <c r="G748" s="128">
        <v>12</v>
      </c>
      <c r="H748" s="115">
        <v>46296</v>
      </c>
      <c r="I748" s="129">
        <v>46357</v>
      </c>
      <c r="J748" s="115">
        <v>46296</v>
      </c>
      <c r="K748" s="131"/>
      <c r="L748" s="130"/>
      <c r="M748" s="82">
        <v>0</v>
      </c>
    </row>
    <row r="749" spans="1:13" x14ac:dyDescent="0.25">
      <c r="A749" s="96"/>
      <c r="B749" s="44"/>
      <c r="C749" s="5"/>
      <c r="D749" s="6"/>
      <c r="E749" s="126"/>
      <c r="F749" s="127"/>
      <c r="G749" s="128"/>
      <c r="H749" s="115"/>
      <c r="I749" s="129"/>
      <c r="J749" s="115"/>
      <c r="K749" s="131"/>
      <c r="L749" s="130"/>
      <c r="M749" s="82">
        <v>0</v>
      </c>
    </row>
    <row r="750" spans="1:13" x14ac:dyDescent="0.25">
      <c r="A750" s="96"/>
      <c r="B750" s="44"/>
      <c r="C750" s="5"/>
      <c r="D750" s="6"/>
      <c r="E750" s="126"/>
      <c r="F750" s="127"/>
      <c r="G750" s="128"/>
      <c r="H750" s="115"/>
      <c r="I750" s="129"/>
      <c r="J750" s="115"/>
      <c r="K750" s="131"/>
      <c r="L750" s="130"/>
      <c r="M750" s="82">
        <v>0</v>
      </c>
    </row>
    <row r="751" spans="1:13" x14ac:dyDescent="0.25">
      <c r="A751" s="96"/>
      <c r="B751" s="44"/>
      <c r="C751" s="5"/>
      <c r="D751" s="6"/>
      <c r="E751" s="126"/>
      <c r="F751" s="127"/>
      <c r="G751" s="128"/>
      <c r="H751" s="115"/>
      <c r="I751" s="129"/>
      <c r="J751" s="115"/>
      <c r="K751" s="131"/>
      <c r="L751" s="130"/>
      <c r="M751" s="82">
        <v>0</v>
      </c>
    </row>
    <row r="752" spans="1:13" x14ac:dyDescent="0.25">
      <c r="A752" s="96"/>
      <c r="B752" s="44"/>
      <c r="C752" s="5"/>
      <c r="D752" s="6"/>
      <c r="E752" s="126"/>
      <c r="F752" s="127"/>
      <c r="G752" s="128"/>
      <c r="H752" s="115"/>
      <c r="I752" s="129"/>
      <c r="J752" s="115"/>
      <c r="K752" s="131"/>
      <c r="L752" s="130"/>
      <c r="M752" s="82">
        <v>0</v>
      </c>
    </row>
    <row r="753" spans="1:13" x14ac:dyDescent="0.25">
      <c r="A753" s="96"/>
      <c r="B753" s="44" t="str">
        <f>IF(C753="","",VLOOKUP($A753,'Infos Gerais'!$A$2:$D$101,4,FALSE))</f>
        <v/>
      </c>
      <c r="C753" s="5" t="str">
        <f>IF(A753="","",VLOOKUP($A753,'Infos Gerais'!$A$2:$I$101,7,FALSE))</f>
        <v/>
      </c>
      <c r="D753" s="6" t="str">
        <f>IF(C753="","",VLOOKUP($A753,'Infos Gerais'!$A$2:$I$101,9,FALSE))</f>
        <v/>
      </c>
      <c r="E753" s="126"/>
      <c r="F753" s="127"/>
      <c r="G753" s="128"/>
      <c r="H753" s="115"/>
      <c r="I753" s="129"/>
      <c r="J753" s="115"/>
      <c r="K753" s="131"/>
      <c r="L753" s="130"/>
      <c r="M753" s="82">
        <v>0</v>
      </c>
    </row>
    <row r="754" spans="1:13" x14ac:dyDescent="0.25">
      <c r="A754" s="96"/>
      <c r="B754" s="44" t="str">
        <f>IF(C754="","",VLOOKUP($A754,'Infos Gerais'!$A$2:$D$101,4,FALSE))</f>
        <v/>
      </c>
      <c r="C754" s="5" t="str">
        <f>IF(A754="","",VLOOKUP($A754,'Infos Gerais'!$A$2:$I$101,7,FALSE))</f>
        <v/>
      </c>
      <c r="D754" s="6" t="str">
        <f>IF(C754="","",VLOOKUP($A754,'Infos Gerais'!$A$2:$I$101,9,FALSE))</f>
        <v/>
      </c>
      <c r="E754" s="126"/>
      <c r="F754" s="127"/>
      <c r="G754" s="128"/>
      <c r="H754" s="115"/>
      <c r="I754" s="129"/>
      <c r="J754" s="115"/>
      <c r="K754" s="131"/>
      <c r="L754" s="130"/>
      <c r="M754" s="82">
        <v>0</v>
      </c>
    </row>
    <row r="755" spans="1:13" x14ac:dyDescent="0.25">
      <c r="A755" s="96"/>
      <c r="B755" s="44" t="str">
        <f>IF(C755="","",VLOOKUP($A755,'Infos Gerais'!$A$2:$D$101,4,FALSE))</f>
        <v/>
      </c>
      <c r="C755" s="5" t="str">
        <f>IF(A755="","",VLOOKUP($A755,'Infos Gerais'!$A$2:$I$101,7,FALSE))</f>
        <v/>
      </c>
      <c r="D755" s="6" t="str">
        <f>IF(C755="","",VLOOKUP($A755,'Infos Gerais'!$A$2:$I$101,9,FALSE))</f>
        <v/>
      </c>
      <c r="E755" s="126"/>
      <c r="F755" s="127"/>
      <c r="G755" s="128"/>
      <c r="H755" s="115"/>
      <c r="I755" s="129"/>
      <c r="J755" s="115"/>
      <c r="K755" s="131"/>
      <c r="L755" s="130"/>
      <c r="M755" s="82">
        <v>0</v>
      </c>
    </row>
    <row r="756" spans="1:13" x14ac:dyDescent="0.25">
      <c r="A756" s="96"/>
      <c r="B756" s="44" t="str">
        <f>IF(C756="","",VLOOKUP($A756,'Infos Gerais'!$A$2:$D$101,4,FALSE))</f>
        <v/>
      </c>
      <c r="C756" s="5" t="str">
        <f>IF(A756="","",VLOOKUP($A756,'Infos Gerais'!$A$2:$I$101,7,FALSE))</f>
        <v/>
      </c>
      <c r="D756" s="6" t="str">
        <f>IF(C756="","",VLOOKUP($A756,'Infos Gerais'!$A$2:$I$101,9,FALSE))</f>
        <v/>
      </c>
      <c r="E756" s="126"/>
      <c r="F756" s="127"/>
      <c r="G756" s="128"/>
      <c r="H756" s="115"/>
      <c r="I756" s="129"/>
      <c r="J756" s="115"/>
      <c r="K756" s="131"/>
      <c r="L756" s="130"/>
      <c r="M756" s="82">
        <v>0</v>
      </c>
    </row>
    <row r="757" spans="1:13" x14ac:dyDescent="0.25">
      <c r="A757" s="96"/>
      <c r="B757" s="44" t="str">
        <f>IF(C757="","",VLOOKUP($A757,'Infos Gerais'!$A$2:$D$101,4,FALSE))</f>
        <v/>
      </c>
      <c r="C757" s="5" t="str">
        <f>IF(A757="","",VLOOKUP($A757,'Infos Gerais'!$A$2:$I$101,7,FALSE))</f>
        <v/>
      </c>
      <c r="D757" s="6" t="str">
        <f>IF(C757="","",VLOOKUP($A757,'Infos Gerais'!$A$2:$I$101,9,FALSE))</f>
        <v/>
      </c>
      <c r="E757" s="126"/>
      <c r="F757" s="127"/>
      <c r="G757" s="128"/>
      <c r="H757" s="115"/>
      <c r="I757" s="129"/>
      <c r="J757" s="115"/>
      <c r="K757" s="131"/>
      <c r="L757" s="130"/>
      <c r="M757" s="82">
        <v>0</v>
      </c>
    </row>
    <row r="758" spans="1:13" x14ac:dyDescent="0.25">
      <c r="A758" s="96"/>
      <c r="B758" s="44" t="str">
        <f>IF(C758="","",VLOOKUP($A758,'Infos Gerais'!$A$2:$D$101,4,FALSE))</f>
        <v/>
      </c>
      <c r="C758" s="5" t="str">
        <f>IF(A758="","",VLOOKUP($A758,'Infos Gerais'!$A$2:$I$101,7,FALSE))</f>
        <v/>
      </c>
      <c r="D758" s="6" t="str">
        <f>IF(C758="","",VLOOKUP($A758,'Infos Gerais'!$A$2:$I$101,9,FALSE))</f>
        <v/>
      </c>
      <c r="E758" s="126"/>
      <c r="F758" s="127"/>
      <c r="G758" s="128"/>
      <c r="H758" s="115"/>
      <c r="I758" s="129"/>
      <c r="J758" s="115"/>
      <c r="K758" s="131"/>
      <c r="L758" s="130"/>
      <c r="M758" s="82">
        <v>0</v>
      </c>
    </row>
    <row r="759" spans="1:13" x14ac:dyDescent="0.25">
      <c r="A759" s="96"/>
      <c r="B759" s="44" t="str">
        <f>IF(C759="","",VLOOKUP($A759,'Infos Gerais'!$A$2:$D$101,4,FALSE))</f>
        <v/>
      </c>
      <c r="C759" s="5" t="str">
        <f>IF(A759="","",VLOOKUP($A759,'Infos Gerais'!$A$2:$I$101,7,FALSE))</f>
        <v/>
      </c>
      <c r="D759" s="6" t="str">
        <f>IF(C759="","",VLOOKUP($A759,'Infos Gerais'!$A$2:$I$101,9,FALSE))</f>
        <v/>
      </c>
      <c r="E759" s="126"/>
      <c r="F759" s="127"/>
      <c r="G759" s="128"/>
      <c r="H759" s="115"/>
      <c r="I759" s="129"/>
      <c r="J759" s="115"/>
      <c r="K759" s="131"/>
      <c r="L759" s="130"/>
      <c r="M759" s="82">
        <v>0</v>
      </c>
    </row>
    <row r="760" spans="1:13" x14ac:dyDescent="0.25">
      <c r="A760" s="96"/>
      <c r="B760" s="44" t="str">
        <f>IF(C760="","",VLOOKUP($A760,'Infos Gerais'!$A$2:$D$101,4,FALSE))</f>
        <v/>
      </c>
      <c r="C760" s="5" t="str">
        <f>IF(A760="","",VLOOKUP($A760,'Infos Gerais'!$A$2:$I$101,7,FALSE))</f>
        <v/>
      </c>
      <c r="D760" s="6" t="str">
        <f>IF(C760="","",VLOOKUP($A760,'Infos Gerais'!$A$2:$I$101,9,FALSE))</f>
        <v/>
      </c>
      <c r="E760" s="126"/>
      <c r="F760" s="127"/>
      <c r="G760" s="128"/>
      <c r="H760" s="115"/>
      <c r="I760" s="129"/>
      <c r="J760" s="115"/>
      <c r="K760" s="131"/>
      <c r="L760" s="130"/>
      <c r="M760" s="82">
        <v>0</v>
      </c>
    </row>
    <row r="761" spans="1:13" x14ac:dyDescent="0.25">
      <c r="A761" s="96"/>
      <c r="B761" s="44" t="str">
        <f>IF(C761="","",VLOOKUP($A761,'Infos Gerais'!$A$2:$D$101,4,FALSE))</f>
        <v/>
      </c>
      <c r="C761" s="5" t="str">
        <f>IF(A761="","",VLOOKUP($A761,'Infos Gerais'!$A$2:$I$101,7,FALSE))</f>
        <v/>
      </c>
      <c r="D761" s="6" t="str">
        <f>IF(C761="","",VLOOKUP($A761,'Infos Gerais'!$A$2:$I$101,9,FALSE))</f>
        <v/>
      </c>
      <c r="E761" s="126"/>
      <c r="F761" s="127"/>
      <c r="G761" s="128"/>
      <c r="H761" s="115"/>
      <c r="I761" s="129"/>
      <c r="J761" s="115"/>
      <c r="K761" s="131"/>
      <c r="L761" s="130"/>
      <c r="M761" s="82">
        <v>0</v>
      </c>
    </row>
    <row r="762" spans="1:13" x14ac:dyDescent="0.25">
      <c r="A762" s="96"/>
      <c r="B762" s="44" t="str">
        <f>IF(C762="","",VLOOKUP($A762,'Infos Gerais'!$A$2:$D$101,4,FALSE))</f>
        <v/>
      </c>
      <c r="C762" s="5" t="str">
        <f>IF(A762="","",VLOOKUP($A762,'Infos Gerais'!$A$2:$I$101,7,FALSE))</f>
        <v/>
      </c>
      <c r="D762" s="6" t="str">
        <f>IF(C762="","",VLOOKUP($A762,'Infos Gerais'!$A$2:$I$101,9,FALSE))</f>
        <v/>
      </c>
      <c r="E762" s="126"/>
      <c r="F762" s="127"/>
      <c r="G762" s="128"/>
      <c r="H762" s="115"/>
      <c r="I762" s="129"/>
      <c r="J762" s="115"/>
      <c r="K762" s="131"/>
      <c r="L762" s="130"/>
      <c r="M762" s="82">
        <v>0</v>
      </c>
    </row>
    <row r="763" spans="1:13" x14ac:dyDescent="0.25">
      <c r="A763" s="96"/>
      <c r="B763" s="44" t="str">
        <f>IF(C763="","",VLOOKUP($A763,'Infos Gerais'!$A$2:$D$101,4,FALSE))</f>
        <v/>
      </c>
      <c r="C763" s="5" t="str">
        <f>IF(A763="","",VLOOKUP($A763,'Infos Gerais'!$A$2:$I$101,7,FALSE))</f>
        <v/>
      </c>
      <c r="D763" s="6" t="str">
        <f>IF(C763="","",VLOOKUP($A763,'Infos Gerais'!$A$2:$I$101,9,FALSE))</f>
        <v/>
      </c>
      <c r="E763" s="126"/>
      <c r="F763" s="127"/>
      <c r="G763" s="128"/>
      <c r="H763" s="115"/>
      <c r="I763" s="129"/>
      <c r="J763" s="115"/>
      <c r="K763" s="131"/>
      <c r="L763" s="130"/>
      <c r="M763" s="82">
        <v>0</v>
      </c>
    </row>
    <row r="764" spans="1:13" x14ac:dyDescent="0.25">
      <c r="A764" s="96"/>
      <c r="B764" s="44" t="str">
        <f>IF(C764="","",VLOOKUP($A764,'Infos Gerais'!$A$2:$D$101,4,FALSE))</f>
        <v/>
      </c>
      <c r="C764" s="5" t="str">
        <f>IF(A764="","",VLOOKUP($A764,'Infos Gerais'!$A$2:$I$101,7,FALSE))</f>
        <v/>
      </c>
      <c r="D764" s="6" t="str">
        <f>IF(C764="","",VLOOKUP($A764,'Infos Gerais'!$A$2:$I$101,9,FALSE))</f>
        <v/>
      </c>
      <c r="E764" s="126"/>
      <c r="F764" s="127"/>
      <c r="G764" s="128"/>
      <c r="H764" s="115"/>
      <c r="I764" s="129"/>
      <c r="J764" s="115"/>
      <c r="K764" s="131"/>
      <c r="L764" s="130"/>
      <c r="M764" s="82">
        <v>0</v>
      </c>
    </row>
    <row r="765" spans="1:13" x14ac:dyDescent="0.25">
      <c r="A765" s="96"/>
      <c r="B765" s="44" t="str">
        <f>IF(C765="","",VLOOKUP($A765,'Infos Gerais'!$A$2:$D$101,4,FALSE))</f>
        <v/>
      </c>
      <c r="C765" s="5" t="str">
        <f>IF(A765="","",VLOOKUP($A765,'Infos Gerais'!$A$2:$I$101,7,FALSE))</f>
        <v/>
      </c>
      <c r="D765" s="6" t="str">
        <f>IF(C765="","",VLOOKUP($A765,'Infos Gerais'!$A$2:$I$101,9,FALSE))</f>
        <v/>
      </c>
      <c r="E765" s="126"/>
      <c r="F765" s="127"/>
      <c r="G765" s="128"/>
      <c r="H765" s="115"/>
      <c r="I765" s="129"/>
      <c r="J765" s="115"/>
      <c r="K765" s="131"/>
      <c r="L765" s="130"/>
      <c r="M765" s="82">
        <v>0</v>
      </c>
    </row>
    <row r="766" spans="1:13" x14ac:dyDescent="0.25">
      <c r="A766" s="96"/>
      <c r="B766" s="44" t="str">
        <f>IF(C766="","",VLOOKUP($A766,'Infos Gerais'!$A$2:$D$101,4,FALSE))</f>
        <v/>
      </c>
      <c r="C766" s="5" t="str">
        <f>IF(A766="","",VLOOKUP($A766,'Infos Gerais'!$A$2:$I$101,7,FALSE))</f>
        <v/>
      </c>
      <c r="D766" s="6" t="str">
        <f>IF(C766="","",VLOOKUP($A766,'Infos Gerais'!$A$2:$I$101,9,FALSE))</f>
        <v/>
      </c>
      <c r="E766" s="126"/>
      <c r="F766" s="127"/>
      <c r="G766" s="128"/>
      <c r="H766" s="115"/>
      <c r="I766" s="129"/>
      <c r="J766" s="115"/>
      <c r="K766" s="131"/>
      <c r="L766" s="130"/>
      <c r="M766" s="82">
        <v>0</v>
      </c>
    </row>
    <row r="767" spans="1:13" x14ac:dyDescent="0.25">
      <c r="A767" s="96"/>
      <c r="B767" s="44" t="str">
        <f>IF(C767="","",VLOOKUP($A767,'Infos Gerais'!$A$2:$D$101,4,FALSE))</f>
        <v/>
      </c>
      <c r="C767" s="5" t="str">
        <f>IF(A767="","",VLOOKUP($A767,'Infos Gerais'!$A$2:$I$101,7,FALSE))</f>
        <v/>
      </c>
      <c r="D767" s="6" t="str">
        <f>IF(C767="","",VLOOKUP($A767,'Infos Gerais'!$A$2:$I$101,9,FALSE))</f>
        <v/>
      </c>
      <c r="E767" s="126"/>
      <c r="F767" s="127"/>
      <c r="G767" s="128"/>
      <c r="H767" s="115"/>
      <c r="I767" s="129"/>
      <c r="J767" s="115"/>
      <c r="K767" s="131"/>
      <c r="L767" s="130"/>
      <c r="M767" s="82">
        <v>0</v>
      </c>
    </row>
    <row r="768" spans="1:13" x14ac:dyDescent="0.25">
      <c r="A768" s="96"/>
      <c r="B768" s="44" t="str">
        <f>IF(C768="","",VLOOKUP($A768,'Infos Gerais'!$A$2:$D$101,4,FALSE))</f>
        <v/>
      </c>
      <c r="C768" s="5" t="str">
        <f>IF(A768="","",VLOOKUP($A768,'Infos Gerais'!$A$2:$I$101,7,FALSE))</f>
        <v/>
      </c>
      <c r="D768" s="6" t="str">
        <f>IF(C768="","",VLOOKUP($A768,'Infos Gerais'!$A$2:$I$101,9,FALSE))</f>
        <v/>
      </c>
      <c r="E768" s="126"/>
      <c r="F768" s="127"/>
      <c r="G768" s="128"/>
      <c r="H768" s="115"/>
      <c r="I768" s="129"/>
      <c r="J768" s="115"/>
      <c r="K768" s="131"/>
      <c r="L768" s="130"/>
      <c r="M768" s="82">
        <v>0</v>
      </c>
    </row>
    <row r="769" spans="1:13" x14ac:dyDescent="0.25">
      <c r="A769" s="96"/>
      <c r="B769" s="44" t="str">
        <f>IF(C769="","",VLOOKUP($A769,'Infos Gerais'!$A$2:$D$101,4,FALSE))</f>
        <v/>
      </c>
      <c r="C769" s="5" t="str">
        <f>IF(A769="","",VLOOKUP($A769,'Infos Gerais'!$A$2:$I$101,7,FALSE))</f>
        <v/>
      </c>
      <c r="D769" s="6" t="str">
        <f>IF(C769="","",VLOOKUP($A769,'Infos Gerais'!$A$2:$I$101,9,FALSE))</f>
        <v/>
      </c>
      <c r="E769" s="126"/>
      <c r="F769" s="127"/>
      <c r="G769" s="128"/>
      <c r="H769" s="115"/>
      <c r="I769" s="129"/>
      <c r="J769" s="115"/>
      <c r="K769" s="131"/>
      <c r="L769" s="130"/>
      <c r="M769" s="82">
        <v>0</v>
      </c>
    </row>
    <row r="770" spans="1:13" x14ac:dyDescent="0.25">
      <c r="A770" s="96"/>
      <c r="B770" s="44" t="str">
        <f>IF(C770="","",VLOOKUP($A770,'Infos Gerais'!$A$2:$D$101,4,FALSE))</f>
        <v/>
      </c>
      <c r="C770" s="5" t="str">
        <f>IF(A770="","",VLOOKUP($A770,'Infos Gerais'!$A$2:$I$101,7,FALSE))</f>
        <v/>
      </c>
      <c r="D770" s="6" t="str">
        <f>IF(C770="","",VLOOKUP($A770,'Infos Gerais'!$A$2:$I$101,9,FALSE))</f>
        <v/>
      </c>
      <c r="E770" s="126"/>
      <c r="F770" s="127"/>
      <c r="G770" s="128"/>
      <c r="H770" s="115"/>
      <c r="I770" s="129"/>
      <c r="J770" s="115"/>
      <c r="K770" s="131"/>
      <c r="L770" s="130"/>
      <c r="M770" s="82">
        <v>0</v>
      </c>
    </row>
    <row r="771" spans="1:13" x14ac:dyDescent="0.25">
      <c r="A771" s="96"/>
      <c r="B771" s="44" t="str">
        <f>IF(C771="","",VLOOKUP($A771,'Infos Gerais'!$A$2:$D$101,4,FALSE))</f>
        <v/>
      </c>
      <c r="C771" s="5" t="str">
        <f>IF(A771="","",VLOOKUP($A771,'Infos Gerais'!$A$2:$I$101,7,FALSE))</f>
        <v/>
      </c>
      <c r="D771" s="6" t="str">
        <f>IF(C771="","",VLOOKUP($A771,'Infos Gerais'!$A$2:$I$101,9,FALSE))</f>
        <v/>
      </c>
      <c r="E771" s="126"/>
      <c r="F771" s="127"/>
      <c r="G771" s="128"/>
      <c r="H771" s="115"/>
      <c r="I771" s="129"/>
      <c r="J771" s="115"/>
      <c r="K771" s="131"/>
      <c r="L771" s="130"/>
      <c r="M771" s="82">
        <v>0</v>
      </c>
    </row>
    <row r="772" spans="1:13" x14ac:dyDescent="0.25">
      <c r="A772" s="96"/>
      <c r="B772" s="44" t="str">
        <f>IF(C772="","",VLOOKUP($A772,'Infos Gerais'!$A$2:$D$101,4,FALSE))</f>
        <v/>
      </c>
      <c r="C772" s="5" t="str">
        <f>IF(A772="","",VLOOKUP($A772,'Infos Gerais'!$A$2:$I$101,7,FALSE))</f>
        <v/>
      </c>
      <c r="D772" s="6" t="str">
        <f>IF(C772="","",VLOOKUP($A772,'Infos Gerais'!$A$2:$I$101,9,FALSE))</f>
        <v/>
      </c>
      <c r="E772" s="126"/>
      <c r="F772" s="127"/>
      <c r="G772" s="128"/>
      <c r="H772" s="115"/>
      <c r="I772" s="129"/>
      <c r="J772" s="115"/>
      <c r="K772" s="131"/>
      <c r="L772" s="130"/>
      <c r="M772" s="82">
        <v>0</v>
      </c>
    </row>
    <row r="773" spans="1:13" x14ac:dyDescent="0.25">
      <c r="A773" s="96"/>
      <c r="B773" s="44" t="str">
        <f>IF(C773="","",VLOOKUP($A773,'Infos Gerais'!$A$2:$D$101,4,FALSE))</f>
        <v/>
      </c>
      <c r="C773" s="5" t="str">
        <f>IF(A773="","",VLOOKUP($A773,'Infos Gerais'!$A$2:$I$101,7,FALSE))</f>
        <v/>
      </c>
      <c r="D773" s="6" t="str">
        <f>IF(C773="","",VLOOKUP($A773,'Infos Gerais'!$A$2:$I$101,9,FALSE))</f>
        <v/>
      </c>
      <c r="E773" s="126"/>
      <c r="F773" s="127"/>
      <c r="G773" s="128"/>
      <c r="H773" s="115"/>
      <c r="I773" s="129"/>
      <c r="J773" s="115"/>
      <c r="K773" s="131"/>
      <c r="L773" s="130"/>
      <c r="M773" s="82">
        <v>0</v>
      </c>
    </row>
    <row r="774" spans="1:13" x14ac:dyDescent="0.25">
      <c r="A774" s="96"/>
      <c r="B774" s="44" t="str">
        <f>IF(C774="","",VLOOKUP($A774,'Infos Gerais'!$A$2:$D$101,4,FALSE))</f>
        <v/>
      </c>
      <c r="C774" s="5" t="str">
        <f>IF(A774="","",VLOOKUP($A774,'Infos Gerais'!$A$2:$I$101,7,FALSE))</f>
        <v/>
      </c>
      <c r="D774" s="6" t="str">
        <f>IF(C774="","",VLOOKUP($A774,'Infos Gerais'!$A$2:$I$101,9,FALSE))</f>
        <v/>
      </c>
      <c r="E774" s="126"/>
      <c r="F774" s="127"/>
      <c r="G774" s="128"/>
      <c r="H774" s="115"/>
      <c r="I774" s="129"/>
      <c r="J774" s="115"/>
      <c r="K774" s="131"/>
      <c r="L774" s="130"/>
      <c r="M774" s="82">
        <v>0</v>
      </c>
    </row>
    <row r="775" spans="1:13" x14ac:dyDescent="0.25">
      <c r="A775" s="96"/>
      <c r="B775" s="44" t="str">
        <f>IF(C775="","",VLOOKUP($A775,'Infos Gerais'!$A$2:$D$101,4,FALSE))</f>
        <v/>
      </c>
      <c r="C775" s="5" t="str">
        <f>IF(A775="","",VLOOKUP($A775,'Infos Gerais'!$A$2:$I$101,7,FALSE))</f>
        <v/>
      </c>
      <c r="D775" s="6" t="str">
        <f>IF(C775="","",VLOOKUP($A775,'Infos Gerais'!$A$2:$I$101,9,FALSE))</f>
        <v/>
      </c>
      <c r="E775" s="126"/>
      <c r="F775" s="127"/>
      <c r="G775" s="128"/>
      <c r="H775" s="115"/>
      <c r="I775" s="129"/>
      <c r="J775" s="115"/>
      <c r="K775" s="131"/>
      <c r="L775" s="130"/>
      <c r="M775" s="82">
        <v>0</v>
      </c>
    </row>
    <row r="776" spans="1:13" x14ac:dyDescent="0.25">
      <c r="A776" s="96"/>
      <c r="B776" s="44" t="str">
        <f>IF(C776="","",VLOOKUP($A776,'Infos Gerais'!$A$2:$D$101,4,FALSE))</f>
        <v/>
      </c>
      <c r="C776" s="5" t="str">
        <f>IF(A776="","",VLOOKUP($A776,'Infos Gerais'!$A$2:$I$101,7,FALSE))</f>
        <v/>
      </c>
      <c r="D776" s="6" t="str">
        <f>IF(C776="","",VLOOKUP($A776,'Infos Gerais'!$A$2:$I$101,9,FALSE))</f>
        <v/>
      </c>
      <c r="E776" s="126"/>
      <c r="F776" s="127"/>
      <c r="G776" s="128"/>
      <c r="H776" s="115"/>
      <c r="I776" s="129"/>
      <c r="J776" s="115"/>
      <c r="K776" s="131"/>
      <c r="L776" s="130"/>
      <c r="M776" s="82">
        <v>0</v>
      </c>
    </row>
    <row r="777" spans="1:13" x14ac:dyDescent="0.25">
      <c r="A777" s="96"/>
      <c r="B777" s="44" t="str">
        <f>IF(C777="","",VLOOKUP($A777,'Infos Gerais'!$A$2:$D$101,4,FALSE))</f>
        <v/>
      </c>
      <c r="C777" s="5" t="str">
        <f>IF(A777="","",VLOOKUP($A777,'Infos Gerais'!$A$2:$I$101,7,FALSE))</f>
        <v/>
      </c>
      <c r="D777" s="6" t="str">
        <f>IF(C777="","",VLOOKUP($A777,'Infos Gerais'!$A$2:$I$101,9,FALSE))</f>
        <v/>
      </c>
      <c r="E777" s="126"/>
      <c r="F777" s="127"/>
      <c r="G777" s="128"/>
      <c r="H777" s="115"/>
      <c r="I777" s="129"/>
      <c r="J777" s="115"/>
      <c r="K777" s="131"/>
      <c r="L777" s="130"/>
      <c r="M777" s="82">
        <v>0</v>
      </c>
    </row>
    <row r="778" spans="1:13" x14ac:dyDescent="0.25">
      <c r="A778" s="96"/>
      <c r="B778" s="44" t="str">
        <f>IF(C778="","",VLOOKUP($A778,'Infos Gerais'!$A$2:$D$101,4,FALSE))</f>
        <v/>
      </c>
      <c r="C778" s="5" t="str">
        <f>IF(A778="","",VLOOKUP($A778,'Infos Gerais'!$A$2:$I$101,7,FALSE))</f>
        <v/>
      </c>
      <c r="D778" s="6" t="str">
        <f>IF(C778="","",VLOOKUP($A778,'Infos Gerais'!$A$2:$I$101,9,FALSE))</f>
        <v/>
      </c>
      <c r="E778" s="126"/>
      <c r="F778" s="127"/>
      <c r="G778" s="128"/>
      <c r="H778" s="115"/>
      <c r="I778" s="129"/>
      <c r="J778" s="115"/>
      <c r="K778" s="131"/>
      <c r="L778" s="130"/>
      <c r="M778" s="82">
        <v>0</v>
      </c>
    </row>
    <row r="779" spans="1:13" x14ac:dyDescent="0.25">
      <c r="A779" s="96"/>
      <c r="B779" s="44" t="str">
        <f>IF(C779="","",VLOOKUP($A779,'Infos Gerais'!$A$2:$D$101,4,FALSE))</f>
        <v/>
      </c>
      <c r="C779" s="5" t="str">
        <f>IF(A779="","",VLOOKUP($A779,'Infos Gerais'!$A$2:$I$101,7,FALSE))</f>
        <v/>
      </c>
      <c r="D779" s="6" t="str">
        <f>IF(C779="","",VLOOKUP($A779,'Infos Gerais'!$A$2:$I$101,9,FALSE))</f>
        <v/>
      </c>
      <c r="E779" s="126"/>
      <c r="F779" s="127"/>
      <c r="G779" s="128"/>
      <c r="H779" s="115"/>
      <c r="I779" s="129"/>
      <c r="J779" s="115"/>
      <c r="K779" s="131"/>
      <c r="L779" s="130"/>
      <c r="M779" s="82">
        <v>0</v>
      </c>
    </row>
    <row r="780" spans="1:13" x14ac:dyDescent="0.25">
      <c r="A780" s="96"/>
      <c r="B780" s="44" t="str">
        <f>IF(C780="","",VLOOKUP($A780,'Infos Gerais'!$A$2:$D$101,4,FALSE))</f>
        <v/>
      </c>
      <c r="C780" s="5" t="str">
        <f>IF(A780="","",VLOOKUP($A780,'Infos Gerais'!$A$2:$I$101,7,FALSE))</f>
        <v/>
      </c>
      <c r="D780" s="6" t="str">
        <f>IF(C780="","",VLOOKUP($A780,'Infos Gerais'!$A$2:$I$101,9,FALSE))</f>
        <v/>
      </c>
      <c r="E780" s="126"/>
      <c r="F780" s="127"/>
      <c r="G780" s="128"/>
      <c r="H780" s="115"/>
      <c r="I780" s="129"/>
      <c r="J780" s="115"/>
      <c r="K780" s="131"/>
      <c r="L780" s="130"/>
      <c r="M780" s="82">
        <v>0</v>
      </c>
    </row>
    <row r="781" spans="1:13" x14ac:dyDescent="0.25">
      <c r="A781" s="96"/>
      <c r="B781" s="44" t="str">
        <f>IF(C781="","",VLOOKUP($A781,'Infos Gerais'!$A$2:$D$101,4,FALSE))</f>
        <v/>
      </c>
      <c r="C781" s="5" t="str">
        <f>IF(A781="","",VLOOKUP($A781,'Infos Gerais'!$A$2:$I$101,7,FALSE))</f>
        <v/>
      </c>
      <c r="D781" s="6" t="str">
        <f>IF(C781="","",VLOOKUP($A781,'Infos Gerais'!$A$2:$I$101,9,FALSE))</f>
        <v/>
      </c>
      <c r="E781" s="126"/>
      <c r="F781" s="127"/>
      <c r="G781" s="128"/>
      <c r="H781" s="115"/>
      <c r="I781" s="129"/>
      <c r="J781" s="115"/>
      <c r="K781" s="131"/>
      <c r="L781" s="130"/>
      <c r="M781" s="82">
        <v>0</v>
      </c>
    </row>
    <row r="782" spans="1:13" x14ac:dyDescent="0.25">
      <c r="A782" s="96"/>
      <c r="B782" s="44" t="str">
        <f>IF(C782="","",VLOOKUP($A782,'Infos Gerais'!$A$2:$D$101,4,FALSE))</f>
        <v/>
      </c>
      <c r="C782" s="5" t="str">
        <f>IF(A782="","",VLOOKUP($A782,'Infos Gerais'!$A$2:$I$101,7,FALSE))</f>
        <v/>
      </c>
      <c r="D782" s="6" t="str">
        <f>IF(C782="","",VLOOKUP($A782,'Infos Gerais'!$A$2:$I$101,9,FALSE))</f>
        <v/>
      </c>
      <c r="E782" s="126"/>
      <c r="F782" s="127"/>
      <c r="G782" s="128"/>
      <c r="H782" s="115"/>
      <c r="I782" s="129"/>
      <c r="J782" s="115"/>
      <c r="K782" s="131"/>
      <c r="L782" s="130"/>
      <c r="M782" s="82">
        <v>0</v>
      </c>
    </row>
    <row r="783" spans="1:13" x14ac:dyDescent="0.25">
      <c r="A783" s="96"/>
      <c r="B783" s="44" t="str">
        <f>IF(C783="","",VLOOKUP($A783,'Infos Gerais'!$A$2:$D$101,4,FALSE))</f>
        <v/>
      </c>
      <c r="C783" s="5" t="str">
        <f>IF(A783="","",VLOOKUP($A783,'Infos Gerais'!$A$2:$I$101,7,FALSE))</f>
        <v/>
      </c>
      <c r="D783" s="6" t="str">
        <f>IF(C783="","",VLOOKUP($A783,'Infos Gerais'!$A$2:$I$101,9,FALSE))</f>
        <v/>
      </c>
      <c r="E783" s="126"/>
      <c r="F783" s="127"/>
      <c r="G783" s="128"/>
      <c r="H783" s="115"/>
      <c r="I783" s="129"/>
      <c r="J783" s="115"/>
      <c r="K783" s="131"/>
      <c r="L783" s="130"/>
      <c r="M783" s="82">
        <v>0</v>
      </c>
    </row>
    <row r="784" spans="1:13" x14ac:dyDescent="0.25">
      <c r="A784" s="96"/>
      <c r="B784" s="44" t="str">
        <f>IF(C784="","",VLOOKUP($A784,'Infos Gerais'!$A$2:$D$101,4,FALSE))</f>
        <v/>
      </c>
      <c r="C784" s="5" t="str">
        <f>IF(A784="","",VLOOKUP($A784,'Infos Gerais'!$A$2:$I$101,7,FALSE))</f>
        <v/>
      </c>
      <c r="D784" s="6" t="str">
        <f>IF(C784="","",VLOOKUP($A784,'Infos Gerais'!$A$2:$I$101,9,FALSE))</f>
        <v/>
      </c>
      <c r="E784" s="126"/>
      <c r="F784" s="127"/>
      <c r="G784" s="128"/>
      <c r="H784" s="115"/>
      <c r="I784" s="129"/>
      <c r="J784" s="115"/>
      <c r="K784" s="131"/>
      <c r="L784" s="130"/>
      <c r="M784" s="82">
        <v>0</v>
      </c>
    </row>
    <row r="785" spans="1:13" x14ac:dyDescent="0.25">
      <c r="A785" s="96"/>
      <c r="B785" s="44" t="str">
        <f>IF(C785="","",VLOOKUP($A785,'Infos Gerais'!$A$2:$D$101,4,FALSE))</f>
        <v/>
      </c>
      <c r="C785" s="5" t="str">
        <f>IF(A785="","",VLOOKUP($A785,'Infos Gerais'!$A$2:$I$101,7,FALSE))</f>
        <v/>
      </c>
      <c r="D785" s="6" t="str">
        <f>IF(C785="","",VLOOKUP($A785,'Infos Gerais'!$A$2:$I$101,9,FALSE))</f>
        <v/>
      </c>
      <c r="E785" s="126"/>
      <c r="F785" s="127"/>
      <c r="G785" s="128"/>
      <c r="H785" s="115"/>
      <c r="I785" s="129"/>
      <c r="J785" s="115"/>
      <c r="K785" s="131"/>
      <c r="L785" s="130"/>
      <c r="M785" s="82">
        <v>0</v>
      </c>
    </row>
    <row r="786" spans="1:13" x14ac:dyDescent="0.25">
      <c r="A786" s="96"/>
      <c r="B786" s="44" t="str">
        <f>IF(C786="","",VLOOKUP($A786,'Infos Gerais'!$A$2:$D$101,4,FALSE))</f>
        <v/>
      </c>
      <c r="C786" s="5" t="str">
        <f>IF(A786="","",VLOOKUP($A786,'Infos Gerais'!$A$2:$I$101,7,FALSE))</f>
        <v/>
      </c>
      <c r="D786" s="6" t="str">
        <f>IF(C786="","",VLOOKUP($A786,'Infos Gerais'!$A$2:$I$101,9,FALSE))</f>
        <v/>
      </c>
      <c r="E786" s="126"/>
      <c r="F786" s="127"/>
      <c r="G786" s="128"/>
      <c r="H786" s="115"/>
      <c r="I786" s="129"/>
      <c r="J786" s="115"/>
      <c r="K786" s="131"/>
      <c r="L786" s="130"/>
      <c r="M786" s="82">
        <v>0</v>
      </c>
    </row>
    <row r="787" spans="1:13" x14ac:dyDescent="0.25">
      <c r="A787" s="96"/>
      <c r="B787" s="44" t="str">
        <f>IF(C787="","",VLOOKUP($A787,'Infos Gerais'!$A$2:$D$101,4,FALSE))</f>
        <v/>
      </c>
      <c r="C787" s="5" t="str">
        <f>IF(A787="","",VLOOKUP($A787,'Infos Gerais'!$A$2:$I$101,7,FALSE))</f>
        <v/>
      </c>
      <c r="D787" s="6" t="str">
        <f>IF(C787="","",VLOOKUP($A787,'Infos Gerais'!$A$2:$I$101,9,FALSE))</f>
        <v/>
      </c>
      <c r="E787" s="126"/>
      <c r="F787" s="127"/>
      <c r="G787" s="128"/>
      <c r="H787" s="115"/>
      <c r="I787" s="129"/>
      <c r="J787" s="115"/>
      <c r="K787" s="131"/>
      <c r="L787" s="130"/>
      <c r="M787" s="82">
        <v>0</v>
      </c>
    </row>
    <row r="788" spans="1:13" x14ac:dyDescent="0.25">
      <c r="A788" s="96"/>
      <c r="B788" s="44" t="str">
        <f>IF(C788="","",VLOOKUP($A788,'Infos Gerais'!$A$2:$D$101,4,FALSE))</f>
        <v/>
      </c>
      <c r="C788" s="5" t="str">
        <f>IF(A788="","",VLOOKUP($A788,'Infos Gerais'!$A$2:$I$101,7,FALSE))</f>
        <v/>
      </c>
      <c r="D788" s="6" t="str">
        <f>IF(C788="","",VLOOKUP($A788,'Infos Gerais'!$A$2:$I$101,9,FALSE))</f>
        <v/>
      </c>
      <c r="E788" s="126"/>
      <c r="F788" s="127"/>
      <c r="G788" s="128"/>
      <c r="H788" s="115"/>
      <c r="I788" s="129"/>
      <c r="J788" s="115"/>
      <c r="K788" s="131"/>
      <c r="L788" s="130"/>
      <c r="M788" s="82">
        <v>0</v>
      </c>
    </row>
    <row r="789" spans="1:13" x14ac:dyDescent="0.25">
      <c r="A789" s="96"/>
      <c r="B789" s="44" t="str">
        <f>IF(C789="","",VLOOKUP($A789,'Infos Gerais'!$A$2:$D$101,4,FALSE))</f>
        <v/>
      </c>
      <c r="C789" s="5" t="str">
        <f>IF(A789="","",VLOOKUP($A789,'Infos Gerais'!$A$2:$I$101,7,FALSE))</f>
        <v/>
      </c>
      <c r="D789" s="6" t="str">
        <f>IF(C789="","",VLOOKUP($A789,'Infos Gerais'!$A$2:$I$101,9,FALSE))</f>
        <v/>
      </c>
      <c r="E789" s="126"/>
      <c r="F789" s="127"/>
      <c r="G789" s="128"/>
      <c r="H789" s="115"/>
      <c r="I789" s="129"/>
      <c r="J789" s="115"/>
      <c r="K789" s="131"/>
      <c r="L789" s="130"/>
      <c r="M789" s="82">
        <v>0</v>
      </c>
    </row>
    <row r="790" spans="1:13" x14ac:dyDescent="0.25">
      <c r="A790" s="96"/>
      <c r="B790" s="44" t="str">
        <f>IF(C790="","",VLOOKUP($A790,'Infos Gerais'!$A$2:$D$101,4,FALSE))</f>
        <v/>
      </c>
      <c r="C790" s="5" t="str">
        <f>IF(A790="","",VLOOKUP($A790,'Infos Gerais'!$A$2:$I$101,7,FALSE))</f>
        <v/>
      </c>
      <c r="D790" s="6" t="str">
        <f>IF(C790="","",VLOOKUP($A790,'Infos Gerais'!$A$2:$I$101,9,FALSE))</f>
        <v/>
      </c>
      <c r="E790" s="126"/>
      <c r="F790" s="127"/>
      <c r="G790" s="128"/>
      <c r="H790" s="115"/>
      <c r="I790" s="129"/>
      <c r="J790" s="115"/>
      <c r="K790" s="131"/>
      <c r="L790" s="130"/>
      <c r="M790" s="82">
        <v>0</v>
      </c>
    </row>
    <row r="791" spans="1:13" x14ac:dyDescent="0.25">
      <c r="A791" s="96"/>
      <c r="B791" s="44" t="str">
        <f>IF(C791="","",VLOOKUP($A791,'Infos Gerais'!$A$2:$D$101,4,FALSE))</f>
        <v/>
      </c>
      <c r="C791" s="5" t="str">
        <f>IF(A791="","",VLOOKUP($A791,'Infos Gerais'!$A$2:$I$101,7,FALSE))</f>
        <v/>
      </c>
      <c r="D791" s="6" t="str">
        <f>IF(C791="","",VLOOKUP($A791,'Infos Gerais'!$A$2:$I$101,9,FALSE))</f>
        <v/>
      </c>
      <c r="E791" s="126"/>
      <c r="F791" s="127"/>
      <c r="G791" s="128"/>
      <c r="H791" s="115"/>
      <c r="I791" s="129"/>
      <c r="J791" s="115"/>
      <c r="K791" s="131"/>
      <c r="L791" s="130"/>
      <c r="M791" s="82">
        <v>0</v>
      </c>
    </row>
    <row r="792" spans="1:13" x14ac:dyDescent="0.25">
      <c r="A792" s="96"/>
      <c r="B792" s="44" t="str">
        <f>IF(C792="","",VLOOKUP($A792,'Infos Gerais'!$A$2:$D$101,4,FALSE))</f>
        <v/>
      </c>
      <c r="C792" s="5" t="str">
        <f>IF(A792="","",VLOOKUP($A792,'Infos Gerais'!$A$2:$I$101,7,FALSE))</f>
        <v/>
      </c>
      <c r="D792" s="6" t="str">
        <f>IF(C792="","",VLOOKUP($A792,'Infos Gerais'!$A$2:$I$101,9,FALSE))</f>
        <v/>
      </c>
      <c r="E792" s="126"/>
      <c r="F792" s="127"/>
      <c r="G792" s="128"/>
      <c r="H792" s="115"/>
      <c r="I792" s="129"/>
      <c r="J792" s="115"/>
      <c r="K792" s="131"/>
      <c r="L792" s="130"/>
      <c r="M792" s="82">
        <v>0</v>
      </c>
    </row>
    <row r="793" spans="1:13" x14ac:dyDescent="0.25">
      <c r="A793" s="96"/>
      <c r="B793" s="44" t="str">
        <f>IF(C793="","",VLOOKUP($A793,'Infos Gerais'!$A$2:$D$101,4,FALSE))</f>
        <v/>
      </c>
      <c r="C793" s="5" t="str">
        <f>IF(A793="","",VLOOKUP($A793,'Infos Gerais'!$A$2:$I$101,7,FALSE))</f>
        <v/>
      </c>
      <c r="D793" s="6" t="str">
        <f>IF(C793="","",VLOOKUP($A793,'Infos Gerais'!$A$2:$I$101,9,FALSE))</f>
        <v/>
      </c>
      <c r="E793" s="126"/>
      <c r="F793" s="127"/>
      <c r="G793" s="128"/>
      <c r="H793" s="115"/>
      <c r="I793" s="129"/>
      <c r="J793" s="115"/>
      <c r="K793" s="131"/>
      <c r="L793" s="130"/>
      <c r="M793" s="82">
        <v>0</v>
      </c>
    </row>
    <row r="794" spans="1:13" x14ac:dyDescent="0.25">
      <c r="A794" s="96"/>
      <c r="B794" s="44" t="str">
        <f>IF(C794="","",VLOOKUP($A794,'Infos Gerais'!$A$2:$D$101,4,FALSE))</f>
        <v/>
      </c>
      <c r="C794" s="5" t="str">
        <f>IF(A794="","",VLOOKUP($A794,'Infos Gerais'!$A$2:$I$101,7,FALSE))</f>
        <v/>
      </c>
      <c r="D794" s="6" t="str">
        <f>IF(C794="","",VLOOKUP($A794,'Infos Gerais'!$A$2:$I$101,9,FALSE))</f>
        <v/>
      </c>
      <c r="E794" s="126"/>
      <c r="F794" s="127"/>
      <c r="G794" s="128"/>
      <c r="H794" s="115"/>
      <c r="I794" s="129"/>
      <c r="J794" s="115"/>
      <c r="K794" s="131"/>
      <c r="L794" s="130"/>
      <c r="M794" s="82">
        <v>0</v>
      </c>
    </row>
    <row r="795" spans="1:13" x14ac:dyDescent="0.25">
      <c r="A795" s="96"/>
      <c r="B795" s="44" t="str">
        <f>IF(C795="","",VLOOKUP($A795,'Infos Gerais'!$A$2:$D$101,4,FALSE))</f>
        <v/>
      </c>
      <c r="C795" s="5" t="str">
        <f>IF(A795="","",VLOOKUP($A795,'Infos Gerais'!$A$2:$I$101,7,FALSE))</f>
        <v/>
      </c>
      <c r="D795" s="6" t="str">
        <f>IF(C795="","",VLOOKUP($A795,'Infos Gerais'!$A$2:$I$101,9,FALSE))</f>
        <v/>
      </c>
      <c r="E795" s="126"/>
      <c r="F795" s="127"/>
      <c r="G795" s="128"/>
      <c r="H795" s="115"/>
      <c r="I795" s="129"/>
      <c r="J795" s="115"/>
      <c r="K795" s="131"/>
      <c r="L795" s="130"/>
      <c r="M795" s="82">
        <v>0</v>
      </c>
    </row>
    <row r="796" spans="1:13" x14ac:dyDescent="0.25">
      <c r="A796" s="96"/>
      <c r="B796" s="44" t="str">
        <f>IF(C796="","",VLOOKUP($A796,'Infos Gerais'!$A$2:$D$101,4,FALSE))</f>
        <v/>
      </c>
      <c r="C796" s="5" t="str">
        <f>IF(A796="","",VLOOKUP($A796,'Infos Gerais'!$A$2:$I$101,7,FALSE))</f>
        <v/>
      </c>
      <c r="D796" s="6" t="str">
        <f>IF(C796="","",VLOOKUP($A796,'Infos Gerais'!$A$2:$I$101,9,FALSE))</f>
        <v/>
      </c>
      <c r="E796" s="126"/>
      <c r="F796" s="127"/>
      <c r="G796" s="128"/>
      <c r="H796" s="115"/>
      <c r="I796" s="129"/>
      <c r="J796" s="115"/>
      <c r="K796" s="131"/>
      <c r="L796" s="130"/>
      <c r="M796" s="82">
        <v>0</v>
      </c>
    </row>
    <row r="797" spans="1:13" x14ac:dyDescent="0.25">
      <c r="A797" s="96"/>
      <c r="B797" s="44" t="str">
        <f>IF(C797="","",VLOOKUP($A797,'Infos Gerais'!$A$2:$D$101,4,FALSE))</f>
        <v/>
      </c>
      <c r="C797" s="5" t="str">
        <f>IF(A797="","",VLOOKUP($A797,'Infos Gerais'!$A$2:$I$101,7,FALSE))</f>
        <v/>
      </c>
      <c r="D797" s="6" t="str">
        <f>IF(C797="","",VLOOKUP($A797,'Infos Gerais'!$A$2:$I$101,9,FALSE))</f>
        <v/>
      </c>
      <c r="E797" s="126"/>
      <c r="F797" s="127"/>
      <c r="G797" s="128"/>
      <c r="H797" s="115"/>
      <c r="I797" s="129"/>
      <c r="J797" s="115"/>
      <c r="K797" s="131"/>
      <c r="L797" s="130"/>
      <c r="M797" s="82">
        <v>0</v>
      </c>
    </row>
    <row r="798" spans="1:13" x14ac:dyDescent="0.25">
      <c r="A798" s="96"/>
      <c r="B798" s="44" t="str">
        <f>IF(C798="","",VLOOKUP($A798,'Infos Gerais'!$A$2:$D$101,4,FALSE))</f>
        <v/>
      </c>
      <c r="C798" s="5" t="str">
        <f>IF(A798="","",VLOOKUP($A798,'Infos Gerais'!$A$2:$I$101,7,FALSE))</f>
        <v/>
      </c>
      <c r="D798" s="6" t="str">
        <f>IF(C798="","",VLOOKUP($A798,'Infos Gerais'!$A$2:$I$101,9,FALSE))</f>
        <v/>
      </c>
      <c r="E798" s="126"/>
      <c r="F798" s="127"/>
      <c r="G798" s="128"/>
      <c r="H798" s="115"/>
      <c r="I798" s="129"/>
      <c r="J798" s="115"/>
      <c r="K798" s="131"/>
      <c r="L798" s="130"/>
      <c r="M798" s="82">
        <v>0</v>
      </c>
    </row>
    <row r="799" spans="1:13" x14ac:dyDescent="0.25">
      <c r="A799" s="96"/>
      <c r="B799" s="44" t="str">
        <f>IF(C799="","",VLOOKUP($A799,'Infos Gerais'!$A$2:$D$101,4,FALSE))</f>
        <v/>
      </c>
      <c r="C799" s="5" t="str">
        <f>IF(A799="","",VLOOKUP($A799,'Infos Gerais'!$A$2:$I$101,7,FALSE))</f>
        <v/>
      </c>
      <c r="D799" s="6" t="str">
        <f>IF(C799="","",VLOOKUP($A799,'Infos Gerais'!$A$2:$I$101,9,FALSE))</f>
        <v/>
      </c>
      <c r="E799" s="126"/>
      <c r="F799" s="127"/>
      <c r="G799" s="128"/>
      <c r="H799" s="115"/>
      <c r="I799" s="129"/>
      <c r="J799" s="115"/>
      <c r="K799" s="131"/>
      <c r="L799" s="130"/>
      <c r="M799" s="82">
        <v>0</v>
      </c>
    </row>
    <row r="800" spans="1:13" x14ac:dyDescent="0.25">
      <c r="A800" s="96"/>
      <c r="B800" s="44" t="str">
        <f>IF(C800="","",VLOOKUP($A800,'Infos Gerais'!$A$2:$D$101,4,FALSE))</f>
        <v/>
      </c>
      <c r="C800" s="5" t="str">
        <f>IF(A800="","",VLOOKUP($A800,'Infos Gerais'!$A$2:$I$101,7,FALSE))</f>
        <v/>
      </c>
      <c r="D800" s="6" t="str">
        <f>IF(C800="","",VLOOKUP($A800,'Infos Gerais'!$A$2:$I$101,9,FALSE))</f>
        <v/>
      </c>
      <c r="E800" s="126"/>
      <c r="F800" s="127"/>
      <c r="G800" s="128"/>
      <c r="H800" s="115"/>
      <c r="I800" s="129"/>
      <c r="J800" s="115"/>
      <c r="K800" s="131"/>
      <c r="L800" s="130"/>
      <c r="M800" s="82">
        <v>0</v>
      </c>
    </row>
    <row r="801" spans="1:13" x14ac:dyDescent="0.25">
      <c r="A801" s="96"/>
      <c r="B801" s="44" t="str">
        <f>IF(C801="","",VLOOKUP($A801,'Infos Gerais'!$A$2:$D$101,4,FALSE))</f>
        <v/>
      </c>
      <c r="C801" s="5" t="str">
        <f>IF(A801="","",VLOOKUP($A801,'Infos Gerais'!$A$2:$I$101,7,FALSE))</f>
        <v/>
      </c>
      <c r="D801" s="6" t="str">
        <f>IF(C801="","",VLOOKUP($A801,'Infos Gerais'!$A$2:$I$101,9,FALSE))</f>
        <v/>
      </c>
      <c r="E801" s="126"/>
      <c r="F801" s="127"/>
      <c r="G801" s="128"/>
      <c r="H801" s="115"/>
      <c r="I801" s="129"/>
      <c r="J801" s="115"/>
      <c r="K801" s="131"/>
      <c r="L801" s="130"/>
      <c r="M801" s="82">
        <v>0</v>
      </c>
    </row>
    <row r="802" spans="1:13" x14ac:dyDescent="0.25">
      <c r="A802" s="96"/>
      <c r="B802" s="44" t="str">
        <f>IF(C802="","",VLOOKUP($A802,'Infos Gerais'!$A$2:$D$101,4,FALSE))</f>
        <v/>
      </c>
      <c r="C802" s="5" t="str">
        <f>IF(A802="","",VLOOKUP($A802,'Infos Gerais'!$A$2:$I$101,7,FALSE))</f>
        <v/>
      </c>
      <c r="D802" s="6" t="str">
        <f>IF(C802="","",VLOOKUP($A802,'Infos Gerais'!$A$2:$I$101,9,FALSE))</f>
        <v/>
      </c>
      <c r="E802" s="126"/>
      <c r="F802" s="127"/>
      <c r="G802" s="128"/>
      <c r="H802" s="115"/>
      <c r="I802" s="129"/>
      <c r="J802" s="115"/>
      <c r="K802" s="131"/>
      <c r="L802" s="130"/>
      <c r="M802" s="82">
        <v>0</v>
      </c>
    </row>
    <row r="803" spans="1:13" x14ac:dyDescent="0.25">
      <c r="A803" s="96"/>
      <c r="B803" s="44" t="str">
        <f>IF(C803="","",VLOOKUP($A803,'Infos Gerais'!$A$2:$D$101,4,FALSE))</f>
        <v/>
      </c>
      <c r="C803" s="5" t="str">
        <f>IF(A803="","",VLOOKUP($A803,'Infos Gerais'!$A$2:$I$101,7,FALSE))</f>
        <v/>
      </c>
      <c r="D803" s="6" t="str">
        <f>IF(C803="","",VLOOKUP($A803,'Infos Gerais'!$A$2:$I$101,9,FALSE))</f>
        <v/>
      </c>
      <c r="E803" s="126"/>
      <c r="F803" s="127"/>
      <c r="G803" s="128"/>
      <c r="H803" s="115"/>
      <c r="I803" s="129"/>
      <c r="J803" s="115"/>
      <c r="K803" s="131"/>
      <c r="L803" s="130"/>
      <c r="M803" s="82">
        <v>0</v>
      </c>
    </row>
    <row r="804" spans="1:13" x14ac:dyDescent="0.25">
      <c r="A804" s="96"/>
      <c r="B804" s="44" t="str">
        <f>IF(C804="","",VLOOKUP($A804,'Infos Gerais'!$A$2:$D$101,4,FALSE))</f>
        <v/>
      </c>
      <c r="C804" s="5" t="str">
        <f>IF(A804="","",VLOOKUP($A804,'Infos Gerais'!$A$2:$I$101,7,FALSE))</f>
        <v/>
      </c>
      <c r="D804" s="6" t="str">
        <f>IF(C804="","",VLOOKUP($A804,'Infos Gerais'!$A$2:$I$101,9,FALSE))</f>
        <v/>
      </c>
      <c r="E804" s="126"/>
      <c r="F804" s="127"/>
      <c r="G804" s="128"/>
      <c r="H804" s="115"/>
      <c r="I804" s="129"/>
      <c r="J804" s="115"/>
      <c r="K804" s="131"/>
      <c r="L804" s="130"/>
      <c r="M804" s="82">
        <v>0</v>
      </c>
    </row>
    <row r="805" spans="1:13" x14ac:dyDescent="0.25">
      <c r="A805" s="96"/>
      <c r="B805" s="44" t="str">
        <f>IF(C805="","",VLOOKUP($A805,'Infos Gerais'!$A$2:$D$101,4,FALSE))</f>
        <v/>
      </c>
      <c r="C805" s="5" t="str">
        <f>IF(A805="","",VLOOKUP($A805,'Infos Gerais'!$A$2:$I$101,7,FALSE))</f>
        <v/>
      </c>
      <c r="D805" s="6" t="str">
        <f>IF(C805="","",VLOOKUP($A805,'Infos Gerais'!$A$2:$I$101,9,FALSE))</f>
        <v/>
      </c>
      <c r="E805" s="126"/>
      <c r="F805" s="127"/>
      <c r="G805" s="128"/>
      <c r="H805" s="115"/>
      <c r="I805" s="129"/>
      <c r="J805" s="115"/>
      <c r="K805" s="131"/>
      <c r="L805" s="130"/>
      <c r="M805" s="82">
        <v>0</v>
      </c>
    </row>
    <row r="806" spans="1:13" x14ac:dyDescent="0.25">
      <c r="A806" s="96"/>
      <c r="B806" s="44" t="str">
        <f>IF(C806="","",VLOOKUP($A806,'Infos Gerais'!$A$2:$D$101,4,FALSE))</f>
        <v/>
      </c>
      <c r="C806" s="5" t="str">
        <f>IF(A806="","",VLOOKUP($A806,'Infos Gerais'!$A$2:$I$101,7,FALSE))</f>
        <v/>
      </c>
      <c r="D806" s="6" t="str">
        <f>IF(C806="","",VLOOKUP($A806,'Infos Gerais'!$A$2:$I$101,9,FALSE))</f>
        <v/>
      </c>
      <c r="E806" s="126"/>
      <c r="F806" s="127"/>
      <c r="G806" s="128"/>
      <c r="H806" s="115"/>
      <c r="I806" s="129"/>
      <c r="J806" s="115"/>
      <c r="K806" s="131"/>
      <c r="L806" s="130"/>
      <c r="M806" s="82">
        <v>0</v>
      </c>
    </row>
    <row r="807" spans="1:13" x14ac:dyDescent="0.25">
      <c r="A807" s="96"/>
      <c r="B807" s="44" t="str">
        <f>IF(C807="","",VLOOKUP($A807,'Infos Gerais'!$A$2:$D$101,4,FALSE))</f>
        <v/>
      </c>
      <c r="C807" s="5" t="str">
        <f>IF(A807="","",VLOOKUP($A807,'Infos Gerais'!$A$2:$I$101,7,FALSE))</f>
        <v/>
      </c>
      <c r="D807" s="6" t="str">
        <f>IF(C807="","",VLOOKUP($A807,'Infos Gerais'!$A$2:$I$101,9,FALSE))</f>
        <v/>
      </c>
      <c r="E807" s="126"/>
      <c r="F807" s="127"/>
      <c r="G807" s="128"/>
      <c r="H807" s="115"/>
      <c r="I807" s="129"/>
      <c r="J807" s="115"/>
      <c r="K807" s="131"/>
      <c r="L807" s="130"/>
      <c r="M807" s="82">
        <v>0</v>
      </c>
    </row>
    <row r="808" spans="1:13" x14ac:dyDescent="0.25">
      <c r="A808" s="96"/>
      <c r="B808" s="44" t="str">
        <f>IF(C808="","",VLOOKUP($A808,'Infos Gerais'!$A$2:$D$101,4,FALSE))</f>
        <v/>
      </c>
      <c r="C808" s="5" t="str">
        <f>IF(A808="","",VLOOKUP($A808,'Infos Gerais'!$A$2:$I$101,7,FALSE))</f>
        <v/>
      </c>
      <c r="D808" s="6" t="str">
        <f>IF(C808="","",VLOOKUP($A808,'Infos Gerais'!$A$2:$I$101,9,FALSE))</f>
        <v/>
      </c>
      <c r="E808" s="126"/>
      <c r="F808" s="127"/>
      <c r="G808" s="128"/>
      <c r="H808" s="115"/>
      <c r="I808" s="129"/>
      <c r="J808" s="115"/>
      <c r="K808" s="131"/>
      <c r="L808" s="130"/>
      <c r="M808" s="82">
        <v>0</v>
      </c>
    </row>
    <row r="809" spans="1:13" x14ac:dyDescent="0.25">
      <c r="A809" s="96"/>
      <c r="B809" s="44" t="str">
        <f>IF(C809="","",VLOOKUP($A809,'Infos Gerais'!$A$2:$D$101,4,FALSE))</f>
        <v/>
      </c>
      <c r="C809" s="5" t="str">
        <f>IF(A809="","",VLOOKUP($A809,'Infos Gerais'!$A$2:$I$101,7,FALSE))</f>
        <v/>
      </c>
      <c r="D809" s="6" t="str">
        <f>IF(C809="","",VLOOKUP($A809,'Infos Gerais'!$A$2:$I$101,9,FALSE))</f>
        <v/>
      </c>
      <c r="E809" s="126"/>
      <c r="F809" s="127"/>
      <c r="G809" s="128"/>
      <c r="H809" s="115"/>
      <c r="I809" s="129"/>
      <c r="J809" s="115"/>
      <c r="K809" s="131"/>
      <c r="L809" s="130"/>
      <c r="M809" s="82">
        <v>0</v>
      </c>
    </row>
    <row r="810" spans="1:13" x14ac:dyDescent="0.25">
      <c r="A810" s="96"/>
      <c r="B810" s="44" t="str">
        <f>IF(C810="","",VLOOKUP($A810,'Infos Gerais'!$A$2:$D$101,4,FALSE))</f>
        <v/>
      </c>
      <c r="C810" s="5" t="str">
        <f>IF(A810="","",VLOOKUP($A810,'Infos Gerais'!$A$2:$I$101,7,FALSE))</f>
        <v/>
      </c>
      <c r="D810" s="6" t="str">
        <f>IF(C810="","",VLOOKUP($A810,'Infos Gerais'!$A$2:$I$101,9,FALSE))</f>
        <v/>
      </c>
      <c r="E810" s="126"/>
      <c r="F810" s="127"/>
      <c r="G810" s="128"/>
      <c r="H810" s="115"/>
      <c r="I810" s="129"/>
      <c r="J810" s="115"/>
      <c r="K810" s="131"/>
      <c r="L810" s="130"/>
      <c r="M810" s="82">
        <v>0</v>
      </c>
    </row>
    <row r="811" spans="1:13" x14ac:dyDescent="0.25">
      <c r="A811" s="96"/>
      <c r="B811" s="44" t="str">
        <f>IF(C811="","",VLOOKUP($A811,'Infos Gerais'!$A$2:$D$101,4,FALSE))</f>
        <v/>
      </c>
      <c r="C811" s="5" t="str">
        <f>IF(A811="","",VLOOKUP($A811,'Infos Gerais'!$A$2:$I$101,7,FALSE))</f>
        <v/>
      </c>
      <c r="D811" s="6" t="str">
        <f>IF(C811="","",VLOOKUP($A811,'Infos Gerais'!$A$2:$I$101,9,FALSE))</f>
        <v/>
      </c>
      <c r="E811" s="126"/>
      <c r="F811" s="127"/>
      <c r="G811" s="128"/>
      <c r="H811" s="115"/>
      <c r="I811" s="129"/>
      <c r="J811" s="115"/>
      <c r="K811" s="131"/>
      <c r="L811" s="130"/>
      <c r="M811" s="82">
        <v>0</v>
      </c>
    </row>
    <row r="812" spans="1:13" x14ac:dyDescent="0.25">
      <c r="A812" s="96"/>
      <c r="B812" s="44" t="str">
        <f>IF(C812="","",VLOOKUP($A812,'Infos Gerais'!$A$2:$D$101,4,FALSE))</f>
        <v/>
      </c>
      <c r="C812" s="5" t="str">
        <f>IF(A812="","",VLOOKUP($A812,'Infos Gerais'!$A$2:$I$101,7,FALSE))</f>
        <v/>
      </c>
      <c r="D812" s="6" t="str">
        <f>IF(C812="","",VLOOKUP($A812,'Infos Gerais'!$A$2:$I$101,9,FALSE))</f>
        <v/>
      </c>
      <c r="E812" s="126"/>
      <c r="F812" s="127"/>
      <c r="G812" s="128"/>
      <c r="H812" s="115"/>
      <c r="I812" s="129"/>
      <c r="J812" s="115"/>
      <c r="K812" s="131"/>
      <c r="L812" s="130"/>
      <c r="M812" s="82">
        <v>0</v>
      </c>
    </row>
    <row r="813" spans="1:13" x14ac:dyDescent="0.25">
      <c r="A813" s="96"/>
      <c r="B813" s="44" t="str">
        <f>IF(C813="","",VLOOKUP($A813,'Infos Gerais'!$A$2:$D$101,4,FALSE))</f>
        <v/>
      </c>
      <c r="C813" s="5" t="str">
        <f>IF(A813="","",VLOOKUP($A813,'Infos Gerais'!$A$2:$I$101,7,FALSE))</f>
        <v/>
      </c>
      <c r="D813" s="6" t="str">
        <f>IF(C813="","",VLOOKUP($A813,'Infos Gerais'!$A$2:$I$101,9,FALSE))</f>
        <v/>
      </c>
      <c r="E813" s="126"/>
      <c r="F813" s="127"/>
      <c r="G813" s="128"/>
      <c r="H813" s="115"/>
      <c r="I813" s="129"/>
      <c r="J813" s="115"/>
      <c r="K813" s="131"/>
      <c r="L813" s="130"/>
      <c r="M813" s="82">
        <v>0</v>
      </c>
    </row>
    <row r="814" spans="1:13" x14ac:dyDescent="0.25">
      <c r="A814" s="96"/>
      <c r="B814" s="44" t="str">
        <f>IF(C814="","",VLOOKUP($A814,'Infos Gerais'!$A$2:$D$101,4,FALSE))</f>
        <v/>
      </c>
      <c r="C814" s="5" t="str">
        <f>IF(A814="","",VLOOKUP($A814,'Infos Gerais'!$A$2:$I$101,7,FALSE))</f>
        <v/>
      </c>
      <c r="D814" s="6" t="str">
        <f>IF(C814="","",VLOOKUP($A814,'Infos Gerais'!$A$2:$I$101,9,FALSE))</f>
        <v/>
      </c>
      <c r="E814" s="126"/>
      <c r="F814" s="127"/>
      <c r="G814" s="128"/>
      <c r="H814" s="115"/>
      <c r="I814" s="129"/>
      <c r="J814" s="115"/>
      <c r="K814" s="131"/>
      <c r="L814" s="130"/>
      <c r="M814" s="82">
        <v>0</v>
      </c>
    </row>
    <row r="815" spans="1:13" x14ac:dyDescent="0.25">
      <c r="A815" s="96"/>
      <c r="B815" s="44" t="str">
        <f>IF(C815="","",VLOOKUP($A815,'Infos Gerais'!$A$2:$D$101,4,FALSE))</f>
        <v/>
      </c>
      <c r="C815" s="5" t="str">
        <f>IF(A815="","",VLOOKUP($A815,'Infos Gerais'!$A$2:$I$101,7,FALSE))</f>
        <v/>
      </c>
      <c r="D815" s="6" t="str">
        <f>IF(C815="","",VLOOKUP($A815,'Infos Gerais'!$A$2:$I$101,9,FALSE))</f>
        <v/>
      </c>
      <c r="E815" s="126"/>
      <c r="F815" s="127"/>
      <c r="G815" s="128"/>
      <c r="H815" s="115"/>
      <c r="I815" s="129"/>
      <c r="J815" s="115"/>
      <c r="K815" s="131"/>
      <c r="L815" s="130"/>
      <c r="M815" s="82">
        <v>0</v>
      </c>
    </row>
    <row r="816" spans="1:13" x14ac:dyDescent="0.25">
      <c r="A816" s="96"/>
      <c r="B816" s="44" t="str">
        <f>IF(C816="","",VLOOKUP($A816,'Infos Gerais'!$A$2:$D$101,4,FALSE))</f>
        <v/>
      </c>
      <c r="C816" s="5" t="str">
        <f>IF(A816="","",VLOOKUP($A816,'Infos Gerais'!$A$2:$I$101,7,FALSE))</f>
        <v/>
      </c>
      <c r="D816" s="6" t="str">
        <f>IF(C816="","",VLOOKUP($A816,'Infos Gerais'!$A$2:$I$101,9,FALSE))</f>
        <v/>
      </c>
      <c r="E816" s="126"/>
      <c r="F816" s="127"/>
      <c r="G816" s="128"/>
      <c r="H816" s="115"/>
      <c r="I816" s="129"/>
      <c r="J816" s="115"/>
      <c r="K816" s="131"/>
      <c r="L816" s="130"/>
      <c r="M816" s="82">
        <v>0</v>
      </c>
    </row>
    <row r="817" spans="1:13" x14ac:dyDescent="0.25">
      <c r="A817" s="96"/>
      <c r="B817" s="44" t="str">
        <f>IF(C817="","",VLOOKUP($A817,'Infos Gerais'!$A$2:$D$101,4,FALSE))</f>
        <v/>
      </c>
      <c r="C817" s="5" t="str">
        <f>IF(A817="","",VLOOKUP($A817,'Infos Gerais'!$A$2:$I$101,7,FALSE))</f>
        <v/>
      </c>
      <c r="D817" s="6" t="str">
        <f>IF(C817="","",VLOOKUP($A817,'Infos Gerais'!$A$2:$I$101,9,FALSE))</f>
        <v/>
      </c>
      <c r="E817" s="126"/>
      <c r="F817" s="127"/>
      <c r="G817" s="128"/>
      <c r="H817" s="115"/>
      <c r="I817" s="129"/>
      <c r="J817" s="115"/>
      <c r="K817" s="131"/>
      <c r="L817" s="130"/>
      <c r="M817" s="82">
        <v>0</v>
      </c>
    </row>
    <row r="818" spans="1:13" x14ac:dyDescent="0.25">
      <c r="A818" s="96"/>
      <c r="B818" s="44" t="str">
        <f>IF(C818="","",VLOOKUP($A818,'Infos Gerais'!$A$2:$D$101,4,FALSE))</f>
        <v/>
      </c>
      <c r="C818" s="5" t="str">
        <f>IF(A818="","",VLOOKUP($A818,'Infos Gerais'!$A$2:$I$101,7,FALSE))</f>
        <v/>
      </c>
      <c r="D818" s="6" t="str">
        <f>IF(C818="","",VLOOKUP($A818,'Infos Gerais'!$A$2:$I$101,9,FALSE))</f>
        <v/>
      </c>
      <c r="E818" s="126"/>
      <c r="F818" s="127"/>
      <c r="G818" s="128"/>
      <c r="H818" s="115"/>
      <c r="I818" s="129"/>
      <c r="J818" s="115"/>
      <c r="K818" s="131"/>
      <c r="L818" s="130"/>
      <c r="M818" s="82">
        <v>0</v>
      </c>
    </row>
    <row r="819" spans="1:13" x14ac:dyDescent="0.25">
      <c r="A819" s="96"/>
      <c r="B819" s="44" t="str">
        <f>IF(C819="","",VLOOKUP($A819,'Infos Gerais'!$A$2:$D$101,4,FALSE))</f>
        <v/>
      </c>
      <c r="C819" s="5" t="str">
        <f>IF(A819="","",VLOOKUP($A819,'Infos Gerais'!$A$2:$I$101,7,FALSE))</f>
        <v/>
      </c>
      <c r="D819" s="6" t="str">
        <f>IF(C819="","",VLOOKUP($A819,'Infos Gerais'!$A$2:$I$101,9,FALSE))</f>
        <v/>
      </c>
      <c r="E819" s="126"/>
      <c r="F819" s="127"/>
      <c r="G819" s="128"/>
      <c r="H819" s="115"/>
      <c r="I819" s="129"/>
      <c r="J819" s="115"/>
      <c r="K819" s="131"/>
      <c r="L819" s="130"/>
      <c r="M819" s="82">
        <v>0</v>
      </c>
    </row>
    <row r="820" spans="1:13" x14ac:dyDescent="0.25">
      <c r="A820" s="96"/>
      <c r="B820" s="44" t="str">
        <f>IF(C820="","",VLOOKUP($A820,'Infos Gerais'!$A$2:$D$101,4,FALSE))</f>
        <v/>
      </c>
      <c r="C820" s="5" t="str">
        <f>IF(A820="","",VLOOKUP($A820,'Infos Gerais'!$A$2:$I$101,7,FALSE))</f>
        <v/>
      </c>
      <c r="D820" s="6" t="str">
        <f>IF(C820="","",VLOOKUP($A820,'Infos Gerais'!$A$2:$I$101,9,FALSE))</f>
        <v/>
      </c>
      <c r="E820" s="126"/>
      <c r="F820" s="127"/>
      <c r="G820" s="128"/>
      <c r="H820" s="115"/>
      <c r="I820" s="129"/>
      <c r="J820" s="115"/>
      <c r="K820" s="131"/>
      <c r="L820" s="130"/>
      <c r="M820" s="82">
        <v>0</v>
      </c>
    </row>
    <row r="821" spans="1:13" x14ac:dyDescent="0.25">
      <c r="A821" s="96"/>
      <c r="B821" s="44" t="str">
        <f>IF(C821="","",VLOOKUP($A821,'Infos Gerais'!$A$2:$D$101,4,FALSE))</f>
        <v/>
      </c>
      <c r="C821" s="5" t="str">
        <f>IF(A821="","",VLOOKUP($A821,'Infos Gerais'!$A$2:$I$101,7,FALSE))</f>
        <v/>
      </c>
      <c r="D821" s="6" t="str">
        <f>IF(C821="","",VLOOKUP($A821,'Infos Gerais'!$A$2:$I$101,9,FALSE))</f>
        <v/>
      </c>
      <c r="E821" s="126"/>
      <c r="F821" s="127"/>
      <c r="G821" s="128"/>
      <c r="H821" s="115"/>
      <c r="I821" s="129"/>
      <c r="J821" s="115"/>
      <c r="K821" s="131"/>
      <c r="L821" s="130"/>
      <c r="M821" s="82">
        <v>0</v>
      </c>
    </row>
    <row r="822" spans="1:13" x14ac:dyDescent="0.25">
      <c r="A822" s="96"/>
      <c r="B822" s="44" t="str">
        <f>IF(C822="","",VLOOKUP($A822,'Infos Gerais'!$A$2:$D$101,4,FALSE))</f>
        <v/>
      </c>
      <c r="C822" s="5" t="str">
        <f>IF(A822="","",VLOOKUP($A822,'Infos Gerais'!$A$2:$I$101,7,FALSE))</f>
        <v/>
      </c>
      <c r="D822" s="6" t="str">
        <f>IF(C822="","",VLOOKUP($A822,'Infos Gerais'!$A$2:$I$101,9,FALSE))</f>
        <v/>
      </c>
      <c r="E822" s="126"/>
      <c r="F822" s="127"/>
      <c r="G822" s="128"/>
      <c r="H822" s="115"/>
      <c r="I822" s="129"/>
      <c r="J822" s="115"/>
      <c r="K822" s="131"/>
      <c r="L822" s="130"/>
      <c r="M822" s="82">
        <v>0</v>
      </c>
    </row>
    <row r="823" spans="1:13" x14ac:dyDescent="0.25">
      <c r="A823" s="96"/>
      <c r="B823" s="44" t="str">
        <f>IF(C823="","",VLOOKUP($A823,'Infos Gerais'!$A$2:$D$101,4,FALSE))</f>
        <v/>
      </c>
      <c r="C823" s="5" t="str">
        <f>IF(A823="","",VLOOKUP($A823,'Infos Gerais'!$A$2:$I$101,7,FALSE))</f>
        <v/>
      </c>
      <c r="D823" s="6" t="str">
        <f>IF(C823="","",VLOOKUP($A823,'Infos Gerais'!$A$2:$I$101,9,FALSE))</f>
        <v/>
      </c>
      <c r="E823" s="126"/>
      <c r="F823" s="127"/>
      <c r="G823" s="128"/>
      <c r="H823" s="115"/>
      <c r="I823" s="129"/>
      <c r="J823" s="115"/>
      <c r="K823" s="131"/>
      <c r="L823" s="130"/>
      <c r="M823" s="82">
        <v>0</v>
      </c>
    </row>
    <row r="824" spans="1:13" x14ac:dyDescent="0.25">
      <c r="A824" s="96"/>
      <c r="B824" s="44" t="str">
        <f>IF(C824="","",VLOOKUP($A824,'Infos Gerais'!$A$2:$D$101,4,FALSE))</f>
        <v/>
      </c>
      <c r="C824" s="5" t="str">
        <f>IF(A824="","",VLOOKUP($A824,'Infos Gerais'!$A$2:$I$101,7,FALSE))</f>
        <v/>
      </c>
      <c r="D824" s="6" t="str">
        <f>IF(C824="","",VLOOKUP($A824,'Infos Gerais'!$A$2:$I$101,9,FALSE))</f>
        <v/>
      </c>
      <c r="E824" s="126"/>
      <c r="F824" s="127"/>
      <c r="G824" s="128"/>
      <c r="H824" s="115"/>
      <c r="I824" s="129"/>
      <c r="J824" s="115"/>
      <c r="K824" s="131"/>
      <c r="L824" s="130"/>
      <c r="M824" s="82">
        <v>0</v>
      </c>
    </row>
    <row r="825" spans="1:13" x14ac:dyDescent="0.25">
      <c r="A825" s="96"/>
      <c r="B825" s="44" t="str">
        <f>IF(C825="","",VLOOKUP($A825,'Infos Gerais'!$A$2:$D$101,4,FALSE))</f>
        <v/>
      </c>
      <c r="C825" s="5" t="str">
        <f>IF(A825="","",VLOOKUP($A825,'Infos Gerais'!$A$2:$I$101,7,FALSE))</f>
        <v/>
      </c>
      <c r="D825" s="6" t="str">
        <f>IF(C825="","",VLOOKUP($A825,'Infos Gerais'!$A$2:$I$101,9,FALSE))</f>
        <v/>
      </c>
      <c r="E825" s="126"/>
      <c r="F825" s="127"/>
      <c r="G825" s="128"/>
      <c r="H825" s="115"/>
      <c r="I825" s="129"/>
      <c r="J825" s="115"/>
      <c r="K825" s="131"/>
      <c r="L825" s="130"/>
      <c r="M825" s="82">
        <v>0</v>
      </c>
    </row>
    <row r="826" spans="1:13" x14ac:dyDescent="0.25">
      <c r="A826" s="96"/>
      <c r="B826" s="44" t="str">
        <f>IF(C826="","",VLOOKUP($A826,'Infos Gerais'!$A$2:$D$101,4,FALSE))</f>
        <v/>
      </c>
      <c r="C826" s="5" t="str">
        <f>IF(A826="","",VLOOKUP($A826,'Infos Gerais'!$A$2:$I$101,7,FALSE))</f>
        <v/>
      </c>
      <c r="D826" s="6" t="str">
        <f>IF(C826="","",VLOOKUP($A826,'Infos Gerais'!$A$2:$I$101,9,FALSE))</f>
        <v/>
      </c>
      <c r="E826" s="126"/>
      <c r="F826" s="127"/>
      <c r="G826" s="128"/>
      <c r="H826" s="115"/>
      <c r="I826" s="129"/>
      <c r="J826" s="115"/>
      <c r="K826" s="131"/>
      <c r="L826" s="130"/>
      <c r="M826" s="82">
        <v>0</v>
      </c>
    </row>
    <row r="827" spans="1:13" x14ac:dyDescent="0.25">
      <c r="A827" s="96"/>
      <c r="B827" s="44" t="str">
        <f>IF(C827="","",VLOOKUP($A827,'Infos Gerais'!$A$2:$D$101,4,FALSE))</f>
        <v/>
      </c>
      <c r="C827" s="5" t="str">
        <f>IF(A827="","",VLOOKUP($A827,'Infos Gerais'!$A$2:$I$101,7,FALSE))</f>
        <v/>
      </c>
      <c r="D827" s="6" t="str">
        <f>IF(C827="","",VLOOKUP($A827,'Infos Gerais'!$A$2:$I$101,9,FALSE))</f>
        <v/>
      </c>
      <c r="E827" s="126"/>
      <c r="F827" s="127"/>
      <c r="G827" s="128"/>
      <c r="H827" s="115"/>
      <c r="I827" s="129"/>
      <c r="J827" s="115"/>
      <c r="K827" s="131"/>
      <c r="L827" s="130"/>
      <c r="M827" s="82">
        <v>0</v>
      </c>
    </row>
    <row r="828" spans="1:13" x14ac:dyDescent="0.25">
      <c r="A828" s="96"/>
      <c r="B828" s="44" t="str">
        <f>IF(C828="","",VLOOKUP($A828,'Infos Gerais'!$A$2:$D$101,4,FALSE))</f>
        <v/>
      </c>
      <c r="C828" s="5" t="str">
        <f>IF(A828="","",VLOOKUP($A828,'Infos Gerais'!$A$2:$I$101,7,FALSE))</f>
        <v/>
      </c>
      <c r="D828" s="6" t="str">
        <f>IF(C828="","",VLOOKUP($A828,'Infos Gerais'!$A$2:$I$101,9,FALSE))</f>
        <v/>
      </c>
      <c r="E828" s="126"/>
      <c r="F828" s="127"/>
      <c r="G828" s="128"/>
      <c r="H828" s="115"/>
      <c r="I828" s="129"/>
      <c r="J828" s="115"/>
      <c r="K828" s="131"/>
      <c r="L828" s="130"/>
      <c r="M828" s="82">
        <v>0</v>
      </c>
    </row>
    <row r="829" spans="1:13" x14ac:dyDescent="0.25">
      <c r="A829" s="96"/>
      <c r="B829" s="44" t="str">
        <f>IF(C829="","",VLOOKUP($A829,'Infos Gerais'!$A$2:$D$101,4,FALSE))</f>
        <v/>
      </c>
      <c r="C829" s="5" t="str">
        <f>IF(A829="","",VLOOKUP($A829,'Infos Gerais'!$A$2:$I$101,7,FALSE))</f>
        <v/>
      </c>
      <c r="D829" s="6" t="str">
        <f>IF(C829="","",VLOOKUP($A829,'Infos Gerais'!$A$2:$I$101,9,FALSE))</f>
        <v/>
      </c>
      <c r="E829" s="126"/>
      <c r="F829" s="127"/>
      <c r="G829" s="128"/>
      <c r="H829" s="115"/>
      <c r="I829" s="129"/>
      <c r="J829" s="115"/>
      <c r="K829" s="131"/>
      <c r="L829" s="130"/>
      <c r="M829" s="82">
        <v>0</v>
      </c>
    </row>
    <row r="830" spans="1:13" x14ac:dyDescent="0.25">
      <c r="A830" s="96"/>
      <c r="B830" s="44" t="str">
        <f>IF(C830="","",VLOOKUP($A830,'Infos Gerais'!$A$2:$D$101,4,FALSE))</f>
        <v/>
      </c>
      <c r="C830" s="5" t="str">
        <f>IF(A830="","",VLOOKUP($A830,'Infos Gerais'!$A$2:$I$101,7,FALSE))</f>
        <v/>
      </c>
      <c r="D830" s="6" t="str">
        <f>IF(C830="","",VLOOKUP($A830,'Infos Gerais'!$A$2:$I$101,9,FALSE))</f>
        <v/>
      </c>
      <c r="E830" s="126"/>
      <c r="F830" s="127"/>
      <c r="G830" s="128"/>
      <c r="H830" s="115"/>
      <c r="I830" s="129"/>
      <c r="J830" s="115"/>
      <c r="K830" s="131"/>
      <c r="L830" s="130"/>
      <c r="M830" s="82">
        <v>0</v>
      </c>
    </row>
    <row r="831" spans="1:13" x14ac:dyDescent="0.25">
      <c r="A831" s="96"/>
      <c r="B831" s="44" t="str">
        <f>IF(C831="","",VLOOKUP($A831,'Infos Gerais'!$A$2:$D$101,4,FALSE))</f>
        <v/>
      </c>
      <c r="C831" s="5" t="str">
        <f>IF(A831="","",VLOOKUP($A831,'Infos Gerais'!$A$2:$I$101,7,FALSE))</f>
        <v/>
      </c>
      <c r="D831" s="6" t="str">
        <f>IF(C831="","",VLOOKUP($A831,'Infos Gerais'!$A$2:$I$101,9,FALSE))</f>
        <v/>
      </c>
      <c r="E831" s="126"/>
      <c r="F831" s="127"/>
      <c r="G831" s="128"/>
      <c r="H831" s="115"/>
      <c r="I831" s="129"/>
      <c r="J831" s="115"/>
      <c r="K831" s="131"/>
      <c r="L831" s="130"/>
      <c r="M831" s="82">
        <v>0</v>
      </c>
    </row>
    <row r="832" spans="1:13" x14ac:dyDescent="0.25">
      <c r="A832" s="96"/>
      <c r="B832" s="44" t="str">
        <f>IF(C832="","",VLOOKUP($A832,'Infos Gerais'!$A$2:$D$101,4,FALSE))</f>
        <v/>
      </c>
      <c r="C832" s="5" t="str">
        <f>IF(A832="","",VLOOKUP($A832,'Infos Gerais'!$A$2:$I$101,7,FALSE))</f>
        <v/>
      </c>
      <c r="D832" s="6" t="str">
        <f>IF(C832="","",VLOOKUP($A832,'Infos Gerais'!$A$2:$I$101,9,FALSE))</f>
        <v/>
      </c>
      <c r="E832" s="126"/>
      <c r="F832" s="127"/>
      <c r="G832" s="128"/>
      <c r="H832" s="115"/>
      <c r="I832" s="129"/>
      <c r="J832" s="115"/>
      <c r="K832" s="131"/>
      <c r="L832" s="130"/>
      <c r="M832" s="82">
        <v>0</v>
      </c>
    </row>
    <row r="833" spans="1:13" x14ac:dyDescent="0.25">
      <c r="A833" s="96"/>
      <c r="B833" s="44" t="str">
        <f>IF(C833="","",VLOOKUP($A833,'Infos Gerais'!$A$2:$D$101,4,FALSE))</f>
        <v/>
      </c>
      <c r="C833" s="5" t="str">
        <f>IF(A833="","",VLOOKUP($A833,'Infos Gerais'!$A$2:$I$101,7,FALSE))</f>
        <v/>
      </c>
      <c r="D833" s="6" t="str">
        <f>IF(C833="","",VLOOKUP($A833,'Infos Gerais'!$A$2:$I$101,9,FALSE))</f>
        <v/>
      </c>
      <c r="E833" s="126"/>
      <c r="F833" s="127"/>
      <c r="G833" s="128"/>
      <c r="H833" s="115"/>
      <c r="I833" s="129"/>
      <c r="J833" s="115"/>
      <c r="K833" s="131"/>
      <c r="L833" s="130"/>
      <c r="M833" s="82">
        <v>0</v>
      </c>
    </row>
    <row r="834" spans="1:13" x14ac:dyDescent="0.25">
      <c r="A834" s="96"/>
      <c r="B834" s="44" t="str">
        <f>IF(C834="","",VLOOKUP($A834,'Infos Gerais'!$A$2:$D$101,4,FALSE))</f>
        <v/>
      </c>
      <c r="C834" s="5" t="str">
        <f>IF(A834="","",VLOOKUP($A834,'Infos Gerais'!$A$2:$I$101,7,FALSE))</f>
        <v/>
      </c>
      <c r="D834" s="6" t="str">
        <f>IF(C834="","",VLOOKUP($A834,'Infos Gerais'!$A$2:$I$101,9,FALSE))</f>
        <v/>
      </c>
      <c r="E834" s="126"/>
      <c r="F834" s="127"/>
      <c r="G834" s="128"/>
      <c r="H834" s="115"/>
      <c r="I834" s="129"/>
      <c r="J834" s="115"/>
      <c r="K834" s="131"/>
      <c r="L834" s="130"/>
      <c r="M834" s="82">
        <v>0</v>
      </c>
    </row>
    <row r="835" spans="1:13" x14ac:dyDescent="0.25">
      <c r="A835" s="96"/>
      <c r="B835" s="44" t="str">
        <f>IF(C835="","",VLOOKUP($A835,'Infos Gerais'!$A$2:$D$101,4,FALSE))</f>
        <v/>
      </c>
      <c r="C835" s="5" t="str">
        <f>IF(A835="","",VLOOKUP($A835,'Infos Gerais'!$A$2:$I$101,7,FALSE))</f>
        <v/>
      </c>
      <c r="D835" s="6" t="str">
        <f>IF(C835="","",VLOOKUP($A835,'Infos Gerais'!$A$2:$I$101,9,FALSE))</f>
        <v/>
      </c>
      <c r="E835" s="126"/>
      <c r="F835" s="127"/>
      <c r="G835" s="128"/>
      <c r="H835" s="115"/>
      <c r="I835" s="129"/>
      <c r="J835" s="115"/>
      <c r="K835" s="131"/>
      <c r="L835" s="130"/>
      <c r="M835" s="82">
        <v>0</v>
      </c>
    </row>
    <row r="836" spans="1:13" x14ac:dyDescent="0.25">
      <c r="A836" s="96"/>
      <c r="B836" s="44" t="str">
        <f>IF(C836="","",VLOOKUP($A836,'Infos Gerais'!$A$2:$D$101,4,FALSE))</f>
        <v/>
      </c>
      <c r="C836" s="5" t="str">
        <f>IF(A836="","",VLOOKUP($A836,'Infos Gerais'!$A$2:$I$101,7,FALSE))</f>
        <v/>
      </c>
      <c r="D836" s="6" t="str">
        <f>IF(C836="","",VLOOKUP($A836,'Infos Gerais'!$A$2:$I$101,9,FALSE))</f>
        <v/>
      </c>
      <c r="E836" s="126"/>
      <c r="F836" s="127"/>
      <c r="G836" s="128"/>
      <c r="H836" s="115"/>
      <c r="I836" s="129"/>
      <c r="J836" s="115"/>
      <c r="K836" s="131"/>
      <c r="L836" s="130"/>
      <c r="M836" s="82">
        <v>0</v>
      </c>
    </row>
    <row r="837" spans="1:13" x14ac:dyDescent="0.25">
      <c r="A837" s="96"/>
      <c r="B837" s="44" t="str">
        <f>IF(C837="","",VLOOKUP($A837,'Infos Gerais'!$A$2:$D$101,4,FALSE))</f>
        <v/>
      </c>
      <c r="C837" s="5" t="str">
        <f>IF(A837="","",VLOOKUP($A837,'Infos Gerais'!$A$2:$I$101,7,FALSE))</f>
        <v/>
      </c>
      <c r="D837" s="6" t="str">
        <f>IF(C837="","",VLOOKUP($A837,'Infos Gerais'!$A$2:$I$101,9,FALSE))</f>
        <v/>
      </c>
      <c r="E837" s="126"/>
      <c r="F837" s="127"/>
      <c r="G837" s="128"/>
      <c r="H837" s="115"/>
      <c r="I837" s="129"/>
      <c r="J837" s="115"/>
      <c r="K837" s="131"/>
      <c r="L837" s="130"/>
      <c r="M837" s="82">
        <v>0</v>
      </c>
    </row>
    <row r="838" spans="1:13" x14ac:dyDescent="0.25">
      <c r="A838" s="96"/>
      <c r="B838" s="44" t="str">
        <f>IF(C838="","",VLOOKUP($A838,'Infos Gerais'!$A$2:$D$101,4,FALSE))</f>
        <v/>
      </c>
      <c r="C838" s="5" t="str">
        <f>IF(A838="","",VLOOKUP($A838,'Infos Gerais'!$A$2:$I$101,7,FALSE))</f>
        <v/>
      </c>
      <c r="D838" s="6" t="str">
        <f>IF(C838="","",VLOOKUP($A838,'Infos Gerais'!$A$2:$I$101,9,FALSE))</f>
        <v/>
      </c>
      <c r="E838" s="126"/>
      <c r="F838" s="127"/>
      <c r="G838" s="128"/>
      <c r="H838" s="115"/>
      <c r="I838" s="129"/>
      <c r="J838" s="115"/>
      <c r="K838" s="131"/>
      <c r="L838" s="130"/>
      <c r="M838" s="82">
        <v>0</v>
      </c>
    </row>
    <row r="839" spans="1:13" x14ac:dyDescent="0.25">
      <c r="A839" s="96"/>
      <c r="B839" s="44" t="str">
        <f>IF(C839="","",VLOOKUP($A839,'Infos Gerais'!$A$2:$D$101,4,FALSE))</f>
        <v/>
      </c>
      <c r="C839" s="5" t="str">
        <f>IF(A839="","",VLOOKUP($A839,'Infos Gerais'!$A$2:$I$101,7,FALSE))</f>
        <v/>
      </c>
      <c r="D839" s="6" t="str">
        <f>IF(C839="","",VLOOKUP($A839,'Infos Gerais'!$A$2:$I$101,9,FALSE))</f>
        <v/>
      </c>
      <c r="E839" s="126"/>
      <c r="F839" s="127"/>
      <c r="G839" s="128"/>
      <c r="H839" s="115"/>
      <c r="I839" s="129"/>
      <c r="J839" s="115"/>
      <c r="K839" s="131"/>
      <c r="L839" s="130"/>
      <c r="M839" s="82">
        <v>0</v>
      </c>
    </row>
    <row r="840" spans="1:13" x14ac:dyDescent="0.25">
      <c r="A840" s="96"/>
      <c r="B840" s="44" t="str">
        <f>IF(C840="","",VLOOKUP($A840,'Infos Gerais'!$A$2:$D$101,4,FALSE))</f>
        <v/>
      </c>
      <c r="C840" s="5" t="str">
        <f>IF(A840="","",VLOOKUP($A840,'Infos Gerais'!$A$2:$I$101,7,FALSE))</f>
        <v/>
      </c>
      <c r="D840" s="6" t="str">
        <f>IF(C840="","",VLOOKUP($A840,'Infos Gerais'!$A$2:$I$101,9,FALSE))</f>
        <v/>
      </c>
      <c r="E840" s="126"/>
      <c r="F840" s="127"/>
      <c r="G840" s="128"/>
      <c r="H840" s="115"/>
      <c r="I840" s="129"/>
      <c r="J840" s="115"/>
      <c r="K840" s="131"/>
      <c r="L840" s="130"/>
      <c r="M840" s="82">
        <v>0</v>
      </c>
    </row>
    <row r="841" spans="1:13" x14ac:dyDescent="0.25">
      <c r="A841" s="96"/>
      <c r="B841" s="44" t="str">
        <f>IF(C841="","",VLOOKUP($A841,'Infos Gerais'!$A$2:$D$101,4,FALSE))</f>
        <v/>
      </c>
      <c r="C841" s="5" t="str">
        <f>IF(A841="","",VLOOKUP($A841,'Infos Gerais'!$A$2:$I$101,7,FALSE))</f>
        <v/>
      </c>
      <c r="D841" s="6" t="str">
        <f>IF(C841="","",VLOOKUP($A841,'Infos Gerais'!$A$2:$I$101,9,FALSE))</f>
        <v/>
      </c>
      <c r="E841" s="126"/>
      <c r="F841" s="127"/>
      <c r="G841" s="128"/>
      <c r="H841" s="115"/>
      <c r="I841" s="129"/>
      <c r="J841" s="115"/>
      <c r="K841" s="131"/>
      <c r="L841" s="130"/>
      <c r="M841" s="82">
        <v>0</v>
      </c>
    </row>
    <row r="842" spans="1:13" x14ac:dyDescent="0.25">
      <c r="A842" s="96"/>
      <c r="B842" s="44" t="str">
        <f>IF(C842="","",VLOOKUP($A842,'Infos Gerais'!$A$2:$D$101,4,FALSE))</f>
        <v/>
      </c>
      <c r="C842" s="5" t="str">
        <f>IF(A842="","",VLOOKUP($A842,'Infos Gerais'!$A$2:$I$101,7,FALSE))</f>
        <v/>
      </c>
      <c r="D842" s="6" t="str">
        <f>IF(C842="","",VLOOKUP($A842,'Infos Gerais'!$A$2:$I$101,9,FALSE))</f>
        <v/>
      </c>
      <c r="E842" s="126"/>
      <c r="F842" s="127"/>
      <c r="G842" s="128"/>
      <c r="H842" s="115"/>
      <c r="I842" s="129"/>
      <c r="J842" s="115"/>
      <c r="K842" s="131"/>
      <c r="L842" s="130"/>
      <c r="M842" s="82">
        <v>0</v>
      </c>
    </row>
    <row r="843" spans="1:13" x14ac:dyDescent="0.25">
      <c r="A843" s="96"/>
      <c r="B843" s="44" t="str">
        <f>IF(C843="","",VLOOKUP($A843,'Infos Gerais'!$A$2:$D$101,4,FALSE))</f>
        <v/>
      </c>
      <c r="C843" s="5" t="str">
        <f>IF(A843="","",VLOOKUP($A843,'Infos Gerais'!$A$2:$I$101,7,FALSE))</f>
        <v/>
      </c>
      <c r="D843" s="6" t="str">
        <f>IF(C843="","",VLOOKUP($A843,'Infos Gerais'!$A$2:$I$101,9,FALSE))</f>
        <v/>
      </c>
      <c r="E843" s="126"/>
      <c r="F843" s="127"/>
      <c r="G843" s="128"/>
      <c r="H843" s="115"/>
      <c r="I843" s="129"/>
      <c r="J843" s="115"/>
      <c r="K843" s="131"/>
      <c r="L843" s="130"/>
      <c r="M843" s="82">
        <v>0</v>
      </c>
    </row>
    <row r="844" spans="1:13" x14ac:dyDescent="0.25">
      <c r="A844" s="96"/>
      <c r="B844" s="44" t="str">
        <f>IF(C844="","",VLOOKUP($A844,'Infos Gerais'!$A$2:$D$101,4,FALSE))</f>
        <v/>
      </c>
      <c r="C844" s="5" t="str">
        <f>IF(A844="","",VLOOKUP($A844,'Infos Gerais'!$A$2:$I$101,7,FALSE))</f>
        <v/>
      </c>
      <c r="D844" s="6" t="str">
        <f>IF(C844="","",VLOOKUP($A844,'Infos Gerais'!$A$2:$I$101,9,FALSE))</f>
        <v/>
      </c>
      <c r="E844" s="126"/>
      <c r="F844" s="127"/>
      <c r="G844" s="128"/>
      <c r="H844" s="115"/>
      <c r="I844" s="129"/>
      <c r="J844" s="115"/>
      <c r="K844" s="131"/>
      <c r="L844" s="130"/>
      <c r="M844" s="82">
        <v>0</v>
      </c>
    </row>
    <row r="845" spans="1:13" x14ac:dyDescent="0.25">
      <c r="A845" s="96"/>
      <c r="B845" s="44" t="str">
        <f>IF(C845="","",VLOOKUP($A845,'Infos Gerais'!$A$2:$D$101,4,FALSE))</f>
        <v/>
      </c>
      <c r="C845" s="5" t="str">
        <f>IF(A845="","",VLOOKUP($A845,'Infos Gerais'!$A$2:$I$101,7,FALSE))</f>
        <v/>
      </c>
      <c r="D845" s="6" t="str">
        <f>IF(C845="","",VLOOKUP($A845,'Infos Gerais'!$A$2:$I$101,9,FALSE))</f>
        <v/>
      </c>
      <c r="E845" s="126"/>
      <c r="F845" s="127"/>
      <c r="G845" s="128"/>
      <c r="H845" s="115"/>
      <c r="I845" s="129"/>
      <c r="J845" s="115"/>
      <c r="K845" s="131"/>
      <c r="L845" s="130"/>
      <c r="M845" s="82">
        <v>0</v>
      </c>
    </row>
    <row r="846" spans="1:13" x14ac:dyDescent="0.25">
      <c r="A846" s="96"/>
      <c r="B846" s="44" t="str">
        <f>IF(C846="","",VLOOKUP($A846,'Infos Gerais'!$A$2:$D$101,4,FALSE))</f>
        <v/>
      </c>
      <c r="C846" s="5" t="str">
        <f>IF(A846="","",VLOOKUP($A846,'Infos Gerais'!$A$2:$I$101,7,FALSE))</f>
        <v/>
      </c>
      <c r="D846" s="6" t="str">
        <f>IF(C846="","",VLOOKUP($A846,'Infos Gerais'!$A$2:$I$101,9,FALSE))</f>
        <v/>
      </c>
      <c r="E846" s="126"/>
      <c r="F846" s="127"/>
      <c r="G846" s="128"/>
      <c r="H846" s="115"/>
      <c r="I846" s="129"/>
      <c r="J846" s="115"/>
      <c r="K846" s="131"/>
      <c r="L846" s="130"/>
      <c r="M846" s="82">
        <v>0</v>
      </c>
    </row>
    <row r="847" spans="1:13" x14ac:dyDescent="0.25">
      <c r="A847" s="96"/>
      <c r="B847" s="44" t="str">
        <f>IF(C847="","",VLOOKUP($A847,'Infos Gerais'!$A$2:$D$101,4,FALSE))</f>
        <v/>
      </c>
      <c r="C847" s="5" t="str">
        <f>IF(A847="","",VLOOKUP($A847,'Infos Gerais'!$A$2:$I$101,7,FALSE))</f>
        <v/>
      </c>
      <c r="D847" s="6" t="str">
        <f>IF(C847="","",VLOOKUP($A847,'Infos Gerais'!$A$2:$I$101,9,FALSE))</f>
        <v/>
      </c>
      <c r="E847" s="126"/>
      <c r="F847" s="127"/>
      <c r="G847" s="128"/>
      <c r="H847" s="115"/>
      <c r="I847" s="129"/>
      <c r="J847" s="115"/>
      <c r="K847" s="131"/>
      <c r="L847" s="130"/>
      <c r="M847" s="82">
        <v>0</v>
      </c>
    </row>
    <row r="848" spans="1:13" x14ac:dyDescent="0.25">
      <c r="A848" s="96"/>
      <c r="B848" s="44" t="str">
        <f>IF(C848="","",VLOOKUP($A848,'Infos Gerais'!$A$2:$D$101,4,FALSE))</f>
        <v/>
      </c>
      <c r="C848" s="5" t="str">
        <f>IF(A848="","",VLOOKUP($A848,'Infos Gerais'!$A$2:$I$101,7,FALSE))</f>
        <v/>
      </c>
      <c r="D848" s="6" t="str">
        <f>IF(C848="","",VLOOKUP($A848,'Infos Gerais'!$A$2:$I$101,9,FALSE))</f>
        <v/>
      </c>
      <c r="E848" s="126"/>
      <c r="F848" s="127"/>
      <c r="G848" s="128"/>
      <c r="H848" s="115"/>
      <c r="I848" s="129"/>
      <c r="J848" s="115"/>
      <c r="K848" s="131"/>
      <c r="L848" s="130"/>
      <c r="M848" s="82">
        <v>0</v>
      </c>
    </row>
    <row r="849" spans="1:13" x14ac:dyDescent="0.25">
      <c r="A849" s="96"/>
      <c r="B849" s="44" t="str">
        <f>IF(C849="","",VLOOKUP($A849,'Infos Gerais'!$A$2:$D$101,4,FALSE))</f>
        <v/>
      </c>
      <c r="C849" s="5" t="str">
        <f>IF(A849="","",VLOOKUP($A849,'Infos Gerais'!$A$2:$I$101,7,FALSE))</f>
        <v/>
      </c>
      <c r="D849" s="6" t="str">
        <f>IF(C849="","",VLOOKUP($A849,'Infos Gerais'!$A$2:$I$101,9,FALSE))</f>
        <v/>
      </c>
      <c r="E849" s="126"/>
      <c r="F849" s="127"/>
      <c r="G849" s="128"/>
      <c r="H849" s="115"/>
      <c r="I849" s="129"/>
      <c r="J849" s="115"/>
      <c r="K849" s="131"/>
      <c r="L849" s="130"/>
      <c r="M849" s="82">
        <v>0</v>
      </c>
    </row>
    <row r="850" spans="1:13" x14ac:dyDescent="0.25">
      <c r="A850" s="96"/>
      <c r="B850" s="44" t="str">
        <f>IF(C850="","",VLOOKUP($A850,'Infos Gerais'!$A$2:$D$101,4,FALSE))</f>
        <v/>
      </c>
      <c r="C850" s="5" t="str">
        <f>IF(A850="","",VLOOKUP($A850,'Infos Gerais'!$A$2:$I$101,7,FALSE))</f>
        <v/>
      </c>
      <c r="D850" s="6" t="str">
        <f>IF(C850="","",VLOOKUP($A850,'Infos Gerais'!$A$2:$I$101,9,FALSE))</f>
        <v/>
      </c>
      <c r="E850" s="126"/>
      <c r="F850" s="127"/>
      <c r="G850" s="128"/>
      <c r="H850" s="115"/>
      <c r="I850" s="129"/>
      <c r="J850" s="115"/>
      <c r="K850" s="131"/>
      <c r="L850" s="130"/>
      <c r="M850" s="82">
        <v>0</v>
      </c>
    </row>
    <row r="851" spans="1:13" x14ac:dyDescent="0.25">
      <c r="A851" s="96"/>
      <c r="B851" s="44" t="str">
        <f>IF(C851="","",VLOOKUP($A851,'Infos Gerais'!$A$2:$D$101,4,FALSE))</f>
        <v/>
      </c>
      <c r="C851" s="5" t="str">
        <f>IF(A851="","",VLOOKUP($A851,'Infos Gerais'!$A$2:$I$101,7,FALSE))</f>
        <v/>
      </c>
      <c r="D851" s="6" t="str">
        <f>IF(C851="","",VLOOKUP($A851,'Infos Gerais'!$A$2:$I$101,9,FALSE))</f>
        <v/>
      </c>
      <c r="E851" s="126"/>
      <c r="F851" s="127"/>
      <c r="G851" s="128"/>
      <c r="H851" s="115"/>
      <c r="I851" s="129"/>
      <c r="J851" s="115"/>
      <c r="K851" s="131"/>
      <c r="L851" s="130"/>
      <c r="M851" s="82">
        <v>0</v>
      </c>
    </row>
    <row r="852" spans="1:13" x14ac:dyDescent="0.25">
      <c r="A852" s="96"/>
      <c r="B852" s="44" t="str">
        <f>IF(C852="","",VLOOKUP($A852,'Infos Gerais'!$A$2:$D$101,4,FALSE))</f>
        <v/>
      </c>
      <c r="C852" s="5" t="str">
        <f>IF(A852="","",VLOOKUP($A852,'Infos Gerais'!$A$2:$I$101,7,FALSE))</f>
        <v/>
      </c>
      <c r="D852" s="6" t="str">
        <f>IF(C852="","",VLOOKUP($A852,'Infos Gerais'!$A$2:$I$101,9,FALSE))</f>
        <v/>
      </c>
      <c r="E852" s="126"/>
      <c r="F852" s="127"/>
      <c r="G852" s="128"/>
      <c r="H852" s="115"/>
      <c r="I852" s="129"/>
      <c r="J852" s="115"/>
      <c r="K852" s="131"/>
      <c r="L852" s="130"/>
      <c r="M852" s="82">
        <v>0</v>
      </c>
    </row>
    <row r="853" spans="1:13" x14ac:dyDescent="0.25">
      <c r="A853" s="96"/>
      <c r="B853" s="44" t="str">
        <f>IF(C853="","",VLOOKUP($A853,'Infos Gerais'!$A$2:$D$101,4,FALSE))</f>
        <v/>
      </c>
      <c r="C853" s="5" t="str">
        <f>IF(A853="","",VLOOKUP($A853,'Infos Gerais'!$A$2:$I$101,7,FALSE))</f>
        <v/>
      </c>
      <c r="D853" s="6" t="str">
        <f>IF(C853="","",VLOOKUP($A853,'Infos Gerais'!$A$2:$I$101,9,FALSE))</f>
        <v/>
      </c>
      <c r="E853" s="126"/>
      <c r="F853" s="127"/>
      <c r="G853" s="128"/>
      <c r="H853" s="115"/>
      <c r="I853" s="129"/>
      <c r="J853" s="115"/>
      <c r="K853" s="131"/>
      <c r="L853" s="130"/>
      <c r="M853" s="82">
        <v>0</v>
      </c>
    </row>
    <row r="854" spans="1:13" x14ac:dyDescent="0.25">
      <c r="A854" s="96"/>
      <c r="B854" s="44" t="str">
        <f>IF(C854="","",VLOOKUP($A854,'Infos Gerais'!$A$2:$D$101,4,FALSE))</f>
        <v/>
      </c>
      <c r="C854" s="5" t="str">
        <f>IF(A854="","",VLOOKUP($A854,'Infos Gerais'!$A$2:$I$101,7,FALSE))</f>
        <v/>
      </c>
      <c r="D854" s="6" t="str">
        <f>IF(C854="","",VLOOKUP($A854,'Infos Gerais'!$A$2:$I$101,9,FALSE))</f>
        <v/>
      </c>
      <c r="E854" s="126"/>
      <c r="F854" s="127"/>
      <c r="G854" s="128"/>
      <c r="H854" s="115"/>
      <c r="I854" s="129"/>
      <c r="J854" s="115"/>
      <c r="K854" s="131"/>
      <c r="L854" s="130"/>
      <c r="M854" s="82">
        <v>0</v>
      </c>
    </row>
    <row r="855" spans="1:13" x14ac:dyDescent="0.25">
      <c r="A855" s="96"/>
      <c r="B855" s="44" t="str">
        <f>IF(C855="","",VLOOKUP($A855,'Infos Gerais'!$A$2:$D$101,4,FALSE))</f>
        <v/>
      </c>
      <c r="C855" s="5" t="str">
        <f>IF(A855="","",VLOOKUP($A855,'Infos Gerais'!$A$2:$I$101,7,FALSE))</f>
        <v/>
      </c>
      <c r="D855" s="6" t="str">
        <f>IF(C855="","",VLOOKUP($A855,'Infos Gerais'!$A$2:$I$101,9,FALSE))</f>
        <v/>
      </c>
      <c r="E855" s="126"/>
      <c r="F855" s="127"/>
      <c r="G855" s="128"/>
      <c r="H855" s="115"/>
      <c r="I855" s="129"/>
      <c r="J855" s="115"/>
      <c r="K855" s="131"/>
      <c r="L855" s="130"/>
      <c r="M855" s="82">
        <v>0</v>
      </c>
    </row>
    <row r="856" spans="1:13" x14ac:dyDescent="0.25">
      <c r="A856" s="96"/>
      <c r="B856" s="44" t="str">
        <f>IF(C856="","",VLOOKUP($A856,'Infos Gerais'!$A$2:$D$101,4,FALSE))</f>
        <v/>
      </c>
      <c r="C856" s="5" t="str">
        <f>IF(A856="","",VLOOKUP($A856,'Infos Gerais'!$A$2:$I$101,7,FALSE))</f>
        <v/>
      </c>
      <c r="D856" s="6" t="str">
        <f>IF(C856="","",VLOOKUP($A856,'Infos Gerais'!$A$2:$I$101,9,FALSE))</f>
        <v/>
      </c>
      <c r="E856" s="126"/>
      <c r="F856" s="127"/>
      <c r="G856" s="128"/>
      <c r="H856" s="115"/>
      <c r="I856" s="129"/>
      <c r="J856" s="115"/>
      <c r="K856" s="131"/>
      <c r="L856" s="130"/>
      <c r="M856" s="82">
        <v>0</v>
      </c>
    </row>
    <row r="857" spans="1:13" x14ac:dyDescent="0.25">
      <c r="A857" s="96"/>
      <c r="B857" s="44" t="str">
        <f>IF(C857="","",VLOOKUP($A857,'Infos Gerais'!$A$2:$D$101,4,FALSE))</f>
        <v/>
      </c>
      <c r="C857" s="5" t="str">
        <f>IF(A857="","",VLOOKUP($A857,'Infos Gerais'!$A$2:$I$101,7,FALSE))</f>
        <v/>
      </c>
      <c r="D857" s="6" t="str">
        <f>IF(C857="","",VLOOKUP($A857,'Infos Gerais'!$A$2:$I$101,9,FALSE))</f>
        <v/>
      </c>
      <c r="E857" s="126"/>
      <c r="F857" s="127"/>
      <c r="G857" s="128"/>
      <c r="H857" s="115"/>
      <c r="I857" s="129"/>
      <c r="J857" s="115"/>
      <c r="K857" s="131"/>
      <c r="L857" s="130"/>
      <c r="M857" s="82">
        <v>0</v>
      </c>
    </row>
    <row r="858" spans="1:13" x14ac:dyDescent="0.25">
      <c r="A858" s="96"/>
      <c r="B858" s="44" t="str">
        <f>IF(C858="","",VLOOKUP($A858,'Infos Gerais'!$A$2:$D$101,4,FALSE))</f>
        <v/>
      </c>
      <c r="C858" s="5" t="str">
        <f>IF(A858="","",VLOOKUP($A858,'Infos Gerais'!$A$2:$I$101,7,FALSE))</f>
        <v/>
      </c>
      <c r="D858" s="6" t="str">
        <f>IF(C858="","",VLOOKUP($A858,'Infos Gerais'!$A$2:$I$101,9,FALSE))</f>
        <v/>
      </c>
      <c r="E858" s="126"/>
      <c r="F858" s="127"/>
      <c r="G858" s="128"/>
      <c r="H858" s="115"/>
      <c r="I858" s="129"/>
      <c r="J858" s="115"/>
      <c r="K858" s="131"/>
      <c r="L858" s="130"/>
      <c r="M858" s="82">
        <v>0</v>
      </c>
    </row>
    <row r="859" spans="1:13" x14ac:dyDescent="0.25">
      <c r="A859" s="96"/>
      <c r="B859" s="44" t="str">
        <f>IF(C859="","",VLOOKUP($A859,'Infos Gerais'!$A$2:$D$101,4,FALSE))</f>
        <v/>
      </c>
      <c r="C859" s="5" t="str">
        <f>IF(A859="","",VLOOKUP($A859,'Infos Gerais'!$A$2:$I$101,7,FALSE))</f>
        <v/>
      </c>
      <c r="D859" s="6" t="str">
        <f>IF(C859="","",VLOOKUP($A859,'Infos Gerais'!$A$2:$I$101,9,FALSE))</f>
        <v/>
      </c>
      <c r="E859" s="126"/>
      <c r="F859" s="127"/>
      <c r="G859" s="128"/>
      <c r="H859" s="115"/>
      <c r="I859" s="129"/>
      <c r="J859" s="115"/>
      <c r="K859" s="131"/>
      <c r="L859" s="130"/>
      <c r="M859" s="82">
        <v>0</v>
      </c>
    </row>
    <row r="860" spans="1:13" x14ac:dyDescent="0.25">
      <c r="A860" s="96"/>
      <c r="B860" s="44" t="str">
        <f>IF(C860="","",VLOOKUP($A860,'Infos Gerais'!$A$2:$D$101,4,FALSE))</f>
        <v/>
      </c>
      <c r="C860" s="5" t="str">
        <f>IF(A860="","",VLOOKUP($A860,'Infos Gerais'!$A$2:$I$101,7,FALSE))</f>
        <v/>
      </c>
      <c r="D860" s="6" t="str">
        <f>IF(C860="","",VLOOKUP($A860,'Infos Gerais'!$A$2:$I$101,9,FALSE))</f>
        <v/>
      </c>
      <c r="E860" s="126"/>
      <c r="F860" s="127"/>
      <c r="G860" s="128"/>
      <c r="H860" s="115"/>
      <c r="I860" s="129"/>
      <c r="J860" s="115"/>
      <c r="K860" s="131"/>
      <c r="L860" s="130"/>
      <c r="M860" s="82">
        <v>0</v>
      </c>
    </row>
    <row r="861" spans="1:13" x14ac:dyDescent="0.25">
      <c r="A861" s="96"/>
      <c r="B861" s="44" t="str">
        <f>IF(C861="","",VLOOKUP($A861,'Infos Gerais'!$A$2:$D$101,4,FALSE))</f>
        <v/>
      </c>
      <c r="C861" s="5" t="str">
        <f>IF(A861="","",VLOOKUP($A861,'Infos Gerais'!$A$2:$I$101,7,FALSE))</f>
        <v/>
      </c>
      <c r="D861" s="6" t="str">
        <f>IF(C861="","",VLOOKUP($A861,'Infos Gerais'!$A$2:$I$101,9,FALSE))</f>
        <v/>
      </c>
      <c r="E861" s="126"/>
      <c r="F861" s="127"/>
      <c r="G861" s="128"/>
      <c r="H861" s="115"/>
      <c r="I861" s="129"/>
      <c r="J861" s="115"/>
      <c r="K861" s="131"/>
      <c r="L861" s="130"/>
      <c r="M861" s="82">
        <v>0</v>
      </c>
    </row>
    <row r="862" spans="1:13" x14ac:dyDescent="0.25">
      <c r="A862" s="96"/>
      <c r="B862" s="44" t="str">
        <f>IF(C862="","",VLOOKUP($A862,'Infos Gerais'!$A$2:$D$101,4,FALSE))</f>
        <v/>
      </c>
      <c r="C862" s="5" t="str">
        <f>IF(A862="","",VLOOKUP($A862,'Infos Gerais'!$A$2:$I$101,7,FALSE))</f>
        <v/>
      </c>
      <c r="D862" s="6" t="str">
        <f>IF(C862="","",VLOOKUP($A862,'Infos Gerais'!$A$2:$I$101,9,FALSE))</f>
        <v/>
      </c>
      <c r="E862" s="126"/>
      <c r="F862" s="127"/>
      <c r="G862" s="128"/>
      <c r="H862" s="115"/>
      <c r="I862" s="129"/>
      <c r="J862" s="115"/>
      <c r="K862" s="131"/>
      <c r="L862" s="130"/>
      <c r="M862" s="82">
        <v>0</v>
      </c>
    </row>
    <row r="863" spans="1:13" x14ac:dyDescent="0.25">
      <c r="A863" s="96"/>
      <c r="B863" s="44" t="str">
        <f>IF(C863="","",VLOOKUP($A863,'Infos Gerais'!$A$2:$D$101,4,FALSE))</f>
        <v/>
      </c>
      <c r="C863" s="5" t="str">
        <f>IF(A863="","",VLOOKUP($A863,'Infos Gerais'!$A$2:$I$101,7,FALSE))</f>
        <v/>
      </c>
      <c r="D863" s="6" t="str">
        <f>IF(C863="","",VLOOKUP($A863,'Infos Gerais'!$A$2:$I$101,9,FALSE))</f>
        <v/>
      </c>
      <c r="E863" s="126"/>
      <c r="F863" s="127"/>
      <c r="G863" s="128"/>
      <c r="H863" s="115"/>
      <c r="I863" s="129"/>
      <c r="J863" s="115"/>
      <c r="K863" s="131"/>
      <c r="L863" s="130"/>
      <c r="M863" s="82">
        <v>0</v>
      </c>
    </row>
    <row r="864" spans="1:13" x14ac:dyDescent="0.25">
      <c r="A864" s="96"/>
      <c r="B864" s="44" t="str">
        <f>IF(C864="","",VLOOKUP($A864,'Infos Gerais'!$A$2:$D$101,4,FALSE))</f>
        <v/>
      </c>
      <c r="C864" s="5" t="str">
        <f>IF(A864="","",VLOOKUP($A864,'Infos Gerais'!$A$2:$I$101,7,FALSE))</f>
        <v/>
      </c>
      <c r="D864" s="6" t="str">
        <f>IF(C864="","",VLOOKUP($A864,'Infos Gerais'!$A$2:$I$101,9,FALSE))</f>
        <v/>
      </c>
      <c r="E864" s="126"/>
      <c r="F864" s="127"/>
      <c r="G864" s="128"/>
      <c r="H864" s="115"/>
      <c r="I864" s="129"/>
      <c r="J864" s="115"/>
      <c r="K864" s="131"/>
      <c r="L864" s="130"/>
      <c r="M864" s="82">
        <v>0</v>
      </c>
    </row>
    <row r="865" spans="1:13" x14ac:dyDescent="0.25">
      <c r="A865" s="96"/>
      <c r="B865" s="44" t="str">
        <f>IF(C865="","",VLOOKUP($A865,'Infos Gerais'!$A$2:$D$101,4,FALSE))</f>
        <v/>
      </c>
      <c r="C865" s="5" t="str">
        <f>IF(A865="","",VLOOKUP($A865,'Infos Gerais'!$A$2:$I$101,7,FALSE))</f>
        <v/>
      </c>
      <c r="D865" s="6" t="str">
        <f>IF(C865="","",VLOOKUP($A865,'Infos Gerais'!$A$2:$I$101,9,FALSE))</f>
        <v/>
      </c>
      <c r="E865" s="126"/>
      <c r="F865" s="127"/>
      <c r="G865" s="128"/>
      <c r="H865" s="115"/>
      <c r="I865" s="129"/>
      <c r="J865" s="115"/>
      <c r="K865" s="131"/>
      <c r="L865" s="130"/>
      <c r="M865" s="82">
        <v>0</v>
      </c>
    </row>
    <row r="866" spans="1:13" x14ac:dyDescent="0.25">
      <c r="A866" s="96"/>
      <c r="B866" s="44" t="str">
        <f>IF(C866="","",VLOOKUP($A866,'Infos Gerais'!$A$2:$D$101,4,FALSE))</f>
        <v/>
      </c>
      <c r="C866" s="5" t="str">
        <f>IF(A866="","",VLOOKUP($A866,'Infos Gerais'!$A$2:$I$101,7,FALSE))</f>
        <v/>
      </c>
      <c r="D866" s="6" t="str">
        <f>IF(C866="","",VLOOKUP($A866,'Infos Gerais'!$A$2:$I$101,9,FALSE))</f>
        <v/>
      </c>
      <c r="E866" s="126"/>
      <c r="F866" s="127"/>
      <c r="G866" s="128"/>
      <c r="H866" s="115"/>
      <c r="I866" s="129"/>
      <c r="J866" s="115"/>
      <c r="K866" s="131"/>
      <c r="L866" s="130"/>
      <c r="M866" s="82">
        <v>0</v>
      </c>
    </row>
    <row r="867" spans="1:13" x14ac:dyDescent="0.25">
      <c r="A867" s="96"/>
      <c r="B867" s="44" t="str">
        <f>IF(C867="","",VLOOKUP($A867,'Infos Gerais'!$A$2:$D$101,4,FALSE))</f>
        <v/>
      </c>
      <c r="C867" s="5" t="str">
        <f>IF(A867="","",VLOOKUP($A867,'Infos Gerais'!$A$2:$I$101,7,FALSE))</f>
        <v/>
      </c>
      <c r="D867" s="6" t="str">
        <f>IF(C867="","",VLOOKUP($A867,'Infos Gerais'!$A$2:$I$101,9,FALSE))</f>
        <v/>
      </c>
      <c r="E867" s="126"/>
      <c r="F867" s="127"/>
      <c r="G867" s="128"/>
      <c r="H867" s="115"/>
      <c r="I867" s="129"/>
      <c r="J867" s="115"/>
      <c r="K867" s="131"/>
      <c r="L867" s="130"/>
      <c r="M867" s="82">
        <v>0</v>
      </c>
    </row>
    <row r="868" spans="1:13" x14ac:dyDescent="0.25">
      <c r="A868" s="96"/>
      <c r="B868" s="44" t="str">
        <f>IF(C868="","",VLOOKUP($A868,'Infos Gerais'!$A$2:$D$101,4,FALSE))</f>
        <v/>
      </c>
      <c r="C868" s="5" t="str">
        <f>IF(A868="","",VLOOKUP($A868,'Infos Gerais'!$A$2:$I$101,7,FALSE))</f>
        <v/>
      </c>
      <c r="D868" s="6" t="str">
        <f>IF(C868="","",VLOOKUP($A868,'Infos Gerais'!$A$2:$I$101,9,FALSE))</f>
        <v/>
      </c>
      <c r="E868" s="126"/>
      <c r="F868" s="127"/>
      <c r="G868" s="128"/>
      <c r="H868" s="115"/>
      <c r="I868" s="129"/>
      <c r="J868" s="115"/>
      <c r="K868" s="131"/>
      <c r="L868" s="130"/>
      <c r="M868" s="82">
        <v>0</v>
      </c>
    </row>
    <row r="869" spans="1:13" x14ac:dyDescent="0.25">
      <c r="A869" s="96"/>
      <c r="B869" s="44" t="str">
        <f>IF(C869="","",VLOOKUP($A869,'Infos Gerais'!$A$2:$D$101,4,FALSE))</f>
        <v/>
      </c>
      <c r="C869" s="5" t="str">
        <f>IF(A869="","",VLOOKUP($A869,'Infos Gerais'!$A$2:$I$101,7,FALSE))</f>
        <v/>
      </c>
      <c r="D869" s="6" t="str">
        <f>IF(C869="","",VLOOKUP($A869,'Infos Gerais'!$A$2:$I$101,9,FALSE))</f>
        <v/>
      </c>
      <c r="E869" s="126"/>
      <c r="F869" s="127"/>
      <c r="G869" s="128"/>
      <c r="H869" s="115"/>
      <c r="I869" s="129"/>
      <c r="J869" s="115"/>
      <c r="K869" s="131"/>
      <c r="L869" s="130"/>
      <c r="M869" s="82">
        <v>0</v>
      </c>
    </row>
    <row r="870" spans="1:13" x14ac:dyDescent="0.25">
      <c r="A870" s="96"/>
      <c r="B870" s="44" t="str">
        <f>IF(C870="","",VLOOKUP($A870,'Infos Gerais'!$A$2:$D$101,4,FALSE))</f>
        <v/>
      </c>
      <c r="C870" s="5" t="str">
        <f>IF(A870="","",VLOOKUP($A870,'Infos Gerais'!$A$2:$I$101,7,FALSE))</f>
        <v/>
      </c>
      <c r="D870" s="6" t="str">
        <f>IF(C870="","",VLOOKUP($A870,'Infos Gerais'!$A$2:$I$101,9,FALSE))</f>
        <v/>
      </c>
      <c r="E870" s="126"/>
      <c r="F870" s="127"/>
      <c r="G870" s="128"/>
      <c r="H870" s="115"/>
      <c r="I870" s="129"/>
      <c r="J870" s="115"/>
      <c r="K870" s="131"/>
      <c r="L870" s="130"/>
      <c r="M870" s="82">
        <v>0</v>
      </c>
    </row>
    <row r="871" spans="1:13" x14ac:dyDescent="0.25">
      <c r="A871" s="96"/>
      <c r="B871" s="44" t="str">
        <f>IF(C871="","",VLOOKUP($A871,'Infos Gerais'!$A$2:$D$101,4,FALSE))</f>
        <v/>
      </c>
      <c r="C871" s="5" t="str">
        <f>IF(A871="","",VLOOKUP($A871,'Infos Gerais'!$A$2:$I$101,7,FALSE))</f>
        <v/>
      </c>
      <c r="D871" s="6" t="str">
        <f>IF(C871="","",VLOOKUP($A871,'Infos Gerais'!$A$2:$I$101,9,FALSE))</f>
        <v/>
      </c>
      <c r="E871" s="126"/>
      <c r="F871" s="127"/>
      <c r="G871" s="128"/>
      <c r="H871" s="115"/>
      <c r="I871" s="129"/>
      <c r="J871" s="115"/>
      <c r="K871" s="131"/>
      <c r="L871" s="130"/>
      <c r="M871" s="82">
        <v>0</v>
      </c>
    </row>
    <row r="872" spans="1:13" x14ac:dyDescent="0.25">
      <c r="A872" s="96"/>
      <c r="B872" s="44" t="str">
        <f>IF(C872="","",VLOOKUP($A872,'Infos Gerais'!$A$2:$D$101,4,FALSE))</f>
        <v/>
      </c>
      <c r="C872" s="5" t="str">
        <f>IF(A872="","",VLOOKUP($A872,'Infos Gerais'!$A$2:$I$101,7,FALSE))</f>
        <v/>
      </c>
      <c r="D872" s="6" t="str">
        <f>IF(C872="","",VLOOKUP($A872,'Infos Gerais'!$A$2:$I$101,9,FALSE))</f>
        <v/>
      </c>
      <c r="E872" s="126"/>
      <c r="F872" s="127"/>
      <c r="G872" s="128"/>
      <c r="H872" s="115"/>
      <c r="I872" s="129"/>
      <c r="J872" s="115"/>
      <c r="K872" s="131"/>
      <c r="L872" s="130"/>
      <c r="M872" s="82">
        <v>0</v>
      </c>
    </row>
    <row r="873" spans="1:13" x14ac:dyDescent="0.25">
      <c r="A873" s="96"/>
      <c r="B873" s="44" t="str">
        <f>IF(C873="","",VLOOKUP($A873,'Infos Gerais'!$A$2:$D$101,4,FALSE))</f>
        <v/>
      </c>
      <c r="C873" s="5" t="str">
        <f>IF(A873="","",VLOOKUP($A873,'Infos Gerais'!$A$2:$I$101,7,FALSE))</f>
        <v/>
      </c>
      <c r="D873" s="6" t="str">
        <f>IF(C873="","",VLOOKUP($A873,'Infos Gerais'!$A$2:$I$101,9,FALSE))</f>
        <v/>
      </c>
      <c r="E873" s="126"/>
      <c r="F873" s="127"/>
      <c r="G873" s="128"/>
      <c r="H873" s="115"/>
      <c r="I873" s="129"/>
      <c r="J873" s="115"/>
      <c r="K873" s="131"/>
      <c r="L873" s="130"/>
      <c r="M873" s="82">
        <v>0</v>
      </c>
    </row>
    <row r="874" spans="1:13" x14ac:dyDescent="0.25">
      <c r="A874" s="96"/>
      <c r="B874" s="44" t="str">
        <f>IF(C874="","",VLOOKUP($A874,'Infos Gerais'!$A$2:$D$101,4,FALSE))</f>
        <v/>
      </c>
      <c r="C874" s="5" t="str">
        <f>IF(A874="","",VLOOKUP($A874,'Infos Gerais'!$A$2:$I$101,7,FALSE))</f>
        <v/>
      </c>
      <c r="D874" s="6" t="str">
        <f>IF(C874="","",VLOOKUP($A874,'Infos Gerais'!$A$2:$I$101,9,FALSE))</f>
        <v/>
      </c>
      <c r="E874" s="126"/>
      <c r="F874" s="127"/>
      <c r="G874" s="128"/>
      <c r="H874" s="115"/>
      <c r="I874" s="129"/>
      <c r="J874" s="115"/>
      <c r="K874" s="131"/>
      <c r="L874" s="130"/>
      <c r="M874" s="82">
        <v>0</v>
      </c>
    </row>
    <row r="875" spans="1:13" x14ac:dyDescent="0.25">
      <c r="A875" s="96"/>
      <c r="B875" s="44" t="str">
        <f>IF(C875="","",VLOOKUP($A875,'Infos Gerais'!$A$2:$D$101,4,FALSE))</f>
        <v/>
      </c>
      <c r="C875" s="5" t="str">
        <f>IF(A875="","",VLOOKUP($A875,'Infos Gerais'!$A$2:$I$101,7,FALSE))</f>
        <v/>
      </c>
      <c r="D875" s="6" t="str">
        <f>IF(C875="","",VLOOKUP($A875,'Infos Gerais'!$A$2:$I$101,9,FALSE))</f>
        <v/>
      </c>
      <c r="E875" s="126"/>
      <c r="F875" s="127"/>
      <c r="G875" s="128"/>
      <c r="H875" s="115"/>
      <c r="I875" s="129"/>
      <c r="J875" s="115"/>
      <c r="K875" s="131"/>
      <c r="L875" s="130"/>
      <c r="M875" s="82">
        <v>0</v>
      </c>
    </row>
    <row r="876" spans="1:13" x14ac:dyDescent="0.25">
      <c r="A876" s="96"/>
      <c r="B876" s="44" t="str">
        <f>IF(C876="","",VLOOKUP($A876,'Infos Gerais'!$A$2:$D$101,4,FALSE))</f>
        <v/>
      </c>
      <c r="C876" s="5" t="str">
        <f>IF(A876="","",VLOOKUP($A876,'Infos Gerais'!$A$2:$I$101,7,FALSE))</f>
        <v/>
      </c>
      <c r="D876" s="6" t="str">
        <f>IF(C876="","",VLOOKUP($A876,'Infos Gerais'!$A$2:$I$101,9,FALSE))</f>
        <v/>
      </c>
      <c r="E876" s="126"/>
      <c r="F876" s="127"/>
      <c r="G876" s="128"/>
      <c r="H876" s="115"/>
      <c r="I876" s="129"/>
      <c r="J876" s="115"/>
      <c r="K876" s="131"/>
      <c r="L876" s="130"/>
      <c r="M876" s="82">
        <v>0</v>
      </c>
    </row>
    <row r="877" spans="1:13" x14ac:dyDescent="0.25">
      <c r="A877" s="96"/>
      <c r="B877" s="44" t="str">
        <f>IF(C877="","",VLOOKUP($A877,'Infos Gerais'!$A$2:$D$101,4,FALSE))</f>
        <v/>
      </c>
      <c r="C877" s="5" t="str">
        <f>IF(A877="","",VLOOKUP($A877,'Infos Gerais'!$A$2:$I$101,7,FALSE))</f>
        <v/>
      </c>
      <c r="D877" s="6" t="str">
        <f>IF(C877="","",VLOOKUP($A877,'Infos Gerais'!$A$2:$I$101,9,FALSE))</f>
        <v/>
      </c>
      <c r="E877" s="126"/>
      <c r="F877" s="127"/>
      <c r="G877" s="128"/>
      <c r="H877" s="115"/>
      <c r="I877" s="129"/>
      <c r="J877" s="115"/>
      <c r="K877" s="131"/>
      <c r="L877" s="130"/>
      <c r="M877" s="82">
        <v>0</v>
      </c>
    </row>
    <row r="878" spans="1:13" x14ac:dyDescent="0.25">
      <c r="A878" s="96"/>
      <c r="B878" s="44" t="str">
        <f>IF(C878="","",VLOOKUP($A878,'Infos Gerais'!$A$2:$D$101,4,FALSE))</f>
        <v/>
      </c>
      <c r="C878" s="5" t="str">
        <f>IF(A878="","",VLOOKUP($A878,'Infos Gerais'!$A$2:$I$101,7,FALSE))</f>
        <v/>
      </c>
      <c r="D878" s="6" t="str">
        <f>IF(C878="","",VLOOKUP($A878,'Infos Gerais'!$A$2:$I$101,9,FALSE))</f>
        <v/>
      </c>
      <c r="E878" s="126"/>
      <c r="F878" s="127"/>
      <c r="G878" s="128"/>
      <c r="H878" s="115"/>
      <c r="I878" s="129"/>
      <c r="J878" s="115"/>
      <c r="K878" s="131"/>
      <c r="L878" s="130"/>
      <c r="M878" s="82">
        <v>0</v>
      </c>
    </row>
    <row r="879" spans="1:13" x14ac:dyDescent="0.25">
      <c r="A879" s="96"/>
      <c r="B879" s="44" t="str">
        <f>IF(C879="","",VLOOKUP($A879,'Infos Gerais'!$A$2:$D$101,4,FALSE))</f>
        <v/>
      </c>
      <c r="C879" s="5" t="str">
        <f>IF(A879="","",VLOOKUP($A879,'Infos Gerais'!$A$2:$I$101,7,FALSE))</f>
        <v/>
      </c>
      <c r="D879" s="6" t="str">
        <f>IF(C879="","",VLOOKUP($A879,'Infos Gerais'!$A$2:$I$101,9,FALSE))</f>
        <v/>
      </c>
      <c r="E879" s="126"/>
      <c r="F879" s="127"/>
      <c r="G879" s="128"/>
      <c r="H879" s="115"/>
      <c r="I879" s="129"/>
      <c r="J879" s="115"/>
      <c r="K879" s="131"/>
      <c r="L879" s="130"/>
      <c r="M879" s="82">
        <v>0</v>
      </c>
    </row>
    <row r="880" spans="1:13" x14ac:dyDescent="0.25">
      <c r="A880" s="96"/>
      <c r="B880" s="44" t="str">
        <f>IF(C880="","",VLOOKUP($A880,'Infos Gerais'!$A$2:$D$101,4,FALSE))</f>
        <v/>
      </c>
      <c r="C880" s="5" t="str">
        <f>IF(A880="","",VLOOKUP($A880,'Infos Gerais'!$A$2:$I$101,7,FALSE))</f>
        <v/>
      </c>
      <c r="D880" s="6" t="str">
        <f>IF(C880="","",VLOOKUP($A880,'Infos Gerais'!$A$2:$I$101,9,FALSE))</f>
        <v/>
      </c>
      <c r="E880" s="126"/>
      <c r="F880" s="127"/>
      <c r="G880" s="128"/>
      <c r="H880" s="115"/>
      <c r="I880" s="129"/>
      <c r="J880" s="115"/>
      <c r="K880" s="131"/>
      <c r="L880" s="130"/>
      <c r="M880" s="82">
        <v>0</v>
      </c>
    </row>
    <row r="881" spans="1:13" x14ac:dyDescent="0.25">
      <c r="A881" s="96"/>
      <c r="B881" s="44" t="str">
        <f>IF(C881="","",VLOOKUP($A881,'Infos Gerais'!$A$2:$D$101,4,FALSE))</f>
        <v/>
      </c>
      <c r="C881" s="5" t="str">
        <f>IF(A881="","",VLOOKUP($A881,'Infos Gerais'!$A$2:$I$101,7,FALSE))</f>
        <v/>
      </c>
      <c r="D881" s="6" t="str">
        <f>IF(C881="","",VLOOKUP($A881,'Infos Gerais'!$A$2:$I$101,9,FALSE))</f>
        <v/>
      </c>
      <c r="E881" s="126"/>
      <c r="F881" s="127"/>
      <c r="G881" s="128"/>
      <c r="H881" s="115"/>
      <c r="I881" s="129"/>
      <c r="J881" s="115"/>
      <c r="K881" s="131"/>
      <c r="L881" s="130"/>
      <c r="M881" s="82">
        <v>0</v>
      </c>
    </row>
    <row r="882" spans="1:13" x14ac:dyDescent="0.25">
      <c r="A882" s="96"/>
      <c r="B882" s="44" t="str">
        <f>IF(C882="","",VLOOKUP($A882,'Infos Gerais'!$A$2:$D$101,4,FALSE))</f>
        <v/>
      </c>
      <c r="C882" s="5" t="str">
        <f>IF(A882="","",VLOOKUP($A882,'Infos Gerais'!$A$2:$I$101,7,FALSE))</f>
        <v/>
      </c>
      <c r="D882" s="6" t="str">
        <f>IF(C882="","",VLOOKUP($A882,'Infos Gerais'!$A$2:$I$101,9,FALSE))</f>
        <v/>
      </c>
      <c r="E882" s="126"/>
      <c r="F882" s="127"/>
      <c r="G882" s="128"/>
      <c r="H882" s="115"/>
      <c r="I882" s="129"/>
      <c r="J882" s="115"/>
      <c r="K882" s="131"/>
      <c r="L882" s="130"/>
      <c r="M882" s="82">
        <v>0</v>
      </c>
    </row>
    <row r="883" spans="1:13" x14ac:dyDescent="0.25">
      <c r="A883" s="96"/>
      <c r="B883" s="44" t="str">
        <f>IF(C883="","",VLOOKUP($A883,'Infos Gerais'!$A$2:$D$101,4,FALSE))</f>
        <v/>
      </c>
      <c r="C883" s="5" t="str">
        <f>IF(A883="","",VLOOKUP($A883,'Infos Gerais'!$A$2:$I$101,7,FALSE))</f>
        <v/>
      </c>
      <c r="D883" s="6" t="str">
        <f>IF(C883="","",VLOOKUP($A883,'Infos Gerais'!$A$2:$I$101,9,FALSE))</f>
        <v/>
      </c>
      <c r="E883" s="126"/>
      <c r="F883" s="127"/>
      <c r="G883" s="128"/>
      <c r="H883" s="115"/>
      <c r="I883" s="129"/>
      <c r="J883" s="115"/>
      <c r="K883" s="131"/>
      <c r="L883" s="130"/>
      <c r="M883" s="82">
        <v>0</v>
      </c>
    </row>
    <row r="884" spans="1:13" x14ac:dyDescent="0.25">
      <c r="A884" s="96"/>
      <c r="B884" s="44" t="str">
        <f>IF(C884="","",VLOOKUP($A884,'Infos Gerais'!$A$2:$D$101,4,FALSE))</f>
        <v/>
      </c>
      <c r="C884" s="5" t="str">
        <f>IF(A884="","",VLOOKUP($A884,'Infos Gerais'!$A$2:$I$101,7,FALSE))</f>
        <v/>
      </c>
      <c r="D884" s="6" t="str">
        <f>IF(C884="","",VLOOKUP($A884,'Infos Gerais'!$A$2:$I$101,9,FALSE))</f>
        <v/>
      </c>
      <c r="E884" s="126"/>
      <c r="F884" s="127"/>
      <c r="G884" s="128"/>
      <c r="H884" s="115"/>
      <c r="I884" s="129"/>
      <c r="J884" s="115"/>
      <c r="K884" s="131"/>
      <c r="L884" s="130"/>
      <c r="M884" s="82">
        <v>0</v>
      </c>
    </row>
    <row r="885" spans="1:13" x14ac:dyDescent="0.25">
      <c r="A885" s="96"/>
      <c r="B885" s="44" t="str">
        <f>IF(C885="","",VLOOKUP($A885,'Infos Gerais'!$A$2:$D$101,4,FALSE))</f>
        <v/>
      </c>
      <c r="C885" s="5" t="str">
        <f>IF(A885="","",VLOOKUP($A885,'Infos Gerais'!$A$2:$I$101,7,FALSE))</f>
        <v/>
      </c>
      <c r="D885" s="6" t="str">
        <f>IF(C885="","",VLOOKUP($A885,'Infos Gerais'!$A$2:$I$101,9,FALSE))</f>
        <v/>
      </c>
      <c r="E885" s="126"/>
      <c r="F885" s="127"/>
      <c r="G885" s="128"/>
      <c r="H885" s="115"/>
      <c r="I885" s="129"/>
      <c r="J885" s="115"/>
      <c r="K885" s="131"/>
      <c r="L885" s="130"/>
      <c r="M885" s="82">
        <v>0</v>
      </c>
    </row>
    <row r="886" spans="1:13" x14ac:dyDescent="0.25">
      <c r="A886" s="96"/>
      <c r="B886" s="44" t="str">
        <f>IF(C886="","",VLOOKUP($A886,'Infos Gerais'!$A$2:$D$101,4,FALSE))</f>
        <v/>
      </c>
      <c r="C886" s="5" t="str">
        <f>IF(A886="","",VLOOKUP($A886,'Infos Gerais'!$A$2:$I$101,7,FALSE))</f>
        <v/>
      </c>
      <c r="D886" s="6" t="str">
        <f>IF(C886="","",VLOOKUP($A886,'Infos Gerais'!$A$2:$I$101,9,FALSE))</f>
        <v/>
      </c>
      <c r="E886" s="126"/>
      <c r="F886" s="127"/>
      <c r="G886" s="128"/>
      <c r="H886" s="115"/>
      <c r="I886" s="129"/>
      <c r="J886" s="115"/>
      <c r="K886" s="131"/>
      <c r="L886" s="130"/>
      <c r="M886" s="82">
        <v>0</v>
      </c>
    </row>
    <row r="887" spans="1:13" x14ac:dyDescent="0.25">
      <c r="A887" s="96"/>
      <c r="B887" s="44" t="str">
        <f>IF(C887="","",VLOOKUP($A887,'Infos Gerais'!$A$2:$D$101,4,FALSE))</f>
        <v/>
      </c>
      <c r="C887" s="5" t="str">
        <f>IF(A887="","",VLOOKUP($A887,'Infos Gerais'!$A$2:$I$101,7,FALSE))</f>
        <v/>
      </c>
      <c r="D887" s="6" t="str">
        <f>IF(C887="","",VLOOKUP($A887,'Infos Gerais'!$A$2:$I$101,9,FALSE))</f>
        <v/>
      </c>
      <c r="E887" s="126"/>
      <c r="F887" s="127"/>
      <c r="G887" s="128"/>
      <c r="H887" s="115"/>
      <c r="I887" s="129"/>
      <c r="J887" s="115"/>
      <c r="K887" s="131"/>
      <c r="L887" s="130"/>
      <c r="M887" s="82">
        <v>0</v>
      </c>
    </row>
    <row r="888" spans="1:13" x14ac:dyDescent="0.25">
      <c r="A888" s="96"/>
      <c r="B888" s="44" t="str">
        <f>IF(C888="","",VLOOKUP($A888,'Infos Gerais'!$A$2:$D$101,4,FALSE))</f>
        <v/>
      </c>
      <c r="C888" s="5" t="str">
        <f>IF(A888="","",VLOOKUP($A888,'Infos Gerais'!$A$2:$I$101,7,FALSE))</f>
        <v/>
      </c>
      <c r="D888" s="6" t="str">
        <f>IF(C888="","",VLOOKUP($A888,'Infos Gerais'!$A$2:$I$101,9,FALSE))</f>
        <v/>
      </c>
      <c r="E888" s="126"/>
      <c r="F888" s="127"/>
      <c r="G888" s="128"/>
      <c r="H888" s="115"/>
      <c r="I888" s="129"/>
      <c r="J888" s="115"/>
      <c r="K888" s="131"/>
      <c r="L888" s="130"/>
      <c r="M888" s="82">
        <v>0</v>
      </c>
    </row>
    <row r="889" spans="1:13" x14ac:dyDescent="0.25">
      <c r="A889" s="96"/>
      <c r="B889" s="44" t="str">
        <f>IF(C889="","",VLOOKUP($A889,'Infos Gerais'!$A$2:$D$101,4,FALSE))</f>
        <v/>
      </c>
      <c r="C889" s="5" t="str">
        <f>IF(A889="","",VLOOKUP($A889,'Infos Gerais'!$A$2:$I$101,7,FALSE))</f>
        <v/>
      </c>
      <c r="D889" s="6" t="str">
        <f>IF(C889="","",VLOOKUP($A889,'Infos Gerais'!$A$2:$I$101,9,FALSE))</f>
        <v/>
      </c>
      <c r="E889" s="126"/>
      <c r="F889" s="127"/>
      <c r="G889" s="128"/>
      <c r="H889" s="115"/>
      <c r="I889" s="129"/>
      <c r="J889" s="115"/>
      <c r="K889" s="131"/>
      <c r="L889" s="130"/>
      <c r="M889" s="82">
        <v>0</v>
      </c>
    </row>
    <row r="890" spans="1:13" x14ac:dyDescent="0.25">
      <c r="A890" s="96"/>
      <c r="B890" s="44" t="str">
        <f>IF(C890="","",VLOOKUP($A890,'Infos Gerais'!$A$2:$D$101,4,FALSE))</f>
        <v/>
      </c>
      <c r="C890" s="5" t="str">
        <f>IF(A890="","",VLOOKUP($A890,'Infos Gerais'!$A$2:$I$101,7,FALSE))</f>
        <v/>
      </c>
      <c r="D890" s="6" t="str">
        <f>IF(C890="","",VLOOKUP($A890,'Infos Gerais'!$A$2:$I$101,9,FALSE))</f>
        <v/>
      </c>
      <c r="E890" s="126"/>
      <c r="F890" s="127"/>
      <c r="G890" s="128"/>
      <c r="H890" s="115"/>
      <c r="I890" s="129"/>
      <c r="J890" s="115"/>
      <c r="K890" s="131"/>
      <c r="L890" s="130"/>
      <c r="M890" s="82">
        <v>0</v>
      </c>
    </row>
    <row r="891" spans="1:13" x14ac:dyDescent="0.25">
      <c r="A891" s="96"/>
      <c r="B891" s="44" t="str">
        <f>IF(C891="","",VLOOKUP($A891,'Infos Gerais'!$A$2:$D$101,4,FALSE))</f>
        <v/>
      </c>
      <c r="C891" s="5" t="str">
        <f>IF(A891="","",VLOOKUP($A891,'Infos Gerais'!$A$2:$I$101,7,FALSE))</f>
        <v/>
      </c>
      <c r="D891" s="6" t="str">
        <f>IF(C891="","",VLOOKUP($A891,'Infos Gerais'!$A$2:$I$101,9,FALSE))</f>
        <v/>
      </c>
      <c r="E891" s="126"/>
      <c r="F891" s="127"/>
      <c r="G891" s="128"/>
      <c r="H891" s="115"/>
      <c r="I891" s="129"/>
      <c r="J891" s="115"/>
      <c r="K891" s="131"/>
      <c r="L891" s="130"/>
      <c r="M891" s="82">
        <v>0</v>
      </c>
    </row>
    <row r="892" spans="1:13" x14ac:dyDescent="0.25">
      <c r="A892" s="96"/>
      <c r="B892" s="44" t="str">
        <f>IF(C892="","",VLOOKUP($A892,'Infos Gerais'!$A$2:$D$101,4,FALSE))</f>
        <v/>
      </c>
      <c r="C892" s="5" t="str">
        <f>IF(A892="","",VLOOKUP($A892,'Infos Gerais'!$A$2:$I$101,7,FALSE))</f>
        <v/>
      </c>
      <c r="D892" s="6" t="str">
        <f>IF(C892="","",VLOOKUP($A892,'Infos Gerais'!$A$2:$I$101,9,FALSE))</f>
        <v/>
      </c>
      <c r="E892" s="126"/>
      <c r="F892" s="127"/>
      <c r="G892" s="128"/>
      <c r="H892" s="115"/>
      <c r="I892" s="129"/>
      <c r="J892" s="115"/>
      <c r="K892" s="131"/>
      <c r="L892" s="130"/>
      <c r="M892" s="82">
        <v>0</v>
      </c>
    </row>
    <row r="893" spans="1:13" x14ac:dyDescent="0.25">
      <c r="A893" s="96"/>
      <c r="B893" s="44" t="str">
        <f>IF(C893="","",VLOOKUP($A893,'Infos Gerais'!$A$2:$D$101,4,FALSE))</f>
        <v/>
      </c>
      <c r="C893" s="5" t="str">
        <f>IF(A893="","",VLOOKUP($A893,'Infos Gerais'!$A$2:$I$101,7,FALSE))</f>
        <v/>
      </c>
      <c r="D893" s="6" t="str">
        <f>IF(C893="","",VLOOKUP($A893,'Infos Gerais'!$A$2:$I$101,9,FALSE))</f>
        <v/>
      </c>
      <c r="E893" s="126"/>
      <c r="F893" s="127"/>
      <c r="G893" s="128"/>
      <c r="H893" s="115"/>
      <c r="I893" s="129"/>
      <c r="J893" s="115"/>
      <c r="K893" s="131"/>
      <c r="L893" s="130"/>
      <c r="M893" s="82">
        <v>0</v>
      </c>
    </row>
    <row r="894" spans="1:13" x14ac:dyDescent="0.25">
      <c r="A894" s="96"/>
      <c r="B894" s="44" t="str">
        <f>IF(C894="","",VLOOKUP($A894,'Infos Gerais'!$A$2:$D$101,4,FALSE))</f>
        <v/>
      </c>
      <c r="C894" s="5" t="str">
        <f>IF(A894="","",VLOOKUP($A894,'Infos Gerais'!$A$2:$I$101,7,FALSE))</f>
        <v/>
      </c>
      <c r="D894" s="6" t="str">
        <f>IF(C894="","",VLOOKUP($A894,'Infos Gerais'!$A$2:$I$101,9,FALSE))</f>
        <v/>
      </c>
      <c r="E894" s="126"/>
      <c r="F894" s="127"/>
      <c r="G894" s="128"/>
      <c r="H894" s="115"/>
      <c r="I894" s="129"/>
      <c r="J894" s="115"/>
      <c r="K894" s="131"/>
      <c r="L894" s="130"/>
      <c r="M894" s="82">
        <v>0</v>
      </c>
    </row>
    <row r="895" spans="1:13" x14ac:dyDescent="0.25">
      <c r="A895" s="96"/>
      <c r="B895" s="44" t="str">
        <f>IF(C895="","",VLOOKUP($A895,'Infos Gerais'!$A$2:$D$101,4,FALSE))</f>
        <v/>
      </c>
      <c r="C895" s="5" t="str">
        <f>IF(A895="","",VLOOKUP($A895,'Infos Gerais'!$A$2:$I$101,7,FALSE))</f>
        <v/>
      </c>
      <c r="D895" s="6" t="str">
        <f>IF(C895="","",VLOOKUP($A895,'Infos Gerais'!$A$2:$I$101,9,FALSE))</f>
        <v/>
      </c>
      <c r="E895" s="126"/>
      <c r="F895" s="127"/>
      <c r="G895" s="128"/>
      <c r="H895" s="115"/>
      <c r="I895" s="129"/>
      <c r="J895" s="115"/>
      <c r="K895" s="131"/>
      <c r="L895" s="130"/>
      <c r="M895" s="82">
        <v>0</v>
      </c>
    </row>
    <row r="896" spans="1:13" x14ac:dyDescent="0.25">
      <c r="A896" s="96"/>
      <c r="B896" s="44" t="str">
        <f>IF(C896="","",VLOOKUP($A896,'Infos Gerais'!$A$2:$D$101,4,FALSE))</f>
        <v/>
      </c>
      <c r="C896" s="5" t="str">
        <f>IF(A896="","",VLOOKUP($A896,'Infos Gerais'!$A$2:$I$101,7,FALSE))</f>
        <v/>
      </c>
      <c r="D896" s="6" t="str">
        <f>IF(C896="","",VLOOKUP($A896,'Infos Gerais'!$A$2:$I$101,9,FALSE))</f>
        <v/>
      </c>
      <c r="E896" s="126"/>
      <c r="F896" s="127"/>
      <c r="G896" s="128"/>
      <c r="H896" s="115"/>
      <c r="I896" s="129"/>
      <c r="J896" s="115"/>
      <c r="K896" s="131"/>
      <c r="L896" s="130"/>
      <c r="M896" s="82">
        <v>0</v>
      </c>
    </row>
    <row r="897" spans="1:13" x14ac:dyDescent="0.25">
      <c r="A897" s="96"/>
      <c r="B897" s="44" t="str">
        <f>IF(C897="","",VLOOKUP($A897,'Infos Gerais'!$A$2:$D$101,4,FALSE))</f>
        <v/>
      </c>
      <c r="C897" s="5" t="str">
        <f>IF(A897="","",VLOOKUP($A897,'Infos Gerais'!$A$2:$I$101,7,FALSE))</f>
        <v/>
      </c>
      <c r="D897" s="6" t="str">
        <f>IF(C897="","",VLOOKUP($A897,'Infos Gerais'!$A$2:$I$101,9,FALSE))</f>
        <v/>
      </c>
      <c r="E897" s="126"/>
      <c r="F897" s="127"/>
      <c r="G897" s="128"/>
      <c r="H897" s="115"/>
      <c r="I897" s="129"/>
      <c r="J897" s="115"/>
      <c r="K897" s="131"/>
      <c r="L897" s="130"/>
      <c r="M897" s="82">
        <v>0</v>
      </c>
    </row>
    <row r="898" spans="1:13" x14ac:dyDescent="0.25">
      <c r="A898" s="96"/>
      <c r="B898" s="44" t="str">
        <f>IF(C898="","",VLOOKUP($A898,'Infos Gerais'!$A$2:$D$101,4,FALSE))</f>
        <v/>
      </c>
      <c r="C898" s="5" t="str">
        <f>IF(A898="","",VLOOKUP($A898,'Infos Gerais'!$A$2:$I$101,7,FALSE))</f>
        <v/>
      </c>
      <c r="D898" s="6" t="str">
        <f>IF(C898="","",VLOOKUP($A898,'Infos Gerais'!$A$2:$I$101,9,FALSE))</f>
        <v/>
      </c>
      <c r="E898" s="126"/>
      <c r="F898" s="127"/>
      <c r="G898" s="128"/>
      <c r="H898" s="115"/>
      <c r="I898" s="129"/>
      <c r="J898" s="115"/>
      <c r="K898" s="131"/>
      <c r="L898" s="130"/>
      <c r="M898" s="82">
        <v>0</v>
      </c>
    </row>
    <row r="899" spans="1:13" x14ac:dyDescent="0.25">
      <c r="A899" s="96"/>
      <c r="B899" s="44" t="str">
        <f>IF(C899="","",VLOOKUP($A899,'Infos Gerais'!$A$2:$D$101,4,FALSE))</f>
        <v/>
      </c>
      <c r="C899" s="5" t="str">
        <f>IF(A899="","",VLOOKUP($A899,'Infos Gerais'!$A$2:$I$101,7,FALSE))</f>
        <v/>
      </c>
      <c r="D899" s="6" t="str">
        <f>IF(C899="","",VLOOKUP($A899,'Infos Gerais'!$A$2:$I$101,9,FALSE))</f>
        <v/>
      </c>
      <c r="E899" s="126"/>
      <c r="F899" s="127"/>
      <c r="G899" s="128"/>
      <c r="H899" s="115"/>
      <c r="I899" s="129"/>
      <c r="J899" s="115"/>
      <c r="K899" s="131"/>
      <c r="L899" s="130"/>
      <c r="M899" s="82">
        <v>0</v>
      </c>
    </row>
    <row r="900" spans="1:13" x14ac:dyDescent="0.25">
      <c r="A900" s="96"/>
      <c r="B900" s="44" t="str">
        <f>IF(C900="","",VLOOKUP($A900,'Infos Gerais'!$A$2:$D$101,4,FALSE))</f>
        <v/>
      </c>
      <c r="C900" s="5" t="str">
        <f>IF(A900="","",VLOOKUP($A900,'Infos Gerais'!$A$2:$I$101,7,FALSE))</f>
        <v/>
      </c>
      <c r="D900" s="6" t="str">
        <f>IF(C900="","",VLOOKUP($A900,'Infos Gerais'!$A$2:$I$101,9,FALSE))</f>
        <v/>
      </c>
      <c r="E900" s="126"/>
      <c r="F900" s="127"/>
      <c r="G900" s="128"/>
      <c r="H900" s="115"/>
      <c r="I900" s="129"/>
      <c r="J900" s="115"/>
      <c r="K900" s="131"/>
      <c r="L900" s="130"/>
      <c r="M900" s="82">
        <v>0</v>
      </c>
    </row>
    <row r="901" spans="1:13" x14ac:dyDescent="0.25">
      <c r="A901" s="96"/>
      <c r="B901" s="44" t="str">
        <f>IF(C901="","",VLOOKUP($A901,'Infos Gerais'!$A$2:$D$101,4,FALSE))</f>
        <v/>
      </c>
      <c r="C901" s="5" t="str">
        <f>IF(A901="","",VLOOKUP($A901,'Infos Gerais'!$A$2:$I$101,7,FALSE))</f>
        <v/>
      </c>
      <c r="D901" s="6" t="str">
        <f>IF(C901="","",VLOOKUP($A901,'Infos Gerais'!$A$2:$I$101,9,FALSE))</f>
        <v/>
      </c>
      <c r="E901" s="126"/>
      <c r="F901" s="127"/>
      <c r="G901" s="128"/>
      <c r="H901" s="115"/>
      <c r="I901" s="129"/>
      <c r="J901" s="115"/>
      <c r="K901" s="131"/>
      <c r="L901" s="130"/>
      <c r="M901" s="82">
        <v>0</v>
      </c>
    </row>
    <row r="902" spans="1:13" x14ac:dyDescent="0.25">
      <c r="A902" s="96"/>
      <c r="B902" s="44" t="str">
        <f>IF(C902="","",VLOOKUP($A902,'Infos Gerais'!$A$2:$D$101,4,FALSE))</f>
        <v/>
      </c>
      <c r="C902" s="5" t="str">
        <f>IF(A902="","",VLOOKUP($A902,'Infos Gerais'!$A$2:$I$101,7,FALSE))</f>
        <v/>
      </c>
      <c r="D902" s="6" t="str">
        <f>IF(C902="","",VLOOKUP($A902,'Infos Gerais'!$A$2:$I$101,9,FALSE))</f>
        <v/>
      </c>
      <c r="E902" s="126"/>
      <c r="F902" s="127"/>
      <c r="G902" s="128"/>
      <c r="H902" s="115"/>
      <c r="I902" s="129"/>
      <c r="J902" s="115"/>
      <c r="K902" s="131"/>
      <c r="L902" s="130"/>
      <c r="M902" s="82">
        <v>0</v>
      </c>
    </row>
    <row r="903" spans="1:13" x14ac:dyDescent="0.25">
      <c r="A903" s="96"/>
      <c r="B903" s="44" t="str">
        <f>IF(C903="","",VLOOKUP($A903,'Infos Gerais'!$A$2:$D$101,4,FALSE))</f>
        <v/>
      </c>
      <c r="C903" s="5" t="str">
        <f>IF(A903="","",VLOOKUP($A903,'Infos Gerais'!$A$2:$I$101,7,FALSE))</f>
        <v/>
      </c>
      <c r="D903" s="6" t="str">
        <f>IF(C903="","",VLOOKUP($A903,'Infos Gerais'!$A$2:$I$101,9,FALSE))</f>
        <v/>
      </c>
      <c r="E903" s="126"/>
      <c r="F903" s="127"/>
      <c r="G903" s="128"/>
      <c r="H903" s="115"/>
      <c r="I903" s="129"/>
      <c r="J903" s="115"/>
      <c r="K903" s="131"/>
      <c r="L903" s="130"/>
      <c r="M903" s="82">
        <v>0</v>
      </c>
    </row>
    <row r="904" spans="1:13" x14ac:dyDescent="0.25">
      <c r="A904" s="96"/>
      <c r="B904" s="44" t="str">
        <f>IF(C904="","",VLOOKUP($A904,'Infos Gerais'!$A$2:$D$101,4,FALSE))</f>
        <v/>
      </c>
      <c r="C904" s="5" t="str">
        <f>IF(A904="","",VLOOKUP($A904,'Infos Gerais'!$A$2:$I$101,7,FALSE))</f>
        <v/>
      </c>
      <c r="D904" s="6" t="str">
        <f>IF(C904="","",VLOOKUP($A904,'Infos Gerais'!$A$2:$I$101,9,FALSE))</f>
        <v/>
      </c>
      <c r="E904" s="126"/>
      <c r="F904" s="127"/>
      <c r="G904" s="128"/>
      <c r="H904" s="115"/>
      <c r="I904" s="129"/>
      <c r="J904" s="115"/>
      <c r="K904" s="131"/>
      <c r="L904" s="130"/>
      <c r="M904" s="82">
        <v>0</v>
      </c>
    </row>
    <row r="905" spans="1:13" x14ac:dyDescent="0.25">
      <c r="A905" s="96"/>
      <c r="B905" s="44" t="str">
        <f>IF(C905="","",VLOOKUP($A905,'Infos Gerais'!$A$2:$D$101,4,FALSE))</f>
        <v/>
      </c>
      <c r="C905" s="5" t="str">
        <f>IF(A905="","",VLOOKUP($A905,'Infos Gerais'!$A$2:$I$101,7,FALSE))</f>
        <v/>
      </c>
      <c r="D905" s="6" t="str">
        <f>IF(C905="","",VLOOKUP($A905,'Infos Gerais'!$A$2:$I$101,9,FALSE))</f>
        <v/>
      </c>
      <c r="E905" s="126"/>
      <c r="F905" s="127"/>
      <c r="G905" s="128"/>
      <c r="H905" s="115"/>
      <c r="I905" s="129"/>
      <c r="J905" s="115"/>
      <c r="K905" s="131"/>
      <c r="L905" s="130"/>
      <c r="M905" s="82">
        <v>0</v>
      </c>
    </row>
    <row r="906" spans="1:13" x14ac:dyDescent="0.25">
      <c r="A906" s="96"/>
      <c r="B906" s="44" t="str">
        <f>IF(C906="","",VLOOKUP($A906,'Infos Gerais'!$A$2:$D$101,4,FALSE))</f>
        <v/>
      </c>
      <c r="C906" s="5" t="str">
        <f>IF(A906="","",VLOOKUP($A906,'Infos Gerais'!$A$2:$I$101,7,FALSE))</f>
        <v/>
      </c>
      <c r="D906" s="6" t="str">
        <f>IF(C906="","",VLOOKUP($A906,'Infos Gerais'!$A$2:$I$101,9,FALSE))</f>
        <v/>
      </c>
      <c r="E906" s="126"/>
      <c r="F906" s="127"/>
      <c r="G906" s="128"/>
      <c r="H906" s="115"/>
      <c r="I906" s="129"/>
      <c r="J906" s="115"/>
      <c r="K906" s="131"/>
      <c r="L906" s="130"/>
      <c r="M906" s="82">
        <v>0</v>
      </c>
    </row>
    <row r="907" spans="1:13" x14ac:dyDescent="0.25">
      <c r="A907" s="96"/>
      <c r="B907" s="44" t="str">
        <f>IF(C907="","",VLOOKUP($A907,'Infos Gerais'!$A$2:$D$101,4,FALSE))</f>
        <v/>
      </c>
      <c r="C907" s="5" t="str">
        <f>IF(A907="","",VLOOKUP($A907,'Infos Gerais'!$A$2:$I$101,7,FALSE))</f>
        <v/>
      </c>
      <c r="D907" s="6" t="str">
        <f>IF(C907="","",VLOOKUP($A907,'Infos Gerais'!$A$2:$I$101,9,FALSE))</f>
        <v/>
      </c>
      <c r="E907" s="126"/>
      <c r="F907" s="127"/>
      <c r="G907" s="128"/>
      <c r="H907" s="115"/>
      <c r="I907" s="129"/>
      <c r="J907" s="115"/>
      <c r="K907" s="131"/>
      <c r="L907" s="130"/>
      <c r="M907" s="82">
        <v>0</v>
      </c>
    </row>
    <row r="908" spans="1:13" x14ac:dyDescent="0.25">
      <c r="A908" s="96"/>
      <c r="B908" s="44" t="str">
        <f>IF(C908="","",VLOOKUP($A908,'Infos Gerais'!$A$2:$D$101,4,FALSE))</f>
        <v/>
      </c>
      <c r="C908" s="5" t="str">
        <f>IF(A908="","",VLOOKUP($A908,'Infos Gerais'!$A$2:$I$101,7,FALSE))</f>
        <v/>
      </c>
      <c r="D908" s="6" t="str">
        <f>IF(C908="","",VLOOKUP($A908,'Infos Gerais'!$A$2:$I$101,9,FALSE))</f>
        <v/>
      </c>
      <c r="E908" s="126"/>
      <c r="F908" s="127"/>
      <c r="G908" s="128"/>
      <c r="H908" s="115"/>
      <c r="I908" s="129"/>
      <c r="J908" s="115"/>
      <c r="K908" s="131"/>
      <c r="L908" s="130"/>
      <c r="M908" s="82">
        <v>0</v>
      </c>
    </row>
    <row r="909" spans="1:13" x14ac:dyDescent="0.25">
      <c r="A909" s="96"/>
      <c r="B909" s="44" t="str">
        <f>IF(C909="","",VLOOKUP($A909,'Infos Gerais'!$A$2:$D$101,4,FALSE))</f>
        <v/>
      </c>
      <c r="C909" s="5" t="str">
        <f>IF(A909="","",VLOOKUP($A909,'Infos Gerais'!$A$2:$I$101,7,FALSE))</f>
        <v/>
      </c>
      <c r="D909" s="6" t="str">
        <f>IF(C909="","",VLOOKUP($A909,'Infos Gerais'!$A$2:$I$101,9,FALSE))</f>
        <v/>
      </c>
      <c r="E909" s="126"/>
      <c r="F909" s="127"/>
      <c r="G909" s="128"/>
      <c r="H909" s="115"/>
      <c r="I909" s="129"/>
      <c r="J909" s="115"/>
      <c r="K909" s="131"/>
      <c r="L909" s="130"/>
      <c r="M909" s="82">
        <v>0</v>
      </c>
    </row>
    <row r="910" spans="1:13" x14ac:dyDescent="0.25">
      <c r="A910" s="96"/>
      <c r="B910" s="44" t="str">
        <f>IF(C910="","",VLOOKUP($A910,'Infos Gerais'!$A$2:$D$101,4,FALSE))</f>
        <v/>
      </c>
      <c r="C910" s="5" t="str">
        <f>IF(A910="","",VLOOKUP($A910,'Infos Gerais'!$A$2:$I$101,7,FALSE))</f>
        <v/>
      </c>
      <c r="D910" s="6" t="str">
        <f>IF(C910="","",VLOOKUP($A910,'Infos Gerais'!$A$2:$I$101,9,FALSE))</f>
        <v/>
      </c>
      <c r="E910" s="126"/>
      <c r="F910" s="127"/>
      <c r="G910" s="128"/>
      <c r="H910" s="115"/>
      <c r="I910" s="129"/>
      <c r="J910" s="115"/>
      <c r="K910" s="131"/>
      <c r="L910" s="130"/>
      <c r="M910" s="82">
        <v>0</v>
      </c>
    </row>
    <row r="911" spans="1:13" x14ac:dyDescent="0.25">
      <c r="A911" s="96"/>
      <c r="B911" s="44" t="str">
        <f>IF(C911="","",VLOOKUP($A911,'Infos Gerais'!$A$2:$D$101,4,FALSE))</f>
        <v/>
      </c>
      <c r="C911" s="5" t="str">
        <f>IF(A911="","",VLOOKUP($A911,'Infos Gerais'!$A$2:$I$101,7,FALSE))</f>
        <v/>
      </c>
      <c r="D911" s="6" t="str">
        <f>IF(C911="","",VLOOKUP($A911,'Infos Gerais'!$A$2:$I$101,9,FALSE))</f>
        <v/>
      </c>
      <c r="E911" s="126"/>
      <c r="F911" s="127"/>
      <c r="G911" s="128"/>
      <c r="H911" s="115"/>
      <c r="I911" s="129"/>
      <c r="J911" s="115"/>
      <c r="K911" s="131"/>
      <c r="L911" s="130"/>
      <c r="M911" s="82">
        <v>0</v>
      </c>
    </row>
    <row r="912" spans="1:13" x14ac:dyDescent="0.25">
      <c r="A912" s="96"/>
      <c r="B912" s="44" t="str">
        <f>IF(C912="","",VLOOKUP($A912,'Infos Gerais'!$A$2:$D$101,4,FALSE))</f>
        <v/>
      </c>
      <c r="C912" s="5" t="str">
        <f>IF(A912="","",VLOOKUP($A912,'Infos Gerais'!$A$2:$I$101,7,FALSE))</f>
        <v/>
      </c>
      <c r="D912" s="6" t="str">
        <f>IF(C912="","",VLOOKUP($A912,'Infos Gerais'!$A$2:$I$101,9,FALSE))</f>
        <v/>
      </c>
      <c r="E912" s="126"/>
      <c r="F912" s="127"/>
      <c r="G912" s="128"/>
      <c r="H912" s="115"/>
      <c r="I912" s="129"/>
      <c r="J912" s="115"/>
      <c r="K912" s="131"/>
      <c r="L912" s="130"/>
      <c r="M912" s="82">
        <v>0</v>
      </c>
    </row>
    <row r="913" spans="1:13" x14ac:dyDescent="0.25">
      <c r="A913" s="96"/>
      <c r="B913" s="44" t="str">
        <f>IF(C913="","",VLOOKUP($A913,'Infos Gerais'!$A$2:$D$101,4,FALSE))</f>
        <v/>
      </c>
      <c r="C913" s="5" t="str">
        <f>IF(A913="","",VLOOKUP($A913,'Infos Gerais'!$A$2:$I$101,7,FALSE))</f>
        <v/>
      </c>
      <c r="D913" s="6" t="str">
        <f>IF(C913="","",VLOOKUP($A913,'Infos Gerais'!$A$2:$I$101,9,FALSE))</f>
        <v/>
      </c>
      <c r="E913" s="126"/>
      <c r="F913" s="127"/>
      <c r="G913" s="128"/>
      <c r="H913" s="115"/>
      <c r="I913" s="129"/>
      <c r="J913" s="115"/>
      <c r="K913" s="131"/>
      <c r="L913" s="130"/>
      <c r="M913" s="82">
        <v>0</v>
      </c>
    </row>
    <row r="914" spans="1:13" x14ac:dyDescent="0.25">
      <c r="A914" s="96"/>
      <c r="B914" s="44" t="str">
        <f>IF(C914="","",VLOOKUP($A914,'Infos Gerais'!$A$2:$D$101,4,FALSE))</f>
        <v/>
      </c>
      <c r="C914" s="5" t="str">
        <f>IF(A914="","",VLOOKUP($A914,'Infos Gerais'!$A$2:$I$101,7,FALSE))</f>
        <v/>
      </c>
      <c r="D914" s="6" t="str">
        <f>IF(C914="","",VLOOKUP($A914,'Infos Gerais'!$A$2:$I$101,9,FALSE))</f>
        <v/>
      </c>
      <c r="E914" s="126"/>
      <c r="F914" s="127"/>
      <c r="G914" s="128"/>
      <c r="H914" s="115"/>
      <c r="I914" s="129"/>
      <c r="J914" s="115"/>
      <c r="K914" s="131"/>
      <c r="L914" s="130"/>
      <c r="M914" s="82">
        <v>0</v>
      </c>
    </row>
    <row r="915" spans="1:13" x14ac:dyDescent="0.25">
      <c r="A915" s="96"/>
      <c r="B915" s="44" t="str">
        <f>IF(C915="","",VLOOKUP($A915,'Infos Gerais'!$A$2:$D$101,4,FALSE))</f>
        <v/>
      </c>
      <c r="C915" s="5" t="str">
        <f>IF(A915="","",VLOOKUP($A915,'Infos Gerais'!$A$2:$I$101,7,FALSE))</f>
        <v/>
      </c>
      <c r="D915" s="6" t="str">
        <f>IF(C915="","",VLOOKUP($A915,'Infos Gerais'!$A$2:$I$101,9,FALSE))</f>
        <v/>
      </c>
      <c r="E915" s="126"/>
      <c r="F915" s="127"/>
      <c r="G915" s="128"/>
      <c r="H915" s="115"/>
      <c r="I915" s="129"/>
      <c r="J915" s="115"/>
      <c r="K915" s="131"/>
      <c r="L915" s="130"/>
      <c r="M915" s="82">
        <v>0</v>
      </c>
    </row>
    <row r="916" spans="1:13" x14ac:dyDescent="0.25">
      <c r="A916" s="96"/>
      <c r="B916" s="44" t="str">
        <f>IF(C916="","",VLOOKUP($A916,'Infos Gerais'!$A$2:$D$101,4,FALSE))</f>
        <v/>
      </c>
      <c r="C916" s="5" t="str">
        <f>IF(A916="","",VLOOKUP($A916,'Infos Gerais'!$A$2:$I$101,7,FALSE))</f>
        <v/>
      </c>
      <c r="D916" s="6" t="str">
        <f>IF(C916="","",VLOOKUP($A916,'Infos Gerais'!$A$2:$I$101,9,FALSE))</f>
        <v/>
      </c>
      <c r="E916" s="126"/>
      <c r="F916" s="127"/>
      <c r="G916" s="128"/>
      <c r="H916" s="115"/>
      <c r="I916" s="129"/>
      <c r="J916" s="115"/>
      <c r="K916" s="131"/>
      <c r="L916" s="130"/>
      <c r="M916" s="82">
        <v>0</v>
      </c>
    </row>
    <row r="917" spans="1:13" x14ac:dyDescent="0.25">
      <c r="A917" s="96"/>
      <c r="B917" s="44" t="str">
        <f>IF(C917="","",VLOOKUP($A917,'Infos Gerais'!$A$2:$D$101,4,FALSE))</f>
        <v/>
      </c>
      <c r="C917" s="5" t="str">
        <f>IF(A917="","",VLOOKUP($A917,'Infos Gerais'!$A$2:$I$101,7,FALSE))</f>
        <v/>
      </c>
      <c r="D917" s="6" t="str">
        <f>IF(C917="","",VLOOKUP($A917,'Infos Gerais'!$A$2:$I$101,9,FALSE))</f>
        <v/>
      </c>
      <c r="E917" s="126"/>
      <c r="F917" s="127"/>
      <c r="G917" s="128"/>
      <c r="H917" s="115"/>
      <c r="I917" s="129"/>
      <c r="J917" s="115"/>
      <c r="K917" s="131"/>
      <c r="L917" s="130"/>
      <c r="M917" s="82">
        <v>0</v>
      </c>
    </row>
    <row r="918" spans="1:13" x14ac:dyDescent="0.25">
      <c r="A918" s="96"/>
      <c r="B918" s="44" t="str">
        <f>IF(C918="","",VLOOKUP($A918,'Infos Gerais'!$A$2:$D$101,4,FALSE))</f>
        <v/>
      </c>
      <c r="C918" s="5" t="str">
        <f>IF(A918="","",VLOOKUP($A918,'Infos Gerais'!$A$2:$I$101,7,FALSE))</f>
        <v/>
      </c>
      <c r="D918" s="6" t="str">
        <f>IF(C918="","",VLOOKUP($A918,'Infos Gerais'!$A$2:$I$101,9,FALSE))</f>
        <v/>
      </c>
      <c r="E918" s="126"/>
      <c r="F918" s="127"/>
      <c r="G918" s="128"/>
      <c r="H918" s="115"/>
      <c r="I918" s="129"/>
      <c r="J918" s="115"/>
      <c r="K918" s="131"/>
      <c r="L918" s="130"/>
      <c r="M918" s="82">
        <v>0</v>
      </c>
    </row>
    <row r="919" spans="1:13" x14ac:dyDescent="0.25">
      <c r="A919" s="96"/>
      <c r="B919" s="44" t="str">
        <f>IF(C919="","",VLOOKUP($A919,'Infos Gerais'!$A$2:$D$101,4,FALSE))</f>
        <v/>
      </c>
      <c r="C919" s="5" t="str">
        <f>IF(A919="","",VLOOKUP($A919,'Infos Gerais'!$A$2:$I$101,7,FALSE))</f>
        <v/>
      </c>
      <c r="D919" s="6" t="str">
        <f>IF(C919="","",VLOOKUP($A919,'Infos Gerais'!$A$2:$I$101,9,FALSE))</f>
        <v/>
      </c>
      <c r="E919" s="126"/>
      <c r="F919" s="127"/>
      <c r="G919" s="128"/>
      <c r="H919" s="115"/>
      <c r="I919" s="129"/>
      <c r="J919" s="115"/>
      <c r="K919" s="131"/>
      <c r="L919" s="130"/>
      <c r="M919" s="82">
        <v>0</v>
      </c>
    </row>
    <row r="920" spans="1:13" x14ac:dyDescent="0.25">
      <c r="A920" s="96"/>
      <c r="B920" s="44" t="str">
        <f>IF(C920="","",VLOOKUP($A920,'Infos Gerais'!$A$2:$D$101,4,FALSE))</f>
        <v/>
      </c>
      <c r="C920" s="5" t="str">
        <f>IF(A920="","",VLOOKUP($A920,'Infos Gerais'!$A$2:$I$101,7,FALSE))</f>
        <v/>
      </c>
      <c r="D920" s="6" t="str">
        <f>IF(C920="","",VLOOKUP($A920,'Infos Gerais'!$A$2:$I$101,9,FALSE))</f>
        <v/>
      </c>
      <c r="E920" s="126"/>
      <c r="F920" s="127"/>
      <c r="G920" s="128"/>
      <c r="H920" s="115"/>
      <c r="I920" s="129"/>
      <c r="J920" s="115"/>
      <c r="K920" s="131"/>
      <c r="L920" s="130"/>
      <c r="M920" s="82">
        <v>0</v>
      </c>
    </row>
    <row r="921" spans="1:13" x14ac:dyDescent="0.25">
      <c r="A921" s="96"/>
      <c r="B921" s="44" t="str">
        <f>IF(C921="","",VLOOKUP($A921,'Infos Gerais'!$A$2:$D$101,4,FALSE))</f>
        <v/>
      </c>
      <c r="C921" s="5" t="str">
        <f>IF(A921="","",VLOOKUP($A921,'Infos Gerais'!$A$2:$I$101,7,FALSE))</f>
        <v/>
      </c>
      <c r="D921" s="6" t="str">
        <f>IF(C921="","",VLOOKUP($A921,'Infos Gerais'!$A$2:$I$101,9,FALSE))</f>
        <v/>
      </c>
      <c r="E921" s="126"/>
      <c r="F921" s="127"/>
      <c r="G921" s="128"/>
      <c r="H921" s="115"/>
      <c r="I921" s="129"/>
      <c r="J921" s="115"/>
      <c r="K921" s="131"/>
      <c r="L921" s="130"/>
      <c r="M921" s="82">
        <v>0</v>
      </c>
    </row>
    <row r="922" spans="1:13" x14ac:dyDescent="0.25">
      <c r="A922" s="96"/>
      <c r="B922" s="44" t="str">
        <f>IF(C922="","",VLOOKUP($A922,'Infos Gerais'!$A$2:$D$101,4,FALSE))</f>
        <v/>
      </c>
      <c r="C922" s="5" t="str">
        <f>IF(A922="","",VLOOKUP($A922,'Infos Gerais'!$A$2:$I$101,7,FALSE))</f>
        <v/>
      </c>
      <c r="D922" s="6" t="str">
        <f>IF(C922="","",VLOOKUP($A922,'Infos Gerais'!$A$2:$I$101,9,FALSE))</f>
        <v/>
      </c>
      <c r="E922" s="126"/>
      <c r="F922" s="127"/>
      <c r="G922" s="128"/>
      <c r="H922" s="115"/>
      <c r="I922" s="129"/>
      <c r="J922" s="115"/>
      <c r="K922" s="131"/>
      <c r="L922" s="130"/>
      <c r="M922" s="82">
        <v>0</v>
      </c>
    </row>
    <row r="923" spans="1:13" x14ac:dyDescent="0.25">
      <c r="A923" s="96"/>
      <c r="B923" s="44" t="str">
        <f>IF(C923="","",VLOOKUP($A923,'Infos Gerais'!$A$2:$D$101,4,FALSE))</f>
        <v/>
      </c>
      <c r="C923" s="5" t="str">
        <f>IF(A923="","",VLOOKUP($A923,'Infos Gerais'!$A$2:$I$101,7,FALSE))</f>
        <v/>
      </c>
      <c r="D923" s="6" t="str">
        <f>IF(C923="","",VLOOKUP($A923,'Infos Gerais'!$A$2:$I$101,9,FALSE))</f>
        <v/>
      </c>
      <c r="E923" s="126"/>
      <c r="F923" s="127"/>
      <c r="G923" s="128"/>
      <c r="H923" s="115"/>
      <c r="I923" s="129"/>
      <c r="J923" s="115"/>
      <c r="K923" s="131"/>
      <c r="L923" s="130"/>
      <c r="M923" s="82">
        <v>0</v>
      </c>
    </row>
    <row r="924" spans="1:13" x14ac:dyDescent="0.25">
      <c r="A924" s="96"/>
      <c r="B924" s="44" t="str">
        <f>IF(C924="","",VLOOKUP($A924,'Infos Gerais'!$A$2:$D$101,4,FALSE))</f>
        <v/>
      </c>
      <c r="C924" s="5" t="str">
        <f>IF(A924="","",VLOOKUP($A924,'Infos Gerais'!$A$2:$I$101,7,FALSE))</f>
        <v/>
      </c>
      <c r="D924" s="6" t="str">
        <f>IF(C924="","",VLOOKUP($A924,'Infos Gerais'!$A$2:$I$101,9,FALSE))</f>
        <v/>
      </c>
      <c r="E924" s="126"/>
      <c r="F924" s="127"/>
      <c r="G924" s="128"/>
      <c r="H924" s="115"/>
      <c r="I924" s="129"/>
      <c r="J924" s="115"/>
      <c r="K924" s="131"/>
      <c r="L924" s="130"/>
      <c r="M924" s="82">
        <v>0</v>
      </c>
    </row>
    <row r="925" spans="1:13" x14ac:dyDescent="0.25">
      <c r="A925" s="96"/>
      <c r="B925" s="44" t="str">
        <f>IF(C925="","",VLOOKUP($A925,'Infos Gerais'!$A$2:$D$101,4,FALSE))</f>
        <v/>
      </c>
      <c r="C925" s="5" t="str">
        <f>IF(A925="","",VLOOKUP($A925,'Infos Gerais'!$A$2:$I$101,7,FALSE))</f>
        <v/>
      </c>
      <c r="D925" s="6" t="str">
        <f>IF(C925="","",VLOOKUP($A925,'Infos Gerais'!$A$2:$I$101,9,FALSE))</f>
        <v/>
      </c>
      <c r="E925" s="126"/>
      <c r="F925" s="127"/>
      <c r="G925" s="128"/>
      <c r="H925" s="115"/>
      <c r="I925" s="129"/>
      <c r="J925" s="115"/>
      <c r="K925" s="131"/>
      <c r="L925" s="130"/>
      <c r="M925" s="82">
        <v>0</v>
      </c>
    </row>
    <row r="926" spans="1:13" x14ac:dyDescent="0.25">
      <c r="A926" s="96"/>
      <c r="B926" s="44" t="str">
        <f>IF(C926="","",VLOOKUP($A926,'Infos Gerais'!$A$2:$D$101,4,FALSE))</f>
        <v/>
      </c>
      <c r="C926" s="5" t="str">
        <f>IF(A926="","",VLOOKUP($A926,'Infos Gerais'!$A$2:$I$101,7,FALSE))</f>
        <v/>
      </c>
      <c r="D926" s="6" t="str">
        <f>IF(C926="","",VLOOKUP($A926,'Infos Gerais'!$A$2:$I$101,9,FALSE))</f>
        <v/>
      </c>
      <c r="E926" s="126"/>
      <c r="F926" s="127"/>
      <c r="G926" s="128"/>
      <c r="H926" s="115"/>
      <c r="I926" s="129"/>
      <c r="J926" s="115"/>
      <c r="K926" s="131"/>
      <c r="L926" s="130"/>
      <c r="M926" s="82">
        <v>0</v>
      </c>
    </row>
    <row r="927" spans="1:13" x14ac:dyDescent="0.25">
      <c r="A927" s="96"/>
      <c r="B927" s="44" t="str">
        <f>IF(C927="","",VLOOKUP($A927,'Infos Gerais'!$A$2:$D$101,4,FALSE))</f>
        <v/>
      </c>
      <c r="C927" s="5" t="str">
        <f>IF(A927="","",VLOOKUP($A927,'Infos Gerais'!$A$2:$I$101,7,FALSE))</f>
        <v/>
      </c>
      <c r="D927" s="6" t="str">
        <f>IF(C927="","",VLOOKUP($A927,'Infos Gerais'!$A$2:$I$101,9,FALSE))</f>
        <v/>
      </c>
      <c r="E927" s="126"/>
      <c r="F927" s="127"/>
      <c r="G927" s="128"/>
      <c r="H927" s="115"/>
      <c r="I927" s="129"/>
      <c r="J927" s="115"/>
      <c r="K927" s="131"/>
      <c r="L927" s="130"/>
      <c r="M927" s="82">
        <v>0</v>
      </c>
    </row>
    <row r="928" spans="1:13" x14ac:dyDescent="0.25">
      <c r="A928" s="96"/>
      <c r="B928" s="44" t="str">
        <f>IF(C928="","",VLOOKUP($A928,'Infos Gerais'!$A$2:$D$101,4,FALSE))</f>
        <v/>
      </c>
      <c r="C928" s="5" t="str">
        <f>IF(A928="","",VLOOKUP($A928,'Infos Gerais'!$A$2:$I$101,7,FALSE))</f>
        <v/>
      </c>
      <c r="D928" s="6" t="str">
        <f>IF(C928="","",VLOOKUP($A928,'Infos Gerais'!$A$2:$I$101,9,FALSE))</f>
        <v/>
      </c>
      <c r="E928" s="126"/>
      <c r="F928" s="127"/>
      <c r="G928" s="128"/>
      <c r="H928" s="115"/>
      <c r="I928" s="129"/>
      <c r="J928" s="115"/>
      <c r="K928" s="131"/>
      <c r="L928" s="130"/>
      <c r="M928" s="82">
        <v>0</v>
      </c>
    </row>
    <row r="929" spans="1:13" x14ac:dyDescent="0.25">
      <c r="A929" s="96"/>
      <c r="B929" s="44" t="str">
        <f>IF(C929="","",VLOOKUP($A929,'Infos Gerais'!$A$2:$D$101,4,FALSE))</f>
        <v/>
      </c>
      <c r="C929" s="5" t="str">
        <f>IF(A929="","",VLOOKUP($A929,'Infos Gerais'!$A$2:$I$101,7,FALSE))</f>
        <v/>
      </c>
      <c r="D929" s="6" t="str">
        <f>IF(C929="","",VLOOKUP($A929,'Infos Gerais'!$A$2:$I$101,9,FALSE))</f>
        <v/>
      </c>
      <c r="E929" s="126"/>
      <c r="F929" s="127"/>
      <c r="G929" s="128"/>
      <c r="H929" s="115"/>
      <c r="I929" s="129"/>
      <c r="J929" s="115"/>
      <c r="K929" s="131"/>
      <c r="L929" s="130"/>
      <c r="M929" s="82">
        <v>0</v>
      </c>
    </row>
    <row r="930" spans="1:13" x14ac:dyDescent="0.25">
      <c r="A930" s="96"/>
      <c r="B930" s="44" t="str">
        <f>IF(C930="","",VLOOKUP($A930,'Infos Gerais'!$A$2:$D$101,4,FALSE))</f>
        <v/>
      </c>
      <c r="C930" s="5" t="str">
        <f>IF(A930="","",VLOOKUP($A930,'Infos Gerais'!$A$2:$I$101,7,FALSE))</f>
        <v/>
      </c>
      <c r="D930" s="6" t="str">
        <f>IF(C930="","",VLOOKUP($A930,'Infos Gerais'!$A$2:$I$101,9,FALSE))</f>
        <v/>
      </c>
      <c r="E930" s="126"/>
      <c r="F930" s="127"/>
      <c r="G930" s="128"/>
      <c r="H930" s="115"/>
      <c r="I930" s="129"/>
      <c r="J930" s="115"/>
      <c r="K930" s="131"/>
      <c r="L930" s="130"/>
      <c r="M930" s="82">
        <v>0</v>
      </c>
    </row>
    <row r="931" spans="1:13" x14ac:dyDescent="0.25">
      <c r="A931" s="96"/>
      <c r="B931" s="44" t="str">
        <f>IF(C931="","",VLOOKUP($A931,'Infos Gerais'!$A$2:$D$101,4,FALSE))</f>
        <v/>
      </c>
      <c r="C931" s="5" t="str">
        <f>IF(A931="","",VLOOKUP($A931,'Infos Gerais'!$A$2:$I$101,7,FALSE))</f>
        <v/>
      </c>
      <c r="D931" s="6" t="str">
        <f>IF(C931="","",VLOOKUP($A931,'Infos Gerais'!$A$2:$I$101,9,FALSE))</f>
        <v/>
      </c>
      <c r="E931" s="126"/>
      <c r="F931" s="127"/>
      <c r="G931" s="128"/>
      <c r="H931" s="115"/>
      <c r="I931" s="129"/>
      <c r="J931" s="115"/>
      <c r="K931" s="131"/>
      <c r="L931" s="130"/>
      <c r="M931" s="82">
        <v>0</v>
      </c>
    </row>
    <row r="932" spans="1:13" x14ac:dyDescent="0.25">
      <c r="A932" s="96"/>
      <c r="B932" s="44" t="str">
        <f>IF(C932="","",VLOOKUP($A932,'Infos Gerais'!$A$2:$D$101,4,FALSE))</f>
        <v/>
      </c>
      <c r="C932" s="5" t="str">
        <f>IF(A932="","",VLOOKUP($A932,'Infos Gerais'!$A$2:$I$101,7,FALSE))</f>
        <v/>
      </c>
      <c r="D932" s="6" t="str">
        <f>IF(C932="","",VLOOKUP($A932,'Infos Gerais'!$A$2:$I$101,9,FALSE))</f>
        <v/>
      </c>
      <c r="E932" s="126"/>
      <c r="F932" s="127"/>
      <c r="G932" s="128"/>
      <c r="H932" s="115"/>
      <c r="I932" s="129"/>
      <c r="J932" s="115"/>
      <c r="K932" s="131"/>
      <c r="L932" s="130"/>
      <c r="M932" s="82">
        <v>0</v>
      </c>
    </row>
    <row r="933" spans="1:13" x14ac:dyDescent="0.25">
      <c r="A933" s="96"/>
      <c r="B933" s="44" t="str">
        <f>IF(C933="","",VLOOKUP($A933,'Infos Gerais'!$A$2:$D$101,4,FALSE))</f>
        <v/>
      </c>
      <c r="C933" s="5" t="str">
        <f>IF(A933="","",VLOOKUP($A933,'Infos Gerais'!$A$2:$I$101,7,FALSE))</f>
        <v/>
      </c>
      <c r="D933" s="6" t="str">
        <f>IF(C933="","",VLOOKUP($A933,'Infos Gerais'!$A$2:$I$101,9,FALSE))</f>
        <v/>
      </c>
      <c r="E933" s="126"/>
      <c r="F933" s="127"/>
      <c r="G933" s="128"/>
      <c r="H933" s="115"/>
      <c r="I933" s="129"/>
      <c r="J933" s="115"/>
      <c r="K933" s="131"/>
      <c r="L933" s="130"/>
      <c r="M933" s="82">
        <v>0</v>
      </c>
    </row>
    <row r="934" spans="1:13" x14ac:dyDescent="0.25">
      <c r="A934" s="96"/>
      <c r="B934" s="44" t="str">
        <f>IF(C934="","",VLOOKUP($A934,'Infos Gerais'!$A$2:$D$101,4,FALSE))</f>
        <v/>
      </c>
      <c r="C934" s="5" t="str">
        <f>IF(A934="","",VLOOKUP($A934,'Infos Gerais'!$A$2:$I$101,7,FALSE))</f>
        <v/>
      </c>
      <c r="D934" s="6" t="str">
        <f>IF(C934="","",VLOOKUP($A934,'Infos Gerais'!$A$2:$I$101,9,FALSE))</f>
        <v/>
      </c>
      <c r="E934" s="126"/>
      <c r="F934" s="127"/>
      <c r="G934" s="128"/>
      <c r="H934" s="115"/>
      <c r="I934" s="129"/>
      <c r="J934" s="115"/>
      <c r="K934" s="131"/>
      <c r="L934" s="130"/>
      <c r="M934" s="82">
        <v>0</v>
      </c>
    </row>
    <row r="935" spans="1:13" x14ac:dyDescent="0.25">
      <c r="A935" s="96"/>
      <c r="B935" s="44" t="str">
        <f>IF(C935="","",VLOOKUP($A935,'Infos Gerais'!$A$2:$D$101,4,FALSE))</f>
        <v/>
      </c>
      <c r="C935" s="5" t="str">
        <f>IF(A935="","",VLOOKUP($A935,'Infos Gerais'!$A$2:$I$101,7,FALSE))</f>
        <v/>
      </c>
      <c r="D935" s="6" t="str">
        <f>IF(C935="","",VLOOKUP($A935,'Infos Gerais'!$A$2:$I$101,9,FALSE))</f>
        <v/>
      </c>
      <c r="E935" s="126"/>
      <c r="F935" s="127"/>
      <c r="G935" s="128"/>
      <c r="H935" s="115"/>
      <c r="I935" s="129"/>
      <c r="J935" s="115"/>
      <c r="K935" s="131"/>
      <c r="L935" s="130"/>
      <c r="M935" s="82">
        <v>0</v>
      </c>
    </row>
    <row r="936" spans="1:13" x14ac:dyDescent="0.25">
      <c r="A936" s="96"/>
      <c r="B936" s="44" t="str">
        <f>IF(C936="","",VLOOKUP($A936,'Infos Gerais'!$A$2:$D$101,4,FALSE))</f>
        <v/>
      </c>
      <c r="C936" s="5" t="str">
        <f>IF(A936="","",VLOOKUP($A936,'Infos Gerais'!$A$2:$I$101,7,FALSE))</f>
        <v/>
      </c>
      <c r="D936" s="6" t="str">
        <f>IF(C936="","",VLOOKUP($A936,'Infos Gerais'!$A$2:$I$101,9,FALSE))</f>
        <v/>
      </c>
      <c r="E936" s="126"/>
      <c r="F936" s="127"/>
      <c r="G936" s="128"/>
      <c r="H936" s="115"/>
      <c r="I936" s="129"/>
      <c r="J936" s="115"/>
      <c r="K936" s="131"/>
      <c r="L936" s="130"/>
      <c r="M936" s="82">
        <v>0</v>
      </c>
    </row>
    <row r="937" spans="1:13" x14ac:dyDescent="0.25">
      <c r="A937" s="96"/>
      <c r="B937" s="44" t="str">
        <f>IF(C937="","",VLOOKUP($A937,'Infos Gerais'!$A$2:$D$101,4,FALSE))</f>
        <v/>
      </c>
      <c r="C937" s="5" t="str">
        <f>IF(A937="","",VLOOKUP($A937,'Infos Gerais'!$A$2:$I$101,7,FALSE))</f>
        <v/>
      </c>
      <c r="D937" s="6" t="str">
        <f>IF(C937="","",VLOOKUP($A937,'Infos Gerais'!$A$2:$I$101,9,FALSE))</f>
        <v/>
      </c>
      <c r="E937" s="126"/>
      <c r="F937" s="127"/>
      <c r="G937" s="128"/>
      <c r="H937" s="115"/>
      <c r="I937" s="129"/>
      <c r="J937" s="115"/>
      <c r="K937" s="131"/>
      <c r="L937" s="130"/>
      <c r="M937" s="82">
        <v>0</v>
      </c>
    </row>
    <row r="938" spans="1:13" x14ac:dyDescent="0.25">
      <c r="A938" s="96"/>
      <c r="B938" s="44" t="str">
        <f>IF(C938="","",VLOOKUP($A938,'Infos Gerais'!$A$2:$D$101,4,FALSE))</f>
        <v/>
      </c>
      <c r="C938" s="5" t="str">
        <f>IF(A938="","",VLOOKUP($A938,'Infos Gerais'!$A$2:$I$101,7,FALSE))</f>
        <v/>
      </c>
      <c r="D938" s="6" t="str">
        <f>IF(C938="","",VLOOKUP($A938,'Infos Gerais'!$A$2:$I$101,9,FALSE))</f>
        <v/>
      </c>
      <c r="E938" s="126"/>
      <c r="F938" s="127"/>
      <c r="G938" s="128"/>
      <c r="H938" s="115"/>
      <c r="I938" s="129"/>
      <c r="J938" s="115"/>
      <c r="K938" s="131"/>
      <c r="L938" s="130"/>
      <c r="M938" s="82">
        <v>0</v>
      </c>
    </row>
    <row r="939" spans="1:13" x14ac:dyDescent="0.25">
      <c r="A939" s="96"/>
      <c r="B939" s="44" t="str">
        <f>IF(C939="","",VLOOKUP($A939,'Infos Gerais'!$A$2:$D$101,4,FALSE))</f>
        <v/>
      </c>
      <c r="C939" s="5" t="str">
        <f>IF(A939="","",VLOOKUP($A939,'Infos Gerais'!$A$2:$I$101,7,FALSE))</f>
        <v/>
      </c>
      <c r="D939" s="6" t="str">
        <f>IF(C939="","",VLOOKUP($A939,'Infos Gerais'!$A$2:$I$101,9,FALSE))</f>
        <v/>
      </c>
      <c r="E939" s="126"/>
      <c r="F939" s="127"/>
      <c r="G939" s="128"/>
      <c r="H939" s="115"/>
      <c r="I939" s="129"/>
      <c r="J939" s="115"/>
      <c r="K939" s="131"/>
      <c r="L939" s="130"/>
      <c r="M939" s="82">
        <v>0</v>
      </c>
    </row>
    <row r="940" spans="1:13" x14ac:dyDescent="0.25">
      <c r="A940" s="96"/>
      <c r="B940" s="44" t="str">
        <f>IF(C940="","",VLOOKUP($A940,'Infos Gerais'!$A$2:$D$101,4,FALSE))</f>
        <v/>
      </c>
      <c r="C940" s="5" t="str">
        <f>IF(A940="","",VLOOKUP($A940,'Infos Gerais'!$A$2:$I$101,7,FALSE))</f>
        <v/>
      </c>
      <c r="D940" s="6" t="str">
        <f>IF(C940="","",VLOOKUP($A940,'Infos Gerais'!$A$2:$I$101,9,FALSE))</f>
        <v/>
      </c>
      <c r="E940" s="126"/>
      <c r="F940" s="127"/>
      <c r="G940" s="128"/>
      <c r="H940" s="115"/>
      <c r="I940" s="129"/>
      <c r="J940" s="115"/>
      <c r="K940" s="131"/>
      <c r="L940" s="130"/>
      <c r="M940" s="82">
        <v>0</v>
      </c>
    </row>
    <row r="941" spans="1:13" x14ac:dyDescent="0.25">
      <c r="A941" s="96"/>
      <c r="B941" s="44" t="str">
        <f>IF(C941="","",VLOOKUP($A941,'Infos Gerais'!$A$2:$D$101,4,FALSE))</f>
        <v/>
      </c>
      <c r="C941" s="5" t="str">
        <f>IF(A941="","",VLOOKUP($A941,'Infos Gerais'!$A$2:$I$101,7,FALSE))</f>
        <v/>
      </c>
      <c r="D941" s="6" t="str">
        <f>IF(C941="","",VLOOKUP($A941,'Infos Gerais'!$A$2:$I$101,9,FALSE))</f>
        <v/>
      </c>
      <c r="E941" s="126"/>
      <c r="F941" s="127"/>
      <c r="G941" s="128"/>
      <c r="H941" s="115"/>
      <c r="I941" s="129"/>
      <c r="J941" s="115"/>
      <c r="K941" s="131"/>
      <c r="L941" s="130"/>
      <c r="M941" s="82">
        <v>0</v>
      </c>
    </row>
    <row r="942" spans="1:13" x14ac:dyDescent="0.25">
      <c r="A942" s="96"/>
      <c r="B942" s="44" t="str">
        <f>IF(C942="","",VLOOKUP($A942,'Infos Gerais'!$A$2:$D$101,4,FALSE))</f>
        <v/>
      </c>
      <c r="C942" s="5" t="str">
        <f>IF(A942="","",VLOOKUP($A942,'Infos Gerais'!$A$2:$I$101,7,FALSE))</f>
        <v/>
      </c>
      <c r="D942" s="6" t="str">
        <f>IF(C942="","",VLOOKUP($A942,'Infos Gerais'!$A$2:$I$101,9,FALSE))</f>
        <v/>
      </c>
      <c r="E942" s="126"/>
      <c r="F942" s="127"/>
      <c r="G942" s="128"/>
      <c r="H942" s="115"/>
      <c r="I942" s="129"/>
      <c r="J942" s="115"/>
      <c r="K942" s="131"/>
      <c r="L942" s="130"/>
      <c r="M942" s="82">
        <v>0</v>
      </c>
    </row>
    <row r="943" spans="1:13" x14ac:dyDescent="0.25">
      <c r="A943" s="96"/>
      <c r="B943" s="44" t="str">
        <f>IF(C943="","",VLOOKUP($A943,'Infos Gerais'!$A$2:$D$101,4,FALSE))</f>
        <v/>
      </c>
      <c r="C943" s="5" t="str">
        <f>IF(A943="","",VLOOKUP($A943,'Infos Gerais'!$A$2:$I$101,7,FALSE))</f>
        <v/>
      </c>
      <c r="D943" s="6" t="str">
        <f>IF(C943="","",VLOOKUP($A943,'Infos Gerais'!$A$2:$I$101,9,FALSE))</f>
        <v/>
      </c>
      <c r="E943" s="126"/>
      <c r="F943" s="127"/>
      <c r="G943" s="128"/>
      <c r="H943" s="115"/>
      <c r="I943" s="129"/>
      <c r="J943" s="115"/>
      <c r="K943" s="131"/>
      <c r="L943" s="130"/>
      <c r="M943" s="82">
        <v>0</v>
      </c>
    </row>
    <row r="944" spans="1:13" x14ac:dyDescent="0.25">
      <c r="A944" s="96"/>
      <c r="B944" s="44" t="str">
        <f>IF(C944="","",VLOOKUP($A944,'Infos Gerais'!$A$2:$D$101,4,FALSE))</f>
        <v/>
      </c>
      <c r="C944" s="5" t="str">
        <f>IF(A944="","",VLOOKUP($A944,'Infos Gerais'!$A$2:$I$101,7,FALSE))</f>
        <v/>
      </c>
      <c r="D944" s="6" t="str">
        <f>IF(C944="","",VLOOKUP($A944,'Infos Gerais'!$A$2:$I$101,9,FALSE))</f>
        <v/>
      </c>
      <c r="E944" s="126"/>
      <c r="F944" s="127"/>
      <c r="G944" s="128"/>
      <c r="H944" s="115"/>
      <c r="I944" s="129"/>
      <c r="J944" s="115"/>
      <c r="K944" s="131"/>
      <c r="L944" s="130"/>
      <c r="M944" s="82">
        <v>0</v>
      </c>
    </row>
    <row r="945" spans="1:13" x14ac:dyDescent="0.25">
      <c r="A945" s="96"/>
      <c r="B945" s="44" t="str">
        <f>IF(C945="","",VLOOKUP($A945,'Infos Gerais'!$A$2:$D$101,4,FALSE))</f>
        <v/>
      </c>
      <c r="C945" s="5" t="str">
        <f>IF(A945="","",VLOOKUP($A945,'Infos Gerais'!$A$2:$I$101,7,FALSE))</f>
        <v/>
      </c>
      <c r="D945" s="6" t="str">
        <f>IF(C945="","",VLOOKUP($A945,'Infos Gerais'!$A$2:$I$101,9,FALSE))</f>
        <v/>
      </c>
      <c r="E945" s="126"/>
      <c r="F945" s="127"/>
      <c r="G945" s="128"/>
      <c r="H945" s="115"/>
      <c r="I945" s="129"/>
      <c r="J945" s="115"/>
      <c r="K945" s="131"/>
      <c r="L945" s="130"/>
      <c r="M945" s="82">
        <v>0</v>
      </c>
    </row>
    <row r="946" spans="1:13" x14ac:dyDescent="0.25">
      <c r="A946" s="96"/>
      <c r="B946" s="44" t="str">
        <f>IF(C946="","",VLOOKUP($A946,'Infos Gerais'!$A$2:$D$101,4,FALSE))</f>
        <v/>
      </c>
      <c r="C946" s="5" t="str">
        <f>IF(A946="","",VLOOKUP($A946,'Infos Gerais'!$A$2:$I$101,7,FALSE))</f>
        <v/>
      </c>
      <c r="D946" s="6" t="str">
        <f>IF(C946="","",VLOOKUP($A946,'Infos Gerais'!$A$2:$I$101,9,FALSE))</f>
        <v/>
      </c>
      <c r="E946" s="126"/>
      <c r="F946" s="127"/>
      <c r="G946" s="128"/>
      <c r="H946" s="115"/>
      <c r="I946" s="129"/>
      <c r="J946" s="115"/>
      <c r="K946" s="131"/>
      <c r="L946" s="130"/>
      <c r="M946" s="82">
        <v>0</v>
      </c>
    </row>
    <row r="947" spans="1:13" x14ac:dyDescent="0.25">
      <c r="A947" s="96"/>
      <c r="B947" s="44" t="str">
        <f>IF(C947="","",VLOOKUP($A947,'Infos Gerais'!$A$2:$D$101,4,FALSE))</f>
        <v/>
      </c>
      <c r="C947" s="5" t="str">
        <f>IF(A947="","",VLOOKUP($A947,'Infos Gerais'!$A$2:$I$101,7,FALSE))</f>
        <v/>
      </c>
      <c r="D947" s="6" t="str">
        <f>IF(C947="","",VLOOKUP($A947,'Infos Gerais'!$A$2:$I$101,9,FALSE))</f>
        <v/>
      </c>
      <c r="E947" s="126"/>
      <c r="F947" s="127"/>
      <c r="G947" s="128"/>
      <c r="H947" s="115"/>
      <c r="I947" s="129"/>
      <c r="J947" s="115"/>
      <c r="K947" s="131"/>
      <c r="L947" s="130"/>
      <c r="M947" s="82">
        <v>0</v>
      </c>
    </row>
    <row r="948" spans="1:13" x14ac:dyDescent="0.25">
      <c r="A948" s="96"/>
      <c r="B948" s="44" t="str">
        <f>IF(C948="","",VLOOKUP($A948,'Infos Gerais'!$A$2:$D$101,4,FALSE))</f>
        <v/>
      </c>
      <c r="C948" s="5" t="str">
        <f>IF(A948="","",VLOOKUP($A948,'Infos Gerais'!$A$2:$I$101,7,FALSE))</f>
        <v/>
      </c>
      <c r="D948" s="6" t="str">
        <f>IF(C948="","",VLOOKUP($A948,'Infos Gerais'!$A$2:$I$101,9,FALSE))</f>
        <v/>
      </c>
      <c r="E948" s="126"/>
      <c r="F948" s="127"/>
      <c r="G948" s="128"/>
      <c r="H948" s="115"/>
      <c r="I948" s="129"/>
      <c r="J948" s="115"/>
      <c r="K948" s="131"/>
      <c r="L948" s="130"/>
      <c r="M948" s="82">
        <v>0</v>
      </c>
    </row>
    <row r="949" spans="1:13" x14ac:dyDescent="0.25">
      <c r="A949" s="96"/>
      <c r="B949" s="44" t="str">
        <f>IF(C949="","",VLOOKUP($A949,'Infos Gerais'!$A$2:$D$101,4,FALSE))</f>
        <v/>
      </c>
      <c r="C949" s="5" t="str">
        <f>IF(A949="","",VLOOKUP($A949,'Infos Gerais'!$A$2:$I$101,7,FALSE))</f>
        <v/>
      </c>
      <c r="D949" s="6" t="str">
        <f>IF(C949="","",VLOOKUP($A949,'Infos Gerais'!$A$2:$I$101,9,FALSE))</f>
        <v/>
      </c>
      <c r="E949" s="126"/>
      <c r="F949" s="127"/>
      <c r="G949" s="128"/>
      <c r="H949" s="115"/>
      <c r="I949" s="129"/>
      <c r="J949" s="115"/>
      <c r="K949" s="131"/>
      <c r="L949" s="130"/>
      <c r="M949" s="82">
        <v>0</v>
      </c>
    </row>
    <row r="950" spans="1:13" x14ac:dyDescent="0.25">
      <c r="A950" s="96"/>
      <c r="B950" s="44" t="str">
        <f>IF(C950="","",VLOOKUP($A950,'Infos Gerais'!$A$2:$D$101,4,FALSE))</f>
        <v/>
      </c>
      <c r="C950" s="5" t="str">
        <f>IF(A950="","",VLOOKUP($A950,'Infos Gerais'!$A$2:$I$101,7,FALSE))</f>
        <v/>
      </c>
      <c r="D950" s="6" t="str">
        <f>IF(C950="","",VLOOKUP($A950,'Infos Gerais'!$A$2:$I$101,9,FALSE))</f>
        <v/>
      </c>
      <c r="E950" s="126"/>
      <c r="F950" s="127"/>
      <c r="G950" s="128"/>
      <c r="H950" s="115"/>
      <c r="I950" s="129"/>
      <c r="J950" s="115"/>
      <c r="K950" s="131"/>
      <c r="L950" s="130"/>
      <c r="M950" s="82">
        <v>0</v>
      </c>
    </row>
    <row r="951" spans="1:13" x14ac:dyDescent="0.25">
      <c r="A951" s="96"/>
      <c r="B951" s="44" t="str">
        <f>IF(C951="","",VLOOKUP($A951,'Infos Gerais'!$A$2:$D$101,4,FALSE))</f>
        <v/>
      </c>
      <c r="C951" s="5" t="str">
        <f>IF(A951="","",VLOOKUP($A951,'Infos Gerais'!$A$2:$I$101,7,FALSE))</f>
        <v/>
      </c>
      <c r="D951" s="6" t="str">
        <f>IF(C951="","",VLOOKUP($A951,'Infos Gerais'!$A$2:$I$101,9,FALSE))</f>
        <v/>
      </c>
      <c r="E951" s="126"/>
      <c r="F951" s="127"/>
      <c r="G951" s="128"/>
      <c r="H951" s="115"/>
      <c r="I951" s="129"/>
      <c r="J951" s="115"/>
      <c r="K951" s="131"/>
      <c r="L951" s="130"/>
      <c r="M951" s="82">
        <v>0</v>
      </c>
    </row>
    <row r="952" spans="1:13" x14ac:dyDescent="0.25">
      <c r="A952" s="96"/>
      <c r="B952" s="44" t="str">
        <f>IF(C952="","",VLOOKUP($A952,'Infos Gerais'!$A$2:$D$101,4,FALSE))</f>
        <v/>
      </c>
      <c r="C952" s="5" t="str">
        <f>IF(A952="","",VLOOKUP($A952,'Infos Gerais'!$A$2:$I$101,7,FALSE))</f>
        <v/>
      </c>
      <c r="D952" s="6" t="str">
        <f>IF(C952="","",VLOOKUP($A952,'Infos Gerais'!$A$2:$I$101,9,FALSE))</f>
        <v/>
      </c>
      <c r="E952" s="126"/>
      <c r="F952" s="127"/>
      <c r="G952" s="128"/>
      <c r="H952" s="115"/>
      <c r="I952" s="129"/>
      <c r="J952" s="115"/>
      <c r="K952" s="131"/>
      <c r="L952" s="130"/>
      <c r="M952" s="82">
        <v>0</v>
      </c>
    </row>
    <row r="953" spans="1:13" x14ac:dyDescent="0.25">
      <c r="A953" s="96"/>
      <c r="B953" s="44" t="str">
        <f>IF(C953="","",VLOOKUP($A953,'Infos Gerais'!$A$2:$D$101,4,FALSE))</f>
        <v/>
      </c>
      <c r="C953" s="5" t="str">
        <f>IF(A953="","",VLOOKUP($A953,'Infos Gerais'!$A$2:$I$101,7,FALSE))</f>
        <v/>
      </c>
      <c r="D953" s="6" t="str">
        <f>IF(C953="","",VLOOKUP($A953,'Infos Gerais'!$A$2:$I$101,9,FALSE))</f>
        <v/>
      </c>
      <c r="E953" s="126"/>
      <c r="F953" s="127"/>
      <c r="G953" s="128"/>
      <c r="H953" s="115"/>
      <c r="I953" s="129"/>
      <c r="J953" s="115"/>
      <c r="K953" s="131"/>
      <c r="L953" s="130"/>
      <c r="M953" s="82">
        <v>0</v>
      </c>
    </row>
    <row r="954" spans="1:13" x14ac:dyDescent="0.25">
      <c r="A954" s="96"/>
      <c r="B954" s="44" t="str">
        <f>IF(C954="","",VLOOKUP($A954,'Infos Gerais'!$A$2:$D$101,4,FALSE))</f>
        <v/>
      </c>
      <c r="C954" s="5" t="str">
        <f>IF(A954="","",VLOOKUP($A954,'Infos Gerais'!$A$2:$I$101,7,FALSE))</f>
        <v/>
      </c>
      <c r="D954" s="6" t="str">
        <f>IF(C954="","",VLOOKUP($A954,'Infos Gerais'!$A$2:$I$101,9,FALSE))</f>
        <v/>
      </c>
      <c r="E954" s="126"/>
      <c r="F954" s="127"/>
      <c r="G954" s="128"/>
      <c r="H954" s="115"/>
      <c r="I954" s="129"/>
      <c r="J954" s="115"/>
      <c r="K954" s="131"/>
      <c r="L954" s="130"/>
      <c r="M954" s="82">
        <v>0</v>
      </c>
    </row>
    <row r="955" spans="1:13" x14ac:dyDescent="0.25">
      <c r="A955" s="96"/>
      <c r="B955" s="44" t="str">
        <f>IF(C955="","",VLOOKUP($A955,'Infos Gerais'!$A$2:$D$101,4,FALSE))</f>
        <v/>
      </c>
      <c r="C955" s="5" t="str">
        <f>IF(A955="","",VLOOKUP($A955,'Infos Gerais'!$A$2:$I$101,7,FALSE))</f>
        <v/>
      </c>
      <c r="D955" s="6" t="str">
        <f>IF(C955="","",VLOOKUP($A955,'Infos Gerais'!$A$2:$I$101,9,FALSE))</f>
        <v/>
      </c>
      <c r="E955" s="126"/>
      <c r="F955" s="127"/>
      <c r="G955" s="128"/>
      <c r="H955" s="115"/>
      <c r="I955" s="129"/>
      <c r="J955" s="115"/>
      <c r="K955" s="131"/>
      <c r="L955" s="130"/>
      <c r="M955" s="82">
        <v>0</v>
      </c>
    </row>
    <row r="956" spans="1:13" x14ac:dyDescent="0.25">
      <c r="A956" s="96"/>
      <c r="B956" s="44" t="str">
        <f>IF(C956="","",VLOOKUP($A956,'Infos Gerais'!$A$2:$D$101,4,FALSE))</f>
        <v/>
      </c>
      <c r="C956" s="5" t="str">
        <f>IF(A956="","",VLOOKUP($A956,'Infos Gerais'!$A$2:$I$101,7,FALSE))</f>
        <v/>
      </c>
      <c r="D956" s="6" t="str">
        <f>IF(C956="","",VLOOKUP($A956,'Infos Gerais'!$A$2:$I$101,9,FALSE))</f>
        <v/>
      </c>
      <c r="E956" s="126"/>
      <c r="F956" s="127"/>
      <c r="G956" s="128"/>
      <c r="H956" s="115"/>
      <c r="I956" s="129"/>
      <c r="J956" s="115"/>
      <c r="K956" s="131"/>
      <c r="L956" s="130"/>
      <c r="M956" s="82">
        <v>0</v>
      </c>
    </row>
    <row r="957" spans="1:13" x14ac:dyDescent="0.25">
      <c r="A957" s="96"/>
      <c r="B957" s="44" t="str">
        <f>IF(C957="","",VLOOKUP($A957,'Infos Gerais'!$A$2:$D$101,4,FALSE))</f>
        <v/>
      </c>
      <c r="C957" s="5" t="str">
        <f>IF(A957="","",VLOOKUP($A957,'Infos Gerais'!$A$2:$I$101,7,FALSE))</f>
        <v/>
      </c>
      <c r="D957" s="6" t="str">
        <f>IF(C957="","",VLOOKUP($A957,'Infos Gerais'!$A$2:$I$101,9,FALSE))</f>
        <v/>
      </c>
      <c r="E957" s="126"/>
      <c r="F957" s="127"/>
      <c r="G957" s="128"/>
      <c r="H957" s="115"/>
      <c r="I957" s="129"/>
      <c r="J957" s="115"/>
      <c r="K957" s="131"/>
      <c r="L957" s="130"/>
      <c r="M957" s="82">
        <v>0</v>
      </c>
    </row>
    <row r="958" spans="1:13" x14ac:dyDescent="0.25">
      <c r="A958" s="96"/>
      <c r="B958" s="44" t="str">
        <f>IF(C958="","",VLOOKUP($A958,'Infos Gerais'!$A$2:$D$101,4,FALSE))</f>
        <v/>
      </c>
      <c r="C958" s="5" t="str">
        <f>IF(A958="","",VLOOKUP($A958,'Infos Gerais'!$A$2:$I$101,7,FALSE))</f>
        <v/>
      </c>
      <c r="D958" s="6" t="str">
        <f>IF(C958="","",VLOOKUP($A958,'Infos Gerais'!$A$2:$I$101,9,FALSE))</f>
        <v/>
      </c>
      <c r="E958" s="126"/>
      <c r="F958" s="127"/>
      <c r="G958" s="128"/>
      <c r="H958" s="115"/>
      <c r="I958" s="129"/>
      <c r="J958" s="115"/>
      <c r="K958" s="131"/>
      <c r="L958" s="130"/>
      <c r="M958" s="82">
        <v>0</v>
      </c>
    </row>
    <row r="959" spans="1:13" x14ac:dyDescent="0.25">
      <c r="A959" s="96"/>
      <c r="B959" s="44" t="str">
        <f>IF(C959="","",VLOOKUP($A959,'Infos Gerais'!$A$2:$D$101,4,FALSE))</f>
        <v/>
      </c>
      <c r="C959" s="5" t="str">
        <f>IF(A959="","",VLOOKUP($A959,'Infos Gerais'!$A$2:$I$101,7,FALSE))</f>
        <v/>
      </c>
      <c r="D959" s="6" t="str">
        <f>IF(C959="","",VLOOKUP($A959,'Infos Gerais'!$A$2:$I$101,9,FALSE))</f>
        <v/>
      </c>
      <c r="E959" s="126"/>
      <c r="F959" s="127"/>
      <c r="G959" s="128"/>
      <c r="H959" s="115"/>
      <c r="I959" s="129"/>
      <c r="J959" s="115"/>
      <c r="K959" s="131"/>
      <c r="L959" s="130"/>
      <c r="M959" s="82">
        <v>0</v>
      </c>
    </row>
    <row r="960" spans="1:13" x14ac:dyDescent="0.25">
      <c r="A960" s="96"/>
      <c r="B960" s="44" t="str">
        <f>IF(C960="","",VLOOKUP($A960,'Infos Gerais'!$A$2:$D$101,4,FALSE))</f>
        <v/>
      </c>
      <c r="C960" s="5" t="str">
        <f>IF(A960="","",VLOOKUP($A960,'Infos Gerais'!$A$2:$I$101,7,FALSE))</f>
        <v/>
      </c>
      <c r="D960" s="6" t="str">
        <f>IF(C960="","",VLOOKUP($A960,'Infos Gerais'!$A$2:$I$101,9,FALSE))</f>
        <v/>
      </c>
      <c r="E960" s="126"/>
      <c r="F960" s="127"/>
      <c r="G960" s="128"/>
      <c r="H960" s="115"/>
      <c r="I960" s="129"/>
      <c r="J960" s="115"/>
      <c r="K960" s="131"/>
      <c r="L960" s="130"/>
      <c r="M960" s="82">
        <v>0</v>
      </c>
    </row>
    <row r="961" spans="1:13" x14ac:dyDescent="0.25">
      <c r="A961" s="96"/>
      <c r="B961" s="44" t="str">
        <f>IF(C961="","",VLOOKUP($A961,'Infos Gerais'!$A$2:$D$101,4,FALSE))</f>
        <v/>
      </c>
      <c r="C961" s="5" t="str">
        <f>IF(A961="","",VLOOKUP($A961,'Infos Gerais'!$A$2:$I$101,7,FALSE))</f>
        <v/>
      </c>
      <c r="D961" s="6" t="str">
        <f>IF(C961="","",VLOOKUP($A961,'Infos Gerais'!$A$2:$I$101,9,FALSE))</f>
        <v/>
      </c>
      <c r="E961" s="126"/>
      <c r="F961" s="127"/>
      <c r="G961" s="128"/>
      <c r="H961" s="115"/>
      <c r="I961" s="129"/>
      <c r="J961" s="115"/>
      <c r="K961" s="131"/>
      <c r="L961" s="130"/>
      <c r="M961" s="82">
        <v>0</v>
      </c>
    </row>
    <row r="962" spans="1:13" x14ac:dyDescent="0.25">
      <c r="A962" s="96"/>
      <c r="B962" s="44" t="str">
        <f>IF(C962="","",VLOOKUP($A962,'Infos Gerais'!$A$2:$D$101,4,FALSE))</f>
        <v/>
      </c>
      <c r="C962" s="5" t="str">
        <f>IF(A962="","",VLOOKUP($A962,'Infos Gerais'!$A$2:$I$101,7,FALSE))</f>
        <v/>
      </c>
      <c r="D962" s="6" t="str">
        <f>IF(C962="","",VLOOKUP($A962,'Infos Gerais'!$A$2:$I$101,9,FALSE))</f>
        <v/>
      </c>
      <c r="E962" s="126"/>
      <c r="F962" s="127"/>
      <c r="G962" s="128"/>
      <c r="H962" s="115"/>
      <c r="I962" s="129"/>
      <c r="J962" s="115"/>
      <c r="K962" s="131"/>
      <c r="L962" s="130"/>
      <c r="M962" s="82">
        <v>0</v>
      </c>
    </row>
    <row r="963" spans="1:13" x14ac:dyDescent="0.25">
      <c r="A963" s="96"/>
      <c r="B963" s="44" t="str">
        <f>IF(C963="","",VLOOKUP($A963,'Infos Gerais'!$A$2:$D$101,4,FALSE))</f>
        <v/>
      </c>
      <c r="C963" s="5" t="str">
        <f>IF(A963="","",VLOOKUP($A963,'Infos Gerais'!$A$2:$I$101,7,FALSE))</f>
        <v/>
      </c>
      <c r="D963" s="6" t="str">
        <f>IF(C963="","",VLOOKUP($A963,'Infos Gerais'!$A$2:$I$101,9,FALSE))</f>
        <v/>
      </c>
      <c r="E963" s="126"/>
      <c r="F963" s="127"/>
      <c r="G963" s="128"/>
      <c r="H963" s="115"/>
      <c r="I963" s="129"/>
      <c r="J963" s="115"/>
      <c r="K963" s="131"/>
      <c r="L963" s="130"/>
      <c r="M963" s="82">
        <v>0</v>
      </c>
    </row>
    <row r="964" spans="1:13" x14ac:dyDescent="0.25">
      <c r="A964" s="96"/>
      <c r="B964" s="44" t="str">
        <f>IF(C964="","",VLOOKUP($A964,'Infos Gerais'!$A$2:$D$101,4,FALSE))</f>
        <v/>
      </c>
      <c r="C964" s="5" t="str">
        <f>IF(A964="","",VLOOKUP($A964,'Infos Gerais'!$A$2:$I$101,7,FALSE))</f>
        <v/>
      </c>
      <c r="D964" s="6" t="str">
        <f>IF(C964="","",VLOOKUP($A964,'Infos Gerais'!$A$2:$I$101,9,FALSE))</f>
        <v/>
      </c>
      <c r="E964" s="126"/>
      <c r="F964" s="127"/>
      <c r="G964" s="128"/>
      <c r="H964" s="115"/>
      <c r="I964" s="129"/>
      <c r="J964" s="115"/>
      <c r="K964" s="131"/>
      <c r="L964" s="130"/>
      <c r="M964" s="82">
        <v>0</v>
      </c>
    </row>
    <row r="965" spans="1:13" x14ac:dyDescent="0.25">
      <c r="A965" s="96"/>
      <c r="B965" s="44" t="str">
        <f>IF(C965="","",VLOOKUP($A965,'Infos Gerais'!$A$2:$D$101,4,FALSE))</f>
        <v/>
      </c>
      <c r="C965" s="5" t="str">
        <f>IF(A965="","",VLOOKUP($A965,'Infos Gerais'!$A$2:$I$101,7,FALSE))</f>
        <v/>
      </c>
      <c r="D965" s="6" t="str">
        <f>IF(C965="","",VLOOKUP($A965,'Infos Gerais'!$A$2:$I$101,9,FALSE))</f>
        <v/>
      </c>
      <c r="E965" s="126"/>
      <c r="F965" s="127"/>
      <c r="G965" s="128"/>
      <c r="H965" s="115"/>
      <c r="I965" s="129"/>
      <c r="J965" s="115"/>
      <c r="K965" s="131"/>
      <c r="L965" s="130"/>
      <c r="M965" s="82">
        <v>0</v>
      </c>
    </row>
    <row r="966" spans="1:13" x14ac:dyDescent="0.25">
      <c r="A966" s="96"/>
      <c r="B966" s="44" t="str">
        <f>IF(C966="","",VLOOKUP($A966,'Infos Gerais'!$A$2:$D$101,4,FALSE))</f>
        <v/>
      </c>
      <c r="C966" s="5" t="str">
        <f>IF(A966="","",VLOOKUP($A966,'Infos Gerais'!$A$2:$I$101,7,FALSE))</f>
        <v/>
      </c>
      <c r="D966" s="6" t="str">
        <f>IF(C966="","",VLOOKUP($A966,'Infos Gerais'!$A$2:$I$101,9,FALSE))</f>
        <v/>
      </c>
      <c r="E966" s="126"/>
      <c r="F966" s="127"/>
      <c r="G966" s="128"/>
      <c r="H966" s="115"/>
      <c r="I966" s="129"/>
      <c r="J966" s="115"/>
      <c r="K966" s="131"/>
      <c r="L966" s="130"/>
      <c r="M966" s="82">
        <v>0</v>
      </c>
    </row>
    <row r="967" spans="1:13" x14ac:dyDescent="0.25">
      <c r="A967" s="96"/>
      <c r="B967" s="44" t="str">
        <f>IF(C967="","",VLOOKUP($A967,'Infos Gerais'!$A$2:$D$101,4,FALSE))</f>
        <v/>
      </c>
      <c r="C967" s="5" t="str">
        <f>IF(A967="","",VLOOKUP($A967,'Infos Gerais'!$A$2:$I$101,7,FALSE))</f>
        <v/>
      </c>
      <c r="D967" s="6" t="str">
        <f>IF(C967="","",VLOOKUP($A967,'Infos Gerais'!$A$2:$I$101,9,FALSE))</f>
        <v/>
      </c>
      <c r="E967" s="126"/>
      <c r="F967" s="127"/>
      <c r="G967" s="128"/>
      <c r="H967" s="115"/>
      <c r="I967" s="129"/>
      <c r="J967" s="115"/>
      <c r="K967" s="131"/>
      <c r="L967" s="130"/>
      <c r="M967" s="82">
        <v>0</v>
      </c>
    </row>
    <row r="968" spans="1:13" x14ac:dyDescent="0.25">
      <c r="A968" s="96"/>
      <c r="B968" s="44" t="str">
        <f>IF(C968="","",VLOOKUP($A968,'Infos Gerais'!$A$2:$D$101,4,FALSE))</f>
        <v/>
      </c>
      <c r="C968" s="5" t="str">
        <f>IF(A968="","",VLOOKUP($A968,'Infos Gerais'!$A$2:$I$101,7,FALSE))</f>
        <v/>
      </c>
      <c r="D968" s="6" t="str">
        <f>IF(C968="","",VLOOKUP($A968,'Infos Gerais'!$A$2:$I$101,9,FALSE))</f>
        <v/>
      </c>
      <c r="E968" s="126"/>
      <c r="F968" s="127"/>
      <c r="G968" s="128"/>
      <c r="H968" s="115"/>
      <c r="I968" s="129"/>
      <c r="J968" s="115"/>
      <c r="K968" s="131"/>
      <c r="L968" s="130"/>
      <c r="M968" s="82">
        <v>0</v>
      </c>
    </row>
    <row r="969" spans="1:13" x14ac:dyDescent="0.25">
      <c r="A969" s="96"/>
      <c r="B969" s="44" t="str">
        <f>IF(C969="","",VLOOKUP($A969,'Infos Gerais'!$A$2:$D$101,4,FALSE))</f>
        <v/>
      </c>
      <c r="C969" s="5" t="str">
        <f>IF(A969="","",VLOOKUP($A969,'Infos Gerais'!$A$2:$I$101,7,FALSE))</f>
        <v/>
      </c>
      <c r="D969" s="6" t="str">
        <f>IF(C969="","",VLOOKUP($A969,'Infos Gerais'!$A$2:$I$101,9,FALSE))</f>
        <v/>
      </c>
      <c r="E969" s="126"/>
      <c r="F969" s="127"/>
      <c r="G969" s="128"/>
      <c r="H969" s="115"/>
      <c r="I969" s="129"/>
      <c r="J969" s="115"/>
      <c r="K969" s="131"/>
      <c r="L969" s="130"/>
      <c r="M969" s="82">
        <v>0</v>
      </c>
    </row>
    <row r="970" spans="1:13" x14ac:dyDescent="0.25">
      <c r="A970" s="96"/>
      <c r="B970" s="44" t="str">
        <f>IF(C970="","",VLOOKUP($A970,'Infos Gerais'!$A$2:$D$101,4,FALSE))</f>
        <v/>
      </c>
      <c r="C970" s="5" t="str">
        <f>IF(A970="","",VLOOKUP($A970,'Infos Gerais'!$A$2:$I$101,7,FALSE))</f>
        <v/>
      </c>
      <c r="D970" s="6" t="str">
        <f>IF(C970="","",VLOOKUP($A970,'Infos Gerais'!$A$2:$I$101,9,FALSE))</f>
        <v/>
      </c>
      <c r="E970" s="126"/>
      <c r="F970" s="127"/>
      <c r="G970" s="128"/>
      <c r="H970" s="115"/>
      <c r="I970" s="129"/>
      <c r="J970" s="115"/>
      <c r="K970" s="131"/>
      <c r="L970" s="130"/>
      <c r="M970" s="82">
        <v>0</v>
      </c>
    </row>
    <row r="971" spans="1:13" x14ac:dyDescent="0.25">
      <c r="A971" s="96"/>
      <c r="B971" s="44" t="str">
        <f>IF(C971="","",VLOOKUP($A971,'Infos Gerais'!$A$2:$D$101,4,FALSE))</f>
        <v/>
      </c>
      <c r="C971" s="5" t="str">
        <f>IF(A971="","",VLOOKUP($A971,'Infos Gerais'!$A$2:$I$101,7,FALSE))</f>
        <v/>
      </c>
      <c r="D971" s="6" t="str">
        <f>IF(C971="","",VLOOKUP($A971,'Infos Gerais'!$A$2:$I$101,9,FALSE))</f>
        <v/>
      </c>
      <c r="E971" s="126"/>
      <c r="F971" s="127"/>
      <c r="G971" s="128"/>
      <c r="H971" s="115"/>
      <c r="I971" s="129"/>
      <c r="J971" s="115"/>
      <c r="K971" s="131"/>
      <c r="L971" s="130"/>
      <c r="M971" s="82">
        <v>0</v>
      </c>
    </row>
    <row r="972" spans="1:13" x14ac:dyDescent="0.25">
      <c r="A972" s="96"/>
      <c r="B972" s="44" t="str">
        <f>IF(C972="","",VLOOKUP($A972,'Infos Gerais'!$A$2:$D$101,4,FALSE))</f>
        <v/>
      </c>
      <c r="C972" s="5" t="str">
        <f>IF(A972="","",VLOOKUP($A972,'Infos Gerais'!$A$2:$I$101,7,FALSE))</f>
        <v/>
      </c>
      <c r="D972" s="6" t="str">
        <f>IF(C972="","",VLOOKUP($A972,'Infos Gerais'!$A$2:$I$101,9,FALSE))</f>
        <v/>
      </c>
      <c r="E972" s="126"/>
      <c r="F972" s="127"/>
      <c r="G972" s="128"/>
      <c r="H972" s="115"/>
      <c r="I972" s="129"/>
      <c r="J972" s="115"/>
      <c r="K972" s="131"/>
      <c r="L972" s="130"/>
      <c r="M972" s="82">
        <v>0</v>
      </c>
    </row>
    <row r="973" spans="1:13" x14ac:dyDescent="0.25">
      <c r="A973" s="96"/>
      <c r="B973" s="44" t="str">
        <f>IF(C973="","",VLOOKUP($A973,'Infos Gerais'!$A$2:$D$101,4,FALSE))</f>
        <v/>
      </c>
      <c r="C973" s="5" t="str">
        <f>IF(A973="","",VLOOKUP($A973,'Infos Gerais'!$A$2:$I$101,7,FALSE))</f>
        <v/>
      </c>
      <c r="D973" s="6" t="str">
        <f>IF(C973="","",VLOOKUP($A973,'Infos Gerais'!$A$2:$I$101,9,FALSE))</f>
        <v/>
      </c>
      <c r="E973" s="126"/>
      <c r="F973" s="127"/>
      <c r="G973" s="128"/>
      <c r="H973" s="115"/>
      <c r="I973" s="129"/>
      <c r="J973" s="115"/>
      <c r="K973" s="131"/>
      <c r="L973" s="130"/>
      <c r="M973" s="82">
        <v>0</v>
      </c>
    </row>
    <row r="974" spans="1:13" x14ac:dyDescent="0.25">
      <c r="A974" s="96"/>
      <c r="B974" s="44" t="str">
        <f>IF(C974="","",VLOOKUP($A974,'Infos Gerais'!$A$2:$D$101,4,FALSE))</f>
        <v/>
      </c>
      <c r="C974" s="5" t="str">
        <f>IF(A974="","",VLOOKUP($A974,'Infos Gerais'!$A$2:$I$101,7,FALSE))</f>
        <v/>
      </c>
      <c r="D974" s="6" t="str">
        <f>IF(C974="","",VLOOKUP($A974,'Infos Gerais'!$A$2:$I$101,9,FALSE))</f>
        <v/>
      </c>
      <c r="E974" s="126"/>
      <c r="F974" s="127"/>
      <c r="G974" s="128"/>
      <c r="H974" s="115"/>
      <c r="I974" s="129"/>
      <c r="J974" s="115"/>
      <c r="K974" s="131"/>
      <c r="L974" s="130"/>
      <c r="M974" s="82">
        <v>0</v>
      </c>
    </row>
    <row r="975" spans="1:13" x14ac:dyDescent="0.25">
      <c r="A975" s="96"/>
      <c r="B975" s="44" t="str">
        <f>IF(C975="","",VLOOKUP($A975,'Infos Gerais'!$A$2:$D$101,4,FALSE))</f>
        <v/>
      </c>
      <c r="C975" s="5" t="str">
        <f>IF(A975="","",VLOOKUP($A975,'Infos Gerais'!$A$2:$I$101,7,FALSE))</f>
        <v/>
      </c>
      <c r="D975" s="6" t="str">
        <f>IF(C975="","",VLOOKUP($A975,'Infos Gerais'!$A$2:$I$101,9,FALSE))</f>
        <v/>
      </c>
      <c r="E975" s="126"/>
      <c r="F975" s="127"/>
      <c r="G975" s="128"/>
      <c r="H975" s="115"/>
      <c r="I975" s="129"/>
      <c r="J975" s="115"/>
      <c r="K975" s="131"/>
      <c r="L975" s="130"/>
      <c r="M975" s="82">
        <v>0</v>
      </c>
    </row>
    <row r="976" spans="1:13" x14ac:dyDescent="0.25">
      <c r="A976" s="96"/>
      <c r="B976" s="44" t="str">
        <f>IF(C976="","",VLOOKUP($A976,'Infos Gerais'!$A$2:$D$101,4,FALSE))</f>
        <v/>
      </c>
      <c r="C976" s="5" t="str">
        <f>IF(A976="","",VLOOKUP($A976,'Infos Gerais'!$A$2:$I$101,7,FALSE))</f>
        <v/>
      </c>
      <c r="D976" s="6" t="str">
        <f>IF(C976="","",VLOOKUP($A976,'Infos Gerais'!$A$2:$I$101,9,FALSE))</f>
        <v/>
      </c>
      <c r="E976" s="126"/>
      <c r="F976" s="127"/>
      <c r="G976" s="128"/>
      <c r="H976" s="115"/>
      <c r="I976" s="129"/>
      <c r="J976" s="115"/>
      <c r="K976" s="131"/>
      <c r="L976" s="130"/>
      <c r="M976" s="82">
        <v>0</v>
      </c>
    </row>
    <row r="977" spans="1:13" x14ac:dyDescent="0.25">
      <c r="A977" s="96"/>
      <c r="B977" s="44" t="str">
        <f>IF(C977="","",VLOOKUP($A977,'Infos Gerais'!$A$2:$D$101,4,FALSE))</f>
        <v/>
      </c>
      <c r="C977" s="5" t="str">
        <f>IF(A977="","",VLOOKUP($A977,'Infos Gerais'!$A$2:$I$101,7,FALSE))</f>
        <v/>
      </c>
      <c r="D977" s="6" t="str">
        <f>IF(C977="","",VLOOKUP($A977,'Infos Gerais'!$A$2:$I$101,9,FALSE))</f>
        <v/>
      </c>
      <c r="E977" s="126"/>
      <c r="F977" s="127"/>
      <c r="G977" s="128"/>
      <c r="H977" s="115"/>
      <c r="I977" s="129"/>
      <c r="J977" s="115"/>
      <c r="K977" s="131"/>
      <c r="L977" s="130"/>
      <c r="M977" s="82">
        <v>0</v>
      </c>
    </row>
    <row r="978" spans="1:13" x14ac:dyDescent="0.25">
      <c r="A978" s="96"/>
      <c r="B978" s="44" t="str">
        <f>IF(C978="","",VLOOKUP($A978,'Infos Gerais'!$A$2:$D$101,4,FALSE))</f>
        <v/>
      </c>
      <c r="C978" s="5" t="str">
        <f>IF(A978="","",VLOOKUP($A978,'Infos Gerais'!$A$2:$I$101,7,FALSE))</f>
        <v/>
      </c>
      <c r="D978" s="6" t="str">
        <f>IF(C978="","",VLOOKUP($A978,'Infos Gerais'!$A$2:$I$101,9,FALSE))</f>
        <v/>
      </c>
      <c r="E978" s="126"/>
      <c r="F978" s="127"/>
      <c r="G978" s="128"/>
      <c r="H978" s="115"/>
      <c r="I978" s="129"/>
      <c r="J978" s="115"/>
      <c r="K978" s="131"/>
      <c r="L978" s="130"/>
      <c r="M978" s="82">
        <v>0</v>
      </c>
    </row>
    <row r="979" spans="1:13" x14ac:dyDescent="0.25">
      <c r="A979" s="96"/>
      <c r="B979" s="44" t="str">
        <f>IF(C979="","",VLOOKUP($A979,'Infos Gerais'!$A$2:$D$101,4,FALSE))</f>
        <v/>
      </c>
      <c r="C979" s="5" t="str">
        <f>IF(A979="","",VLOOKUP($A979,'Infos Gerais'!$A$2:$I$101,7,FALSE))</f>
        <v/>
      </c>
      <c r="D979" s="6" t="str">
        <f>IF(C979="","",VLOOKUP($A979,'Infos Gerais'!$A$2:$I$101,9,FALSE))</f>
        <v/>
      </c>
      <c r="E979" s="126"/>
      <c r="F979" s="127"/>
      <c r="G979" s="128"/>
      <c r="H979" s="115"/>
      <c r="I979" s="129"/>
      <c r="J979" s="115"/>
      <c r="K979" s="131"/>
      <c r="L979" s="130"/>
      <c r="M979" s="82">
        <v>0</v>
      </c>
    </row>
    <row r="980" spans="1:13" x14ac:dyDescent="0.25">
      <c r="A980" s="96"/>
      <c r="B980" s="44" t="str">
        <f>IF(C980="","",VLOOKUP($A980,'Infos Gerais'!$A$2:$D$101,4,FALSE))</f>
        <v/>
      </c>
      <c r="C980" s="5" t="str">
        <f>IF(A980="","",VLOOKUP($A980,'Infos Gerais'!$A$2:$I$101,7,FALSE))</f>
        <v/>
      </c>
      <c r="D980" s="6" t="str">
        <f>IF(C980="","",VLOOKUP($A980,'Infos Gerais'!$A$2:$I$101,9,FALSE))</f>
        <v/>
      </c>
      <c r="E980" s="126"/>
      <c r="F980" s="127"/>
      <c r="G980" s="128"/>
      <c r="H980" s="115"/>
      <c r="I980" s="129"/>
      <c r="J980" s="115"/>
      <c r="K980" s="131"/>
      <c r="L980" s="130"/>
      <c r="M980" s="82">
        <v>0</v>
      </c>
    </row>
    <row r="981" spans="1:13" x14ac:dyDescent="0.25">
      <c r="A981" s="96"/>
      <c r="B981" s="44" t="str">
        <f>IF(C981="","",VLOOKUP($A981,'Infos Gerais'!$A$2:$D$101,4,FALSE))</f>
        <v/>
      </c>
      <c r="C981" s="5" t="str">
        <f>IF(A981="","",VLOOKUP($A981,'Infos Gerais'!$A$2:$I$101,7,FALSE))</f>
        <v/>
      </c>
      <c r="D981" s="6" t="str">
        <f>IF(C981="","",VLOOKUP($A981,'Infos Gerais'!$A$2:$I$101,9,FALSE))</f>
        <v/>
      </c>
      <c r="E981" s="126"/>
      <c r="F981" s="127"/>
      <c r="G981" s="128"/>
      <c r="H981" s="115"/>
      <c r="I981" s="129"/>
      <c r="J981" s="115"/>
      <c r="K981" s="131"/>
      <c r="L981" s="130"/>
      <c r="M981" s="82">
        <v>0</v>
      </c>
    </row>
    <row r="982" spans="1:13" x14ac:dyDescent="0.25">
      <c r="A982" s="96"/>
      <c r="B982" s="44" t="str">
        <f>IF(C982="","",VLOOKUP($A982,'Infos Gerais'!$A$2:$D$101,4,FALSE))</f>
        <v/>
      </c>
      <c r="C982" s="5" t="str">
        <f>IF(A982="","",VLOOKUP($A982,'Infos Gerais'!$A$2:$I$101,7,FALSE))</f>
        <v/>
      </c>
      <c r="D982" s="6" t="str">
        <f>IF(C982="","",VLOOKUP($A982,'Infos Gerais'!$A$2:$I$101,9,FALSE))</f>
        <v/>
      </c>
      <c r="E982" s="126"/>
      <c r="F982" s="127"/>
      <c r="G982" s="128"/>
      <c r="H982" s="115"/>
      <c r="I982" s="129"/>
      <c r="J982" s="115"/>
      <c r="K982" s="131"/>
      <c r="L982" s="130"/>
      <c r="M982" s="82">
        <v>0</v>
      </c>
    </row>
    <row r="983" spans="1:13" x14ac:dyDescent="0.25">
      <c r="A983" s="96"/>
      <c r="B983" s="44" t="str">
        <f>IF(C983="","",VLOOKUP($A983,'Infos Gerais'!$A$2:$D$101,4,FALSE))</f>
        <v/>
      </c>
      <c r="C983" s="5" t="str">
        <f>IF(A983="","",VLOOKUP($A983,'Infos Gerais'!$A$2:$I$101,7,FALSE))</f>
        <v/>
      </c>
      <c r="D983" s="6" t="str">
        <f>IF(C983="","",VLOOKUP($A983,'Infos Gerais'!$A$2:$I$101,9,FALSE))</f>
        <v/>
      </c>
      <c r="E983" s="126"/>
      <c r="F983" s="127"/>
      <c r="G983" s="128"/>
      <c r="H983" s="115"/>
      <c r="I983" s="129"/>
      <c r="J983" s="115"/>
      <c r="K983" s="131"/>
      <c r="L983" s="130"/>
      <c r="M983" s="82">
        <v>0</v>
      </c>
    </row>
    <row r="984" spans="1:13" x14ac:dyDescent="0.25">
      <c r="A984" s="96"/>
      <c r="B984" s="44" t="str">
        <f>IF(C984="","",VLOOKUP($A984,'Infos Gerais'!$A$2:$D$101,4,FALSE))</f>
        <v/>
      </c>
      <c r="C984" s="5" t="str">
        <f>IF(A984="","",VLOOKUP($A984,'Infos Gerais'!$A$2:$I$101,7,FALSE))</f>
        <v/>
      </c>
      <c r="D984" s="6" t="str">
        <f>IF(C984="","",VLOOKUP($A984,'Infos Gerais'!$A$2:$I$101,9,FALSE))</f>
        <v/>
      </c>
      <c r="E984" s="126"/>
      <c r="F984" s="127"/>
      <c r="G984" s="128"/>
      <c r="H984" s="115"/>
      <c r="I984" s="129"/>
      <c r="J984" s="115"/>
      <c r="K984" s="131"/>
      <c r="L984" s="130"/>
      <c r="M984" s="82">
        <v>0</v>
      </c>
    </row>
    <row r="985" spans="1:13" x14ac:dyDescent="0.25">
      <c r="A985" s="96"/>
      <c r="B985" s="44" t="str">
        <f>IF(C985="","",VLOOKUP($A985,'Infos Gerais'!$A$2:$D$101,4,FALSE))</f>
        <v/>
      </c>
      <c r="C985" s="5" t="str">
        <f>IF(A985="","",VLOOKUP($A985,'Infos Gerais'!$A$2:$I$101,7,FALSE))</f>
        <v/>
      </c>
      <c r="D985" s="6" t="str">
        <f>IF(C985="","",VLOOKUP($A985,'Infos Gerais'!$A$2:$I$101,9,FALSE))</f>
        <v/>
      </c>
      <c r="E985" s="126"/>
      <c r="F985" s="127"/>
      <c r="G985" s="128"/>
      <c r="H985" s="115"/>
      <c r="I985" s="129"/>
      <c r="J985" s="115"/>
      <c r="K985" s="131"/>
      <c r="L985" s="130"/>
      <c r="M985" s="82">
        <v>0</v>
      </c>
    </row>
    <row r="986" spans="1:13" x14ac:dyDescent="0.25">
      <c r="A986" s="96"/>
      <c r="B986" s="44" t="str">
        <f>IF(C986="","",VLOOKUP($A986,'Infos Gerais'!$A$2:$D$101,4,FALSE))</f>
        <v/>
      </c>
      <c r="C986" s="5" t="str">
        <f>IF(A986="","",VLOOKUP($A986,'Infos Gerais'!$A$2:$I$101,7,FALSE))</f>
        <v/>
      </c>
      <c r="D986" s="6" t="str">
        <f>IF(C986="","",VLOOKUP($A986,'Infos Gerais'!$A$2:$I$101,9,FALSE))</f>
        <v/>
      </c>
      <c r="E986" s="126"/>
      <c r="F986" s="127"/>
      <c r="G986" s="128"/>
      <c r="H986" s="115"/>
      <c r="I986" s="129"/>
      <c r="J986" s="115"/>
      <c r="K986" s="131"/>
      <c r="L986" s="130"/>
      <c r="M986" s="82">
        <v>0</v>
      </c>
    </row>
    <row r="987" spans="1:13" x14ac:dyDescent="0.25">
      <c r="A987" s="96"/>
      <c r="B987" s="44" t="str">
        <f>IF(C987="","",VLOOKUP($A987,'Infos Gerais'!$A$2:$D$101,4,FALSE))</f>
        <v/>
      </c>
      <c r="C987" s="5" t="str">
        <f>IF(A987="","",VLOOKUP($A987,'Infos Gerais'!$A$2:$I$101,7,FALSE))</f>
        <v/>
      </c>
      <c r="D987" s="6" t="str">
        <f>IF(C987="","",VLOOKUP($A987,'Infos Gerais'!$A$2:$I$101,9,FALSE))</f>
        <v/>
      </c>
      <c r="E987" s="126"/>
      <c r="F987" s="127"/>
      <c r="G987" s="128"/>
      <c r="H987" s="115"/>
      <c r="I987" s="129"/>
      <c r="J987" s="115"/>
      <c r="K987" s="131"/>
      <c r="L987" s="130"/>
      <c r="M987" s="82">
        <v>0</v>
      </c>
    </row>
    <row r="988" spans="1:13" x14ac:dyDescent="0.25">
      <c r="A988" s="96"/>
      <c r="B988" s="44" t="str">
        <f>IF(C988="","",VLOOKUP($A988,'Infos Gerais'!$A$2:$D$101,4,FALSE))</f>
        <v/>
      </c>
      <c r="C988" s="5" t="str">
        <f>IF(A988="","",VLOOKUP($A988,'Infos Gerais'!$A$2:$I$101,7,FALSE))</f>
        <v/>
      </c>
      <c r="D988" s="6" t="str">
        <f>IF(C988="","",VLOOKUP($A988,'Infos Gerais'!$A$2:$I$101,9,FALSE))</f>
        <v/>
      </c>
      <c r="E988" s="126"/>
      <c r="F988" s="127"/>
      <c r="G988" s="128"/>
      <c r="H988" s="115"/>
      <c r="I988" s="129"/>
      <c r="J988" s="115"/>
      <c r="K988" s="131"/>
      <c r="L988" s="130"/>
      <c r="M988" s="82">
        <v>0</v>
      </c>
    </row>
    <row r="989" spans="1:13" x14ac:dyDescent="0.25">
      <c r="A989" s="96"/>
      <c r="B989" s="44" t="str">
        <f>IF(C989="","",VLOOKUP($A989,'Infos Gerais'!$A$2:$D$101,4,FALSE))</f>
        <v/>
      </c>
      <c r="C989" s="5" t="str">
        <f>IF(A989="","",VLOOKUP($A989,'Infos Gerais'!$A$2:$I$101,7,FALSE))</f>
        <v/>
      </c>
      <c r="D989" s="6" t="str">
        <f>IF(C989="","",VLOOKUP($A989,'Infos Gerais'!$A$2:$I$101,9,FALSE))</f>
        <v/>
      </c>
      <c r="E989" s="126"/>
      <c r="F989" s="127"/>
      <c r="G989" s="128"/>
      <c r="H989" s="115"/>
      <c r="I989" s="129"/>
      <c r="J989" s="115"/>
      <c r="K989" s="131"/>
      <c r="L989" s="130"/>
      <c r="M989" s="82">
        <v>0</v>
      </c>
    </row>
    <row r="990" spans="1:13" x14ac:dyDescent="0.25">
      <c r="A990" s="96"/>
      <c r="B990" s="44" t="str">
        <f>IF(C990="","",VLOOKUP($A990,'Infos Gerais'!$A$2:$D$101,4,FALSE))</f>
        <v/>
      </c>
      <c r="C990" s="5" t="str">
        <f>IF(A990="","",VLOOKUP($A990,'Infos Gerais'!$A$2:$I$101,7,FALSE))</f>
        <v/>
      </c>
      <c r="D990" s="6" t="str">
        <f>IF(C990="","",VLOOKUP($A990,'Infos Gerais'!$A$2:$I$101,9,FALSE))</f>
        <v/>
      </c>
      <c r="E990" s="126"/>
      <c r="F990" s="127"/>
      <c r="G990" s="128"/>
      <c r="H990" s="115"/>
      <c r="I990" s="129"/>
      <c r="J990" s="115"/>
      <c r="K990" s="131"/>
      <c r="L990" s="130"/>
      <c r="M990" s="82">
        <v>0</v>
      </c>
    </row>
    <row r="991" spans="1:13" x14ac:dyDescent="0.25">
      <c r="A991" s="96"/>
      <c r="B991" s="44" t="str">
        <f>IF(C991="","",VLOOKUP($A991,'Infos Gerais'!$A$2:$D$101,4,FALSE))</f>
        <v/>
      </c>
      <c r="C991" s="5" t="str">
        <f>IF(A991="","",VLOOKUP($A991,'Infos Gerais'!$A$2:$I$101,7,FALSE))</f>
        <v/>
      </c>
      <c r="D991" s="6" t="str">
        <f>IF(C991="","",VLOOKUP($A991,'Infos Gerais'!$A$2:$I$101,9,FALSE))</f>
        <v/>
      </c>
      <c r="E991" s="126"/>
      <c r="F991" s="127"/>
      <c r="G991" s="128"/>
      <c r="H991" s="115"/>
      <c r="I991" s="129"/>
      <c r="J991" s="115"/>
      <c r="K991" s="131"/>
      <c r="L991" s="130"/>
      <c r="M991" s="82">
        <v>0</v>
      </c>
    </row>
    <row r="992" spans="1:13" x14ac:dyDescent="0.25">
      <c r="A992" s="96"/>
      <c r="B992" s="44" t="str">
        <f>IF(C992="","",VLOOKUP($A992,'Infos Gerais'!$A$2:$D$101,4,FALSE))</f>
        <v/>
      </c>
      <c r="C992" s="5" t="str">
        <f>IF(A992="","",VLOOKUP($A992,'Infos Gerais'!$A$2:$I$101,7,FALSE))</f>
        <v/>
      </c>
      <c r="D992" s="6" t="str">
        <f>IF(C992="","",VLOOKUP($A992,'Infos Gerais'!$A$2:$I$101,9,FALSE))</f>
        <v/>
      </c>
      <c r="E992" s="126"/>
      <c r="F992" s="127"/>
      <c r="G992" s="128"/>
      <c r="H992" s="115"/>
      <c r="I992" s="129"/>
      <c r="J992" s="115"/>
      <c r="K992" s="131"/>
      <c r="L992" s="130"/>
      <c r="M992" s="82">
        <v>0</v>
      </c>
    </row>
    <row r="993" spans="1:13" x14ac:dyDescent="0.25">
      <c r="A993" s="96"/>
      <c r="B993" s="44" t="str">
        <f>IF(C993="","",VLOOKUP($A993,'Infos Gerais'!$A$2:$D$101,4,FALSE))</f>
        <v/>
      </c>
      <c r="C993" s="5" t="str">
        <f>IF(A993="","",VLOOKUP($A993,'Infos Gerais'!$A$2:$I$101,7,FALSE))</f>
        <v/>
      </c>
      <c r="D993" s="6" t="str">
        <f>IF(C993="","",VLOOKUP($A993,'Infos Gerais'!$A$2:$I$101,9,FALSE))</f>
        <v/>
      </c>
      <c r="E993" s="126"/>
      <c r="F993" s="127"/>
      <c r="G993" s="128"/>
      <c r="H993" s="115"/>
      <c r="I993" s="129"/>
      <c r="J993" s="115"/>
      <c r="K993" s="131"/>
      <c r="L993" s="130"/>
      <c r="M993" s="82">
        <v>0</v>
      </c>
    </row>
    <row r="994" spans="1:13" x14ac:dyDescent="0.25">
      <c r="A994" s="96"/>
      <c r="B994" s="44" t="str">
        <f>IF(C994="","",VLOOKUP($A994,'Infos Gerais'!$A$2:$D$101,4,FALSE))</f>
        <v/>
      </c>
      <c r="C994" s="5" t="str">
        <f>IF(A994="","",VLOOKUP($A994,'Infos Gerais'!$A$2:$I$101,7,FALSE))</f>
        <v/>
      </c>
      <c r="D994" s="6" t="str">
        <f>IF(C994="","",VLOOKUP($A994,'Infos Gerais'!$A$2:$I$101,9,FALSE))</f>
        <v/>
      </c>
      <c r="E994" s="126"/>
      <c r="F994" s="127"/>
      <c r="G994" s="128"/>
      <c r="H994" s="115"/>
      <c r="I994" s="129"/>
      <c r="J994" s="115"/>
      <c r="K994" s="131"/>
      <c r="L994" s="130"/>
      <c r="M994" s="82">
        <v>0</v>
      </c>
    </row>
    <row r="995" spans="1:13" x14ac:dyDescent="0.25">
      <c r="A995" s="96"/>
      <c r="B995" s="44" t="str">
        <f>IF(C995="","",VLOOKUP($A995,'Infos Gerais'!$A$2:$D$101,4,FALSE))</f>
        <v/>
      </c>
      <c r="C995" s="5" t="str">
        <f>IF(A995="","",VLOOKUP($A995,'Infos Gerais'!$A$2:$I$101,7,FALSE))</f>
        <v/>
      </c>
      <c r="D995" s="6" t="str">
        <f>IF(C995="","",VLOOKUP($A995,'Infos Gerais'!$A$2:$I$101,9,FALSE))</f>
        <v/>
      </c>
      <c r="E995" s="126"/>
      <c r="F995" s="127"/>
      <c r="G995" s="128"/>
      <c r="H995" s="115"/>
      <c r="I995" s="129"/>
      <c r="J995" s="115"/>
      <c r="K995" s="131"/>
      <c r="L995" s="130"/>
      <c r="M995" s="82">
        <v>0</v>
      </c>
    </row>
    <row r="996" spans="1:13" x14ac:dyDescent="0.25">
      <c r="A996" s="96"/>
      <c r="B996" s="44" t="str">
        <f>IF(C996="","",VLOOKUP($A996,'Infos Gerais'!$A$2:$D$101,4,FALSE))</f>
        <v/>
      </c>
      <c r="C996" s="5" t="str">
        <f>IF(A996="","",VLOOKUP($A996,'Infos Gerais'!$A$2:$I$101,7,FALSE))</f>
        <v/>
      </c>
      <c r="D996" s="6" t="str">
        <f>IF(C996="","",VLOOKUP($A996,'Infos Gerais'!$A$2:$I$101,9,FALSE))</f>
        <v/>
      </c>
      <c r="E996" s="126"/>
      <c r="F996" s="127"/>
      <c r="G996" s="128"/>
      <c r="H996" s="115"/>
      <c r="I996" s="129"/>
      <c r="J996" s="115"/>
      <c r="K996" s="131"/>
      <c r="L996" s="130"/>
      <c r="M996" s="82">
        <v>0</v>
      </c>
    </row>
    <row r="997" spans="1:13" x14ac:dyDescent="0.25">
      <c r="A997" s="96"/>
      <c r="B997" s="44" t="str">
        <f>IF(C997="","",VLOOKUP($A997,'Infos Gerais'!$A$2:$D$101,4,FALSE))</f>
        <v/>
      </c>
      <c r="C997" s="5" t="str">
        <f>IF(A997="","",VLOOKUP($A997,'Infos Gerais'!$A$2:$I$101,7,FALSE))</f>
        <v/>
      </c>
      <c r="D997" s="6" t="str">
        <f>IF(C997="","",VLOOKUP($A997,'Infos Gerais'!$A$2:$I$101,9,FALSE))</f>
        <v/>
      </c>
      <c r="E997" s="126"/>
      <c r="F997" s="127"/>
      <c r="G997" s="128"/>
      <c r="H997" s="115"/>
      <c r="I997" s="129"/>
      <c r="J997" s="115"/>
      <c r="K997" s="131"/>
      <c r="L997" s="130"/>
      <c r="M997" s="82">
        <v>0</v>
      </c>
    </row>
    <row r="998" spans="1:13" x14ac:dyDescent="0.25">
      <c r="A998" s="96"/>
      <c r="B998" s="44" t="str">
        <f>IF(C998="","",VLOOKUP($A998,'Infos Gerais'!$A$2:$D$101,4,FALSE))</f>
        <v/>
      </c>
      <c r="C998" s="5" t="str">
        <f>IF(A998="","",VLOOKUP($A998,'Infos Gerais'!$A$2:$I$101,7,FALSE))</f>
        <v/>
      </c>
      <c r="D998" s="6" t="str">
        <f>IF(C998="","",VLOOKUP($A998,'Infos Gerais'!$A$2:$I$101,9,FALSE))</f>
        <v/>
      </c>
      <c r="E998" s="126"/>
      <c r="F998" s="127"/>
      <c r="G998" s="128"/>
      <c r="H998" s="115"/>
      <c r="I998" s="129"/>
      <c r="J998" s="115"/>
      <c r="K998" s="131"/>
      <c r="L998" s="130"/>
      <c r="M998" s="82">
        <v>0</v>
      </c>
    </row>
    <row r="999" spans="1:13" x14ac:dyDescent="0.25">
      <c r="A999" s="96"/>
      <c r="B999" s="44" t="str">
        <f>IF(C999="","",VLOOKUP($A999,'Infos Gerais'!$A$2:$D$101,4,FALSE))</f>
        <v/>
      </c>
      <c r="C999" s="5" t="str">
        <f>IF(A999="","",VLOOKUP($A999,'Infos Gerais'!$A$2:$I$101,7,FALSE))</f>
        <v/>
      </c>
      <c r="D999" s="6" t="str">
        <f>IF(C999="","",VLOOKUP($A999,'Infos Gerais'!$A$2:$I$101,9,FALSE))</f>
        <v/>
      </c>
      <c r="E999" s="126"/>
      <c r="F999" s="127"/>
      <c r="G999" s="128"/>
      <c r="H999" s="115"/>
      <c r="I999" s="129"/>
      <c r="J999" s="115"/>
      <c r="K999" s="131"/>
      <c r="L999" s="130"/>
      <c r="M999" s="82">
        <v>0</v>
      </c>
    </row>
    <row r="1000" spans="1:13" x14ac:dyDescent="0.25">
      <c r="A1000" s="96"/>
      <c r="B1000" s="44" t="str">
        <f>IF(C1000="","",VLOOKUP($A1000,'Infos Gerais'!$A$2:$D$101,4,FALSE))</f>
        <v/>
      </c>
      <c r="C1000" s="5" t="str">
        <f>IF(A1000="","",VLOOKUP($A1000,'Infos Gerais'!$A$2:$I$101,7,FALSE))</f>
        <v/>
      </c>
      <c r="D1000" s="6" t="str">
        <f>IF(C1000="","",VLOOKUP($A1000,'Infos Gerais'!$A$2:$I$101,9,FALSE))</f>
        <v/>
      </c>
      <c r="E1000" s="126"/>
      <c r="F1000" s="127"/>
      <c r="G1000" s="128"/>
      <c r="H1000" s="115"/>
      <c r="I1000" s="129"/>
      <c r="J1000" s="115"/>
      <c r="K1000" s="131"/>
      <c r="L1000" s="130"/>
      <c r="M1000" s="82">
        <v>0</v>
      </c>
    </row>
    <row r="1001" spans="1:13" x14ac:dyDescent="0.25">
      <c r="A1001" s="96"/>
      <c r="B1001" s="44" t="str">
        <f>IF(C1001="","",VLOOKUP($A1001,'Infos Gerais'!$A$2:$D$101,4,FALSE))</f>
        <v/>
      </c>
      <c r="C1001" s="5" t="str">
        <f>IF(A1001="","",VLOOKUP($A1001,'Infos Gerais'!$A$2:$I$101,7,FALSE))</f>
        <v/>
      </c>
      <c r="D1001" s="6" t="str">
        <f>IF(C1001="","",VLOOKUP($A1001,'Infos Gerais'!$A$2:$I$101,9,FALSE))</f>
        <v/>
      </c>
      <c r="E1001" s="126"/>
      <c r="F1001" s="127"/>
      <c r="G1001" s="128"/>
      <c r="H1001" s="115"/>
      <c r="I1001" s="129"/>
      <c r="J1001" s="115"/>
      <c r="K1001" s="131"/>
      <c r="L1001" s="130"/>
      <c r="M1001" s="82">
        <v>0</v>
      </c>
    </row>
    <row r="1002" spans="1:13" x14ac:dyDescent="0.25">
      <c r="A1002" s="96"/>
      <c r="B1002" s="44" t="str">
        <f>IF(C1002="","",VLOOKUP($A1002,'Infos Gerais'!$A$2:$D$101,4,FALSE))</f>
        <v/>
      </c>
      <c r="C1002" s="5" t="str">
        <f>IF(A1002="","",VLOOKUP($A1002,'Infos Gerais'!$A$2:$I$101,7,FALSE))</f>
        <v/>
      </c>
      <c r="D1002" s="6" t="str">
        <f>IF(C1002="","",VLOOKUP($A1002,'Infos Gerais'!$A$2:$I$101,9,FALSE))</f>
        <v/>
      </c>
      <c r="E1002" s="126"/>
      <c r="F1002" s="127"/>
      <c r="G1002" s="128"/>
      <c r="H1002" s="115"/>
      <c r="I1002" s="129"/>
      <c r="J1002" s="115"/>
      <c r="K1002" s="131"/>
      <c r="L1002" s="130"/>
      <c r="M1002" s="82">
        <v>0</v>
      </c>
    </row>
    <row r="1003" spans="1:13" x14ac:dyDescent="0.25">
      <c r="A1003" s="96"/>
      <c r="B1003" s="44" t="str">
        <f>IF(C1003="","",VLOOKUP($A1003,'Infos Gerais'!$A$2:$D$101,4,FALSE))</f>
        <v/>
      </c>
      <c r="C1003" s="5" t="str">
        <f>IF(A1003="","",VLOOKUP($A1003,'Infos Gerais'!$A$2:$I$101,7,FALSE))</f>
        <v/>
      </c>
      <c r="D1003" s="6" t="str">
        <f>IF(C1003="","",VLOOKUP($A1003,'Infos Gerais'!$A$2:$I$101,9,FALSE))</f>
        <v/>
      </c>
      <c r="E1003" s="126"/>
      <c r="F1003" s="127"/>
      <c r="G1003" s="128"/>
      <c r="H1003" s="115"/>
      <c r="I1003" s="129"/>
      <c r="J1003" s="115"/>
      <c r="K1003" s="131"/>
      <c r="L1003" s="130"/>
      <c r="M1003" s="82">
        <v>0</v>
      </c>
    </row>
    <row r="1004" spans="1:13" x14ac:dyDescent="0.25">
      <c r="A1004" s="96"/>
      <c r="B1004" s="44" t="str">
        <f>IF(C1004="","",VLOOKUP($A1004,'Infos Gerais'!$A$2:$D$101,4,FALSE))</f>
        <v/>
      </c>
      <c r="C1004" s="5" t="str">
        <f>IF(A1004="","",VLOOKUP($A1004,'Infos Gerais'!$A$2:$I$101,7,FALSE))</f>
        <v/>
      </c>
      <c r="D1004" s="6" t="str">
        <f>IF(C1004="","",VLOOKUP($A1004,'Infos Gerais'!$A$2:$I$101,9,FALSE))</f>
        <v/>
      </c>
      <c r="E1004" s="126"/>
      <c r="F1004" s="127"/>
      <c r="G1004" s="128"/>
      <c r="H1004" s="115"/>
      <c r="I1004" s="129"/>
      <c r="J1004" s="115"/>
      <c r="K1004" s="131"/>
      <c r="L1004" s="130"/>
      <c r="M1004" s="82">
        <v>0</v>
      </c>
    </row>
    <row r="1005" spans="1:13" x14ac:dyDescent="0.25">
      <c r="A1005" s="96"/>
      <c r="B1005" s="44" t="str">
        <f>IF(C1005="","",VLOOKUP($A1005,'Infos Gerais'!$A$2:$D$101,4,FALSE))</f>
        <v/>
      </c>
      <c r="C1005" s="5" t="str">
        <f>IF(A1005="","",VLOOKUP($A1005,'Infos Gerais'!$A$2:$I$101,7,FALSE))</f>
        <v/>
      </c>
      <c r="D1005" s="6" t="str">
        <f>IF(C1005="","",VLOOKUP($A1005,'Infos Gerais'!$A$2:$I$101,9,FALSE))</f>
        <v/>
      </c>
      <c r="E1005" s="126"/>
      <c r="F1005" s="127"/>
      <c r="G1005" s="128"/>
      <c r="H1005" s="115"/>
      <c r="I1005" s="129"/>
      <c r="J1005" s="115"/>
      <c r="K1005" s="131"/>
      <c r="L1005" s="130"/>
      <c r="M1005" s="82">
        <v>0</v>
      </c>
    </row>
    <row r="1006" spans="1:13" x14ac:dyDescent="0.25">
      <c r="A1006" s="96"/>
      <c r="B1006" s="44" t="str">
        <f>IF(C1006="","",VLOOKUP($A1006,'Infos Gerais'!$A$2:$D$101,4,FALSE))</f>
        <v/>
      </c>
      <c r="C1006" s="5" t="str">
        <f>IF(A1006="","",VLOOKUP($A1006,'Infos Gerais'!$A$2:$I$101,7,FALSE))</f>
        <v/>
      </c>
      <c r="D1006" s="6" t="str">
        <f>IF(C1006="","",VLOOKUP($A1006,'Infos Gerais'!$A$2:$I$101,9,FALSE))</f>
        <v/>
      </c>
      <c r="E1006" s="126"/>
      <c r="F1006" s="127"/>
      <c r="G1006" s="128"/>
      <c r="H1006" s="115"/>
      <c r="I1006" s="129"/>
      <c r="J1006" s="115"/>
      <c r="K1006" s="131"/>
      <c r="L1006" s="130"/>
      <c r="M1006" s="82">
        <v>0</v>
      </c>
    </row>
    <row r="1007" spans="1:13" x14ac:dyDescent="0.25">
      <c r="A1007" s="96"/>
      <c r="B1007" s="44" t="str">
        <f>IF(C1007="","",VLOOKUP($A1007,'Infos Gerais'!$A$2:$D$101,4,FALSE))</f>
        <v/>
      </c>
      <c r="C1007" s="5" t="str">
        <f>IF(A1007="","",VLOOKUP($A1007,'Infos Gerais'!$A$2:$I$101,7,FALSE))</f>
        <v/>
      </c>
      <c r="D1007" s="6" t="str">
        <f>IF(C1007="","",VLOOKUP($A1007,'Infos Gerais'!$A$2:$I$101,9,FALSE))</f>
        <v/>
      </c>
      <c r="E1007" s="126"/>
      <c r="F1007" s="127"/>
      <c r="G1007" s="128"/>
      <c r="H1007" s="115"/>
      <c r="I1007" s="129"/>
      <c r="J1007" s="115"/>
      <c r="K1007" s="131"/>
      <c r="L1007" s="130"/>
      <c r="M1007" s="82">
        <v>0</v>
      </c>
    </row>
    <row r="1008" spans="1:13" x14ac:dyDescent="0.25">
      <c r="A1008" s="96"/>
      <c r="B1008" s="44" t="str">
        <f>IF(C1008="","",VLOOKUP($A1008,'Infos Gerais'!$A$2:$D$101,4,FALSE))</f>
        <v/>
      </c>
      <c r="C1008" s="5" t="str">
        <f>IF(A1008="","",VLOOKUP($A1008,'Infos Gerais'!$A$2:$I$101,7,FALSE))</f>
        <v/>
      </c>
      <c r="D1008" s="6" t="str">
        <f>IF(C1008="","",VLOOKUP($A1008,'Infos Gerais'!$A$2:$I$101,9,FALSE))</f>
        <v/>
      </c>
      <c r="E1008" s="126"/>
      <c r="F1008" s="127"/>
      <c r="G1008" s="128"/>
      <c r="H1008" s="115"/>
      <c r="I1008" s="129"/>
      <c r="J1008" s="115"/>
      <c r="K1008" s="131"/>
      <c r="L1008" s="130"/>
      <c r="M1008" s="82">
        <v>0</v>
      </c>
    </row>
    <row r="1009" spans="1:13" x14ac:dyDescent="0.25">
      <c r="A1009" s="96"/>
      <c r="B1009" s="44" t="str">
        <f>IF(C1009="","",VLOOKUP($A1009,'Infos Gerais'!$A$2:$D$101,4,FALSE))</f>
        <v/>
      </c>
      <c r="C1009" s="5" t="str">
        <f>IF(A1009="","",VLOOKUP($A1009,'Infos Gerais'!$A$2:$I$101,7,FALSE))</f>
        <v/>
      </c>
      <c r="D1009" s="6" t="str">
        <f>IF(C1009="","",VLOOKUP($A1009,'Infos Gerais'!$A$2:$I$101,9,FALSE))</f>
        <v/>
      </c>
      <c r="E1009" s="126"/>
      <c r="F1009" s="127"/>
      <c r="G1009" s="128"/>
      <c r="H1009" s="115"/>
      <c r="I1009" s="129"/>
      <c r="J1009" s="115"/>
      <c r="K1009" s="131"/>
      <c r="L1009" s="130"/>
      <c r="M1009" s="82">
        <v>0</v>
      </c>
    </row>
    <row r="1010" spans="1:13" x14ac:dyDescent="0.25">
      <c r="A1010" s="96"/>
      <c r="B1010" s="44" t="str">
        <f>IF(C1010="","",VLOOKUP($A1010,'Infos Gerais'!$A$2:$D$101,4,FALSE))</f>
        <v/>
      </c>
      <c r="C1010" s="5" t="str">
        <f>IF(A1010="","",VLOOKUP($A1010,'Infos Gerais'!$A$2:$I$101,7,FALSE))</f>
        <v/>
      </c>
      <c r="D1010" s="6" t="str">
        <f>IF(C1010="","",VLOOKUP($A1010,'Infos Gerais'!$A$2:$I$101,9,FALSE))</f>
        <v/>
      </c>
      <c r="E1010" s="126"/>
      <c r="F1010" s="127"/>
      <c r="G1010" s="128"/>
      <c r="H1010" s="115"/>
      <c r="I1010" s="129"/>
      <c r="J1010" s="115"/>
      <c r="K1010" s="131"/>
      <c r="L1010" s="130"/>
      <c r="M1010" s="82">
        <v>0</v>
      </c>
    </row>
    <row r="1011" spans="1:13" x14ac:dyDescent="0.25">
      <c r="A1011" s="96"/>
      <c r="B1011" s="44" t="str">
        <f>IF(C1011="","",VLOOKUP($A1011,'Infos Gerais'!$A$2:$D$101,4,FALSE))</f>
        <v/>
      </c>
      <c r="C1011" s="5" t="str">
        <f>IF(A1011="","",VLOOKUP($A1011,'Infos Gerais'!$A$2:$I$101,7,FALSE))</f>
        <v/>
      </c>
      <c r="D1011" s="6" t="str">
        <f>IF(C1011="","",VLOOKUP($A1011,'Infos Gerais'!$A$2:$I$101,9,FALSE))</f>
        <v/>
      </c>
      <c r="E1011" s="126"/>
      <c r="F1011" s="127"/>
      <c r="G1011" s="128"/>
      <c r="H1011" s="115"/>
      <c r="I1011" s="129"/>
      <c r="J1011" s="115"/>
      <c r="K1011" s="131"/>
      <c r="L1011" s="130"/>
      <c r="M1011" s="82">
        <v>0</v>
      </c>
    </row>
    <row r="1012" spans="1:13" x14ac:dyDescent="0.25">
      <c r="A1012" s="96"/>
      <c r="B1012" s="44" t="str">
        <f>IF(C1012="","",VLOOKUP($A1012,'Infos Gerais'!$A$2:$D$101,4,FALSE))</f>
        <v/>
      </c>
      <c r="C1012" s="5" t="str">
        <f>IF(A1012="","",VLOOKUP($A1012,'Infos Gerais'!$A$2:$I$101,7,FALSE))</f>
        <v/>
      </c>
      <c r="D1012" s="6" t="str">
        <f>IF(C1012="","",VLOOKUP($A1012,'Infos Gerais'!$A$2:$I$101,9,FALSE))</f>
        <v/>
      </c>
      <c r="E1012" s="126"/>
      <c r="F1012" s="127"/>
      <c r="G1012" s="128"/>
      <c r="H1012" s="115"/>
      <c r="I1012" s="129"/>
      <c r="J1012" s="115"/>
      <c r="K1012" s="131"/>
      <c r="L1012" s="130"/>
      <c r="M1012" s="82">
        <v>0</v>
      </c>
    </row>
    <row r="1013" spans="1:13" x14ac:dyDescent="0.25">
      <c r="A1013" s="96"/>
      <c r="B1013" s="44" t="str">
        <f>IF(C1013="","",VLOOKUP($A1013,'Infos Gerais'!$A$2:$D$101,4,FALSE))</f>
        <v/>
      </c>
      <c r="C1013" s="5" t="str">
        <f>IF(A1013="","",VLOOKUP($A1013,'Infos Gerais'!$A$2:$I$101,7,FALSE))</f>
        <v/>
      </c>
      <c r="D1013" s="6" t="str">
        <f>IF(C1013="","",VLOOKUP($A1013,'Infos Gerais'!$A$2:$I$101,9,FALSE))</f>
        <v/>
      </c>
      <c r="E1013" s="126"/>
      <c r="F1013" s="127"/>
      <c r="G1013" s="128"/>
      <c r="H1013" s="115"/>
      <c r="I1013" s="129"/>
      <c r="J1013" s="115"/>
      <c r="K1013" s="131"/>
      <c r="L1013" s="130"/>
      <c r="M1013" s="82">
        <v>0</v>
      </c>
    </row>
    <row r="1014" spans="1:13" x14ac:dyDescent="0.25">
      <c r="A1014" s="96"/>
      <c r="B1014" s="44" t="str">
        <f>IF(C1014="","",VLOOKUP($A1014,'Infos Gerais'!$A$2:$D$101,4,FALSE))</f>
        <v/>
      </c>
      <c r="C1014" s="5" t="str">
        <f>IF(A1014="","",VLOOKUP($A1014,'Infos Gerais'!$A$2:$I$101,7,FALSE))</f>
        <v/>
      </c>
      <c r="D1014" s="6" t="str">
        <f>IF(C1014="","",VLOOKUP($A1014,'Infos Gerais'!$A$2:$I$101,9,FALSE))</f>
        <v/>
      </c>
      <c r="E1014" s="126"/>
      <c r="F1014" s="127"/>
      <c r="G1014" s="128"/>
      <c r="H1014" s="115"/>
      <c r="I1014" s="129"/>
      <c r="J1014" s="115"/>
      <c r="K1014" s="131"/>
      <c r="L1014" s="130"/>
      <c r="M1014" s="82">
        <v>0</v>
      </c>
    </row>
    <row r="1015" spans="1:13" x14ac:dyDescent="0.25">
      <c r="A1015" s="96"/>
      <c r="B1015" s="44" t="str">
        <f>IF(C1015="","",VLOOKUP($A1015,'Infos Gerais'!$A$2:$D$101,4,FALSE))</f>
        <v/>
      </c>
      <c r="C1015" s="5" t="str">
        <f>IF(A1015="","",VLOOKUP($A1015,'Infos Gerais'!$A$2:$I$101,7,FALSE))</f>
        <v/>
      </c>
      <c r="D1015" s="6" t="str">
        <f>IF(C1015="","",VLOOKUP($A1015,'Infos Gerais'!$A$2:$I$101,9,FALSE))</f>
        <v/>
      </c>
      <c r="E1015" s="126"/>
      <c r="F1015" s="127"/>
      <c r="G1015" s="128"/>
      <c r="H1015" s="115"/>
      <c r="I1015" s="129"/>
      <c r="J1015" s="115"/>
      <c r="K1015" s="131"/>
      <c r="L1015" s="130"/>
      <c r="M1015" s="82">
        <v>0</v>
      </c>
    </row>
    <row r="1016" spans="1:13" x14ac:dyDescent="0.25">
      <c r="A1016" s="96"/>
      <c r="B1016" s="44" t="str">
        <f>IF(C1016="","",VLOOKUP($A1016,'Infos Gerais'!$A$2:$D$101,4,FALSE))</f>
        <v/>
      </c>
      <c r="C1016" s="5" t="str">
        <f>IF(A1016="","",VLOOKUP($A1016,'Infos Gerais'!$A$2:$I$101,7,FALSE))</f>
        <v/>
      </c>
      <c r="D1016" s="6" t="str">
        <f>IF(C1016="","",VLOOKUP($A1016,'Infos Gerais'!$A$2:$I$101,9,FALSE))</f>
        <v/>
      </c>
      <c r="E1016" s="126"/>
      <c r="F1016" s="127"/>
      <c r="G1016" s="128"/>
      <c r="H1016" s="115"/>
      <c r="I1016" s="129"/>
      <c r="J1016" s="115"/>
      <c r="K1016" s="131"/>
      <c r="L1016" s="130"/>
      <c r="M1016" s="82">
        <v>0</v>
      </c>
    </row>
    <row r="1017" spans="1:13" x14ac:dyDescent="0.25">
      <c r="A1017" s="96"/>
      <c r="B1017" s="44" t="str">
        <f>IF(C1017="","",VLOOKUP($A1017,'Infos Gerais'!$A$2:$D$101,4,FALSE))</f>
        <v/>
      </c>
      <c r="C1017" s="5" t="str">
        <f>IF(A1017="","",VLOOKUP($A1017,'Infos Gerais'!$A$2:$I$101,7,FALSE))</f>
        <v/>
      </c>
      <c r="D1017" s="6" t="str">
        <f>IF(C1017="","",VLOOKUP($A1017,'Infos Gerais'!$A$2:$I$101,9,FALSE))</f>
        <v/>
      </c>
      <c r="E1017" s="126"/>
      <c r="F1017" s="127"/>
      <c r="G1017" s="128"/>
      <c r="H1017" s="115"/>
      <c r="I1017" s="129"/>
      <c r="J1017" s="115"/>
      <c r="K1017" s="131"/>
      <c r="L1017" s="130"/>
      <c r="M1017" s="82">
        <v>0</v>
      </c>
    </row>
    <row r="1018" spans="1:13" x14ac:dyDescent="0.25">
      <c r="A1018" s="96"/>
      <c r="B1018" s="44" t="str">
        <f>IF(C1018="","",VLOOKUP($A1018,'Infos Gerais'!$A$2:$D$101,4,FALSE))</f>
        <v/>
      </c>
      <c r="C1018" s="5" t="str">
        <f>IF(A1018="","",VLOOKUP($A1018,'Infos Gerais'!$A$2:$I$101,7,FALSE))</f>
        <v/>
      </c>
      <c r="D1018" s="6" t="str">
        <f>IF(C1018="","",VLOOKUP($A1018,'Infos Gerais'!$A$2:$I$101,9,FALSE))</f>
        <v/>
      </c>
      <c r="E1018" s="126"/>
      <c r="F1018" s="127"/>
      <c r="G1018" s="128"/>
      <c r="H1018" s="115"/>
      <c r="I1018" s="129"/>
      <c r="J1018" s="115"/>
      <c r="K1018" s="131"/>
      <c r="L1018" s="130"/>
      <c r="M1018" s="82">
        <v>0</v>
      </c>
    </row>
    <row r="1019" spans="1:13" x14ac:dyDescent="0.25">
      <c r="A1019" s="96"/>
      <c r="B1019" s="44" t="str">
        <f>IF(C1019="","",VLOOKUP($A1019,'Infos Gerais'!$A$2:$D$101,4,FALSE))</f>
        <v/>
      </c>
      <c r="C1019" s="5" t="str">
        <f>IF(A1019="","",VLOOKUP($A1019,'Infos Gerais'!$A$2:$I$101,7,FALSE))</f>
        <v/>
      </c>
      <c r="D1019" s="6" t="str">
        <f>IF(C1019="","",VLOOKUP($A1019,'Infos Gerais'!$A$2:$I$101,9,FALSE))</f>
        <v/>
      </c>
      <c r="E1019" s="126"/>
      <c r="F1019" s="127"/>
      <c r="G1019" s="128"/>
      <c r="H1019" s="115"/>
      <c r="I1019" s="129"/>
      <c r="J1019" s="115"/>
      <c r="K1019" s="131"/>
      <c r="L1019" s="130"/>
      <c r="M1019" s="82">
        <v>0</v>
      </c>
    </row>
    <row r="1020" spans="1:13" x14ac:dyDescent="0.25">
      <c r="A1020" s="96"/>
      <c r="B1020" s="44" t="str">
        <f>IF(C1020="","",VLOOKUP($A1020,'Infos Gerais'!$A$2:$D$101,4,FALSE))</f>
        <v/>
      </c>
      <c r="C1020" s="5" t="str">
        <f>IF(A1020="","",VLOOKUP($A1020,'Infos Gerais'!$A$2:$I$101,7,FALSE))</f>
        <v/>
      </c>
      <c r="D1020" s="6" t="str">
        <f>IF(C1020="","",VLOOKUP($A1020,'Infos Gerais'!$A$2:$I$101,9,FALSE))</f>
        <v/>
      </c>
      <c r="E1020" s="126"/>
      <c r="F1020" s="127"/>
      <c r="G1020" s="128"/>
      <c r="H1020" s="115"/>
      <c r="I1020" s="129"/>
      <c r="J1020" s="115"/>
      <c r="K1020" s="131"/>
      <c r="L1020" s="130"/>
      <c r="M1020" s="82">
        <v>0</v>
      </c>
    </row>
    <row r="1021" spans="1:13" x14ac:dyDescent="0.25">
      <c r="A1021" s="96"/>
      <c r="B1021" s="44" t="str">
        <f>IF(C1021="","",VLOOKUP($A1021,'Infos Gerais'!$A$2:$D$101,4,FALSE))</f>
        <v/>
      </c>
      <c r="C1021" s="5" t="str">
        <f>IF(A1021="","",VLOOKUP($A1021,'Infos Gerais'!$A$2:$I$101,7,FALSE))</f>
        <v/>
      </c>
      <c r="D1021" s="6" t="str">
        <f>IF(C1021="","",VLOOKUP($A1021,'Infos Gerais'!$A$2:$I$101,9,FALSE))</f>
        <v/>
      </c>
      <c r="E1021" s="126"/>
      <c r="F1021" s="127"/>
      <c r="G1021" s="128"/>
      <c r="H1021" s="115"/>
      <c r="I1021" s="129"/>
      <c r="J1021" s="115"/>
      <c r="K1021" s="131"/>
      <c r="L1021" s="130"/>
      <c r="M1021" s="82">
        <v>0</v>
      </c>
    </row>
    <row r="1022" spans="1:13" x14ac:dyDescent="0.25">
      <c r="A1022" s="96"/>
      <c r="B1022" s="44" t="str">
        <f>IF(C1022="","",VLOOKUP($A1022,'Infos Gerais'!$A$2:$D$101,4,FALSE))</f>
        <v/>
      </c>
      <c r="C1022" s="5" t="str">
        <f>IF(A1022="","",VLOOKUP($A1022,'Infos Gerais'!$A$2:$I$101,7,FALSE))</f>
        <v/>
      </c>
      <c r="D1022" s="6" t="str">
        <f>IF(C1022="","",VLOOKUP($A1022,'Infos Gerais'!$A$2:$I$101,9,FALSE))</f>
        <v/>
      </c>
      <c r="E1022" s="126"/>
      <c r="F1022" s="127"/>
      <c r="G1022" s="128"/>
      <c r="H1022" s="115"/>
      <c r="I1022" s="129"/>
      <c r="J1022" s="115"/>
      <c r="K1022" s="131"/>
      <c r="L1022" s="130"/>
      <c r="M1022" s="82">
        <v>0</v>
      </c>
    </row>
    <row r="1023" spans="1:13" x14ac:dyDescent="0.25">
      <c r="A1023" s="96"/>
      <c r="B1023" s="44" t="str">
        <f>IF(C1023="","",VLOOKUP($A1023,'Infos Gerais'!$A$2:$D$101,4,FALSE))</f>
        <v/>
      </c>
      <c r="C1023" s="5" t="str">
        <f>IF(A1023="","",VLOOKUP($A1023,'Infos Gerais'!$A$2:$I$101,7,FALSE))</f>
        <v/>
      </c>
      <c r="D1023" s="6" t="str">
        <f>IF(C1023="","",VLOOKUP($A1023,'Infos Gerais'!$A$2:$I$101,9,FALSE))</f>
        <v/>
      </c>
      <c r="E1023" s="126"/>
      <c r="F1023" s="127"/>
      <c r="G1023" s="128"/>
      <c r="H1023" s="115"/>
      <c r="I1023" s="129"/>
      <c r="J1023" s="115"/>
      <c r="K1023" s="131"/>
      <c r="L1023" s="130"/>
      <c r="M1023" s="82">
        <v>0</v>
      </c>
    </row>
    <row r="1024" spans="1:13" x14ac:dyDescent="0.25">
      <c r="A1024" s="96"/>
      <c r="B1024" s="44" t="str">
        <f>IF(C1024="","",VLOOKUP($A1024,'Infos Gerais'!$A$2:$D$101,4,FALSE))</f>
        <v/>
      </c>
      <c r="C1024" s="5" t="str">
        <f>IF(A1024="","",VLOOKUP($A1024,'Infos Gerais'!$A$2:$I$101,7,FALSE))</f>
        <v/>
      </c>
      <c r="D1024" s="6" t="str">
        <f>IF(C1024="","",VLOOKUP($A1024,'Infos Gerais'!$A$2:$I$101,9,FALSE))</f>
        <v/>
      </c>
      <c r="E1024" s="126"/>
      <c r="F1024" s="127"/>
      <c r="G1024" s="128"/>
      <c r="H1024" s="115"/>
      <c r="I1024" s="129"/>
      <c r="J1024" s="115"/>
      <c r="K1024" s="131"/>
      <c r="L1024" s="130"/>
      <c r="M1024" s="82">
        <v>0</v>
      </c>
    </row>
    <row r="1025" spans="1:13" x14ac:dyDescent="0.25">
      <c r="A1025" s="96"/>
      <c r="B1025" s="44" t="str">
        <f>IF(C1025="","",VLOOKUP($A1025,'Infos Gerais'!$A$2:$D$101,4,FALSE))</f>
        <v/>
      </c>
      <c r="C1025" s="5" t="str">
        <f>IF(A1025="","",VLOOKUP($A1025,'Infos Gerais'!$A$2:$I$101,7,FALSE))</f>
        <v/>
      </c>
      <c r="D1025" s="6" t="str">
        <f>IF(C1025="","",VLOOKUP($A1025,'Infos Gerais'!$A$2:$I$101,9,FALSE))</f>
        <v/>
      </c>
      <c r="E1025" s="126"/>
      <c r="F1025" s="127"/>
      <c r="G1025" s="128"/>
      <c r="H1025" s="115"/>
      <c r="I1025" s="129"/>
      <c r="J1025" s="115"/>
      <c r="K1025" s="131"/>
      <c r="L1025" s="130"/>
      <c r="M1025" s="82">
        <v>0</v>
      </c>
    </row>
    <row r="1026" spans="1:13" x14ac:dyDescent="0.25">
      <c r="A1026" s="96"/>
      <c r="B1026" s="44" t="str">
        <f>IF(C1026="","",VLOOKUP($A1026,'Infos Gerais'!$A$2:$D$101,4,FALSE))</f>
        <v/>
      </c>
      <c r="C1026" s="5" t="str">
        <f>IF(A1026="","",VLOOKUP($A1026,'Infos Gerais'!$A$2:$I$101,7,FALSE))</f>
        <v/>
      </c>
      <c r="D1026" s="6" t="str">
        <f>IF(C1026="","",VLOOKUP($A1026,'Infos Gerais'!$A$2:$I$101,9,FALSE))</f>
        <v/>
      </c>
      <c r="E1026" s="126"/>
      <c r="F1026" s="127"/>
      <c r="G1026" s="128"/>
      <c r="H1026" s="115"/>
      <c r="I1026" s="129"/>
      <c r="J1026" s="115"/>
      <c r="K1026" s="131"/>
      <c r="L1026" s="130"/>
      <c r="M1026" s="82">
        <v>0</v>
      </c>
    </row>
    <row r="1027" spans="1:13" x14ac:dyDescent="0.25">
      <c r="A1027" s="96"/>
      <c r="B1027" s="44" t="str">
        <f>IF(C1027="","",VLOOKUP($A1027,'Infos Gerais'!$A$2:$D$101,4,FALSE))</f>
        <v/>
      </c>
      <c r="C1027" s="5" t="str">
        <f>IF(A1027="","",VLOOKUP($A1027,'Infos Gerais'!$A$2:$I$101,7,FALSE))</f>
        <v/>
      </c>
      <c r="D1027" s="6" t="str">
        <f>IF(C1027="","",VLOOKUP($A1027,'Infos Gerais'!$A$2:$I$101,9,FALSE))</f>
        <v/>
      </c>
      <c r="E1027" s="126"/>
      <c r="F1027" s="127"/>
      <c r="G1027" s="128"/>
      <c r="H1027" s="115"/>
      <c r="I1027" s="129"/>
      <c r="J1027" s="115"/>
      <c r="K1027" s="131"/>
      <c r="L1027" s="130"/>
      <c r="M1027" s="82">
        <v>0</v>
      </c>
    </row>
    <row r="1028" spans="1:13" x14ac:dyDescent="0.25">
      <c r="A1028" s="96"/>
      <c r="B1028" s="44" t="str">
        <f>IF(C1028="","",VLOOKUP($A1028,'Infos Gerais'!$A$2:$D$101,4,FALSE))</f>
        <v/>
      </c>
      <c r="C1028" s="5" t="str">
        <f>IF(A1028="","",VLOOKUP($A1028,'Infos Gerais'!$A$2:$I$101,7,FALSE))</f>
        <v/>
      </c>
      <c r="D1028" s="6" t="str">
        <f>IF(C1028="","",VLOOKUP($A1028,'Infos Gerais'!$A$2:$I$101,9,FALSE))</f>
        <v/>
      </c>
      <c r="E1028" s="126"/>
      <c r="F1028" s="127"/>
      <c r="G1028" s="128"/>
      <c r="H1028" s="115"/>
      <c r="I1028" s="129"/>
      <c r="J1028" s="115"/>
      <c r="K1028" s="131"/>
      <c r="L1028" s="130"/>
      <c r="M1028" s="82">
        <v>0</v>
      </c>
    </row>
    <row r="1029" spans="1:13" x14ac:dyDescent="0.25">
      <c r="A1029" s="96"/>
      <c r="B1029" s="44" t="str">
        <f>IF(C1029="","",VLOOKUP($A1029,'Infos Gerais'!$A$2:$D$101,4,FALSE))</f>
        <v/>
      </c>
      <c r="C1029" s="5" t="str">
        <f>IF(A1029="","",VLOOKUP($A1029,'Infos Gerais'!$A$2:$I$101,7,FALSE))</f>
        <v/>
      </c>
      <c r="D1029" s="6" t="str">
        <f>IF(C1029="","",VLOOKUP($A1029,'Infos Gerais'!$A$2:$I$101,9,FALSE))</f>
        <v/>
      </c>
      <c r="E1029" s="126"/>
      <c r="F1029" s="127"/>
      <c r="G1029" s="128"/>
      <c r="H1029" s="115"/>
      <c r="I1029" s="129"/>
      <c r="J1029" s="115"/>
      <c r="K1029" s="131"/>
      <c r="L1029" s="130"/>
      <c r="M1029" s="82">
        <v>0</v>
      </c>
    </row>
    <row r="1030" spans="1:13" x14ac:dyDescent="0.25">
      <c r="A1030" s="96"/>
      <c r="B1030" s="44" t="str">
        <f>IF(C1030="","",VLOOKUP($A1030,'Infos Gerais'!$A$2:$D$101,4,FALSE))</f>
        <v/>
      </c>
      <c r="C1030" s="5" t="str">
        <f>IF(A1030="","",VLOOKUP($A1030,'Infos Gerais'!$A$2:$I$101,7,FALSE))</f>
        <v/>
      </c>
      <c r="D1030" s="6" t="str">
        <f>IF(C1030="","",VLOOKUP($A1030,'Infos Gerais'!$A$2:$I$101,9,FALSE))</f>
        <v/>
      </c>
      <c r="E1030" s="126"/>
      <c r="F1030" s="127"/>
      <c r="G1030" s="128"/>
      <c r="H1030" s="115"/>
      <c r="I1030" s="129"/>
      <c r="J1030" s="115"/>
      <c r="K1030" s="131"/>
      <c r="L1030" s="130"/>
      <c r="M1030" s="82">
        <v>0</v>
      </c>
    </row>
    <row r="1031" spans="1:13" x14ac:dyDescent="0.25">
      <c r="A1031" s="96"/>
      <c r="B1031" s="44" t="str">
        <f>IF(C1031="","",VLOOKUP($A1031,'Infos Gerais'!$A$2:$D$101,4,FALSE))</f>
        <v/>
      </c>
      <c r="C1031" s="5" t="str">
        <f>IF(A1031="","",VLOOKUP($A1031,'Infos Gerais'!$A$2:$I$101,7,FALSE))</f>
        <v/>
      </c>
      <c r="D1031" s="6" t="str">
        <f>IF(C1031="","",VLOOKUP($A1031,'Infos Gerais'!$A$2:$I$101,9,FALSE))</f>
        <v/>
      </c>
      <c r="E1031" s="126"/>
      <c r="F1031" s="127"/>
      <c r="G1031" s="128"/>
      <c r="H1031" s="115"/>
      <c r="I1031" s="129"/>
      <c r="J1031" s="115"/>
      <c r="K1031" s="131"/>
      <c r="L1031" s="130"/>
      <c r="M1031" s="82">
        <v>0</v>
      </c>
    </row>
    <row r="1032" spans="1:13" x14ac:dyDescent="0.25">
      <c r="A1032" s="96"/>
      <c r="B1032" s="44" t="str">
        <f>IF(C1032="","",VLOOKUP($A1032,'Infos Gerais'!$A$2:$D$101,4,FALSE))</f>
        <v/>
      </c>
      <c r="C1032" s="5" t="str">
        <f>IF(A1032="","",VLOOKUP($A1032,'Infos Gerais'!$A$2:$I$101,7,FALSE))</f>
        <v/>
      </c>
      <c r="D1032" s="6" t="str">
        <f>IF(C1032="","",VLOOKUP($A1032,'Infos Gerais'!$A$2:$I$101,9,FALSE))</f>
        <v/>
      </c>
      <c r="E1032" s="126"/>
      <c r="F1032" s="127"/>
      <c r="G1032" s="128"/>
      <c r="H1032" s="115"/>
      <c r="I1032" s="129"/>
      <c r="J1032" s="115"/>
      <c r="K1032" s="131"/>
      <c r="L1032" s="130"/>
      <c r="M1032" s="82">
        <v>0</v>
      </c>
    </row>
    <row r="1033" spans="1:13" x14ac:dyDescent="0.25">
      <c r="A1033" s="96"/>
      <c r="B1033" s="44" t="str">
        <f>IF(C1033="","",VLOOKUP($A1033,'Infos Gerais'!$A$2:$D$101,4,FALSE))</f>
        <v/>
      </c>
      <c r="C1033" s="5" t="str">
        <f>IF(A1033="","",VLOOKUP($A1033,'Infos Gerais'!$A$2:$I$101,7,FALSE))</f>
        <v/>
      </c>
      <c r="D1033" s="6" t="str">
        <f>IF(C1033="","",VLOOKUP($A1033,'Infos Gerais'!$A$2:$I$101,9,FALSE))</f>
        <v/>
      </c>
      <c r="E1033" s="126"/>
      <c r="F1033" s="127"/>
      <c r="G1033" s="128"/>
      <c r="H1033" s="115"/>
      <c r="I1033" s="129"/>
      <c r="J1033" s="115"/>
      <c r="K1033" s="131"/>
      <c r="L1033" s="130"/>
      <c r="M1033" s="82">
        <v>0</v>
      </c>
    </row>
    <row r="1034" spans="1:13" x14ac:dyDescent="0.25">
      <c r="A1034" s="96"/>
      <c r="B1034" s="44" t="str">
        <f>IF(C1034="","",VLOOKUP($A1034,'Infos Gerais'!$A$2:$D$101,4,FALSE))</f>
        <v/>
      </c>
      <c r="C1034" s="5" t="str">
        <f>IF(A1034="","",VLOOKUP($A1034,'Infos Gerais'!$A$2:$I$101,7,FALSE))</f>
        <v/>
      </c>
      <c r="D1034" s="6" t="str">
        <f>IF(C1034="","",VLOOKUP($A1034,'Infos Gerais'!$A$2:$I$101,9,FALSE))</f>
        <v/>
      </c>
      <c r="E1034" s="126"/>
      <c r="F1034" s="127"/>
      <c r="G1034" s="128"/>
      <c r="H1034" s="115"/>
      <c r="I1034" s="129"/>
      <c r="J1034" s="115"/>
      <c r="K1034" s="131"/>
      <c r="L1034" s="130"/>
      <c r="M1034" s="82">
        <v>0</v>
      </c>
    </row>
    <row r="1035" spans="1:13" x14ac:dyDescent="0.25">
      <c r="A1035" s="96"/>
      <c r="B1035" s="44" t="str">
        <f>IF(C1035="","",VLOOKUP($A1035,'Infos Gerais'!$A$2:$D$101,4,FALSE))</f>
        <v/>
      </c>
      <c r="C1035" s="5" t="str">
        <f>IF(A1035="","",VLOOKUP($A1035,'Infos Gerais'!$A$2:$I$101,7,FALSE))</f>
        <v/>
      </c>
      <c r="D1035" s="6" t="str">
        <f>IF(C1035="","",VLOOKUP($A1035,'Infos Gerais'!$A$2:$I$101,9,FALSE))</f>
        <v/>
      </c>
      <c r="E1035" s="126"/>
      <c r="F1035" s="127"/>
      <c r="G1035" s="128"/>
      <c r="H1035" s="115"/>
      <c r="I1035" s="129"/>
      <c r="J1035" s="115"/>
      <c r="K1035" s="131"/>
      <c r="L1035" s="130"/>
      <c r="M1035" s="82">
        <v>0</v>
      </c>
    </row>
    <row r="1036" spans="1:13" x14ac:dyDescent="0.25">
      <c r="A1036" s="96"/>
      <c r="B1036" s="44" t="str">
        <f>IF(C1036="","",VLOOKUP($A1036,'Infos Gerais'!$A$2:$D$101,4,FALSE))</f>
        <v/>
      </c>
      <c r="C1036" s="5" t="str">
        <f>IF(A1036="","",VLOOKUP($A1036,'Infos Gerais'!$A$2:$I$101,7,FALSE))</f>
        <v/>
      </c>
      <c r="D1036" s="6" t="str">
        <f>IF(C1036="","",VLOOKUP($A1036,'Infos Gerais'!$A$2:$I$101,9,FALSE))</f>
        <v/>
      </c>
      <c r="E1036" s="126"/>
      <c r="F1036" s="127"/>
      <c r="G1036" s="128"/>
      <c r="H1036" s="115"/>
      <c r="I1036" s="129"/>
      <c r="J1036" s="115"/>
      <c r="K1036" s="131"/>
      <c r="L1036" s="130"/>
      <c r="M1036" s="82">
        <v>0</v>
      </c>
    </row>
    <row r="1037" spans="1:13" x14ac:dyDescent="0.25">
      <c r="A1037" s="96"/>
      <c r="B1037" s="44" t="str">
        <f>IF(C1037="","",VLOOKUP($A1037,'Infos Gerais'!$A$2:$D$101,4,FALSE))</f>
        <v/>
      </c>
      <c r="C1037" s="5" t="str">
        <f>IF(A1037="","",VLOOKUP($A1037,'Infos Gerais'!$A$2:$I$101,7,FALSE))</f>
        <v/>
      </c>
      <c r="D1037" s="6" t="str">
        <f>IF(C1037="","",VLOOKUP($A1037,'Infos Gerais'!$A$2:$I$101,9,FALSE))</f>
        <v/>
      </c>
      <c r="E1037" s="126"/>
      <c r="F1037" s="127"/>
      <c r="G1037" s="128"/>
      <c r="H1037" s="115"/>
      <c r="I1037" s="129"/>
      <c r="J1037" s="115"/>
      <c r="K1037" s="131"/>
      <c r="L1037" s="130"/>
      <c r="M1037" s="82">
        <v>0</v>
      </c>
    </row>
    <row r="1038" spans="1:13" x14ac:dyDescent="0.25">
      <c r="A1038" s="96"/>
      <c r="B1038" s="44" t="str">
        <f>IF(C1038="","",VLOOKUP($A1038,'Infos Gerais'!$A$2:$D$101,4,FALSE))</f>
        <v/>
      </c>
      <c r="C1038" s="5" t="str">
        <f>IF(A1038="","",VLOOKUP($A1038,'Infos Gerais'!$A$2:$I$101,7,FALSE))</f>
        <v/>
      </c>
      <c r="D1038" s="6" t="str">
        <f>IF(C1038="","",VLOOKUP($A1038,'Infos Gerais'!$A$2:$I$101,9,FALSE))</f>
        <v/>
      </c>
      <c r="E1038" s="126"/>
      <c r="F1038" s="127"/>
      <c r="G1038" s="128"/>
      <c r="H1038" s="115"/>
      <c r="I1038" s="129"/>
      <c r="J1038" s="115"/>
      <c r="K1038" s="131"/>
      <c r="L1038" s="130"/>
      <c r="M1038" s="82">
        <v>0</v>
      </c>
    </row>
    <row r="1039" spans="1:13" x14ac:dyDescent="0.25">
      <c r="A1039" s="96"/>
      <c r="B1039" s="44" t="str">
        <f>IF(C1039="","",VLOOKUP($A1039,'Infos Gerais'!$A$2:$D$101,4,FALSE))</f>
        <v/>
      </c>
      <c r="C1039" s="5" t="str">
        <f>IF(A1039="","",VLOOKUP($A1039,'Infos Gerais'!$A$2:$I$101,7,FALSE))</f>
        <v/>
      </c>
      <c r="D1039" s="6" t="str">
        <f>IF(C1039="","",VLOOKUP($A1039,'Infos Gerais'!$A$2:$I$101,9,FALSE))</f>
        <v/>
      </c>
      <c r="E1039" s="126"/>
      <c r="F1039" s="127"/>
      <c r="G1039" s="128"/>
      <c r="H1039" s="115"/>
      <c r="I1039" s="129"/>
      <c r="J1039" s="115"/>
      <c r="K1039" s="131"/>
      <c r="L1039" s="130"/>
      <c r="M1039" s="82">
        <v>0</v>
      </c>
    </row>
    <row r="1040" spans="1:13" x14ac:dyDescent="0.25">
      <c r="A1040" s="96"/>
      <c r="B1040" s="44" t="str">
        <f>IF(C1040="","",VLOOKUP($A1040,'Infos Gerais'!$A$2:$D$101,4,FALSE))</f>
        <v/>
      </c>
      <c r="C1040" s="5" t="str">
        <f>IF(A1040="","",VLOOKUP($A1040,'Infos Gerais'!$A$2:$I$101,7,FALSE))</f>
        <v/>
      </c>
      <c r="D1040" s="6" t="str">
        <f>IF(C1040="","",VLOOKUP($A1040,'Infos Gerais'!$A$2:$I$101,9,FALSE))</f>
        <v/>
      </c>
      <c r="E1040" s="126"/>
      <c r="F1040" s="127"/>
      <c r="G1040" s="128"/>
      <c r="H1040" s="115"/>
      <c r="I1040" s="129"/>
      <c r="J1040" s="115"/>
      <c r="K1040" s="131"/>
      <c r="L1040" s="130"/>
      <c r="M1040" s="82">
        <v>0</v>
      </c>
    </row>
    <row r="1041" spans="1:13" x14ac:dyDescent="0.25">
      <c r="A1041" s="96"/>
      <c r="B1041" s="44" t="str">
        <f>IF(C1041="","",VLOOKUP($A1041,'Infos Gerais'!$A$2:$D$101,4,FALSE))</f>
        <v/>
      </c>
      <c r="C1041" s="5" t="str">
        <f>IF(A1041="","",VLOOKUP($A1041,'Infos Gerais'!$A$2:$I$101,7,FALSE))</f>
        <v/>
      </c>
      <c r="D1041" s="6" t="str">
        <f>IF(C1041="","",VLOOKUP($A1041,'Infos Gerais'!$A$2:$I$101,9,FALSE))</f>
        <v/>
      </c>
      <c r="E1041" s="126"/>
      <c r="F1041" s="127"/>
      <c r="G1041" s="128"/>
      <c r="H1041" s="115"/>
      <c r="I1041" s="129"/>
      <c r="J1041" s="115"/>
      <c r="K1041" s="131"/>
      <c r="L1041" s="130"/>
      <c r="M1041" s="82">
        <v>0</v>
      </c>
    </row>
    <row r="1042" spans="1:13" x14ac:dyDescent="0.25">
      <c r="A1042" s="96"/>
      <c r="B1042" s="44" t="str">
        <f>IF(C1042="","",VLOOKUP($A1042,'Infos Gerais'!$A$2:$D$101,4,FALSE))</f>
        <v/>
      </c>
      <c r="C1042" s="5" t="str">
        <f>IF(A1042="","",VLOOKUP($A1042,'Infos Gerais'!$A$2:$I$101,7,FALSE))</f>
        <v/>
      </c>
      <c r="D1042" s="6" t="str">
        <f>IF(C1042="","",VLOOKUP($A1042,'Infos Gerais'!$A$2:$I$101,9,FALSE))</f>
        <v/>
      </c>
      <c r="E1042" s="126"/>
      <c r="F1042" s="127"/>
      <c r="G1042" s="128"/>
      <c r="H1042" s="115"/>
      <c r="I1042" s="129"/>
      <c r="J1042" s="115"/>
      <c r="K1042" s="131"/>
      <c r="L1042" s="130"/>
      <c r="M1042" s="82">
        <v>0</v>
      </c>
    </row>
    <row r="1043" spans="1:13" x14ac:dyDescent="0.25">
      <c r="A1043" s="96"/>
      <c r="B1043" s="44" t="str">
        <f>IF(C1043="","",VLOOKUP($A1043,'Infos Gerais'!$A$2:$D$101,4,FALSE))</f>
        <v/>
      </c>
      <c r="C1043" s="5" t="str">
        <f>IF(A1043="","",VLOOKUP($A1043,'Infos Gerais'!$A$2:$I$101,7,FALSE))</f>
        <v/>
      </c>
      <c r="D1043" s="6" t="str">
        <f>IF(C1043="","",VLOOKUP($A1043,'Infos Gerais'!$A$2:$I$101,9,FALSE))</f>
        <v/>
      </c>
      <c r="E1043" s="126"/>
      <c r="F1043" s="127"/>
      <c r="G1043" s="128"/>
      <c r="H1043" s="115"/>
      <c r="I1043" s="129"/>
      <c r="J1043" s="115"/>
      <c r="K1043" s="131"/>
      <c r="L1043" s="130"/>
      <c r="M1043" s="82">
        <v>0</v>
      </c>
    </row>
    <row r="1044" spans="1:13" x14ac:dyDescent="0.25">
      <c r="A1044" s="96"/>
      <c r="B1044" s="44" t="str">
        <f>IF(C1044="","",VLOOKUP($A1044,'Infos Gerais'!$A$2:$D$101,4,FALSE))</f>
        <v/>
      </c>
      <c r="C1044" s="5" t="str">
        <f>IF(A1044="","",VLOOKUP($A1044,'Infos Gerais'!$A$2:$I$101,7,FALSE))</f>
        <v/>
      </c>
      <c r="D1044" s="6" t="str">
        <f>IF(C1044="","",VLOOKUP($A1044,'Infos Gerais'!$A$2:$I$101,9,FALSE))</f>
        <v/>
      </c>
      <c r="E1044" s="126"/>
      <c r="F1044" s="127"/>
      <c r="G1044" s="128"/>
      <c r="H1044" s="115"/>
      <c r="I1044" s="129"/>
      <c r="J1044" s="115"/>
      <c r="K1044" s="131"/>
      <c r="L1044" s="130"/>
      <c r="M1044" s="82">
        <v>0</v>
      </c>
    </row>
    <row r="1045" spans="1:13" x14ac:dyDescent="0.25">
      <c r="A1045" s="96"/>
      <c r="B1045" s="44" t="str">
        <f>IF(C1045="","",VLOOKUP($A1045,'Infos Gerais'!$A$2:$D$101,4,FALSE))</f>
        <v/>
      </c>
      <c r="C1045" s="5" t="str">
        <f>IF(A1045="","",VLOOKUP($A1045,'Infos Gerais'!$A$2:$I$101,7,FALSE))</f>
        <v/>
      </c>
      <c r="D1045" s="6" t="str">
        <f>IF(C1045="","",VLOOKUP($A1045,'Infos Gerais'!$A$2:$I$101,9,FALSE))</f>
        <v/>
      </c>
      <c r="E1045" s="126"/>
      <c r="F1045" s="127"/>
      <c r="G1045" s="128"/>
      <c r="H1045" s="115"/>
      <c r="I1045" s="129"/>
      <c r="J1045" s="115"/>
      <c r="K1045" s="131"/>
      <c r="L1045" s="130"/>
      <c r="M1045" s="82">
        <v>0</v>
      </c>
    </row>
    <row r="1046" spans="1:13" x14ac:dyDescent="0.25">
      <c r="A1046" s="96"/>
      <c r="B1046" s="44" t="str">
        <f>IF(C1046="","",VLOOKUP($A1046,'Infos Gerais'!$A$2:$D$101,4,FALSE))</f>
        <v/>
      </c>
      <c r="C1046" s="5" t="str">
        <f>IF(A1046="","",VLOOKUP($A1046,'Infos Gerais'!$A$2:$I$101,7,FALSE))</f>
        <v/>
      </c>
      <c r="D1046" s="6" t="str">
        <f>IF(C1046="","",VLOOKUP($A1046,'Infos Gerais'!$A$2:$I$101,9,FALSE))</f>
        <v/>
      </c>
      <c r="E1046" s="126"/>
      <c r="F1046" s="127"/>
      <c r="G1046" s="128"/>
      <c r="H1046" s="115"/>
      <c r="I1046" s="129"/>
      <c r="J1046" s="115"/>
      <c r="K1046" s="131"/>
      <c r="L1046" s="130"/>
      <c r="M1046" s="82">
        <v>0</v>
      </c>
    </row>
    <row r="1047" spans="1:13" x14ac:dyDescent="0.25">
      <c r="A1047" s="96"/>
      <c r="B1047" s="44" t="str">
        <f>IF(C1047="","",VLOOKUP($A1047,'Infos Gerais'!$A$2:$D$101,4,FALSE))</f>
        <v/>
      </c>
      <c r="C1047" s="5" t="str">
        <f>IF(A1047="","",VLOOKUP($A1047,'Infos Gerais'!$A$2:$I$101,7,FALSE))</f>
        <v/>
      </c>
      <c r="D1047" s="6" t="str">
        <f>IF(C1047="","",VLOOKUP($A1047,'Infos Gerais'!$A$2:$I$101,9,FALSE))</f>
        <v/>
      </c>
      <c r="E1047" s="126"/>
      <c r="F1047" s="127"/>
      <c r="G1047" s="128"/>
      <c r="H1047" s="115"/>
      <c r="I1047" s="129"/>
      <c r="J1047" s="115"/>
      <c r="K1047" s="131"/>
      <c r="L1047" s="130"/>
      <c r="M1047" s="82">
        <v>0</v>
      </c>
    </row>
    <row r="1048" spans="1:13" x14ac:dyDescent="0.25">
      <c r="A1048" s="96"/>
      <c r="B1048" s="44" t="str">
        <f>IF(C1048="","",VLOOKUP($A1048,'Infos Gerais'!$A$2:$D$101,4,FALSE))</f>
        <v/>
      </c>
      <c r="C1048" s="5" t="str">
        <f>IF(A1048="","",VLOOKUP($A1048,'Infos Gerais'!$A$2:$I$101,7,FALSE))</f>
        <v/>
      </c>
      <c r="D1048" s="6" t="str">
        <f>IF(C1048="","",VLOOKUP($A1048,'Infos Gerais'!$A$2:$I$101,9,FALSE))</f>
        <v/>
      </c>
      <c r="E1048" s="126"/>
      <c r="F1048" s="127"/>
      <c r="G1048" s="128"/>
      <c r="H1048" s="115"/>
      <c r="I1048" s="129"/>
      <c r="J1048" s="115"/>
      <c r="K1048" s="131"/>
      <c r="L1048" s="130"/>
      <c r="M1048" s="82">
        <v>0</v>
      </c>
    </row>
    <row r="1049" spans="1:13" x14ac:dyDescent="0.25">
      <c r="A1049" s="96"/>
      <c r="B1049" s="44" t="str">
        <f>IF(C1049="","",VLOOKUP($A1049,'Infos Gerais'!$A$2:$D$101,4,FALSE))</f>
        <v/>
      </c>
      <c r="C1049" s="5" t="str">
        <f>IF(A1049="","",VLOOKUP($A1049,'Infos Gerais'!$A$2:$I$101,7,FALSE))</f>
        <v/>
      </c>
      <c r="D1049" s="6" t="str">
        <f>IF(C1049="","",VLOOKUP($A1049,'Infos Gerais'!$A$2:$I$101,9,FALSE))</f>
        <v/>
      </c>
      <c r="E1049" s="126"/>
      <c r="F1049" s="127"/>
      <c r="G1049" s="128"/>
      <c r="H1049" s="115"/>
      <c r="I1049" s="129"/>
      <c r="J1049" s="115"/>
      <c r="K1049" s="131"/>
      <c r="L1049" s="130"/>
      <c r="M1049" s="82">
        <v>0</v>
      </c>
    </row>
    <row r="1050" spans="1:13" x14ac:dyDescent="0.25">
      <c r="A1050" s="96"/>
      <c r="B1050" s="44" t="str">
        <f>IF(C1050="","",VLOOKUP($A1050,'Infos Gerais'!$A$2:$D$101,4,FALSE))</f>
        <v/>
      </c>
      <c r="C1050" s="5" t="str">
        <f>IF(A1050="","",VLOOKUP($A1050,'Infos Gerais'!$A$2:$I$101,7,FALSE))</f>
        <v/>
      </c>
      <c r="D1050" s="6" t="str">
        <f>IF(C1050="","",VLOOKUP($A1050,'Infos Gerais'!$A$2:$I$101,9,FALSE))</f>
        <v/>
      </c>
      <c r="E1050" s="126"/>
      <c r="F1050" s="127"/>
      <c r="G1050" s="128"/>
      <c r="H1050" s="115"/>
      <c r="I1050" s="129"/>
      <c r="J1050" s="115"/>
      <c r="K1050" s="131"/>
      <c r="L1050" s="130"/>
      <c r="M1050" s="82">
        <v>0</v>
      </c>
    </row>
    <row r="1051" spans="1:13" x14ac:dyDescent="0.25">
      <c r="A1051" s="96"/>
      <c r="B1051" s="44" t="str">
        <f>IF(C1051="","",VLOOKUP($A1051,'Infos Gerais'!$A$2:$D$101,4,FALSE))</f>
        <v/>
      </c>
      <c r="C1051" s="5" t="str">
        <f>IF(A1051="","",VLOOKUP($A1051,'Infos Gerais'!$A$2:$I$101,7,FALSE))</f>
        <v/>
      </c>
      <c r="D1051" s="6" t="str">
        <f>IF(C1051="","",VLOOKUP($A1051,'Infos Gerais'!$A$2:$I$101,9,FALSE))</f>
        <v/>
      </c>
      <c r="E1051" s="126"/>
      <c r="F1051" s="127"/>
      <c r="G1051" s="128"/>
      <c r="H1051" s="115"/>
      <c r="I1051" s="129"/>
      <c r="J1051" s="115"/>
      <c r="K1051" s="131"/>
      <c r="L1051" s="130"/>
      <c r="M1051" s="82">
        <v>0</v>
      </c>
    </row>
    <row r="1052" spans="1:13" x14ac:dyDescent="0.25">
      <c r="A1052" s="96"/>
      <c r="B1052" s="44" t="str">
        <f>IF(C1052="","",VLOOKUP($A1052,'Infos Gerais'!$A$2:$D$101,4,FALSE))</f>
        <v/>
      </c>
      <c r="C1052" s="5" t="str">
        <f>IF(A1052="","",VLOOKUP($A1052,'Infos Gerais'!$A$2:$I$101,7,FALSE))</f>
        <v/>
      </c>
      <c r="D1052" s="6" t="str">
        <f>IF(C1052="","",VLOOKUP($A1052,'Infos Gerais'!$A$2:$I$101,9,FALSE))</f>
        <v/>
      </c>
      <c r="E1052" s="126"/>
      <c r="F1052" s="127"/>
      <c r="G1052" s="128"/>
      <c r="H1052" s="115"/>
      <c r="I1052" s="129"/>
      <c r="J1052" s="115"/>
      <c r="K1052" s="131"/>
      <c r="L1052" s="130"/>
      <c r="M1052" s="82">
        <v>0</v>
      </c>
    </row>
    <row r="1053" spans="1:13" x14ac:dyDescent="0.25">
      <c r="A1053" s="96"/>
      <c r="B1053" s="44" t="str">
        <f>IF(C1053="","",VLOOKUP($A1053,'Infos Gerais'!$A$2:$D$101,4,FALSE))</f>
        <v/>
      </c>
      <c r="C1053" s="5" t="str">
        <f>IF(A1053="","",VLOOKUP($A1053,'Infos Gerais'!$A$2:$I$101,7,FALSE))</f>
        <v/>
      </c>
      <c r="D1053" s="6" t="str">
        <f>IF(C1053="","",VLOOKUP($A1053,'Infos Gerais'!$A$2:$I$101,9,FALSE))</f>
        <v/>
      </c>
      <c r="E1053" s="126"/>
      <c r="F1053" s="127"/>
      <c r="G1053" s="128"/>
      <c r="H1053" s="115"/>
      <c r="I1053" s="129"/>
      <c r="J1053" s="115"/>
      <c r="K1053" s="131"/>
      <c r="L1053" s="130"/>
      <c r="M1053" s="82">
        <v>0</v>
      </c>
    </row>
    <row r="1054" spans="1:13" x14ac:dyDescent="0.25">
      <c r="A1054" s="96"/>
      <c r="B1054" s="44" t="str">
        <f>IF(C1054="","",VLOOKUP($A1054,'Infos Gerais'!$A$2:$D$101,4,FALSE))</f>
        <v/>
      </c>
      <c r="C1054" s="5" t="str">
        <f>IF(A1054="","",VLOOKUP($A1054,'Infos Gerais'!$A$2:$I$101,7,FALSE))</f>
        <v/>
      </c>
      <c r="D1054" s="6" t="str">
        <f>IF(C1054="","",VLOOKUP($A1054,'Infos Gerais'!$A$2:$I$101,9,FALSE))</f>
        <v/>
      </c>
      <c r="E1054" s="126"/>
      <c r="F1054" s="127"/>
      <c r="G1054" s="128"/>
      <c r="H1054" s="115"/>
      <c r="I1054" s="129"/>
      <c r="J1054" s="115"/>
      <c r="K1054" s="131"/>
      <c r="L1054" s="130"/>
      <c r="M1054" s="82">
        <v>0</v>
      </c>
    </row>
    <row r="1055" spans="1:13" x14ac:dyDescent="0.25">
      <c r="A1055" s="96"/>
      <c r="B1055" s="44" t="str">
        <f>IF(C1055="","",VLOOKUP($A1055,'Infos Gerais'!$A$2:$D$101,4,FALSE))</f>
        <v/>
      </c>
      <c r="C1055" s="5" t="str">
        <f>IF(A1055="","",VLOOKUP($A1055,'Infos Gerais'!$A$2:$I$101,7,FALSE))</f>
        <v/>
      </c>
      <c r="D1055" s="6" t="str">
        <f>IF(C1055="","",VLOOKUP($A1055,'Infos Gerais'!$A$2:$I$101,9,FALSE))</f>
        <v/>
      </c>
      <c r="E1055" s="126"/>
      <c r="F1055" s="127"/>
      <c r="G1055" s="128"/>
      <c r="H1055" s="115"/>
      <c r="I1055" s="129"/>
      <c r="J1055" s="115"/>
      <c r="K1055" s="131"/>
      <c r="L1055" s="130"/>
      <c r="M1055" s="82">
        <v>0</v>
      </c>
    </row>
    <row r="1056" spans="1:13" x14ac:dyDescent="0.25">
      <c r="A1056" s="96"/>
      <c r="B1056" s="44" t="str">
        <f>IF(C1056="","",VLOOKUP($A1056,'Infos Gerais'!$A$2:$D$101,4,FALSE))</f>
        <v/>
      </c>
      <c r="C1056" s="5" t="str">
        <f>IF(A1056="","",VLOOKUP($A1056,'Infos Gerais'!$A$2:$I$101,7,FALSE))</f>
        <v/>
      </c>
      <c r="D1056" s="6" t="str">
        <f>IF(C1056="","",VLOOKUP($A1056,'Infos Gerais'!$A$2:$I$101,9,FALSE))</f>
        <v/>
      </c>
      <c r="E1056" s="126"/>
      <c r="F1056" s="127"/>
      <c r="G1056" s="128"/>
      <c r="H1056" s="115"/>
      <c r="I1056" s="129"/>
      <c r="J1056" s="115"/>
      <c r="K1056" s="131"/>
      <c r="L1056" s="130"/>
      <c r="M1056" s="82">
        <v>0</v>
      </c>
    </row>
    <row r="1057" spans="1:13" x14ac:dyDescent="0.25">
      <c r="A1057" s="96"/>
      <c r="B1057" s="44" t="str">
        <f>IF(C1057="","",VLOOKUP($A1057,'Infos Gerais'!$A$2:$D$101,4,FALSE))</f>
        <v/>
      </c>
      <c r="C1057" s="5" t="str">
        <f>IF(A1057="","",VLOOKUP($A1057,'Infos Gerais'!$A$2:$I$101,7,FALSE))</f>
        <v/>
      </c>
      <c r="D1057" s="6" t="str">
        <f>IF(C1057="","",VLOOKUP($A1057,'Infos Gerais'!$A$2:$I$101,9,FALSE))</f>
        <v/>
      </c>
      <c r="E1057" s="126"/>
      <c r="F1057" s="127"/>
      <c r="G1057" s="128"/>
      <c r="H1057" s="115"/>
      <c r="I1057" s="129"/>
      <c r="J1057" s="115"/>
      <c r="K1057" s="131"/>
      <c r="L1057" s="130"/>
      <c r="M1057" s="82">
        <v>0</v>
      </c>
    </row>
    <row r="1058" spans="1:13" x14ac:dyDescent="0.25">
      <c r="A1058" s="96"/>
      <c r="B1058" s="44" t="str">
        <f>IF(C1058="","",VLOOKUP($A1058,'Infos Gerais'!$A$2:$D$101,4,FALSE))</f>
        <v/>
      </c>
      <c r="C1058" s="5" t="str">
        <f>IF(A1058="","",VLOOKUP($A1058,'Infos Gerais'!$A$2:$I$101,7,FALSE))</f>
        <v/>
      </c>
      <c r="D1058" s="6" t="str">
        <f>IF(C1058="","",VLOOKUP($A1058,'Infos Gerais'!$A$2:$I$101,9,FALSE))</f>
        <v/>
      </c>
      <c r="E1058" s="126"/>
      <c r="F1058" s="127"/>
      <c r="G1058" s="128"/>
      <c r="H1058" s="115"/>
      <c r="I1058" s="129"/>
      <c r="J1058" s="115"/>
      <c r="K1058" s="131"/>
      <c r="L1058" s="130"/>
      <c r="M1058" s="82">
        <v>0</v>
      </c>
    </row>
    <row r="1059" spans="1:13" x14ac:dyDescent="0.25">
      <c r="A1059" s="96"/>
      <c r="B1059" s="44" t="str">
        <f>IF(C1059="","",VLOOKUP($A1059,'Infos Gerais'!$A$2:$D$101,4,FALSE))</f>
        <v/>
      </c>
      <c r="C1059" s="5" t="str">
        <f>IF(A1059="","",VLOOKUP($A1059,'Infos Gerais'!$A$2:$I$101,7,FALSE))</f>
        <v/>
      </c>
      <c r="D1059" s="6" t="str">
        <f>IF(C1059="","",VLOOKUP($A1059,'Infos Gerais'!$A$2:$I$101,9,FALSE))</f>
        <v/>
      </c>
      <c r="E1059" s="126"/>
      <c r="F1059" s="127"/>
      <c r="G1059" s="128"/>
      <c r="H1059" s="115"/>
      <c r="I1059" s="129"/>
      <c r="J1059" s="115"/>
      <c r="K1059" s="131"/>
      <c r="L1059" s="130"/>
      <c r="M1059" s="82">
        <v>0</v>
      </c>
    </row>
    <row r="1060" spans="1:13" x14ac:dyDescent="0.25">
      <c r="A1060" s="96"/>
      <c r="B1060" s="44" t="str">
        <f>IF(C1060="","",VLOOKUP($A1060,'Infos Gerais'!$A$2:$D$101,4,FALSE))</f>
        <v/>
      </c>
      <c r="C1060" s="5" t="str">
        <f>IF(A1060="","",VLOOKUP($A1060,'Infos Gerais'!$A$2:$I$101,7,FALSE))</f>
        <v/>
      </c>
      <c r="D1060" s="6" t="str">
        <f>IF(C1060="","",VLOOKUP($A1060,'Infos Gerais'!$A$2:$I$101,9,FALSE))</f>
        <v/>
      </c>
      <c r="E1060" s="126"/>
      <c r="F1060" s="127"/>
      <c r="G1060" s="128"/>
      <c r="H1060" s="115"/>
      <c r="I1060" s="129"/>
      <c r="J1060" s="115"/>
      <c r="K1060" s="131"/>
      <c r="L1060" s="130"/>
      <c r="M1060" s="82">
        <v>0</v>
      </c>
    </row>
    <row r="1061" spans="1:13" x14ac:dyDescent="0.25">
      <c r="A1061" s="96"/>
      <c r="B1061" s="44" t="str">
        <f>IF(C1061="","",VLOOKUP($A1061,'Infos Gerais'!$A$2:$D$101,4,FALSE))</f>
        <v/>
      </c>
      <c r="C1061" s="5" t="str">
        <f>IF(A1061="","",VLOOKUP($A1061,'Infos Gerais'!$A$2:$I$101,7,FALSE))</f>
        <v/>
      </c>
      <c r="D1061" s="6" t="str">
        <f>IF(C1061="","",VLOOKUP($A1061,'Infos Gerais'!$A$2:$I$101,9,FALSE))</f>
        <v/>
      </c>
      <c r="E1061" s="126"/>
      <c r="F1061" s="127"/>
      <c r="G1061" s="128"/>
      <c r="H1061" s="115"/>
      <c r="I1061" s="129"/>
      <c r="J1061" s="115"/>
      <c r="K1061" s="131"/>
      <c r="L1061" s="130"/>
      <c r="M1061" s="82">
        <v>0</v>
      </c>
    </row>
    <row r="1062" spans="1:13" x14ac:dyDescent="0.25">
      <c r="A1062" s="96"/>
      <c r="B1062" s="44" t="str">
        <f>IF(C1062="","",VLOOKUP($A1062,'Infos Gerais'!$A$2:$D$101,4,FALSE))</f>
        <v/>
      </c>
      <c r="C1062" s="5" t="str">
        <f>IF(A1062="","",VLOOKUP($A1062,'Infos Gerais'!$A$2:$I$101,7,FALSE))</f>
        <v/>
      </c>
      <c r="D1062" s="6" t="str">
        <f>IF(C1062="","",VLOOKUP($A1062,'Infos Gerais'!$A$2:$I$101,9,FALSE))</f>
        <v/>
      </c>
      <c r="E1062" s="126"/>
      <c r="F1062" s="127"/>
      <c r="G1062" s="128"/>
      <c r="H1062" s="115"/>
      <c r="I1062" s="129"/>
      <c r="J1062" s="115"/>
      <c r="K1062" s="131"/>
      <c r="L1062" s="130"/>
      <c r="M1062" s="82">
        <v>0</v>
      </c>
    </row>
    <row r="1063" spans="1:13" x14ac:dyDescent="0.25">
      <c r="A1063" s="96"/>
      <c r="B1063" s="44" t="str">
        <f>IF(C1063="","",VLOOKUP($A1063,'Infos Gerais'!$A$2:$D$101,4,FALSE))</f>
        <v/>
      </c>
      <c r="C1063" s="5" t="str">
        <f>IF(A1063="","",VLOOKUP($A1063,'Infos Gerais'!$A$2:$I$101,7,FALSE))</f>
        <v/>
      </c>
      <c r="D1063" s="6" t="str">
        <f>IF(C1063="","",VLOOKUP($A1063,'Infos Gerais'!$A$2:$I$101,9,FALSE))</f>
        <v/>
      </c>
      <c r="E1063" s="126"/>
      <c r="F1063" s="127"/>
      <c r="G1063" s="128"/>
      <c r="H1063" s="115"/>
      <c r="I1063" s="129"/>
      <c r="J1063" s="115"/>
      <c r="K1063" s="131"/>
      <c r="L1063" s="130"/>
      <c r="M1063" s="82">
        <v>0</v>
      </c>
    </row>
    <row r="1064" spans="1:13" x14ac:dyDescent="0.25">
      <c r="A1064" s="96"/>
      <c r="B1064" s="44" t="str">
        <f>IF(C1064="","",VLOOKUP($A1064,'Infos Gerais'!$A$2:$D$101,4,FALSE))</f>
        <v/>
      </c>
      <c r="C1064" s="5" t="str">
        <f>IF(A1064="","",VLOOKUP($A1064,'Infos Gerais'!$A$2:$I$101,7,FALSE))</f>
        <v/>
      </c>
      <c r="D1064" s="6" t="str">
        <f>IF(C1064="","",VLOOKUP($A1064,'Infos Gerais'!$A$2:$I$101,9,FALSE))</f>
        <v/>
      </c>
      <c r="E1064" s="126"/>
      <c r="F1064" s="127"/>
      <c r="G1064" s="128"/>
      <c r="H1064" s="115"/>
      <c r="I1064" s="129"/>
      <c r="J1064" s="115"/>
      <c r="K1064" s="131"/>
      <c r="L1064" s="130"/>
      <c r="M1064" s="82">
        <v>0</v>
      </c>
    </row>
    <row r="1065" spans="1:13" x14ac:dyDescent="0.25">
      <c r="A1065" s="96"/>
      <c r="B1065" s="44" t="str">
        <f>IF(C1065="","",VLOOKUP($A1065,'Infos Gerais'!$A$2:$D$101,4,FALSE))</f>
        <v/>
      </c>
      <c r="C1065" s="5" t="str">
        <f>IF(A1065="","",VLOOKUP($A1065,'Infos Gerais'!$A$2:$I$101,7,FALSE))</f>
        <v/>
      </c>
      <c r="D1065" s="6" t="str">
        <f>IF(C1065="","",VLOOKUP($A1065,'Infos Gerais'!$A$2:$I$101,9,FALSE))</f>
        <v/>
      </c>
      <c r="E1065" s="126"/>
      <c r="F1065" s="127"/>
      <c r="G1065" s="128"/>
      <c r="H1065" s="115"/>
      <c r="I1065" s="129"/>
      <c r="J1065" s="115"/>
      <c r="K1065" s="131"/>
      <c r="L1065" s="130"/>
      <c r="M1065" s="82">
        <v>0</v>
      </c>
    </row>
    <row r="1066" spans="1:13" x14ac:dyDescent="0.25">
      <c r="A1066" s="96"/>
      <c r="B1066" s="44" t="str">
        <f>IF(C1066="","",VLOOKUP($A1066,'Infos Gerais'!$A$2:$D$101,4,FALSE))</f>
        <v/>
      </c>
      <c r="C1066" s="5" t="str">
        <f>IF(A1066="","",VLOOKUP($A1066,'Infos Gerais'!$A$2:$I$101,7,FALSE))</f>
        <v/>
      </c>
      <c r="D1066" s="6" t="str">
        <f>IF(C1066="","",VLOOKUP($A1066,'Infos Gerais'!$A$2:$I$101,9,FALSE))</f>
        <v/>
      </c>
      <c r="E1066" s="126"/>
      <c r="F1066" s="127"/>
      <c r="G1066" s="128"/>
      <c r="H1066" s="115"/>
      <c r="I1066" s="129"/>
      <c r="J1066" s="115"/>
      <c r="K1066" s="131"/>
      <c r="L1066" s="130"/>
      <c r="M1066" s="82">
        <v>0</v>
      </c>
    </row>
    <row r="1067" spans="1:13" x14ac:dyDescent="0.25">
      <c r="A1067" s="96"/>
      <c r="B1067" s="44" t="str">
        <f>IF(C1067="","",VLOOKUP($A1067,'Infos Gerais'!$A$2:$D$101,4,FALSE))</f>
        <v/>
      </c>
      <c r="C1067" s="5" t="str">
        <f>IF(A1067="","",VLOOKUP($A1067,'Infos Gerais'!$A$2:$I$101,7,FALSE))</f>
        <v/>
      </c>
      <c r="D1067" s="6" t="str">
        <f>IF(C1067="","",VLOOKUP($A1067,'Infos Gerais'!$A$2:$I$101,9,FALSE))</f>
        <v/>
      </c>
      <c r="E1067" s="126"/>
      <c r="F1067" s="127"/>
      <c r="G1067" s="128"/>
      <c r="H1067" s="115"/>
      <c r="I1067" s="129"/>
      <c r="J1067" s="115"/>
      <c r="K1067" s="131"/>
      <c r="L1067" s="130"/>
      <c r="M1067" s="82">
        <v>0</v>
      </c>
    </row>
    <row r="1068" spans="1:13" x14ac:dyDescent="0.25">
      <c r="A1068" s="96"/>
      <c r="B1068" s="44" t="str">
        <f>IF(C1068="","",VLOOKUP($A1068,'Infos Gerais'!$A$2:$D$101,4,FALSE))</f>
        <v/>
      </c>
      <c r="C1068" s="5" t="str">
        <f>IF(A1068="","",VLOOKUP($A1068,'Infos Gerais'!$A$2:$I$101,7,FALSE))</f>
        <v/>
      </c>
      <c r="D1068" s="6" t="str">
        <f>IF(C1068="","",VLOOKUP($A1068,'Infos Gerais'!$A$2:$I$101,9,FALSE))</f>
        <v/>
      </c>
      <c r="E1068" s="126"/>
      <c r="F1068" s="127"/>
      <c r="G1068" s="128"/>
      <c r="H1068" s="115"/>
      <c r="I1068" s="129"/>
      <c r="J1068" s="115"/>
      <c r="K1068" s="131"/>
      <c r="L1068" s="130"/>
      <c r="M1068" s="82">
        <v>0</v>
      </c>
    </row>
    <row r="1069" spans="1:13" x14ac:dyDescent="0.25">
      <c r="A1069" s="96"/>
      <c r="B1069" s="44" t="str">
        <f>IF(C1069="","",VLOOKUP($A1069,'Infos Gerais'!$A$2:$D$101,4,FALSE))</f>
        <v/>
      </c>
      <c r="C1069" s="5" t="str">
        <f>IF(A1069="","",VLOOKUP($A1069,'Infos Gerais'!$A$2:$I$101,7,FALSE))</f>
        <v/>
      </c>
      <c r="D1069" s="6" t="str">
        <f>IF(C1069="","",VLOOKUP($A1069,'Infos Gerais'!$A$2:$I$101,9,FALSE))</f>
        <v/>
      </c>
      <c r="E1069" s="126"/>
      <c r="F1069" s="127"/>
      <c r="G1069" s="128"/>
      <c r="H1069" s="115"/>
      <c r="I1069" s="129"/>
      <c r="J1069" s="115"/>
      <c r="K1069" s="131"/>
      <c r="L1069" s="130"/>
      <c r="M1069" s="82">
        <v>0</v>
      </c>
    </row>
    <row r="1070" spans="1:13" x14ac:dyDescent="0.25">
      <c r="A1070" s="96"/>
      <c r="B1070" s="44" t="str">
        <f>IF(C1070="","",VLOOKUP($A1070,'Infos Gerais'!$A$2:$D$101,4,FALSE))</f>
        <v/>
      </c>
      <c r="C1070" s="5" t="str">
        <f>IF(A1070="","",VLOOKUP($A1070,'Infos Gerais'!$A$2:$I$101,7,FALSE))</f>
        <v/>
      </c>
      <c r="D1070" s="6" t="str">
        <f>IF(C1070="","",VLOOKUP($A1070,'Infos Gerais'!$A$2:$I$101,9,FALSE))</f>
        <v/>
      </c>
      <c r="E1070" s="126"/>
      <c r="F1070" s="127"/>
      <c r="G1070" s="128"/>
      <c r="H1070" s="115"/>
      <c r="I1070" s="129"/>
      <c r="J1070" s="115"/>
      <c r="K1070" s="131"/>
      <c r="L1070" s="130"/>
      <c r="M1070" s="82">
        <v>0</v>
      </c>
    </row>
    <row r="1071" spans="1:13" x14ac:dyDescent="0.25">
      <c r="A1071" s="96"/>
      <c r="B1071" s="44" t="str">
        <f>IF(C1071="","",VLOOKUP($A1071,'Infos Gerais'!$A$2:$D$101,4,FALSE))</f>
        <v/>
      </c>
      <c r="C1071" s="5" t="str">
        <f>IF(A1071="","",VLOOKUP($A1071,'Infos Gerais'!$A$2:$I$101,7,FALSE))</f>
        <v/>
      </c>
      <c r="D1071" s="6" t="str">
        <f>IF(C1071="","",VLOOKUP($A1071,'Infos Gerais'!$A$2:$I$101,9,FALSE))</f>
        <v/>
      </c>
      <c r="E1071" s="126"/>
      <c r="F1071" s="127"/>
      <c r="G1071" s="128"/>
      <c r="H1071" s="115"/>
      <c r="I1071" s="129"/>
      <c r="J1071" s="115"/>
      <c r="K1071" s="131"/>
      <c r="L1071" s="130"/>
      <c r="M1071" s="82">
        <v>0</v>
      </c>
    </row>
    <row r="1072" spans="1:13" x14ac:dyDescent="0.25">
      <c r="A1072" s="96"/>
      <c r="B1072" s="44" t="str">
        <f>IF(C1072="","",VLOOKUP($A1072,'Infos Gerais'!$A$2:$D$101,4,FALSE))</f>
        <v/>
      </c>
      <c r="C1072" s="5" t="str">
        <f>IF(A1072="","",VLOOKUP($A1072,'Infos Gerais'!$A$2:$I$101,7,FALSE))</f>
        <v/>
      </c>
      <c r="D1072" s="6" t="str">
        <f>IF(C1072="","",VLOOKUP($A1072,'Infos Gerais'!$A$2:$I$101,9,FALSE))</f>
        <v/>
      </c>
      <c r="E1072" s="126"/>
      <c r="F1072" s="127"/>
      <c r="G1072" s="128"/>
      <c r="H1072" s="115"/>
      <c r="I1072" s="129"/>
      <c r="J1072" s="115"/>
      <c r="K1072" s="131"/>
      <c r="L1072" s="130"/>
      <c r="M1072" s="82">
        <v>0</v>
      </c>
    </row>
    <row r="1073" spans="1:13" x14ac:dyDescent="0.25">
      <c r="A1073" s="96"/>
      <c r="B1073" s="44" t="str">
        <f>IF(C1073="","",VLOOKUP($A1073,'Infos Gerais'!$A$2:$D$101,4,FALSE))</f>
        <v/>
      </c>
      <c r="C1073" s="5" t="str">
        <f>IF(A1073="","",VLOOKUP($A1073,'Infos Gerais'!$A$2:$I$101,7,FALSE))</f>
        <v/>
      </c>
      <c r="D1073" s="6" t="str">
        <f>IF(C1073="","",VLOOKUP($A1073,'Infos Gerais'!$A$2:$I$101,9,FALSE))</f>
        <v/>
      </c>
      <c r="E1073" s="126"/>
      <c r="F1073" s="127"/>
      <c r="G1073" s="128"/>
      <c r="H1073" s="115"/>
      <c r="I1073" s="129"/>
      <c r="J1073" s="115"/>
      <c r="K1073" s="131"/>
      <c r="L1073" s="130"/>
      <c r="M1073" s="82">
        <v>0</v>
      </c>
    </row>
    <row r="1074" spans="1:13" x14ac:dyDescent="0.25">
      <c r="A1074" s="96"/>
      <c r="B1074" s="44" t="str">
        <f>IF(C1074="","",VLOOKUP($A1074,'Infos Gerais'!$A$2:$D$101,4,FALSE))</f>
        <v/>
      </c>
      <c r="C1074" s="5" t="str">
        <f>IF(A1074="","",VLOOKUP($A1074,'Infos Gerais'!$A$2:$I$101,7,FALSE))</f>
        <v/>
      </c>
      <c r="D1074" s="6" t="str">
        <f>IF(C1074="","",VLOOKUP($A1074,'Infos Gerais'!$A$2:$I$101,9,FALSE))</f>
        <v/>
      </c>
      <c r="E1074" s="126"/>
      <c r="F1074" s="127"/>
      <c r="G1074" s="128"/>
      <c r="H1074" s="115"/>
      <c r="I1074" s="129"/>
      <c r="J1074" s="115"/>
      <c r="K1074" s="131"/>
      <c r="L1074" s="130"/>
      <c r="M1074" s="82">
        <v>0</v>
      </c>
    </row>
    <row r="1075" spans="1:13" x14ac:dyDescent="0.25">
      <c r="A1075" s="96"/>
      <c r="B1075" s="44" t="str">
        <f>IF(C1075="","",VLOOKUP($A1075,'Infos Gerais'!$A$2:$D$101,4,FALSE))</f>
        <v/>
      </c>
      <c r="C1075" s="5" t="str">
        <f>IF(A1075="","",VLOOKUP($A1075,'Infos Gerais'!$A$2:$I$101,7,FALSE))</f>
        <v/>
      </c>
      <c r="D1075" s="6" t="str">
        <f>IF(C1075="","",VLOOKUP($A1075,'Infos Gerais'!$A$2:$I$101,9,FALSE))</f>
        <v/>
      </c>
      <c r="E1075" s="126"/>
      <c r="F1075" s="127"/>
      <c r="G1075" s="128"/>
      <c r="H1075" s="115"/>
      <c r="I1075" s="129"/>
      <c r="J1075" s="115"/>
      <c r="K1075" s="131"/>
      <c r="L1075" s="130"/>
      <c r="M1075" s="82">
        <v>0</v>
      </c>
    </row>
    <row r="1076" spans="1:13" x14ac:dyDescent="0.25">
      <c r="A1076" s="96"/>
      <c r="B1076" s="44" t="str">
        <f>IF(C1076="","",VLOOKUP($A1076,'Infos Gerais'!$A$2:$D$101,4,FALSE))</f>
        <v/>
      </c>
      <c r="C1076" s="5" t="str">
        <f>IF(A1076="","",VLOOKUP($A1076,'Infos Gerais'!$A$2:$I$101,7,FALSE))</f>
        <v/>
      </c>
      <c r="D1076" s="6" t="str">
        <f>IF(C1076="","",VLOOKUP($A1076,'Infos Gerais'!$A$2:$I$101,9,FALSE))</f>
        <v/>
      </c>
      <c r="E1076" s="126"/>
      <c r="F1076" s="127"/>
      <c r="G1076" s="128"/>
      <c r="H1076" s="115"/>
      <c r="I1076" s="129"/>
      <c r="J1076" s="115"/>
      <c r="K1076" s="131"/>
      <c r="L1076" s="130"/>
      <c r="M1076" s="82">
        <v>0</v>
      </c>
    </row>
    <row r="1077" spans="1:13" x14ac:dyDescent="0.25">
      <c r="A1077" s="96"/>
      <c r="B1077" s="44" t="str">
        <f>IF(C1077="","",VLOOKUP($A1077,'Infos Gerais'!$A$2:$D$101,4,FALSE))</f>
        <v/>
      </c>
      <c r="C1077" s="5" t="str">
        <f>IF(A1077="","",VLOOKUP($A1077,'Infos Gerais'!$A$2:$I$101,7,FALSE))</f>
        <v/>
      </c>
      <c r="D1077" s="6" t="str">
        <f>IF(C1077="","",VLOOKUP($A1077,'Infos Gerais'!$A$2:$I$101,9,FALSE))</f>
        <v/>
      </c>
      <c r="E1077" s="126"/>
      <c r="F1077" s="127"/>
      <c r="G1077" s="128"/>
      <c r="H1077" s="115"/>
      <c r="I1077" s="129"/>
      <c r="J1077" s="115"/>
      <c r="K1077" s="131"/>
      <c r="L1077" s="130"/>
      <c r="M1077" s="82">
        <v>0</v>
      </c>
    </row>
    <row r="1078" spans="1:13" x14ac:dyDescent="0.25">
      <c r="A1078" s="96"/>
      <c r="B1078" s="44" t="str">
        <f>IF(C1078="","",VLOOKUP($A1078,'Infos Gerais'!$A$2:$D$101,4,FALSE))</f>
        <v/>
      </c>
      <c r="C1078" s="5" t="str">
        <f>IF(A1078="","",VLOOKUP($A1078,'Infos Gerais'!$A$2:$I$101,7,FALSE))</f>
        <v/>
      </c>
      <c r="D1078" s="6" t="str">
        <f>IF(C1078="","",VLOOKUP($A1078,'Infos Gerais'!$A$2:$I$101,9,FALSE))</f>
        <v/>
      </c>
      <c r="E1078" s="126"/>
      <c r="F1078" s="127"/>
      <c r="G1078" s="128"/>
      <c r="H1078" s="115"/>
      <c r="I1078" s="129"/>
      <c r="J1078" s="115"/>
      <c r="K1078" s="131"/>
      <c r="L1078" s="130"/>
      <c r="M1078" s="82">
        <v>0</v>
      </c>
    </row>
    <row r="1079" spans="1:13" x14ac:dyDescent="0.25">
      <c r="A1079" s="96"/>
      <c r="B1079" s="44" t="str">
        <f>IF(C1079="","",VLOOKUP($A1079,'Infos Gerais'!$A$2:$D$101,4,FALSE))</f>
        <v/>
      </c>
      <c r="C1079" s="5" t="str">
        <f>IF(A1079="","",VLOOKUP($A1079,'Infos Gerais'!$A$2:$I$101,7,FALSE))</f>
        <v/>
      </c>
      <c r="D1079" s="6" t="str">
        <f>IF(C1079="","",VLOOKUP($A1079,'Infos Gerais'!$A$2:$I$101,9,FALSE))</f>
        <v/>
      </c>
      <c r="E1079" s="126"/>
      <c r="F1079" s="127"/>
      <c r="G1079" s="128"/>
      <c r="H1079" s="115"/>
      <c r="I1079" s="129"/>
      <c r="J1079" s="115"/>
      <c r="K1079" s="131"/>
      <c r="L1079" s="130"/>
      <c r="M1079" s="82">
        <v>0</v>
      </c>
    </row>
    <row r="1080" spans="1:13" x14ac:dyDescent="0.25">
      <c r="A1080" s="96"/>
      <c r="B1080" s="44" t="str">
        <f>IF(C1080="","",VLOOKUP($A1080,'Infos Gerais'!$A$2:$D$101,4,FALSE))</f>
        <v/>
      </c>
      <c r="C1080" s="5" t="str">
        <f>IF(A1080="","",VLOOKUP($A1080,'Infos Gerais'!$A$2:$I$101,7,FALSE))</f>
        <v/>
      </c>
      <c r="D1080" s="6" t="str">
        <f>IF(C1080="","",VLOOKUP($A1080,'Infos Gerais'!$A$2:$I$101,9,FALSE))</f>
        <v/>
      </c>
      <c r="E1080" s="126"/>
      <c r="F1080" s="127"/>
      <c r="G1080" s="128"/>
      <c r="H1080" s="115"/>
      <c r="I1080" s="129"/>
      <c r="J1080" s="115"/>
      <c r="K1080" s="131"/>
      <c r="L1080" s="130"/>
      <c r="M1080" s="82">
        <v>0</v>
      </c>
    </row>
    <row r="1081" spans="1:13" x14ac:dyDescent="0.25">
      <c r="A1081" s="96"/>
      <c r="B1081" s="44" t="str">
        <f>IF(C1081="","",VLOOKUP($A1081,'Infos Gerais'!$A$2:$D$101,4,FALSE))</f>
        <v/>
      </c>
      <c r="C1081" s="5" t="str">
        <f>IF(A1081="","",VLOOKUP($A1081,'Infos Gerais'!$A$2:$I$101,7,FALSE))</f>
        <v/>
      </c>
      <c r="D1081" s="6" t="str">
        <f>IF(C1081="","",VLOOKUP($A1081,'Infos Gerais'!$A$2:$I$101,9,FALSE))</f>
        <v/>
      </c>
      <c r="E1081" s="126"/>
      <c r="F1081" s="127"/>
      <c r="G1081" s="128"/>
      <c r="H1081" s="115"/>
      <c r="I1081" s="129"/>
      <c r="J1081" s="115"/>
      <c r="K1081" s="131"/>
      <c r="L1081" s="130"/>
      <c r="M1081" s="82">
        <v>0</v>
      </c>
    </row>
    <row r="1082" spans="1:13" x14ac:dyDescent="0.25">
      <c r="A1082" s="96"/>
      <c r="B1082" s="44" t="str">
        <f>IF(C1082="","",VLOOKUP($A1082,'Infos Gerais'!$A$2:$D$101,4,FALSE))</f>
        <v/>
      </c>
      <c r="C1082" s="5" t="str">
        <f>IF(A1082="","",VLOOKUP($A1082,'Infos Gerais'!$A$2:$I$101,7,FALSE))</f>
        <v/>
      </c>
      <c r="D1082" s="6" t="str">
        <f>IF(C1082="","",VLOOKUP($A1082,'Infos Gerais'!$A$2:$I$101,9,FALSE))</f>
        <v/>
      </c>
      <c r="E1082" s="126"/>
      <c r="F1082" s="127"/>
      <c r="G1082" s="128"/>
      <c r="H1082" s="115"/>
      <c r="I1082" s="129"/>
      <c r="J1082" s="115"/>
      <c r="K1082" s="131"/>
      <c r="L1082" s="130"/>
      <c r="M1082" s="82">
        <v>0</v>
      </c>
    </row>
    <row r="1083" spans="1:13" x14ac:dyDescent="0.25">
      <c r="A1083" s="96"/>
      <c r="B1083" s="44" t="str">
        <f>IF(C1083="","",VLOOKUP($A1083,'Infos Gerais'!$A$2:$D$101,4,FALSE))</f>
        <v/>
      </c>
      <c r="C1083" s="5" t="str">
        <f>IF(A1083="","",VLOOKUP($A1083,'Infos Gerais'!$A$2:$I$101,7,FALSE))</f>
        <v/>
      </c>
      <c r="D1083" s="6" t="str">
        <f>IF(C1083="","",VLOOKUP($A1083,'Infos Gerais'!$A$2:$I$101,9,FALSE))</f>
        <v/>
      </c>
      <c r="E1083" s="126"/>
      <c r="F1083" s="127"/>
      <c r="G1083" s="128"/>
      <c r="H1083" s="115"/>
      <c r="I1083" s="129"/>
      <c r="J1083" s="115"/>
      <c r="K1083" s="131"/>
      <c r="L1083" s="130"/>
      <c r="M1083" s="82">
        <v>0</v>
      </c>
    </row>
    <row r="1084" spans="1:13" x14ac:dyDescent="0.25">
      <c r="A1084" s="96"/>
      <c r="B1084" s="44" t="str">
        <f>IF(C1084="","",VLOOKUP($A1084,'Infos Gerais'!$A$2:$D$101,4,FALSE))</f>
        <v/>
      </c>
      <c r="C1084" s="5" t="str">
        <f>IF(A1084="","",VLOOKUP($A1084,'Infos Gerais'!$A$2:$I$101,7,FALSE))</f>
        <v/>
      </c>
      <c r="D1084" s="6" t="str">
        <f>IF(C1084="","",VLOOKUP($A1084,'Infos Gerais'!$A$2:$I$101,9,FALSE))</f>
        <v/>
      </c>
      <c r="E1084" s="126"/>
      <c r="F1084" s="127"/>
      <c r="G1084" s="128"/>
      <c r="H1084" s="115"/>
      <c r="I1084" s="129"/>
      <c r="J1084" s="115"/>
      <c r="K1084" s="131"/>
      <c r="L1084" s="130"/>
      <c r="M1084" s="82">
        <v>0</v>
      </c>
    </row>
    <row r="1085" spans="1:13" x14ac:dyDescent="0.25">
      <c r="A1085" s="96"/>
      <c r="B1085" s="44" t="str">
        <f>IF(C1085="","",VLOOKUP($A1085,'Infos Gerais'!$A$2:$D$101,4,FALSE))</f>
        <v/>
      </c>
      <c r="C1085" s="5" t="str">
        <f>IF(A1085="","",VLOOKUP($A1085,'Infos Gerais'!$A$2:$I$101,7,FALSE))</f>
        <v/>
      </c>
      <c r="D1085" s="6" t="str">
        <f>IF(C1085="","",VLOOKUP($A1085,'Infos Gerais'!$A$2:$I$101,9,FALSE))</f>
        <v/>
      </c>
      <c r="E1085" s="126"/>
      <c r="F1085" s="127"/>
      <c r="G1085" s="128"/>
      <c r="H1085" s="115"/>
      <c r="I1085" s="129"/>
      <c r="J1085" s="115"/>
      <c r="K1085" s="131"/>
      <c r="L1085" s="130"/>
      <c r="M1085" s="82">
        <v>0</v>
      </c>
    </row>
    <row r="1086" spans="1:13" x14ac:dyDescent="0.25">
      <c r="A1086" s="96"/>
      <c r="B1086" s="44" t="str">
        <f>IF(C1086="","",VLOOKUP($A1086,'Infos Gerais'!$A$2:$D$101,4,FALSE))</f>
        <v/>
      </c>
      <c r="C1086" s="5" t="str">
        <f>IF(A1086="","",VLOOKUP($A1086,'Infos Gerais'!$A$2:$I$101,7,FALSE))</f>
        <v/>
      </c>
      <c r="D1086" s="6" t="str">
        <f>IF(C1086="","",VLOOKUP($A1086,'Infos Gerais'!$A$2:$I$101,9,FALSE))</f>
        <v/>
      </c>
      <c r="E1086" s="126"/>
      <c r="F1086" s="127"/>
      <c r="G1086" s="128"/>
      <c r="H1086" s="115"/>
      <c r="I1086" s="129"/>
      <c r="J1086" s="115"/>
      <c r="K1086" s="131"/>
      <c r="L1086" s="130"/>
      <c r="M1086" s="82">
        <v>0</v>
      </c>
    </row>
    <row r="1087" spans="1:13" x14ac:dyDescent="0.25">
      <c r="A1087" s="96"/>
      <c r="B1087" s="44" t="str">
        <f>IF(C1087="","",VLOOKUP($A1087,'Infos Gerais'!$A$2:$D$101,4,FALSE))</f>
        <v/>
      </c>
      <c r="C1087" s="5" t="str">
        <f>IF(A1087="","",VLOOKUP($A1087,'Infos Gerais'!$A$2:$I$101,7,FALSE))</f>
        <v/>
      </c>
      <c r="D1087" s="6" t="str">
        <f>IF(C1087="","",VLOOKUP($A1087,'Infos Gerais'!$A$2:$I$101,9,FALSE))</f>
        <v/>
      </c>
      <c r="E1087" s="126"/>
      <c r="F1087" s="127"/>
      <c r="G1087" s="128"/>
      <c r="H1087" s="115"/>
      <c r="I1087" s="129"/>
      <c r="J1087" s="115"/>
      <c r="K1087" s="131"/>
      <c r="L1087" s="130"/>
      <c r="M1087" s="82">
        <v>0</v>
      </c>
    </row>
    <row r="1088" spans="1:13" x14ac:dyDescent="0.25">
      <c r="A1088" s="96"/>
      <c r="B1088" s="44" t="str">
        <f>IF(C1088="","",VLOOKUP($A1088,'Infos Gerais'!$A$2:$D$101,4,FALSE))</f>
        <v/>
      </c>
      <c r="C1088" s="5" t="str">
        <f>IF(A1088="","",VLOOKUP($A1088,'Infos Gerais'!$A$2:$I$101,7,FALSE))</f>
        <v/>
      </c>
      <c r="D1088" s="6" t="str">
        <f>IF(C1088="","",VLOOKUP($A1088,'Infos Gerais'!$A$2:$I$101,9,FALSE))</f>
        <v/>
      </c>
      <c r="E1088" s="126"/>
      <c r="F1088" s="127"/>
      <c r="G1088" s="128"/>
      <c r="H1088" s="115"/>
      <c r="I1088" s="129"/>
      <c r="J1088" s="115"/>
      <c r="K1088" s="131"/>
      <c r="L1088" s="130"/>
      <c r="M1088" s="82">
        <v>0</v>
      </c>
    </row>
    <row r="1089" spans="1:13" x14ac:dyDescent="0.25">
      <c r="A1089" s="96"/>
      <c r="B1089" s="44" t="str">
        <f>IF(C1089="","",VLOOKUP($A1089,'Infos Gerais'!$A$2:$D$101,4,FALSE))</f>
        <v/>
      </c>
      <c r="C1089" s="5" t="str">
        <f>IF(A1089="","",VLOOKUP($A1089,'Infos Gerais'!$A$2:$I$101,7,FALSE))</f>
        <v/>
      </c>
      <c r="D1089" s="6" t="str">
        <f>IF(C1089="","",VLOOKUP($A1089,'Infos Gerais'!$A$2:$I$101,9,FALSE))</f>
        <v/>
      </c>
      <c r="E1089" s="126"/>
      <c r="F1089" s="127"/>
      <c r="G1089" s="128"/>
      <c r="H1089" s="115"/>
      <c r="I1089" s="129"/>
      <c r="J1089" s="115"/>
      <c r="K1089" s="131"/>
      <c r="L1089" s="130"/>
      <c r="M1089" s="82">
        <v>0</v>
      </c>
    </row>
    <row r="1090" spans="1:13" x14ac:dyDescent="0.25">
      <c r="A1090" s="96"/>
      <c r="B1090" s="44" t="str">
        <f>IF(C1090="","",VLOOKUP($A1090,'Infos Gerais'!$A$2:$D$101,4,FALSE))</f>
        <v/>
      </c>
      <c r="C1090" s="5" t="str">
        <f>IF(A1090="","",VLOOKUP($A1090,'Infos Gerais'!$A$2:$I$101,7,FALSE))</f>
        <v/>
      </c>
      <c r="D1090" s="6" t="str">
        <f>IF(C1090="","",VLOOKUP($A1090,'Infos Gerais'!$A$2:$I$101,9,FALSE))</f>
        <v/>
      </c>
      <c r="E1090" s="126"/>
      <c r="F1090" s="127"/>
      <c r="G1090" s="128"/>
      <c r="H1090" s="115"/>
      <c r="I1090" s="129"/>
      <c r="J1090" s="115"/>
      <c r="K1090" s="131"/>
      <c r="L1090" s="130"/>
      <c r="M1090" s="82">
        <v>0</v>
      </c>
    </row>
    <row r="1091" spans="1:13" x14ac:dyDescent="0.25">
      <c r="A1091" s="96"/>
      <c r="B1091" s="44" t="str">
        <f>IF(C1091="","",VLOOKUP($A1091,'Infos Gerais'!$A$2:$D$101,4,FALSE))</f>
        <v/>
      </c>
      <c r="C1091" s="5" t="str">
        <f>IF(A1091="","",VLOOKUP($A1091,'Infos Gerais'!$A$2:$I$101,7,FALSE))</f>
        <v/>
      </c>
      <c r="D1091" s="6" t="str">
        <f>IF(C1091="","",VLOOKUP($A1091,'Infos Gerais'!$A$2:$I$101,9,FALSE))</f>
        <v/>
      </c>
      <c r="E1091" s="126"/>
      <c r="F1091" s="127"/>
      <c r="G1091" s="128"/>
      <c r="H1091" s="115"/>
      <c r="I1091" s="129"/>
      <c r="J1091" s="115"/>
      <c r="K1091" s="131"/>
      <c r="L1091" s="130"/>
      <c r="M1091" s="82">
        <v>0</v>
      </c>
    </row>
    <row r="1092" spans="1:13" x14ac:dyDescent="0.25">
      <c r="A1092" s="96"/>
      <c r="B1092" s="44" t="str">
        <f>IF(C1092="","",VLOOKUP($A1092,'Infos Gerais'!$A$2:$D$101,4,FALSE))</f>
        <v/>
      </c>
      <c r="C1092" s="5" t="str">
        <f>IF(A1092="","",VLOOKUP($A1092,'Infos Gerais'!$A$2:$I$101,7,FALSE))</f>
        <v/>
      </c>
      <c r="D1092" s="6" t="str">
        <f>IF(C1092="","",VLOOKUP($A1092,'Infos Gerais'!$A$2:$I$101,9,FALSE))</f>
        <v/>
      </c>
      <c r="E1092" s="126"/>
      <c r="F1092" s="127"/>
      <c r="G1092" s="128"/>
      <c r="H1092" s="115"/>
      <c r="I1092" s="129"/>
      <c r="J1092" s="115"/>
      <c r="K1092" s="131"/>
      <c r="L1092" s="130"/>
      <c r="M1092" s="82">
        <v>0</v>
      </c>
    </row>
    <row r="1093" spans="1:13" x14ac:dyDescent="0.25">
      <c r="A1093" s="96"/>
      <c r="B1093" s="44" t="str">
        <f>IF(C1093="","",VLOOKUP($A1093,'Infos Gerais'!$A$2:$D$101,4,FALSE))</f>
        <v/>
      </c>
      <c r="C1093" s="5" t="str">
        <f>IF(A1093="","",VLOOKUP($A1093,'Infos Gerais'!$A$2:$I$101,7,FALSE))</f>
        <v/>
      </c>
      <c r="D1093" s="6" t="str">
        <f>IF(C1093="","",VLOOKUP($A1093,'Infos Gerais'!$A$2:$I$101,9,FALSE))</f>
        <v/>
      </c>
      <c r="E1093" s="126"/>
      <c r="F1093" s="127"/>
      <c r="G1093" s="128"/>
      <c r="H1093" s="115"/>
      <c r="I1093" s="129"/>
      <c r="J1093" s="115"/>
      <c r="K1093" s="131"/>
      <c r="L1093" s="130"/>
      <c r="M1093" s="82">
        <v>0</v>
      </c>
    </row>
    <row r="1094" spans="1:13" x14ac:dyDescent="0.25">
      <c r="A1094" s="96"/>
      <c r="B1094" s="44" t="str">
        <f>IF(C1094="","",VLOOKUP($A1094,'Infos Gerais'!$A$2:$D$101,4,FALSE))</f>
        <v/>
      </c>
      <c r="C1094" s="5" t="str">
        <f>IF(A1094="","",VLOOKUP($A1094,'Infos Gerais'!$A$2:$I$101,7,FALSE))</f>
        <v/>
      </c>
      <c r="D1094" s="6" t="str">
        <f>IF(C1094="","",VLOOKUP($A1094,'Infos Gerais'!$A$2:$I$101,9,FALSE))</f>
        <v/>
      </c>
      <c r="E1094" s="126"/>
      <c r="F1094" s="127"/>
      <c r="G1094" s="128"/>
      <c r="H1094" s="115"/>
      <c r="I1094" s="129"/>
      <c r="J1094" s="115"/>
      <c r="K1094" s="131"/>
      <c r="L1094" s="130"/>
      <c r="M1094" s="82">
        <v>0</v>
      </c>
    </row>
    <row r="1095" spans="1:13" x14ac:dyDescent="0.25">
      <c r="A1095" s="96"/>
      <c r="B1095" s="44" t="str">
        <f>IF(C1095="","",VLOOKUP($A1095,'Infos Gerais'!$A$2:$D$101,4,FALSE))</f>
        <v/>
      </c>
      <c r="C1095" s="5" t="str">
        <f>IF(A1095="","",VLOOKUP($A1095,'Infos Gerais'!$A$2:$I$101,7,FALSE))</f>
        <v/>
      </c>
      <c r="D1095" s="6" t="str">
        <f>IF(C1095="","",VLOOKUP($A1095,'Infos Gerais'!$A$2:$I$101,9,FALSE))</f>
        <v/>
      </c>
      <c r="E1095" s="126"/>
      <c r="F1095" s="127"/>
      <c r="G1095" s="128"/>
      <c r="H1095" s="115"/>
      <c r="I1095" s="129"/>
      <c r="J1095" s="115"/>
      <c r="K1095" s="131"/>
      <c r="L1095" s="130"/>
      <c r="M1095" s="82">
        <v>0</v>
      </c>
    </row>
    <row r="1096" spans="1:13" x14ac:dyDescent="0.25">
      <c r="A1096" s="96"/>
      <c r="B1096" s="44" t="str">
        <f>IF(C1096="","",VLOOKUP($A1096,'Infos Gerais'!$A$2:$D$101,4,FALSE))</f>
        <v/>
      </c>
      <c r="C1096" s="5" t="str">
        <f>IF(A1096="","",VLOOKUP($A1096,'Infos Gerais'!$A$2:$I$101,7,FALSE))</f>
        <v/>
      </c>
      <c r="D1096" s="6" t="str">
        <f>IF(C1096="","",VLOOKUP($A1096,'Infos Gerais'!$A$2:$I$101,9,FALSE))</f>
        <v/>
      </c>
      <c r="E1096" s="126"/>
      <c r="F1096" s="127"/>
      <c r="G1096" s="128"/>
      <c r="H1096" s="115"/>
      <c r="I1096" s="129"/>
      <c r="J1096" s="115"/>
      <c r="K1096" s="131"/>
      <c r="L1096" s="130"/>
      <c r="M1096" s="82">
        <v>0</v>
      </c>
    </row>
    <row r="1097" spans="1:13" x14ac:dyDescent="0.25">
      <c r="A1097" s="96"/>
      <c r="B1097" s="44" t="str">
        <f>IF(C1097="","",VLOOKUP($A1097,'Infos Gerais'!$A$2:$D$101,4,FALSE))</f>
        <v/>
      </c>
      <c r="C1097" s="5" t="str">
        <f>IF(A1097="","",VLOOKUP($A1097,'Infos Gerais'!$A$2:$I$101,7,FALSE))</f>
        <v/>
      </c>
      <c r="D1097" s="6" t="str">
        <f>IF(C1097="","",VLOOKUP($A1097,'Infos Gerais'!$A$2:$I$101,9,FALSE))</f>
        <v/>
      </c>
      <c r="E1097" s="126"/>
      <c r="F1097" s="127"/>
      <c r="G1097" s="128"/>
      <c r="H1097" s="115"/>
      <c r="I1097" s="129"/>
      <c r="J1097" s="115"/>
      <c r="K1097" s="131"/>
      <c r="L1097" s="130"/>
      <c r="M1097" s="82">
        <v>0</v>
      </c>
    </row>
    <row r="1098" spans="1:13" x14ac:dyDescent="0.25">
      <c r="A1098" s="96"/>
      <c r="B1098" s="44" t="str">
        <f>IF(C1098="","",VLOOKUP($A1098,'Infos Gerais'!$A$2:$D$101,4,FALSE))</f>
        <v/>
      </c>
      <c r="C1098" s="5" t="str">
        <f>IF(A1098="","",VLOOKUP($A1098,'Infos Gerais'!$A$2:$I$101,7,FALSE))</f>
        <v/>
      </c>
      <c r="D1098" s="6" t="str">
        <f>IF(C1098="","",VLOOKUP($A1098,'Infos Gerais'!$A$2:$I$101,9,FALSE))</f>
        <v/>
      </c>
      <c r="E1098" s="126"/>
      <c r="F1098" s="127"/>
      <c r="G1098" s="128"/>
      <c r="H1098" s="115"/>
      <c r="I1098" s="129"/>
      <c r="J1098" s="115"/>
      <c r="K1098" s="131"/>
      <c r="L1098" s="130"/>
      <c r="M1098" s="82">
        <v>0</v>
      </c>
    </row>
    <row r="1099" spans="1:13" x14ac:dyDescent="0.25">
      <c r="A1099" s="96"/>
      <c r="B1099" s="44" t="str">
        <f>IF(C1099="","",VLOOKUP($A1099,'Infos Gerais'!$A$2:$D$101,4,FALSE))</f>
        <v/>
      </c>
      <c r="C1099" s="5" t="str">
        <f>IF(A1099="","",VLOOKUP($A1099,'Infos Gerais'!$A$2:$I$101,7,FALSE))</f>
        <v/>
      </c>
      <c r="D1099" s="6" t="str">
        <f>IF(C1099="","",VLOOKUP($A1099,'Infos Gerais'!$A$2:$I$101,9,FALSE))</f>
        <v/>
      </c>
      <c r="E1099" s="126"/>
      <c r="F1099" s="127"/>
      <c r="G1099" s="128"/>
      <c r="H1099" s="115"/>
      <c r="I1099" s="129"/>
      <c r="J1099" s="115"/>
      <c r="K1099" s="131"/>
      <c r="L1099" s="130"/>
      <c r="M1099" s="82">
        <v>0</v>
      </c>
    </row>
    <row r="1100" spans="1:13" x14ac:dyDescent="0.25">
      <c r="A1100" s="96"/>
      <c r="B1100" s="44" t="str">
        <f>IF(C1100="","",VLOOKUP($A1100,'Infos Gerais'!$A$2:$D$101,4,FALSE))</f>
        <v/>
      </c>
      <c r="C1100" s="5" t="str">
        <f>IF(A1100="","",VLOOKUP($A1100,'Infos Gerais'!$A$2:$I$101,7,FALSE))</f>
        <v/>
      </c>
      <c r="D1100" s="6" t="str">
        <f>IF(C1100="","",VLOOKUP($A1100,'Infos Gerais'!$A$2:$I$101,9,FALSE))</f>
        <v/>
      </c>
      <c r="E1100" s="126"/>
      <c r="F1100" s="127"/>
      <c r="G1100" s="128"/>
      <c r="H1100" s="115"/>
      <c r="I1100" s="129"/>
      <c r="J1100" s="115"/>
      <c r="K1100" s="131"/>
      <c r="L1100" s="130"/>
      <c r="M1100" s="82">
        <v>0</v>
      </c>
    </row>
    <row r="1101" spans="1:13" x14ac:dyDescent="0.25">
      <c r="A1101" s="96"/>
      <c r="B1101" s="44" t="str">
        <f>IF(C1101="","",VLOOKUP($A1101,'Infos Gerais'!$A$2:$D$101,4,FALSE))</f>
        <v/>
      </c>
      <c r="C1101" s="5" t="str">
        <f>IF(A1101="","",VLOOKUP($A1101,'Infos Gerais'!$A$2:$I$101,7,FALSE))</f>
        <v/>
      </c>
      <c r="D1101" s="6" t="str">
        <f>IF(C1101="","",VLOOKUP($A1101,'Infos Gerais'!$A$2:$I$101,9,FALSE))</f>
        <v/>
      </c>
      <c r="E1101" s="126"/>
      <c r="F1101" s="127"/>
      <c r="G1101" s="128"/>
      <c r="H1101" s="115"/>
      <c r="I1101" s="129"/>
      <c r="J1101" s="115"/>
      <c r="K1101" s="131"/>
      <c r="L1101" s="130"/>
      <c r="M1101" s="82">
        <v>0</v>
      </c>
    </row>
    <row r="1102" spans="1:13" x14ac:dyDescent="0.25">
      <c r="A1102" s="96"/>
      <c r="B1102" s="44" t="str">
        <f>IF(C1102="","",VLOOKUP($A1102,'Infos Gerais'!$A$2:$D$101,4,FALSE))</f>
        <v/>
      </c>
      <c r="C1102" s="5" t="str">
        <f>IF(A1102="","",VLOOKUP($A1102,'Infos Gerais'!$A$2:$I$101,7,FALSE))</f>
        <v/>
      </c>
      <c r="D1102" s="6" t="str">
        <f>IF(C1102="","",VLOOKUP($A1102,'Infos Gerais'!$A$2:$I$101,9,FALSE))</f>
        <v/>
      </c>
      <c r="E1102" s="126"/>
      <c r="F1102" s="127"/>
      <c r="G1102" s="128"/>
      <c r="H1102" s="115"/>
      <c r="I1102" s="129"/>
      <c r="J1102" s="115"/>
      <c r="K1102" s="131"/>
      <c r="L1102" s="130"/>
      <c r="M1102" s="82">
        <v>0</v>
      </c>
    </row>
    <row r="1103" spans="1:13" x14ac:dyDescent="0.25">
      <c r="A1103" s="96"/>
      <c r="B1103" s="44" t="str">
        <f>IF(C1103="","",VLOOKUP($A1103,'Infos Gerais'!$A$2:$D$101,4,FALSE))</f>
        <v/>
      </c>
      <c r="C1103" s="5" t="str">
        <f>IF(A1103="","",VLOOKUP($A1103,'Infos Gerais'!$A$2:$I$101,7,FALSE))</f>
        <v/>
      </c>
      <c r="D1103" s="6" t="str">
        <f>IF(C1103="","",VLOOKUP($A1103,'Infos Gerais'!$A$2:$I$101,9,FALSE))</f>
        <v/>
      </c>
      <c r="E1103" s="126"/>
      <c r="F1103" s="127"/>
      <c r="G1103" s="128"/>
      <c r="H1103" s="115"/>
      <c r="I1103" s="129"/>
      <c r="J1103" s="115"/>
      <c r="K1103" s="131"/>
      <c r="L1103" s="130"/>
      <c r="M1103" s="82">
        <v>0</v>
      </c>
    </row>
    <row r="1104" spans="1:13" x14ac:dyDescent="0.25">
      <c r="A1104" s="96"/>
      <c r="B1104" s="44" t="str">
        <f>IF(C1104="","",VLOOKUP($A1104,'Infos Gerais'!$A$2:$D$101,4,FALSE))</f>
        <v/>
      </c>
      <c r="C1104" s="5" t="str">
        <f>IF(A1104="","",VLOOKUP($A1104,'Infos Gerais'!$A$2:$I$101,7,FALSE))</f>
        <v/>
      </c>
      <c r="D1104" s="6" t="str">
        <f>IF(C1104="","",VLOOKUP($A1104,'Infos Gerais'!$A$2:$I$101,9,FALSE))</f>
        <v/>
      </c>
      <c r="E1104" s="126"/>
      <c r="F1104" s="127"/>
      <c r="G1104" s="128"/>
      <c r="H1104" s="115"/>
      <c r="I1104" s="129"/>
      <c r="J1104" s="115"/>
      <c r="K1104" s="131"/>
      <c r="L1104" s="130"/>
      <c r="M1104" s="82">
        <v>0</v>
      </c>
    </row>
    <row r="1105" spans="1:13" x14ac:dyDescent="0.25">
      <c r="A1105" s="96"/>
      <c r="B1105" s="44" t="str">
        <f>IF(C1105="","",VLOOKUP($A1105,'Infos Gerais'!$A$2:$D$101,4,FALSE))</f>
        <v/>
      </c>
      <c r="C1105" s="5" t="str">
        <f>IF(A1105="","",VLOOKUP($A1105,'Infos Gerais'!$A$2:$I$101,7,FALSE))</f>
        <v/>
      </c>
      <c r="D1105" s="6" t="str">
        <f>IF(C1105="","",VLOOKUP($A1105,'Infos Gerais'!$A$2:$I$101,9,FALSE))</f>
        <v/>
      </c>
      <c r="E1105" s="126"/>
      <c r="F1105" s="127"/>
      <c r="G1105" s="128"/>
      <c r="H1105" s="115"/>
      <c r="I1105" s="129"/>
      <c r="J1105" s="115"/>
      <c r="K1105" s="131"/>
      <c r="L1105" s="130"/>
      <c r="M1105" s="82">
        <v>0</v>
      </c>
    </row>
    <row r="1106" spans="1:13" x14ac:dyDescent="0.25">
      <c r="A1106" s="96"/>
      <c r="B1106" s="44" t="str">
        <f>IF(C1106="","",VLOOKUP($A1106,'Infos Gerais'!$A$2:$D$101,4,FALSE))</f>
        <v/>
      </c>
      <c r="C1106" s="5" t="str">
        <f>IF(A1106="","",VLOOKUP($A1106,'Infos Gerais'!$A$2:$I$101,7,FALSE))</f>
        <v/>
      </c>
      <c r="D1106" s="6" t="str">
        <f>IF(C1106="","",VLOOKUP($A1106,'Infos Gerais'!$A$2:$I$101,9,FALSE))</f>
        <v/>
      </c>
      <c r="E1106" s="126"/>
      <c r="F1106" s="127"/>
      <c r="G1106" s="128"/>
      <c r="H1106" s="115"/>
      <c r="I1106" s="129"/>
      <c r="J1106" s="115"/>
      <c r="K1106" s="131"/>
      <c r="L1106" s="130"/>
      <c r="M1106" s="82">
        <v>0</v>
      </c>
    </row>
    <row r="1107" spans="1:13" x14ac:dyDescent="0.25">
      <c r="A1107" s="96"/>
      <c r="B1107" s="44" t="str">
        <f>IF(C1107="","",VLOOKUP($A1107,'Infos Gerais'!$A$2:$D$101,4,FALSE))</f>
        <v/>
      </c>
      <c r="C1107" s="5" t="str">
        <f>IF(A1107="","",VLOOKUP($A1107,'Infos Gerais'!$A$2:$I$101,7,FALSE))</f>
        <v/>
      </c>
      <c r="D1107" s="6" t="str">
        <f>IF(C1107="","",VLOOKUP($A1107,'Infos Gerais'!$A$2:$I$101,9,FALSE))</f>
        <v/>
      </c>
      <c r="E1107" s="126"/>
      <c r="F1107" s="127"/>
      <c r="G1107" s="128"/>
      <c r="H1107" s="115"/>
      <c r="I1107" s="129"/>
      <c r="J1107" s="115"/>
      <c r="K1107" s="131"/>
      <c r="L1107" s="130"/>
      <c r="M1107" s="82">
        <v>0</v>
      </c>
    </row>
    <row r="1108" spans="1:13" x14ac:dyDescent="0.25">
      <c r="A1108" s="96"/>
      <c r="B1108" s="44" t="str">
        <f>IF(C1108="","",VLOOKUP($A1108,'Infos Gerais'!$A$2:$D$101,4,FALSE))</f>
        <v/>
      </c>
      <c r="C1108" s="5" t="str">
        <f>IF(A1108="","",VLOOKUP($A1108,'Infos Gerais'!$A$2:$I$101,7,FALSE))</f>
        <v/>
      </c>
      <c r="D1108" s="6" t="str">
        <f>IF(C1108="","",VLOOKUP($A1108,'Infos Gerais'!$A$2:$I$101,9,FALSE))</f>
        <v/>
      </c>
      <c r="E1108" s="126"/>
      <c r="F1108" s="127"/>
      <c r="G1108" s="128"/>
      <c r="H1108" s="115"/>
      <c r="I1108" s="129"/>
      <c r="J1108" s="115"/>
      <c r="K1108" s="131"/>
      <c r="L1108" s="130"/>
      <c r="M1108" s="82">
        <v>0</v>
      </c>
    </row>
    <row r="1109" spans="1:13" x14ac:dyDescent="0.25">
      <c r="A1109" s="96"/>
      <c r="B1109" s="44" t="str">
        <f>IF(C1109="","",VLOOKUP($A1109,'Infos Gerais'!$A$2:$D$101,4,FALSE))</f>
        <v/>
      </c>
      <c r="C1109" s="5" t="str">
        <f>IF(A1109="","",VLOOKUP($A1109,'Infos Gerais'!$A$2:$I$101,7,FALSE))</f>
        <v/>
      </c>
      <c r="D1109" s="6" t="str">
        <f>IF(C1109="","",VLOOKUP($A1109,'Infos Gerais'!$A$2:$I$101,9,FALSE))</f>
        <v/>
      </c>
      <c r="E1109" s="126"/>
      <c r="F1109" s="127"/>
      <c r="G1109" s="128"/>
      <c r="H1109" s="115"/>
      <c r="I1109" s="129"/>
      <c r="J1109" s="115"/>
      <c r="K1109" s="131"/>
      <c r="L1109" s="130"/>
      <c r="M1109" s="82">
        <v>0</v>
      </c>
    </row>
    <row r="1110" spans="1:13" x14ac:dyDescent="0.25">
      <c r="A1110" s="96"/>
      <c r="B1110" s="44" t="str">
        <f>IF(C1110="","",VLOOKUP($A1110,'Infos Gerais'!$A$2:$D$101,4,FALSE))</f>
        <v/>
      </c>
      <c r="C1110" s="5" t="str">
        <f>IF(A1110="","",VLOOKUP($A1110,'Infos Gerais'!$A$2:$I$101,7,FALSE))</f>
        <v/>
      </c>
      <c r="D1110" s="6" t="str">
        <f>IF(C1110="","",VLOOKUP($A1110,'Infos Gerais'!$A$2:$I$101,9,FALSE))</f>
        <v/>
      </c>
      <c r="E1110" s="126"/>
      <c r="F1110" s="127"/>
      <c r="G1110" s="128"/>
      <c r="H1110" s="115"/>
      <c r="I1110" s="129"/>
      <c r="J1110" s="115"/>
      <c r="K1110" s="131"/>
      <c r="L1110" s="130"/>
      <c r="M1110" s="82">
        <v>0</v>
      </c>
    </row>
    <row r="1111" spans="1:13" x14ac:dyDescent="0.25">
      <c r="A1111" s="96"/>
      <c r="B1111" s="44" t="str">
        <f>IF(C1111="","",VLOOKUP($A1111,'Infos Gerais'!$A$2:$D$101,4,FALSE))</f>
        <v/>
      </c>
      <c r="C1111" s="5" t="str">
        <f>IF(A1111="","",VLOOKUP($A1111,'Infos Gerais'!$A$2:$I$101,7,FALSE))</f>
        <v/>
      </c>
      <c r="D1111" s="6" t="str">
        <f>IF(C1111="","",VLOOKUP($A1111,'Infos Gerais'!$A$2:$I$101,9,FALSE))</f>
        <v/>
      </c>
      <c r="E1111" s="126"/>
      <c r="F1111" s="127"/>
      <c r="G1111" s="128"/>
      <c r="H1111" s="115"/>
      <c r="I1111" s="129"/>
      <c r="J1111" s="115"/>
      <c r="K1111" s="131"/>
      <c r="L1111" s="130"/>
      <c r="M1111" s="82">
        <v>0</v>
      </c>
    </row>
    <row r="1112" spans="1:13" x14ac:dyDescent="0.25">
      <c r="A1112" s="96"/>
      <c r="B1112" s="44" t="str">
        <f>IF(C1112="","",VLOOKUP($A1112,'Infos Gerais'!$A$2:$D$101,4,FALSE))</f>
        <v/>
      </c>
      <c r="C1112" s="5" t="str">
        <f>IF(A1112="","",VLOOKUP($A1112,'Infos Gerais'!$A$2:$I$101,7,FALSE))</f>
        <v/>
      </c>
      <c r="D1112" s="6" t="str">
        <f>IF(C1112="","",VLOOKUP($A1112,'Infos Gerais'!$A$2:$I$101,9,FALSE))</f>
        <v/>
      </c>
      <c r="E1112" s="126"/>
      <c r="F1112" s="127"/>
      <c r="G1112" s="128"/>
      <c r="H1112" s="115"/>
      <c r="I1112" s="129"/>
      <c r="J1112" s="115"/>
      <c r="K1112" s="131"/>
      <c r="L1112" s="130"/>
      <c r="M1112" s="82">
        <v>0</v>
      </c>
    </row>
    <row r="1113" spans="1:13" x14ac:dyDescent="0.25">
      <c r="A1113" s="96"/>
      <c r="B1113" s="44" t="str">
        <f>IF(C1113="","",VLOOKUP($A1113,'Infos Gerais'!$A$2:$D$101,4,FALSE))</f>
        <v/>
      </c>
      <c r="C1113" s="5" t="str">
        <f>IF(A1113="","",VLOOKUP($A1113,'Infos Gerais'!$A$2:$I$101,7,FALSE))</f>
        <v/>
      </c>
      <c r="D1113" s="6" t="str">
        <f>IF(C1113="","",VLOOKUP($A1113,'Infos Gerais'!$A$2:$I$101,9,FALSE))</f>
        <v/>
      </c>
      <c r="E1113" s="126"/>
      <c r="F1113" s="127"/>
      <c r="G1113" s="128"/>
      <c r="H1113" s="115"/>
      <c r="I1113" s="129"/>
      <c r="J1113" s="115"/>
      <c r="K1113" s="131"/>
      <c r="L1113" s="130"/>
      <c r="M1113" s="82">
        <v>0</v>
      </c>
    </row>
    <row r="1114" spans="1:13" x14ac:dyDescent="0.25">
      <c r="A1114" s="96"/>
      <c r="B1114" s="44" t="str">
        <f>IF(C1114="","",VLOOKUP($A1114,'Infos Gerais'!$A$2:$D$101,4,FALSE))</f>
        <v/>
      </c>
      <c r="C1114" s="5" t="str">
        <f>IF(A1114="","",VLOOKUP($A1114,'Infos Gerais'!$A$2:$I$101,7,FALSE))</f>
        <v/>
      </c>
      <c r="D1114" s="6" t="str">
        <f>IF(C1114="","",VLOOKUP($A1114,'Infos Gerais'!$A$2:$I$101,9,FALSE))</f>
        <v/>
      </c>
      <c r="E1114" s="126"/>
      <c r="F1114" s="127"/>
      <c r="G1114" s="128"/>
      <c r="H1114" s="115"/>
      <c r="I1114" s="129"/>
      <c r="J1114" s="115"/>
      <c r="K1114" s="131"/>
      <c r="L1114" s="130"/>
      <c r="M1114" s="82">
        <v>0</v>
      </c>
    </row>
    <row r="1115" spans="1:13" x14ac:dyDescent="0.25">
      <c r="A1115" s="96"/>
      <c r="B1115" s="44" t="str">
        <f>IF(C1115="","",VLOOKUP($A1115,'Infos Gerais'!$A$2:$D$101,4,FALSE))</f>
        <v/>
      </c>
      <c r="C1115" s="5" t="str">
        <f>IF(A1115="","",VLOOKUP($A1115,'Infos Gerais'!$A$2:$I$101,7,FALSE))</f>
        <v/>
      </c>
      <c r="D1115" s="6" t="str">
        <f>IF(C1115="","",VLOOKUP($A1115,'Infos Gerais'!$A$2:$I$101,9,FALSE))</f>
        <v/>
      </c>
      <c r="E1115" s="126"/>
      <c r="F1115" s="127"/>
      <c r="G1115" s="128"/>
      <c r="H1115" s="115"/>
      <c r="I1115" s="129"/>
      <c r="J1115" s="115"/>
      <c r="K1115" s="131"/>
      <c r="L1115" s="130"/>
      <c r="M1115" s="82">
        <v>0</v>
      </c>
    </row>
    <row r="1116" spans="1:13" x14ac:dyDescent="0.25">
      <c r="A1116" s="96"/>
      <c r="B1116" s="44" t="str">
        <f>IF(C1116="","",VLOOKUP($A1116,'Infos Gerais'!$A$2:$D$101,4,FALSE))</f>
        <v/>
      </c>
      <c r="C1116" s="5" t="str">
        <f>IF(A1116="","",VLOOKUP($A1116,'Infos Gerais'!$A$2:$I$101,7,FALSE))</f>
        <v/>
      </c>
      <c r="D1116" s="6" t="str">
        <f>IF(C1116="","",VLOOKUP($A1116,'Infos Gerais'!$A$2:$I$101,9,FALSE))</f>
        <v/>
      </c>
      <c r="E1116" s="126"/>
      <c r="F1116" s="127"/>
      <c r="G1116" s="128"/>
      <c r="H1116" s="115"/>
      <c r="I1116" s="129"/>
      <c r="J1116" s="115"/>
      <c r="K1116" s="131"/>
      <c r="L1116" s="130"/>
      <c r="M1116" s="82">
        <v>0</v>
      </c>
    </row>
    <row r="1117" spans="1:13" x14ac:dyDescent="0.25">
      <c r="A1117" s="96"/>
      <c r="B1117" s="44" t="str">
        <f>IF(C1117="","",VLOOKUP($A1117,'Infos Gerais'!$A$2:$D$101,4,FALSE))</f>
        <v/>
      </c>
      <c r="C1117" s="5" t="str">
        <f>IF(A1117="","",VLOOKUP($A1117,'Infos Gerais'!$A$2:$I$101,7,FALSE))</f>
        <v/>
      </c>
      <c r="D1117" s="6" t="str">
        <f>IF(C1117="","",VLOOKUP($A1117,'Infos Gerais'!$A$2:$I$101,9,FALSE))</f>
        <v/>
      </c>
      <c r="E1117" s="126"/>
      <c r="F1117" s="127"/>
      <c r="G1117" s="128"/>
      <c r="H1117" s="115"/>
      <c r="I1117" s="129"/>
      <c r="J1117" s="115"/>
      <c r="K1117" s="131"/>
      <c r="L1117" s="130"/>
      <c r="M1117" s="82">
        <v>0</v>
      </c>
    </row>
    <row r="1118" spans="1:13" x14ac:dyDescent="0.25">
      <c r="A1118" s="96"/>
      <c r="B1118" s="44" t="str">
        <f>IF(C1118="","",VLOOKUP($A1118,'Infos Gerais'!$A$2:$D$101,4,FALSE))</f>
        <v/>
      </c>
      <c r="C1118" s="5" t="str">
        <f>IF(A1118="","",VLOOKUP($A1118,'Infos Gerais'!$A$2:$I$101,7,FALSE))</f>
        <v/>
      </c>
      <c r="D1118" s="6" t="str">
        <f>IF(C1118="","",VLOOKUP($A1118,'Infos Gerais'!$A$2:$I$101,9,FALSE))</f>
        <v/>
      </c>
      <c r="E1118" s="126"/>
      <c r="F1118" s="127"/>
      <c r="G1118" s="128"/>
      <c r="H1118" s="115"/>
      <c r="I1118" s="129"/>
      <c r="J1118" s="115"/>
      <c r="K1118" s="131"/>
      <c r="L1118" s="130"/>
      <c r="M1118" s="82">
        <v>0</v>
      </c>
    </row>
    <row r="1119" spans="1:13" x14ac:dyDescent="0.25">
      <c r="A1119" s="96"/>
      <c r="B1119" s="44" t="str">
        <f>IF(C1119="","",VLOOKUP($A1119,'Infos Gerais'!$A$2:$D$101,4,FALSE))</f>
        <v/>
      </c>
      <c r="C1119" s="5" t="str">
        <f>IF(A1119="","",VLOOKUP($A1119,'Infos Gerais'!$A$2:$I$101,7,FALSE))</f>
        <v/>
      </c>
      <c r="D1119" s="6" t="str">
        <f>IF(C1119="","",VLOOKUP($A1119,'Infos Gerais'!$A$2:$I$101,9,FALSE))</f>
        <v/>
      </c>
      <c r="E1119" s="126"/>
      <c r="F1119" s="127"/>
      <c r="G1119" s="128"/>
      <c r="H1119" s="115"/>
      <c r="I1119" s="129"/>
      <c r="J1119" s="115"/>
      <c r="K1119" s="131"/>
      <c r="L1119" s="130"/>
      <c r="M1119" s="82">
        <v>0</v>
      </c>
    </row>
    <row r="1120" spans="1:13" x14ac:dyDescent="0.25">
      <c r="A1120" s="96"/>
      <c r="B1120" s="44" t="str">
        <f>IF(C1120="","",VLOOKUP($A1120,'Infos Gerais'!$A$2:$D$101,4,FALSE))</f>
        <v/>
      </c>
      <c r="C1120" s="5" t="str">
        <f>IF(A1120="","",VLOOKUP($A1120,'Infos Gerais'!$A$2:$I$101,7,FALSE))</f>
        <v/>
      </c>
      <c r="D1120" s="6" t="str">
        <f>IF(C1120="","",VLOOKUP($A1120,'Infos Gerais'!$A$2:$I$101,9,FALSE))</f>
        <v/>
      </c>
      <c r="E1120" s="126"/>
      <c r="F1120" s="127"/>
      <c r="G1120" s="128"/>
      <c r="H1120" s="115"/>
      <c r="I1120" s="129"/>
      <c r="J1120" s="115"/>
      <c r="K1120" s="131"/>
      <c r="L1120" s="130"/>
      <c r="M1120" s="82">
        <v>0</v>
      </c>
    </row>
    <row r="1121" spans="1:13" x14ac:dyDescent="0.25">
      <c r="A1121" s="96"/>
      <c r="B1121" s="44" t="str">
        <f>IF(C1121="","",VLOOKUP($A1121,'Infos Gerais'!$A$2:$D$101,4,FALSE))</f>
        <v/>
      </c>
      <c r="C1121" s="5" t="str">
        <f>IF(A1121="","",VLOOKUP($A1121,'Infos Gerais'!$A$2:$I$101,7,FALSE))</f>
        <v/>
      </c>
      <c r="D1121" s="6" t="str">
        <f>IF(C1121="","",VLOOKUP($A1121,'Infos Gerais'!$A$2:$I$101,9,FALSE))</f>
        <v/>
      </c>
      <c r="E1121" s="126"/>
      <c r="F1121" s="127"/>
      <c r="G1121" s="128"/>
      <c r="H1121" s="115"/>
      <c r="I1121" s="129"/>
      <c r="J1121" s="115"/>
      <c r="K1121" s="131"/>
      <c r="L1121" s="130"/>
      <c r="M1121" s="82">
        <v>0</v>
      </c>
    </row>
    <row r="1122" spans="1:13" x14ac:dyDescent="0.25">
      <c r="A1122" s="96"/>
      <c r="B1122" s="44" t="str">
        <f>IF(C1122="","",VLOOKUP($A1122,'Infos Gerais'!$A$2:$D$101,4,FALSE))</f>
        <v/>
      </c>
      <c r="C1122" s="5" t="str">
        <f>IF(A1122="","",VLOOKUP($A1122,'Infos Gerais'!$A$2:$I$101,7,FALSE))</f>
        <v/>
      </c>
      <c r="D1122" s="6" t="str">
        <f>IF(C1122="","",VLOOKUP($A1122,'Infos Gerais'!$A$2:$I$101,9,FALSE))</f>
        <v/>
      </c>
      <c r="E1122" s="126"/>
      <c r="F1122" s="127"/>
      <c r="G1122" s="128"/>
      <c r="H1122" s="115"/>
      <c r="I1122" s="129"/>
      <c r="J1122" s="115"/>
      <c r="K1122" s="131"/>
      <c r="L1122" s="130"/>
      <c r="M1122" s="82">
        <v>0</v>
      </c>
    </row>
    <row r="1123" spans="1:13" x14ac:dyDescent="0.25">
      <c r="A1123" s="96"/>
      <c r="B1123" s="44" t="str">
        <f>IF(C1123="","",VLOOKUP($A1123,'Infos Gerais'!$A$2:$D$101,4,FALSE))</f>
        <v/>
      </c>
      <c r="C1123" s="5" t="str">
        <f>IF(A1123="","",VLOOKUP($A1123,'Infos Gerais'!$A$2:$I$101,7,FALSE))</f>
        <v/>
      </c>
      <c r="D1123" s="6" t="str">
        <f>IF(C1123="","",VLOOKUP($A1123,'Infos Gerais'!$A$2:$I$101,9,FALSE))</f>
        <v/>
      </c>
      <c r="E1123" s="126"/>
      <c r="F1123" s="127"/>
      <c r="G1123" s="128"/>
      <c r="H1123" s="115"/>
      <c r="I1123" s="129"/>
      <c r="J1123" s="115"/>
      <c r="K1123" s="131"/>
      <c r="L1123" s="130"/>
      <c r="M1123" s="82">
        <v>0</v>
      </c>
    </row>
    <row r="1124" spans="1:13" x14ac:dyDescent="0.25">
      <c r="A1124" s="96"/>
      <c r="B1124" s="44" t="str">
        <f>IF(C1124="","",VLOOKUP($A1124,'Infos Gerais'!$A$2:$D$101,4,FALSE))</f>
        <v/>
      </c>
      <c r="C1124" s="5" t="str">
        <f>IF(A1124="","",VLOOKUP($A1124,'Infos Gerais'!$A$2:$I$101,7,FALSE))</f>
        <v/>
      </c>
      <c r="D1124" s="6" t="str">
        <f>IF(C1124="","",VLOOKUP($A1124,'Infos Gerais'!$A$2:$I$101,9,FALSE))</f>
        <v/>
      </c>
      <c r="E1124" s="126"/>
      <c r="F1124" s="127"/>
      <c r="G1124" s="128"/>
      <c r="H1124" s="115"/>
      <c r="I1124" s="129"/>
      <c r="J1124" s="115"/>
      <c r="K1124" s="131"/>
      <c r="L1124" s="130"/>
      <c r="M1124" s="82">
        <v>0</v>
      </c>
    </row>
    <row r="1125" spans="1:13" x14ac:dyDescent="0.25">
      <c r="A1125" s="96"/>
      <c r="B1125" s="44" t="str">
        <f>IF(C1125="","",VLOOKUP($A1125,'Infos Gerais'!$A$2:$D$101,4,FALSE))</f>
        <v/>
      </c>
      <c r="C1125" s="5" t="str">
        <f>IF(A1125="","",VLOOKUP($A1125,'Infos Gerais'!$A$2:$I$101,7,FALSE))</f>
        <v/>
      </c>
      <c r="D1125" s="6" t="str">
        <f>IF(C1125="","",VLOOKUP($A1125,'Infos Gerais'!$A$2:$I$101,9,FALSE))</f>
        <v/>
      </c>
      <c r="E1125" s="126"/>
      <c r="F1125" s="127"/>
      <c r="G1125" s="128"/>
      <c r="H1125" s="115"/>
      <c r="I1125" s="129"/>
      <c r="J1125" s="115"/>
      <c r="K1125" s="131"/>
      <c r="L1125" s="130"/>
      <c r="M1125" s="82">
        <v>0</v>
      </c>
    </row>
    <row r="1126" spans="1:13" x14ac:dyDescent="0.25">
      <c r="A1126" s="96"/>
      <c r="B1126" s="44" t="str">
        <f>IF(C1126="","",VLOOKUP($A1126,'Infos Gerais'!$A$2:$D$101,4,FALSE))</f>
        <v/>
      </c>
      <c r="C1126" s="5" t="str">
        <f>IF(A1126="","",VLOOKUP($A1126,'Infos Gerais'!$A$2:$I$101,7,FALSE))</f>
        <v/>
      </c>
      <c r="D1126" s="6" t="str">
        <f>IF(C1126="","",VLOOKUP($A1126,'Infos Gerais'!$A$2:$I$101,9,FALSE))</f>
        <v/>
      </c>
      <c r="E1126" s="126"/>
      <c r="F1126" s="127"/>
      <c r="G1126" s="128"/>
      <c r="H1126" s="115"/>
      <c r="I1126" s="129"/>
      <c r="J1126" s="115"/>
      <c r="K1126" s="131"/>
      <c r="L1126" s="130"/>
      <c r="M1126" s="82">
        <v>0</v>
      </c>
    </row>
    <row r="1127" spans="1:13" x14ac:dyDescent="0.25">
      <c r="A1127" s="96"/>
      <c r="B1127" s="44" t="str">
        <f>IF(C1127="","",VLOOKUP($A1127,'Infos Gerais'!$A$2:$D$101,4,FALSE))</f>
        <v/>
      </c>
      <c r="C1127" s="5" t="str">
        <f>IF(A1127="","",VLOOKUP($A1127,'Infos Gerais'!$A$2:$I$101,7,FALSE))</f>
        <v/>
      </c>
      <c r="D1127" s="6" t="str">
        <f>IF(C1127="","",VLOOKUP($A1127,'Infos Gerais'!$A$2:$I$101,9,FALSE))</f>
        <v/>
      </c>
      <c r="E1127" s="126"/>
      <c r="F1127" s="127"/>
      <c r="G1127" s="128"/>
      <c r="H1127" s="115"/>
      <c r="I1127" s="129"/>
      <c r="J1127" s="115"/>
      <c r="K1127" s="131"/>
      <c r="L1127" s="130"/>
      <c r="M1127" s="82">
        <v>0</v>
      </c>
    </row>
    <row r="1128" spans="1:13" x14ac:dyDescent="0.25">
      <c r="A1128" s="96"/>
      <c r="B1128" s="44" t="str">
        <f>IF(C1128="","",VLOOKUP($A1128,'Infos Gerais'!$A$2:$D$101,4,FALSE))</f>
        <v/>
      </c>
      <c r="C1128" s="5" t="str">
        <f>IF(A1128="","",VLOOKUP($A1128,'Infos Gerais'!$A$2:$I$101,7,FALSE))</f>
        <v/>
      </c>
      <c r="D1128" s="6" t="str">
        <f>IF(C1128="","",VLOOKUP($A1128,'Infos Gerais'!$A$2:$I$101,9,FALSE))</f>
        <v/>
      </c>
      <c r="E1128" s="126"/>
      <c r="F1128" s="127"/>
      <c r="G1128" s="128"/>
      <c r="H1128" s="115"/>
      <c r="I1128" s="129"/>
      <c r="J1128" s="115"/>
      <c r="K1128" s="131"/>
      <c r="L1128" s="130"/>
      <c r="M1128" s="82">
        <v>0</v>
      </c>
    </row>
    <row r="1129" spans="1:13" x14ac:dyDescent="0.25">
      <c r="A1129" s="96"/>
      <c r="B1129" s="44" t="str">
        <f>IF(C1129="","",VLOOKUP($A1129,'Infos Gerais'!$A$2:$D$101,4,FALSE))</f>
        <v/>
      </c>
      <c r="C1129" s="5" t="str">
        <f>IF(A1129="","",VLOOKUP($A1129,'Infos Gerais'!$A$2:$I$101,7,FALSE))</f>
        <v/>
      </c>
      <c r="D1129" s="6" t="str">
        <f>IF(C1129="","",VLOOKUP($A1129,'Infos Gerais'!$A$2:$I$101,9,FALSE))</f>
        <v/>
      </c>
      <c r="E1129" s="126"/>
      <c r="F1129" s="127"/>
      <c r="G1129" s="128"/>
      <c r="H1129" s="115"/>
      <c r="I1129" s="129"/>
      <c r="J1129" s="115"/>
      <c r="K1129" s="131"/>
      <c r="L1129" s="130"/>
      <c r="M1129" s="82">
        <v>0</v>
      </c>
    </row>
    <row r="1130" spans="1:13" x14ac:dyDescent="0.25">
      <c r="A1130" s="96"/>
      <c r="B1130" s="44" t="str">
        <f>IF(C1130="","",VLOOKUP($A1130,'Infos Gerais'!$A$2:$D$101,4,FALSE))</f>
        <v/>
      </c>
      <c r="C1130" s="5" t="str">
        <f>IF(A1130="","",VLOOKUP($A1130,'Infos Gerais'!$A$2:$I$101,7,FALSE))</f>
        <v/>
      </c>
      <c r="D1130" s="6" t="str">
        <f>IF(C1130="","",VLOOKUP($A1130,'Infos Gerais'!$A$2:$I$101,9,FALSE))</f>
        <v/>
      </c>
      <c r="E1130" s="126"/>
      <c r="F1130" s="127"/>
      <c r="G1130" s="128"/>
      <c r="H1130" s="115"/>
      <c r="I1130" s="129"/>
      <c r="J1130" s="115"/>
      <c r="K1130" s="131"/>
      <c r="L1130" s="130"/>
      <c r="M1130" s="82">
        <v>0</v>
      </c>
    </row>
    <row r="1131" spans="1:13" x14ac:dyDescent="0.25">
      <c r="A1131" s="96"/>
      <c r="B1131" s="44" t="str">
        <f>IF(C1131="","",VLOOKUP($A1131,'Infos Gerais'!$A$2:$D$101,4,FALSE))</f>
        <v/>
      </c>
      <c r="C1131" s="5" t="str">
        <f>IF(A1131="","",VLOOKUP($A1131,'Infos Gerais'!$A$2:$I$101,7,FALSE))</f>
        <v/>
      </c>
      <c r="D1131" s="6" t="str">
        <f>IF(C1131="","",VLOOKUP($A1131,'Infos Gerais'!$A$2:$I$101,9,FALSE))</f>
        <v/>
      </c>
      <c r="E1131" s="126"/>
      <c r="F1131" s="127"/>
      <c r="G1131" s="128"/>
      <c r="H1131" s="115"/>
      <c r="I1131" s="129"/>
      <c r="J1131" s="115"/>
      <c r="K1131" s="131"/>
      <c r="L1131" s="130"/>
      <c r="M1131" s="82">
        <v>0</v>
      </c>
    </row>
    <row r="1132" spans="1:13" x14ac:dyDescent="0.25">
      <c r="A1132" s="96"/>
      <c r="B1132" s="44" t="str">
        <f>IF(C1132="","",VLOOKUP($A1132,'Infos Gerais'!$A$2:$D$101,4,FALSE))</f>
        <v/>
      </c>
      <c r="C1132" s="5" t="str">
        <f>IF(A1132="","",VLOOKUP($A1132,'Infos Gerais'!$A$2:$I$101,7,FALSE))</f>
        <v/>
      </c>
      <c r="D1132" s="6" t="str">
        <f>IF(C1132="","",VLOOKUP($A1132,'Infos Gerais'!$A$2:$I$101,9,FALSE))</f>
        <v/>
      </c>
      <c r="E1132" s="126"/>
      <c r="F1132" s="127"/>
      <c r="G1132" s="128"/>
      <c r="H1132" s="115"/>
      <c r="I1132" s="129"/>
      <c r="J1132" s="115"/>
      <c r="K1132" s="131"/>
      <c r="L1132" s="130"/>
      <c r="M1132" s="82">
        <v>0</v>
      </c>
    </row>
    <row r="1133" spans="1:13" x14ac:dyDescent="0.25">
      <c r="A1133" s="96"/>
      <c r="B1133" s="44" t="str">
        <f>IF(C1133="","",VLOOKUP($A1133,'Infos Gerais'!$A$2:$D$101,4,FALSE))</f>
        <v/>
      </c>
      <c r="C1133" s="5" t="str">
        <f>IF(A1133="","",VLOOKUP($A1133,'Infos Gerais'!$A$2:$I$101,7,FALSE))</f>
        <v/>
      </c>
      <c r="D1133" s="6" t="str">
        <f>IF(C1133="","",VLOOKUP($A1133,'Infos Gerais'!$A$2:$I$101,9,FALSE))</f>
        <v/>
      </c>
      <c r="E1133" s="126"/>
      <c r="F1133" s="127"/>
      <c r="G1133" s="128"/>
      <c r="H1133" s="115"/>
      <c r="I1133" s="129"/>
      <c r="J1133" s="115"/>
      <c r="K1133" s="131"/>
      <c r="L1133" s="130"/>
      <c r="M1133" s="82">
        <v>0</v>
      </c>
    </row>
    <row r="1134" spans="1:13" x14ac:dyDescent="0.25">
      <c r="A1134" s="96"/>
      <c r="B1134" s="44" t="str">
        <f>IF(C1134="","",VLOOKUP($A1134,'Infos Gerais'!$A$2:$D$101,4,FALSE))</f>
        <v/>
      </c>
      <c r="C1134" s="5" t="str">
        <f>IF(A1134="","",VLOOKUP($A1134,'Infos Gerais'!$A$2:$I$101,7,FALSE))</f>
        <v/>
      </c>
      <c r="D1134" s="6" t="str">
        <f>IF(C1134="","",VLOOKUP($A1134,'Infos Gerais'!$A$2:$I$101,9,FALSE))</f>
        <v/>
      </c>
      <c r="E1134" s="126"/>
      <c r="F1134" s="127"/>
      <c r="G1134" s="128"/>
      <c r="H1134" s="115"/>
      <c r="I1134" s="129"/>
      <c r="J1134" s="115"/>
      <c r="K1134" s="131"/>
      <c r="L1134" s="130"/>
      <c r="M1134" s="82">
        <v>0</v>
      </c>
    </row>
    <row r="1135" spans="1:13" x14ac:dyDescent="0.25">
      <c r="A1135" s="96"/>
      <c r="B1135" s="44" t="str">
        <f>IF(C1135="","",VLOOKUP($A1135,'Infos Gerais'!$A$2:$D$101,4,FALSE))</f>
        <v/>
      </c>
      <c r="C1135" s="5" t="str">
        <f>IF(A1135="","",VLOOKUP($A1135,'Infos Gerais'!$A$2:$I$101,7,FALSE))</f>
        <v/>
      </c>
      <c r="D1135" s="6" t="str">
        <f>IF(C1135="","",VLOOKUP($A1135,'Infos Gerais'!$A$2:$I$101,9,FALSE))</f>
        <v/>
      </c>
      <c r="E1135" s="126"/>
      <c r="F1135" s="127"/>
      <c r="G1135" s="128"/>
      <c r="H1135" s="115"/>
      <c r="I1135" s="129"/>
      <c r="J1135" s="115"/>
      <c r="K1135" s="131"/>
      <c r="L1135" s="130"/>
      <c r="M1135" s="82">
        <v>0</v>
      </c>
    </row>
    <row r="1136" spans="1:13" x14ac:dyDescent="0.25">
      <c r="A1136" s="96"/>
      <c r="B1136" s="44" t="str">
        <f>IF(C1136="","",VLOOKUP($A1136,'Infos Gerais'!$A$2:$D$101,4,FALSE))</f>
        <v/>
      </c>
      <c r="C1136" s="5" t="str">
        <f>IF(A1136="","",VLOOKUP($A1136,'Infos Gerais'!$A$2:$I$101,7,FALSE))</f>
        <v/>
      </c>
      <c r="D1136" s="6" t="str">
        <f>IF(C1136="","",VLOOKUP($A1136,'Infos Gerais'!$A$2:$I$101,9,FALSE))</f>
        <v/>
      </c>
      <c r="E1136" s="126"/>
      <c r="F1136" s="127"/>
      <c r="G1136" s="128"/>
      <c r="H1136" s="115"/>
      <c r="I1136" s="129"/>
      <c r="J1136" s="115"/>
      <c r="K1136" s="131"/>
      <c r="L1136" s="130"/>
      <c r="M1136" s="82">
        <v>0</v>
      </c>
    </row>
    <row r="1137" spans="1:13" x14ac:dyDescent="0.25">
      <c r="A1137" s="96"/>
      <c r="B1137" s="44" t="str">
        <f>IF(C1137="","",VLOOKUP($A1137,'Infos Gerais'!$A$2:$D$101,4,FALSE))</f>
        <v/>
      </c>
      <c r="C1137" s="5" t="str">
        <f>IF(A1137="","",VLOOKUP($A1137,'Infos Gerais'!$A$2:$I$101,7,FALSE))</f>
        <v/>
      </c>
      <c r="D1137" s="6" t="str">
        <f>IF(C1137="","",VLOOKUP($A1137,'Infos Gerais'!$A$2:$I$101,9,FALSE))</f>
        <v/>
      </c>
      <c r="E1137" s="126"/>
      <c r="F1137" s="127"/>
      <c r="G1137" s="128"/>
      <c r="H1137" s="115"/>
      <c r="I1137" s="129"/>
      <c r="J1137" s="115"/>
      <c r="K1137" s="131"/>
      <c r="L1137" s="130"/>
      <c r="M1137" s="82">
        <v>0</v>
      </c>
    </row>
    <row r="1138" spans="1:13" x14ac:dyDescent="0.25">
      <c r="A1138" s="96"/>
      <c r="B1138" s="44" t="str">
        <f>IF(C1138="","",VLOOKUP($A1138,'Infos Gerais'!$A$2:$D$101,4,FALSE))</f>
        <v/>
      </c>
      <c r="C1138" s="5" t="str">
        <f>IF(A1138="","",VLOOKUP($A1138,'Infos Gerais'!$A$2:$I$101,7,FALSE))</f>
        <v/>
      </c>
      <c r="D1138" s="6" t="str">
        <f>IF(C1138="","",VLOOKUP($A1138,'Infos Gerais'!$A$2:$I$101,9,FALSE))</f>
        <v/>
      </c>
      <c r="E1138" s="126"/>
      <c r="F1138" s="127"/>
      <c r="G1138" s="128"/>
      <c r="H1138" s="115"/>
      <c r="I1138" s="129"/>
      <c r="J1138" s="115"/>
      <c r="K1138" s="131"/>
      <c r="L1138" s="130"/>
      <c r="M1138" s="82">
        <v>0</v>
      </c>
    </row>
    <row r="1139" spans="1:13" x14ac:dyDescent="0.25">
      <c r="A1139" s="96"/>
      <c r="B1139" s="44" t="str">
        <f>IF(C1139="","",VLOOKUP($A1139,'Infos Gerais'!$A$2:$D$101,4,FALSE))</f>
        <v/>
      </c>
      <c r="C1139" s="5" t="str">
        <f>IF(A1139="","",VLOOKUP($A1139,'Infos Gerais'!$A$2:$I$101,7,FALSE))</f>
        <v/>
      </c>
      <c r="D1139" s="6" t="str">
        <f>IF(C1139="","",VLOOKUP($A1139,'Infos Gerais'!$A$2:$I$101,9,FALSE))</f>
        <v/>
      </c>
      <c r="E1139" s="126"/>
      <c r="F1139" s="127"/>
      <c r="G1139" s="128"/>
      <c r="H1139" s="115"/>
      <c r="I1139" s="129"/>
      <c r="J1139" s="115"/>
      <c r="K1139" s="131"/>
      <c r="L1139" s="130"/>
      <c r="M1139" s="82">
        <v>0</v>
      </c>
    </row>
    <row r="1140" spans="1:13" x14ac:dyDescent="0.25">
      <c r="A1140" s="96"/>
      <c r="B1140" s="44" t="str">
        <f>IF(C1140="","",VLOOKUP($A1140,'Infos Gerais'!$A$2:$D$101,4,FALSE))</f>
        <v/>
      </c>
      <c r="C1140" s="5" t="str">
        <f>IF(A1140="","",VLOOKUP($A1140,'Infos Gerais'!$A$2:$I$101,7,FALSE))</f>
        <v/>
      </c>
      <c r="D1140" s="6" t="str">
        <f>IF(C1140="","",VLOOKUP($A1140,'Infos Gerais'!$A$2:$I$101,9,FALSE))</f>
        <v/>
      </c>
      <c r="E1140" s="126"/>
      <c r="F1140" s="127"/>
      <c r="G1140" s="128"/>
      <c r="H1140" s="115"/>
      <c r="I1140" s="129"/>
      <c r="J1140" s="115"/>
      <c r="K1140" s="131"/>
      <c r="L1140" s="130"/>
      <c r="M1140" s="82">
        <v>0</v>
      </c>
    </row>
    <row r="1141" spans="1:13" x14ac:dyDescent="0.25">
      <c r="A1141" s="96"/>
      <c r="B1141" s="44" t="str">
        <f>IF(C1141="","",VLOOKUP($A1141,'Infos Gerais'!$A$2:$D$101,4,FALSE))</f>
        <v/>
      </c>
      <c r="C1141" s="5" t="str">
        <f>IF(A1141="","",VLOOKUP($A1141,'Infos Gerais'!$A$2:$I$101,7,FALSE))</f>
        <v/>
      </c>
      <c r="D1141" s="6" t="str">
        <f>IF(C1141="","",VLOOKUP($A1141,'Infos Gerais'!$A$2:$I$101,9,FALSE))</f>
        <v/>
      </c>
      <c r="E1141" s="126"/>
      <c r="F1141" s="127"/>
      <c r="G1141" s="128"/>
      <c r="H1141" s="115"/>
      <c r="I1141" s="129"/>
      <c r="J1141" s="115"/>
      <c r="K1141" s="131"/>
      <c r="L1141" s="130"/>
      <c r="M1141" s="82">
        <v>0</v>
      </c>
    </row>
    <row r="1142" spans="1:13" x14ac:dyDescent="0.25">
      <c r="A1142" s="96"/>
      <c r="B1142" s="44" t="str">
        <f>IF(C1142="","",VLOOKUP($A1142,'Infos Gerais'!$A$2:$D$101,4,FALSE))</f>
        <v/>
      </c>
      <c r="C1142" s="5" t="str">
        <f>IF(A1142="","",VLOOKUP($A1142,'Infos Gerais'!$A$2:$I$101,7,FALSE))</f>
        <v/>
      </c>
      <c r="D1142" s="6" t="str">
        <f>IF(C1142="","",VLOOKUP($A1142,'Infos Gerais'!$A$2:$I$101,9,FALSE))</f>
        <v/>
      </c>
      <c r="E1142" s="126"/>
      <c r="F1142" s="127"/>
      <c r="G1142" s="128"/>
      <c r="H1142" s="115"/>
      <c r="I1142" s="129"/>
      <c r="J1142" s="115"/>
      <c r="K1142" s="131"/>
      <c r="L1142" s="130"/>
      <c r="M1142" s="82">
        <v>0</v>
      </c>
    </row>
    <row r="1143" spans="1:13" x14ac:dyDescent="0.25">
      <c r="A1143" s="96"/>
      <c r="B1143" s="44" t="str">
        <f>IF(C1143="","",VLOOKUP($A1143,'Infos Gerais'!$A$2:$D$101,4,FALSE))</f>
        <v/>
      </c>
      <c r="C1143" s="5" t="str">
        <f>IF(A1143="","",VLOOKUP($A1143,'Infos Gerais'!$A$2:$I$101,7,FALSE))</f>
        <v/>
      </c>
      <c r="D1143" s="6" t="str">
        <f>IF(C1143="","",VLOOKUP($A1143,'Infos Gerais'!$A$2:$I$101,9,FALSE))</f>
        <v/>
      </c>
      <c r="E1143" s="126"/>
      <c r="F1143" s="127"/>
      <c r="G1143" s="128"/>
      <c r="H1143" s="115"/>
      <c r="I1143" s="129"/>
      <c r="J1143" s="115"/>
      <c r="K1143" s="131"/>
      <c r="L1143" s="130"/>
      <c r="M1143" s="82">
        <v>0</v>
      </c>
    </row>
    <row r="1144" spans="1:13" x14ac:dyDescent="0.25">
      <c r="A1144" s="96"/>
      <c r="B1144" s="44" t="str">
        <f>IF(C1144="","",VLOOKUP($A1144,'Infos Gerais'!$A$2:$D$101,4,FALSE))</f>
        <v/>
      </c>
      <c r="C1144" s="5" t="str">
        <f>IF(A1144="","",VLOOKUP($A1144,'Infos Gerais'!$A$2:$I$101,7,FALSE))</f>
        <v/>
      </c>
      <c r="D1144" s="6" t="str">
        <f>IF(C1144="","",VLOOKUP($A1144,'Infos Gerais'!$A$2:$I$101,9,FALSE))</f>
        <v/>
      </c>
      <c r="E1144" s="126"/>
      <c r="F1144" s="127"/>
      <c r="G1144" s="128"/>
      <c r="H1144" s="115"/>
      <c r="I1144" s="129"/>
      <c r="J1144" s="115"/>
      <c r="K1144" s="131"/>
      <c r="L1144" s="130"/>
      <c r="M1144" s="82">
        <v>0</v>
      </c>
    </row>
    <row r="1145" spans="1:13" x14ac:dyDescent="0.25">
      <c r="A1145" s="96"/>
      <c r="B1145" s="44" t="str">
        <f>IF(C1145="","",VLOOKUP($A1145,'Infos Gerais'!$A$2:$D$101,4,FALSE))</f>
        <v/>
      </c>
      <c r="C1145" s="5" t="str">
        <f>IF(A1145="","",VLOOKUP($A1145,'Infos Gerais'!$A$2:$I$101,7,FALSE))</f>
        <v/>
      </c>
      <c r="D1145" s="6" t="str">
        <f>IF(C1145="","",VLOOKUP($A1145,'Infos Gerais'!$A$2:$I$101,9,FALSE))</f>
        <v/>
      </c>
      <c r="E1145" s="126"/>
      <c r="F1145" s="127"/>
      <c r="G1145" s="128"/>
      <c r="H1145" s="115"/>
      <c r="I1145" s="129"/>
      <c r="J1145" s="115"/>
      <c r="K1145" s="131"/>
      <c r="L1145" s="130"/>
      <c r="M1145" s="82">
        <v>0</v>
      </c>
    </row>
    <row r="1146" spans="1:13" x14ac:dyDescent="0.25">
      <c r="A1146" s="96"/>
      <c r="B1146" s="44" t="str">
        <f>IF(C1146="","",VLOOKUP($A1146,'Infos Gerais'!$A$2:$D$101,4,FALSE))</f>
        <v/>
      </c>
      <c r="C1146" s="5" t="str">
        <f>IF(A1146="","",VLOOKUP($A1146,'Infos Gerais'!$A$2:$I$101,7,FALSE))</f>
        <v/>
      </c>
      <c r="D1146" s="6" t="str">
        <f>IF(C1146="","",VLOOKUP($A1146,'Infos Gerais'!$A$2:$I$101,9,FALSE))</f>
        <v/>
      </c>
      <c r="E1146" s="126"/>
      <c r="F1146" s="127"/>
      <c r="G1146" s="128"/>
      <c r="H1146" s="115"/>
      <c r="I1146" s="129"/>
      <c r="J1146" s="115"/>
      <c r="K1146" s="131"/>
      <c r="L1146" s="130"/>
      <c r="M1146" s="82">
        <v>0</v>
      </c>
    </row>
    <row r="1147" spans="1:13" x14ac:dyDescent="0.25">
      <c r="A1147" s="96"/>
      <c r="B1147" s="44" t="str">
        <f>IF(C1147="","",VLOOKUP($A1147,'Infos Gerais'!$A$2:$D$101,4,FALSE))</f>
        <v/>
      </c>
      <c r="C1147" s="5" t="str">
        <f>IF(A1147="","",VLOOKUP($A1147,'Infos Gerais'!$A$2:$I$101,7,FALSE))</f>
        <v/>
      </c>
      <c r="D1147" s="6" t="str">
        <f>IF(C1147="","",VLOOKUP($A1147,'Infos Gerais'!$A$2:$I$101,9,FALSE))</f>
        <v/>
      </c>
      <c r="E1147" s="126"/>
      <c r="F1147" s="127"/>
      <c r="G1147" s="128"/>
      <c r="H1147" s="115"/>
      <c r="I1147" s="129"/>
      <c r="J1147" s="115"/>
      <c r="K1147" s="131"/>
      <c r="L1147" s="130"/>
      <c r="M1147" s="82">
        <v>0</v>
      </c>
    </row>
    <row r="1148" spans="1:13" x14ac:dyDescent="0.25">
      <c r="A1148" s="96"/>
      <c r="B1148" s="44" t="str">
        <f>IF(C1148="","",VLOOKUP($A1148,'Infos Gerais'!$A$2:$D$101,4,FALSE))</f>
        <v/>
      </c>
      <c r="C1148" s="5" t="str">
        <f>IF(A1148="","",VLOOKUP($A1148,'Infos Gerais'!$A$2:$I$101,7,FALSE))</f>
        <v/>
      </c>
      <c r="D1148" s="6" t="str">
        <f>IF(C1148="","",VLOOKUP($A1148,'Infos Gerais'!$A$2:$I$101,9,FALSE))</f>
        <v/>
      </c>
      <c r="E1148" s="126"/>
      <c r="F1148" s="127"/>
      <c r="G1148" s="128"/>
      <c r="H1148" s="115"/>
      <c r="I1148" s="129"/>
      <c r="J1148" s="115"/>
      <c r="K1148" s="131"/>
      <c r="L1148" s="130"/>
      <c r="M1148" s="82">
        <v>0</v>
      </c>
    </row>
    <row r="1149" spans="1:13" x14ac:dyDescent="0.25">
      <c r="A1149" s="96"/>
      <c r="B1149" s="44" t="str">
        <f>IF(C1149="","",VLOOKUP($A1149,'Infos Gerais'!$A$2:$D$101,4,FALSE))</f>
        <v/>
      </c>
      <c r="C1149" s="5" t="str">
        <f>IF(A1149="","",VLOOKUP($A1149,'Infos Gerais'!$A$2:$I$101,7,FALSE))</f>
        <v/>
      </c>
      <c r="D1149" s="6" t="str">
        <f>IF(C1149="","",VLOOKUP($A1149,'Infos Gerais'!$A$2:$I$101,9,FALSE))</f>
        <v/>
      </c>
      <c r="E1149" s="126"/>
      <c r="F1149" s="127"/>
      <c r="G1149" s="128"/>
      <c r="H1149" s="115"/>
      <c r="I1149" s="129"/>
      <c r="J1149" s="115"/>
      <c r="K1149" s="131"/>
      <c r="L1149" s="130"/>
      <c r="M1149" s="82">
        <v>0</v>
      </c>
    </row>
    <row r="1150" spans="1:13" x14ac:dyDescent="0.25">
      <c r="A1150" s="96"/>
      <c r="B1150" s="44" t="str">
        <f>IF(C1150="","",VLOOKUP($A1150,'Infos Gerais'!$A$2:$D$101,4,FALSE))</f>
        <v/>
      </c>
      <c r="C1150" s="5" t="str">
        <f>IF(A1150="","",VLOOKUP($A1150,'Infos Gerais'!$A$2:$I$101,7,FALSE))</f>
        <v/>
      </c>
      <c r="D1150" s="6" t="str">
        <f>IF(C1150="","",VLOOKUP($A1150,'Infos Gerais'!$A$2:$I$101,9,FALSE))</f>
        <v/>
      </c>
      <c r="E1150" s="126"/>
      <c r="F1150" s="127"/>
      <c r="G1150" s="128"/>
      <c r="H1150" s="115"/>
      <c r="I1150" s="129"/>
      <c r="J1150" s="115"/>
      <c r="K1150" s="131"/>
      <c r="L1150" s="130"/>
      <c r="M1150" s="82">
        <v>0</v>
      </c>
    </row>
    <row r="1151" spans="1:13" x14ac:dyDescent="0.25">
      <c r="A1151" s="96"/>
      <c r="B1151" s="44" t="str">
        <f>IF(C1151="","",VLOOKUP($A1151,'Infos Gerais'!$A$2:$D$101,4,FALSE))</f>
        <v/>
      </c>
      <c r="C1151" s="5" t="str">
        <f>IF(A1151="","",VLOOKUP($A1151,'Infos Gerais'!$A$2:$I$101,7,FALSE))</f>
        <v/>
      </c>
      <c r="D1151" s="6" t="str">
        <f>IF(C1151="","",VLOOKUP($A1151,'Infos Gerais'!$A$2:$I$101,9,FALSE))</f>
        <v/>
      </c>
      <c r="E1151" s="126"/>
      <c r="F1151" s="127"/>
      <c r="G1151" s="128"/>
      <c r="H1151" s="115"/>
      <c r="I1151" s="129"/>
      <c r="J1151" s="115"/>
      <c r="K1151" s="131"/>
      <c r="L1151" s="130"/>
      <c r="M1151" s="82">
        <v>0</v>
      </c>
    </row>
    <row r="1152" spans="1:13" x14ac:dyDescent="0.25">
      <c r="A1152" s="96"/>
      <c r="B1152" s="44" t="str">
        <f>IF(C1152="","",VLOOKUP($A1152,'Infos Gerais'!$A$2:$D$101,4,FALSE))</f>
        <v/>
      </c>
      <c r="C1152" s="5" t="str">
        <f>IF(A1152="","",VLOOKUP($A1152,'Infos Gerais'!$A$2:$I$101,7,FALSE))</f>
        <v/>
      </c>
      <c r="D1152" s="6" t="str">
        <f>IF(C1152="","",VLOOKUP($A1152,'Infos Gerais'!$A$2:$I$101,9,FALSE))</f>
        <v/>
      </c>
      <c r="E1152" s="126"/>
      <c r="F1152" s="127"/>
      <c r="G1152" s="128"/>
      <c r="H1152" s="115"/>
      <c r="I1152" s="129"/>
      <c r="J1152" s="115"/>
      <c r="K1152" s="131"/>
      <c r="L1152" s="130"/>
      <c r="M1152" s="82">
        <v>0</v>
      </c>
    </row>
    <row r="1153" spans="1:13" x14ac:dyDescent="0.25">
      <c r="A1153" s="96"/>
      <c r="B1153" s="44" t="str">
        <f>IF(C1153="","",VLOOKUP($A1153,'Infos Gerais'!$A$2:$D$101,4,FALSE))</f>
        <v/>
      </c>
      <c r="C1153" s="5" t="str">
        <f>IF(A1153="","",VLOOKUP($A1153,'Infos Gerais'!$A$2:$I$101,7,FALSE))</f>
        <v/>
      </c>
      <c r="D1153" s="6" t="str">
        <f>IF(C1153="","",VLOOKUP($A1153,'Infos Gerais'!$A$2:$I$101,9,FALSE))</f>
        <v/>
      </c>
      <c r="E1153" s="126"/>
      <c r="F1153" s="127"/>
      <c r="G1153" s="128"/>
      <c r="H1153" s="115"/>
      <c r="I1153" s="129"/>
      <c r="J1153" s="115"/>
      <c r="K1153" s="131"/>
      <c r="L1153" s="130"/>
      <c r="M1153" s="82">
        <v>0</v>
      </c>
    </row>
    <row r="1154" spans="1:13" x14ac:dyDescent="0.25">
      <c r="A1154" s="96"/>
      <c r="B1154" s="44" t="str">
        <f>IF(C1154="","",VLOOKUP($A1154,'Infos Gerais'!$A$2:$D$101,4,FALSE))</f>
        <v/>
      </c>
      <c r="C1154" s="5" t="str">
        <f>IF(A1154="","",VLOOKUP($A1154,'Infos Gerais'!$A$2:$I$101,7,FALSE))</f>
        <v/>
      </c>
      <c r="D1154" s="6" t="str">
        <f>IF(C1154="","",VLOOKUP($A1154,'Infos Gerais'!$A$2:$I$101,9,FALSE))</f>
        <v/>
      </c>
      <c r="E1154" s="126"/>
      <c r="F1154" s="127"/>
      <c r="G1154" s="128"/>
      <c r="H1154" s="115"/>
      <c r="I1154" s="129"/>
      <c r="J1154" s="115"/>
      <c r="K1154" s="131"/>
      <c r="L1154" s="130"/>
      <c r="M1154" s="82">
        <v>0</v>
      </c>
    </row>
    <row r="1155" spans="1:13" x14ac:dyDescent="0.25">
      <c r="A1155" s="96"/>
      <c r="B1155" s="44" t="str">
        <f>IF(C1155="","",VLOOKUP($A1155,'Infos Gerais'!$A$2:$D$101,4,FALSE))</f>
        <v/>
      </c>
      <c r="C1155" s="5" t="str">
        <f>IF(A1155="","",VLOOKUP($A1155,'Infos Gerais'!$A$2:$I$101,7,FALSE))</f>
        <v/>
      </c>
      <c r="D1155" s="6" t="str">
        <f>IF(C1155="","",VLOOKUP($A1155,'Infos Gerais'!$A$2:$I$101,9,FALSE))</f>
        <v/>
      </c>
      <c r="E1155" s="126"/>
      <c r="F1155" s="127"/>
      <c r="G1155" s="128"/>
      <c r="H1155" s="115"/>
      <c r="I1155" s="129"/>
      <c r="J1155" s="115"/>
      <c r="K1155" s="131"/>
      <c r="L1155" s="130"/>
      <c r="M1155" s="82">
        <v>0</v>
      </c>
    </row>
    <row r="1156" spans="1:13" x14ac:dyDescent="0.25">
      <c r="A1156" s="96"/>
      <c r="B1156" s="44" t="str">
        <f>IF(C1156="","",VLOOKUP($A1156,'Infos Gerais'!$A$2:$D$101,4,FALSE))</f>
        <v/>
      </c>
      <c r="C1156" s="5" t="str">
        <f>IF(A1156="","",VLOOKUP($A1156,'Infos Gerais'!$A$2:$I$101,7,FALSE))</f>
        <v/>
      </c>
      <c r="D1156" s="6" t="str">
        <f>IF(C1156="","",VLOOKUP($A1156,'Infos Gerais'!$A$2:$I$101,9,FALSE))</f>
        <v/>
      </c>
      <c r="E1156" s="126"/>
      <c r="F1156" s="127"/>
      <c r="G1156" s="128"/>
      <c r="H1156" s="115"/>
      <c r="I1156" s="129"/>
      <c r="J1156" s="115"/>
      <c r="K1156" s="131"/>
      <c r="L1156" s="130"/>
      <c r="M1156" s="82">
        <v>0</v>
      </c>
    </row>
    <row r="1157" spans="1:13" x14ac:dyDescent="0.25">
      <c r="A1157" s="96"/>
      <c r="B1157" s="44" t="str">
        <f>IF(C1157="","",VLOOKUP($A1157,'Infos Gerais'!$A$2:$D$101,4,FALSE))</f>
        <v/>
      </c>
      <c r="C1157" s="5" t="str">
        <f>IF(A1157="","",VLOOKUP($A1157,'Infos Gerais'!$A$2:$I$101,7,FALSE))</f>
        <v/>
      </c>
      <c r="D1157" s="6" t="str">
        <f>IF(C1157="","",VLOOKUP($A1157,'Infos Gerais'!$A$2:$I$101,9,FALSE))</f>
        <v/>
      </c>
      <c r="E1157" s="126"/>
      <c r="F1157" s="127"/>
      <c r="G1157" s="128"/>
      <c r="H1157" s="115"/>
      <c r="I1157" s="129"/>
      <c r="J1157" s="115"/>
      <c r="K1157" s="131"/>
      <c r="L1157" s="130"/>
      <c r="M1157" s="82">
        <v>0</v>
      </c>
    </row>
    <row r="1158" spans="1:13" x14ac:dyDescent="0.25">
      <c r="A1158" s="96"/>
      <c r="B1158" s="44" t="str">
        <f>IF(C1158="","",VLOOKUP($A1158,'Infos Gerais'!$A$2:$D$101,4,FALSE))</f>
        <v/>
      </c>
      <c r="C1158" s="5" t="str">
        <f>IF(A1158="","",VLOOKUP($A1158,'Infos Gerais'!$A$2:$I$101,7,FALSE))</f>
        <v/>
      </c>
      <c r="D1158" s="6" t="str">
        <f>IF(C1158="","",VLOOKUP($A1158,'Infos Gerais'!$A$2:$I$101,9,FALSE))</f>
        <v/>
      </c>
      <c r="E1158" s="126"/>
      <c r="F1158" s="127"/>
      <c r="G1158" s="128"/>
      <c r="H1158" s="115"/>
      <c r="I1158" s="129"/>
      <c r="J1158" s="115"/>
      <c r="K1158" s="131"/>
      <c r="L1158" s="130"/>
      <c r="M1158" s="82">
        <v>0</v>
      </c>
    </row>
    <row r="1159" spans="1:13" x14ac:dyDescent="0.25">
      <c r="A1159" s="96"/>
      <c r="B1159" s="44" t="str">
        <f>IF(C1159="","",VLOOKUP($A1159,'Infos Gerais'!$A$2:$D$101,4,FALSE))</f>
        <v/>
      </c>
      <c r="C1159" s="5" t="str">
        <f>IF(A1159="","",VLOOKUP($A1159,'Infos Gerais'!$A$2:$I$101,7,FALSE))</f>
        <v/>
      </c>
      <c r="D1159" s="6" t="str">
        <f>IF(C1159="","",VLOOKUP($A1159,'Infos Gerais'!$A$2:$I$101,9,FALSE))</f>
        <v/>
      </c>
      <c r="E1159" s="126"/>
      <c r="F1159" s="127"/>
      <c r="G1159" s="128"/>
      <c r="H1159" s="115"/>
      <c r="I1159" s="129"/>
      <c r="J1159" s="115"/>
      <c r="K1159" s="131"/>
      <c r="L1159" s="130"/>
      <c r="M1159" s="82">
        <v>0</v>
      </c>
    </row>
    <row r="1160" spans="1:13" x14ac:dyDescent="0.25">
      <c r="A1160" s="96"/>
      <c r="B1160" s="44" t="str">
        <f>IF(C1160="","",VLOOKUP($A1160,'Infos Gerais'!$A$2:$D$101,4,FALSE))</f>
        <v/>
      </c>
      <c r="C1160" s="5" t="str">
        <f>IF(A1160="","",VLOOKUP($A1160,'Infos Gerais'!$A$2:$I$101,7,FALSE))</f>
        <v/>
      </c>
      <c r="D1160" s="6" t="str">
        <f>IF(C1160="","",VLOOKUP($A1160,'Infos Gerais'!$A$2:$I$101,9,FALSE))</f>
        <v/>
      </c>
      <c r="E1160" s="126"/>
      <c r="F1160" s="127"/>
      <c r="G1160" s="128"/>
      <c r="H1160" s="115"/>
      <c r="I1160" s="129"/>
      <c r="J1160" s="115"/>
      <c r="K1160" s="131"/>
      <c r="L1160" s="130"/>
      <c r="M1160" s="82">
        <v>0</v>
      </c>
    </row>
    <row r="1161" spans="1:13" x14ac:dyDescent="0.25">
      <c r="A1161" s="96"/>
      <c r="B1161" s="44" t="str">
        <f>IF(C1161="","",VLOOKUP($A1161,'Infos Gerais'!$A$2:$D$101,4,FALSE))</f>
        <v/>
      </c>
      <c r="C1161" s="5" t="str">
        <f>IF(A1161="","",VLOOKUP($A1161,'Infos Gerais'!$A$2:$I$101,7,FALSE))</f>
        <v/>
      </c>
      <c r="D1161" s="6" t="str">
        <f>IF(C1161="","",VLOOKUP($A1161,'Infos Gerais'!$A$2:$I$101,9,FALSE))</f>
        <v/>
      </c>
      <c r="E1161" s="126"/>
      <c r="F1161" s="127"/>
      <c r="G1161" s="128"/>
      <c r="H1161" s="115"/>
      <c r="I1161" s="129"/>
      <c r="J1161" s="115"/>
      <c r="K1161" s="131"/>
      <c r="L1161" s="130"/>
      <c r="M1161" s="82">
        <v>0</v>
      </c>
    </row>
    <row r="1162" spans="1:13" x14ac:dyDescent="0.25">
      <c r="A1162" s="96"/>
      <c r="B1162" s="44" t="str">
        <f>IF(C1162="","",VLOOKUP($A1162,'Infos Gerais'!$A$2:$D$101,4,FALSE))</f>
        <v/>
      </c>
      <c r="C1162" s="5" t="str">
        <f>IF(A1162="","",VLOOKUP($A1162,'Infos Gerais'!$A$2:$I$101,7,FALSE))</f>
        <v/>
      </c>
      <c r="D1162" s="6" t="str">
        <f>IF(C1162="","",VLOOKUP($A1162,'Infos Gerais'!$A$2:$I$101,9,FALSE))</f>
        <v/>
      </c>
      <c r="E1162" s="126"/>
      <c r="F1162" s="127"/>
      <c r="G1162" s="128"/>
      <c r="H1162" s="115"/>
      <c r="I1162" s="129"/>
      <c r="J1162" s="115"/>
      <c r="K1162" s="131"/>
      <c r="L1162" s="130"/>
      <c r="M1162" s="82">
        <v>0</v>
      </c>
    </row>
    <row r="1163" spans="1:13" x14ac:dyDescent="0.25">
      <c r="A1163" s="96"/>
      <c r="B1163" s="44" t="str">
        <f>IF(C1163="","",VLOOKUP($A1163,'Infos Gerais'!$A$2:$D$101,4,FALSE))</f>
        <v/>
      </c>
      <c r="C1163" s="5" t="str">
        <f>IF(A1163="","",VLOOKUP($A1163,'Infos Gerais'!$A$2:$I$101,7,FALSE))</f>
        <v/>
      </c>
      <c r="D1163" s="6" t="str">
        <f>IF(C1163="","",VLOOKUP($A1163,'Infos Gerais'!$A$2:$I$101,9,FALSE))</f>
        <v/>
      </c>
      <c r="E1163" s="126"/>
      <c r="F1163" s="127"/>
      <c r="G1163" s="128"/>
      <c r="H1163" s="115"/>
      <c r="I1163" s="129"/>
      <c r="J1163" s="115"/>
      <c r="K1163" s="131"/>
      <c r="L1163" s="130"/>
      <c r="M1163" s="82">
        <v>0</v>
      </c>
    </row>
    <row r="1164" spans="1:13" x14ac:dyDescent="0.25">
      <c r="A1164" s="96"/>
      <c r="B1164" s="44" t="str">
        <f>IF(C1164="","",VLOOKUP($A1164,'Infos Gerais'!$A$2:$D$101,4,FALSE))</f>
        <v/>
      </c>
      <c r="C1164" s="5" t="str">
        <f>IF(A1164="","",VLOOKUP($A1164,'Infos Gerais'!$A$2:$I$101,7,FALSE))</f>
        <v/>
      </c>
      <c r="D1164" s="6" t="str">
        <f>IF(C1164="","",VLOOKUP($A1164,'Infos Gerais'!$A$2:$I$101,9,FALSE))</f>
        <v/>
      </c>
      <c r="E1164" s="126"/>
      <c r="F1164" s="127"/>
      <c r="G1164" s="128"/>
      <c r="H1164" s="115"/>
      <c r="I1164" s="129"/>
      <c r="J1164" s="115"/>
      <c r="K1164" s="131"/>
      <c r="L1164" s="130"/>
      <c r="M1164" s="82">
        <v>0</v>
      </c>
    </row>
    <row r="1165" spans="1:13" x14ac:dyDescent="0.25">
      <c r="A1165" s="96"/>
      <c r="B1165" s="44" t="str">
        <f>IF(C1165="","",VLOOKUP($A1165,'Infos Gerais'!$A$2:$D$101,4,FALSE))</f>
        <v/>
      </c>
      <c r="C1165" s="5" t="str">
        <f>IF(A1165="","",VLOOKUP($A1165,'Infos Gerais'!$A$2:$I$101,7,FALSE))</f>
        <v/>
      </c>
      <c r="D1165" s="6" t="str">
        <f>IF(C1165="","",VLOOKUP($A1165,'Infos Gerais'!$A$2:$I$101,9,FALSE))</f>
        <v/>
      </c>
      <c r="E1165" s="126"/>
      <c r="F1165" s="127"/>
      <c r="G1165" s="128"/>
      <c r="H1165" s="115"/>
      <c r="I1165" s="129"/>
      <c r="J1165" s="115"/>
      <c r="K1165" s="131"/>
      <c r="L1165" s="130"/>
      <c r="M1165" s="82">
        <v>0</v>
      </c>
    </row>
    <row r="1166" spans="1:13" x14ac:dyDescent="0.25">
      <c r="A1166" s="96"/>
      <c r="B1166" s="44" t="str">
        <f>IF(C1166="","",VLOOKUP($A1166,'Infos Gerais'!$A$2:$D$101,4,FALSE))</f>
        <v/>
      </c>
      <c r="C1166" s="5" t="str">
        <f>IF(A1166="","",VLOOKUP($A1166,'Infos Gerais'!$A$2:$I$101,7,FALSE))</f>
        <v/>
      </c>
      <c r="D1166" s="6" t="str">
        <f>IF(C1166="","",VLOOKUP($A1166,'Infos Gerais'!$A$2:$I$101,9,FALSE))</f>
        <v/>
      </c>
      <c r="E1166" s="126"/>
      <c r="F1166" s="127"/>
      <c r="G1166" s="128"/>
      <c r="H1166" s="115"/>
      <c r="I1166" s="129"/>
      <c r="J1166" s="115"/>
      <c r="K1166" s="131"/>
      <c r="L1166" s="130"/>
      <c r="M1166" s="82">
        <v>0</v>
      </c>
    </row>
    <row r="1167" spans="1:13" x14ac:dyDescent="0.25">
      <c r="A1167" s="96"/>
      <c r="B1167" s="44" t="str">
        <f>IF(C1167="","",VLOOKUP($A1167,'Infos Gerais'!$A$2:$D$101,4,FALSE))</f>
        <v/>
      </c>
      <c r="C1167" s="5" t="str">
        <f>IF(A1167="","",VLOOKUP($A1167,'Infos Gerais'!$A$2:$I$101,7,FALSE))</f>
        <v/>
      </c>
      <c r="D1167" s="6" t="str">
        <f>IF(C1167="","",VLOOKUP($A1167,'Infos Gerais'!$A$2:$I$101,9,FALSE))</f>
        <v/>
      </c>
      <c r="E1167" s="126"/>
      <c r="F1167" s="127"/>
      <c r="G1167" s="128"/>
      <c r="H1167" s="115"/>
      <c r="I1167" s="129"/>
      <c r="J1167" s="115"/>
      <c r="K1167" s="131"/>
      <c r="L1167" s="130"/>
      <c r="M1167" s="82">
        <v>0</v>
      </c>
    </row>
    <row r="1168" spans="1:13" x14ac:dyDescent="0.25">
      <c r="A1168" s="96"/>
      <c r="B1168" s="44" t="str">
        <f>IF(C1168="","",VLOOKUP($A1168,'Infos Gerais'!$A$2:$D$101,4,FALSE))</f>
        <v/>
      </c>
      <c r="C1168" s="5" t="str">
        <f>IF(A1168="","",VLOOKUP($A1168,'Infos Gerais'!$A$2:$I$101,7,FALSE))</f>
        <v/>
      </c>
      <c r="D1168" s="6" t="str">
        <f>IF(C1168="","",VLOOKUP($A1168,'Infos Gerais'!$A$2:$I$101,9,FALSE))</f>
        <v/>
      </c>
      <c r="E1168" s="126"/>
      <c r="F1168" s="127"/>
      <c r="G1168" s="128"/>
      <c r="H1168" s="115"/>
      <c r="I1168" s="129"/>
      <c r="J1168" s="115"/>
      <c r="K1168" s="131"/>
      <c r="L1168" s="130"/>
      <c r="M1168" s="82">
        <v>0</v>
      </c>
    </row>
    <row r="1169" spans="1:13" x14ac:dyDescent="0.25">
      <c r="A1169" s="96"/>
      <c r="B1169" s="44" t="str">
        <f>IF(C1169="","",VLOOKUP($A1169,'Infos Gerais'!$A$2:$D$101,4,FALSE))</f>
        <v/>
      </c>
      <c r="C1169" s="5" t="str">
        <f>IF(A1169="","",VLOOKUP($A1169,'Infos Gerais'!$A$2:$I$101,7,FALSE))</f>
        <v/>
      </c>
      <c r="D1169" s="6" t="str">
        <f>IF(C1169="","",VLOOKUP($A1169,'Infos Gerais'!$A$2:$I$101,9,FALSE))</f>
        <v/>
      </c>
      <c r="E1169" s="126"/>
      <c r="F1169" s="127"/>
      <c r="G1169" s="128"/>
      <c r="H1169" s="115"/>
      <c r="I1169" s="129"/>
      <c r="J1169" s="115"/>
      <c r="K1169" s="131"/>
      <c r="L1169" s="130"/>
      <c r="M1169" s="82">
        <v>0</v>
      </c>
    </row>
    <row r="1170" spans="1:13" x14ac:dyDescent="0.25">
      <c r="A1170" s="96"/>
      <c r="B1170" s="44" t="str">
        <f>IF(C1170="","",VLOOKUP($A1170,'Infos Gerais'!$A$2:$D$101,4,FALSE))</f>
        <v/>
      </c>
      <c r="C1170" s="5" t="str">
        <f>IF(A1170="","",VLOOKUP($A1170,'Infos Gerais'!$A$2:$I$101,7,FALSE))</f>
        <v/>
      </c>
      <c r="D1170" s="6" t="str">
        <f>IF(C1170="","",VLOOKUP($A1170,'Infos Gerais'!$A$2:$I$101,9,FALSE))</f>
        <v/>
      </c>
      <c r="E1170" s="126"/>
      <c r="F1170" s="127"/>
      <c r="G1170" s="128"/>
      <c r="H1170" s="115"/>
      <c r="I1170" s="129"/>
      <c r="J1170" s="115"/>
      <c r="K1170" s="131"/>
      <c r="L1170" s="130"/>
      <c r="M1170" s="82">
        <v>0</v>
      </c>
    </row>
    <row r="1171" spans="1:13" x14ac:dyDescent="0.25">
      <c r="A1171" s="96"/>
      <c r="B1171" s="44" t="str">
        <f>IF(C1171="","",VLOOKUP($A1171,'Infos Gerais'!$A$2:$D$101,4,FALSE))</f>
        <v/>
      </c>
      <c r="C1171" s="5" t="str">
        <f>IF(A1171="","",VLOOKUP($A1171,'Infos Gerais'!$A$2:$I$101,7,FALSE))</f>
        <v/>
      </c>
      <c r="D1171" s="6" t="str">
        <f>IF(C1171="","",VLOOKUP($A1171,'Infos Gerais'!$A$2:$I$101,9,FALSE))</f>
        <v/>
      </c>
      <c r="E1171" s="126"/>
      <c r="F1171" s="127"/>
      <c r="G1171" s="128"/>
      <c r="H1171" s="115"/>
      <c r="I1171" s="129"/>
      <c r="J1171" s="115"/>
      <c r="K1171" s="131"/>
      <c r="L1171" s="130"/>
      <c r="M1171" s="82">
        <v>0</v>
      </c>
    </row>
    <row r="1172" spans="1:13" x14ac:dyDescent="0.25">
      <c r="A1172" s="96"/>
      <c r="B1172" s="44" t="str">
        <f>IF(C1172="","",VLOOKUP($A1172,'Infos Gerais'!$A$2:$D$101,4,FALSE))</f>
        <v/>
      </c>
      <c r="C1172" s="5" t="str">
        <f>IF(A1172="","",VLOOKUP($A1172,'Infos Gerais'!$A$2:$I$101,7,FALSE))</f>
        <v/>
      </c>
      <c r="D1172" s="6" t="str">
        <f>IF(C1172="","",VLOOKUP($A1172,'Infos Gerais'!$A$2:$I$101,9,FALSE))</f>
        <v/>
      </c>
      <c r="E1172" s="126"/>
      <c r="F1172" s="127"/>
      <c r="G1172" s="128"/>
      <c r="H1172" s="115"/>
      <c r="I1172" s="129"/>
      <c r="J1172" s="115"/>
      <c r="K1172" s="131"/>
      <c r="L1172" s="130"/>
      <c r="M1172" s="82">
        <v>0</v>
      </c>
    </row>
    <row r="1173" spans="1:13" x14ac:dyDescent="0.25">
      <c r="A1173" s="96"/>
      <c r="B1173" s="44" t="str">
        <f>IF(C1173="","",VLOOKUP($A1173,'Infos Gerais'!$A$2:$D$101,4,FALSE))</f>
        <v/>
      </c>
      <c r="C1173" s="5" t="str">
        <f>IF(A1173="","",VLOOKUP($A1173,'Infos Gerais'!$A$2:$I$101,7,FALSE))</f>
        <v/>
      </c>
      <c r="D1173" s="6" t="str">
        <f>IF(C1173="","",VLOOKUP($A1173,'Infos Gerais'!$A$2:$I$101,9,FALSE))</f>
        <v/>
      </c>
      <c r="E1173" s="126"/>
      <c r="F1173" s="127"/>
      <c r="G1173" s="128"/>
      <c r="H1173" s="115"/>
      <c r="I1173" s="129"/>
      <c r="J1173" s="115"/>
      <c r="K1173" s="131"/>
      <c r="L1173" s="130"/>
      <c r="M1173" s="82">
        <v>0</v>
      </c>
    </row>
    <row r="1174" spans="1:13" x14ac:dyDescent="0.25">
      <c r="A1174" s="96"/>
      <c r="B1174" s="44" t="str">
        <f>IF(C1174="","",VLOOKUP($A1174,'Infos Gerais'!$A$2:$D$101,4,FALSE))</f>
        <v/>
      </c>
      <c r="C1174" s="5" t="str">
        <f>IF(A1174="","",VLOOKUP($A1174,'Infos Gerais'!$A$2:$I$101,7,FALSE))</f>
        <v/>
      </c>
      <c r="D1174" s="6" t="str">
        <f>IF(C1174="","",VLOOKUP($A1174,'Infos Gerais'!$A$2:$I$101,9,FALSE))</f>
        <v/>
      </c>
      <c r="E1174" s="126"/>
      <c r="F1174" s="127"/>
      <c r="G1174" s="128"/>
      <c r="H1174" s="115"/>
      <c r="I1174" s="129"/>
      <c r="J1174" s="115"/>
      <c r="K1174" s="131"/>
      <c r="L1174" s="130"/>
      <c r="M1174" s="82">
        <v>0</v>
      </c>
    </row>
    <row r="1175" spans="1:13" x14ac:dyDescent="0.25">
      <c r="A1175" s="96"/>
      <c r="B1175" s="44" t="str">
        <f>IF(C1175="","",VLOOKUP($A1175,'Infos Gerais'!$A$2:$D$101,4,FALSE))</f>
        <v/>
      </c>
      <c r="C1175" s="5" t="str">
        <f>IF(A1175="","",VLOOKUP($A1175,'Infos Gerais'!$A$2:$I$101,7,FALSE))</f>
        <v/>
      </c>
      <c r="D1175" s="6" t="str">
        <f>IF(C1175="","",VLOOKUP($A1175,'Infos Gerais'!$A$2:$I$101,9,FALSE))</f>
        <v/>
      </c>
      <c r="E1175" s="126"/>
      <c r="F1175" s="127"/>
      <c r="G1175" s="128"/>
      <c r="H1175" s="115"/>
      <c r="I1175" s="129"/>
      <c r="J1175" s="115"/>
      <c r="K1175" s="131"/>
      <c r="L1175" s="130"/>
      <c r="M1175" s="82">
        <v>0</v>
      </c>
    </row>
    <row r="1176" spans="1:13" x14ac:dyDescent="0.25">
      <c r="A1176" s="96"/>
      <c r="B1176" s="44" t="str">
        <f>IF(C1176="","",VLOOKUP($A1176,'Infos Gerais'!$A$2:$D$101,4,FALSE))</f>
        <v/>
      </c>
      <c r="C1176" s="5" t="str">
        <f>IF(A1176="","",VLOOKUP($A1176,'Infos Gerais'!$A$2:$I$101,7,FALSE))</f>
        <v/>
      </c>
      <c r="D1176" s="6" t="str">
        <f>IF(C1176="","",VLOOKUP($A1176,'Infos Gerais'!$A$2:$I$101,9,FALSE))</f>
        <v/>
      </c>
      <c r="E1176" s="126"/>
      <c r="F1176" s="127"/>
      <c r="G1176" s="128"/>
      <c r="H1176" s="115"/>
      <c r="I1176" s="129"/>
      <c r="J1176" s="115"/>
      <c r="K1176" s="131"/>
      <c r="L1176" s="130"/>
      <c r="M1176" s="82">
        <v>0</v>
      </c>
    </row>
    <row r="1177" spans="1:13" x14ac:dyDescent="0.25">
      <c r="A1177" s="96"/>
      <c r="B1177" s="44" t="str">
        <f>IF(C1177="","",VLOOKUP($A1177,'Infos Gerais'!$A$2:$D$101,4,FALSE))</f>
        <v/>
      </c>
      <c r="C1177" s="5" t="str">
        <f>IF(A1177="","",VLOOKUP($A1177,'Infos Gerais'!$A$2:$I$101,7,FALSE))</f>
        <v/>
      </c>
      <c r="D1177" s="6" t="str">
        <f>IF(C1177="","",VLOOKUP($A1177,'Infos Gerais'!$A$2:$I$101,9,FALSE))</f>
        <v/>
      </c>
      <c r="E1177" s="126"/>
      <c r="F1177" s="127"/>
      <c r="G1177" s="128"/>
      <c r="H1177" s="115"/>
      <c r="I1177" s="129"/>
      <c r="J1177" s="115"/>
      <c r="K1177" s="131"/>
      <c r="L1177" s="130"/>
      <c r="M1177" s="82">
        <v>0</v>
      </c>
    </row>
    <row r="1178" spans="1:13" x14ac:dyDescent="0.25">
      <c r="A1178" s="96"/>
      <c r="B1178" s="44" t="str">
        <f>IF(C1178="","",VLOOKUP($A1178,'Infos Gerais'!$A$2:$D$101,4,FALSE))</f>
        <v/>
      </c>
      <c r="C1178" s="5" t="str">
        <f>IF(A1178="","",VLOOKUP($A1178,'Infos Gerais'!$A$2:$I$101,7,FALSE))</f>
        <v/>
      </c>
      <c r="D1178" s="6" t="str">
        <f>IF(C1178="","",VLOOKUP($A1178,'Infos Gerais'!$A$2:$I$101,9,FALSE))</f>
        <v/>
      </c>
      <c r="E1178" s="126"/>
      <c r="F1178" s="127"/>
      <c r="G1178" s="128"/>
      <c r="H1178" s="115"/>
      <c r="I1178" s="129"/>
      <c r="J1178" s="115"/>
      <c r="K1178" s="131"/>
      <c r="L1178" s="130"/>
      <c r="M1178" s="82">
        <v>0</v>
      </c>
    </row>
    <row r="1179" spans="1:13" x14ac:dyDescent="0.25">
      <c r="A1179" s="96"/>
      <c r="B1179" s="44" t="str">
        <f>IF(C1179="","",VLOOKUP($A1179,'Infos Gerais'!$A$2:$D$101,4,FALSE))</f>
        <v/>
      </c>
      <c r="C1179" s="5" t="str">
        <f>IF(A1179="","",VLOOKUP($A1179,'Infos Gerais'!$A$2:$I$101,7,FALSE))</f>
        <v/>
      </c>
      <c r="D1179" s="6" t="str">
        <f>IF(C1179="","",VLOOKUP($A1179,'Infos Gerais'!$A$2:$I$101,9,FALSE))</f>
        <v/>
      </c>
      <c r="E1179" s="126"/>
      <c r="F1179" s="127"/>
      <c r="G1179" s="128"/>
      <c r="H1179" s="115"/>
      <c r="I1179" s="129"/>
      <c r="J1179" s="115"/>
      <c r="K1179" s="131"/>
      <c r="L1179" s="130"/>
      <c r="M1179" s="82">
        <v>0</v>
      </c>
    </row>
    <row r="1180" spans="1:13" x14ac:dyDescent="0.25">
      <c r="A1180" s="96"/>
      <c r="B1180" s="44" t="str">
        <f>IF(C1180="","",VLOOKUP($A1180,'Infos Gerais'!$A$2:$D$101,4,FALSE))</f>
        <v/>
      </c>
      <c r="C1180" s="5" t="str">
        <f>IF(A1180="","",VLOOKUP($A1180,'Infos Gerais'!$A$2:$I$101,7,FALSE))</f>
        <v/>
      </c>
      <c r="D1180" s="6" t="str">
        <f>IF(C1180="","",VLOOKUP($A1180,'Infos Gerais'!$A$2:$I$101,9,FALSE))</f>
        <v/>
      </c>
      <c r="E1180" s="126"/>
      <c r="F1180" s="127"/>
      <c r="G1180" s="128"/>
      <c r="H1180" s="115"/>
      <c r="I1180" s="129"/>
      <c r="J1180" s="115"/>
      <c r="K1180" s="131"/>
      <c r="L1180" s="130"/>
      <c r="M1180" s="82">
        <v>0</v>
      </c>
    </row>
    <row r="1181" spans="1:13" x14ac:dyDescent="0.25">
      <c r="A1181" s="96"/>
      <c r="B1181" s="44" t="str">
        <f>IF(C1181="","",VLOOKUP($A1181,'Infos Gerais'!$A$2:$D$101,4,FALSE))</f>
        <v/>
      </c>
      <c r="C1181" s="5" t="str">
        <f>IF(A1181="","",VLOOKUP($A1181,'Infos Gerais'!$A$2:$I$101,7,FALSE))</f>
        <v/>
      </c>
      <c r="D1181" s="6" t="str">
        <f>IF(C1181="","",VLOOKUP($A1181,'Infos Gerais'!$A$2:$I$101,9,FALSE))</f>
        <v/>
      </c>
      <c r="E1181" s="126"/>
      <c r="F1181" s="127"/>
      <c r="G1181" s="128"/>
      <c r="H1181" s="115"/>
      <c r="I1181" s="129"/>
      <c r="J1181" s="115"/>
      <c r="K1181" s="131"/>
      <c r="L1181" s="130"/>
      <c r="M1181" s="82">
        <v>0</v>
      </c>
    </row>
    <row r="1182" spans="1:13" x14ac:dyDescent="0.25">
      <c r="A1182" s="96"/>
      <c r="B1182" s="44" t="str">
        <f>IF(C1182="","",VLOOKUP($A1182,'Infos Gerais'!$A$2:$D$101,4,FALSE))</f>
        <v/>
      </c>
      <c r="C1182" s="5" t="str">
        <f>IF(A1182="","",VLOOKUP($A1182,'Infos Gerais'!$A$2:$I$101,7,FALSE))</f>
        <v/>
      </c>
      <c r="D1182" s="6" t="str">
        <f>IF(C1182="","",VLOOKUP($A1182,'Infos Gerais'!$A$2:$I$101,9,FALSE))</f>
        <v/>
      </c>
      <c r="E1182" s="126"/>
      <c r="F1182" s="127"/>
      <c r="G1182" s="128"/>
      <c r="H1182" s="115"/>
      <c r="I1182" s="129"/>
      <c r="J1182" s="115"/>
      <c r="K1182" s="131"/>
      <c r="L1182" s="130"/>
      <c r="M1182" s="82">
        <v>0</v>
      </c>
    </row>
    <row r="1183" spans="1:13" x14ac:dyDescent="0.25">
      <c r="A1183" s="96"/>
      <c r="B1183" s="44" t="str">
        <f>IF(C1183="","",VLOOKUP($A1183,'Infos Gerais'!$A$2:$D$101,4,FALSE))</f>
        <v/>
      </c>
      <c r="C1183" s="5" t="str">
        <f>IF(A1183="","",VLOOKUP($A1183,'Infos Gerais'!$A$2:$I$101,7,FALSE))</f>
        <v/>
      </c>
      <c r="D1183" s="6" t="str">
        <f>IF(C1183="","",VLOOKUP($A1183,'Infos Gerais'!$A$2:$I$101,9,FALSE))</f>
        <v/>
      </c>
      <c r="E1183" s="126"/>
      <c r="F1183" s="127"/>
      <c r="G1183" s="128"/>
      <c r="H1183" s="115"/>
      <c r="I1183" s="129"/>
      <c r="J1183" s="115"/>
      <c r="K1183" s="131"/>
      <c r="L1183" s="130"/>
      <c r="M1183" s="82">
        <v>0</v>
      </c>
    </row>
    <row r="1184" spans="1:13" x14ac:dyDescent="0.25">
      <c r="A1184" s="96"/>
      <c r="B1184" s="44" t="str">
        <f>IF(C1184="","",VLOOKUP($A1184,'Infos Gerais'!$A$2:$D$101,4,FALSE))</f>
        <v/>
      </c>
      <c r="C1184" s="5" t="str">
        <f>IF(A1184="","",VLOOKUP($A1184,'Infos Gerais'!$A$2:$I$101,7,FALSE))</f>
        <v/>
      </c>
      <c r="D1184" s="6" t="str">
        <f>IF(C1184="","",VLOOKUP($A1184,'Infos Gerais'!$A$2:$I$101,9,FALSE))</f>
        <v/>
      </c>
      <c r="E1184" s="126"/>
      <c r="F1184" s="127"/>
      <c r="G1184" s="128"/>
      <c r="H1184" s="115"/>
      <c r="I1184" s="129"/>
      <c r="J1184" s="115"/>
      <c r="K1184" s="131"/>
      <c r="L1184" s="130"/>
      <c r="M1184" s="82">
        <v>0</v>
      </c>
    </row>
    <row r="1185" spans="1:13" x14ac:dyDescent="0.25">
      <c r="A1185" s="96"/>
      <c r="B1185" s="44" t="str">
        <f>IF(C1185="","",VLOOKUP($A1185,'Infos Gerais'!$A$2:$D$101,4,FALSE))</f>
        <v/>
      </c>
      <c r="C1185" s="5" t="str">
        <f>IF(A1185="","",VLOOKUP($A1185,'Infos Gerais'!$A$2:$I$101,7,FALSE))</f>
        <v/>
      </c>
      <c r="D1185" s="6" t="str">
        <f>IF(C1185="","",VLOOKUP($A1185,'Infos Gerais'!$A$2:$I$101,9,FALSE))</f>
        <v/>
      </c>
      <c r="E1185" s="126"/>
      <c r="F1185" s="127"/>
      <c r="G1185" s="128"/>
      <c r="H1185" s="115"/>
      <c r="I1185" s="129"/>
      <c r="J1185" s="115"/>
      <c r="K1185" s="131"/>
      <c r="L1185" s="130"/>
      <c r="M1185" s="82">
        <v>0</v>
      </c>
    </row>
    <row r="1186" spans="1:13" x14ac:dyDescent="0.25">
      <c r="A1186" s="96"/>
      <c r="B1186" s="44" t="str">
        <f>IF(C1186="","",VLOOKUP($A1186,'Infos Gerais'!$A$2:$D$101,4,FALSE))</f>
        <v/>
      </c>
      <c r="C1186" s="5" t="str">
        <f>IF(A1186="","",VLOOKUP($A1186,'Infos Gerais'!$A$2:$I$101,7,FALSE))</f>
        <v/>
      </c>
      <c r="D1186" s="6" t="str">
        <f>IF(C1186="","",VLOOKUP($A1186,'Infos Gerais'!$A$2:$I$101,9,FALSE))</f>
        <v/>
      </c>
      <c r="E1186" s="126"/>
      <c r="F1186" s="127"/>
      <c r="G1186" s="128"/>
      <c r="H1186" s="115"/>
      <c r="I1186" s="129"/>
      <c r="J1186" s="115"/>
      <c r="K1186" s="131"/>
      <c r="L1186" s="130"/>
      <c r="M1186" s="82">
        <v>0</v>
      </c>
    </row>
    <row r="1187" spans="1:13" x14ac:dyDescent="0.25">
      <c r="A1187" s="96"/>
      <c r="B1187" s="44" t="str">
        <f>IF(C1187="","",VLOOKUP($A1187,'Infos Gerais'!$A$2:$D$101,4,FALSE))</f>
        <v/>
      </c>
      <c r="C1187" s="5" t="str">
        <f>IF(A1187="","",VLOOKUP($A1187,'Infos Gerais'!$A$2:$I$101,7,FALSE))</f>
        <v/>
      </c>
      <c r="D1187" s="6" t="str">
        <f>IF(C1187="","",VLOOKUP($A1187,'Infos Gerais'!$A$2:$I$101,9,FALSE))</f>
        <v/>
      </c>
      <c r="E1187" s="126"/>
      <c r="F1187" s="127"/>
      <c r="G1187" s="128"/>
      <c r="H1187" s="115"/>
      <c r="I1187" s="129"/>
      <c r="J1187" s="115"/>
      <c r="K1187" s="131"/>
      <c r="L1187" s="130"/>
      <c r="M1187" s="82">
        <v>0</v>
      </c>
    </row>
    <row r="1188" spans="1:13" x14ac:dyDescent="0.25">
      <c r="A1188" s="96"/>
      <c r="B1188" s="44" t="str">
        <f>IF(C1188="","",VLOOKUP($A1188,'Infos Gerais'!$A$2:$D$101,4,FALSE))</f>
        <v/>
      </c>
      <c r="C1188" s="5" t="str">
        <f>IF(A1188="","",VLOOKUP($A1188,'Infos Gerais'!$A$2:$I$101,7,FALSE))</f>
        <v/>
      </c>
      <c r="D1188" s="6" t="str">
        <f>IF(C1188="","",VLOOKUP($A1188,'Infos Gerais'!$A$2:$I$101,9,FALSE))</f>
        <v/>
      </c>
      <c r="E1188" s="126"/>
      <c r="F1188" s="127"/>
      <c r="G1188" s="128"/>
      <c r="H1188" s="115"/>
      <c r="I1188" s="129"/>
      <c r="J1188" s="115"/>
      <c r="K1188" s="131"/>
      <c r="L1188" s="130"/>
      <c r="M1188" s="82">
        <v>0</v>
      </c>
    </row>
    <row r="1189" spans="1:13" x14ac:dyDescent="0.25">
      <c r="A1189" s="96"/>
      <c r="B1189" s="44" t="str">
        <f>IF(C1189="","",VLOOKUP($A1189,'Infos Gerais'!$A$2:$D$101,4,FALSE))</f>
        <v/>
      </c>
      <c r="C1189" s="5" t="str">
        <f>IF(A1189="","",VLOOKUP($A1189,'Infos Gerais'!$A$2:$I$101,7,FALSE))</f>
        <v/>
      </c>
      <c r="D1189" s="6" t="str">
        <f>IF(C1189="","",VLOOKUP($A1189,'Infos Gerais'!$A$2:$I$101,9,FALSE))</f>
        <v/>
      </c>
      <c r="E1189" s="126"/>
      <c r="F1189" s="127"/>
      <c r="G1189" s="128"/>
      <c r="H1189" s="115"/>
      <c r="I1189" s="129"/>
      <c r="J1189" s="115"/>
      <c r="K1189" s="131"/>
      <c r="L1189" s="130"/>
      <c r="M1189" s="82">
        <v>0</v>
      </c>
    </row>
    <row r="1190" spans="1:13" x14ac:dyDescent="0.25">
      <c r="A1190" s="96"/>
      <c r="B1190" s="44" t="str">
        <f>IF(C1190="","",VLOOKUP($A1190,'Infos Gerais'!$A$2:$D$101,4,FALSE))</f>
        <v/>
      </c>
      <c r="C1190" s="5" t="str">
        <f>IF(A1190="","",VLOOKUP($A1190,'Infos Gerais'!$A$2:$I$101,7,FALSE))</f>
        <v/>
      </c>
      <c r="D1190" s="6" t="str">
        <f>IF(C1190="","",VLOOKUP($A1190,'Infos Gerais'!$A$2:$I$101,9,FALSE))</f>
        <v/>
      </c>
      <c r="E1190" s="126"/>
      <c r="F1190" s="127"/>
      <c r="G1190" s="128"/>
      <c r="H1190" s="115"/>
      <c r="I1190" s="129"/>
      <c r="J1190" s="115"/>
      <c r="K1190" s="131"/>
      <c r="L1190" s="130"/>
      <c r="M1190" s="82">
        <v>0</v>
      </c>
    </row>
    <row r="1191" spans="1:13" x14ac:dyDescent="0.25">
      <c r="A1191" s="96"/>
      <c r="B1191" s="44" t="str">
        <f>IF(C1191="","",VLOOKUP($A1191,'Infos Gerais'!$A$2:$D$101,4,FALSE))</f>
        <v/>
      </c>
      <c r="C1191" s="5" t="str">
        <f>IF(A1191="","",VLOOKUP($A1191,'Infos Gerais'!$A$2:$I$101,7,FALSE))</f>
        <v/>
      </c>
      <c r="D1191" s="6" t="str">
        <f>IF(C1191="","",VLOOKUP($A1191,'Infos Gerais'!$A$2:$I$101,9,FALSE))</f>
        <v/>
      </c>
      <c r="E1191" s="126"/>
      <c r="F1191" s="127"/>
      <c r="G1191" s="128"/>
      <c r="H1191" s="115"/>
      <c r="I1191" s="129"/>
      <c r="J1191" s="115"/>
      <c r="K1191" s="131"/>
      <c r="L1191" s="130"/>
      <c r="M1191" s="82">
        <v>0</v>
      </c>
    </row>
    <row r="1192" spans="1:13" x14ac:dyDescent="0.25">
      <c r="A1192" s="96"/>
      <c r="B1192" s="44" t="str">
        <f>IF(C1192="","",VLOOKUP($A1192,'Infos Gerais'!$A$2:$D$101,4,FALSE))</f>
        <v/>
      </c>
      <c r="C1192" s="5" t="str">
        <f>IF(A1192="","",VLOOKUP($A1192,'Infos Gerais'!$A$2:$I$101,7,FALSE))</f>
        <v/>
      </c>
      <c r="D1192" s="6" t="str">
        <f>IF(C1192="","",VLOOKUP($A1192,'Infos Gerais'!$A$2:$I$101,9,FALSE))</f>
        <v/>
      </c>
      <c r="E1192" s="126"/>
      <c r="F1192" s="127"/>
      <c r="G1192" s="128"/>
      <c r="H1192" s="115"/>
      <c r="I1192" s="129"/>
      <c r="J1192" s="115"/>
      <c r="K1192" s="131"/>
      <c r="L1192" s="130"/>
      <c r="M1192" s="82">
        <v>0</v>
      </c>
    </row>
    <row r="1193" spans="1:13" x14ac:dyDescent="0.25">
      <c r="A1193" s="96"/>
      <c r="B1193" s="44" t="str">
        <f>IF(C1193="","",VLOOKUP($A1193,'Infos Gerais'!$A$2:$D$101,4,FALSE))</f>
        <v/>
      </c>
      <c r="C1193" s="5" t="str">
        <f>IF(A1193="","",VLOOKUP($A1193,'Infos Gerais'!$A$2:$I$101,7,FALSE))</f>
        <v/>
      </c>
      <c r="D1193" s="6" t="str">
        <f>IF(C1193="","",VLOOKUP($A1193,'Infos Gerais'!$A$2:$I$101,9,FALSE))</f>
        <v/>
      </c>
      <c r="E1193" s="126"/>
      <c r="F1193" s="127"/>
      <c r="G1193" s="128"/>
      <c r="H1193" s="115"/>
      <c r="I1193" s="129"/>
      <c r="J1193" s="115"/>
      <c r="K1193" s="131"/>
      <c r="L1193" s="130"/>
      <c r="M1193" s="82">
        <v>0</v>
      </c>
    </row>
    <row r="1194" spans="1:13" x14ac:dyDescent="0.25">
      <c r="A1194" s="96"/>
      <c r="B1194" s="44" t="str">
        <f>IF(C1194="","",VLOOKUP($A1194,'Infos Gerais'!$A$2:$D$101,4,FALSE))</f>
        <v/>
      </c>
      <c r="C1194" s="5" t="str">
        <f>IF(A1194="","",VLOOKUP($A1194,'Infos Gerais'!$A$2:$I$101,7,FALSE))</f>
        <v/>
      </c>
      <c r="D1194" s="6" t="str">
        <f>IF(C1194="","",VLOOKUP($A1194,'Infos Gerais'!$A$2:$I$101,9,FALSE))</f>
        <v/>
      </c>
      <c r="E1194" s="126"/>
      <c r="F1194" s="127"/>
      <c r="G1194" s="128"/>
      <c r="H1194" s="115"/>
      <c r="I1194" s="129"/>
      <c r="J1194" s="115"/>
      <c r="K1194" s="131"/>
      <c r="L1194" s="130"/>
      <c r="M1194" s="82">
        <v>0</v>
      </c>
    </row>
    <row r="1195" spans="1:13" x14ac:dyDescent="0.25">
      <c r="A1195" s="96"/>
      <c r="B1195" s="44" t="str">
        <f>IF(C1195="","",VLOOKUP($A1195,'Infos Gerais'!$A$2:$D$101,4,FALSE))</f>
        <v/>
      </c>
      <c r="C1195" s="5" t="str">
        <f>IF(A1195="","",VLOOKUP($A1195,'Infos Gerais'!$A$2:$I$101,7,FALSE))</f>
        <v/>
      </c>
      <c r="D1195" s="6" t="str">
        <f>IF(C1195="","",VLOOKUP($A1195,'Infos Gerais'!$A$2:$I$101,9,FALSE))</f>
        <v/>
      </c>
      <c r="E1195" s="126"/>
      <c r="F1195" s="127"/>
      <c r="G1195" s="128"/>
      <c r="H1195" s="115"/>
      <c r="I1195" s="129"/>
      <c r="J1195" s="115"/>
      <c r="K1195" s="131"/>
      <c r="L1195" s="130"/>
      <c r="M1195" s="82">
        <v>0</v>
      </c>
    </row>
    <row r="1196" spans="1:13" x14ac:dyDescent="0.25">
      <c r="A1196" s="96"/>
      <c r="B1196" s="44" t="str">
        <f>IF(C1196="","",VLOOKUP($A1196,'Infos Gerais'!$A$2:$D$101,4,FALSE))</f>
        <v/>
      </c>
      <c r="C1196" s="5" t="str">
        <f>IF(A1196="","",VLOOKUP($A1196,'Infos Gerais'!$A$2:$I$101,7,FALSE))</f>
        <v/>
      </c>
      <c r="D1196" s="6" t="str">
        <f>IF(C1196="","",VLOOKUP($A1196,'Infos Gerais'!$A$2:$I$101,9,FALSE))</f>
        <v/>
      </c>
      <c r="E1196" s="126"/>
      <c r="F1196" s="127"/>
      <c r="G1196" s="128"/>
      <c r="H1196" s="115"/>
      <c r="I1196" s="129"/>
      <c r="J1196" s="115"/>
      <c r="K1196" s="131"/>
      <c r="L1196" s="130"/>
      <c r="M1196" s="82">
        <v>0</v>
      </c>
    </row>
    <row r="1197" spans="1:13" x14ac:dyDescent="0.25">
      <c r="A1197" s="96"/>
      <c r="B1197" s="44" t="str">
        <f>IF(C1197="","",VLOOKUP($A1197,'Infos Gerais'!$A$2:$D$101,4,FALSE))</f>
        <v/>
      </c>
      <c r="C1197" s="5" t="str">
        <f>IF(A1197="","",VLOOKUP($A1197,'Infos Gerais'!$A$2:$I$101,7,FALSE))</f>
        <v/>
      </c>
      <c r="D1197" s="6" t="str">
        <f>IF(C1197="","",VLOOKUP($A1197,'Infos Gerais'!$A$2:$I$101,9,FALSE))</f>
        <v/>
      </c>
      <c r="E1197" s="126"/>
      <c r="F1197" s="127"/>
      <c r="G1197" s="128"/>
      <c r="H1197" s="115"/>
      <c r="I1197" s="129"/>
      <c r="J1197" s="115"/>
      <c r="K1197" s="131"/>
      <c r="L1197" s="130"/>
      <c r="M1197" s="82">
        <v>0</v>
      </c>
    </row>
    <row r="1198" spans="1:13" x14ac:dyDescent="0.25">
      <c r="A1198" s="96"/>
      <c r="B1198" s="44" t="str">
        <f>IF(C1198="","",VLOOKUP($A1198,'Infos Gerais'!$A$2:$D$101,4,FALSE))</f>
        <v/>
      </c>
      <c r="C1198" s="5" t="str">
        <f>IF(A1198="","",VLOOKUP($A1198,'Infos Gerais'!$A$2:$I$101,7,FALSE))</f>
        <v/>
      </c>
      <c r="D1198" s="6" t="str">
        <f>IF(C1198="","",VLOOKUP($A1198,'Infos Gerais'!$A$2:$I$101,9,FALSE))</f>
        <v/>
      </c>
      <c r="E1198" s="126"/>
      <c r="F1198" s="127"/>
      <c r="G1198" s="128"/>
      <c r="H1198" s="115"/>
      <c r="I1198" s="129"/>
      <c r="J1198" s="115"/>
      <c r="K1198" s="131"/>
      <c r="L1198" s="130"/>
      <c r="M1198" s="82">
        <v>0</v>
      </c>
    </row>
    <row r="1199" spans="1:13" x14ac:dyDescent="0.25">
      <c r="A1199" s="96"/>
      <c r="B1199" s="44" t="str">
        <f>IF(C1199="","",VLOOKUP($A1199,'Infos Gerais'!$A$2:$D$101,4,FALSE))</f>
        <v/>
      </c>
      <c r="C1199" s="5" t="str">
        <f>IF(A1199="","",VLOOKUP($A1199,'Infos Gerais'!$A$2:$I$101,7,FALSE))</f>
        <v/>
      </c>
      <c r="D1199" s="6" t="str">
        <f>IF(C1199="","",VLOOKUP($A1199,'Infos Gerais'!$A$2:$I$101,9,FALSE))</f>
        <v/>
      </c>
      <c r="E1199" s="126"/>
      <c r="F1199" s="127"/>
      <c r="G1199" s="128"/>
      <c r="H1199" s="115"/>
      <c r="I1199" s="129"/>
      <c r="J1199" s="115"/>
      <c r="K1199" s="131"/>
      <c r="L1199" s="130"/>
      <c r="M1199" s="82">
        <v>0</v>
      </c>
    </row>
    <row r="1200" spans="1:13" x14ac:dyDescent="0.25">
      <c r="A1200" s="96"/>
      <c r="B1200" s="44" t="str">
        <f>IF(C1200="","",VLOOKUP($A1200,'Infos Gerais'!$A$2:$D$101,4,FALSE))</f>
        <v/>
      </c>
      <c r="C1200" s="5" t="str">
        <f>IF(A1200="","",VLOOKUP($A1200,'Infos Gerais'!$A$2:$I$101,7,FALSE))</f>
        <v/>
      </c>
      <c r="D1200" s="6" t="str">
        <f>IF(C1200="","",VLOOKUP($A1200,'Infos Gerais'!$A$2:$I$101,9,FALSE))</f>
        <v/>
      </c>
      <c r="E1200" s="126"/>
      <c r="F1200" s="127"/>
      <c r="G1200" s="128"/>
      <c r="H1200" s="115"/>
      <c r="I1200" s="129"/>
      <c r="J1200" s="115"/>
      <c r="K1200" s="131"/>
      <c r="L1200" s="130"/>
      <c r="M1200" s="82">
        <v>0</v>
      </c>
    </row>
    <row r="1201" spans="1:13" x14ac:dyDescent="0.25">
      <c r="A1201" s="96"/>
      <c r="B1201" s="44" t="str">
        <f>IF(C1201="","",VLOOKUP($A1201,'Infos Gerais'!$A$2:$D$101,4,FALSE))</f>
        <v/>
      </c>
      <c r="C1201" s="5" t="str">
        <f>IF(A1201="","",VLOOKUP($A1201,'Infos Gerais'!$A$2:$I$101,7,FALSE))</f>
        <v/>
      </c>
      <c r="D1201" s="6" t="str">
        <f>IF(C1201="","",VLOOKUP($A1201,'Infos Gerais'!$A$2:$I$101,9,FALSE))</f>
        <v/>
      </c>
      <c r="E1201" s="126"/>
      <c r="F1201" s="127"/>
      <c r="G1201" s="128"/>
      <c r="H1201" s="115"/>
      <c r="I1201" s="129"/>
      <c r="J1201" s="115"/>
      <c r="K1201" s="131"/>
      <c r="L1201" s="130"/>
      <c r="M1201" s="82">
        <v>0</v>
      </c>
    </row>
    <row r="1202" spans="1:13" x14ac:dyDescent="0.25">
      <c r="A1202" s="96"/>
      <c r="B1202" s="44" t="str">
        <f>IF(C1202="","",VLOOKUP($A1202,'Infos Gerais'!$A$2:$D$101,4,FALSE))</f>
        <v/>
      </c>
      <c r="C1202" s="5" t="str">
        <f>IF(A1202="","",VLOOKUP($A1202,'Infos Gerais'!$A$2:$I$101,7,FALSE))</f>
        <v/>
      </c>
      <c r="D1202" s="6" t="str">
        <f>IF(C1202="","",VLOOKUP($A1202,'Infos Gerais'!$A$2:$I$101,9,FALSE))</f>
        <v/>
      </c>
      <c r="E1202" s="126"/>
      <c r="F1202" s="127"/>
      <c r="G1202" s="128"/>
      <c r="H1202" s="115"/>
      <c r="I1202" s="129"/>
      <c r="J1202" s="115"/>
      <c r="K1202" s="131"/>
      <c r="L1202" s="130"/>
      <c r="M1202" s="82">
        <v>0</v>
      </c>
    </row>
    <row r="1203" spans="1:13" x14ac:dyDescent="0.25">
      <c r="A1203" s="96"/>
      <c r="B1203" s="44" t="str">
        <f>IF(C1203="","",VLOOKUP($A1203,'Infos Gerais'!$A$2:$D$101,4,FALSE))</f>
        <v/>
      </c>
      <c r="C1203" s="5" t="str">
        <f>IF(A1203="","",VLOOKUP($A1203,'Infos Gerais'!$A$2:$I$101,7,FALSE))</f>
        <v/>
      </c>
      <c r="D1203" s="6" t="str">
        <f>IF(C1203="","",VLOOKUP($A1203,'Infos Gerais'!$A$2:$I$101,9,FALSE))</f>
        <v/>
      </c>
      <c r="E1203" s="126"/>
      <c r="F1203" s="127"/>
      <c r="G1203" s="128"/>
      <c r="H1203" s="115"/>
      <c r="I1203" s="129"/>
      <c r="J1203" s="115"/>
      <c r="K1203" s="131"/>
      <c r="L1203" s="130"/>
      <c r="M1203" s="82">
        <v>0</v>
      </c>
    </row>
    <row r="1204" spans="1:13" x14ac:dyDescent="0.25">
      <c r="A1204" s="96"/>
      <c r="B1204" s="44" t="str">
        <f>IF(C1204="","",VLOOKUP($A1204,'Infos Gerais'!$A$2:$D$101,4,FALSE))</f>
        <v/>
      </c>
      <c r="C1204" s="5" t="str">
        <f>IF(A1204="","",VLOOKUP($A1204,'Infos Gerais'!$A$2:$I$101,7,FALSE))</f>
        <v/>
      </c>
      <c r="D1204" s="6" t="str">
        <f>IF(C1204="","",VLOOKUP($A1204,'Infos Gerais'!$A$2:$I$101,9,FALSE))</f>
        <v/>
      </c>
      <c r="E1204" s="126"/>
      <c r="F1204" s="127"/>
      <c r="G1204" s="128"/>
      <c r="H1204" s="115"/>
      <c r="I1204" s="129"/>
      <c r="J1204" s="115"/>
      <c r="K1204" s="131"/>
      <c r="L1204" s="130"/>
      <c r="M1204" s="82">
        <v>0</v>
      </c>
    </row>
    <row r="1205" spans="1:13" x14ac:dyDescent="0.25">
      <c r="A1205" s="96"/>
      <c r="B1205" s="44" t="str">
        <f>IF(C1205="","",VLOOKUP($A1205,'Infos Gerais'!$A$2:$D$101,4,FALSE))</f>
        <v/>
      </c>
      <c r="C1205" s="5" t="str">
        <f>IF(A1205="","",VLOOKUP($A1205,'Infos Gerais'!$A$2:$I$101,7,FALSE))</f>
        <v/>
      </c>
      <c r="D1205" s="6" t="str">
        <f>IF(C1205="","",VLOOKUP($A1205,'Infos Gerais'!$A$2:$I$101,9,FALSE))</f>
        <v/>
      </c>
      <c r="E1205" s="126"/>
      <c r="F1205" s="127"/>
      <c r="G1205" s="128"/>
      <c r="H1205" s="115"/>
      <c r="I1205" s="129"/>
      <c r="J1205" s="115"/>
      <c r="K1205" s="131"/>
      <c r="L1205" s="130"/>
      <c r="M1205" s="82">
        <v>0</v>
      </c>
    </row>
    <row r="1206" spans="1:13" x14ac:dyDescent="0.25">
      <c r="A1206" s="96"/>
      <c r="B1206" s="44" t="str">
        <f>IF(C1206="","",VLOOKUP($A1206,'Infos Gerais'!$A$2:$D$101,4,FALSE))</f>
        <v/>
      </c>
      <c r="C1206" s="5" t="str">
        <f>IF(A1206="","",VLOOKUP($A1206,'Infos Gerais'!$A$2:$I$101,7,FALSE))</f>
        <v/>
      </c>
      <c r="D1206" s="6" t="str">
        <f>IF(C1206="","",VLOOKUP($A1206,'Infos Gerais'!$A$2:$I$101,9,FALSE))</f>
        <v/>
      </c>
      <c r="E1206" s="126"/>
      <c r="F1206" s="127"/>
      <c r="G1206" s="128"/>
      <c r="H1206" s="115"/>
      <c r="I1206" s="129"/>
      <c r="J1206" s="115"/>
      <c r="K1206" s="131"/>
      <c r="L1206" s="130"/>
      <c r="M1206" s="82">
        <v>0</v>
      </c>
    </row>
    <row r="1207" spans="1:13" x14ac:dyDescent="0.25">
      <c r="A1207" s="96"/>
      <c r="B1207" s="44" t="str">
        <f>IF(C1207="","",VLOOKUP($A1207,'Infos Gerais'!$A$2:$D$101,4,FALSE))</f>
        <v/>
      </c>
      <c r="C1207" s="5" t="str">
        <f>IF(A1207="","",VLOOKUP($A1207,'Infos Gerais'!$A$2:$I$101,7,FALSE))</f>
        <v/>
      </c>
      <c r="D1207" s="6" t="str">
        <f>IF(C1207="","",VLOOKUP($A1207,'Infos Gerais'!$A$2:$I$101,9,FALSE))</f>
        <v/>
      </c>
      <c r="E1207" s="126"/>
      <c r="F1207" s="127"/>
      <c r="G1207" s="128"/>
      <c r="H1207" s="115"/>
      <c r="I1207" s="129"/>
      <c r="J1207" s="115"/>
      <c r="K1207" s="131"/>
      <c r="L1207" s="130"/>
      <c r="M1207" s="82">
        <v>0</v>
      </c>
    </row>
    <row r="1208" spans="1:13" x14ac:dyDescent="0.25">
      <c r="A1208" s="96"/>
      <c r="B1208" s="44" t="str">
        <f>IF(C1208="","",VLOOKUP($A1208,'Infos Gerais'!$A$2:$D$101,4,FALSE))</f>
        <v/>
      </c>
      <c r="C1208" s="5" t="str">
        <f>IF(A1208="","",VLOOKUP($A1208,'Infos Gerais'!$A$2:$I$101,7,FALSE))</f>
        <v/>
      </c>
      <c r="D1208" s="6" t="str">
        <f>IF(C1208="","",VLOOKUP($A1208,'Infos Gerais'!$A$2:$I$101,9,FALSE))</f>
        <v/>
      </c>
      <c r="E1208" s="126"/>
      <c r="F1208" s="127"/>
      <c r="G1208" s="128"/>
      <c r="H1208" s="115"/>
      <c r="I1208" s="129"/>
      <c r="J1208" s="115"/>
      <c r="K1208" s="131"/>
      <c r="L1208" s="130"/>
      <c r="M1208" s="82">
        <v>0</v>
      </c>
    </row>
    <row r="1209" spans="1:13" x14ac:dyDescent="0.25">
      <c r="A1209" s="96"/>
      <c r="B1209" s="44" t="str">
        <f>IF(C1209="","",VLOOKUP($A1209,'Infos Gerais'!$A$2:$D$101,4,FALSE))</f>
        <v/>
      </c>
      <c r="C1209" s="5" t="str">
        <f>IF(A1209="","",VLOOKUP($A1209,'Infos Gerais'!$A$2:$I$101,7,FALSE))</f>
        <v/>
      </c>
      <c r="D1209" s="6" t="str">
        <f>IF(C1209="","",VLOOKUP($A1209,'Infos Gerais'!$A$2:$I$101,9,FALSE))</f>
        <v/>
      </c>
      <c r="E1209" s="126"/>
      <c r="F1209" s="127"/>
      <c r="G1209" s="128"/>
      <c r="H1209" s="115"/>
      <c r="I1209" s="129"/>
      <c r="J1209" s="115"/>
      <c r="K1209" s="131"/>
      <c r="L1209" s="130"/>
      <c r="M1209" s="82">
        <v>0</v>
      </c>
    </row>
    <row r="1210" spans="1:13" x14ac:dyDescent="0.25">
      <c r="A1210" s="96"/>
      <c r="B1210" s="44" t="str">
        <f>IF(C1210="","",VLOOKUP($A1210,'Infos Gerais'!$A$2:$D$101,4,FALSE))</f>
        <v/>
      </c>
      <c r="C1210" s="5" t="str">
        <f>IF(A1210="","",VLOOKUP($A1210,'Infos Gerais'!$A$2:$I$101,7,FALSE))</f>
        <v/>
      </c>
      <c r="D1210" s="6" t="str">
        <f>IF(C1210="","",VLOOKUP($A1210,'Infos Gerais'!$A$2:$I$101,9,FALSE))</f>
        <v/>
      </c>
      <c r="E1210" s="126"/>
      <c r="F1210" s="127"/>
      <c r="G1210" s="128"/>
      <c r="H1210" s="115"/>
      <c r="I1210" s="129"/>
      <c r="J1210" s="115"/>
      <c r="K1210" s="131"/>
      <c r="L1210" s="130"/>
      <c r="M1210" s="82">
        <v>0</v>
      </c>
    </row>
    <row r="1211" spans="1:13" x14ac:dyDescent="0.25">
      <c r="A1211" s="96"/>
      <c r="B1211" s="44" t="str">
        <f>IF(C1211="","",VLOOKUP($A1211,'Infos Gerais'!$A$2:$D$101,4,FALSE))</f>
        <v/>
      </c>
      <c r="C1211" s="5" t="str">
        <f>IF(A1211="","",VLOOKUP($A1211,'Infos Gerais'!$A$2:$I$101,7,FALSE))</f>
        <v/>
      </c>
      <c r="D1211" s="6" t="str">
        <f>IF(C1211="","",VLOOKUP($A1211,'Infos Gerais'!$A$2:$I$101,9,FALSE))</f>
        <v/>
      </c>
      <c r="E1211" s="126"/>
      <c r="F1211" s="127"/>
      <c r="G1211" s="128"/>
      <c r="H1211" s="115"/>
      <c r="I1211" s="129"/>
      <c r="J1211" s="115"/>
      <c r="K1211" s="131"/>
      <c r="L1211" s="130"/>
      <c r="M1211" s="82">
        <v>0</v>
      </c>
    </row>
    <row r="1212" spans="1:13" x14ac:dyDescent="0.25">
      <c r="A1212" s="96"/>
      <c r="B1212" s="44" t="str">
        <f>IF(C1212="","",VLOOKUP($A1212,'Infos Gerais'!$A$2:$D$101,4,FALSE))</f>
        <v/>
      </c>
      <c r="C1212" s="5" t="str">
        <f>IF(A1212="","",VLOOKUP($A1212,'Infos Gerais'!$A$2:$I$101,7,FALSE))</f>
        <v/>
      </c>
      <c r="D1212" s="6" t="str">
        <f>IF(C1212="","",VLOOKUP($A1212,'Infos Gerais'!$A$2:$I$101,9,FALSE))</f>
        <v/>
      </c>
      <c r="E1212" s="126"/>
      <c r="F1212" s="127"/>
      <c r="G1212" s="128"/>
      <c r="H1212" s="115"/>
      <c r="I1212" s="129"/>
      <c r="J1212" s="115"/>
      <c r="K1212" s="131"/>
      <c r="L1212" s="130"/>
      <c r="M1212" s="82">
        <v>0</v>
      </c>
    </row>
    <row r="1213" spans="1:13" x14ac:dyDescent="0.25">
      <c r="A1213" s="96"/>
      <c r="B1213" s="44" t="str">
        <f>IF(C1213="","",VLOOKUP($A1213,'Infos Gerais'!$A$2:$D$101,4,FALSE))</f>
        <v/>
      </c>
      <c r="C1213" s="5" t="str">
        <f>IF(A1213="","",VLOOKUP($A1213,'Infos Gerais'!$A$2:$I$101,7,FALSE))</f>
        <v/>
      </c>
      <c r="D1213" s="6" t="str">
        <f>IF(C1213="","",VLOOKUP($A1213,'Infos Gerais'!$A$2:$I$101,9,FALSE))</f>
        <v/>
      </c>
      <c r="E1213" s="126"/>
      <c r="F1213" s="127"/>
      <c r="G1213" s="128"/>
      <c r="H1213" s="115"/>
      <c r="I1213" s="129"/>
      <c r="J1213" s="115"/>
      <c r="K1213" s="131"/>
      <c r="L1213" s="130"/>
      <c r="M1213" s="82">
        <v>0</v>
      </c>
    </row>
    <row r="1214" spans="1:13" x14ac:dyDescent="0.25">
      <c r="A1214" s="96"/>
      <c r="B1214" s="44" t="str">
        <f>IF(C1214="","",VLOOKUP($A1214,'Infos Gerais'!$A$2:$D$101,4,FALSE))</f>
        <v/>
      </c>
      <c r="C1214" s="5" t="str">
        <f>IF(A1214="","",VLOOKUP($A1214,'Infos Gerais'!$A$2:$I$101,7,FALSE))</f>
        <v/>
      </c>
      <c r="D1214" s="6" t="str">
        <f>IF(C1214="","",VLOOKUP($A1214,'Infos Gerais'!$A$2:$I$101,9,FALSE))</f>
        <v/>
      </c>
      <c r="E1214" s="126"/>
      <c r="F1214" s="127"/>
      <c r="G1214" s="128"/>
      <c r="H1214" s="115"/>
      <c r="I1214" s="129"/>
      <c r="J1214" s="115"/>
      <c r="K1214" s="131"/>
      <c r="L1214" s="130"/>
      <c r="M1214" s="82">
        <v>0</v>
      </c>
    </row>
    <row r="1215" spans="1:13" x14ac:dyDescent="0.25">
      <c r="A1215" s="96"/>
      <c r="B1215" s="44" t="str">
        <f>IF(C1215="","",VLOOKUP($A1215,'Infos Gerais'!$A$2:$D$101,4,FALSE))</f>
        <v/>
      </c>
      <c r="C1215" s="5" t="str">
        <f>IF(A1215="","",VLOOKUP($A1215,'Infos Gerais'!$A$2:$I$101,7,FALSE))</f>
        <v/>
      </c>
      <c r="D1215" s="6" t="str">
        <f>IF(C1215="","",VLOOKUP($A1215,'Infos Gerais'!$A$2:$I$101,9,FALSE))</f>
        <v/>
      </c>
      <c r="E1215" s="126"/>
      <c r="F1215" s="127"/>
      <c r="G1215" s="128"/>
      <c r="H1215" s="115"/>
      <c r="I1215" s="129"/>
      <c r="J1215" s="115"/>
      <c r="K1215" s="131"/>
      <c r="L1215" s="130"/>
      <c r="M1215" s="82">
        <v>0</v>
      </c>
    </row>
    <row r="1216" spans="1:13" x14ac:dyDescent="0.25">
      <c r="A1216" s="96"/>
      <c r="B1216" s="44" t="str">
        <f>IF(C1216="","",VLOOKUP($A1216,'Infos Gerais'!$A$2:$D$101,4,FALSE))</f>
        <v/>
      </c>
      <c r="C1216" s="5" t="str">
        <f>IF(A1216="","",VLOOKUP($A1216,'Infos Gerais'!$A$2:$I$101,7,FALSE))</f>
        <v/>
      </c>
      <c r="D1216" s="6" t="str">
        <f>IF(C1216="","",VLOOKUP($A1216,'Infos Gerais'!$A$2:$I$101,9,FALSE))</f>
        <v/>
      </c>
      <c r="E1216" s="126"/>
      <c r="F1216" s="127"/>
      <c r="G1216" s="128"/>
      <c r="H1216" s="115"/>
      <c r="I1216" s="129"/>
      <c r="J1216" s="115"/>
      <c r="K1216" s="131"/>
      <c r="L1216" s="130"/>
      <c r="M1216" s="82">
        <v>0</v>
      </c>
    </row>
    <row r="1217" spans="1:13" x14ac:dyDescent="0.25">
      <c r="A1217" s="96"/>
      <c r="B1217" s="44" t="str">
        <f>IF(C1217="","",VLOOKUP($A1217,'Infos Gerais'!$A$2:$D$101,4,FALSE))</f>
        <v/>
      </c>
      <c r="C1217" s="5" t="str">
        <f>IF(A1217="","",VLOOKUP($A1217,'Infos Gerais'!$A$2:$I$101,7,FALSE))</f>
        <v/>
      </c>
      <c r="D1217" s="6" t="str">
        <f>IF(C1217="","",VLOOKUP($A1217,'Infos Gerais'!$A$2:$I$101,9,FALSE))</f>
        <v/>
      </c>
      <c r="E1217" s="126"/>
      <c r="F1217" s="127"/>
      <c r="G1217" s="128"/>
      <c r="H1217" s="115"/>
      <c r="I1217" s="129"/>
      <c r="J1217" s="115"/>
      <c r="K1217" s="131"/>
      <c r="L1217" s="130"/>
      <c r="M1217" s="82">
        <v>0</v>
      </c>
    </row>
    <row r="1218" spans="1:13" x14ac:dyDescent="0.25">
      <c r="A1218" s="96"/>
      <c r="B1218" s="44" t="str">
        <f>IF(C1218="","",VLOOKUP($A1218,'Infos Gerais'!$A$2:$D$101,4,FALSE))</f>
        <v/>
      </c>
      <c r="C1218" s="5" t="str">
        <f>IF(A1218="","",VLOOKUP($A1218,'Infos Gerais'!$A$2:$I$101,7,FALSE))</f>
        <v/>
      </c>
      <c r="D1218" s="6" t="str">
        <f>IF(C1218="","",VLOOKUP($A1218,'Infos Gerais'!$A$2:$I$101,9,FALSE))</f>
        <v/>
      </c>
      <c r="E1218" s="126"/>
      <c r="F1218" s="127"/>
      <c r="G1218" s="128"/>
      <c r="H1218" s="115"/>
      <c r="I1218" s="129"/>
      <c r="J1218" s="115"/>
      <c r="K1218" s="131"/>
      <c r="L1218" s="130"/>
      <c r="M1218" s="82">
        <v>0</v>
      </c>
    </row>
    <row r="1219" spans="1:13" x14ac:dyDescent="0.25">
      <c r="A1219" s="96"/>
      <c r="B1219" s="44" t="str">
        <f>IF(C1219="","",VLOOKUP($A1219,'Infos Gerais'!$A$2:$D$101,4,FALSE))</f>
        <v/>
      </c>
      <c r="C1219" s="5" t="str">
        <f>IF(A1219="","",VLOOKUP($A1219,'Infos Gerais'!$A$2:$I$101,7,FALSE))</f>
        <v/>
      </c>
      <c r="D1219" s="6" t="str">
        <f>IF(C1219="","",VLOOKUP($A1219,'Infos Gerais'!$A$2:$I$101,9,FALSE))</f>
        <v/>
      </c>
      <c r="E1219" s="126"/>
      <c r="F1219" s="127"/>
      <c r="G1219" s="128"/>
      <c r="H1219" s="115"/>
      <c r="I1219" s="129"/>
      <c r="J1219" s="115"/>
      <c r="K1219" s="131"/>
      <c r="L1219" s="130"/>
      <c r="M1219" s="82">
        <v>0</v>
      </c>
    </row>
    <row r="1220" spans="1:13" x14ac:dyDescent="0.25">
      <c r="A1220" s="96"/>
      <c r="B1220" s="44" t="str">
        <f>IF(C1220="","",VLOOKUP($A1220,'Infos Gerais'!$A$2:$D$101,4,FALSE))</f>
        <v/>
      </c>
      <c r="C1220" s="5" t="str">
        <f>IF(A1220="","",VLOOKUP($A1220,'Infos Gerais'!$A$2:$I$101,7,FALSE))</f>
        <v/>
      </c>
      <c r="D1220" s="6" t="str">
        <f>IF(C1220="","",VLOOKUP($A1220,'Infos Gerais'!$A$2:$I$101,9,FALSE))</f>
        <v/>
      </c>
      <c r="E1220" s="126"/>
      <c r="F1220" s="127"/>
      <c r="G1220" s="128"/>
      <c r="H1220" s="115"/>
      <c r="I1220" s="129"/>
      <c r="J1220" s="115"/>
      <c r="K1220" s="131"/>
      <c r="L1220" s="130"/>
      <c r="M1220" s="82">
        <v>0</v>
      </c>
    </row>
    <row r="1221" spans="1:13" x14ac:dyDescent="0.25">
      <c r="A1221" s="96"/>
      <c r="B1221" s="44" t="str">
        <f>IF(C1221="","",VLOOKUP($A1221,'Infos Gerais'!$A$2:$D$101,4,FALSE))</f>
        <v/>
      </c>
      <c r="C1221" s="5" t="str">
        <f>IF(A1221="","",VLOOKUP($A1221,'Infos Gerais'!$A$2:$I$101,7,FALSE))</f>
        <v/>
      </c>
      <c r="D1221" s="6" t="str">
        <f>IF(C1221="","",VLOOKUP($A1221,'Infos Gerais'!$A$2:$I$101,9,FALSE))</f>
        <v/>
      </c>
      <c r="E1221" s="126"/>
      <c r="F1221" s="127"/>
      <c r="G1221" s="128"/>
      <c r="H1221" s="115"/>
      <c r="I1221" s="129"/>
      <c r="J1221" s="115"/>
      <c r="K1221" s="131"/>
      <c r="L1221" s="130"/>
      <c r="M1221" s="82">
        <v>0</v>
      </c>
    </row>
    <row r="1222" spans="1:13" x14ac:dyDescent="0.25">
      <c r="A1222" s="96"/>
      <c r="B1222" s="44" t="str">
        <f>IF(C1222="","",VLOOKUP($A1222,'Infos Gerais'!$A$2:$D$101,4,FALSE))</f>
        <v/>
      </c>
      <c r="C1222" s="5" t="str">
        <f>IF(A1222="","",VLOOKUP($A1222,'Infos Gerais'!$A$2:$I$101,7,FALSE))</f>
        <v/>
      </c>
      <c r="D1222" s="6" t="str">
        <f>IF(C1222="","",VLOOKUP($A1222,'Infos Gerais'!$A$2:$I$101,9,FALSE))</f>
        <v/>
      </c>
      <c r="E1222" s="126"/>
      <c r="F1222" s="127"/>
      <c r="G1222" s="128"/>
      <c r="H1222" s="115"/>
      <c r="I1222" s="129"/>
      <c r="J1222" s="115"/>
      <c r="K1222" s="131"/>
      <c r="L1222" s="130"/>
      <c r="M1222" s="82">
        <v>0</v>
      </c>
    </row>
    <row r="1223" spans="1:13" x14ac:dyDescent="0.25">
      <c r="A1223" s="96"/>
      <c r="B1223" s="44" t="str">
        <f>IF(C1223="","",VLOOKUP($A1223,'Infos Gerais'!$A$2:$D$101,4,FALSE))</f>
        <v/>
      </c>
      <c r="C1223" s="5" t="str">
        <f>IF(A1223="","",VLOOKUP($A1223,'Infos Gerais'!$A$2:$I$101,7,FALSE))</f>
        <v/>
      </c>
      <c r="D1223" s="6" t="str">
        <f>IF(C1223="","",VLOOKUP($A1223,'Infos Gerais'!$A$2:$I$101,9,FALSE))</f>
        <v/>
      </c>
      <c r="E1223" s="126"/>
      <c r="F1223" s="127"/>
      <c r="G1223" s="128"/>
      <c r="H1223" s="115"/>
      <c r="I1223" s="129"/>
      <c r="J1223" s="115"/>
      <c r="K1223" s="131"/>
      <c r="L1223" s="130"/>
      <c r="M1223" s="82">
        <v>0</v>
      </c>
    </row>
    <row r="1224" spans="1:13" x14ac:dyDescent="0.25">
      <c r="A1224" s="96"/>
      <c r="B1224" s="44" t="str">
        <f>IF(C1224="","",VLOOKUP($A1224,'Infos Gerais'!$A$2:$D$101,4,FALSE))</f>
        <v/>
      </c>
      <c r="C1224" s="5" t="str">
        <f>IF(A1224="","",VLOOKUP($A1224,'Infos Gerais'!$A$2:$I$101,7,FALSE))</f>
        <v/>
      </c>
      <c r="D1224" s="6" t="str">
        <f>IF(C1224="","",VLOOKUP($A1224,'Infos Gerais'!$A$2:$I$101,9,FALSE))</f>
        <v/>
      </c>
      <c r="E1224" s="126"/>
      <c r="F1224" s="127"/>
      <c r="G1224" s="128"/>
      <c r="H1224" s="115"/>
      <c r="I1224" s="129"/>
      <c r="J1224" s="115"/>
      <c r="K1224" s="131"/>
      <c r="L1224" s="130"/>
      <c r="M1224" s="82">
        <v>0</v>
      </c>
    </row>
    <row r="1225" spans="1:13" x14ac:dyDescent="0.25">
      <c r="A1225" s="96"/>
      <c r="B1225" s="44" t="str">
        <f>IF(C1225="","",VLOOKUP($A1225,'Infos Gerais'!$A$2:$D$101,4,FALSE))</f>
        <v/>
      </c>
      <c r="C1225" s="5" t="str">
        <f>IF(A1225="","",VLOOKUP($A1225,'Infos Gerais'!$A$2:$I$101,7,FALSE))</f>
        <v/>
      </c>
      <c r="D1225" s="6" t="str">
        <f>IF(C1225="","",VLOOKUP($A1225,'Infos Gerais'!$A$2:$I$101,9,FALSE))</f>
        <v/>
      </c>
      <c r="E1225" s="126"/>
      <c r="F1225" s="127"/>
      <c r="G1225" s="128"/>
      <c r="H1225" s="115"/>
      <c r="I1225" s="129"/>
      <c r="J1225" s="115"/>
      <c r="K1225" s="131"/>
      <c r="L1225" s="130"/>
      <c r="M1225" s="82">
        <v>0</v>
      </c>
    </row>
    <row r="1226" spans="1:13" x14ac:dyDescent="0.25">
      <c r="A1226" s="96"/>
      <c r="B1226" s="44" t="str">
        <f>IF(C1226="","",VLOOKUP($A1226,'Infos Gerais'!$A$2:$D$101,4,FALSE))</f>
        <v/>
      </c>
      <c r="C1226" s="5" t="str">
        <f>IF(A1226="","",VLOOKUP($A1226,'Infos Gerais'!$A$2:$I$101,7,FALSE))</f>
        <v/>
      </c>
      <c r="D1226" s="6" t="str">
        <f>IF(C1226="","",VLOOKUP($A1226,'Infos Gerais'!$A$2:$I$101,9,FALSE))</f>
        <v/>
      </c>
      <c r="E1226" s="126"/>
      <c r="F1226" s="127"/>
      <c r="G1226" s="128"/>
      <c r="H1226" s="115"/>
      <c r="I1226" s="129"/>
      <c r="J1226" s="115"/>
      <c r="K1226" s="131"/>
      <c r="L1226" s="130"/>
      <c r="M1226" s="82">
        <v>0</v>
      </c>
    </row>
    <row r="1227" spans="1:13" x14ac:dyDescent="0.25">
      <c r="A1227" s="96"/>
      <c r="B1227" s="44" t="str">
        <f>IF(C1227="","",VLOOKUP($A1227,'Infos Gerais'!$A$2:$D$101,4,FALSE))</f>
        <v/>
      </c>
      <c r="C1227" s="5" t="str">
        <f>IF(A1227="","",VLOOKUP($A1227,'Infos Gerais'!$A$2:$I$101,7,FALSE))</f>
        <v/>
      </c>
      <c r="D1227" s="6" t="str">
        <f>IF(C1227="","",VLOOKUP($A1227,'Infos Gerais'!$A$2:$I$101,9,FALSE))</f>
        <v/>
      </c>
      <c r="E1227" s="126"/>
      <c r="F1227" s="127"/>
      <c r="G1227" s="128"/>
      <c r="H1227" s="115"/>
      <c r="I1227" s="129"/>
      <c r="J1227" s="115"/>
      <c r="K1227" s="131"/>
      <c r="L1227" s="130"/>
      <c r="M1227" s="82">
        <v>0</v>
      </c>
    </row>
    <row r="1228" spans="1:13" x14ac:dyDescent="0.25">
      <c r="A1228" s="96"/>
      <c r="B1228" s="44" t="str">
        <f>IF(C1228="","",VLOOKUP($A1228,'Infos Gerais'!$A$2:$D$101,4,FALSE))</f>
        <v/>
      </c>
      <c r="C1228" s="5" t="str">
        <f>IF(A1228="","",VLOOKUP($A1228,'Infos Gerais'!$A$2:$I$101,7,FALSE))</f>
        <v/>
      </c>
      <c r="D1228" s="6" t="str">
        <f>IF(C1228="","",VLOOKUP($A1228,'Infos Gerais'!$A$2:$I$101,9,FALSE))</f>
        <v/>
      </c>
      <c r="E1228" s="126"/>
      <c r="F1228" s="127"/>
      <c r="G1228" s="128"/>
      <c r="H1228" s="115"/>
      <c r="I1228" s="129"/>
      <c r="J1228" s="115"/>
      <c r="K1228" s="131"/>
      <c r="L1228" s="130"/>
      <c r="M1228" s="82">
        <v>0</v>
      </c>
    </row>
    <row r="1229" spans="1:13" x14ac:dyDescent="0.25">
      <c r="A1229" s="96"/>
      <c r="B1229" s="44" t="str">
        <f>IF(C1229="","",VLOOKUP($A1229,'Infos Gerais'!$A$2:$D$101,4,FALSE))</f>
        <v/>
      </c>
      <c r="C1229" s="5" t="str">
        <f>IF(A1229="","",VLOOKUP($A1229,'Infos Gerais'!$A$2:$I$101,7,FALSE))</f>
        <v/>
      </c>
      <c r="D1229" s="6" t="str">
        <f>IF(C1229="","",VLOOKUP($A1229,'Infos Gerais'!$A$2:$I$101,9,FALSE))</f>
        <v/>
      </c>
      <c r="E1229" s="126"/>
      <c r="F1229" s="127"/>
      <c r="G1229" s="128"/>
      <c r="H1229" s="115"/>
      <c r="I1229" s="129"/>
      <c r="J1229" s="115"/>
      <c r="K1229" s="131"/>
      <c r="L1229" s="130"/>
      <c r="M1229" s="82">
        <v>0</v>
      </c>
    </row>
    <row r="1230" spans="1:13" x14ac:dyDescent="0.25">
      <c r="A1230" s="96"/>
      <c r="B1230" s="44" t="str">
        <f>IF(C1230="","",VLOOKUP($A1230,'Infos Gerais'!$A$2:$D$101,4,FALSE))</f>
        <v/>
      </c>
      <c r="C1230" s="5" t="str">
        <f>IF(A1230="","",VLOOKUP($A1230,'Infos Gerais'!$A$2:$I$101,7,FALSE))</f>
        <v/>
      </c>
      <c r="D1230" s="6" t="str">
        <f>IF(C1230="","",VLOOKUP($A1230,'Infos Gerais'!$A$2:$I$101,9,FALSE))</f>
        <v/>
      </c>
      <c r="E1230" s="126"/>
      <c r="F1230" s="127"/>
      <c r="G1230" s="128"/>
      <c r="H1230" s="115"/>
      <c r="I1230" s="129"/>
      <c r="J1230" s="115"/>
      <c r="K1230" s="131"/>
      <c r="L1230" s="130"/>
      <c r="M1230" s="82">
        <v>0</v>
      </c>
    </row>
    <row r="1231" spans="1:13" x14ac:dyDescent="0.25">
      <c r="A1231" s="96"/>
      <c r="B1231" s="44" t="str">
        <f>IF(C1231="","",VLOOKUP($A1231,'Infos Gerais'!$A$2:$D$101,4,FALSE))</f>
        <v/>
      </c>
      <c r="C1231" s="5" t="str">
        <f>IF(A1231="","",VLOOKUP($A1231,'Infos Gerais'!$A$2:$I$101,7,FALSE))</f>
        <v/>
      </c>
      <c r="D1231" s="6" t="str">
        <f>IF(C1231="","",VLOOKUP($A1231,'Infos Gerais'!$A$2:$I$101,9,FALSE))</f>
        <v/>
      </c>
      <c r="E1231" s="126"/>
      <c r="F1231" s="127"/>
      <c r="G1231" s="128"/>
      <c r="H1231" s="115"/>
      <c r="I1231" s="129"/>
      <c r="J1231" s="115"/>
      <c r="K1231" s="131"/>
      <c r="L1231" s="130"/>
      <c r="M1231" s="82">
        <v>0</v>
      </c>
    </row>
    <row r="1232" spans="1:13" x14ac:dyDescent="0.25">
      <c r="A1232" s="96"/>
      <c r="B1232" s="44" t="str">
        <f>IF(C1232="","",VLOOKUP($A1232,'Infos Gerais'!$A$2:$D$101,4,FALSE))</f>
        <v/>
      </c>
      <c r="C1232" s="5" t="str">
        <f>IF(A1232="","",VLOOKUP($A1232,'Infos Gerais'!$A$2:$I$101,7,FALSE))</f>
        <v/>
      </c>
      <c r="D1232" s="6" t="str">
        <f>IF(C1232="","",VLOOKUP($A1232,'Infos Gerais'!$A$2:$I$101,9,FALSE))</f>
        <v/>
      </c>
      <c r="E1232" s="126"/>
      <c r="F1232" s="127"/>
      <c r="G1232" s="128"/>
      <c r="H1232" s="115"/>
      <c r="I1232" s="129"/>
      <c r="J1232" s="115"/>
      <c r="K1232" s="131"/>
      <c r="L1232" s="130"/>
      <c r="M1232" s="82">
        <v>0</v>
      </c>
    </row>
    <row r="1233" spans="1:13" x14ac:dyDescent="0.25">
      <c r="A1233" s="96"/>
      <c r="B1233" s="44" t="str">
        <f>IF(C1233="","",VLOOKUP($A1233,'Infos Gerais'!$A$2:$D$101,4,FALSE))</f>
        <v/>
      </c>
      <c r="C1233" s="5" t="str">
        <f>IF(A1233="","",VLOOKUP($A1233,'Infos Gerais'!$A$2:$I$101,7,FALSE))</f>
        <v/>
      </c>
      <c r="D1233" s="6" t="str">
        <f>IF(C1233="","",VLOOKUP($A1233,'Infos Gerais'!$A$2:$I$101,9,FALSE))</f>
        <v/>
      </c>
      <c r="E1233" s="126"/>
      <c r="F1233" s="127"/>
      <c r="G1233" s="128"/>
      <c r="H1233" s="115"/>
      <c r="I1233" s="129"/>
      <c r="J1233" s="115"/>
      <c r="K1233" s="131"/>
      <c r="L1233" s="130"/>
      <c r="M1233" s="82">
        <v>0</v>
      </c>
    </row>
    <row r="1234" spans="1:13" x14ac:dyDescent="0.25">
      <c r="A1234" s="96"/>
      <c r="B1234" s="44" t="str">
        <f>IF(C1234="","",VLOOKUP($A1234,'Infos Gerais'!$A$2:$D$101,4,FALSE))</f>
        <v/>
      </c>
      <c r="C1234" s="5" t="str">
        <f>IF(A1234="","",VLOOKUP($A1234,'Infos Gerais'!$A$2:$I$101,7,FALSE))</f>
        <v/>
      </c>
      <c r="D1234" s="6" t="str">
        <f>IF(C1234="","",VLOOKUP($A1234,'Infos Gerais'!$A$2:$I$101,9,FALSE))</f>
        <v/>
      </c>
      <c r="E1234" s="126"/>
      <c r="F1234" s="127"/>
      <c r="G1234" s="128"/>
      <c r="H1234" s="115"/>
      <c r="I1234" s="129"/>
      <c r="J1234" s="115"/>
      <c r="K1234" s="131"/>
      <c r="L1234" s="130"/>
      <c r="M1234" s="82">
        <v>0</v>
      </c>
    </row>
    <row r="1235" spans="1:13" x14ac:dyDescent="0.25">
      <c r="A1235" s="96"/>
      <c r="B1235" s="44" t="str">
        <f>IF(C1235="","",VLOOKUP($A1235,'Infos Gerais'!$A$2:$D$101,4,FALSE))</f>
        <v/>
      </c>
      <c r="C1235" s="5" t="str">
        <f>IF(A1235="","",VLOOKUP($A1235,'Infos Gerais'!$A$2:$I$101,7,FALSE))</f>
        <v/>
      </c>
      <c r="D1235" s="6" t="str">
        <f>IF(C1235="","",VLOOKUP($A1235,'Infos Gerais'!$A$2:$I$101,9,FALSE))</f>
        <v/>
      </c>
      <c r="E1235" s="126"/>
      <c r="F1235" s="127"/>
      <c r="G1235" s="128"/>
      <c r="H1235" s="115"/>
      <c r="I1235" s="129"/>
      <c r="J1235" s="115"/>
      <c r="K1235" s="131"/>
      <c r="L1235" s="130"/>
      <c r="M1235" s="82">
        <v>0</v>
      </c>
    </row>
    <row r="1236" spans="1:13" x14ac:dyDescent="0.25">
      <c r="A1236" s="96"/>
      <c r="B1236" s="44" t="str">
        <f>IF(C1236="","",VLOOKUP($A1236,'Infos Gerais'!$A$2:$D$101,4,FALSE))</f>
        <v/>
      </c>
      <c r="C1236" s="5" t="str">
        <f>IF(A1236="","",VLOOKUP($A1236,'Infos Gerais'!$A$2:$I$101,7,FALSE))</f>
        <v/>
      </c>
      <c r="D1236" s="6" t="str">
        <f>IF(C1236="","",VLOOKUP($A1236,'Infos Gerais'!$A$2:$I$101,9,FALSE))</f>
        <v/>
      </c>
      <c r="E1236" s="126"/>
      <c r="F1236" s="127"/>
      <c r="G1236" s="128"/>
      <c r="H1236" s="115"/>
      <c r="I1236" s="129"/>
      <c r="J1236" s="115"/>
      <c r="K1236" s="131"/>
      <c r="L1236" s="130"/>
      <c r="M1236" s="82">
        <v>0</v>
      </c>
    </row>
    <row r="1237" spans="1:13" x14ac:dyDescent="0.25">
      <c r="A1237" s="96"/>
      <c r="B1237" s="44" t="str">
        <f>IF(C1237="","",VLOOKUP($A1237,'Infos Gerais'!$A$2:$D$101,4,FALSE))</f>
        <v/>
      </c>
      <c r="C1237" s="5" t="str">
        <f>IF(A1237="","",VLOOKUP($A1237,'Infos Gerais'!$A$2:$I$101,7,FALSE))</f>
        <v/>
      </c>
      <c r="D1237" s="6" t="str">
        <f>IF(C1237="","",VLOOKUP($A1237,'Infos Gerais'!$A$2:$I$101,9,FALSE))</f>
        <v/>
      </c>
      <c r="E1237" s="126"/>
      <c r="F1237" s="127"/>
      <c r="G1237" s="128"/>
      <c r="H1237" s="115"/>
      <c r="I1237" s="129"/>
      <c r="J1237" s="115"/>
      <c r="K1237" s="131"/>
      <c r="L1237" s="130"/>
      <c r="M1237" s="82">
        <v>0</v>
      </c>
    </row>
    <row r="1238" spans="1:13" x14ac:dyDescent="0.25">
      <c r="A1238" s="96"/>
      <c r="B1238" s="44" t="str">
        <f>IF(C1238="","",VLOOKUP($A1238,'Infos Gerais'!$A$2:$D$101,4,FALSE))</f>
        <v/>
      </c>
      <c r="C1238" s="5" t="str">
        <f>IF(A1238="","",VLOOKUP($A1238,'Infos Gerais'!$A$2:$I$101,7,FALSE))</f>
        <v/>
      </c>
      <c r="D1238" s="6" t="str">
        <f>IF(C1238="","",VLOOKUP($A1238,'Infos Gerais'!$A$2:$I$101,9,FALSE))</f>
        <v/>
      </c>
      <c r="E1238" s="126"/>
      <c r="F1238" s="127"/>
      <c r="G1238" s="128"/>
      <c r="H1238" s="115"/>
      <c r="I1238" s="129"/>
      <c r="J1238" s="115"/>
      <c r="K1238" s="131"/>
      <c r="L1238" s="130"/>
      <c r="M1238" s="82">
        <v>0</v>
      </c>
    </row>
    <row r="1239" spans="1:13" x14ac:dyDescent="0.25">
      <c r="A1239" s="96"/>
      <c r="B1239" s="44" t="str">
        <f>IF(C1239="","",VLOOKUP($A1239,'Infos Gerais'!$A$2:$D$101,4,FALSE))</f>
        <v/>
      </c>
      <c r="C1239" s="5" t="str">
        <f>IF(A1239="","",VLOOKUP($A1239,'Infos Gerais'!$A$2:$I$101,7,FALSE))</f>
        <v/>
      </c>
      <c r="D1239" s="6" t="str">
        <f>IF(C1239="","",VLOOKUP($A1239,'Infos Gerais'!$A$2:$I$101,9,FALSE))</f>
        <v/>
      </c>
      <c r="E1239" s="126"/>
      <c r="F1239" s="127"/>
      <c r="G1239" s="128"/>
      <c r="H1239" s="115"/>
      <c r="I1239" s="129"/>
      <c r="J1239" s="115"/>
      <c r="K1239" s="131"/>
      <c r="L1239" s="130"/>
      <c r="M1239" s="82">
        <v>0</v>
      </c>
    </row>
    <row r="1240" spans="1:13" x14ac:dyDescent="0.25">
      <c r="A1240" s="96"/>
      <c r="B1240" s="44" t="str">
        <f>IF(C1240="","",VLOOKUP($A1240,'Infos Gerais'!$A$2:$D$101,4,FALSE))</f>
        <v/>
      </c>
      <c r="C1240" s="5" t="str">
        <f>IF(A1240="","",VLOOKUP($A1240,'Infos Gerais'!$A$2:$I$101,7,FALSE))</f>
        <v/>
      </c>
      <c r="D1240" s="6" t="str">
        <f>IF(C1240="","",VLOOKUP($A1240,'Infos Gerais'!$A$2:$I$101,9,FALSE))</f>
        <v/>
      </c>
      <c r="E1240" s="126"/>
      <c r="F1240" s="127"/>
      <c r="G1240" s="128"/>
      <c r="H1240" s="115"/>
      <c r="I1240" s="129"/>
      <c r="J1240" s="115"/>
      <c r="K1240" s="131"/>
      <c r="L1240" s="130"/>
      <c r="M1240" s="82">
        <v>0</v>
      </c>
    </row>
    <row r="1241" spans="1:13" x14ac:dyDescent="0.25">
      <c r="A1241" s="96"/>
      <c r="B1241" s="44" t="str">
        <f>IF(C1241="","",VLOOKUP($A1241,'Infos Gerais'!$A$2:$D$101,4,FALSE))</f>
        <v/>
      </c>
      <c r="C1241" s="5" t="str">
        <f>IF(A1241="","",VLOOKUP($A1241,'Infos Gerais'!$A$2:$I$101,7,FALSE))</f>
        <v/>
      </c>
      <c r="D1241" s="6" t="str">
        <f>IF(C1241="","",VLOOKUP($A1241,'Infos Gerais'!$A$2:$I$101,9,FALSE))</f>
        <v/>
      </c>
      <c r="E1241" s="126"/>
      <c r="F1241" s="127"/>
      <c r="G1241" s="128"/>
      <c r="H1241" s="115"/>
      <c r="I1241" s="129"/>
      <c r="J1241" s="115"/>
      <c r="K1241" s="131"/>
      <c r="L1241" s="130"/>
      <c r="M1241" s="82">
        <v>0</v>
      </c>
    </row>
    <row r="1242" spans="1:13" x14ac:dyDescent="0.25">
      <c r="A1242" s="96"/>
      <c r="B1242" s="44" t="str">
        <f>IF(C1242="","",VLOOKUP($A1242,'Infos Gerais'!$A$2:$D$101,4,FALSE))</f>
        <v/>
      </c>
      <c r="C1242" s="5" t="str">
        <f>IF(A1242="","",VLOOKUP($A1242,'Infos Gerais'!$A$2:$I$101,7,FALSE))</f>
        <v/>
      </c>
      <c r="D1242" s="6" t="str">
        <f>IF(C1242="","",VLOOKUP($A1242,'Infos Gerais'!$A$2:$I$101,9,FALSE))</f>
        <v/>
      </c>
      <c r="E1242" s="126"/>
      <c r="F1242" s="127"/>
      <c r="G1242" s="128"/>
      <c r="H1242" s="115"/>
      <c r="I1242" s="129"/>
      <c r="J1242" s="115"/>
      <c r="K1242" s="131"/>
      <c r="L1242" s="130"/>
      <c r="M1242" s="82">
        <v>0</v>
      </c>
    </row>
    <row r="1243" spans="1:13" x14ac:dyDescent="0.25">
      <c r="A1243" s="96"/>
      <c r="B1243" s="44" t="str">
        <f>IF(C1243="","",VLOOKUP($A1243,'Infos Gerais'!$A$2:$D$101,4,FALSE))</f>
        <v/>
      </c>
      <c r="C1243" s="5" t="str">
        <f>IF(A1243="","",VLOOKUP($A1243,'Infos Gerais'!$A$2:$I$101,7,FALSE))</f>
        <v/>
      </c>
      <c r="D1243" s="6" t="str">
        <f>IF(C1243="","",VLOOKUP($A1243,'Infos Gerais'!$A$2:$I$101,9,FALSE))</f>
        <v/>
      </c>
      <c r="E1243" s="126"/>
      <c r="F1243" s="127"/>
      <c r="G1243" s="128"/>
      <c r="H1243" s="115"/>
      <c r="I1243" s="129"/>
      <c r="J1243" s="115"/>
      <c r="K1243" s="131"/>
      <c r="L1243" s="130"/>
      <c r="M1243" s="82">
        <v>0</v>
      </c>
    </row>
    <row r="1244" spans="1:13" x14ac:dyDescent="0.25">
      <c r="A1244" s="96"/>
      <c r="B1244" s="44" t="str">
        <f>IF(C1244="","",VLOOKUP($A1244,'Infos Gerais'!$A$2:$D$101,4,FALSE))</f>
        <v/>
      </c>
      <c r="C1244" s="5" t="str">
        <f>IF(A1244="","",VLOOKUP($A1244,'Infos Gerais'!$A$2:$I$101,7,FALSE))</f>
        <v/>
      </c>
      <c r="D1244" s="6" t="str">
        <f>IF(C1244="","",VLOOKUP($A1244,'Infos Gerais'!$A$2:$I$101,9,FALSE))</f>
        <v/>
      </c>
      <c r="E1244" s="126"/>
      <c r="F1244" s="127"/>
      <c r="G1244" s="128"/>
      <c r="H1244" s="115"/>
      <c r="I1244" s="129"/>
      <c r="J1244" s="115"/>
      <c r="K1244" s="131"/>
      <c r="L1244" s="130"/>
      <c r="M1244" s="82">
        <v>0</v>
      </c>
    </row>
    <row r="1245" spans="1:13" x14ac:dyDescent="0.25">
      <c r="A1245" s="96"/>
      <c r="B1245" s="44" t="str">
        <f>IF(C1245="","",VLOOKUP($A1245,'Infos Gerais'!$A$2:$D$101,4,FALSE))</f>
        <v/>
      </c>
      <c r="C1245" s="5" t="str">
        <f>IF(A1245="","",VLOOKUP($A1245,'Infos Gerais'!$A$2:$I$101,7,FALSE))</f>
        <v/>
      </c>
      <c r="D1245" s="6" t="str">
        <f>IF(C1245="","",VLOOKUP($A1245,'Infos Gerais'!$A$2:$I$101,9,FALSE))</f>
        <v/>
      </c>
      <c r="E1245" s="126"/>
      <c r="F1245" s="127"/>
      <c r="G1245" s="128"/>
      <c r="H1245" s="115"/>
      <c r="I1245" s="129"/>
      <c r="J1245" s="115"/>
      <c r="K1245" s="131"/>
      <c r="L1245" s="130"/>
      <c r="M1245" s="82">
        <v>0</v>
      </c>
    </row>
    <row r="1246" spans="1:13" x14ac:dyDescent="0.25">
      <c r="A1246" s="96"/>
      <c r="B1246" s="44" t="str">
        <f>IF(C1246="","",VLOOKUP($A1246,'Infos Gerais'!$A$2:$D$101,4,FALSE))</f>
        <v/>
      </c>
      <c r="C1246" s="5" t="str">
        <f>IF(A1246="","",VLOOKUP($A1246,'Infos Gerais'!$A$2:$I$101,7,FALSE))</f>
        <v/>
      </c>
      <c r="D1246" s="6" t="str">
        <f>IF(C1246="","",VLOOKUP($A1246,'Infos Gerais'!$A$2:$I$101,9,FALSE))</f>
        <v/>
      </c>
      <c r="E1246" s="126"/>
      <c r="F1246" s="127"/>
      <c r="G1246" s="128"/>
      <c r="H1246" s="115"/>
      <c r="I1246" s="129"/>
      <c r="J1246" s="115"/>
      <c r="K1246" s="131"/>
      <c r="L1246" s="130"/>
      <c r="M1246" s="82">
        <v>0</v>
      </c>
    </row>
    <row r="1247" spans="1:13" x14ac:dyDescent="0.25">
      <c r="A1247" s="96"/>
      <c r="B1247" s="44" t="str">
        <f>IF(C1247="","",VLOOKUP($A1247,'Infos Gerais'!$A$2:$D$101,4,FALSE))</f>
        <v/>
      </c>
      <c r="C1247" s="5" t="str">
        <f>IF(A1247="","",VLOOKUP($A1247,'Infos Gerais'!$A$2:$I$101,7,FALSE))</f>
        <v/>
      </c>
      <c r="D1247" s="6" t="str">
        <f>IF(C1247="","",VLOOKUP($A1247,'Infos Gerais'!$A$2:$I$101,9,FALSE))</f>
        <v/>
      </c>
      <c r="E1247" s="126"/>
      <c r="F1247" s="127"/>
      <c r="G1247" s="128"/>
      <c r="H1247" s="115"/>
      <c r="I1247" s="129"/>
      <c r="J1247" s="115"/>
      <c r="K1247" s="131"/>
      <c r="L1247" s="130"/>
      <c r="M1247" s="82">
        <v>0</v>
      </c>
    </row>
    <row r="1248" spans="1:13"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sheetData>
  <sheetProtection autoFilter="0"/>
  <autoFilter ref="A1:L1247">
    <sortState ref="A2:M1247">
      <sortCondition ref="A1:A1247"/>
    </sortState>
  </autoFilter>
  <dataValidations count="4">
    <dataValidation type="list" allowBlank="1" showInputMessage="1" showErrorMessage="1" sqref="F593:F594">
      <formula1>Instrumentos</formula1>
    </dataValidation>
    <dataValidation type="list" allowBlank="1" showInputMessage="1" showErrorMessage="1" sqref="F595:F1247 F2:F592">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90"/>
  <sheetViews>
    <sheetView tabSelected="1" zoomScaleNormal="100" workbookViewId="0">
      <pane xSplit="4" ySplit="1" topLeftCell="E603" activePane="bottomRight" state="frozen"/>
      <selection pane="topRight" activeCell="E13" sqref="E13"/>
      <selection pane="bottomLeft" activeCell="E13" sqref="E13"/>
      <selection pane="bottomRight" activeCell="A621" sqref="A621"/>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145.28515625" customWidth="1"/>
  </cols>
  <sheetData>
    <row r="1" spans="1:11" ht="102" customHeight="1" thickBot="1" x14ac:dyDescent="0.3">
      <c r="A1" s="57" t="s">
        <v>411</v>
      </c>
      <c r="B1" s="57" t="s">
        <v>412</v>
      </c>
      <c r="C1" s="58" t="s">
        <v>2</v>
      </c>
      <c r="D1" s="58" t="s">
        <v>113</v>
      </c>
      <c r="E1" s="63" t="s">
        <v>15</v>
      </c>
      <c r="F1" s="63" t="s">
        <v>575</v>
      </c>
      <c r="G1" s="63" t="s">
        <v>20</v>
      </c>
      <c r="H1" s="63" t="s">
        <v>624</v>
      </c>
      <c r="I1" s="53" t="s">
        <v>21</v>
      </c>
      <c r="J1" s="53" t="s">
        <v>22</v>
      </c>
      <c r="K1" s="52" t="s">
        <v>625</v>
      </c>
    </row>
    <row r="2" spans="1:11" x14ac:dyDescent="0.25">
      <c r="A2" s="96" t="s">
        <v>418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5">
        <v>1</v>
      </c>
      <c r="H2" s="121" t="s">
        <v>32</v>
      </c>
      <c r="I2" s="136">
        <f t="array" ref="I2">IFERROR(IF(G2="","",INDEX(Avaliações!H$2:H$1247,MATCH($A2&amp;$G2,Avaliações!$A$2:$A$1247&amp;Avaliações!$G$2:$G$1247,FALSE))),"")</f>
        <v>43466</v>
      </c>
      <c r="J2" s="137">
        <f t="array" ref="J2">IFERROR(IF(E2="","",INDEX(Avaliações!I$2:I$1247,MATCH($A2&amp;$G2,Avaliações!$A$2:$A$1247&amp;Avaliações!$G$2:$G$1247,FALSE))),"")</f>
        <v>43525</v>
      </c>
      <c r="K2" s="121" t="s">
        <v>626</v>
      </c>
    </row>
    <row r="3" spans="1:11" x14ac:dyDescent="0.25">
      <c r="A3" s="96" t="s">
        <v>418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6">
        <v>1</v>
      </c>
      <c r="H3" s="126" t="s">
        <v>35</v>
      </c>
      <c r="I3" s="135">
        <f t="array" ref="I3">IFERROR(IF(G3="","",INDEX(Avaliações!H$2:H$688,MATCH($A3&amp;$G3,Avaliações!$A$2:$A$688&amp;Avaliações!$G$2:$G$688,FALSE))),"")</f>
        <v>43466</v>
      </c>
      <c r="J3" s="138">
        <f t="array" ref="J3">IFERROR(IF(E3="","",INDEX(Avaliações!I$2:I$1247,MATCH($A3&amp;$G3,Avaliações!$A$2:$A$1247&amp;Avaliações!$G$2:$G$1247,FALSE))),"")</f>
        <v>43525</v>
      </c>
      <c r="K3" s="126" t="s">
        <v>627</v>
      </c>
    </row>
    <row r="4" spans="1:11" x14ac:dyDescent="0.25">
      <c r="A4" s="96" t="s">
        <v>418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6">
        <v>1</v>
      </c>
      <c r="H4" s="126" t="s">
        <v>47</v>
      </c>
      <c r="I4" s="135">
        <f t="array" ref="I4">IFERROR(IF(G4="","",INDEX(Avaliações!H$2:H$688,MATCH($A4&amp;$G4,Avaliações!$A$2:$A$688&amp;Avaliações!$G$2:$G$688,FALSE))),"")</f>
        <v>43466</v>
      </c>
      <c r="J4" s="138">
        <f t="array" ref="J4">IFERROR(IF(E4="","",INDEX(Avaliações!I$2:I$1247,MATCH($A4&amp;$G4,Avaliações!$A$2:$A$1247&amp;Avaliações!$G$2:$G$1247,FALSE))),"")</f>
        <v>43525</v>
      </c>
      <c r="K4" s="126" t="s">
        <v>628</v>
      </c>
    </row>
    <row r="5" spans="1:11" x14ac:dyDescent="0.25">
      <c r="A5" s="96" t="s">
        <v>418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6">
        <v>1</v>
      </c>
      <c r="H5" s="126" t="s">
        <v>50</v>
      </c>
      <c r="I5" s="135">
        <f t="array" ref="I5">IFERROR(IF(G5="","",INDEX(Avaliações!H$2:H$688,MATCH($A5&amp;$G5,Avaliações!$A$2:$A$688&amp;Avaliações!$G$2:$G$688,FALSE))),"")</f>
        <v>43466</v>
      </c>
      <c r="J5" s="138">
        <f t="array" ref="J5">IFERROR(IF(E5="","",INDEX(Avaliações!I$2:I$1247,MATCH($A5&amp;$G5,Avaliações!$A$2:$A$1247&amp;Avaliações!$G$2:$G$1247,FALSE))),"")</f>
        <v>43525</v>
      </c>
      <c r="K5" s="126" t="s">
        <v>629</v>
      </c>
    </row>
    <row r="6" spans="1:11" x14ac:dyDescent="0.25">
      <c r="A6" s="96" t="s">
        <v>418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6">
        <v>2</v>
      </c>
      <c r="H6" s="126" t="s">
        <v>32</v>
      </c>
      <c r="I6" s="135">
        <f t="array" ref="I6">IFERROR(IF(G6="","",INDEX(Avaliações!H$2:H$688,MATCH($A6&amp;$G6,Avaliações!$A$2:$A$688&amp;Avaliações!$G$2:$G$688,FALSE))),"")</f>
        <v>43556</v>
      </c>
      <c r="J6" s="138">
        <f t="array" ref="J6">IFERROR(IF(E6="","",INDEX(Avaliações!I$2:I$1247,MATCH($A6&amp;$G6,Avaliações!$A$2:$A$1247&amp;Avaliações!$G$2:$G$1247,FALSE))),"")</f>
        <v>43617</v>
      </c>
      <c r="K6" s="126" t="s">
        <v>630</v>
      </c>
    </row>
    <row r="7" spans="1:11" x14ac:dyDescent="0.25">
      <c r="A7" s="96" t="s">
        <v>418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6">
        <v>2</v>
      </c>
      <c r="H7" s="126" t="s">
        <v>35</v>
      </c>
      <c r="I7" s="135">
        <f t="array" ref="I7">IFERROR(IF(G7="","",INDEX(Avaliações!H$2:H$688,MATCH($A7&amp;$G7,Avaliações!$A$2:$A$688&amp;Avaliações!$G$2:$G$688,FALSE))),"")</f>
        <v>43556</v>
      </c>
      <c r="J7" s="138">
        <f t="array" ref="J7">IFERROR(IF(E7="","",INDEX(Avaliações!I$2:I$1247,MATCH($A7&amp;$G7,Avaliações!$A$2:$A$1247&amp;Avaliações!$G$2:$G$1247,FALSE))),"")</f>
        <v>43617</v>
      </c>
      <c r="K7" s="126" t="s">
        <v>631</v>
      </c>
    </row>
    <row r="8" spans="1:11" x14ac:dyDescent="0.25">
      <c r="A8" s="96" t="s">
        <v>418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6">
        <v>2</v>
      </c>
      <c r="H8" s="126" t="s">
        <v>47</v>
      </c>
      <c r="I8" s="135">
        <f t="array" ref="I8">IFERROR(IF(G8="","",INDEX(Avaliações!H$2:H$688,MATCH($A8&amp;$G8,Avaliações!$A$2:$A$688&amp;Avaliações!$G$2:$G$688,FALSE))),"")</f>
        <v>43556</v>
      </c>
      <c r="J8" s="138">
        <f t="array" ref="J8">IFERROR(IF(E8="","",INDEX(Avaliações!I$2:I$1247,MATCH($A8&amp;$G8,Avaliações!$A$2:$A$1247&amp;Avaliações!$G$2:$G$1247,FALSE))),"")</f>
        <v>43617</v>
      </c>
      <c r="K8" s="126" t="s">
        <v>632</v>
      </c>
    </row>
    <row r="9" spans="1:11" x14ac:dyDescent="0.25">
      <c r="A9" s="96" t="s">
        <v>418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6">
        <v>2</v>
      </c>
      <c r="H9" s="126" t="s">
        <v>50</v>
      </c>
      <c r="I9" s="135">
        <f t="array" ref="I9">IFERROR(IF(G9="","",INDEX(Avaliações!H$2:H$688,MATCH($A9&amp;$G9,Avaliações!$A$2:$A$688&amp;Avaliações!$G$2:$G$688,FALSE))),"")</f>
        <v>43556</v>
      </c>
      <c r="J9" s="138">
        <f t="array" ref="J9">IFERROR(IF(E9="","",INDEX(Avaliações!I$2:I$1247,MATCH($A9&amp;$G9,Avaliações!$A$2:$A$1247&amp;Avaliações!$G$2:$G$1247,FALSE))),"")</f>
        <v>43617</v>
      </c>
      <c r="K9" s="126" t="s">
        <v>633</v>
      </c>
    </row>
    <row r="10" spans="1:11" x14ac:dyDescent="0.25">
      <c r="A10" s="96" t="s">
        <v>420</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6">
        <v>1</v>
      </c>
      <c r="H10" s="126" t="s">
        <v>32</v>
      </c>
      <c r="I10" s="135">
        <f t="array" ref="I10">IFERROR(IF(G10="","",INDEX(Avaliações!H$2:H$688,MATCH($A10&amp;$G10,Avaliações!$A$2:$A$688&amp;Avaliações!$G$2:$G$688,FALSE))),"")</f>
        <v>43525</v>
      </c>
      <c r="J10" s="138">
        <f t="array" ref="J10">IFERROR(IF(E10="","",INDEX(Avaliações!I$2:I$1247,MATCH($A10&amp;$G10,Avaliações!$A$2:$A$1247&amp;Avaliações!$G$2:$G$1247,FALSE))),"")</f>
        <v>43586</v>
      </c>
      <c r="K10" s="126" t="s">
        <v>634</v>
      </c>
    </row>
    <row r="11" spans="1:11" x14ac:dyDescent="0.25">
      <c r="A11" s="96" t="s">
        <v>420</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6">
        <v>1</v>
      </c>
      <c r="H11" s="126" t="s">
        <v>35</v>
      </c>
      <c r="I11" s="135">
        <f t="array" ref="I11">IFERROR(IF(G11="","",INDEX(Avaliações!H$2:H$688,MATCH($A11&amp;$G11,Avaliações!$A$2:$A$688&amp;Avaliações!$G$2:$G$688,FALSE))),"")</f>
        <v>43525</v>
      </c>
      <c r="J11" s="138">
        <f t="array" ref="J11">IFERROR(IF(E11="","",INDEX(Avaliações!I$2:I$1247,MATCH($A11&amp;$G11,Avaliações!$A$2:$A$1247&amp;Avaliações!$G$2:$G$1247,FALSE))),"")</f>
        <v>43586</v>
      </c>
      <c r="K11" s="126" t="s">
        <v>635</v>
      </c>
    </row>
    <row r="12" spans="1:11" x14ac:dyDescent="0.25">
      <c r="A12" s="96" t="s">
        <v>420</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6">
        <v>1</v>
      </c>
      <c r="H12" s="126" t="s">
        <v>47</v>
      </c>
      <c r="I12" s="135">
        <f t="array" ref="I12">IFERROR(IF(G12="","",INDEX(Avaliações!H$2:H$688,MATCH($A12&amp;$G12,Avaliações!$A$2:$A$688&amp;Avaliações!$G$2:$G$688,FALSE))),"")</f>
        <v>43525</v>
      </c>
      <c r="J12" s="138">
        <f t="array" ref="J12">IFERROR(IF(E12="","",INDEX(Avaliações!I$2:I$1247,MATCH($A12&amp;$G12,Avaliações!$A$2:$A$1247&amp;Avaliações!$G$2:$G$1247,FALSE))),"")</f>
        <v>43586</v>
      </c>
      <c r="K12" s="126" t="s">
        <v>636</v>
      </c>
    </row>
    <row r="13" spans="1:11" x14ac:dyDescent="0.25">
      <c r="A13" s="96" t="s">
        <v>420</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6">
        <v>1</v>
      </c>
      <c r="H13" s="126" t="s">
        <v>59</v>
      </c>
      <c r="I13" s="135">
        <f t="array" ref="I13">IFERROR(IF(G13="","",INDEX(Avaliações!H$2:H$688,MATCH($A13&amp;$G13,Avaliações!$A$2:$A$688&amp;Avaliações!$G$2:$G$688,FALSE))),"")</f>
        <v>43525</v>
      </c>
      <c r="J13" s="138">
        <f t="array" ref="J13">IFERROR(IF(E13="","",INDEX(Avaliações!I$2:I$1247,MATCH($A13&amp;$G13,Avaliações!$A$2:$A$1247&amp;Avaliações!$G$2:$G$1247,FALSE))),"")</f>
        <v>43586</v>
      </c>
      <c r="K13" s="126" t="s">
        <v>637</v>
      </c>
    </row>
    <row r="14" spans="1:11" x14ac:dyDescent="0.25">
      <c r="A14" s="96" t="s">
        <v>420</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6">
        <v>1</v>
      </c>
      <c r="H14" s="126" t="s">
        <v>61</v>
      </c>
      <c r="I14" s="135">
        <f t="array" ref="I14">IFERROR(IF(G14="","",INDEX(Avaliações!H$2:H$688,MATCH($A14&amp;$G14,Avaliações!$A$2:$A$688&amp;Avaliações!$G$2:$G$688,FALSE))),"")</f>
        <v>43525</v>
      </c>
      <c r="J14" s="138">
        <f t="array" ref="J14">IFERROR(IF(E14="","",INDEX(Avaliações!I$2:I$1247,MATCH($A14&amp;$G14,Avaliações!$A$2:$A$1247&amp;Avaliações!$G$2:$G$1247,FALSE))),"")</f>
        <v>43586</v>
      </c>
      <c r="K14" s="126" t="s">
        <v>638</v>
      </c>
    </row>
    <row r="15" spans="1:11" x14ac:dyDescent="0.25">
      <c r="A15" s="96" t="s">
        <v>420</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6">
        <v>2</v>
      </c>
      <c r="H15" s="126" t="s">
        <v>32</v>
      </c>
      <c r="I15" s="135">
        <f t="array" ref="I15">IFERROR(IF(G15="","",INDEX(Avaliações!H$2:H$688,MATCH($A15&amp;$G15,Avaliações!$A$2:$A$688&amp;Avaliações!$G$2:$G$688,FALSE))),"")</f>
        <v>43617</v>
      </c>
      <c r="J15" s="138">
        <f t="array" ref="J15">IFERROR(IF(E15="","",INDEX(Avaliações!I$2:I$1247,MATCH($A15&amp;$G15,Avaliações!$A$2:$A$1247&amp;Avaliações!$G$2:$G$1247,FALSE))),"")</f>
        <v>43678</v>
      </c>
      <c r="K15" s="126" t="s">
        <v>639</v>
      </c>
    </row>
    <row r="16" spans="1:11" x14ac:dyDescent="0.25">
      <c r="A16" s="96" t="s">
        <v>420</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6">
        <v>2</v>
      </c>
      <c r="H16" s="126" t="s">
        <v>35</v>
      </c>
      <c r="I16" s="135">
        <f t="array" ref="I16">IFERROR(IF(G16="","",INDEX(Avaliações!H$2:H$688,MATCH($A16&amp;$G16,Avaliações!$A$2:$A$688&amp;Avaliações!$G$2:$G$688,FALSE))),"")</f>
        <v>43617</v>
      </c>
      <c r="J16" s="138">
        <f t="array" ref="J16">IFERROR(IF(E16="","",INDEX(Avaliações!I$2:I$1247,MATCH($A16&amp;$G16,Avaliações!$A$2:$A$1247&amp;Avaliações!$G$2:$G$1247,FALSE))),"")</f>
        <v>43678</v>
      </c>
      <c r="K16" s="126" t="s">
        <v>640</v>
      </c>
    </row>
    <row r="17" spans="1:11" x14ac:dyDescent="0.25">
      <c r="A17" s="96" t="s">
        <v>420</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6">
        <v>2</v>
      </c>
      <c r="H17" s="126" t="s">
        <v>47</v>
      </c>
      <c r="I17" s="135">
        <f t="array" ref="I17">IFERROR(IF(G17="","",INDEX(Avaliações!H$2:H$688,MATCH($A17&amp;$G17,Avaliações!$A$2:$A$688&amp;Avaliações!$G$2:$G$688,FALSE))),"")</f>
        <v>43617</v>
      </c>
      <c r="J17" s="138">
        <f t="array" ref="J17">IFERROR(IF(E17="","",INDEX(Avaliações!I$2:I$1247,MATCH($A17&amp;$G17,Avaliações!$A$2:$A$1247&amp;Avaliações!$G$2:$G$1247,FALSE))),"")</f>
        <v>43678</v>
      </c>
      <c r="K17" s="126" t="s">
        <v>641</v>
      </c>
    </row>
    <row r="18" spans="1:11" x14ac:dyDescent="0.25">
      <c r="A18" s="96" t="s">
        <v>420</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6">
        <v>2</v>
      </c>
      <c r="H18" s="126" t="s">
        <v>59</v>
      </c>
      <c r="I18" s="135">
        <f t="array" ref="I18">IFERROR(IF(G18="","",INDEX(Avaliações!H$2:H$688,MATCH($A18&amp;$G18,Avaliações!$A$2:$A$688&amp;Avaliações!$G$2:$G$688,FALSE))),"")</f>
        <v>43617</v>
      </c>
      <c r="J18" s="138">
        <f t="array" ref="J18">IFERROR(IF(E18="","",INDEX(Avaliações!I$2:I$1247,MATCH($A18&amp;$G18,Avaliações!$A$2:$A$1247&amp;Avaliações!$G$2:$G$1247,FALSE))),"")</f>
        <v>43678</v>
      </c>
      <c r="K18" s="126" t="s">
        <v>642</v>
      </c>
    </row>
    <row r="19" spans="1:11" x14ac:dyDescent="0.25">
      <c r="A19" s="96" t="s">
        <v>420</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6">
        <v>2</v>
      </c>
      <c r="H19" s="126" t="s">
        <v>61</v>
      </c>
      <c r="I19" s="135">
        <f t="array" ref="I19">IFERROR(IF(G19="","",INDEX(Avaliações!H$2:H$688,MATCH($A19&amp;$G19,Avaliações!$A$2:$A$688&amp;Avaliações!$G$2:$G$688,FALSE))),"")</f>
        <v>43617</v>
      </c>
      <c r="J19" s="138">
        <f t="array" ref="J19">IFERROR(IF(E19="","",INDEX(Avaliações!I$2:I$1247,MATCH($A19&amp;$G19,Avaliações!$A$2:$A$1247&amp;Avaliações!$G$2:$G$1247,FALSE))),"")</f>
        <v>43678</v>
      </c>
      <c r="K19" s="126" t="s">
        <v>643</v>
      </c>
    </row>
    <row r="20" spans="1:11" x14ac:dyDescent="0.25">
      <c r="A20" s="96" t="s">
        <v>420</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6">
        <v>3</v>
      </c>
      <c r="H20" s="126" t="s">
        <v>32</v>
      </c>
      <c r="I20" s="135">
        <f t="array" ref="I20">IFERROR(IF(G20="","",INDEX(Avaliações!H$2:H$688,MATCH($A20&amp;$G20,Avaliações!$A$2:$A$688&amp;Avaliações!$G$2:$G$688,FALSE))),"")</f>
        <v>43709</v>
      </c>
      <c r="J20" s="138">
        <f t="array" ref="J20">IFERROR(IF(E20="","",INDEX(Avaliações!I$2:I$1247,MATCH($A20&amp;$G20,Avaliações!$A$2:$A$1247&amp;Avaliações!$G$2:$G$1247,FALSE))),"")</f>
        <v>43770</v>
      </c>
      <c r="K20" s="126" t="s">
        <v>644</v>
      </c>
    </row>
    <row r="21" spans="1:11" x14ac:dyDescent="0.25">
      <c r="A21" s="96" t="s">
        <v>420</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6">
        <v>3</v>
      </c>
      <c r="H21" s="126" t="s">
        <v>35</v>
      </c>
      <c r="I21" s="135">
        <f t="array" ref="I21">IFERROR(IF(G21="","",INDEX(Avaliações!H$2:H$688,MATCH($A21&amp;$G21,Avaliações!$A$2:$A$688&amp;Avaliações!$G$2:$G$688,FALSE))),"")</f>
        <v>43709</v>
      </c>
      <c r="J21" s="138">
        <f t="array" ref="J21">IFERROR(IF(E21="","",INDEX(Avaliações!I$2:I$1247,MATCH($A21&amp;$G21,Avaliações!$A$2:$A$1247&amp;Avaliações!$G$2:$G$1247,FALSE))),"")</f>
        <v>43770</v>
      </c>
      <c r="K21" s="126" t="s">
        <v>645</v>
      </c>
    </row>
    <row r="22" spans="1:11" x14ac:dyDescent="0.25">
      <c r="A22" s="96" t="s">
        <v>420</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6">
        <v>3</v>
      </c>
      <c r="H22" s="126" t="s">
        <v>47</v>
      </c>
      <c r="I22" s="135">
        <f t="array" ref="I22">IFERROR(IF(G22="","",INDEX(Avaliações!H$2:H$688,MATCH($A22&amp;$G22,Avaliações!$A$2:$A$688&amp;Avaliações!$G$2:$G$688,FALSE))),"")</f>
        <v>43709</v>
      </c>
      <c r="J22" s="138">
        <f t="array" ref="J22">IFERROR(IF(E22="","",INDEX(Avaliações!I$2:I$1247,MATCH($A22&amp;$G22,Avaliações!$A$2:$A$1247&amp;Avaliações!$G$2:$G$1247,FALSE))),"")</f>
        <v>43770</v>
      </c>
      <c r="K22" s="126" t="s">
        <v>646</v>
      </c>
    </row>
    <row r="23" spans="1:11" x14ac:dyDescent="0.25">
      <c r="A23" s="96" t="s">
        <v>420</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6">
        <v>3</v>
      </c>
      <c r="H23" s="126" t="s">
        <v>59</v>
      </c>
      <c r="I23" s="135">
        <f t="array" ref="I23">IFERROR(IF(G23="","",INDEX(Avaliações!H$2:H$688,MATCH($A23&amp;$G23,Avaliações!$A$2:$A$688&amp;Avaliações!$G$2:$G$688,FALSE))),"")</f>
        <v>43709</v>
      </c>
      <c r="J23" s="138">
        <f t="array" ref="J23">IFERROR(IF(E23="","",INDEX(Avaliações!I$2:I$1247,MATCH($A23&amp;$G23,Avaliações!$A$2:$A$1247&amp;Avaliações!$G$2:$G$1247,FALSE))),"")</f>
        <v>43770</v>
      </c>
      <c r="K23" s="126" t="s">
        <v>647</v>
      </c>
    </row>
    <row r="24" spans="1:11" x14ac:dyDescent="0.25">
      <c r="A24" s="96" t="s">
        <v>420</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6">
        <v>3</v>
      </c>
      <c r="H24" s="126" t="s">
        <v>61</v>
      </c>
      <c r="I24" s="135">
        <f t="array" ref="I24">IFERROR(IF(G24="","",INDEX(Avaliações!H$2:H$688,MATCH($A24&amp;$G24,Avaliações!$A$2:$A$688&amp;Avaliações!$G$2:$G$688,FALSE))),"")</f>
        <v>43709</v>
      </c>
      <c r="J24" s="138">
        <f t="array" ref="J24">IFERROR(IF(E24="","",INDEX(Avaliações!I$2:I$1247,MATCH($A24&amp;$G24,Avaliações!$A$2:$A$1247&amp;Avaliações!$G$2:$G$1247,FALSE))),"")</f>
        <v>43770</v>
      </c>
      <c r="K24" s="126" t="s">
        <v>648</v>
      </c>
    </row>
    <row r="25" spans="1:11" x14ac:dyDescent="0.25">
      <c r="A25" s="96" t="s">
        <v>420</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6">
        <v>4</v>
      </c>
      <c r="H25" s="126" t="s">
        <v>32</v>
      </c>
      <c r="I25" s="135">
        <f t="array" ref="I25">IFERROR(IF(G25="","",INDEX(Avaliações!H$2:H$688,MATCH($A25&amp;$G25,Avaliações!$A$2:$A$688&amp;Avaliações!$G$2:$G$688,FALSE))),"")</f>
        <v>43800</v>
      </c>
      <c r="J25" s="138">
        <f t="array" ref="J25">IFERROR(IF(E25="","",INDEX(Avaliações!I$2:I$1247,MATCH($A25&amp;$G25,Avaliações!$A$2:$A$1247&amp;Avaliações!$G$2:$G$1247,FALSE))),"")</f>
        <v>43800</v>
      </c>
      <c r="K25" s="126" t="s">
        <v>644</v>
      </c>
    </row>
    <row r="26" spans="1:11" x14ac:dyDescent="0.25">
      <c r="A26" s="96" t="s">
        <v>420</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6">
        <v>4</v>
      </c>
      <c r="H26" s="126" t="s">
        <v>35</v>
      </c>
      <c r="I26" s="135">
        <f t="array" ref="I26">IFERROR(IF(G26="","",INDEX(Avaliações!H$2:H$688,MATCH($A26&amp;$G26,Avaliações!$A$2:$A$688&amp;Avaliações!$G$2:$G$688,FALSE))),"")</f>
        <v>43800</v>
      </c>
      <c r="J26" s="138">
        <f t="array" ref="J26">IFERROR(IF(E26="","",INDEX(Avaliações!I$2:I$1247,MATCH($A26&amp;$G26,Avaliações!$A$2:$A$1247&amp;Avaliações!$G$2:$G$1247,FALSE))),"")</f>
        <v>43800</v>
      </c>
      <c r="K26" s="126" t="s">
        <v>649</v>
      </c>
    </row>
    <row r="27" spans="1:11" x14ac:dyDescent="0.25">
      <c r="A27" s="96" t="s">
        <v>420</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6">
        <v>4</v>
      </c>
      <c r="H27" s="126" t="s">
        <v>47</v>
      </c>
      <c r="I27" s="135">
        <f t="array" ref="I27">IFERROR(IF(G27="","",INDEX(Avaliações!H$2:H$688,MATCH($A27&amp;$G27,Avaliações!$A$2:$A$688&amp;Avaliações!$G$2:$G$688,FALSE))),"")</f>
        <v>43800</v>
      </c>
      <c r="J27" s="138">
        <f t="array" ref="J27">IFERROR(IF(E27="","",INDEX(Avaliações!I$2:I$1247,MATCH($A27&amp;$G27,Avaliações!$A$2:$A$1247&amp;Avaliações!$G$2:$G$1247,FALSE))),"")</f>
        <v>43800</v>
      </c>
      <c r="K27" s="126" t="s">
        <v>650</v>
      </c>
    </row>
    <row r="28" spans="1:11" x14ac:dyDescent="0.25">
      <c r="A28" s="96" t="s">
        <v>420</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6">
        <v>4</v>
      </c>
      <c r="H28" s="126" t="s">
        <v>59</v>
      </c>
      <c r="I28" s="135">
        <f t="array" ref="I28">IFERROR(IF(G28="","",INDEX(Avaliações!H$2:H$688,MATCH($A28&amp;$G28,Avaliações!$A$2:$A$688&amp;Avaliações!$G$2:$G$688,FALSE))),"")</f>
        <v>43800</v>
      </c>
      <c r="J28" s="138">
        <f t="array" ref="J28">IFERROR(IF(E28="","",INDEX(Avaliações!I$2:I$1247,MATCH($A28&amp;$G28,Avaliações!$A$2:$A$1247&amp;Avaliações!$G$2:$G$1247,FALSE))),"")</f>
        <v>43800</v>
      </c>
      <c r="K28" s="126" t="s">
        <v>651</v>
      </c>
    </row>
    <row r="29" spans="1:11" x14ac:dyDescent="0.25">
      <c r="A29" s="96" t="s">
        <v>420</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6">
        <v>4</v>
      </c>
      <c r="H29" s="126" t="s">
        <v>61</v>
      </c>
      <c r="I29" s="135">
        <f t="array" ref="I29">IFERROR(IF(G29="","",INDEX(Avaliações!H$2:H$688,MATCH($A29&amp;$G29,Avaliações!$A$2:$A$688&amp;Avaliações!$G$2:$G$688,FALSE))),"")</f>
        <v>43800</v>
      </c>
      <c r="J29" s="138">
        <f t="array" ref="J29">IFERROR(IF(E29="","",INDEX(Avaliações!I$2:I$1247,MATCH($A29&amp;$G29,Avaliações!$A$2:$A$1247&amp;Avaliações!$G$2:$G$1247,FALSE))),"")</f>
        <v>43800</v>
      </c>
      <c r="K29" s="126" t="s">
        <v>652</v>
      </c>
    </row>
    <row r="30" spans="1:11" x14ac:dyDescent="0.25">
      <c r="A30" s="96" t="s">
        <v>420</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6">
        <v>5</v>
      </c>
      <c r="H30" s="126" t="s">
        <v>32</v>
      </c>
      <c r="I30" s="135">
        <f t="array" ref="I30">IFERROR(IF(G30="","",INDEX(Avaliações!H$2:H$688,MATCH($A30&amp;$G30,Avaliações!$A$2:$A$688&amp;Avaliações!$G$2:$G$688,FALSE))),"")</f>
        <v>43831</v>
      </c>
      <c r="J30" s="138">
        <f t="array" ref="J30">IFERROR(IF(E30="","",INDEX(Avaliações!I$2:I$1247,MATCH($A30&amp;$G30,Avaliações!$A$2:$A$1247&amp;Avaliações!$G$2:$G$1247,FALSE))),"")</f>
        <v>43891</v>
      </c>
      <c r="K30" s="126" t="s">
        <v>653</v>
      </c>
    </row>
    <row r="31" spans="1:11" x14ac:dyDescent="0.25">
      <c r="A31" s="96" t="s">
        <v>420</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6">
        <v>5</v>
      </c>
      <c r="H31" s="126" t="s">
        <v>35</v>
      </c>
      <c r="I31" s="135">
        <f t="array" ref="I31">IFERROR(IF(G31="","",INDEX(Avaliações!H$2:H$688,MATCH($A31&amp;$G31,Avaliações!$A$2:$A$688&amp;Avaliações!$G$2:$G$688,FALSE))),"")</f>
        <v>43831</v>
      </c>
      <c r="J31" s="138">
        <f t="array" ref="J31">IFERROR(IF(E31="","",INDEX(Avaliações!I$2:I$1247,MATCH($A31&amp;$G31,Avaliações!$A$2:$A$1247&amp;Avaliações!$G$2:$G$1247,FALSE))),"")</f>
        <v>43891</v>
      </c>
      <c r="K31" s="126" t="s">
        <v>654</v>
      </c>
    </row>
    <row r="32" spans="1:11" x14ac:dyDescent="0.25">
      <c r="A32" s="96" t="s">
        <v>420</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6">
        <v>5</v>
      </c>
      <c r="H32" s="126" t="s">
        <v>47</v>
      </c>
      <c r="I32" s="135">
        <f t="array" ref="I32">IFERROR(IF(G32="","",INDEX(Avaliações!H$2:H$688,MATCH($A32&amp;$G32,Avaliações!$A$2:$A$688&amp;Avaliações!$G$2:$G$688,FALSE))),"")</f>
        <v>43831</v>
      </c>
      <c r="J32" s="138">
        <f t="array" ref="J32">IFERROR(IF(E32="","",INDEX(Avaliações!I$2:I$1247,MATCH($A32&amp;$G32,Avaliações!$A$2:$A$1247&amp;Avaliações!$G$2:$G$1247,FALSE))),"")</f>
        <v>43891</v>
      </c>
      <c r="K32" s="126" t="s">
        <v>655</v>
      </c>
    </row>
    <row r="33" spans="1:11" x14ac:dyDescent="0.25">
      <c r="A33" s="96" t="s">
        <v>420</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6">
        <v>5</v>
      </c>
      <c r="H33" s="126" t="s">
        <v>59</v>
      </c>
      <c r="I33" s="135">
        <f t="array" ref="I33">IFERROR(IF(G33="","",INDEX(Avaliações!H$2:H$688,MATCH($A33&amp;$G33,Avaliações!$A$2:$A$688&amp;Avaliações!$G$2:$G$688,FALSE))),"")</f>
        <v>43831</v>
      </c>
      <c r="J33" s="138">
        <f t="array" ref="J33">IFERROR(IF(E33="","",INDEX(Avaliações!I$2:I$1247,MATCH($A33&amp;$G33,Avaliações!$A$2:$A$1247&amp;Avaliações!$G$2:$G$1247,FALSE))),"")</f>
        <v>43891</v>
      </c>
      <c r="K33" s="126" t="s">
        <v>656</v>
      </c>
    </row>
    <row r="34" spans="1:11" x14ac:dyDescent="0.25">
      <c r="A34" s="96" t="s">
        <v>420</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6">
        <v>5</v>
      </c>
      <c r="H34" s="126" t="s">
        <v>61</v>
      </c>
      <c r="I34" s="135">
        <f t="array" ref="I34">IFERROR(IF(G34="","",INDEX(Avaliações!H$2:H$688,MATCH($A34&amp;$G34,Avaliações!$A$2:$A$688&amp;Avaliações!$G$2:$G$688,FALSE))),"")</f>
        <v>43831</v>
      </c>
      <c r="J34" s="138">
        <f t="array" ref="J34">IFERROR(IF(E34="","",INDEX(Avaliações!I$2:I$1247,MATCH($A34&amp;$G34,Avaliações!$A$2:$A$1247&amp;Avaliações!$G$2:$G$1247,FALSE))),"")</f>
        <v>43891</v>
      </c>
      <c r="K34" s="126" t="s">
        <v>657</v>
      </c>
    </row>
    <row r="35" spans="1:11" x14ac:dyDescent="0.25">
      <c r="A35" s="96" t="s">
        <v>420</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6">
        <v>6</v>
      </c>
      <c r="H35" s="126" t="s">
        <v>32</v>
      </c>
      <c r="I35" s="135">
        <f t="array" ref="I35">IFERROR(IF(G35="","",INDEX(Avaliações!H$2:H$688,MATCH($A35&amp;$G35,Avaliações!$A$2:$A$688&amp;Avaliações!$G$2:$G$688,FALSE))),"")</f>
        <v>43922</v>
      </c>
      <c r="J35" s="138">
        <f t="array" ref="J35">IFERROR(IF(E35="","",INDEX(Avaliações!I$2:I$1247,MATCH($A35&amp;$G35,Avaliações!$A$2:$A$1247&amp;Avaliações!$G$2:$G$1247,FALSE))),"")</f>
        <v>43983</v>
      </c>
      <c r="K35" s="126" t="s">
        <v>644</v>
      </c>
    </row>
    <row r="36" spans="1:11" x14ac:dyDescent="0.25">
      <c r="A36" s="96" t="s">
        <v>420</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6">
        <v>6</v>
      </c>
      <c r="H36" s="126" t="s">
        <v>35</v>
      </c>
      <c r="I36" s="135">
        <f t="array" ref="I36">IFERROR(IF(G36="","",INDEX(Avaliações!H$2:H$688,MATCH($A36&amp;$G36,Avaliações!$A$2:$A$688&amp;Avaliações!$G$2:$G$688,FALSE))),"")</f>
        <v>43922</v>
      </c>
      <c r="J36" s="138">
        <f t="array" ref="J36">IFERROR(IF(E36="","",INDEX(Avaliações!I$2:I$1247,MATCH($A36&amp;$G36,Avaliações!$A$2:$A$1247&amp;Avaliações!$G$2:$G$1247,FALSE))),"")</f>
        <v>43983</v>
      </c>
      <c r="K36" s="126" t="s">
        <v>658</v>
      </c>
    </row>
    <row r="37" spans="1:11" x14ac:dyDescent="0.25">
      <c r="A37" s="96" t="s">
        <v>420</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6">
        <v>6</v>
      </c>
      <c r="H37" s="126" t="s">
        <v>47</v>
      </c>
      <c r="I37" s="135">
        <f t="array" ref="I37">IFERROR(IF(G37="","",INDEX(Avaliações!H$2:H$688,MATCH($A37&amp;$G37,Avaliações!$A$2:$A$688&amp;Avaliações!$G$2:$G$688,FALSE))),"")</f>
        <v>43922</v>
      </c>
      <c r="J37" s="138">
        <f t="array" ref="J37">IFERROR(IF(E37="","",INDEX(Avaliações!I$2:I$1247,MATCH($A37&amp;$G37,Avaliações!$A$2:$A$1247&amp;Avaliações!$G$2:$G$1247,FALSE))),"")</f>
        <v>43983</v>
      </c>
      <c r="K37" s="126" t="s">
        <v>659</v>
      </c>
    </row>
    <row r="38" spans="1:11" x14ac:dyDescent="0.25">
      <c r="A38" s="96" t="s">
        <v>420</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6">
        <v>6</v>
      </c>
      <c r="H38" s="126" t="s">
        <v>59</v>
      </c>
      <c r="I38" s="135">
        <f t="array" ref="I38">IFERROR(IF(G38="","",INDEX(Avaliações!H$2:H$688,MATCH($A38&amp;$G38,Avaliações!$A$2:$A$688&amp;Avaliações!$G$2:$G$688,FALSE))),"")</f>
        <v>43922</v>
      </c>
      <c r="J38" s="138">
        <f t="array" ref="J38">IFERROR(IF(E38="","",INDEX(Avaliações!I$2:I$1247,MATCH($A38&amp;$G38,Avaliações!$A$2:$A$1247&amp;Avaliações!$G$2:$G$1247,FALSE))),"")</f>
        <v>43983</v>
      </c>
      <c r="K38" s="126" t="s">
        <v>660</v>
      </c>
    </row>
    <row r="39" spans="1:11" x14ac:dyDescent="0.25">
      <c r="A39" s="96" t="s">
        <v>420</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6">
        <v>6</v>
      </c>
      <c r="H39" s="126" t="s">
        <v>61</v>
      </c>
      <c r="I39" s="135">
        <f t="array" ref="I39">IFERROR(IF(G39="","",INDEX(Avaliações!H$2:H$688,MATCH($A39&amp;$G39,Avaliações!$A$2:$A$688&amp;Avaliações!$G$2:$G$688,FALSE))),"")</f>
        <v>43922</v>
      </c>
      <c r="J39" s="138">
        <f t="array" ref="J39">IFERROR(IF(E39="","",INDEX(Avaliações!I$2:I$1247,MATCH($A39&amp;$G39,Avaliações!$A$2:$A$1247&amp;Avaliações!$G$2:$G$1247,FALSE))),"")</f>
        <v>43983</v>
      </c>
      <c r="K39" s="126" t="s">
        <v>661</v>
      </c>
    </row>
    <row r="40" spans="1:11" x14ac:dyDescent="0.25">
      <c r="A40" s="96" t="s">
        <v>420</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6">
        <v>7</v>
      </c>
      <c r="H40" s="126" t="s">
        <v>32</v>
      </c>
      <c r="I40" s="135">
        <f t="array" ref="I40">IFERROR(IF(G40="","",INDEX(Avaliações!H$2:H$688,MATCH($A40&amp;$G40,Avaliações!$A$2:$A$688&amp;Avaliações!$G$2:$G$688,FALSE))),"")</f>
        <v>44013</v>
      </c>
      <c r="J40" s="138">
        <f t="array" ref="J40">IFERROR(IF(E40="","",INDEX(Avaliações!I$2:I$1247,MATCH($A40&amp;$G40,Avaliações!$A$2:$A$1247&amp;Avaliações!$G$2:$G$1247,FALSE))),"")</f>
        <v>44075</v>
      </c>
      <c r="K40" s="126" t="s">
        <v>644</v>
      </c>
    </row>
    <row r="41" spans="1:11" x14ac:dyDescent="0.25">
      <c r="A41" s="96" t="s">
        <v>420</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6">
        <v>7</v>
      </c>
      <c r="H41" s="126" t="s">
        <v>35</v>
      </c>
      <c r="I41" s="135">
        <f t="array" ref="I41">IFERROR(IF(G41="","",INDEX(Avaliações!H$2:H$688,MATCH($A41&amp;$G41,Avaliações!$A$2:$A$688&amp;Avaliações!$G$2:$G$688,FALSE))),"")</f>
        <v>44013</v>
      </c>
      <c r="J41" s="138">
        <f t="array" ref="J41">IFERROR(IF(E41="","",INDEX(Avaliações!I$2:I$1247,MATCH($A41&amp;$G41,Avaliações!$A$2:$A$1247&amp;Avaliações!$G$2:$G$1247,FALSE))),"")</f>
        <v>44075</v>
      </c>
      <c r="K41" s="126" t="s">
        <v>662</v>
      </c>
    </row>
    <row r="42" spans="1:11" x14ac:dyDescent="0.25">
      <c r="A42" s="96" t="s">
        <v>420</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6">
        <v>7</v>
      </c>
      <c r="H42" s="126" t="s">
        <v>47</v>
      </c>
      <c r="I42" s="135">
        <f t="array" ref="I42">IFERROR(IF(G42="","",INDEX(Avaliações!H$2:H$688,MATCH($A42&amp;$G42,Avaliações!$A$2:$A$688&amp;Avaliações!$G$2:$G$688,FALSE))),"")</f>
        <v>44013</v>
      </c>
      <c r="J42" s="138">
        <f t="array" ref="J42">IFERROR(IF(E42="","",INDEX(Avaliações!I$2:I$1247,MATCH($A42&amp;$G42,Avaliações!$A$2:$A$1247&amp;Avaliações!$G$2:$G$1247,FALSE))),"")</f>
        <v>44075</v>
      </c>
      <c r="K42" s="126" t="s">
        <v>663</v>
      </c>
    </row>
    <row r="43" spans="1:11" x14ac:dyDescent="0.25">
      <c r="A43" s="96" t="s">
        <v>420</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6">
        <v>7</v>
      </c>
      <c r="H43" s="126" t="s">
        <v>59</v>
      </c>
      <c r="I43" s="135">
        <f t="array" ref="I43">IFERROR(IF(G43="","",INDEX(Avaliações!H$2:H$688,MATCH($A43&amp;$G43,Avaliações!$A$2:$A$688&amp;Avaliações!$G$2:$G$688,FALSE))),"")</f>
        <v>44013</v>
      </c>
      <c r="J43" s="138">
        <f t="array" ref="J43">IFERROR(IF(E43="","",INDEX(Avaliações!I$2:I$1247,MATCH($A43&amp;$G43,Avaliações!$A$2:$A$1247&amp;Avaliações!$G$2:$G$1247,FALSE))),"")</f>
        <v>44075</v>
      </c>
      <c r="K43" s="126" t="s">
        <v>664</v>
      </c>
    </row>
    <row r="44" spans="1:11" x14ac:dyDescent="0.25">
      <c r="A44" s="96" t="s">
        <v>420</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6">
        <v>7</v>
      </c>
      <c r="H44" s="126" t="s">
        <v>61</v>
      </c>
      <c r="I44" s="135">
        <f t="array" ref="I44">IFERROR(IF(G44="","",INDEX(Avaliações!H$2:H$688,MATCH($A44&amp;$G44,Avaliações!$A$2:$A$688&amp;Avaliações!$G$2:$G$688,FALSE))),"")</f>
        <v>44013</v>
      </c>
      <c r="J44" s="138">
        <f t="array" ref="J44">IFERROR(IF(E44="","",INDEX(Avaliações!I$2:I$1247,MATCH($A44&amp;$G44,Avaliações!$A$2:$A$1247&amp;Avaliações!$G$2:$G$1247,FALSE))),"")</f>
        <v>44075</v>
      </c>
      <c r="K44" s="126" t="s">
        <v>665</v>
      </c>
    </row>
    <row r="45" spans="1:11" x14ac:dyDescent="0.25">
      <c r="A45" s="96" t="s">
        <v>420</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6">
        <v>8</v>
      </c>
      <c r="H45" s="126" t="s">
        <v>32</v>
      </c>
      <c r="I45" s="135">
        <f t="array" ref="I45">IFERROR(IF(G45="","",INDEX(Avaliações!H$2:H$688,MATCH($A45&amp;$G45,Avaliações!$A$2:$A$688&amp;Avaliações!$G$2:$G$688,FALSE))),"")</f>
        <v>44105</v>
      </c>
      <c r="J45" s="138">
        <f t="array" ref="J45">IFERROR(IF(E45="","",INDEX(Avaliações!I$2:I$1247,MATCH($A45&amp;$G45,Avaliações!$A$2:$A$1247&amp;Avaliações!$G$2:$G$1247,FALSE))),"")</f>
        <v>44166</v>
      </c>
      <c r="K45" s="126" t="s">
        <v>666</v>
      </c>
    </row>
    <row r="46" spans="1:11" x14ac:dyDescent="0.25">
      <c r="A46" s="96" t="s">
        <v>420</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6">
        <v>8</v>
      </c>
      <c r="H46" s="126" t="s">
        <v>35</v>
      </c>
      <c r="I46" s="135">
        <f t="array" ref="I46">IFERROR(IF(G46="","",INDEX(Avaliações!H$2:H$688,MATCH($A46&amp;$G46,Avaliações!$A$2:$A$688&amp;Avaliações!$G$2:$G$688,FALSE))),"")</f>
        <v>44105</v>
      </c>
      <c r="J46" s="138">
        <f t="array" ref="J46">IFERROR(IF(E46="","",INDEX(Avaliações!I$2:I$1247,MATCH($A46&amp;$G46,Avaliações!$A$2:$A$1247&amp;Avaliações!$G$2:$G$1247,FALSE))),"")</f>
        <v>44166</v>
      </c>
      <c r="K46" s="126" t="s">
        <v>667</v>
      </c>
    </row>
    <row r="47" spans="1:11" x14ac:dyDescent="0.25">
      <c r="A47" s="96" t="s">
        <v>420</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6">
        <v>8</v>
      </c>
      <c r="H47" s="126" t="s">
        <v>47</v>
      </c>
      <c r="I47" s="135">
        <f t="array" ref="I47">IFERROR(IF(G47="","",INDEX(Avaliações!H$2:H$688,MATCH($A47&amp;$G47,Avaliações!$A$2:$A$688&amp;Avaliações!$G$2:$G$688,FALSE))),"")</f>
        <v>44105</v>
      </c>
      <c r="J47" s="138">
        <f t="array" ref="J47">IFERROR(IF(E47="","",INDEX(Avaliações!I$2:I$1247,MATCH($A47&amp;$G47,Avaliações!$A$2:$A$1247&amp;Avaliações!$G$2:$G$1247,FALSE))),"")</f>
        <v>44166</v>
      </c>
      <c r="K47" s="126" t="s">
        <v>668</v>
      </c>
    </row>
    <row r="48" spans="1:11" x14ac:dyDescent="0.25">
      <c r="A48" s="96" t="s">
        <v>420</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6">
        <v>8</v>
      </c>
      <c r="H48" s="126" t="s">
        <v>59</v>
      </c>
      <c r="I48" s="135">
        <f t="array" ref="I48">IFERROR(IF(G48="","",INDEX(Avaliações!H$2:H$688,MATCH($A48&amp;$G48,Avaliações!$A$2:$A$688&amp;Avaliações!$G$2:$G$688,FALSE))),"")</f>
        <v>44105</v>
      </c>
      <c r="J48" s="138">
        <f t="array" ref="J48">IFERROR(IF(E48="","",INDEX(Avaliações!I$2:I$1247,MATCH($A48&amp;$G48,Avaliações!$A$2:$A$1247&amp;Avaliações!$G$2:$G$1247,FALSE))),"")</f>
        <v>44166</v>
      </c>
      <c r="K48" s="126" t="s">
        <v>669</v>
      </c>
    </row>
    <row r="49" spans="1:11" x14ac:dyDescent="0.25">
      <c r="A49" s="96" t="s">
        <v>420</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6">
        <v>8</v>
      </c>
      <c r="H49" s="126" t="s">
        <v>61</v>
      </c>
      <c r="I49" s="135">
        <f t="array" ref="I49">IFERROR(IF(G49="","",INDEX(Avaliações!H$2:H$688,MATCH($A49&amp;$G49,Avaliações!$A$2:$A$688&amp;Avaliações!$G$2:$G$688,FALSE))),"")</f>
        <v>44105</v>
      </c>
      <c r="J49" s="138">
        <f t="array" ref="J49">IFERROR(IF(E49="","",INDEX(Avaliações!I$2:I$1247,MATCH($A49&amp;$G49,Avaliações!$A$2:$A$1247&amp;Avaliações!$G$2:$G$1247,FALSE))),"")</f>
        <v>44166</v>
      </c>
      <c r="K49" s="126" t="s">
        <v>670</v>
      </c>
    </row>
    <row r="50" spans="1:11" x14ac:dyDescent="0.25">
      <c r="A50" s="96" t="s">
        <v>420</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6">
        <v>9</v>
      </c>
      <c r="H50" s="126" t="s">
        <v>32</v>
      </c>
      <c r="I50" s="135">
        <f t="array" ref="I50">IFERROR(IF(G50="","",INDEX(Avaliações!H$2:H$688,MATCH($A50&amp;$G50,Avaliações!$A$2:$A$688&amp;Avaliações!$G$2:$G$688,FALSE))),"")</f>
        <v>44197</v>
      </c>
      <c r="J50" s="138">
        <f t="array" ref="J50">IFERROR(IF(E50="","",INDEX(Avaliações!I$2:I$1247,MATCH($A50&amp;$G50,Avaliações!$A$2:$A$1247&amp;Avaliações!$G$2:$G$1247,FALSE))),"")</f>
        <v>44256</v>
      </c>
      <c r="K50" s="126" t="s">
        <v>671</v>
      </c>
    </row>
    <row r="51" spans="1:11" x14ac:dyDescent="0.25">
      <c r="A51" s="96" t="s">
        <v>420</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6">
        <v>9</v>
      </c>
      <c r="H51" s="126" t="s">
        <v>35</v>
      </c>
      <c r="I51" s="135">
        <f t="array" ref="I51">IFERROR(IF(G51="","",INDEX(Avaliações!H$2:H$688,MATCH($A51&amp;$G51,Avaliações!$A$2:$A$688&amp;Avaliações!$G$2:$G$688,FALSE))),"")</f>
        <v>44197</v>
      </c>
      <c r="J51" s="138">
        <f t="array" ref="J51">IFERROR(IF(E51="","",INDEX(Avaliações!I$2:I$1247,MATCH($A51&amp;$G51,Avaliações!$A$2:$A$1247&amp;Avaliações!$G$2:$G$1247,FALSE))),"")</f>
        <v>44256</v>
      </c>
      <c r="K51" s="126" t="s">
        <v>672</v>
      </c>
    </row>
    <row r="52" spans="1:11" x14ac:dyDescent="0.25">
      <c r="A52" s="96" t="s">
        <v>420</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6">
        <v>9</v>
      </c>
      <c r="H52" s="126" t="s">
        <v>47</v>
      </c>
      <c r="I52" s="135">
        <f t="array" ref="I52">IFERROR(IF(G52="","",INDEX(Avaliações!H$2:H$688,MATCH($A52&amp;$G52,Avaliações!$A$2:$A$688&amp;Avaliações!$G$2:$G$688,FALSE))),"")</f>
        <v>44197</v>
      </c>
      <c r="J52" s="138">
        <f t="array" ref="J52">IFERROR(IF(E52="","",INDEX(Avaliações!I$2:I$1247,MATCH($A52&amp;$G52,Avaliações!$A$2:$A$1247&amp;Avaliações!$G$2:$G$1247,FALSE))),"")</f>
        <v>44256</v>
      </c>
      <c r="K52" s="126" t="s">
        <v>672</v>
      </c>
    </row>
    <row r="53" spans="1:11" x14ac:dyDescent="0.25">
      <c r="A53" s="96" t="s">
        <v>420</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6">
        <v>9</v>
      </c>
      <c r="H53" s="126" t="s">
        <v>50</v>
      </c>
      <c r="I53" s="135">
        <f t="array" ref="I53">IFERROR(IF(G53="","",INDEX(Avaliações!H$2:H$688,MATCH($A53&amp;$G53,Avaliações!$A$2:$A$688&amp;Avaliações!$G$2:$G$688,FALSE))),"")</f>
        <v>44197</v>
      </c>
      <c r="J53" s="138">
        <f t="array" ref="J53">IFERROR(IF(E53="","",INDEX(Avaliações!I$2:I$1247,MATCH($A53&amp;$G53,Avaliações!$A$2:$A$1247&amp;Avaliações!$G$2:$G$1247,FALSE))),"")</f>
        <v>44256</v>
      </c>
      <c r="K53" s="126" t="s">
        <v>673</v>
      </c>
    </row>
    <row r="54" spans="1:11" x14ac:dyDescent="0.25">
      <c r="A54" s="96" t="s">
        <v>420</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6">
        <v>10</v>
      </c>
      <c r="H54" s="121" t="s">
        <v>32</v>
      </c>
      <c r="I54" s="135">
        <f t="array" ref="I54">IFERROR(IF(G54="","",INDEX(Avaliações!H$2:H$688,MATCH($A54&amp;$G54,Avaliações!$A$2:$A$688&amp;Avaliações!$G$2:$G$688,FALSE))),"")</f>
        <v>44287</v>
      </c>
      <c r="J54" s="138">
        <f t="array" ref="J54">IFERROR(IF(E54="","",INDEX(Avaliações!I$2:I$1247,MATCH($A54&amp;$G54,Avaliações!$A$2:$A$1247&amp;Avaliações!$G$2:$G$1247,FALSE))),"")</f>
        <v>44348</v>
      </c>
      <c r="K54" s="126" t="s">
        <v>674</v>
      </c>
    </row>
    <row r="55" spans="1:11" x14ac:dyDescent="0.25">
      <c r="A55" s="96" t="s">
        <v>420</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6">
        <v>10</v>
      </c>
      <c r="H55" s="126" t="s">
        <v>35</v>
      </c>
      <c r="I55" s="135">
        <f t="array" ref="I55">IFERROR(IF(G55="","",INDEX(Avaliações!H$2:H$688,MATCH($A55&amp;$G55,Avaliações!$A$2:$A$688&amp;Avaliações!$G$2:$G$688,FALSE))),"")</f>
        <v>44287</v>
      </c>
      <c r="J55" s="138">
        <f t="array" ref="J55">IFERROR(IF(E55="","",INDEX(Avaliações!I$2:I$1247,MATCH($A55&amp;$G55,Avaliações!$A$2:$A$1247&amp;Avaliações!$G$2:$G$1247,FALSE))),"")</f>
        <v>44348</v>
      </c>
      <c r="K55" s="126" t="s">
        <v>675</v>
      </c>
    </row>
    <row r="56" spans="1:11" x14ac:dyDescent="0.25">
      <c r="A56" s="96" t="s">
        <v>420</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6">
        <v>10</v>
      </c>
      <c r="H56" s="126" t="s">
        <v>47</v>
      </c>
      <c r="I56" s="135">
        <f t="array" ref="I56">IFERROR(IF(G56="","",INDEX(Avaliações!H$2:H$688,MATCH($A56&amp;$G56,Avaliações!$A$2:$A$688&amp;Avaliações!$G$2:$G$688,FALSE))),"")</f>
        <v>44287</v>
      </c>
      <c r="J56" s="138">
        <f t="array" ref="J56">IFERROR(IF(E56="","",INDEX(Avaliações!I$2:I$1247,MATCH($A56&amp;$G56,Avaliações!$A$2:$A$1247&amp;Avaliações!$G$2:$G$1247,FALSE))),"")</f>
        <v>44348</v>
      </c>
      <c r="K56" s="126" t="s">
        <v>676</v>
      </c>
    </row>
    <row r="57" spans="1:11" x14ac:dyDescent="0.25">
      <c r="A57" s="96" t="s">
        <v>420</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6">
        <v>11</v>
      </c>
      <c r="H57" s="126" t="s">
        <v>35</v>
      </c>
      <c r="I57" s="135">
        <f t="array" ref="I57">IFERROR(IF(G57="","",INDEX(Avaliações!H$2:H$688,MATCH($A57&amp;$G57,Avaliações!$A$2:$A$688&amp;Avaliações!$G$2:$G$688,FALSE))),"")</f>
        <v>44378</v>
      </c>
      <c r="J57" s="138">
        <f t="array" ref="J57">IFERROR(IF(E57="","",INDEX(Avaliações!I$2:I$1247,MATCH($A57&amp;$G57,Avaliações!$A$2:$A$1247&amp;Avaliações!$G$2:$G$1247,FALSE))),"")</f>
        <v>44440</v>
      </c>
      <c r="K57" s="126" t="s">
        <v>677</v>
      </c>
    </row>
    <row r="58" spans="1:11" x14ac:dyDescent="0.25">
      <c r="A58" s="96" t="s">
        <v>420</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6">
        <v>11</v>
      </c>
      <c r="H58" s="126" t="s">
        <v>47</v>
      </c>
      <c r="I58" s="135">
        <f t="array" ref="I58">IFERROR(IF(G58="","",INDEX(Avaliações!H$2:H$688,MATCH($A58&amp;$G58,Avaliações!$A$2:$A$688&amp;Avaliações!$G$2:$G$688,FALSE))),"")</f>
        <v>44378</v>
      </c>
      <c r="J58" s="138">
        <f t="array" ref="J58">IFERROR(IF(E58="","",INDEX(Avaliações!I$2:I$1247,MATCH($A58&amp;$G58,Avaliações!$A$2:$A$1247&amp;Avaliações!$G$2:$G$1247,FALSE))),"")</f>
        <v>44440</v>
      </c>
      <c r="K58" s="126" t="s">
        <v>678</v>
      </c>
    </row>
    <row r="59" spans="1:11" x14ac:dyDescent="0.25">
      <c r="A59" s="96" t="s">
        <v>420</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6">
        <v>11</v>
      </c>
      <c r="H59" s="126" t="s">
        <v>56</v>
      </c>
      <c r="I59" s="135">
        <f t="array" ref="I59">IFERROR(IF(G59="","",INDEX(Avaliações!H$2:H$688,MATCH($A59&amp;$G59,Avaliações!$A$2:$A$688&amp;Avaliações!$G$2:$G$688,FALSE))),"")</f>
        <v>44378</v>
      </c>
      <c r="J59" s="138">
        <f t="array" ref="J59">IFERROR(IF(E59="","",INDEX(Avaliações!I$2:I$1247,MATCH($A59&amp;$G59,Avaliações!$A$2:$A$1247&amp;Avaliações!$G$2:$G$1247,FALSE))),"")</f>
        <v>44440</v>
      </c>
      <c r="K59" s="126" t="s">
        <v>679</v>
      </c>
    </row>
    <row r="60" spans="1:11" x14ac:dyDescent="0.25">
      <c r="A60" s="96" t="s">
        <v>420</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6">
        <v>11</v>
      </c>
      <c r="H60" s="126" t="s">
        <v>59</v>
      </c>
      <c r="I60" s="135">
        <f t="array" ref="I60">IFERROR(IF(G60="","",INDEX(Avaliações!H$2:H$688,MATCH($A60&amp;$G60,Avaliações!$A$2:$A$688&amp;Avaliações!$G$2:$G$688,FALSE))),"")</f>
        <v>44378</v>
      </c>
      <c r="J60" s="138">
        <f t="array" ref="J60">IFERROR(IF(E60="","",INDEX(Avaliações!I$2:I$1247,MATCH($A60&amp;$G60,Avaliações!$A$2:$A$1247&amp;Avaliações!$G$2:$G$1247,FALSE))),"")</f>
        <v>44440</v>
      </c>
      <c r="K60" s="126" t="s">
        <v>680</v>
      </c>
    </row>
    <row r="61" spans="1:11" x14ac:dyDescent="0.25">
      <c r="A61" s="96" t="s">
        <v>420</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6">
        <v>11</v>
      </c>
      <c r="H61" s="126" t="s">
        <v>63</v>
      </c>
      <c r="I61" s="135">
        <f t="array" ref="I61">IFERROR(IF(G61="","",INDEX(Avaliações!H$2:H$688,MATCH($A61&amp;$G61,Avaliações!$A$2:$A$688&amp;Avaliações!$G$2:$G$688,FALSE))),"")</f>
        <v>44378</v>
      </c>
      <c r="J61" s="138">
        <f t="array" ref="J61">IFERROR(IF(E61="","",INDEX(Avaliações!I$2:I$1247,MATCH($A61&amp;$G61,Avaliações!$A$2:$A$1247&amp;Avaliações!$G$2:$G$1247,FALSE))),"")</f>
        <v>44440</v>
      </c>
      <c r="K61" s="126" t="s">
        <v>679</v>
      </c>
    </row>
    <row r="62" spans="1:11" x14ac:dyDescent="0.25">
      <c r="A62" s="96" t="s">
        <v>420</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6">
        <v>11</v>
      </c>
      <c r="H62" s="121" t="s">
        <v>32</v>
      </c>
      <c r="I62" s="135">
        <f t="array" ref="I62">IFERROR(IF(G62="","",INDEX(Avaliações!H$2:H$688,MATCH($A62&amp;$G62,Avaliações!$A$2:$A$688&amp;Avaliações!$G$2:$G$688,FALSE))),"")</f>
        <v>44378</v>
      </c>
      <c r="J62" s="138">
        <f t="array" ref="J62">IFERROR(IF(E62="","",INDEX(Avaliações!I$2:I$1247,MATCH($A62&amp;$G62,Avaliações!$A$2:$A$1247&amp;Avaliações!$G$2:$G$1247,FALSE))),"")</f>
        <v>44440</v>
      </c>
      <c r="K62" s="126" t="s">
        <v>681</v>
      </c>
    </row>
    <row r="63" spans="1:11" x14ac:dyDescent="0.25">
      <c r="A63" s="96" t="s">
        <v>420</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6">
        <v>12</v>
      </c>
      <c r="H63" s="121" t="s">
        <v>32</v>
      </c>
      <c r="I63" s="135">
        <f t="array" ref="I63">IFERROR(IF(G63="","",INDEX(Avaliações!H$2:H$688,MATCH($A63&amp;$G63,Avaliações!$A$2:$A$688&amp;Avaliações!$G$2:$G$688,FALSE))),"")</f>
        <v>44470</v>
      </c>
      <c r="J63" s="138">
        <f t="array" ref="J63">IFERROR(IF(E63="","",INDEX(Avaliações!I$2:I$1247,MATCH($A63&amp;$G63,Avaliações!$A$2:$A$1247&amp;Avaliações!$G$2:$G$1247,FALSE))),"")</f>
        <v>44531</v>
      </c>
      <c r="K63" s="126" t="s">
        <v>681</v>
      </c>
    </row>
    <row r="64" spans="1:11" x14ac:dyDescent="0.25">
      <c r="A64" s="96" t="s">
        <v>420</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6">
        <v>12</v>
      </c>
      <c r="H64" s="126" t="s">
        <v>35</v>
      </c>
      <c r="I64" s="135">
        <f t="array" ref="I64">IFERROR(IF(G64="","",INDEX(Avaliações!H$2:H$688,MATCH($A64&amp;$G64,Avaliações!$A$2:$A$688&amp;Avaliações!$G$2:$G$688,FALSE))),"")</f>
        <v>44470</v>
      </c>
      <c r="J64" s="138">
        <f t="array" ref="J64">IFERROR(IF(E64="","",INDEX(Avaliações!I$2:I$1247,MATCH($A64&amp;$G64,Avaliações!$A$2:$A$1247&amp;Avaliações!$G$2:$G$1247,FALSE))),"")</f>
        <v>44531</v>
      </c>
      <c r="K64" s="126" t="s">
        <v>682</v>
      </c>
    </row>
    <row r="65" spans="1:11" x14ac:dyDescent="0.25">
      <c r="A65" s="96" t="s">
        <v>420</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6">
        <v>12</v>
      </c>
      <c r="H65" s="126" t="s">
        <v>47</v>
      </c>
      <c r="I65" s="135">
        <f t="array" ref="I65">IFERROR(IF(G65="","",INDEX(Avaliações!H$2:H$688,MATCH($A65&amp;$G65,Avaliações!$A$2:$A$688&amp;Avaliações!$G$2:$G$688,FALSE))),"")</f>
        <v>44470</v>
      </c>
      <c r="J65" s="138">
        <f t="array" ref="J65">IFERROR(IF(E65="","",INDEX(Avaliações!I$2:I$1247,MATCH($A65&amp;$G65,Avaliações!$A$2:$A$1247&amp;Avaliações!$G$2:$G$1247,FALSE))),"")</f>
        <v>44531</v>
      </c>
      <c r="K65" s="126" t="s">
        <v>683</v>
      </c>
    </row>
    <row r="66" spans="1:11" x14ac:dyDescent="0.25">
      <c r="A66" s="96" t="s">
        <v>420</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6">
        <v>12</v>
      </c>
      <c r="H66" s="126" t="s">
        <v>56</v>
      </c>
      <c r="I66" s="135">
        <f t="array" ref="I66">IFERROR(IF(G66="","",INDEX(Avaliações!H$2:H$688,MATCH($A66&amp;$G66,Avaliações!$A$2:$A$688&amp;Avaliações!$G$2:$G$688,FALSE))),"")</f>
        <v>44470</v>
      </c>
      <c r="J66" s="138">
        <f t="array" ref="J66">IFERROR(IF(E66="","",INDEX(Avaliações!I$2:I$1247,MATCH($A66&amp;$G66,Avaliações!$A$2:$A$1247&amp;Avaliações!$G$2:$G$1247,FALSE))),"")</f>
        <v>44531</v>
      </c>
      <c r="K66" s="126" t="s">
        <v>684</v>
      </c>
    </row>
    <row r="67" spans="1:11" x14ac:dyDescent="0.25">
      <c r="A67" s="96" t="s">
        <v>420</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6">
        <v>12</v>
      </c>
      <c r="H67" s="126" t="s">
        <v>59</v>
      </c>
      <c r="I67" s="135">
        <f t="array" ref="I67">IFERROR(IF(G67="","",INDEX(Avaliações!H$2:H$688,MATCH($A67&amp;$G67,Avaliações!$A$2:$A$688&amp;Avaliações!$G$2:$G$688,FALSE))),"")</f>
        <v>44470</v>
      </c>
      <c r="J67" s="138">
        <f t="array" ref="J67">IFERROR(IF(E67="","",INDEX(Avaliações!I$2:I$1247,MATCH($A67&amp;$G67,Avaliações!$A$2:$A$1247&amp;Avaliações!$G$2:$G$1247,FALSE))),"")</f>
        <v>44531</v>
      </c>
      <c r="K67" s="126" t="s">
        <v>685</v>
      </c>
    </row>
    <row r="68" spans="1:11" x14ac:dyDescent="0.25">
      <c r="A68" s="96" t="s">
        <v>420</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6">
        <v>12</v>
      </c>
      <c r="H68" s="126" t="s">
        <v>63</v>
      </c>
      <c r="I68" s="135">
        <f t="array" ref="I68">IFERROR(IF(G68="","",INDEX(Avaliações!H$2:H$688,MATCH($A68&amp;$G68,Avaliações!$A$2:$A$688&amp;Avaliações!$G$2:$G$688,FALSE))),"")</f>
        <v>44470</v>
      </c>
      <c r="J68" s="138">
        <f t="array" ref="J68">IFERROR(IF(E68="","",INDEX(Avaliações!I$2:I$1247,MATCH($A68&amp;$G68,Avaliações!$A$2:$A$1247&amp;Avaliações!$G$2:$G$1247,FALSE))),"")</f>
        <v>44531</v>
      </c>
      <c r="K68" s="126" t="s">
        <v>686</v>
      </c>
    </row>
    <row r="69" spans="1:11" x14ac:dyDescent="0.25">
      <c r="A69" s="96" t="s">
        <v>420</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6">
        <v>13</v>
      </c>
      <c r="H69" s="126" t="s">
        <v>47</v>
      </c>
      <c r="I69" s="135">
        <f t="array" ref="I69">IFERROR(IF(G69="","",INDEX(Avaliações!H$2:H$688,MATCH($A69&amp;$G69,Avaliações!$A$2:$A$688&amp;Avaliações!$G$2:$G$688,FALSE))),"")</f>
        <v>44562</v>
      </c>
      <c r="J69" s="138">
        <f t="array" ref="J69">IFERROR(IF(E69="","",INDEX(Avaliações!I$2:I$1247,MATCH($A69&amp;$G69,Avaliações!$A$2:$A$1247&amp;Avaliações!$G$2:$G$1247,FALSE))),"")</f>
        <v>44621</v>
      </c>
      <c r="K69" s="184" t="s">
        <v>687</v>
      </c>
    </row>
    <row r="70" spans="1:11" x14ac:dyDescent="0.25">
      <c r="A70" s="96" t="s">
        <v>420</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6">
        <v>13</v>
      </c>
      <c r="H70" s="126" t="s">
        <v>59</v>
      </c>
      <c r="I70" s="135">
        <f t="array" ref="I70">IFERROR(IF(G70="","",INDEX(Avaliações!H$2:H$688,MATCH($A70&amp;$G70,Avaliações!$A$2:$A$688&amp;Avaliações!$G$2:$G$688,FALSE))),"")</f>
        <v>44562</v>
      </c>
      <c r="J70" s="138">
        <f t="array" ref="J70">IFERROR(IF(E70="","",INDEX(Avaliações!I$2:I$1247,MATCH($A70&amp;$G70,Avaliações!$A$2:$A$1247&amp;Avaliações!$G$2:$G$1247,FALSE))),"")</f>
        <v>44621</v>
      </c>
      <c r="K70" s="184" t="s">
        <v>688</v>
      </c>
    </row>
    <row r="71" spans="1:11" x14ac:dyDescent="0.25">
      <c r="A71" s="96" t="s">
        <v>420</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6">
        <v>13</v>
      </c>
      <c r="H71" s="126" t="s">
        <v>56</v>
      </c>
      <c r="I71" s="135">
        <f t="array" ref="I71">IFERROR(IF(G71="","",INDEX(Avaliações!H$2:H$688,MATCH($A71&amp;$G71,Avaliações!$A$2:$A$688&amp;Avaliações!$G$2:$G$688,FALSE))),"")</f>
        <v>44562</v>
      </c>
      <c r="J71" s="138">
        <f t="array" ref="J71">IFERROR(IF(E71="","",INDEX(Avaliações!I$2:I$1247,MATCH($A71&amp;$G71,Avaliações!$A$2:$A$1247&amp;Avaliações!$G$2:$G$1247,FALSE))),"")</f>
        <v>44621</v>
      </c>
      <c r="K71" s="212" t="s">
        <v>689</v>
      </c>
    </row>
    <row r="72" spans="1:11" x14ac:dyDescent="0.25">
      <c r="A72" s="96" t="s">
        <v>420</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6">
        <v>13</v>
      </c>
      <c r="H72" s="126" t="s">
        <v>63</v>
      </c>
      <c r="I72" s="135">
        <f t="array" ref="I72">IFERROR(IF(G72="","",INDEX(Avaliações!H$2:H$688,MATCH($A72&amp;$G72,Avaliações!$A$2:$A$688&amp;Avaliações!$G$2:$G$688,FALSE))),"")</f>
        <v>44562</v>
      </c>
      <c r="J72" s="138">
        <f t="array" ref="J72">IFERROR(IF(E72="","",INDEX(Avaliações!I$2:I$1247,MATCH($A72&amp;$G72,Avaliações!$A$2:$A$1247&amp;Avaliações!$G$2:$G$1247,FALSE))),"")</f>
        <v>44621</v>
      </c>
      <c r="K72" s="212" t="s">
        <v>690</v>
      </c>
    </row>
    <row r="73" spans="1:11" x14ac:dyDescent="0.25">
      <c r="A73" s="96" t="s">
        <v>420</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6">
        <v>13</v>
      </c>
      <c r="H73" s="126" t="s">
        <v>65</v>
      </c>
      <c r="I73" s="135">
        <f t="array" ref="I73">IFERROR(IF(G73="","",INDEX(Avaliações!H$2:H$688,MATCH($A73&amp;$G73,Avaliações!$A$2:$A$688&amp;Avaliações!$G$2:$G$688,FALSE))),"")</f>
        <v>44562</v>
      </c>
      <c r="J73" s="138">
        <f t="array" ref="J73">IFERROR(IF(E73="","",INDEX(Avaliações!I$2:I$1247,MATCH($A73&amp;$G73,Avaliações!$A$2:$A$1247&amp;Avaliações!$G$2:$G$1247,FALSE))),"")</f>
        <v>44621</v>
      </c>
      <c r="K73" s="212" t="s">
        <v>691</v>
      </c>
    </row>
    <row r="74" spans="1:11" x14ac:dyDescent="0.25">
      <c r="A74" s="96" t="s">
        <v>420</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6">
        <v>13</v>
      </c>
      <c r="H74" s="126" t="s">
        <v>35</v>
      </c>
      <c r="I74" s="135">
        <f t="array" ref="I74">IFERROR(IF(G74="","",INDEX(Avaliações!H$2:H$688,MATCH($A74&amp;$G74,Avaliações!$A$2:$A$688&amp;Avaliações!$G$2:$G$688,FALSE))),"")</f>
        <v>44562</v>
      </c>
      <c r="J74" s="138">
        <f t="array" ref="J74">IFERROR(IF(E74="","",INDEX(Avaliações!I$2:I$1247,MATCH($A74&amp;$G74,Avaliações!$A$2:$A$1247&amp;Avaliações!$G$2:$G$1247,FALSE))),"")</f>
        <v>44621</v>
      </c>
      <c r="K74" s="184" t="s">
        <v>692</v>
      </c>
    </row>
    <row r="75" spans="1:11" x14ac:dyDescent="0.25">
      <c r="A75" s="96" t="s">
        <v>420</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6">
        <v>13</v>
      </c>
      <c r="H75" s="126" t="s">
        <v>32</v>
      </c>
      <c r="I75" s="135">
        <f t="array" ref="I75">IFERROR(IF(G75="","",INDEX(Avaliações!H$2:H$688,MATCH($A75&amp;$G75,Avaliações!$A$2:$A$688&amp;Avaliações!$G$2:$G$688,FALSE))),"")</f>
        <v>44562</v>
      </c>
      <c r="J75" s="138">
        <f t="array" ref="J75">IFERROR(IF(E75="","",INDEX(Avaliações!I$2:I$1247,MATCH($A75&amp;$G75,Avaliações!$A$2:$A$1247&amp;Avaliações!$G$2:$G$1247,FALSE))),"")</f>
        <v>44621</v>
      </c>
      <c r="K75" s="184" t="s">
        <v>693</v>
      </c>
    </row>
    <row r="76" spans="1:11" x14ac:dyDescent="0.25">
      <c r="A76" s="96" t="s">
        <v>420</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6">
        <v>14</v>
      </c>
      <c r="H76" s="126" t="s">
        <v>47</v>
      </c>
      <c r="I76" s="135">
        <f t="array" ref="I76">IFERROR(IF(G76="","",INDEX(Avaliações!H$2:H$688,MATCH($A76&amp;$G76,Avaliações!$A$2:$A$688&amp;Avaliações!$G$2:$G$688,FALSE))),"")</f>
        <v>44652</v>
      </c>
      <c r="J76" s="138">
        <f t="array" ref="J76">IFERROR(IF(E76="","",INDEX(Avaliações!I$2:I$1247,MATCH($A76&amp;$G76,Avaliações!$A$2:$A$1247&amp;Avaliações!$G$2:$G$1247,FALSE))),"")</f>
        <v>44713</v>
      </c>
      <c r="K76" s="212" t="s">
        <v>687</v>
      </c>
    </row>
    <row r="77" spans="1:11" x14ac:dyDescent="0.25">
      <c r="A77" s="96" t="s">
        <v>420</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6">
        <v>14</v>
      </c>
      <c r="H77" s="126" t="s">
        <v>59</v>
      </c>
      <c r="I77" s="135">
        <f t="array" ref="I77">IFERROR(IF(G77="","",INDEX(Avaliações!H$2:H$688,MATCH($A77&amp;$G77,Avaliações!$A$2:$A$688&amp;Avaliações!$G$2:$G$688,FALSE))),"")</f>
        <v>44652</v>
      </c>
      <c r="J77" s="138">
        <f t="array" ref="J77">IFERROR(IF(E77="","",INDEX(Avaliações!I$2:I$1247,MATCH($A77&amp;$G77,Avaliações!$A$2:$A$1247&amp;Avaliações!$G$2:$G$1247,FALSE))),"")</f>
        <v>44713</v>
      </c>
      <c r="K77" s="184" t="s">
        <v>694</v>
      </c>
    </row>
    <row r="78" spans="1:11" x14ac:dyDescent="0.25">
      <c r="A78" s="96" t="s">
        <v>420</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6">
        <v>14</v>
      </c>
      <c r="H78" s="126" t="s">
        <v>56</v>
      </c>
      <c r="I78" s="135">
        <f t="array" ref="I78">IFERROR(IF(G78="","",INDEX(Avaliações!H$2:H$688,MATCH($A78&amp;$G78,Avaliações!$A$2:$A$688&amp;Avaliações!$G$2:$G$688,FALSE))),"")</f>
        <v>44652</v>
      </c>
      <c r="J78" s="138">
        <f t="array" ref="J78">IFERROR(IF(E78="","",INDEX(Avaliações!I$2:I$1247,MATCH($A78&amp;$G78,Avaliações!$A$2:$A$1247&amp;Avaliações!$G$2:$G$1247,FALSE))),"")</f>
        <v>44713</v>
      </c>
      <c r="K78" s="184" t="s">
        <v>695</v>
      </c>
    </row>
    <row r="79" spans="1:11" x14ac:dyDescent="0.25">
      <c r="A79" s="96" t="s">
        <v>420</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6">
        <v>14</v>
      </c>
      <c r="H79" s="126" t="s">
        <v>63</v>
      </c>
      <c r="I79" s="135">
        <f t="array" ref="I79">IFERROR(IF(G79="","",INDEX(Avaliações!H$2:H$688,MATCH($A79&amp;$G79,Avaliações!$A$2:$A$688&amp;Avaliações!$G$2:$G$688,FALSE))),"")</f>
        <v>44652</v>
      </c>
      <c r="J79" s="138">
        <f t="array" ref="J79">IFERROR(IF(E79="","",INDEX(Avaliações!I$2:I$1247,MATCH($A79&amp;$G79,Avaliações!$A$2:$A$1247&amp;Avaliações!$G$2:$G$1247,FALSE))),"")</f>
        <v>44713</v>
      </c>
      <c r="K79" s="184" t="s">
        <v>690</v>
      </c>
    </row>
    <row r="80" spans="1:11" x14ac:dyDescent="0.25">
      <c r="A80" s="96" t="s">
        <v>420</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6">
        <v>14</v>
      </c>
      <c r="H80" s="126" t="s">
        <v>65</v>
      </c>
      <c r="I80" s="135">
        <f t="array" ref="I80">IFERROR(IF(G80="","",INDEX(Avaliações!H$2:H$688,MATCH($A80&amp;$G80,Avaliações!$A$2:$A$688&amp;Avaliações!$G$2:$G$688,FALSE))),"")</f>
        <v>44652</v>
      </c>
      <c r="J80" s="138">
        <f t="array" ref="J80">IFERROR(IF(E80="","",INDEX(Avaliações!I$2:I$1247,MATCH($A80&amp;$G80,Avaliações!$A$2:$A$1247&amp;Avaliações!$G$2:$G$1247,FALSE))),"")</f>
        <v>44713</v>
      </c>
      <c r="K80" s="184" t="s">
        <v>691</v>
      </c>
    </row>
    <row r="81" spans="1:11" x14ac:dyDescent="0.25">
      <c r="A81" s="96" t="s">
        <v>420</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6">
        <v>14</v>
      </c>
      <c r="H81" s="126" t="s">
        <v>35</v>
      </c>
      <c r="I81" s="135">
        <f t="array" ref="I81">IFERROR(IF(G81="","",INDEX(Avaliações!H$2:H$688,MATCH($A81&amp;$G81,Avaliações!$A$2:$A$688&amp;Avaliações!$G$2:$G$688,FALSE))),"")</f>
        <v>44652</v>
      </c>
      <c r="J81" s="138">
        <f t="array" ref="J81">IFERROR(IF(E81="","",INDEX(Avaliações!I$2:I$1247,MATCH($A81&amp;$G81,Avaliações!$A$2:$A$1247&amp;Avaliações!$G$2:$G$1247,FALSE))),"")</f>
        <v>44713</v>
      </c>
      <c r="K81" s="184" t="s">
        <v>696</v>
      </c>
    </row>
    <row r="82" spans="1:11" x14ac:dyDescent="0.25">
      <c r="A82" s="96" t="s">
        <v>420</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6">
        <v>14</v>
      </c>
      <c r="H82" s="126" t="s">
        <v>32</v>
      </c>
      <c r="I82" s="135">
        <f t="array" ref="I82">IFERROR(IF(G82="","",INDEX(Avaliações!H$2:H$688,MATCH($A82&amp;$G82,Avaliações!$A$2:$A$688&amp;Avaliações!$G$2:$G$688,FALSE))),"")</f>
        <v>44652</v>
      </c>
      <c r="J82" s="138">
        <f t="array" ref="J82">IFERROR(IF(E82="","",INDEX(Avaliações!I$2:I$1247,MATCH($A82&amp;$G82,Avaliações!$A$2:$A$1247&amp;Avaliações!$G$2:$G$1247,FALSE))),"")</f>
        <v>44713</v>
      </c>
      <c r="K82" s="184" t="s">
        <v>697</v>
      </c>
    </row>
    <row r="83" spans="1:11" x14ac:dyDescent="0.25">
      <c r="A83" s="96" t="s">
        <v>420</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72</v>
      </c>
      <c r="G83" s="176">
        <v>15</v>
      </c>
      <c r="H83" s="126" t="s">
        <v>47</v>
      </c>
      <c r="I83" s="135">
        <f t="array" ref="I83">IFERROR(IF(G83="","",INDEX(Avaliações!H$2:H$688,MATCH($A83&amp;$G83,Avaliações!$A$2:$A$688&amp;Avaliações!$G$2:$G$688,FALSE))),"")</f>
        <v>44743</v>
      </c>
      <c r="J83" s="138" cm="1">
        <f t="array" ref="J83">IFERROR(IF(E83="","",INDEX(Avaliações!I$2:I$1247,MATCH($A83&amp;$G83,Avaliações!$A$2:$A$1247&amp;Avaliações!$G$2:$G$1247,FALSE))),"")</f>
        <v>44834</v>
      </c>
      <c r="K83" s="184" t="s">
        <v>698</v>
      </c>
    </row>
    <row r="84" spans="1:11" x14ac:dyDescent="0.25">
      <c r="A84" s="96" t="s">
        <v>420</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72</v>
      </c>
      <c r="G84" s="176">
        <v>15</v>
      </c>
      <c r="H84" s="126" t="s">
        <v>59</v>
      </c>
      <c r="I84" s="135">
        <f t="array" ref="I84">IFERROR(IF(G84="","",INDEX(Avaliações!H$2:H$688,MATCH($A84&amp;$G84,Avaliações!$A$2:$A$688&amp;Avaliações!$G$2:$G$688,FALSE))),"")</f>
        <v>44743</v>
      </c>
      <c r="J84" s="138">
        <f t="array" ref="J84">IFERROR(IF(E84="","",INDEX(Avaliações!I$2:I$1247,MATCH($A84&amp;$G84,Avaliações!$A$2:$A$1247&amp;Avaliações!$G$2:$G$1247,FALSE))),"")</f>
        <v>44834</v>
      </c>
      <c r="K84" s="184" t="s">
        <v>699</v>
      </c>
    </row>
    <row r="85" spans="1:11" x14ac:dyDescent="0.25">
      <c r="A85" s="96" t="s">
        <v>420</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72</v>
      </c>
      <c r="G85" s="176">
        <v>15</v>
      </c>
      <c r="H85" s="126" t="s">
        <v>63</v>
      </c>
      <c r="I85" s="135">
        <f t="array" ref="I85">IFERROR(IF(G85="","",INDEX(Avaliações!H$2:H$688,MATCH($A85&amp;$G85,Avaliações!$A$2:$A$688&amp;Avaliações!$G$2:$G$688,FALSE))),"")</f>
        <v>44743</v>
      </c>
      <c r="J85" s="138">
        <f t="array" ref="J85">IFERROR(IF(E85="","",INDEX(Avaliações!I$2:I$1247,MATCH($A85&amp;$G85,Avaliações!$A$2:$A$1247&amp;Avaliações!$G$2:$G$1247,FALSE))),"")</f>
        <v>44834</v>
      </c>
      <c r="K85" s="184" t="s">
        <v>700</v>
      </c>
    </row>
    <row r="86" spans="1:11" x14ac:dyDescent="0.25">
      <c r="A86" s="96" t="s">
        <v>420</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6">
        <v>15</v>
      </c>
      <c r="H86" s="126" t="s">
        <v>65</v>
      </c>
      <c r="I86" s="135">
        <f t="array" ref="I86">IFERROR(IF(G86="","",INDEX(Avaliações!H$2:H$688,MATCH($A86&amp;$G86,Avaliações!$A$2:$A$688&amp;Avaliações!$G$2:$G$688,FALSE))),"")</f>
        <v>44743</v>
      </c>
      <c r="J86" s="138">
        <f t="array" ref="J86">IFERROR(IF(E86="","",INDEX(Avaliações!I$2:I$1247,MATCH($A86&amp;$G86,Avaliações!$A$2:$A$1247&amp;Avaliações!$G$2:$G$1247,FALSE))),"")</f>
        <v>44834</v>
      </c>
      <c r="K86" s="184" t="s">
        <v>701</v>
      </c>
    </row>
    <row r="87" spans="1:11" x14ac:dyDescent="0.25">
      <c r="A87" s="96" t="s">
        <v>420</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6">
        <v>15</v>
      </c>
      <c r="H87" s="126" t="s">
        <v>38</v>
      </c>
      <c r="I87" s="135">
        <f t="array" ref="I87">IFERROR(IF(G87="","",INDEX(Avaliações!H$2:H$688,MATCH($A87&amp;$G87,Avaliações!$A$2:$A$688&amp;Avaliações!$G$2:$G$688,FALSE))),"")</f>
        <v>44743</v>
      </c>
      <c r="J87" s="138">
        <f t="array" ref="J87">IFERROR(IF(E87="","",INDEX(Avaliações!I$2:I$1247,MATCH($A87&amp;$G87,Avaliações!$A$2:$A$1247&amp;Avaliações!$G$2:$G$1247,FALSE))),"")</f>
        <v>44834</v>
      </c>
      <c r="K87" s="184" t="s">
        <v>702</v>
      </c>
    </row>
    <row r="88" spans="1:11" x14ac:dyDescent="0.25">
      <c r="A88" s="96" t="s">
        <v>420</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6">
        <v>15</v>
      </c>
      <c r="H88" s="126" t="s">
        <v>32</v>
      </c>
      <c r="I88" s="135">
        <f t="array" ref="I88">IFERROR(IF(G88="","",INDEX(Avaliações!H$2:H$688,MATCH($A88&amp;$G88,Avaliações!$A$2:$A$688&amp;Avaliações!$G$2:$G$688,FALSE))),"")</f>
        <v>44743</v>
      </c>
      <c r="J88" s="138">
        <f t="array" ref="J88">IFERROR(IF(E88="","",INDEX(Avaliações!I$2:I$1247,MATCH($A88&amp;$G88,Avaliações!$A$2:$A$1247&amp;Avaliações!$G$2:$G$1247,FALSE))),"")</f>
        <v>44834</v>
      </c>
      <c r="K88" s="184" t="s">
        <v>703</v>
      </c>
    </row>
    <row r="89" spans="1:11" x14ac:dyDescent="0.25">
      <c r="A89" s="96" t="s">
        <v>420</v>
      </c>
      <c r="B89" s="44" t="str">
        <f>IF(C89="","",VLOOKUP($A89,'Infos Gerais'!$A$2:$D$101,4,FALSE))</f>
        <v>Vigente</v>
      </c>
      <c r="C89" s="5" t="str">
        <f>IF(A89="","",VLOOKUP($A89,'Infos Gerais'!$A$2:$I$101,7,FALSE))</f>
        <v>SEJUSP</v>
      </c>
      <c r="D89" s="6" t="str">
        <f>IF(C89="","",VLOOKUP($A89,'Infos Gerais'!$A$2:$I$101,9,FALSE))</f>
        <v>IELO</v>
      </c>
      <c r="E89" s="7" t="str" cm="1">
        <f t="array" ref="E89">IFERROR(IF(G89="","",INDEX(Avaliações!$E$2:$E$1247,MATCH(A89&amp;G89,Avaliações!$A$2:$A$1247&amp;Avaliações!$G$2:$G$1247,FALSE))),"")</f>
        <v>6º Termo Aditivo</v>
      </c>
      <c r="F89" s="43" t="str">
        <f t="array" ref="F89">IFERROR(IF(G89="","",IF(INDEX(Avaliações!$F$2:$F$1247,MATCH(A89&amp;G89,Avaliações!$A$2:$A$1247&amp;Avaliações!$G$2:$G$1247,FALSE))=0,"",INDEX(Avaliações!$F$2:$F$1247,MATCH(A89&amp;G89,Avaliações!$A$2:$A$1247&amp;Avaliações!$G$2:$G$1247,FALSE)))),"")</f>
        <v>4º Termo de Alteração Simples</v>
      </c>
      <c r="G89" s="176">
        <v>16</v>
      </c>
      <c r="H89" s="126" t="s">
        <v>47</v>
      </c>
      <c r="I89" s="135">
        <f t="array" ref="I89">IFERROR(IF(G89="","",INDEX(Avaliações!H$2:H$688,MATCH($A89&amp;$G89,Avaliações!$A$2:$A$688&amp;Avaliações!$G$2:$G$688,FALSE))),"")</f>
        <v>44835</v>
      </c>
      <c r="J89" s="138">
        <f t="array" ref="J89">IFERROR(IF(E89="","",INDEX(Avaliações!I$2:I$1247,MATCH($A89&amp;$G89,Avaliações!$A$2:$A$1247&amp;Avaliações!$G$2:$G$1247,FALSE))),"")</f>
        <v>44926</v>
      </c>
      <c r="K89" s="184" t="s">
        <v>704</v>
      </c>
    </row>
    <row r="90" spans="1:11" x14ac:dyDescent="0.25">
      <c r="A90" s="96" t="s">
        <v>420</v>
      </c>
      <c r="B90" s="44" t="str">
        <f>IF(C90="","",VLOOKUP($A90,'Infos Gerais'!$A$2:$D$101,4,FALSE))</f>
        <v>Vigente</v>
      </c>
      <c r="C90" s="5" t="str">
        <f>IF(A90="","",VLOOKUP($A90,'Infos Gerais'!$A$2:$I$101,7,FALSE))</f>
        <v>SEJUSP</v>
      </c>
      <c r="D90" s="6" t="str">
        <f>IF(C90="","",VLOOKUP($A90,'Infos Gerais'!$A$2:$I$101,9,FALSE))</f>
        <v>IELO</v>
      </c>
      <c r="E90" s="7" t="str">
        <f t="array" ref="E90">IFERROR(IF(G90="","",INDEX(Avaliações!$E$2:$E$1247,MATCH(A90&amp;G90,Avaliações!$A$2:$A$1247&amp;Avaliações!$G$2:$G$1247,FALSE))),"")</f>
        <v>6º Termo Aditivo</v>
      </c>
      <c r="F90" s="43" t="str">
        <f t="array" ref="F90">IFERROR(IF(G90="","",IF(INDEX(Avaliações!$F$2:$F$1247,MATCH(A90&amp;G90,Avaliações!$A$2:$A$1247&amp;Avaliações!$G$2:$G$1247,FALSE))=0,"",INDEX(Avaliações!$F$2:$F$1247,MATCH(A90&amp;G90,Avaliações!$A$2:$A$1247&amp;Avaliações!$G$2:$G$1247,FALSE)))),"")</f>
        <v>4º Termo de Alteração Simples</v>
      </c>
      <c r="G90" s="176">
        <v>16</v>
      </c>
      <c r="H90" s="126" t="s">
        <v>59</v>
      </c>
      <c r="I90" s="135">
        <f t="array" ref="I90">IFERROR(IF(G90="","",INDEX(Avaliações!H$2:H$688,MATCH($A90&amp;$G90,Avaliações!$A$2:$A$688&amp;Avaliações!$G$2:$G$688,FALSE))),"")</f>
        <v>44835</v>
      </c>
      <c r="J90" s="138">
        <f t="array" ref="J90">IFERROR(IF(E90="","",INDEX(Avaliações!I$2:I$1247,MATCH($A90&amp;$G90,Avaliações!$A$2:$A$1247&amp;Avaliações!$G$2:$G$1247,FALSE))),"")</f>
        <v>44926</v>
      </c>
      <c r="K90" s="184" t="s">
        <v>705</v>
      </c>
    </row>
    <row r="91" spans="1:11" x14ac:dyDescent="0.25">
      <c r="A91" s="96" t="s">
        <v>420</v>
      </c>
      <c r="B91" s="44" t="str">
        <f>IF(C91="","",VLOOKUP($A91,'Infos Gerais'!$A$2:$D$101,4,FALSE))</f>
        <v>Vigente</v>
      </c>
      <c r="C91" s="5" t="str">
        <f>IF(A91="","",VLOOKUP($A91,'Infos Gerais'!$A$2:$I$101,7,FALSE))</f>
        <v>SEJUSP</v>
      </c>
      <c r="D91" s="6" t="str">
        <f>IF(C91="","",VLOOKUP($A91,'Infos Gerais'!$A$2:$I$101,9,FALSE))</f>
        <v>IELO</v>
      </c>
      <c r="E91" s="7" t="str">
        <f t="array" ref="E91">IFERROR(IF(G91="","",INDEX(Avaliações!$E$2:$E$1247,MATCH(A91&amp;G91,Avaliações!$A$2:$A$1247&amp;Avaliações!$G$2:$G$1247,FALSE))),"")</f>
        <v>6º Termo Aditivo</v>
      </c>
      <c r="F91" s="43" t="str">
        <f t="array" ref="F91">IFERROR(IF(G91="","",IF(INDEX(Avaliações!$F$2:$F$1247,MATCH(A91&amp;G91,Avaliações!$A$2:$A$1247&amp;Avaliações!$G$2:$G$1247,FALSE))=0,"",INDEX(Avaliações!$F$2:$F$1247,MATCH(A91&amp;G91,Avaliações!$A$2:$A$1247&amp;Avaliações!$G$2:$G$1247,FALSE)))),"")</f>
        <v>4º Termo de Alteração Simples</v>
      </c>
      <c r="G91" s="176">
        <v>16</v>
      </c>
      <c r="H91" s="126" t="s">
        <v>63</v>
      </c>
      <c r="I91" s="135">
        <f t="array" ref="I91">IFERROR(IF(G91="","",INDEX(Avaliações!H$2:H$688,MATCH($A91&amp;$G91,Avaliações!$A$2:$A$688&amp;Avaliações!$G$2:$G$688,FALSE))),"")</f>
        <v>44835</v>
      </c>
      <c r="J91" s="138">
        <f t="array" ref="J91">IFERROR(IF(E91="","",INDEX(Avaliações!I$2:I$1247,MATCH($A91&amp;$G91,Avaliações!$A$2:$A$1247&amp;Avaliações!$G$2:$G$1247,FALSE))),"")</f>
        <v>44926</v>
      </c>
      <c r="K91" s="184" t="s">
        <v>706</v>
      </c>
    </row>
    <row r="92" spans="1:11" x14ac:dyDescent="0.25">
      <c r="A92" s="96" t="s">
        <v>420</v>
      </c>
      <c r="B92" s="44" t="str">
        <f>IF(C92="","",VLOOKUP($A92,'Infos Gerais'!$A$2:$D$101,4,FALSE))</f>
        <v>Vigente</v>
      </c>
      <c r="C92" s="5" t="str">
        <f>IF(A92="","",VLOOKUP($A92,'Infos Gerais'!$A$2:$I$101,7,FALSE))</f>
        <v>SEJUSP</v>
      </c>
      <c r="D92" s="6" t="str">
        <f>IF(C92="","",VLOOKUP($A92,'Infos Gerais'!$A$2:$I$101,9,FALSE))</f>
        <v>IELO</v>
      </c>
      <c r="E92" s="7" t="str">
        <f t="array" ref="E92">IFERROR(IF(G92="","",INDEX(Avaliações!$E$2:$E$1247,MATCH(A92&amp;G92,Avaliações!$A$2:$A$1247&amp;Avaliações!$G$2:$G$1247,FALSE))),"")</f>
        <v>6º Termo Aditivo</v>
      </c>
      <c r="F92" s="43" t="str">
        <f t="array" ref="F92">IFERROR(IF(G92="","",IF(INDEX(Avaliações!$F$2:$F$1247,MATCH(A92&amp;G92,Avaliações!$A$2:$A$1247&amp;Avaliações!$G$2:$G$1247,FALSE))=0,"",INDEX(Avaliações!$F$2:$F$1247,MATCH(A92&amp;G92,Avaliações!$A$2:$A$1247&amp;Avaliações!$G$2:$G$1247,FALSE)))),"")</f>
        <v>4º Termo de Alteração Simples</v>
      </c>
      <c r="G92" s="176">
        <v>16</v>
      </c>
      <c r="H92" s="126" t="s">
        <v>65</v>
      </c>
      <c r="I92" s="135">
        <f t="array" ref="I92">IFERROR(IF(G92="","",INDEX(Avaliações!H$2:H$688,MATCH($A92&amp;$G92,Avaliações!$A$2:$A$688&amp;Avaliações!$G$2:$G$688,FALSE))),"")</f>
        <v>44835</v>
      </c>
      <c r="J92" s="138">
        <f t="array" ref="J92">IFERROR(IF(E92="","",INDEX(Avaliações!I$2:I$1247,MATCH($A92&amp;$G92,Avaliações!$A$2:$A$1247&amp;Avaliações!$G$2:$G$1247,FALSE))),"")</f>
        <v>44926</v>
      </c>
      <c r="K92" s="184" t="s">
        <v>707</v>
      </c>
    </row>
    <row r="93" spans="1:11" x14ac:dyDescent="0.25">
      <c r="A93" s="96" t="s">
        <v>420</v>
      </c>
      <c r="B93" s="44" t="str">
        <f>IF(C93="","",VLOOKUP($A93,'Infos Gerais'!$A$2:$D$101,4,FALSE))</f>
        <v>Vigente</v>
      </c>
      <c r="C93" s="5" t="str">
        <f>IF(A93="","",VLOOKUP($A93,'Infos Gerais'!$A$2:$I$101,7,FALSE))</f>
        <v>SEJUSP</v>
      </c>
      <c r="D93" s="6" t="str">
        <f>IF(C93="","",VLOOKUP($A93,'Infos Gerais'!$A$2:$I$101,9,FALSE))</f>
        <v>IELO</v>
      </c>
      <c r="E93" s="7" t="str">
        <f t="array" ref="E93">IFERROR(IF(G93="","",INDEX(Avaliações!$E$2:$E$1247,MATCH(A93&amp;G93,Avaliações!$A$2:$A$1247&amp;Avaliações!$G$2:$G$1247,FALSE))),"")</f>
        <v>6º Termo Aditivo</v>
      </c>
      <c r="F93" s="43" t="str">
        <f t="array" ref="F93">IFERROR(IF(G93="","",IF(INDEX(Avaliações!$F$2:$F$1247,MATCH(A93&amp;G93,Avaliações!$A$2:$A$1247&amp;Avaliações!$G$2:$G$1247,FALSE))=0,"",INDEX(Avaliações!$F$2:$F$1247,MATCH(A93&amp;G93,Avaliações!$A$2:$A$1247&amp;Avaliações!$G$2:$G$1247,FALSE)))),"")</f>
        <v>4º Termo de Alteração Simples</v>
      </c>
      <c r="G93" s="176">
        <v>16</v>
      </c>
      <c r="H93" s="126" t="s">
        <v>38</v>
      </c>
      <c r="I93" s="135">
        <f t="array" ref="I93">IFERROR(IF(G93="","",INDEX(Avaliações!H$2:H$688,MATCH($A93&amp;$G93,Avaliações!$A$2:$A$688&amp;Avaliações!$G$2:$G$688,FALSE))),"")</f>
        <v>44835</v>
      </c>
      <c r="J93" s="138">
        <f t="array" ref="J93">IFERROR(IF(E93="","",INDEX(Avaliações!I$2:I$1247,MATCH($A93&amp;$G93,Avaliações!$A$2:$A$1247&amp;Avaliações!$G$2:$G$1247,FALSE))),"")</f>
        <v>44926</v>
      </c>
      <c r="K93" s="184" t="s">
        <v>708</v>
      </c>
    </row>
    <row r="94" spans="1:11" x14ac:dyDescent="0.25">
      <c r="A94" s="96" t="s">
        <v>420</v>
      </c>
      <c r="B94" s="44" t="str">
        <f>IF(C94="","",VLOOKUP($A94,'Infos Gerais'!$A$2:$D$101,4,FALSE))</f>
        <v>Vigente</v>
      </c>
      <c r="C94" s="5" t="str">
        <f>IF(A94="","",VLOOKUP($A94,'Infos Gerais'!$A$2:$I$101,7,FALSE))</f>
        <v>SEJUSP</v>
      </c>
      <c r="D94" s="6" t="str">
        <f>IF(C94="","",VLOOKUP($A94,'Infos Gerais'!$A$2:$I$101,9,FALSE))</f>
        <v>IELO</v>
      </c>
      <c r="E94" s="7" t="str">
        <f t="array" ref="E94">IFERROR(IF(G94="","",INDEX(Avaliações!$E$2:$E$1247,MATCH(A94&amp;G94,Avaliações!$A$2:$A$1247&amp;Avaliações!$G$2:$G$1247,FALSE))),"")</f>
        <v>6º Termo Aditivo</v>
      </c>
      <c r="F94" s="43" t="str">
        <f t="array" ref="F94">IFERROR(IF(G94="","",IF(INDEX(Avaliações!$F$2:$F$1247,MATCH(A94&amp;G94,Avaliações!$A$2:$A$1247&amp;Avaliações!$G$2:$G$1247,FALSE))=0,"",INDEX(Avaliações!$F$2:$F$1247,MATCH(A94&amp;G94,Avaliações!$A$2:$A$1247&amp;Avaliações!$G$2:$G$1247,FALSE)))),"")</f>
        <v>4º Termo de Alteração Simples</v>
      </c>
      <c r="G94" s="176">
        <v>16</v>
      </c>
      <c r="H94" s="126" t="s">
        <v>32</v>
      </c>
      <c r="I94" s="135">
        <f t="array" ref="I94">IFERROR(IF(G94="","",INDEX(Avaliações!H$2:H$688,MATCH($A94&amp;$G94,Avaliações!$A$2:$A$688&amp;Avaliações!$G$2:$G$688,FALSE))),"")</f>
        <v>44835</v>
      </c>
      <c r="J94" s="138">
        <f t="array" ref="J94">IFERROR(IF(E94="","",INDEX(Avaliações!I$2:I$1247,MATCH($A94&amp;$G94,Avaliações!$A$2:$A$1247&amp;Avaliações!$G$2:$G$1247,FALSE))),"")</f>
        <v>44926</v>
      </c>
      <c r="K94" s="184" t="s">
        <v>709</v>
      </c>
    </row>
    <row r="95" spans="1:11" x14ac:dyDescent="0.25">
      <c r="A95" s="96" t="s">
        <v>420</v>
      </c>
      <c r="B95" s="44" t="str">
        <f>IF(C95="","",VLOOKUP($A95,'Infos Gerais'!$A$2:$D$101,4,FALSE))</f>
        <v>Vigente</v>
      </c>
      <c r="C95" s="5" t="str">
        <f>IF(A95="","",VLOOKUP($A95,'Infos Gerais'!$A$2:$I$101,7,FALSE))</f>
        <v>SEJUSP</v>
      </c>
      <c r="D95" s="6" t="str">
        <f>IF(C95="","",VLOOKUP($A95,'Infos Gerais'!$A$2:$I$101,9,FALSE))</f>
        <v>IELO</v>
      </c>
      <c r="E95" s="7" t="str">
        <f t="array" ref="E95">IFERROR(IF(G95="","",INDEX(Avaliações!$E$2:$E$1247,MATCH(A95&amp;G95,Avaliações!$A$2:$A$1247&amp;Avaliações!$G$2:$G$1247,FALSE))),"")</f>
        <v>7º Termo Aditivo</v>
      </c>
      <c r="F95" s="43" t="str">
        <f t="array" ref="F95">IFERROR(IF(G95="","",IF(INDEX(Avaliações!$F$2:$F$1247,MATCH(A95&amp;G95,Avaliações!$A$2:$A$1247&amp;Avaliações!$G$2:$G$1247,FALSE))=0,"",INDEX(Avaliações!$F$2:$F$1247,MATCH(A95&amp;G95,Avaliações!$A$2:$A$1247&amp;Avaliações!$G$2:$G$1247,FALSE)))),"")</f>
        <v/>
      </c>
      <c r="G95" s="176">
        <v>17</v>
      </c>
      <c r="H95" s="126" t="s">
        <v>47</v>
      </c>
      <c r="I95" s="135">
        <f t="array" ref="I95">IFERROR(IF(G95="","",INDEX(Avaliações!H$2:H$688,MATCH($A95&amp;$G95,Avaliações!$A$2:$A$688&amp;Avaliações!$G$2:$G$688,FALSE))),"")</f>
        <v>44927</v>
      </c>
      <c r="J95" s="138">
        <f t="array" ref="J95">IFERROR(IF(E95="","",INDEX(Avaliações!I$2:I$1247,MATCH($A95&amp;$G95,Avaliações!$A$2:$A$1247&amp;Avaliações!$G$2:$G$1247,FALSE))),"")</f>
        <v>45016</v>
      </c>
      <c r="K95" s="184" t="s">
        <v>710</v>
      </c>
    </row>
    <row r="96" spans="1:11" x14ac:dyDescent="0.25">
      <c r="A96" s="96" t="s">
        <v>420</v>
      </c>
      <c r="B96" s="44" t="str">
        <f>IF(C96="","",VLOOKUP($A96,'Infos Gerais'!$A$2:$D$101,4,FALSE))</f>
        <v>Vigente</v>
      </c>
      <c r="C96" s="5" t="str">
        <f>IF(A96="","",VLOOKUP($A96,'Infos Gerais'!$A$2:$I$101,7,FALSE))</f>
        <v>SEJUSP</v>
      </c>
      <c r="D96" s="6" t="str">
        <f>IF(C96="","",VLOOKUP($A96,'Infos Gerais'!$A$2:$I$101,9,FALSE))</f>
        <v>IELO</v>
      </c>
      <c r="E96" s="7" t="str">
        <f t="array" ref="E96">IFERROR(IF(G96="","",INDEX(Avaliações!$E$2:$E$1247,MATCH(A96&amp;G96,Avaliações!$A$2:$A$1247&amp;Avaliações!$G$2:$G$1247,FALSE))),"")</f>
        <v>7º Termo Aditivo</v>
      </c>
      <c r="F96" s="43" t="str">
        <f t="array" ref="F96">IFERROR(IF(G96="","",IF(INDEX(Avaliações!$F$2:$F$1247,MATCH(A96&amp;G96,Avaliações!$A$2:$A$1247&amp;Avaliações!$G$2:$G$1247,FALSE))=0,"",INDEX(Avaliações!$F$2:$F$1247,MATCH(A96&amp;G96,Avaliações!$A$2:$A$1247&amp;Avaliações!$G$2:$G$1247,FALSE)))),"")</f>
        <v/>
      </c>
      <c r="G96" s="176">
        <v>17</v>
      </c>
      <c r="H96" s="126" t="s">
        <v>59</v>
      </c>
      <c r="I96" s="135">
        <f t="array" ref="I96">IFERROR(IF(G96="","",INDEX(Avaliações!H$2:H$688,MATCH($A96&amp;$G96,Avaliações!$A$2:$A$688&amp;Avaliações!$G$2:$G$688,FALSE))),"")</f>
        <v>44927</v>
      </c>
      <c r="J96" s="138">
        <f t="array" ref="J96">IFERROR(IF(E96="","",INDEX(Avaliações!I$2:I$1247,MATCH($A96&amp;$G96,Avaliações!$A$2:$A$1247&amp;Avaliações!$G$2:$G$1247,FALSE))),"")</f>
        <v>45016</v>
      </c>
      <c r="K96" s="184" t="s">
        <v>711</v>
      </c>
    </row>
    <row r="97" spans="1:11" x14ac:dyDescent="0.25">
      <c r="A97" s="96" t="s">
        <v>420</v>
      </c>
      <c r="B97" s="44" t="str">
        <f>IF(C97="","",VLOOKUP($A97,'Infos Gerais'!$A$2:$D$101,4,FALSE))</f>
        <v>Vigente</v>
      </c>
      <c r="C97" s="5" t="str">
        <f>IF(A97="","",VLOOKUP($A97,'Infos Gerais'!$A$2:$I$101,7,FALSE))</f>
        <v>SEJUSP</v>
      </c>
      <c r="D97" s="6" t="str">
        <f>IF(C97="","",VLOOKUP($A97,'Infos Gerais'!$A$2:$I$101,9,FALSE))</f>
        <v>IELO</v>
      </c>
      <c r="E97" s="7" t="str">
        <f t="array" ref="E97">IFERROR(IF(G97="","",INDEX(Avaliações!$E$2:$E$1247,MATCH(A97&amp;G97,Avaliações!$A$2:$A$1247&amp;Avaliações!$G$2:$G$1247,FALSE))),"")</f>
        <v>7º Termo Aditivo</v>
      </c>
      <c r="F97" s="43" t="str">
        <f t="array" ref="F97">IFERROR(IF(G97="","",IF(INDEX(Avaliações!$F$2:$F$1247,MATCH(A97&amp;G97,Avaliações!$A$2:$A$1247&amp;Avaliações!$G$2:$G$1247,FALSE))=0,"",INDEX(Avaliações!$F$2:$F$1247,MATCH(A97&amp;G97,Avaliações!$A$2:$A$1247&amp;Avaliações!$G$2:$G$1247,FALSE)))),"")</f>
        <v/>
      </c>
      <c r="G97" s="176">
        <v>17</v>
      </c>
      <c r="H97" s="126" t="s">
        <v>63</v>
      </c>
      <c r="I97" s="135">
        <f t="array" ref="I97">IFERROR(IF(G97="","",INDEX(Avaliações!H$2:H$688,MATCH($A97&amp;$G97,Avaliações!$A$2:$A$688&amp;Avaliações!$G$2:$G$688,FALSE))),"")</f>
        <v>44927</v>
      </c>
      <c r="J97" s="138">
        <f t="array" ref="J97">IFERROR(IF(E97="","",INDEX(Avaliações!I$2:I$1247,MATCH($A97&amp;$G97,Avaliações!$A$2:$A$1247&amp;Avaliações!$G$2:$G$1247,FALSE))),"")</f>
        <v>45016</v>
      </c>
      <c r="K97" s="184" t="s">
        <v>712</v>
      </c>
    </row>
    <row r="98" spans="1:11" x14ac:dyDescent="0.25">
      <c r="A98" s="96" t="s">
        <v>420</v>
      </c>
      <c r="B98" s="44" t="str">
        <f>IF(C98="","",VLOOKUP($A98,'Infos Gerais'!$A$2:$D$101,4,FALSE))</f>
        <v>Vigente</v>
      </c>
      <c r="C98" s="5" t="str">
        <f>IF(A98="","",VLOOKUP($A98,'Infos Gerais'!$A$2:$I$101,7,FALSE))</f>
        <v>SEJUSP</v>
      </c>
      <c r="D98" s="6" t="str">
        <f>IF(C98="","",VLOOKUP($A98,'Infos Gerais'!$A$2:$I$101,9,FALSE))</f>
        <v>IELO</v>
      </c>
      <c r="E98" s="7" t="str">
        <f t="array" ref="E98">IFERROR(IF(G98="","",INDEX(Avaliações!$E$2:$E$1247,MATCH(A98&amp;G98,Avaliações!$A$2:$A$1247&amp;Avaliações!$G$2:$G$1247,FALSE))),"")</f>
        <v>7º Termo Aditivo</v>
      </c>
      <c r="F98" s="43" t="str">
        <f t="array" ref="F98">IFERROR(IF(G98="","",IF(INDEX(Avaliações!$F$2:$F$1247,MATCH(A98&amp;G98,Avaliações!$A$2:$A$1247&amp;Avaliações!$G$2:$G$1247,FALSE))=0,"",INDEX(Avaliações!$F$2:$F$1247,MATCH(A98&amp;G98,Avaliações!$A$2:$A$1247&amp;Avaliações!$G$2:$G$1247,FALSE)))),"")</f>
        <v/>
      </c>
      <c r="G98" s="176">
        <v>17</v>
      </c>
      <c r="H98" s="126" t="s">
        <v>65</v>
      </c>
      <c r="I98" s="135">
        <f t="array" ref="I98">IFERROR(IF(G98="","",INDEX(Avaliações!H$2:H$688,MATCH($A98&amp;$G98,Avaliações!$A$2:$A$688&amp;Avaliações!$G$2:$G$688,FALSE))),"")</f>
        <v>44927</v>
      </c>
      <c r="J98" s="138">
        <f t="array" ref="J98">IFERROR(IF(E98="","",INDEX(Avaliações!I$2:I$1247,MATCH($A98&amp;$G98,Avaliações!$A$2:$A$1247&amp;Avaliações!$G$2:$G$1247,FALSE))),"")</f>
        <v>45016</v>
      </c>
      <c r="K98" s="184" t="s">
        <v>713</v>
      </c>
    </row>
    <row r="99" spans="1:11" x14ac:dyDescent="0.25">
      <c r="A99" s="96" t="s">
        <v>420</v>
      </c>
      <c r="B99" s="44" t="str">
        <f>IF(C99="","",VLOOKUP($A99,'Infos Gerais'!$A$2:$D$101,4,FALSE))</f>
        <v>Vigente</v>
      </c>
      <c r="C99" s="5" t="str">
        <f>IF(A99="","",VLOOKUP($A99,'Infos Gerais'!$A$2:$I$101,7,FALSE))</f>
        <v>SEJUSP</v>
      </c>
      <c r="D99" s="6" t="str">
        <f>IF(C99="","",VLOOKUP($A99,'Infos Gerais'!$A$2:$I$101,9,FALSE))</f>
        <v>IELO</v>
      </c>
      <c r="E99" s="7" t="str">
        <f t="array" ref="E99">IFERROR(IF(G99="","",INDEX(Avaliações!$E$2:$E$1247,MATCH(A99&amp;G99,Avaliações!$A$2:$A$1247&amp;Avaliações!$G$2:$G$1247,FALSE))),"")</f>
        <v>7º Termo Aditivo</v>
      </c>
      <c r="F99" s="43" t="str">
        <f t="array" ref="F99">IFERROR(IF(G99="","",IF(INDEX(Avaliações!$F$2:$F$1247,MATCH(A99&amp;G99,Avaliações!$A$2:$A$1247&amp;Avaliações!$G$2:$G$1247,FALSE))=0,"",INDEX(Avaliações!$F$2:$F$1247,MATCH(A99&amp;G99,Avaliações!$A$2:$A$1247&amp;Avaliações!$G$2:$G$1247,FALSE)))),"")</f>
        <v/>
      </c>
      <c r="G99" s="176">
        <v>17</v>
      </c>
      <c r="H99" s="126" t="s">
        <v>38</v>
      </c>
      <c r="I99" s="135">
        <f t="array" ref="I99">IFERROR(IF(G99="","",INDEX(Avaliações!H$2:H$688,MATCH($A99&amp;$G99,Avaliações!$A$2:$A$688&amp;Avaliações!$G$2:$G$688,FALSE))),"")</f>
        <v>44927</v>
      </c>
      <c r="J99" s="138">
        <f t="array" ref="J99">IFERROR(IF(E99="","",INDEX(Avaliações!I$2:I$1247,MATCH($A99&amp;$G99,Avaliações!$A$2:$A$1247&amp;Avaliações!$G$2:$G$1247,FALSE))),"")</f>
        <v>45016</v>
      </c>
      <c r="K99" s="184" t="s">
        <v>714</v>
      </c>
    </row>
    <row r="100" spans="1:11" x14ac:dyDescent="0.25">
      <c r="A100" s="96" t="s">
        <v>420</v>
      </c>
      <c r="B100" s="44" t="str">
        <f>IF(C100="","",VLOOKUP($A100,'Infos Gerais'!$A$2:$D$101,4,FALSE))</f>
        <v>Vigente</v>
      </c>
      <c r="C100" s="5" t="str">
        <f>IF(A100="","",VLOOKUP($A100,'Infos Gerais'!$A$2:$I$101,7,FALSE))</f>
        <v>SEJUSP</v>
      </c>
      <c r="D100" s="6" t="str">
        <f>IF(C100="","",VLOOKUP($A100,'Infos Gerais'!$A$2:$I$101,9,FALSE))</f>
        <v>IELO</v>
      </c>
      <c r="E100" s="7" t="str">
        <f t="array" ref="E100">IFERROR(IF(G100="","",INDEX(Avaliações!$E$2:$E$1247,MATCH(A100&amp;G100,Avaliações!$A$2:$A$1247&amp;Avaliações!$G$2:$G$1247,FALSE))),"")</f>
        <v>7º Termo Aditivo</v>
      </c>
      <c r="F100" s="43" t="str">
        <f t="array" ref="F100">IFERROR(IF(G100="","",IF(INDEX(Avaliações!$F$2:$F$1247,MATCH(A100&amp;G100,Avaliações!$A$2:$A$1247&amp;Avaliações!$G$2:$G$1247,FALSE))=0,"",INDEX(Avaliações!$F$2:$F$1247,MATCH(A100&amp;G100,Avaliações!$A$2:$A$1247&amp;Avaliações!$G$2:$G$1247,FALSE)))),"")</f>
        <v/>
      </c>
      <c r="G100" s="176">
        <v>17</v>
      </c>
      <c r="H100" s="126" t="s">
        <v>32</v>
      </c>
      <c r="I100" s="135">
        <f t="array" ref="I100">IFERROR(IF(G100="","",INDEX(Avaliações!H$2:H$688,MATCH($A100&amp;$G100,Avaliações!$A$2:$A$688&amp;Avaliações!$G$2:$G$688,FALSE))),"")</f>
        <v>44927</v>
      </c>
      <c r="J100" s="138">
        <f t="array" ref="J100">IFERROR(IF(E100="","",INDEX(Avaliações!I$2:I$1247,MATCH($A100&amp;$G100,Avaliações!$A$2:$A$1247&amp;Avaliações!$G$2:$G$1247,FALSE))),"")</f>
        <v>45016</v>
      </c>
      <c r="K100" s="184" t="s">
        <v>715</v>
      </c>
    </row>
    <row r="101" spans="1:11" x14ac:dyDescent="0.25">
      <c r="A101" s="96" t="s">
        <v>420</v>
      </c>
      <c r="B101" s="44" t="str">
        <f>IF(C101="","",VLOOKUP($A101,'Infos Gerais'!$A$2:$D$101,4,FALSE))</f>
        <v>Vigente</v>
      </c>
      <c r="C101" s="5" t="str">
        <f>IF(A101="","",VLOOKUP($A101,'Infos Gerais'!$A$2:$I$101,7,FALSE))</f>
        <v>SEJUSP</v>
      </c>
      <c r="D101" s="6" t="str">
        <f>IF(C101="","",VLOOKUP($A101,'Infos Gerais'!$A$2:$I$101,9,FALSE))</f>
        <v>IELO</v>
      </c>
      <c r="E101" s="7" t="str">
        <f t="array" ref="E101">IFERROR(IF(G101="","",INDEX(Avaliações!$E$2:$E$1247,MATCH(A101&amp;G101,Avaliações!$A$2:$A$1247&amp;Avaliações!$G$2:$G$1247,FALSE))),"")</f>
        <v>7º Termo Aditivo</v>
      </c>
      <c r="F101" s="43" t="str">
        <f t="array" ref="F101">IFERROR(IF(G101="","",IF(INDEX(Avaliações!$F$2:$F$1247,MATCH(A101&amp;G101,Avaliações!$A$2:$A$1247&amp;Avaliações!$G$2:$G$1247,FALSE))=0,"",INDEX(Avaliações!$F$2:$F$1247,MATCH(A101&amp;G101,Avaliações!$A$2:$A$1247&amp;Avaliações!$G$2:$G$1247,FALSE)))),"")</f>
        <v/>
      </c>
      <c r="G101" s="176">
        <v>18</v>
      </c>
      <c r="H101" s="126" t="s">
        <v>47</v>
      </c>
      <c r="I101" s="135">
        <f t="array" ref="I101">IFERROR(IF(G101="","",INDEX(Avaliações!H$2:H$688,MATCH($A101&amp;$G101,Avaliações!$A$2:$A$688&amp;Avaliações!$G$2:$G$688,FALSE))),"")</f>
        <v>45017</v>
      </c>
      <c r="J101" s="138">
        <v>45107</v>
      </c>
      <c r="K101" s="184" t="s">
        <v>716</v>
      </c>
    </row>
    <row r="102" spans="1:11" x14ac:dyDescent="0.25">
      <c r="A102" s="96" t="s">
        <v>420</v>
      </c>
      <c r="B102" s="44" t="str">
        <f>IF(C102="","",VLOOKUP($A102,'Infos Gerais'!$A$2:$D$101,4,FALSE))</f>
        <v>Vigente</v>
      </c>
      <c r="C102" s="5" t="str">
        <f>IF(A102="","",VLOOKUP($A102,'Infos Gerais'!$A$2:$I$101,7,FALSE))</f>
        <v>SEJUSP</v>
      </c>
      <c r="D102" s="6" t="str">
        <f>IF(C102="","",VLOOKUP($A102,'Infos Gerais'!$A$2:$I$101,9,FALSE))</f>
        <v>IELO</v>
      </c>
      <c r="E102" s="7" t="str">
        <f t="array" ref="E102">IFERROR(IF(G102="","",INDEX(Avaliações!$E$2:$E$1247,MATCH(A102&amp;G102,Avaliações!$A$2:$A$1247&amp;Avaliações!$G$2:$G$1247,FALSE))),"")</f>
        <v>7º Termo Aditivo</v>
      </c>
      <c r="F102" s="43" t="str">
        <f t="array" ref="F102">IFERROR(IF(G102="","",IF(INDEX(Avaliações!$F$2:$F$1247,MATCH(A102&amp;G102,Avaliações!$A$2:$A$1247&amp;Avaliações!$G$2:$G$1247,FALSE))=0,"",INDEX(Avaliações!$F$2:$F$1247,MATCH(A102&amp;G102,Avaliações!$A$2:$A$1247&amp;Avaliações!$G$2:$G$1247,FALSE)))),"")</f>
        <v/>
      </c>
      <c r="G102" s="176">
        <v>18</v>
      </c>
      <c r="H102" s="126" t="s">
        <v>59</v>
      </c>
      <c r="I102" s="135">
        <f t="array" ref="I102">IFERROR(IF(G102="","",INDEX(Avaliações!H$2:H$688,MATCH($A102&amp;$G102,Avaliações!$A$2:$A$688&amp;Avaliações!$G$2:$G$688,FALSE))),"")</f>
        <v>45017</v>
      </c>
      <c r="J102" s="138">
        <v>45107</v>
      </c>
      <c r="K102" s="184" t="s">
        <v>717</v>
      </c>
    </row>
    <row r="103" spans="1:11" x14ac:dyDescent="0.25">
      <c r="A103" s="96" t="s">
        <v>420</v>
      </c>
      <c r="B103" s="44" t="str">
        <f>IF(C103="","",VLOOKUP($A103,'Infos Gerais'!$A$2:$D$101,4,FALSE))</f>
        <v>Vigente</v>
      </c>
      <c r="C103" s="5" t="str">
        <f>IF(A103="","",VLOOKUP($A103,'Infos Gerais'!$A$2:$I$101,7,FALSE))</f>
        <v>SEJUSP</v>
      </c>
      <c r="D103" s="6" t="str">
        <f>IF(C103="","",VLOOKUP($A103,'Infos Gerais'!$A$2:$I$101,9,FALSE))</f>
        <v>IELO</v>
      </c>
      <c r="E103" s="7" t="str">
        <f t="array" ref="E103">IFERROR(IF(G103="","",INDEX(Avaliações!$E$2:$E$1247,MATCH(A103&amp;G103,Avaliações!$A$2:$A$1247&amp;Avaliações!$G$2:$G$1247,FALSE))),"")</f>
        <v>7º Termo Aditivo</v>
      </c>
      <c r="F103" s="43" t="str">
        <f t="array" ref="F103">IFERROR(IF(G103="","",IF(INDEX(Avaliações!$F$2:$F$1247,MATCH(A103&amp;G103,Avaliações!$A$2:$A$1247&amp;Avaliações!$G$2:$G$1247,FALSE))=0,"",INDEX(Avaliações!$F$2:$F$1247,MATCH(A103&amp;G103,Avaliações!$A$2:$A$1247&amp;Avaliações!$G$2:$G$1247,FALSE)))),"")</f>
        <v/>
      </c>
      <c r="G103" s="176">
        <v>18</v>
      </c>
      <c r="H103" s="126" t="s">
        <v>63</v>
      </c>
      <c r="I103" s="135">
        <f t="array" ref="I103">IFERROR(IF(G103="","",INDEX(Avaliações!H$2:H$688,MATCH($A103&amp;$G103,Avaliações!$A$2:$A$688&amp;Avaliações!$G$2:$G$688,FALSE))),"")</f>
        <v>45017</v>
      </c>
      <c r="J103" s="138">
        <v>45107</v>
      </c>
      <c r="K103" s="184" t="s">
        <v>718</v>
      </c>
    </row>
    <row r="104" spans="1:11" x14ac:dyDescent="0.25">
      <c r="A104" s="96" t="s">
        <v>420</v>
      </c>
      <c r="B104" s="44" t="str">
        <f>IF(C104="","",VLOOKUP($A104,'Infos Gerais'!$A$2:$D$101,4,FALSE))</f>
        <v>Vigente</v>
      </c>
      <c r="C104" s="5" t="str">
        <f>IF(A104="","",VLOOKUP($A104,'Infos Gerais'!$A$2:$I$101,7,FALSE))</f>
        <v>SEJUSP</v>
      </c>
      <c r="D104" s="6" t="str">
        <f>IF(C104="","",VLOOKUP($A104,'Infos Gerais'!$A$2:$I$101,9,FALSE))</f>
        <v>IELO</v>
      </c>
      <c r="E104" s="7" t="str">
        <f t="array" ref="E104">IFERROR(IF(G104="","",INDEX(Avaliações!$E$2:$E$1247,MATCH(A104&amp;G104,Avaliações!$A$2:$A$1247&amp;Avaliações!$G$2:$G$1247,FALSE))),"")</f>
        <v>7º Termo Aditivo</v>
      </c>
      <c r="F104" s="43" t="str">
        <f t="array" ref="F104">IFERROR(IF(G104="","",IF(INDEX(Avaliações!$F$2:$F$1247,MATCH(A104&amp;G104,Avaliações!$A$2:$A$1247&amp;Avaliações!$G$2:$G$1247,FALSE))=0,"",INDEX(Avaliações!$F$2:$F$1247,MATCH(A104&amp;G104,Avaliações!$A$2:$A$1247&amp;Avaliações!$G$2:$G$1247,FALSE)))),"")</f>
        <v/>
      </c>
      <c r="G104" s="176">
        <v>18</v>
      </c>
      <c r="H104" s="126" t="s">
        <v>65</v>
      </c>
      <c r="I104" s="135">
        <f t="array" ref="I104">IFERROR(IF(G104="","",INDEX(Avaliações!H$2:H$688,MATCH($A104&amp;$G104,Avaliações!$A$2:$A$688&amp;Avaliações!$G$2:$G$688,FALSE))),"")</f>
        <v>45017</v>
      </c>
      <c r="J104" s="138">
        <v>45107</v>
      </c>
      <c r="K104" s="184" t="s">
        <v>719</v>
      </c>
    </row>
    <row r="105" spans="1:11" x14ac:dyDescent="0.25">
      <c r="A105" s="96" t="s">
        <v>420</v>
      </c>
      <c r="B105" s="44" t="str">
        <f>IF(C105="","",VLOOKUP($A105,'Infos Gerais'!$A$2:$D$101,4,FALSE))</f>
        <v>Vigente</v>
      </c>
      <c r="C105" s="5" t="str">
        <f>IF(A105="","",VLOOKUP($A105,'Infos Gerais'!$A$2:$I$101,7,FALSE))</f>
        <v>SEJUSP</v>
      </c>
      <c r="D105" s="6" t="str">
        <f>IF(C105="","",VLOOKUP($A105,'Infos Gerais'!$A$2:$I$101,9,FALSE))</f>
        <v>IELO</v>
      </c>
      <c r="E105" s="7" t="str">
        <f t="array" ref="E105">IFERROR(IF(G105="","",INDEX(Avaliações!$E$2:$E$1247,MATCH(A105&amp;G105,Avaliações!$A$2:$A$1247&amp;Avaliações!$G$2:$G$1247,FALSE))),"")</f>
        <v>7º Termo Aditivo</v>
      </c>
      <c r="F105" s="43" t="str">
        <f t="array" ref="F105">IFERROR(IF(G105="","",IF(INDEX(Avaliações!$F$2:$F$1247,MATCH(A105&amp;G105,Avaliações!$A$2:$A$1247&amp;Avaliações!$G$2:$G$1247,FALSE))=0,"",INDEX(Avaliações!$F$2:$F$1247,MATCH(A105&amp;G105,Avaliações!$A$2:$A$1247&amp;Avaliações!$G$2:$G$1247,FALSE)))),"")</f>
        <v/>
      </c>
      <c r="G105" s="176">
        <v>18</v>
      </c>
      <c r="H105" s="126" t="s">
        <v>38</v>
      </c>
      <c r="I105" s="135">
        <f t="array" ref="I105">IFERROR(IF(G105="","",INDEX(Avaliações!H$2:H$688,MATCH($A105&amp;$G105,Avaliações!$A$2:$A$688&amp;Avaliações!$G$2:$G$688,FALSE))),"")</f>
        <v>45017</v>
      </c>
      <c r="J105" s="138">
        <v>45107</v>
      </c>
      <c r="K105" s="252" t="s">
        <v>720</v>
      </c>
    </row>
    <row r="106" spans="1:11" x14ac:dyDescent="0.25">
      <c r="A106" s="96" t="s">
        <v>420</v>
      </c>
      <c r="B106" s="44" t="str">
        <f>IF(C106="","",VLOOKUP($A106,'Infos Gerais'!$A$2:$D$101,4,FALSE))</f>
        <v>Vigente</v>
      </c>
      <c r="C106" s="5" t="str">
        <f>IF(A106="","",VLOOKUP($A106,'Infos Gerais'!$A$2:$I$101,7,FALSE))</f>
        <v>SEJUSP</v>
      </c>
      <c r="D106" s="6" t="str">
        <f>IF(C106="","",VLOOKUP($A106,'Infos Gerais'!$A$2:$I$101,9,FALSE))</f>
        <v>IELO</v>
      </c>
      <c r="E106" s="7" t="str">
        <f t="array" ref="E106">IFERROR(IF(G106="","",INDEX(Avaliações!$E$2:$E$1247,MATCH(A106&amp;G106,Avaliações!$A$2:$A$1247&amp;Avaliações!$G$2:$G$1247,FALSE))),"")</f>
        <v>7º Termo Aditivo</v>
      </c>
      <c r="F106" s="43" t="str">
        <f t="array" ref="F106">IFERROR(IF(G106="","",IF(INDEX(Avaliações!$F$2:$F$1247,MATCH(A106&amp;G106,Avaliações!$A$2:$A$1247&amp;Avaliações!$G$2:$G$1247,FALSE))=0,"",INDEX(Avaliações!$F$2:$F$1247,MATCH(A106&amp;G106,Avaliações!$A$2:$A$1247&amp;Avaliações!$G$2:$G$1247,FALSE)))),"")</f>
        <v/>
      </c>
      <c r="G106" s="176">
        <v>18</v>
      </c>
      <c r="H106" s="126" t="s">
        <v>32</v>
      </c>
      <c r="I106" s="135">
        <f t="array" ref="I106">IFERROR(IF(G106="","",INDEX(Avaliações!H$2:H$688,MATCH($A106&amp;$G106,Avaliações!$A$2:$A$688&amp;Avaliações!$G$2:$G$688,FALSE))),"")</f>
        <v>45017</v>
      </c>
      <c r="J106" s="138">
        <v>45107</v>
      </c>
      <c r="K106" s="252" t="s">
        <v>721</v>
      </c>
    </row>
    <row r="107" spans="1:11" x14ac:dyDescent="0.25">
      <c r="A107" s="96" t="s">
        <v>420</v>
      </c>
      <c r="B107" s="44" t="str">
        <f>IF(C107="","",VLOOKUP($A107,'Infos Gerais'!$A$2:$D$101,4,FALSE))</f>
        <v>Vigente</v>
      </c>
      <c r="C107" s="5" t="str">
        <f>IF(A107="","",VLOOKUP($A107,'Infos Gerais'!$A$2:$I$101,7,FALSE))</f>
        <v>SEJUSP</v>
      </c>
      <c r="D107" s="6" t="str">
        <f>IF(C107="","",VLOOKUP($A107,'Infos Gerais'!$A$2:$I$101,9,FALSE))</f>
        <v>IELO</v>
      </c>
      <c r="E107" s="7" t="str">
        <f t="array" ref="E107">IFERROR(IF(G107="","",INDEX(Avaliações!$E$2:$E$1247,MATCH(A107&amp;G107,Avaliações!$A$2:$A$1247&amp;Avaliações!$G$2:$G$1247,FALSE))),"")</f>
        <v>7º Termo Aditivo</v>
      </c>
      <c r="F107" s="43" t="str">
        <f t="array" ref="F107">IFERROR(IF(G107="","",IF(INDEX(Avaliações!$F$2:$F$1247,MATCH(A107&amp;G107,Avaliações!$A$2:$A$1247&amp;Avaliações!$G$2:$G$1247,FALSE))=0,"",INDEX(Avaliações!$F$2:$F$1247,MATCH(A107&amp;G107,Avaliações!$A$2:$A$1247&amp;Avaliações!$G$2:$G$1247,FALSE)))),"")</f>
        <v>5º Termo de Alteração Simples</v>
      </c>
      <c r="G107" s="176">
        <v>19</v>
      </c>
      <c r="H107" s="126" t="s">
        <v>47</v>
      </c>
      <c r="I107" s="135">
        <f t="array" ref="I107">IFERROR(IF(G107="","",INDEX(Avaliações!H$2:H$688,MATCH($A107&amp;$G107,Avaliações!$A$2:$A$688&amp;Avaliações!$G$2:$G$688,FALSE))),"")</f>
        <v>45108</v>
      </c>
      <c r="J107" s="138">
        <v>45199</v>
      </c>
      <c r="K107" s="252" t="s">
        <v>722</v>
      </c>
    </row>
    <row r="108" spans="1:11" x14ac:dyDescent="0.25">
      <c r="A108" s="96" t="s">
        <v>420</v>
      </c>
      <c r="B108" s="44" t="str">
        <f>IF(C108="","",VLOOKUP($A108,'Infos Gerais'!$A$2:$D$101,4,FALSE))</f>
        <v>Vigente</v>
      </c>
      <c r="C108" s="5" t="str">
        <f>IF(A108="","",VLOOKUP($A108,'Infos Gerais'!$A$2:$I$101,7,FALSE))</f>
        <v>SEJUSP</v>
      </c>
      <c r="D108" s="6" t="str">
        <f>IF(C108="","",VLOOKUP($A108,'Infos Gerais'!$A$2:$I$101,9,FALSE))</f>
        <v>IELO</v>
      </c>
      <c r="E108" s="7" t="str">
        <f t="array" ref="E108">IFERROR(IF(G108="","",INDEX(Avaliações!$E$2:$E$1247,MATCH(A108&amp;G108,Avaliações!$A$2:$A$1247&amp;Avaliações!$G$2:$G$1247,FALSE))),"")</f>
        <v>7º Termo Aditivo</v>
      </c>
      <c r="F108" s="43" t="str">
        <f t="array" ref="F108">IFERROR(IF(G108="","",IF(INDEX(Avaliações!$F$2:$F$1247,MATCH(A108&amp;G108,Avaliações!$A$2:$A$1247&amp;Avaliações!$G$2:$G$1247,FALSE))=0,"",INDEX(Avaliações!$F$2:$F$1247,MATCH(A108&amp;G108,Avaliações!$A$2:$A$1247&amp;Avaliações!$G$2:$G$1247,FALSE)))),"")</f>
        <v>5º Termo de Alteração Simples</v>
      </c>
      <c r="G108" s="176">
        <v>19</v>
      </c>
      <c r="H108" s="126" t="s">
        <v>59</v>
      </c>
      <c r="I108" s="135">
        <f t="array" ref="I108">IFERROR(IF(G108="","",INDEX(Avaliações!H$2:H$688,MATCH($A108&amp;$G108,Avaliações!$A$2:$A$688&amp;Avaliações!$G$2:$G$688,FALSE))),"")</f>
        <v>45108</v>
      </c>
      <c r="J108" s="138">
        <v>45199</v>
      </c>
      <c r="K108" s="252" t="s">
        <v>723</v>
      </c>
    </row>
    <row r="109" spans="1:11" x14ac:dyDescent="0.25">
      <c r="A109" s="96" t="s">
        <v>420</v>
      </c>
      <c r="B109" s="44" t="str">
        <f>IF(C109="","",VLOOKUP($A109,'Infos Gerais'!$A$2:$D$101,4,FALSE))</f>
        <v>Vigente</v>
      </c>
      <c r="C109" s="5" t="str">
        <f>IF(A109="","",VLOOKUP($A109,'Infos Gerais'!$A$2:$I$101,7,FALSE))</f>
        <v>SEJUSP</v>
      </c>
      <c r="D109" s="6" t="str">
        <f>IF(C109="","",VLOOKUP($A109,'Infos Gerais'!$A$2:$I$101,9,FALSE))</f>
        <v>IELO</v>
      </c>
      <c r="E109" s="7" t="str">
        <f t="array" ref="E109">IFERROR(IF(G109="","",INDEX(Avaliações!$E$2:$E$1247,MATCH(A109&amp;G109,Avaliações!$A$2:$A$1247&amp;Avaliações!$G$2:$G$1247,FALSE))),"")</f>
        <v>7º Termo Aditivo</v>
      </c>
      <c r="F109" s="43" t="str">
        <f t="array" ref="F109">IFERROR(IF(G109="","",IF(INDEX(Avaliações!$F$2:$F$1247,MATCH(A109&amp;G109,Avaliações!$A$2:$A$1247&amp;Avaliações!$G$2:$G$1247,FALSE))=0,"",INDEX(Avaliações!$F$2:$F$1247,MATCH(A109&amp;G109,Avaliações!$A$2:$A$1247&amp;Avaliações!$G$2:$G$1247,FALSE)))),"")</f>
        <v>5º Termo de Alteração Simples</v>
      </c>
      <c r="G109" s="176">
        <v>19</v>
      </c>
      <c r="H109" s="126" t="s">
        <v>65</v>
      </c>
      <c r="I109" s="135">
        <f t="array" ref="I109">IFERROR(IF(G109="","",INDEX(Avaliações!H$2:H$688,MATCH($A109&amp;$G109,Avaliações!$A$2:$A$688&amp;Avaliações!$G$2:$G$688,FALSE))),"")</f>
        <v>45108</v>
      </c>
      <c r="J109" s="138">
        <v>45199</v>
      </c>
      <c r="K109" s="252" t="s">
        <v>724</v>
      </c>
    </row>
    <row r="110" spans="1:11" x14ac:dyDescent="0.25">
      <c r="A110" s="96" t="s">
        <v>420</v>
      </c>
      <c r="B110" s="44" t="str">
        <f>IF(C110="","",VLOOKUP($A110,'Infos Gerais'!$A$2:$D$101,4,FALSE))</f>
        <v>Vigente</v>
      </c>
      <c r="C110" s="5" t="str">
        <f>IF(A110="","",VLOOKUP($A110,'Infos Gerais'!$A$2:$I$101,7,FALSE))</f>
        <v>SEJUSP</v>
      </c>
      <c r="D110" s="6" t="str">
        <f>IF(C110="","",VLOOKUP($A110,'Infos Gerais'!$A$2:$I$101,9,FALSE))</f>
        <v>IELO</v>
      </c>
      <c r="E110" s="7" t="str">
        <f t="array" ref="E110">IFERROR(IF(G110="","",INDEX(Avaliações!$E$2:$E$1247,MATCH(A110&amp;G110,Avaliações!$A$2:$A$1247&amp;Avaliações!$G$2:$G$1247,FALSE))),"")</f>
        <v>7º Termo Aditivo</v>
      </c>
      <c r="F110" s="43" t="str">
        <f t="array" ref="F110">IFERROR(IF(G110="","",IF(INDEX(Avaliações!$F$2:$F$1247,MATCH(A110&amp;G110,Avaliações!$A$2:$A$1247&amp;Avaliações!$G$2:$G$1247,FALSE))=0,"",INDEX(Avaliações!$F$2:$F$1247,MATCH(A110&amp;G110,Avaliações!$A$2:$A$1247&amp;Avaliações!$G$2:$G$1247,FALSE)))),"")</f>
        <v>5º Termo de Alteração Simples</v>
      </c>
      <c r="G110" s="176">
        <v>19</v>
      </c>
      <c r="H110" s="126" t="s">
        <v>38</v>
      </c>
      <c r="I110" s="135">
        <f t="array" ref="I110">IFERROR(IF(G110="","",INDEX(Avaliações!H$2:H$688,MATCH($A110&amp;$G110,Avaliações!$A$2:$A$688&amp;Avaliações!$G$2:$G$688,FALSE))),"")</f>
        <v>45108</v>
      </c>
      <c r="J110" s="138">
        <v>45199</v>
      </c>
      <c r="K110" s="252" t="s">
        <v>725</v>
      </c>
    </row>
    <row r="111" spans="1:11" x14ac:dyDescent="0.25">
      <c r="A111" s="96" t="s">
        <v>420</v>
      </c>
      <c r="B111" s="44" t="str">
        <f>IF(C111="","",VLOOKUP($A111,'Infos Gerais'!$A$2:$D$101,4,FALSE))</f>
        <v>Vigente</v>
      </c>
      <c r="C111" s="5" t="str">
        <f>IF(A111="","",VLOOKUP($A111,'Infos Gerais'!$A$2:$I$101,7,FALSE))</f>
        <v>SEJUSP</v>
      </c>
      <c r="D111" s="6" t="str">
        <f>IF(C111="","",VLOOKUP($A111,'Infos Gerais'!$A$2:$I$101,9,FALSE))</f>
        <v>IELO</v>
      </c>
      <c r="E111" s="7" t="str">
        <f t="array" ref="E111">IFERROR(IF(G111="","",INDEX(Avaliações!$E$2:$E$1247,MATCH(A111&amp;G111,Avaliações!$A$2:$A$1247&amp;Avaliações!$G$2:$G$1247,FALSE))),"")</f>
        <v>7º Termo Aditivo</v>
      </c>
      <c r="F111" s="43" t="str">
        <f t="array" ref="F111">IFERROR(IF(G111="","",IF(INDEX(Avaliações!$F$2:$F$1247,MATCH(A111&amp;G111,Avaliações!$A$2:$A$1247&amp;Avaliações!$G$2:$G$1247,FALSE))=0,"",INDEX(Avaliações!$F$2:$F$1247,MATCH(A111&amp;G111,Avaliações!$A$2:$A$1247&amp;Avaliações!$G$2:$G$1247,FALSE)))),"")</f>
        <v>5º Termo de Alteração Simples</v>
      </c>
      <c r="G111" s="176">
        <v>19</v>
      </c>
      <c r="H111" s="126" t="s">
        <v>32</v>
      </c>
      <c r="I111" s="135">
        <f t="array" ref="I111">IFERROR(IF(G111="","",INDEX(Avaliações!H$2:H$688,MATCH($A111&amp;$G111,Avaliações!$A$2:$A$688&amp;Avaliações!$G$2:$G$688,FALSE))),"")</f>
        <v>45108</v>
      </c>
      <c r="J111" s="138">
        <v>45199</v>
      </c>
      <c r="K111" s="259" t="s">
        <v>726</v>
      </c>
    </row>
    <row r="112" spans="1:11" x14ac:dyDescent="0.25">
      <c r="A112" s="96" t="s">
        <v>420</v>
      </c>
      <c r="B112" s="44" t="str">
        <f>IF(C112="","",VLOOKUP($A112,'Infos Gerais'!$A$2:$D$101,4,FALSE))</f>
        <v>Vigente</v>
      </c>
      <c r="C112" s="5" t="str">
        <f>IF(A112="","",VLOOKUP($A112,'Infos Gerais'!$A$2:$I$101,7,FALSE))</f>
        <v>SEJUSP</v>
      </c>
      <c r="D112" s="6" t="str">
        <f>IF(C112="","",VLOOKUP($A112,'Infos Gerais'!$A$2:$I$101,9,FALSE))</f>
        <v>IELO</v>
      </c>
      <c r="E112" s="7" t="str">
        <f t="array" ref="E112">IFERROR(IF(G112="","",INDEX(Avaliações!$E$2:$E$1247,MATCH(A112&amp;G112,Avaliações!$A$2:$A$1247&amp;Avaliações!$G$2:$G$1247,FALSE))),"")</f>
        <v>8º Termo Aditivo</v>
      </c>
      <c r="F112" s="43" t="str">
        <f t="array" ref="F112">IFERROR(IF(G112="","",IF(INDEX(Avaliações!$F$2:$F$1247,MATCH(A112&amp;G112,Avaliações!$A$2:$A$1247&amp;Avaliações!$G$2:$G$1247,FALSE))=0,"",INDEX(Avaliações!$F$2:$F$1247,MATCH(A112&amp;G112,Avaliações!$A$2:$A$1247&amp;Avaliações!$G$2:$G$1247,FALSE)))),"")</f>
        <v>8º Termo de Alteração Simples</v>
      </c>
      <c r="G112" s="176">
        <v>20</v>
      </c>
      <c r="H112" s="126" t="s">
        <v>47</v>
      </c>
      <c r="I112" s="135">
        <f t="array" ref="I112">IFERROR(IF(G112="","",INDEX(Avaliações!H$2:H$688,MATCH($A112&amp;$G112,Avaliações!$A$2:$A$688&amp;Avaliações!$G$2:$G$688,FALSE))),"")</f>
        <v>45200</v>
      </c>
      <c r="J112" s="138">
        <f t="array" ref="J112">IFERROR(IF(E112="","",INDEX(Avaliações!I$2:I$1247,MATCH($A112&amp;$G112,Avaliações!$A$2:$A$1247&amp;Avaliações!$G$2:$G$1247,FALSE))),"")</f>
        <v>45291</v>
      </c>
      <c r="K112" s="259" t="s">
        <v>727</v>
      </c>
    </row>
    <row r="113" spans="1:11" x14ac:dyDescent="0.25">
      <c r="A113" s="96" t="s">
        <v>420</v>
      </c>
      <c r="B113" s="44" t="str">
        <f>IF(C113="","",VLOOKUP($A113,'Infos Gerais'!$A$2:$D$101,4,FALSE))</f>
        <v>Vigente</v>
      </c>
      <c r="C113" s="5" t="str">
        <f>IF(A113="","",VLOOKUP($A113,'Infos Gerais'!$A$2:$I$101,7,FALSE))</f>
        <v>SEJUSP</v>
      </c>
      <c r="D113" s="6" t="str">
        <f>IF(C113="","",VLOOKUP($A113,'Infos Gerais'!$A$2:$I$101,9,FALSE))</f>
        <v>IELO</v>
      </c>
      <c r="E113" s="7" t="str">
        <f t="array" ref="E113">IFERROR(IF(G113="","",INDEX(Avaliações!$E$2:$E$1247,MATCH(A113&amp;G113,Avaliações!$A$2:$A$1247&amp;Avaliações!$G$2:$G$1247,FALSE))),"")</f>
        <v>8º Termo Aditivo</v>
      </c>
      <c r="F113" s="43" t="str">
        <f t="array" ref="F113">IFERROR(IF(G113="","",IF(INDEX(Avaliações!$F$2:$F$1247,MATCH(A113&amp;G113,Avaliações!$A$2:$A$1247&amp;Avaliações!$G$2:$G$1247,FALSE))=0,"",INDEX(Avaliações!$F$2:$F$1247,MATCH(A113&amp;G113,Avaliações!$A$2:$A$1247&amp;Avaliações!$G$2:$G$1247,FALSE)))),"")</f>
        <v>8º Termo de Alteração Simples</v>
      </c>
      <c r="G113" s="176">
        <v>20</v>
      </c>
      <c r="H113" s="126" t="s">
        <v>59</v>
      </c>
      <c r="I113" s="135">
        <f t="array" ref="I113">IFERROR(IF(G113="","",INDEX(Avaliações!H$2:H$688,MATCH($A113&amp;$G113,Avaliações!$A$2:$A$688&amp;Avaliações!$G$2:$G$688,FALSE))),"")</f>
        <v>45200</v>
      </c>
      <c r="J113" s="138">
        <f t="array" ref="J113">IFERROR(IF(E113="","",INDEX(Avaliações!I$2:I$1247,MATCH($A113&amp;$G113,Avaliações!$A$2:$A$1247&amp;Avaliações!$G$2:$G$1247,FALSE))),"")</f>
        <v>45291</v>
      </c>
      <c r="K113" s="259" t="s">
        <v>728</v>
      </c>
    </row>
    <row r="114" spans="1:11" x14ac:dyDescent="0.25">
      <c r="A114" s="96" t="s">
        <v>420</v>
      </c>
      <c r="B114" s="44" t="str">
        <f>IF(C114="","",VLOOKUP($A114,'Infos Gerais'!$A$2:$D$101,4,FALSE))</f>
        <v>Vigente</v>
      </c>
      <c r="C114" s="5" t="str">
        <f>IF(A114="","",VLOOKUP($A114,'Infos Gerais'!$A$2:$I$101,7,FALSE))</f>
        <v>SEJUSP</v>
      </c>
      <c r="D114" s="6" t="str">
        <f>IF(C114="","",VLOOKUP($A114,'Infos Gerais'!$A$2:$I$101,9,FALSE))</f>
        <v>IELO</v>
      </c>
      <c r="E114" s="7" t="str">
        <f t="array" ref="E114">IFERROR(IF(G114="","",INDEX(Avaliações!$E$2:$E$1247,MATCH(A114&amp;G114,Avaliações!$A$2:$A$1247&amp;Avaliações!$G$2:$G$1247,FALSE))),"")</f>
        <v>8º Termo Aditivo</v>
      </c>
      <c r="F114" s="43" t="str">
        <f t="array" ref="F114">IFERROR(IF(G114="","",IF(INDEX(Avaliações!$F$2:$F$1247,MATCH(A114&amp;G114,Avaliações!$A$2:$A$1247&amp;Avaliações!$G$2:$G$1247,FALSE))=0,"",INDEX(Avaliações!$F$2:$F$1247,MATCH(A114&amp;G114,Avaliações!$A$2:$A$1247&amp;Avaliações!$G$2:$G$1247,FALSE)))),"")</f>
        <v>8º Termo de Alteração Simples</v>
      </c>
      <c r="G114" s="176">
        <v>20</v>
      </c>
      <c r="H114" s="126" t="s">
        <v>65</v>
      </c>
      <c r="I114" s="135">
        <f t="array" ref="I114">IFERROR(IF(G114="","",INDEX(Avaliações!H$2:H$688,MATCH($A114&amp;$G114,Avaliações!$A$2:$A$688&amp;Avaliações!$G$2:$G$688,FALSE))),"")</f>
        <v>45200</v>
      </c>
      <c r="J114" s="138">
        <f t="array" ref="J114">IFERROR(IF(E114="","",INDEX(Avaliações!I$2:I$1247,MATCH($A114&amp;$G114,Avaliações!$A$2:$A$1247&amp;Avaliações!$G$2:$G$1247,FALSE))),"")</f>
        <v>45291</v>
      </c>
      <c r="K114" s="259" t="s">
        <v>729</v>
      </c>
    </row>
    <row r="115" spans="1:11" x14ac:dyDescent="0.25">
      <c r="A115" s="96" t="s">
        <v>420</v>
      </c>
      <c r="B115" s="44" t="str">
        <f>IF(C115="","",VLOOKUP($A115,'Infos Gerais'!$A$2:$D$101,4,FALSE))</f>
        <v>Vigente</v>
      </c>
      <c r="C115" s="5" t="str">
        <f>IF(A115="","",VLOOKUP($A115,'Infos Gerais'!$A$2:$I$101,7,FALSE))</f>
        <v>SEJUSP</v>
      </c>
      <c r="D115" s="6" t="str">
        <f>IF(C115="","",VLOOKUP($A115,'Infos Gerais'!$A$2:$I$101,9,FALSE))</f>
        <v>IELO</v>
      </c>
      <c r="E115" s="7" t="str">
        <f t="array" ref="E115">IFERROR(IF(G115="","",INDEX(Avaliações!$E$2:$E$1247,MATCH(A115&amp;G115,Avaliações!$A$2:$A$1247&amp;Avaliações!$G$2:$G$1247,FALSE))),"")</f>
        <v>8º Termo Aditivo</v>
      </c>
      <c r="F115" s="43" t="str">
        <f t="array" ref="F115">IFERROR(IF(G115="","",IF(INDEX(Avaliações!$F$2:$F$1247,MATCH(A115&amp;G115,Avaliações!$A$2:$A$1247&amp;Avaliações!$G$2:$G$1247,FALSE))=0,"",INDEX(Avaliações!$F$2:$F$1247,MATCH(A115&amp;G115,Avaliações!$A$2:$A$1247&amp;Avaliações!$G$2:$G$1247,FALSE)))),"")</f>
        <v>8º Termo de Alteração Simples</v>
      </c>
      <c r="G115" s="176">
        <v>20</v>
      </c>
      <c r="H115" s="126" t="s">
        <v>38</v>
      </c>
      <c r="I115" s="135">
        <f t="array" ref="I115">IFERROR(IF(G115="","",INDEX(Avaliações!H$2:H$688,MATCH($A115&amp;$G115,Avaliações!$A$2:$A$688&amp;Avaliações!$G$2:$G$688,FALSE))),"")</f>
        <v>45200</v>
      </c>
      <c r="J115" s="138">
        <f t="array" ref="J115">IFERROR(IF(E115="","",INDEX(Avaliações!I$2:I$1247,MATCH($A115&amp;$G115,Avaliações!$A$2:$A$1247&amp;Avaliações!$G$2:$G$1247,FALSE))),"")</f>
        <v>45291</v>
      </c>
      <c r="K115" s="259" t="s">
        <v>730</v>
      </c>
    </row>
    <row r="116" spans="1:11" x14ac:dyDescent="0.25">
      <c r="A116" s="96" t="s">
        <v>420</v>
      </c>
      <c r="B116" s="44" t="str">
        <f>IF(C116="","",VLOOKUP($A116,'Infos Gerais'!$A$2:$D$101,4,FALSE))</f>
        <v>Vigente</v>
      </c>
      <c r="C116" s="5" t="str">
        <f>IF(A116="","",VLOOKUP($A116,'Infos Gerais'!$A$2:$I$101,7,FALSE))</f>
        <v>SEJUSP</v>
      </c>
      <c r="D116" s="6" t="str">
        <f>IF(C116="","",VLOOKUP($A116,'Infos Gerais'!$A$2:$I$101,9,FALSE))</f>
        <v>IELO</v>
      </c>
      <c r="E116" s="7" t="str">
        <f t="array" ref="E116">IFERROR(IF(G116="","",INDEX(Avaliações!$E$2:$E$1247,MATCH(A116&amp;G116,Avaliações!$A$2:$A$1247&amp;Avaliações!$G$2:$G$1247,FALSE))),"")</f>
        <v>8º Termo Aditivo</v>
      </c>
      <c r="F116" s="43" t="str">
        <f t="array" ref="F116">IFERROR(IF(G116="","",IF(INDEX(Avaliações!$F$2:$F$1247,MATCH(A116&amp;G116,Avaliações!$A$2:$A$1247&amp;Avaliações!$G$2:$G$1247,FALSE))=0,"",INDEX(Avaliações!$F$2:$F$1247,MATCH(A116&amp;G116,Avaliações!$A$2:$A$1247&amp;Avaliações!$G$2:$G$1247,FALSE)))),"")</f>
        <v>8º Termo de Alteração Simples</v>
      </c>
      <c r="G116" s="176">
        <v>20</v>
      </c>
      <c r="H116" s="126" t="s">
        <v>32</v>
      </c>
      <c r="I116" s="135">
        <f t="array" ref="I116">IFERROR(IF(G116="","",INDEX(Avaliações!H$2:H$688,MATCH($A116&amp;$G116,Avaliações!$A$2:$A$688&amp;Avaliações!$G$2:$G$688,FALSE))),"")</f>
        <v>45200</v>
      </c>
      <c r="J116" s="138">
        <f t="array" ref="J116">IFERROR(IF(E116="","",INDEX(Avaliações!I$2:I$1247,MATCH($A116&amp;$G116,Avaliações!$A$2:$A$1247&amp;Avaliações!$G$2:$G$1247,FALSE))),"")</f>
        <v>45291</v>
      </c>
      <c r="K116" s="259" t="s">
        <v>731</v>
      </c>
    </row>
    <row r="117" spans="1:11" x14ac:dyDescent="0.25">
      <c r="A117" s="96" t="s">
        <v>442</v>
      </c>
      <c r="B117" s="44" t="str">
        <f>IF(C117="","",VLOOKUP($A117,'Infos Gerais'!$A$2:$D$101,4,FALSE))</f>
        <v>Extinto</v>
      </c>
      <c r="C117" s="5" t="str">
        <f>IF(A117="","",VLOOKUP($A117,'Infos Gerais'!$A$2:$I$101,7,FALSE))</f>
        <v>SEC</v>
      </c>
      <c r="D117" s="6" t="str">
        <f>IF(C117="","",VLOOKUP($A117,'Infos Gerais'!$A$2:$I$101,9,FALSE))</f>
        <v>ICF</v>
      </c>
      <c r="E117" s="7" t="str">
        <f t="array" ref="E117">IFERROR(IF(G117="","",INDEX(Avaliações!$E$2:$E$1247,MATCH(A117&amp;G117,Avaliações!$A$2:$A$1247&amp;Avaliações!$G$2:$G$1247,FALSE))),"")</f>
        <v>Contrato de Gestão</v>
      </c>
      <c r="F117" s="43" t="str">
        <f t="array" ref="F117">IFERROR(IF(G117="","",IF(INDEX(Avaliações!$F$2:$F$1247,MATCH(A117&amp;G117,Avaliações!$A$2:$A$1247&amp;Avaliações!$G$2:$G$1247,FALSE))=0,"",INDEX(Avaliações!$F$2:$F$1247,MATCH(A117&amp;G117,Avaliações!$A$2:$A$1247&amp;Avaliações!$G$2:$G$1247,FALSE)))),"")</f>
        <v/>
      </c>
      <c r="G117" s="176">
        <v>1</v>
      </c>
      <c r="H117" s="126" t="s">
        <v>32</v>
      </c>
      <c r="I117" s="135">
        <f t="array" ref="I117">IFERROR(IF(G117="","",INDEX(Avaliações!H$2:H$688,MATCH($A117&amp;$G117,Avaliações!$A$2:$A$688&amp;Avaliações!$G$2:$G$688,FALSE))),"")</f>
        <v>43643</v>
      </c>
      <c r="J117" s="138">
        <f t="array" ref="J117">IFERROR(IF(E117="","",INDEX(Avaliações!I$2:I$1247,MATCH($A117&amp;$G117,Avaliações!$A$2:$A$1247&amp;Avaliações!$G$2:$G$1247,FALSE))),"")</f>
        <v>43738</v>
      </c>
      <c r="K117" s="126" t="s">
        <v>732</v>
      </c>
    </row>
    <row r="118" spans="1:11" x14ac:dyDescent="0.25">
      <c r="A118" s="96" t="s">
        <v>442</v>
      </c>
      <c r="B118" s="44" t="str">
        <f>IF(C118="","",VLOOKUP($A118,'Infos Gerais'!$A$2:$D$101,4,FALSE))</f>
        <v>Extinto</v>
      </c>
      <c r="C118" s="5" t="str">
        <f>IF(A118="","",VLOOKUP($A118,'Infos Gerais'!$A$2:$I$101,7,FALSE))</f>
        <v>SEC</v>
      </c>
      <c r="D118" s="6" t="str">
        <f>IF(C118="","",VLOOKUP($A118,'Infos Gerais'!$A$2:$I$101,9,FALSE))</f>
        <v>ICF</v>
      </c>
      <c r="E118" s="7" t="str">
        <f t="array" ref="E118">IFERROR(IF(G118="","",INDEX(Avaliações!$E$2:$E$1247,MATCH(A118&amp;G118,Avaliações!$A$2:$A$1247&amp;Avaliações!$G$2:$G$1247,FALSE))),"")</f>
        <v>Contrato de Gestão</v>
      </c>
      <c r="F118" s="43" t="str">
        <f t="array" ref="F118">IFERROR(IF(G118="","",IF(INDEX(Avaliações!$F$2:$F$1247,MATCH(A118&amp;G118,Avaliações!$A$2:$A$1247&amp;Avaliações!$G$2:$G$1247,FALSE))=0,"",INDEX(Avaliações!$F$2:$F$1247,MATCH(A118&amp;G118,Avaliações!$A$2:$A$1247&amp;Avaliações!$G$2:$G$1247,FALSE)))),"")</f>
        <v/>
      </c>
      <c r="G118" s="176">
        <v>1</v>
      </c>
      <c r="H118" s="126" t="s">
        <v>35</v>
      </c>
      <c r="I118" s="135">
        <f t="array" ref="I118">IFERROR(IF(G118="","",INDEX(Avaliações!H$2:H$688,MATCH($A118&amp;$G118,Avaliações!$A$2:$A$688&amp;Avaliações!$G$2:$G$688,FALSE))),"")</f>
        <v>43643</v>
      </c>
      <c r="J118" s="138">
        <f t="array" ref="J118">IFERROR(IF(E118="","",INDEX(Avaliações!I$2:I$1247,MATCH($A118&amp;$G118,Avaliações!$A$2:$A$1247&amp;Avaliações!$G$2:$G$1247,FALSE))),"")</f>
        <v>43738</v>
      </c>
      <c r="K118" s="126" t="s">
        <v>733</v>
      </c>
    </row>
    <row r="119" spans="1:11" x14ac:dyDescent="0.25">
      <c r="A119" s="96" t="s">
        <v>442</v>
      </c>
      <c r="B119" s="44" t="str">
        <f>IF(C119="","",VLOOKUP($A119,'Infos Gerais'!$A$2:$D$101,4,FALSE))</f>
        <v>Extinto</v>
      </c>
      <c r="C119" s="5" t="str">
        <f>IF(A119="","",VLOOKUP($A119,'Infos Gerais'!$A$2:$I$101,7,FALSE))</f>
        <v>SEC</v>
      </c>
      <c r="D119" s="6" t="str">
        <f>IF(C119="","",VLOOKUP($A119,'Infos Gerais'!$A$2:$I$101,9,FALSE))</f>
        <v>ICF</v>
      </c>
      <c r="E119" s="7" t="str">
        <f t="array" ref="E119">IFERROR(IF(G119="","",INDEX(Avaliações!$E$2:$E$1247,MATCH(A119&amp;G119,Avaliações!$A$2:$A$1247&amp;Avaliações!$G$2:$G$1247,FALSE))),"")</f>
        <v>Contrato de Gestão</v>
      </c>
      <c r="F119" s="43" t="str">
        <f t="array" ref="F119">IFERROR(IF(G119="","",IF(INDEX(Avaliações!$F$2:$F$1247,MATCH(A119&amp;G119,Avaliações!$A$2:$A$1247&amp;Avaliações!$G$2:$G$1247,FALSE))=0,"",INDEX(Avaliações!$F$2:$F$1247,MATCH(A119&amp;G119,Avaliações!$A$2:$A$1247&amp;Avaliações!$G$2:$G$1247,FALSE)))),"")</f>
        <v/>
      </c>
      <c r="G119" s="176">
        <v>1</v>
      </c>
      <c r="H119" s="126" t="s">
        <v>47</v>
      </c>
      <c r="I119" s="135">
        <f t="array" ref="I119">IFERROR(IF(G119="","",INDEX(Avaliações!H$2:H$688,MATCH($A119&amp;$G119,Avaliações!$A$2:$A$688&amp;Avaliações!$G$2:$G$688,FALSE))),"")</f>
        <v>43643</v>
      </c>
      <c r="J119" s="138">
        <f t="array" ref="J119">IFERROR(IF(E119="","",INDEX(Avaliações!I$2:I$1247,MATCH($A119&amp;$G119,Avaliações!$A$2:$A$1247&amp;Avaliações!$G$2:$G$1247,FALSE))),"")</f>
        <v>43738</v>
      </c>
      <c r="K119" s="126" t="s">
        <v>734</v>
      </c>
    </row>
    <row r="120" spans="1:11" x14ac:dyDescent="0.25">
      <c r="A120" s="96" t="s">
        <v>442</v>
      </c>
      <c r="B120" s="44" t="str">
        <f>IF(C120="","",VLOOKUP($A120,'Infos Gerais'!$A$2:$D$101,4,FALSE))</f>
        <v>Extinto</v>
      </c>
      <c r="C120" s="5" t="str">
        <f>IF(A120="","",VLOOKUP($A120,'Infos Gerais'!$A$2:$I$101,7,FALSE))</f>
        <v>SEC</v>
      </c>
      <c r="D120" s="6" t="str">
        <f>IF(C120="","",VLOOKUP($A120,'Infos Gerais'!$A$2:$I$101,9,FALSE))</f>
        <v>ICF</v>
      </c>
      <c r="E120" s="7" t="str">
        <f t="array" ref="E120">IFERROR(IF(G120="","",INDEX(Avaliações!$E$2:$E$1247,MATCH(A120&amp;G120,Avaliações!$A$2:$A$1247&amp;Avaliações!$G$2:$G$1247,FALSE))),"")</f>
        <v>Contrato de Gestão</v>
      </c>
      <c r="F120" s="43" t="str">
        <f t="array" ref="F120">IFERROR(IF(G120="","",IF(INDEX(Avaliações!$F$2:$F$1247,MATCH(A120&amp;G120,Avaliações!$A$2:$A$1247&amp;Avaliações!$G$2:$G$1247,FALSE))=0,"",INDEX(Avaliações!$F$2:$F$1247,MATCH(A120&amp;G120,Avaliações!$A$2:$A$1247&amp;Avaliações!$G$2:$G$1247,FALSE)))),"")</f>
        <v/>
      </c>
      <c r="G120" s="176">
        <v>1</v>
      </c>
      <c r="H120" s="126" t="s">
        <v>50</v>
      </c>
      <c r="I120" s="135">
        <f t="array" ref="I120">IFERROR(IF(G120="","",INDEX(Avaliações!H$2:H$688,MATCH($A120&amp;$G120,Avaliações!$A$2:$A$688&amp;Avaliações!$G$2:$G$688,FALSE))),"")</f>
        <v>43643</v>
      </c>
      <c r="J120" s="138">
        <f t="array" ref="J120">IFERROR(IF(E120="","",INDEX(Avaliações!I$2:I$1247,MATCH($A120&amp;$G120,Avaliações!$A$2:$A$1247&amp;Avaliações!$G$2:$G$1247,FALSE))),"")</f>
        <v>43738</v>
      </c>
      <c r="K120" s="126" t="s">
        <v>735</v>
      </c>
    </row>
    <row r="121" spans="1:11" x14ac:dyDescent="0.25">
      <c r="A121" s="96" t="s">
        <v>442</v>
      </c>
      <c r="B121" s="44" t="str">
        <f>IF(C121="","",VLOOKUP($A121,'Infos Gerais'!$A$2:$D$101,4,FALSE))</f>
        <v>Extinto</v>
      </c>
      <c r="C121" s="5" t="str">
        <f>IF(A121="","",VLOOKUP($A121,'Infos Gerais'!$A$2:$I$101,7,FALSE))</f>
        <v>SEC</v>
      </c>
      <c r="D121" s="6" t="str">
        <f>IF(C121="","",VLOOKUP($A121,'Infos Gerais'!$A$2:$I$101,9,FALSE))</f>
        <v>ICF</v>
      </c>
      <c r="E121" s="7" t="str">
        <f t="array" ref="E121">IFERROR(IF(G121="","",INDEX(Avaliações!$E$2:$E$1247,MATCH(A121&amp;G121,Avaliações!$A$2:$A$1247&amp;Avaliações!$G$2:$G$1247,FALSE))),"")</f>
        <v>Contrato de Gestão</v>
      </c>
      <c r="F121" s="43" t="str">
        <f t="array" ref="F121">IFERROR(IF(G121="","",IF(INDEX(Avaliações!$F$2:$F$1247,MATCH(A121&amp;G121,Avaliações!$A$2:$A$1247&amp;Avaliações!$G$2:$G$1247,FALSE))=0,"",INDEX(Avaliações!$F$2:$F$1247,MATCH(A121&amp;G121,Avaliações!$A$2:$A$1247&amp;Avaliações!$G$2:$G$1247,FALSE)))),"")</f>
        <v/>
      </c>
      <c r="G121" s="176">
        <v>2</v>
      </c>
      <c r="H121" s="126" t="s">
        <v>32</v>
      </c>
      <c r="I121" s="135">
        <f t="array" ref="I121">IFERROR(IF(G121="","",INDEX(Avaliações!H$2:H$688,MATCH($A121&amp;$G121,Avaliações!$A$2:$A$688&amp;Avaliações!$G$2:$G$688,FALSE))),"")</f>
        <v>43739</v>
      </c>
      <c r="J121" s="138">
        <f t="array" ref="J121">IFERROR(IF(E121="","",INDEX(Avaliações!I$2:I$1247,MATCH($A121&amp;$G121,Avaliações!$A$2:$A$1247&amp;Avaliações!$G$2:$G$1247,FALSE))),"")</f>
        <v>43822</v>
      </c>
      <c r="K121" s="126" t="s">
        <v>736</v>
      </c>
    </row>
    <row r="122" spans="1:11" x14ac:dyDescent="0.25">
      <c r="A122" s="96" t="s">
        <v>442</v>
      </c>
      <c r="B122" s="44" t="str">
        <f>IF(C122="","",VLOOKUP($A122,'Infos Gerais'!$A$2:$D$101,4,FALSE))</f>
        <v>Extinto</v>
      </c>
      <c r="C122" s="5" t="str">
        <f>IF(A122="","",VLOOKUP($A122,'Infos Gerais'!$A$2:$I$101,7,FALSE))</f>
        <v>SEC</v>
      </c>
      <c r="D122" s="6" t="str">
        <f>IF(C122="","",VLOOKUP($A122,'Infos Gerais'!$A$2:$I$101,9,FALSE))</f>
        <v>ICF</v>
      </c>
      <c r="E122" s="7" t="str">
        <f t="array" ref="E122">IFERROR(IF(G122="","",INDEX(Avaliações!$E$2:$E$1247,MATCH(A122&amp;G122,Avaliações!$A$2:$A$1247&amp;Avaliações!$G$2:$G$1247,FALSE))),"")</f>
        <v>Contrato de Gestão</v>
      </c>
      <c r="F122" s="43" t="str">
        <f t="array" ref="F122">IFERROR(IF(G122="","",IF(INDEX(Avaliações!$F$2:$F$1247,MATCH(A122&amp;G122,Avaliações!$A$2:$A$1247&amp;Avaliações!$G$2:$G$1247,FALSE))=0,"",INDEX(Avaliações!$F$2:$F$1247,MATCH(A122&amp;G122,Avaliações!$A$2:$A$1247&amp;Avaliações!$G$2:$G$1247,FALSE)))),"")</f>
        <v/>
      </c>
      <c r="G122" s="176">
        <v>2</v>
      </c>
      <c r="H122" s="126" t="s">
        <v>35</v>
      </c>
      <c r="I122" s="135">
        <f t="array" ref="I122">IFERROR(IF(G122="","",INDEX(Avaliações!H$2:H$688,MATCH($A122&amp;$G122,Avaliações!$A$2:$A$688&amp;Avaliações!$G$2:$G$688,FALSE))),"")</f>
        <v>43739</v>
      </c>
      <c r="J122" s="138">
        <f t="array" ref="J122">IFERROR(IF(E122="","",INDEX(Avaliações!I$2:I$1247,MATCH($A122&amp;$G122,Avaliações!$A$2:$A$1247&amp;Avaliações!$G$2:$G$1247,FALSE))),"")</f>
        <v>43822</v>
      </c>
      <c r="K122" s="126" t="s">
        <v>737</v>
      </c>
    </row>
    <row r="123" spans="1:11" x14ac:dyDescent="0.25">
      <c r="A123" s="96" t="s">
        <v>442</v>
      </c>
      <c r="B123" s="44" t="str">
        <f>IF(C123="","",VLOOKUP($A123,'Infos Gerais'!$A$2:$D$101,4,FALSE))</f>
        <v>Extinto</v>
      </c>
      <c r="C123" s="5" t="str">
        <f>IF(A123="","",VLOOKUP($A123,'Infos Gerais'!$A$2:$I$101,7,FALSE))</f>
        <v>SEC</v>
      </c>
      <c r="D123" s="6" t="str">
        <f>IF(C123="","",VLOOKUP($A123,'Infos Gerais'!$A$2:$I$101,9,FALSE))</f>
        <v>ICF</v>
      </c>
      <c r="E123" s="7" t="str">
        <f t="array" ref="E123">IFERROR(IF(G123="","",INDEX(Avaliações!$E$2:$E$1247,MATCH(A123&amp;G123,Avaliações!$A$2:$A$1247&amp;Avaliações!$G$2:$G$1247,FALSE))),"")</f>
        <v>Contrato de Gestão</v>
      </c>
      <c r="F123" s="43" t="str">
        <f t="array" ref="F123">IFERROR(IF(G123="","",IF(INDEX(Avaliações!$F$2:$F$1247,MATCH(A123&amp;G123,Avaliações!$A$2:$A$1247&amp;Avaliações!$G$2:$G$1247,FALSE))=0,"",INDEX(Avaliações!$F$2:$F$1247,MATCH(A123&amp;G123,Avaliações!$A$2:$A$1247&amp;Avaliações!$G$2:$G$1247,FALSE)))),"")</f>
        <v/>
      </c>
      <c r="G123" s="176">
        <v>2</v>
      </c>
      <c r="H123" s="126" t="s">
        <v>47</v>
      </c>
      <c r="I123" s="135">
        <f t="array" ref="I123">IFERROR(IF(G123="","",INDEX(Avaliações!H$2:H$688,MATCH($A123&amp;$G123,Avaliações!$A$2:$A$688&amp;Avaliações!$G$2:$G$688,FALSE))),"")</f>
        <v>43739</v>
      </c>
      <c r="J123" s="138">
        <f t="array" ref="J123">IFERROR(IF(E123="","",INDEX(Avaliações!I$2:I$1247,MATCH($A123&amp;$G123,Avaliações!$A$2:$A$1247&amp;Avaliações!$G$2:$G$1247,FALSE))),"")</f>
        <v>43822</v>
      </c>
      <c r="K123" s="126" t="s">
        <v>738</v>
      </c>
    </row>
    <row r="124" spans="1:11" x14ac:dyDescent="0.25">
      <c r="A124" s="96" t="s">
        <v>442</v>
      </c>
      <c r="B124" s="44" t="str">
        <f>IF(C124="","",VLOOKUP($A124,'Infos Gerais'!$A$2:$D$101,4,FALSE))</f>
        <v>Extinto</v>
      </c>
      <c r="C124" s="5" t="str">
        <f>IF(A124="","",VLOOKUP($A124,'Infos Gerais'!$A$2:$I$101,7,FALSE))</f>
        <v>SEC</v>
      </c>
      <c r="D124" s="6" t="str">
        <f>IF(C124="","",VLOOKUP($A124,'Infos Gerais'!$A$2:$I$101,9,FALSE))</f>
        <v>ICF</v>
      </c>
      <c r="E124" s="7" t="str">
        <f t="array" ref="E124">IFERROR(IF(G124="","",INDEX(Avaliações!$E$2:$E$1247,MATCH(A124&amp;G124,Avaliações!$A$2:$A$1247&amp;Avaliações!$G$2:$G$1247,FALSE))),"")</f>
        <v>Contrato de Gestão</v>
      </c>
      <c r="F124" s="43" t="str">
        <f t="array" ref="F124">IFERROR(IF(G124="","",IF(INDEX(Avaliações!$F$2:$F$1247,MATCH(A124&amp;G124,Avaliações!$A$2:$A$1247&amp;Avaliações!$G$2:$G$1247,FALSE))=0,"",INDEX(Avaliações!$F$2:$F$1247,MATCH(A124&amp;G124,Avaliações!$A$2:$A$1247&amp;Avaliações!$G$2:$G$1247,FALSE)))),"")</f>
        <v/>
      </c>
      <c r="G124" s="176">
        <v>2</v>
      </c>
      <c r="H124" s="126" t="s">
        <v>50</v>
      </c>
      <c r="I124" s="135">
        <f t="array" ref="I124">IFERROR(IF(G124="","",INDEX(Avaliações!H$2:H$688,MATCH($A124&amp;$G124,Avaliações!$A$2:$A$688&amp;Avaliações!$G$2:$G$688,FALSE))),"")</f>
        <v>43739</v>
      </c>
      <c r="J124" s="138">
        <f t="array" ref="J124">IFERROR(IF(E124="","",INDEX(Avaliações!I$2:I$1247,MATCH($A124&amp;$G124,Avaliações!$A$2:$A$1247&amp;Avaliações!$G$2:$G$1247,FALSE))),"")</f>
        <v>43822</v>
      </c>
      <c r="K124" s="126" t="s">
        <v>739</v>
      </c>
    </row>
    <row r="125" spans="1:11" x14ac:dyDescent="0.25">
      <c r="A125" s="96" t="s">
        <v>445</v>
      </c>
      <c r="B125" s="44" t="str">
        <f>IF(C125="","",VLOOKUP($A125,'Infos Gerais'!$A$2:$D$101,4,FALSE))</f>
        <v>Extinto</v>
      </c>
      <c r="C125" s="5" t="str">
        <f>IF(A125="","",VLOOKUP($A125,'Infos Gerais'!$A$2:$I$101,7,FALSE))</f>
        <v>SECULT</v>
      </c>
      <c r="D125" s="6" t="str">
        <f>IF(C125="","",VLOOKUP($A125,'Infos Gerais'!$A$2:$I$101,9,FALSE))</f>
        <v>ICF</v>
      </c>
      <c r="E125" s="7" t="str">
        <f t="array" ref="E125">IFERROR(IF(G125="","",INDEX(Avaliações!$E$2:$E$1247,MATCH(A125&amp;G125,Avaliações!$A$2:$A$1247&amp;Avaliações!$G$2:$G$1247,FALSE))),"")</f>
        <v>Contrato de Gestão</v>
      </c>
      <c r="F125" s="43" t="str">
        <f t="array" ref="F125">IFERROR(IF(G125="","",IF(INDEX(Avaliações!$F$2:$F$1247,MATCH(A125&amp;G125,Avaliações!$A$2:$A$1247&amp;Avaliações!$G$2:$G$1247,FALSE))=0,"",INDEX(Avaliações!$F$2:$F$1247,MATCH(A125&amp;G125,Avaliações!$A$2:$A$1247&amp;Avaliações!$G$2:$G$1247,FALSE)))),"")</f>
        <v/>
      </c>
      <c r="G125" s="176">
        <v>1</v>
      </c>
      <c r="H125" s="126" t="s">
        <v>32</v>
      </c>
      <c r="I125" s="135">
        <f t="array" ref="I125">IFERROR(IF(G125="","",INDEX(Avaliações!H$2:H$688,MATCH($A125&amp;$G125,Avaliações!$A$2:$A$688&amp;Avaliações!$G$2:$G$688,FALSE))),"")</f>
        <v>43831</v>
      </c>
      <c r="J125" s="138">
        <f t="array" ref="J125">IFERROR(IF(E125="","",INDEX(Avaliações!I$2:I$1247,MATCH($A125&amp;$G125,Avaliações!$A$2:$A$1247&amp;Avaliações!$G$2:$G$1247,FALSE))),"")</f>
        <v>43891</v>
      </c>
      <c r="K125" s="126" t="s">
        <v>740</v>
      </c>
    </row>
    <row r="126" spans="1:11" x14ac:dyDescent="0.25">
      <c r="A126" s="96" t="s">
        <v>445</v>
      </c>
      <c r="B126" s="44" t="str">
        <f>IF(C126="","",VLOOKUP($A126,'Infos Gerais'!$A$2:$D$101,4,FALSE))</f>
        <v>Extinto</v>
      </c>
      <c r="C126" s="5" t="str">
        <f>IF(A126="","",VLOOKUP($A126,'Infos Gerais'!$A$2:$I$101,7,FALSE))</f>
        <v>SECULT</v>
      </c>
      <c r="D126" s="6" t="str">
        <f>IF(C126="","",VLOOKUP($A126,'Infos Gerais'!$A$2:$I$101,9,FALSE))</f>
        <v>ICF</v>
      </c>
      <c r="E126" s="7" t="str">
        <f t="array" ref="E126">IFERROR(IF(G126="","",INDEX(Avaliações!$E$2:$E$1247,MATCH(A126&amp;G126,Avaliações!$A$2:$A$1247&amp;Avaliações!$G$2:$G$1247,FALSE))),"")</f>
        <v>Contrato de Gestão</v>
      </c>
      <c r="F126" s="43" t="str">
        <f t="array" ref="F126">IFERROR(IF(G126="","",IF(INDEX(Avaliações!$F$2:$F$1247,MATCH(A126&amp;G126,Avaliações!$A$2:$A$1247&amp;Avaliações!$G$2:$G$1247,FALSE))=0,"",INDEX(Avaliações!$F$2:$F$1247,MATCH(A126&amp;G126,Avaliações!$A$2:$A$1247&amp;Avaliações!$G$2:$G$1247,FALSE)))),"")</f>
        <v/>
      </c>
      <c r="G126" s="176">
        <v>1</v>
      </c>
      <c r="H126" s="126" t="s">
        <v>35</v>
      </c>
      <c r="I126" s="135">
        <f t="array" ref="I126">IFERROR(IF(G126="","",INDEX(Avaliações!H$2:H$688,MATCH($A126&amp;$G126,Avaliações!$A$2:$A$688&amp;Avaliações!$G$2:$G$688,FALSE))),"")</f>
        <v>43831</v>
      </c>
      <c r="J126" s="138">
        <f t="array" ref="J126">IFERROR(IF(E126="","",INDEX(Avaliações!I$2:I$1247,MATCH($A126&amp;$G126,Avaliações!$A$2:$A$1247&amp;Avaliações!$G$2:$G$1247,FALSE))),"")</f>
        <v>43891</v>
      </c>
      <c r="K126" s="126" t="s">
        <v>741</v>
      </c>
    </row>
    <row r="127" spans="1:11" x14ac:dyDescent="0.25">
      <c r="A127" s="96" t="s">
        <v>445</v>
      </c>
      <c r="B127" s="44" t="str">
        <f>IF(C127="","",VLOOKUP($A127,'Infos Gerais'!$A$2:$D$101,4,FALSE))</f>
        <v>Extinto</v>
      </c>
      <c r="C127" s="5" t="str">
        <f>IF(A127="","",VLOOKUP($A127,'Infos Gerais'!$A$2:$I$101,7,FALSE))</f>
        <v>SECULT</v>
      </c>
      <c r="D127" s="6" t="str">
        <f>IF(C127="","",VLOOKUP($A127,'Infos Gerais'!$A$2:$I$101,9,FALSE))</f>
        <v>ICF</v>
      </c>
      <c r="E127" s="7" t="str">
        <f t="array" ref="E127">IFERROR(IF(G127="","",INDEX(Avaliações!$E$2:$E$1247,MATCH(A127&amp;G127,Avaliações!$A$2:$A$1247&amp;Avaliações!$G$2:$G$1247,FALSE))),"")</f>
        <v>Contrato de Gestão</v>
      </c>
      <c r="F127" s="43" t="str">
        <f t="array" ref="F127">IFERROR(IF(G127="","",IF(INDEX(Avaliações!$F$2:$F$1247,MATCH(A127&amp;G127,Avaliações!$A$2:$A$1247&amp;Avaliações!$G$2:$G$1247,FALSE))=0,"",INDEX(Avaliações!$F$2:$F$1247,MATCH(A127&amp;G127,Avaliações!$A$2:$A$1247&amp;Avaliações!$G$2:$G$1247,FALSE)))),"")</f>
        <v/>
      </c>
      <c r="G127" s="176">
        <v>1</v>
      </c>
      <c r="H127" s="126" t="s">
        <v>47</v>
      </c>
      <c r="I127" s="135">
        <f t="array" ref="I127">IFERROR(IF(G127="","",INDEX(Avaliações!H$2:H$688,MATCH($A127&amp;$G127,Avaliações!$A$2:$A$688&amp;Avaliações!$G$2:$G$688,FALSE))),"")</f>
        <v>43831</v>
      </c>
      <c r="J127" s="138">
        <f t="array" ref="J127">IFERROR(IF(E127="","",INDEX(Avaliações!I$2:I$1247,MATCH($A127&amp;$G127,Avaliações!$A$2:$A$1247&amp;Avaliações!$G$2:$G$1247,FALSE))),"")</f>
        <v>43891</v>
      </c>
      <c r="K127" s="126" t="s">
        <v>742</v>
      </c>
    </row>
    <row r="128" spans="1:11" x14ac:dyDescent="0.25">
      <c r="A128" s="96" t="s">
        <v>445</v>
      </c>
      <c r="B128" s="44" t="str">
        <f>IF(C128="","",VLOOKUP($A128,'Infos Gerais'!$A$2:$D$101,4,FALSE))</f>
        <v>Extinto</v>
      </c>
      <c r="C128" s="5" t="str">
        <f>IF(A128="","",VLOOKUP($A128,'Infos Gerais'!$A$2:$I$101,7,FALSE))</f>
        <v>SECULT</v>
      </c>
      <c r="D128" s="6" t="str">
        <f>IF(C128="","",VLOOKUP($A128,'Infos Gerais'!$A$2:$I$101,9,FALSE))</f>
        <v>ICF</v>
      </c>
      <c r="E128" s="7" t="str">
        <f t="array" ref="E128">IFERROR(IF(G128="","",INDEX(Avaliações!$E$2:$E$1247,MATCH(A128&amp;G128,Avaliações!$A$2:$A$1247&amp;Avaliações!$G$2:$G$1247,FALSE))),"")</f>
        <v>Contrato de Gestão</v>
      </c>
      <c r="F128" s="43" t="str">
        <f t="array" ref="F128">IFERROR(IF(G128="","",IF(INDEX(Avaliações!$F$2:$F$1247,MATCH(A128&amp;G128,Avaliações!$A$2:$A$1247&amp;Avaliações!$G$2:$G$1247,FALSE))=0,"",INDEX(Avaliações!$F$2:$F$1247,MATCH(A128&amp;G128,Avaliações!$A$2:$A$1247&amp;Avaliações!$G$2:$G$1247,FALSE)))),"")</f>
        <v/>
      </c>
      <c r="G128" s="176">
        <v>1</v>
      </c>
      <c r="H128" s="126" t="s">
        <v>50</v>
      </c>
      <c r="I128" s="135">
        <f t="array" ref="I128">IFERROR(IF(G128="","",INDEX(Avaliações!H$2:H$688,MATCH($A128&amp;$G128,Avaliações!$A$2:$A$688&amp;Avaliações!$G$2:$G$688,FALSE))),"")</f>
        <v>43831</v>
      </c>
      <c r="J128" s="138">
        <f t="array" ref="J128">IFERROR(IF(E128="","",INDEX(Avaliações!I$2:I$1247,MATCH($A128&amp;$G128,Avaliações!$A$2:$A$1247&amp;Avaliações!$G$2:$G$1247,FALSE))),"")</f>
        <v>43891</v>
      </c>
      <c r="K128" s="126" t="s">
        <v>743</v>
      </c>
    </row>
    <row r="129" spans="1:12" x14ac:dyDescent="0.25">
      <c r="A129" s="96" t="s">
        <v>445</v>
      </c>
      <c r="B129" s="44" t="str">
        <f>IF(C129="","",VLOOKUP($A129,'Infos Gerais'!$A$2:$D$101,4,FALSE))</f>
        <v>Extinto</v>
      </c>
      <c r="C129" s="5" t="str">
        <f>IF(A129="","",VLOOKUP($A129,'Infos Gerais'!$A$2:$I$101,7,FALSE))</f>
        <v>SECULT</v>
      </c>
      <c r="D129" s="6" t="str">
        <f>IF(C129="","",VLOOKUP($A129,'Infos Gerais'!$A$2:$I$101,9,FALSE))</f>
        <v>ICF</v>
      </c>
      <c r="E129" s="7" t="str">
        <f t="array" ref="E129">IFERROR(IF(G129="","",INDEX(Avaliações!$E$2:$E$1247,MATCH(A129&amp;G129,Avaliações!$A$2:$A$1247&amp;Avaliações!$G$2:$G$1247,FALSE))),"")</f>
        <v>Contrato de Gestão</v>
      </c>
      <c r="F129" s="43" t="str">
        <f t="array" ref="F129">IFERROR(IF(G129="","",IF(INDEX(Avaliações!$F$2:$F$1247,MATCH(A129&amp;G129,Avaliações!$A$2:$A$1247&amp;Avaliações!$G$2:$G$1247,FALSE))=0,"",INDEX(Avaliações!$F$2:$F$1247,MATCH(A129&amp;G129,Avaliações!$A$2:$A$1247&amp;Avaliações!$G$2:$G$1247,FALSE)))),"")</f>
        <v/>
      </c>
      <c r="G129" s="176">
        <v>2</v>
      </c>
      <c r="H129" s="126" t="s">
        <v>32</v>
      </c>
      <c r="I129" s="135">
        <f t="array" ref="I129">IFERROR(IF(G129="","",INDEX(Avaliações!H$2:H$688,MATCH($A129&amp;$G129,Avaliações!$A$2:$A$688&amp;Avaliações!$G$2:$G$688,FALSE))),"")</f>
        <v>43922</v>
      </c>
      <c r="J129" s="138">
        <f t="array" ref="J129">IFERROR(IF(E129="","",INDEX(Avaliações!I$2:I$1247,MATCH($A129&amp;$G129,Avaliações!$A$2:$A$1247&amp;Avaliações!$G$2:$G$1247,FALSE))),"")</f>
        <v>43983</v>
      </c>
      <c r="K129" s="126" t="s">
        <v>744</v>
      </c>
    </row>
    <row r="130" spans="1:12" x14ac:dyDescent="0.25">
      <c r="A130" s="96" t="s">
        <v>445</v>
      </c>
      <c r="B130" s="44" t="str">
        <f>IF(C130="","",VLOOKUP($A130,'Infos Gerais'!$A$2:$D$101,4,FALSE))</f>
        <v>Extinto</v>
      </c>
      <c r="C130" s="5" t="str">
        <f>IF(A130="","",VLOOKUP($A130,'Infos Gerais'!$A$2:$I$101,7,FALSE))</f>
        <v>SECULT</v>
      </c>
      <c r="D130" s="6" t="str">
        <f>IF(C130="","",VLOOKUP($A130,'Infos Gerais'!$A$2:$I$101,9,FALSE))</f>
        <v>ICF</v>
      </c>
      <c r="E130" s="7" t="str">
        <f t="array" ref="E130">IFERROR(IF(G130="","",INDEX(Avaliações!$E$2:$E$1247,MATCH(A130&amp;G130,Avaliações!$A$2:$A$1247&amp;Avaliações!$G$2:$G$1247,FALSE))),"")</f>
        <v>Contrato de Gestão</v>
      </c>
      <c r="F130" s="43" t="str">
        <f t="array" ref="F130">IFERROR(IF(G130="","",IF(INDEX(Avaliações!$F$2:$F$1247,MATCH(A130&amp;G130,Avaliações!$A$2:$A$1247&amp;Avaliações!$G$2:$G$1247,FALSE))=0,"",INDEX(Avaliações!$F$2:$F$1247,MATCH(A130&amp;G130,Avaliações!$A$2:$A$1247&amp;Avaliações!$G$2:$G$1247,FALSE)))),"")</f>
        <v/>
      </c>
      <c r="G130" s="176">
        <v>2</v>
      </c>
      <c r="H130" s="126" t="s">
        <v>35</v>
      </c>
      <c r="I130" s="135">
        <f t="array" ref="I130">IFERROR(IF(G130="","",INDEX(Avaliações!H$2:H$688,MATCH($A130&amp;$G130,Avaliações!$A$2:$A$688&amp;Avaliações!$G$2:$G$688,FALSE))),"")</f>
        <v>43922</v>
      </c>
      <c r="J130" s="138">
        <f t="array" ref="J130">IFERROR(IF(E130="","",INDEX(Avaliações!I$2:I$1247,MATCH($A130&amp;$G130,Avaliações!$A$2:$A$1247&amp;Avaliações!$G$2:$G$1247,FALSE))),"")</f>
        <v>43983</v>
      </c>
      <c r="K130" s="126" t="s">
        <v>745</v>
      </c>
    </row>
    <row r="131" spans="1:12" x14ac:dyDescent="0.25">
      <c r="A131" s="96" t="s">
        <v>445</v>
      </c>
      <c r="B131" s="44" t="str">
        <f>IF(C131="","",VLOOKUP($A131,'Infos Gerais'!$A$2:$D$101,4,FALSE))</f>
        <v>Extinto</v>
      </c>
      <c r="C131" s="5" t="str">
        <f>IF(A131="","",VLOOKUP($A131,'Infos Gerais'!$A$2:$I$101,7,FALSE))</f>
        <v>SECULT</v>
      </c>
      <c r="D131" s="6" t="str">
        <f>IF(C131="","",VLOOKUP($A131,'Infos Gerais'!$A$2:$I$101,9,FALSE))</f>
        <v>ICF</v>
      </c>
      <c r="E131" s="7" t="str">
        <f t="array" ref="E131">IFERROR(IF(G131="","",INDEX(Avaliações!$E$2:$E$1247,MATCH(A131&amp;G131,Avaliações!$A$2:$A$1247&amp;Avaliações!$G$2:$G$1247,FALSE))),"")</f>
        <v>Contrato de Gestão</v>
      </c>
      <c r="F131" s="43" t="str">
        <f t="array" ref="F131">IFERROR(IF(G131="","",IF(INDEX(Avaliações!$F$2:$F$1247,MATCH(A131&amp;G131,Avaliações!$A$2:$A$1247&amp;Avaliações!$G$2:$G$1247,FALSE))=0,"",INDEX(Avaliações!$F$2:$F$1247,MATCH(A131&amp;G131,Avaliações!$A$2:$A$1247&amp;Avaliações!$G$2:$G$1247,FALSE)))),"")</f>
        <v/>
      </c>
      <c r="G131" s="176">
        <v>2</v>
      </c>
      <c r="H131" s="126" t="s">
        <v>47</v>
      </c>
      <c r="I131" s="135">
        <f t="array" ref="I131">IFERROR(IF(G131="","",INDEX(Avaliações!H$2:H$688,MATCH($A131&amp;$G131,Avaliações!$A$2:$A$688&amp;Avaliações!$G$2:$G$688,FALSE))),"")</f>
        <v>43922</v>
      </c>
      <c r="J131" s="138">
        <f t="array" ref="J131">IFERROR(IF(E131="","",INDEX(Avaliações!I$2:I$1247,MATCH($A131&amp;$G131,Avaliações!$A$2:$A$1247&amp;Avaliações!$G$2:$G$1247,FALSE))),"")</f>
        <v>43983</v>
      </c>
      <c r="K131" s="126" t="s">
        <v>746</v>
      </c>
    </row>
    <row r="132" spans="1:12" x14ac:dyDescent="0.25">
      <c r="A132" s="96" t="s">
        <v>445</v>
      </c>
      <c r="B132" s="44" t="str">
        <f>IF(C132="","",VLOOKUP($A132,'Infos Gerais'!$A$2:$D$101,4,FALSE))</f>
        <v>Extinto</v>
      </c>
      <c r="C132" s="5" t="str">
        <f>IF(A132="","",VLOOKUP($A132,'Infos Gerais'!$A$2:$I$101,7,FALSE))</f>
        <v>SECULT</v>
      </c>
      <c r="D132" s="6" t="str">
        <f>IF(C132="","",VLOOKUP($A132,'Infos Gerais'!$A$2:$I$101,9,FALSE))</f>
        <v>ICF</v>
      </c>
      <c r="E132" s="7" t="str">
        <f t="array" ref="E132">IFERROR(IF(G132="","",INDEX(Avaliações!$E$2:$E$1247,MATCH(A132&amp;G132,Avaliações!$A$2:$A$1247&amp;Avaliações!$G$2:$G$1247,FALSE))),"")</f>
        <v>Contrato de Gestão</v>
      </c>
      <c r="F132" s="43" t="str">
        <f t="array" ref="F132">IFERROR(IF(G132="","",IF(INDEX(Avaliações!$F$2:$F$1247,MATCH(A132&amp;G132,Avaliações!$A$2:$A$1247&amp;Avaliações!$G$2:$G$1247,FALSE))=0,"",INDEX(Avaliações!$F$2:$F$1247,MATCH(A132&amp;G132,Avaliações!$A$2:$A$1247&amp;Avaliações!$G$2:$G$1247,FALSE)))),"")</f>
        <v/>
      </c>
      <c r="G132" s="176">
        <v>2</v>
      </c>
      <c r="H132" s="126" t="s">
        <v>50</v>
      </c>
      <c r="I132" s="135">
        <f t="array" ref="I132">IFERROR(IF(G132="","",INDEX(Avaliações!H$2:H$688,MATCH($A132&amp;$G132,Avaliações!$A$2:$A$688&amp;Avaliações!$G$2:$G$688,FALSE))),"")</f>
        <v>43922</v>
      </c>
      <c r="J132" s="138">
        <f t="array" ref="J132">IFERROR(IF(E132="","",INDEX(Avaliações!I$2:I$1247,MATCH($A132&amp;$G132,Avaliações!$A$2:$A$1247&amp;Avaliações!$G$2:$G$1247,FALSE))),"")</f>
        <v>43983</v>
      </c>
      <c r="K132" s="126" t="s">
        <v>747</v>
      </c>
    </row>
    <row r="133" spans="1:12" x14ac:dyDescent="0.25">
      <c r="A133" s="96" t="s">
        <v>448</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Contrato de Gestão</v>
      </c>
      <c r="F133" s="43" t="str">
        <f t="array" ref="F133">IFERROR(IF(G133="","",IF(INDEX(Avaliações!$F$2:$F$1247,MATCH(A133&amp;G133,Avaliações!$A$2:$A$1247&amp;Avaliações!$G$2:$G$1247,FALSE))=0,"",INDEX(Avaliações!$F$2:$F$1247,MATCH(A133&amp;G133,Avaliações!$A$2:$A$1247&amp;Avaliações!$G$2:$G$1247,FALSE)))),"")</f>
        <v/>
      </c>
      <c r="G133" s="176">
        <v>1</v>
      </c>
      <c r="H133" s="126" t="s">
        <v>32</v>
      </c>
      <c r="I133" s="135">
        <f t="array" ref="I133">IFERROR(IF(G133="","",INDEX(Avaliações!H$2:H$688,MATCH($A133&amp;$G133,Avaliações!$A$2:$A$688&amp;Avaliações!$G$2:$G$688,FALSE))),"")</f>
        <v>43831</v>
      </c>
      <c r="J133" s="138">
        <f t="array" ref="J133">IFERROR(IF(E133="","",INDEX(Avaliações!I$2:I$1247,MATCH($A133&amp;$G133,Avaliações!$A$2:$A$1247&amp;Avaliações!$G$2:$G$1247,FALSE))),"")</f>
        <v>43891</v>
      </c>
      <c r="K133" s="126" t="s">
        <v>748</v>
      </c>
    </row>
    <row r="134" spans="1:12" x14ac:dyDescent="0.25">
      <c r="A134" s="96" t="s">
        <v>448</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Contrato de Gestão</v>
      </c>
      <c r="F134" s="43" t="str">
        <f t="array" ref="F134">IFERROR(IF(G134="","",IF(INDEX(Avaliações!$F$2:$F$1247,MATCH(A134&amp;G134,Avaliações!$A$2:$A$1247&amp;Avaliações!$G$2:$G$1247,FALSE))=0,"",INDEX(Avaliações!$F$2:$F$1247,MATCH(A134&amp;G134,Avaliações!$A$2:$A$1247&amp;Avaliações!$G$2:$G$1247,FALSE)))),"")</f>
        <v/>
      </c>
      <c r="G134" s="176">
        <v>1</v>
      </c>
      <c r="H134" s="126" t="s">
        <v>35</v>
      </c>
      <c r="I134" s="135">
        <f t="array" ref="I134">IFERROR(IF(G134="","",INDEX(Avaliações!H$2:H$688,MATCH($A134&amp;$G134,Avaliações!$A$2:$A$688&amp;Avaliações!$G$2:$G$688,FALSE))),"")</f>
        <v>43831</v>
      </c>
      <c r="J134" s="138">
        <f t="array" ref="J134">IFERROR(IF(E134="","",INDEX(Avaliações!I$2:I$1247,MATCH($A134&amp;$G134,Avaliações!$A$2:$A$1247&amp;Avaliações!$G$2:$G$1247,FALSE))),"")</f>
        <v>43891</v>
      </c>
      <c r="K134" s="126" t="s">
        <v>749</v>
      </c>
    </row>
    <row r="135" spans="1:12" x14ac:dyDescent="0.25">
      <c r="A135" s="96" t="s">
        <v>448</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Contrato de Gestão</v>
      </c>
      <c r="F135" s="43" t="str">
        <f t="array" ref="F135">IFERROR(IF(G135="","",IF(INDEX(Avaliações!$F$2:$F$1247,MATCH(A135&amp;G135,Avaliações!$A$2:$A$1247&amp;Avaliações!$G$2:$G$1247,FALSE))=0,"",INDEX(Avaliações!$F$2:$F$1247,MATCH(A135&amp;G135,Avaliações!$A$2:$A$1247&amp;Avaliações!$G$2:$G$1247,FALSE)))),"")</f>
        <v/>
      </c>
      <c r="G135" s="176">
        <v>1</v>
      </c>
      <c r="H135" s="126" t="s">
        <v>47</v>
      </c>
      <c r="I135" s="135">
        <f t="array" ref="I135">IFERROR(IF(G135="","",INDEX(Avaliações!H$2:H$688,MATCH($A135&amp;$G135,Avaliações!$A$2:$A$688&amp;Avaliações!$G$2:$G$688,FALSE))),"")</f>
        <v>43831</v>
      </c>
      <c r="J135" s="138">
        <f t="array" ref="J135">IFERROR(IF(E135="","",INDEX(Avaliações!I$2:I$1247,MATCH($A135&amp;$G135,Avaliações!$A$2:$A$1247&amp;Avaliações!$G$2:$G$1247,FALSE))),"")</f>
        <v>43891</v>
      </c>
      <c r="K135" s="126" t="s">
        <v>750</v>
      </c>
      <c r="L135" t="s">
        <v>751</v>
      </c>
    </row>
    <row r="136" spans="1:12" x14ac:dyDescent="0.25">
      <c r="A136" s="96" t="s">
        <v>448</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Contrato de Gestão</v>
      </c>
      <c r="F136" s="43" t="str">
        <f t="array" ref="F136">IFERROR(IF(G136="","",IF(INDEX(Avaliações!$F$2:$F$1247,MATCH(A136&amp;G136,Avaliações!$A$2:$A$1247&amp;Avaliações!$G$2:$G$1247,FALSE))=0,"",INDEX(Avaliações!$F$2:$F$1247,MATCH(A136&amp;G136,Avaliações!$A$2:$A$1247&amp;Avaliações!$G$2:$G$1247,FALSE)))),"")</f>
        <v/>
      </c>
      <c r="G136" s="176">
        <v>1</v>
      </c>
      <c r="H136" s="126" t="s">
        <v>50</v>
      </c>
      <c r="I136" s="135">
        <f t="array" ref="I136">IFERROR(IF(G136="","",INDEX(Avaliações!H$2:H$688,MATCH($A136&amp;$G136,Avaliações!$A$2:$A$688&amp;Avaliações!$G$2:$G$688,FALSE))),"")</f>
        <v>43831</v>
      </c>
      <c r="J136" s="138">
        <f t="array" ref="J136">IFERROR(IF(E136="","",INDEX(Avaliações!I$2:I$1247,MATCH($A136&amp;$G136,Avaliações!$A$2:$A$1247&amp;Avaliações!$G$2:$G$1247,FALSE))),"")</f>
        <v>43891</v>
      </c>
      <c r="K136" s="126" t="s">
        <v>752</v>
      </c>
      <c r="L136" t="s">
        <v>751</v>
      </c>
    </row>
    <row r="137" spans="1:12" x14ac:dyDescent="0.25">
      <c r="A137" s="96" t="s">
        <v>448</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Contrato de Gestão</v>
      </c>
      <c r="F137" s="43" t="str">
        <f t="array" ref="F137">IFERROR(IF(G137="","",IF(INDEX(Avaliações!$F$2:$F$1247,MATCH(A137&amp;G137,Avaliações!$A$2:$A$1247&amp;Avaliações!$G$2:$G$1247,FALSE))=0,"",INDEX(Avaliações!$F$2:$F$1247,MATCH(A137&amp;G137,Avaliações!$A$2:$A$1247&amp;Avaliações!$G$2:$G$1247,FALSE)))),"")</f>
        <v/>
      </c>
      <c r="G137" s="176">
        <v>1</v>
      </c>
      <c r="H137" s="126" t="s">
        <v>53</v>
      </c>
      <c r="I137" s="135">
        <f t="array" ref="I137">IFERROR(IF(G137="","",INDEX(Avaliações!H$2:H$688,MATCH($A137&amp;$G137,Avaliações!$A$2:$A$688&amp;Avaliações!$G$2:$G$688,FALSE))),"")</f>
        <v>43831</v>
      </c>
      <c r="J137" s="138">
        <f t="array" ref="J137">IFERROR(IF(E137="","",INDEX(Avaliações!I$2:I$1247,MATCH($A137&amp;$G137,Avaliações!$A$2:$A$1247&amp;Avaliações!$G$2:$G$1247,FALSE))),"")</f>
        <v>43891</v>
      </c>
      <c r="K137" s="126" t="s">
        <v>753</v>
      </c>
    </row>
    <row r="138" spans="1:12" x14ac:dyDescent="0.25">
      <c r="A138" s="96" t="s">
        <v>448</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Contrato de Gestão</v>
      </c>
      <c r="F138" s="43" t="str">
        <f t="array" ref="F138">IFERROR(IF(G138="","",IF(INDEX(Avaliações!$F$2:$F$1247,MATCH(A138&amp;G138,Avaliações!$A$2:$A$1247&amp;Avaliações!$G$2:$G$1247,FALSE))=0,"",INDEX(Avaliações!$F$2:$F$1247,MATCH(A138&amp;G138,Avaliações!$A$2:$A$1247&amp;Avaliações!$G$2:$G$1247,FALSE)))),"")</f>
        <v/>
      </c>
      <c r="G138" s="176">
        <v>2</v>
      </c>
      <c r="H138" s="126" t="s">
        <v>32</v>
      </c>
      <c r="I138" s="135">
        <f t="array" ref="I138">IFERROR(IF(G138="","",INDEX(Avaliações!H$2:H$688,MATCH($A138&amp;$G138,Avaliações!$A$2:$A$688&amp;Avaliações!$G$2:$G$688,FALSE))),"")</f>
        <v>43922</v>
      </c>
      <c r="J138" s="138">
        <f t="array" ref="J138">IFERROR(IF(E138="","",INDEX(Avaliações!I$2:I$1247,MATCH($A138&amp;$G138,Avaliações!$A$2:$A$1247&amp;Avaliações!$G$2:$G$1247,FALSE))),"")</f>
        <v>43983</v>
      </c>
      <c r="K138" s="126" t="s">
        <v>754</v>
      </c>
    </row>
    <row r="139" spans="1:12" x14ac:dyDescent="0.25">
      <c r="A139" s="96" t="s">
        <v>448</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Contrato de Gestão</v>
      </c>
      <c r="F139" s="43" t="str">
        <f t="array" ref="F139">IFERROR(IF(G139="","",IF(INDEX(Avaliações!$F$2:$F$1247,MATCH(A139&amp;G139,Avaliações!$A$2:$A$1247&amp;Avaliações!$G$2:$G$1247,FALSE))=0,"",INDEX(Avaliações!$F$2:$F$1247,MATCH(A139&amp;G139,Avaliações!$A$2:$A$1247&amp;Avaliações!$G$2:$G$1247,FALSE)))),"")</f>
        <v/>
      </c>
      <c r="G139" s="176">
        <v>2</v>
      </c>
      <c r="H139" s="126" t="s">
        <v>35</v>
      </c>
      <c r="I139" s="135">
        <f t="array" ref="I139">IFERROR(IF(G139="","",INDEX(Avaliações!H$2:H$688,MATCH($A139&amp;$G139,Avaliações!$A$2:$A$688&amp;Avaliações!$G$2:$G$688,FALSE))),"")</f>
        <v>43922</v>
      </c>
      <c r="J139" s="138">
        <f t="array" ref="J139">IFERROR(IF(E139="","",INDEX(Avaliações!I$2:I$1247,MATCH($A139&amp;$G139,Avaliações!$A$2:$A$1247&amp;Avaliações!$G$2:$G$1247,FALSE))),"")</f>
        <v>43983</v>
      </c>
      <c r="K139" s="126" t="s">
        <v>755</v>
      </c>
    </row>
    <row r="140" spans="1:12" x14ac:dyDescent="0.25">
      <c r="A140" s="96" t="s">
        <v>448</v>
      </c>
      <c r="B140" s="44" t="str">
        <f>IF(C140="","",VLOOKUP($A140,'Infos Gerais'!$A$2:$D$101,4,FALSE))</f>
        <v>Vigente</v>
      </c>
      <c r="C140" s="5" t="str">
        <f>IF(A140="","",VLOOKUP($A140,'Infos Gerais'!$A$2:$I$101,7,FALSE))</f>
        <v>FCS</v>
      </c>
      <c r="D140" s="6" t="str">
        <f>IF(C140="","",VLOOKUP($A140,'Infos Gerais'!$A$2:$I$101,9,FALSE))</f>
        <v>APPA</v>
      </c>
      <c r="E140" s="7" t="str">
        <f t="array" ref="E140">IFERROR(IF(G140="","",INDEX(Avaliações!$E$2:$E$1247,MATCH(A140&amp;G140,Avaliações!$A$2:$A$1247&amp;Avaliações!$G$2:$G$1247,FALSE))),"")</f>
        <v>Contrato de Gestão</v>
      </c>
      <c r="F140" s="43" t="str">
        <f t="array" ref="F140">IFERROR(IF(G140="","",IF(INDEX(Avaliações!$F$2:$F$1247,MATCH(A140&amp;G140,Avaliações!$A$2:$A$1247&amp;Avaliações!$G$2:$G$1247,FALSE))=0,"",INDEX(Avaliações!$F$2:$F$1247,MATCH(A140&amp;G140,Avaliações!$A$2:$A$1247&amp;Avaliações!$G$2:$G$1247,FALSE)))),"")</f>
        <v/>
      </c>
      <c r="G140" s="176">
        <v>2</v>
      </c>
      <c r="H140" s="126" t="s">
        <v>47</v>
      </c>
      <c r="I140" s="135">
        <f t="array" ref="I140">IFERROR(IF(G140="","",INDEX(Avaliações!H$2:H$688,MATCH($A140&amp;$G140,Avaliações!$A$2:$A$688&amp;Avaliações!$G$2:$G$688,FALSE))),"")</f>
        <v>43922</v>
      </c>
      <c r="J140" s="138">
        <f t="array" ref="J140">IFERROR(IF(E140="","",INDEX(Avaliações!I$2:I$1247,MATCH($A140&amp;$G140,Avaliações!$A$2:$A$1247&amp;Avaliações!$G$2:$G$1247,FALSE))),"")</f>
        <v>43983</v>
      </c>
      <c r="K140" s="126" t="s">
        <v>756</v>
      </c>
    </row>
    <row r="141" spans="1:12" x14ac:dyDescent="0.25">
      <c r="A141" s="96" t="s">
        <v>448</v>
      </c>
      <c r="B141" s="44" t="str">
        <f>IF(C141="","",VLOOKUP($A141,'Infos Gerais'!$A$2:$D$101,4,FALSE))</f>
        <v>Vigente</v>
      </c>
      <c r="C141" s="5" t="str">
        <f>IF(A141="","",VLOOKUP($A141,'Infos Gerais'!$A$2:$I$101,7,FALSE))</f>
        <v>FCS</v>
      </c>
      <c r="D141" s="6" t="str">
        <f>IF(C141="","",VLOOKUP($A141,'Infos Gerais'!$A$2:$I$101,9,FALSE))</f>
        <v>APPA</v>
      </c>
      <c r="E141" s="7" t="str">
        <f t="array" ref="E141">IFERROR(IF(G141="","",INDEX(Avaliações!$E$2:$E$1247,MATCH(A141&amp;G141,Avaliações!$A$2:$A$1247&amp;Avaliações!$G$2:$G$1247,FALSE))),"")</f>
        <v>Contrato de Gestão</v>
      </c>
      <c r="F141" s="43" t="str">
        <f t="array" ref="F141">IFERROR(IF(G141="","",IF(INDEX(Avaliações!$F$2:$F$1247,MATCH(A141&amp;G141,Avaliações!$A$2:$A$1247&amp;Avaliações!$G$2:$G$1247,FALSE))=0,"",INDEX(Avaliações!$F$2:$F$1247,MATCH(A141&amp;G141,Avaliações!$A$2:$A$1247&amp;Avaliações!$G$2:$G$1247,FALSE)))),"")</f>
        <v/>
      </c>
      <c r="G141" s="176">
        <v>2</v>
      </c>
      <c r="H141" s="126" t="s">
        <v>50</v>
      </c>
      <c r="I141" s="135">
        <f t="array" ref="I141">IFERROR(IF(G141="","",INDEX(Avaliações!H$2:H$688,MATCH($A141&amp;$G141,Avaliações!$A$2:$A$688&amp;Avaliações!$G$2:$G$688,FALSE))),"")</f>
        <v>43922</v>
      </c>
      <c r="J141" s="138">
        <f t="array" ref="J141">IFERROR(IF(E141="","",INDEX(Avaliações!I$2:I$1247,MATCH($A141&amp;$G141,Avaliações!$A$2:$A$1247&amp;Avaliações!$G$2:$G$1247,FALSE))),"")</f>
        <v>43983</v>
      </c>
      <c r="K141" s="126" t="s">
        <v>757</v>
      </c>
    </row>
    <row r="142" spans="1:12" x14ac:dyDescent="0.25">
      <c r="A142" s="96" t="s">
        <v>448</v>
      </c>
      <c r="B142" s="44" t="str">
        <f>IF(C142="","",VLOOKUP($A142,'Infos Gerais'!$A$2:$D$101,4,FALSE))</f>
        <v>Vigente</v>
      </c>
      <c r="C142" s="5" t="str">
        <f>IF(A142="","",VLOOKUP($A142,'Infos Gerais'!$A$2:$I$101,7,FALSE))</f>
        <v>FCS</v>
      </c>
      <c r="D142" s="6" t="str">
        <f>IF(C142="","",VLOOKUP($A142,'Infos Gerais'!$A$2:$I$101,9,FALSE))</f>
        <v>APPA</v>
      </c>
      <c r="E142" s="7" t="str">
        <f t="array" ref="E142">IFERROR(IF(G142="","",INDEX(Avaliações!$E$2:$E$1247,MATCH(A142&amp;G142,Avaliações!$A$2:$A$1247&amp;Avaliações!$G$2:$G$1247,FALSE))),"")</f>
        <v>Contrato de Gestão</v>
      </c>
      <c r="F142" s="43" t="str">
        <f t="array" ref="F142">IFERROR(IF(G142="","",IF(INDEX(Avaliações!$F$2:$F$1247,MATCH(A142&amp;G142,Avaliações!$A$2:$A$1247&amp;Avaliações!$G$2:$G$1247,FALSE))=0,"",INDEX(Avaliações!$F$2:$F$1247,MATCH(A142&amp;G142,Avaliações!$A$2:$A$1247&amp;Avaliações!$G$2:$G$1247,FALSE)))),"")</f>
        <v/>
      </c>
      <c r="G142" s="176">
        <v>2</v>
      </c>
      <c r="H142" s="126" t="s">
        <v>53</v>
      </c>
      <c r="I142" s="135">
        <f t="array" ref="I142">IFERROR(IF(G142="","",INDEX(Avaliações!H$2:H$688,MATCH($A142&amp;$G142,Avaliações!$A$2:$A$688&amp;Avaliações!$G$2:$G$688,FALSE))),"")</f>
        <v>43922</v>
      </c>
      <c r="J142" s="138">
        <f t="array" ref="J142">IFERROR(IF(E142="","",INDEX(Avaliações!I$2:I$1247,MATCH($A142&amp;$G142,Avaliações!$A$2:$A$1247&amp;Avaliações!$G$2:$G$1247,FALSE))),"")</f>
        <v>43983</v>
      </c>
      <c r="K142" s="126" t="s">
        <v>757</v>
      </c>
      <c r="L142" t="s">
        <v>751</v>
      </c>
    </row>
    <row r="143" spans="1:12" x14ac:dyDescent="0.25">
      <c r="A143" s="96" t="s">
        <v>448</v>
      </c>
      <c r="B143" s="44" t="str">
        <f>IF(C143="","",VLOOKUP($A143,'Infos Gerais'!$A$2:$D$101,4,FALSE))</f>
        <v>Vigente</v>
      </c>
      <c r="C143" s="5" t="str">
        <f>IF(A143="","",VLOOKUP($A143,'Infos Gerais'!$A$2:$I$101,7,FALSE))</f>
        <v>FCS</v>
      </c>
      <c r="D143" s="6" t="str">
        <f>IF(C143="","",VLOOKUP($A143,'Infos Gerais'!$A$2:$I$101,9,FALSE))</f>
        <v>APPA</v>
      </c>
      <c r="E143" s="7" t="str">
        <f t="array" ref="E143">IFERROR(IF(G143="","",INDEX(Avaliações!$E$2:$E$1247,MATCH(A143&amp;G143,Avaliações!$A$2:$A$1247&amp;Avaliações!$G$2:$G$1247,FALSE))),"")</f>
        <v>1º Termo Aditivo</v>
      </c>
      <c r="F143" s="43" t="str">
        <f t="array" ref="F143">IFERROR(IF(G143="","",IF(INDEX(Avaliações!$F$2:$F$1247,MATCH(A143&amp;G143,Avaliações!$A$2:$A$1247&amp;Avaliações!$G$2:$G$1247,FALSE))=0,"",INDEX(Avaliações!$F$2:$F$1247,MATCH(A143&amp;G143,Avaliações!$A$2:$A$1247&amp;Avaliações!$G$2:$G$1247,FALSE)))),"")</f>
        <v>1º Termo de Alteração Simples</v>
      </c>
      <c r="G143" s="176">
        <v>3</v>
      </c>
      <c r="H143" s="126" t="s">
        <v>32</v>
      </c>
      <c r="I143" s="135">
        <f t="array" ref="I143">IFERROR(IF(G143="","",INDEX(Avaliações!H$2:H$688,MATCH($A143&amp;$G143,Avaliações!$A$2:$A$688&amp;Avaliações!$G$2:$G$688,FALSE))),"")</f>
        <v>44013</v>
      </c>
      <c r="J143" s="138">
        <f t="array" ref="J143">IFERROR(IF(E143="","",INDEX(Avaliações!I$2:I$1247,MATCH($A143&amp;$G143,Avaliações!$A$2:$A$1247&amp;Avaliações!$G$2:$G$1247,FALSE))),"")</f>
        <v>44075</v>
      </c>
      <c r="K143" s="126" t="s">
        <v>758</v>
      </c>
      <c r="L143" t="s">
        <v>751</v>
      </c>
    </row>
    <row r="144" spans="1:12" x14ac:dyDescent="0.25">
      <c r="A144" s="96" t="s">
        <v>448</v>
      </c>
      <c r="B144" s="44" t="str">
        <f>IF(C144="","",VLOOKUP($A144,'Infos Gerais'!$A$2:$D$101,4,FALSE))</f>
        <v>Vigente</v>
      </c>
      <c r="C144" s="5" t="str">
        <f>IF(A144="","",VLOOKUP($A144,'Infos Gerais'!$A$2:$I$101,7,FALSE))</f>
        <v>FCS</v>
      </c>
      <c r="D144" s="6" t="str">
        <f>IF(C144="","",VLOOKUP($A144,'Infos Gerais'!$A$2:$I$101,9,FALSE))</f>
        <v>APPA</v>
      </c>
      <c r="E144" s="7" t="str">
        <f t="array" ref="E144">IFERROR(IF(G144="","",INDEX(Avaliações!$E$2:$E$1247,MATCH(A144&amp;G144,Avaliações!$A$2:$A$1247&amp;Avaliações!$G$2:$G$1247,FALSE))),"")</f>
        <v>1º Termo Aditivo</v>
      </c>
      <c r="F144" s="43" t="str">
        <f t="array" ref="F144">IFERROR(IF(G144="","",IF(INDEX(Avaliações!$F$2:$F$1247,MATCH(A144&amp;G144,Avaliações!$A$2:$A$1247&amp;Avaliações!$G$2:$G$1247,FALSE))=0,"",INDEX(Avaliações!$F$2:$F$1247,MATCH(A144&amp;G144,Avaliações!$A$2:$A$1247&amp;Avaliações!$G$2:$G$1247,FALSE)))),"")</f>
        <v>1º Termo de Alteração Simples</v>
      </c>
      <c r="G144" s="176">
        <v>3</v>
      </c>
      <c r="H144" s="126" t="s">
        <v>35</v>
      </c>
      <c r="I144" s="135">
        <f t="array" ref="I144">IFERROR(IF(G144="","",INDEX(Avaliações!H$2:H$688,MATCH($A144&amp;$G144,Avaliações!$A$2:$A$688&amp;Avaliações!$G$2:$G$688,FALSE))),"")</f>
        <v>44013</v>
      </c>
      <c r="J144" s="138">
        <f t="array" ref="J144">IFERROR(IF(E144="","",INDEX(Avaliações!I$2:I$1247,MATCH($A144&amp;$G144,Avaliações!$A$2:$A$1247&amp;Avaliações!$G$2:$G$1247,FALSE))),"")</f>
        <v>44075</v>
      </c>
      <c r="K144" s="126" t="s">
        <v>759</v>
      </c>
    </row>
    <row r="145" spans="1:11" x14ac:dyDescent="0.25">
      <c r="A145" s="96" t="s">
        <v>448</v>
      </c>
      <c r="B145" s="44" t="str">
        <f>IF(C145="","",VLOOKUP($A145,'Infos Gerais'!$A$2:$D$101,4,FALSE))</f>
        <v>Vigente</v>
      </c>
      <c r="C145" s="5" t="str">
        <f>IF(A145="","",VLOOKUP($A145,'Infos Gerais'!$A$2:$I$101,7,FALSE))</f>
        <v>FCS</v>
      </c>
      <c r="D145" s="6" t="str">
        <f>IF(C145="","",VLOOKUP($A145,'Infos Gerais'!$A$2:$I$101,9,FALSE))</f>
        <v>APPA</v>
      </c>
      <c r="E145" s="7" t="str">
        <f t="array" ref="E145">IFERROR(IF(G145="","",INDEX(Avaliações!$E$2:$E$1247,MATCH(A145&amp;G145,Avaliações!$A$2:$A$1247&amp;Avaliações!$G$2:$G$1247,FALSE))),"")</f>
        <v>1º Termo Aditivo</v>
      </c>
      <c r="F145" s="43" t="str">
        <f t="array" ref="F145">IFERROR(IF(G145="","",IF(INDEX(Avaliações!$F$2:$F$1247,MATCH(A145&amp;G145,Avaliações!$A$2:$A$1247&amp;Avaliações!$G$2:$G$1247,FALSE))=0,"",INDEX(Avaliações!$F$2:$F$1247,MATCH(A145&amp;G145,Avaliações!$A$2:$A$1247&amp;Avaliações!$G$2:$G$1247,FALSE)))),"")</f>
        <v>1º Termo de Alteração Simples</v>
      </c>
      <c r="G145" s="176">
        <v>3</v>
      </c>
      <c r="H145" s="126" t="s">
        <v>47</v>
      </c>
      <c r="I145" s="135">
        <f t="array" ref="I145">IFERROR(IF(G145="","",INDEX(Avaliações!H$2:H$688,MATCH($A145&amp;$G145,Avaliações!$A$2:$A$688&amp;Avaliações!$G$2:$G$688,FALSE))),"")</f>
        <v>44013</v>
      </c>
      <c r="J145" s="138">
        <f t="array" ref="J145">IFERROR(IF(E145="","",INDEX(Avaliações!I$2:I$1247,MATCH($A145&amp;$G145,Avaliações!$A$2:$A$1247&amp;Avaliações!$G$2:$G$1247,FALSE))),"")</f>
        <v>44075</v>
      </c>
      <c r="K145" s="126" t="s">
        <v>760</v>
      </c>
    </row>
    <row r="146" spans="1:11" x14ac:dyDescent="0.25">
      <c r="A146" s="96" t="s">
        <v>448</v>
      </c>
      <c r="B146" s="44" t="str">
        <f>IF(C146="","",VLOOKUP($A146,'Infos Gerais'!$A$2:$D$101,4,FALSE))</f>
        <v>Vigente</v>
      </c>
      <c r="C146" s="5" t="str">
        <f>IF(A146="","",VLOOKUP($A146,'Infos Gerais'!$A$2:$I$101,7,FALSE))</f>
        <v>FCS</v>
      </c>
      <c r="D146" s="6" t="str">
        <f>IF(C146="","",VLOOKUP($A146,'Infos Gerais'!$A$2:$I$101,9,FALSE))</f>
        <v>APPA</v>
      </c>
      <c r="E146" s="7" t="str">
        <f t="array" ref="E146">IFERROR(IF(G146="","",INDEX(Avaliações!$E$2:$E$1247,MATCH(A146&amp;G146,Avaliações!$A$2:$A$1247&amp;Avaliações!$G$2:$G$1247,FALSE))),"")</f>
        <v>1º Termo Aditivo</v>
      </c>
      <c r="F146" s="43" t="str">
        <f t="array" ref="F146">IFERROR(IF(G146="","",IF(INDEX(Avaliações!$F$2:$F$1247,MATCH(A146&amp;G146,Avaliações!$A$2:$A$1247&amp;Avaliações!$G$2:$G$1247,FALSE))=0,"",INDEX(Avaliações!$F$2:$F$1247,MATCH(A146&amp;G146,Avaliações!$A$2:$A$1247&amp;Avaliações!$G$2:$G$1247,FALSE)))),"")</f>
        <v>1º Termo de Alteração Simples</v>
      </c>
      <c r="G146" s="176">
        <v>3</v>
      </c>
      <c r="H146" s="126" t="s">
        <v>50</v>
      </c>
      <c r="I146" s="135">
        <f t="array" ref="I146">IFERROR(IF(G146="","",INDEX(Avaliações!H$2:H$688,MATCH($A146&amp;$G146,Avaliações!$A$2:$A$688&amp;Avaliações!$G$2:$G$688,FALSE))),"")</f>
        <v>44013</v>
      </c>
      <c r="J146" s="138">
        <f t="array" ref="J146">IFERROR(IF(E146="","",INDEX(Avaliações!I$2:I$1247,MATCH($A146&amp;$G146,Avaliações!$A$2:$A$1247&amp;Avaliações!$G$2:$G$1247,FALSE))),"")</f>
        <v>44075</v>
      </c>
      <c r="K146" s="126" t="s">
        <v>761</v>
      </c>
    </row>
    <row r="147" spans="1:11" x14ac:dyDescent="0.25">
      <c r="A147" s="96" t="s">
        <v>448</v>
      </c>
      <c r="B147" s="44" t="str">
        <f>IF(C147="","",VLOOKUP($A147,'Infos Gerais'!$A$2:$D$101,4,FALSE))</f>
        <v>Vigente</v>
      </c>
      <c r="C147" s="5" t="str">
        <f>IF(A147="","",VLOOKUP($A147,'Infos Gerais'!$A$2:$I$101,7,FALSE))</f>
        <v>FCS</v>
      </c>
      <c r="D147" s="6" t="str">
        <f>IF(C147="","",VLOOKUP($A147,'Infos Gerais'!$A$2:$I$101,9,FALSE))</f>
        <v>APPA</v>
      </c>
      <c r="E147" s="7" t="str">
        <f t="array" ref="E147">IFERROR(IF(G147="","",INDEX(Avaliações!$E$2:$E$1247,MATCH(A147&amp;G147,Avaliações!$A$2:$A$1247&amp;Avaliações!$G$2:$G$1247,FALSE))),"")</f>
        <v>1º Termo Aditivo</v>
      </c>
      <c r="F147" s="43" t="str">
        <f t="array" ref="F147">IFERROR(IF(G147="","",IF(INDEX(Avaliações!$F$2:$F$1247,MATCH(A147&amp;G147,Avaliações!$A$2:$A$1247&amp;Avaliações!$G$2:$G$1247,FALSE))=0,"",INDEX(Avaliações!$F$2:$F$1247,MATCH(A147&amp;G147,Avaliações!$A$2:$A$1247&amp;Avaliações!$G$2:$G$1247,FALSE)))),"")</f>
        <v>1º Termo de Alteração Simples</v>
      </c>
      <c r="G147" s="176">
        <v>3</v>
      </c>
      <c r="H147" s="126" t="s">
        <v>53</v>
      </c>
      <c r="I147" s="135">
        <f t="array" ref="I147">IFERROR(IF(G147="","",INDEX(Avaliações!H$2:H$688,MATCH($A147&amp;$G147,Avaliações!$A$2:$A$688&amp;Avaliações!$G$2:$G$688,FALSE))),"")</f>
        <v>44013</v>
      </c>
      <c r="J147" s="138">
        <f t="array" ref="J147">IFERROR(IF(E147="","",INDEX(Avaliações!I$2:I$1247,MATCH($A147&amp;$G147,Avaliações!$A$2:$A$1247&amp;Avaliações!$G$2:$G$1247,FALSE))),"")</f>
        <v>44075</v>
      </c>
      <c r="K147" s="126" t="s">
        <v>762</v>
      </c>
    </row>
    <row r="148" spans="1:11" x14ac:dyDescent="0.25">
      <c r="A148" s="96" t="s">
        <v>448</v>
      </c>
      <c r="B148" s="44" t="str">
        <f>IF(C148="","",VLOOKUP($A148,'Infos Gerais'!$A$2:$D$101,4,FALSE))</f>
        <v>Vigente</v>
      </c>
      <c r="C148" s="5" t="str">
        <f>IF(A148="","",VLOOKUP($A148,'Infos Gerais'!$A$2:$I$101,7,FALSE))</f>
        <v>FCS</v>
      </c>
      <c r="D148" s="6" t="str">
        <f>IF(C148="","",VLOOKUP($A148,'Infos Gerais'!$A$2:$I$101,9,FALSE))</f>
        <v>APPA</v>
      </c>
      <c r="E148" s="7" t="str">
        <f t="array" ref="E148">IFERROR(IF(G148="","",INDEX(Avaliações!$E$2:$E$1247,MATCH(A148&amp;G148,Avaliações!$A$2:$A$1247&amp;Avaliações!$G$2:$G$1247,FALSE))),"")</f>
        <v>1º Termo Aditivo</v>
      </c>
      <c r="F148" s="43" t="s">
        <v>69</v>
      </c>
      <c r="G148" s="176">
        <v>4</v>
      </c>
      <c r="H148" s="126" t="s">
        <v>32</v>
      </c>
      <c r="I148" s="135">
        <f t="array" ref="I148">IFERROR(IF(G148="","",INDEX(Avaliações!H$2:H$688,MATCH($A148&amp;$G148,Avaliações!$A$2:$A$688&amp;Avaliações!$G$2:$G$688,FALSE))),"")</f>
        <v>44105</v>
      </c>
      <c r="J148" s="138">
        <f t="array" ref="J148">IFERROR(IF(E148="","",INDEX(Avaliações!I$2:I$1247,MATCH($A148&amp;$G148,Avaliações!$A$2:$A$1247&amp;Avaliações!$G$2:$G$1247,FALSE))),"")</f>
        <v>44166</v>
      </c>
      <c r="K148" s="126" t="s">
        <v>763</v>
      </c>
    </row>
    <row r="149" spans="1:11" x14ac:dyDescent="0.25">
      <c r="A149" s="96" t="s">
        <v>448</v>
      </c>
      <c r="B149" s="44" t="str">
        <f>IF(C149="","",VLOOKUP($A149,'Infos Gerais'!$A$2:$D$101,4,FALSE))</f>
        <v>Vigente</v>
      </c>
      <c r="C149" s="5" t="str">
        <f>IF(A149="","",VLOOKUP($A149,'Infos Gerais'!$A$2:$I$101,7,FALSE))</f>
        <v>FCS</v>
      </c>
      <c r="D149" s="6" t="str">
        <f>IF(C149="","",VLOOKUP($A149,'Infos Gerais'!$A$2:$I$101,9,FALSE))</f>
        <v>APPA</v>
      </c>
      <c r="E149" s="7" t="str">
        <f t="array" ref="E149">IFERROR(IF(G149="","",INDEX(Avaliações!$E$2:$E$1247,MATCH(A149&amp;G149,Avaliações!$A$2:$A$1247&amp;Avaliações!$G$2:$G$1247,FALSE))),"")</f>
        <v>1º Termo Aditivo</v>
      </c>
      <c r="F149" s="43" t="s">
        <v>69</v>
      </c>
      <c r="G149" s="176">
        <v>4</v>
      </c>
      <c r="H149" s="126" t="s">
        <v>35</v>
      </c>
      <c r="I149" s="135">
        <f t="array" ref="I149">IFERROR(IF(G149="","",INDEX(Avaliações!H$2:H$688,MATCH($A149&amp;$G149,Avaliações!$A$2:$A$688&amp;Avaliações!$G$2:$G$688,FALSE))),"")</f>
        <v>44105</v>
      </c>
      <c r="J149" s="138">
        <f t="array" ref="J149">IFERROR(IF(E149="","",INDEX(Avaliações!I$2:I$1247,MATCH($A149&amp;$G149,Avaliações!$A$2:$A$1247&amp;Avaliações!$G$2:$G$1247,FALSE))),"")</f>
        <v>44166</v>
      </c>
      <c r="K149" s="126" t="s">
        <v>764</v>
      </c>
    </row>
    <row r="150" spans="1:11" x14ac:dyDescent="0.25">
      <c r="A150" s="96" t="s">
        <v>448</v>
      </c>
      <c r="B150" s="44" t="str">
        <f>IF(C150="","",VLOOKUP($A150,'Infos Gerais'!$A$2:$D$101,4,FALSE))</f>
        <v>Vigente</v>
      </c>
      <c r="C150" s="5" t="str">
        <f>IF(A150="","",VLOOKUP($A150,'Infos Gerais'!$A$2:$I$101,7,FALSE))</f>
        <v>FCS</v>
      </c>
      <c r="D150" s="6" t="str">
        <f>IF(C150="","",VLOOKUP($A150,'Infos Gerais'!$A$2:$I$101,9,FALSE))</f>
        <v>APPA</v>
      </c>
      <c r="E150" s="7" t="str">
        <f t="array" ref="E150">IFERROR(IF(G150="","",INDEX(Avaliações!$E$2:$E$1247,MATCH(A150&amp;G150,Avaliações!$A$2:$A$1247&amp;Avaliações!$G$2:$G$1247,FALSE))),"")</f>
        <v>1º Termo Aditivo</v>
      </c>
      <c r="F150" s="43" t="s">
        <v>69</v>
      </c>
      <c r="G150" s="176">
        <v>4</v>
      </c>
      <c r="H150" s="126" t="s">
        <v>47</v>
      </c>
      <c r="I150" s="135">
        <f t="array" ref="I150">IFERROR(IF(G150="","",INDEX(Avaliações!H$2:H$688,MATCH($A150&amp;$G150,Avaliações!$A$2:$A$688&amp;Avaliações!$G$2:$G$688,FALSE))),"")</f>
        <v>44105</v>
      </c>
      <c r="J150" s="138">
        <f t="array" ref="J150">IFERROR(IF(E150="","",INDEX(Avaliações!I$2:I$1247,MATCH($A150&amp;$G150,Avaliações!$A$2:$A$1247&amp;Avaliações!$G$2:$G$1247,FALSE))),"")</f>
        <v>44166</v>
      </c>
      <c r="K150" s="126" t="s">
        <v>765</v>
      </c>
    </row>
    <row r="151" spans="1:11" x14ac:dyDescent="0.25">
      <c r="A151" s="96" t="s">
        <v>448</v>
      </c>
      <c r="B151" s="44" t="str">
        <f>IF(C151="","",VLOOKUP($A151,'Infos Gerais'!$A$2:$D$101,4,FALSE))</f>
        <v>Vigente</v>
      </c>
      <c r="C151" s="5" t="str">
        <f>IF(A151="","",VLOOKUP($A151,'Infos Gerais'!$A$2:$I$101,7,FALSE))</f>
        <v>FCS</v>
      </c>
      <c r="D151" s="6" t="str">
        <f>IF(C151="","",VLOOKUP($A151,'Infos Gerais'!$A$2:$I$101,9,FALSE))</f>
        <v>APPA</v>
      </c>
      <c r="E151" s="7" t="str">
        <f t="array" ref="E151">IFERROR(IF(G151="","",INDEX(Avaliações!$E$2:$E$1247,MATCH(A151&amp;G151,Avaliações!$A$2:$A$1247&amp;Avaliações!$G$2:$G$1247,FALSE))),"")</f>
        <v>1º Termo Aditivo</v>
      </c>
      <c r="F151" s="43" t="s">
        <v>69</v>
      </c>
      <c r="G151" s="176">
        <v>4</v>
      </c>
      <c r="H151" s="126" t="s">
        <v>50</v>
      </c>
      <c r="I151" s="135">
        <f t="array" ref="I151">IFERROR(IF(G151="","",INDEX(Avaliações!H$2:H$688,MATCH($A151&amp;$G151,Avaliações!$A$2:$A$688&amp;Avaliações!$G$2:$G$688,FALSE))),"")</f>
        <v>44105</v>
      </c>
      <c r="J151" s="138">
        <f t="array" ref="J151">IFERROR(IF(E151="","",INDEX(Avaliações!I$2:I$1247,MATCH($A151&amp;$G151,Avaliações!$A$2:$A$1247&amp;Avaliações!$G$2:$G$1247,FALSE))),"")</f>
        <v>44166</v>
      </c>
      <c r="K151" s="126" t="s">
        <v>766</v>
      </c>
    </row>
    <row r="152" spans="1:11" x14ac:dyDescent="0.25">
      <c r="A152" s="96" t="s">
        <v>448</v>
      </c>
      <c r="B152" s="44" t="str">
        <f>IF(C152="","",VLOOKUP($A152,'Infos Gerais'!$A$2:$D$101,4,FALSE))</f>
        <v>Vigente</v>
      </c>
      <c r="C152" s="5" t="str">
        <f>IF(A152="","",VLOOKUP($A152,'Infos Gerais'!$A$2:$I$101,7,FALSE))</f>
        <v>FCS</v>
      </c>
      <c r="D152" s="6" t="str">
        <f>IF(C152="","",VLOOKUP($A152,'Infos Gerais'!$A$2:$I$101,9,FALSE))</f>
        <v>APPA</v>
      </c>
      <c r="E152" s="7" t="str">
        <f t="array" ref="E152">IFERROR(IF(G152="","",INDEX(Avaliações!$E$2:$E$1247,MATCH(A152&amp;G152,Avaliações!$A$2:$A$1247&amp;Avaliações!$G$2:$G$1247,FALSE))),"")</f>
        <v>1º Termo Aditivo</v>
      </c>
      <c r="F152" s="43" t="s">
        <v>69</v>
      </c>
      <c r="G152" s="176">
        <v>4</v>
      </c>
      <c r="H152" s="126" t="s">
        <v>53</v>
      </c>
      <c r="I152" s="135">
        <f t="array" ref="I152">IFERROR(IF(G152="","",INDEX(Avaliações!H$2:H$688,MATCH($A152&amp;$G152,Avaliações!$A$2:$A$688&amp;Avaliações!$G$2:$G$688,FALSE))),"")</f>
        <v>44105</v>
      </c>
      <c r="J152" s="138">
        <f t="array" ref="J152">IFERROR(IF(E152="","",INDEX(Avaliações!I$2:I$1247,MATCH($A152&amp;$G152,Avaliações!$A$2:$A$1247&amp;Avaliações!$G$2:$G$1247,FALSE))),"")</f>
        <v>44166</v>
      </c>
      <c r="K152" s="126" t="s">
        <v>767</v>
      </c>
    </row>
    <row r="153" spans="1:11" x14ac:dyDescent="0.25">
      <c r="A153" s="96" t="s">
        <v>448</v>
      </c>
      <c r="B153" s="44" t="str">
        <f>IF(C153="","",VLOOKUP($A153,'Infos Gerais'!$A$2:$D$101,4,FALSE))</f>
        <v>Vigente</v>
      </c>
      <c r="C153" s="5" t="str">
        <f>IF(A153="","",VLOOKUP($A153,'Infos Gerais'!$A$2:$I$101,7,FALSE))</f>
        <v>FCS</v>
      </c>
      <c r="D153" s="6" t="str">
        <f>IF(C153="","",VLOOKUP($A153,'Infos Gerais'!$A$2:$I$101,9,FALSE))</f>
        <v>APPA</v>
      </c>
      <c r="E153" s="7" t="str">
        <f t="array" ref="E153">IFERROR(IF(G153="","",INDEX(Avaliações!$E$2:$E$1247,MATCH(A153&amp;G153,Avaliações!$A$2:$A$1247&amp;Avaliações!$G$2:$G$1247,FALSE))),"")</f>
        <v>1º Termo Aditivo</v>
      </c>
      <c r="F153" s="43" t="str">
        <f t="array" ref="F153">IFERROR(IF(G153="","",IF(INDEX(Avaliações!$F$2:$F$1247,MATCH(A153&amp;G153,Avaliações!$A$2:$A$1247&amp;Avaliações!$G$2:$G$1247,FALSE))=0,"",INDEX(Avaliações!$F$2:$F$1247,MATCH(A153&amp;G153,Avaliações!$A$2:$A$1247&amp;Avaliações!$G$2:$G$1247,FALSE)))),"")</f>
        <v>2º Termo de Alteração Simples</v>
      </c>
      <c r="G153" s="176">
        <v>5</v>
      </c>
      <c r="H153" s="126" t="s">
        <v>32</v>
      </c>
      <c r="I153" s="135">
        <f t="array" ref="I153">IFERROR(IF(G153="","",INDEX(Avaliações!H$2:H$688,MATCH($A153&amp;$G153,Avaliações!$A$2:$A$688&amp;Avaliações!$G$2:$G$688,FALSE))),"")</f>
        <v>44197</v>
      </c>
      <c r="J153" s="138">
        <f t="array" ref="J153">IFERROR(IF(E153="","",INDEX(Avaliações!I$2:I$1247,MATCH($A153&amp;$G153,Avaliações!$A$2:$A$1247&amp;Avaliações!$G$2:$G$1247,FALSE))),"")</f>
        <v>44256</v>
      </c>
      <c r="K153" s="126" t="s">
        <v>768</v>
      </c>
    </row>
    <row r="154" spans="1:11" x14ac:dyDescent="0.25">
      <c r="A154" s="96" t="s">
        <v>448</v>
      </c>
      <c r="B154" s="44" t="str">
        <f>IF(C154="","",VLOOKUP($A154,'Infos Gerais'!$A$2:$D$101,4,FALSE))</f>
        <v>Vigente</v>
      </c>
      <c r="C154" s="5" t="str">
        <f>IF(A154="","",VLOOKUP($A154,'Infos Gerais'!$A$2:$I$101,7,FALSE))</f>
        <v>FCS</v>
      </c>
      <c r="D154" s="6" t="str">
        <f>IF(C154="","",VLOOKUP($A154,'Infos Gerais'!$A$2:$I$101,9,FALSE))</f>
        <v>APPA</v>
      </c>
      <c r="E154" s="7" t="str">
        <f t="array" ref="E154">IFERROR(IF(G154="","",INDEX(Avaliações!$E$2:$E$1247,MATCH(A154&amp;G154,Avaliações!$A$2:$A$1247&amp;Avaliações!$G$2:$G$1247,FALSE))),"")</f>
        <v>1º Termo Aditivo</v>
      </c>
      <c r="F154" s="43" t="str">
        <f t="array" ref="F154">IFERROR(IF(G154="","",IF(INDEX(Avaliações!$F$2:$F$1247,MATCH(A154&amp;G154,Avaliações!$A$2:$A$1247&amp;Avaliações!$G$2:$G$1247,FALSE))=0,"",INDEX(Avaliações!$F$2:$F$1247,MATCH(A154&amp;G154,Avaliações!$A$2:$A$1247&amp;Avaliações!$G$2:$G$1247,FALSE)))),"")</f>
        <v>2º Termo de Alteração Simples</v>
      </c>
      <c r="G154" s="176">
        <v>5</v>
      </c>
      <c r="H154" s="126" t="s">
        <v>35</v>
      </c>
      <c r="I154" s="135">
        <f t="array" ref="I154">IFERROR(IF(G154="","",INDEX(Avaliações!H$2:H$688,MATCH($A154&amp;$G154,Avaliações!$A$2:$A$688&amp;Avaliações!$G$2:$G$688,FALSE))),"")</f>
        <v>44197</v>
      </c>
      <c r="J154" s="138">
        <f t="array" ref="J154">IFERROR(IF(E154="","",INDEX(Avaliações!I$2:I$1247,MATCH($A154&amp;$G154,Avaliações!$A$2:$A$1247&amp;Avaliações!$G$2:$G$1247,FALSE))),"")</f>
        <v>44256</v>
      </c>
      <c r="K154" s="126" t="s">
        <v>769</v>
      </c>
    </row>
    <row r="155" spans="1:11" x14ac:dyDescent="0.25">
      <c r="A155" s="96" t="s">
        <v>448</v>
      </c>
      <c r="B155" s="44" t="str">
        <f>IF(C155="","",VLOOKUP($A155,'Infos Gerais'!$A$2:$D$101,4,FALSE))</f>
        <v>Vigente</v>
      </c>
      <c r="C155" s="5" t="str">
        <f>IF(A155="","",VLOOKUP($A155,'Infos Gerais'!$A$2:$I$101,7,FALSE))</f>
        <v>FCS</v>
      </c>
      <c r="D155" s="6" t="str">
        <f>IF(C155="","",VLOOKUP($A155,'Infos Gerais'!$A$2:$I$101,9,FALSE))</f>
        <v>APPA</v>
      </c>
      <c r="E155" s="7" t="str">
        <f t="array" ref="E155">IFERROR(IF(G155="","",INDEX(Avaliações!$E$2:$E$1247,MATCH(A155&amp;G155,Avaliações!$A$2:$A$1247&amp;Avaliações!$G$2:$G$1247,FALSE))),"")</f>
        <v>1º Termo Aditivo</v>
      </c>
      <c r="F155" s="43" t="str">
        <f t="array" ref="F155">IFERROR(IF(G155="","",IF(INDEX(Avaliações!$F$2:$F$1247,MATCH(A155&amp;G155,Avaliações!$A$2:$A$1247&amp;Avaliações!$G$2:$G$1247,FALSE))=0,"",INDEX(Avaliações!$F$2:$F$1247,MATCH(A155&amp;G155,Avaliações!$A$2:$A$1247&amp;Avaliações!$G$2:$G$1247,FALSE)))),"")</f>
        <v>2º Termo de Alteração Simples</v>
      </c>
      <c r="G155" s="176">
        <v>5</v>
      </c>
      <c r="H155" s="126" t="s">
        <v>47</v>
      </c>
      <c r="I155" s="135">
        <f t="array" ref="I155">IFERROR(IF(G155="","",INDEX(Avaliações!H$2:H$688,MATCH($A155&amp;$G155,Avaliações!$A$2:$A$688&amp;Avaliações!$G$2:$G$688,FALSE))),"")</f>
        <v>44197</v>
      </c>
      <c r="J155" s="138">
        <f t="array" ref="J155">IFERROR(IF(E155="","",INDEX(Avaliações!I$2:I$1247,MATCH($A155&amp;$G155,Avaliações!$A$2:$A$1247&amp;Avaliações!$G$2:$G$1247,FALSE))),"")</f>
        <v>44256</v>
      </c>
      <c r="K155" s="126" t="s">
        <v>770</v>
      </c>
    </row>
    <row r="156" spans="1:11" x14ac:dyDescent="0.25">
      <c r="A156" s="96" t="s">
        <v>448</v>
      </c>
      <c r="B156" s="44" t="str">
        <f>IF(C156="","",VLOOKUP($A156,'Infos Gerais'!$A$2:$D$101,4,FALSE))</f>
        <v>Vigente</v>
      </c>
      <c r="C156" s="5" t="str">
        <f>IF(A156="","",VLOOKUP($A156,'Infos Gerais'!$A$2:$I$101,7,FALSE))</f>
        <v>FCS</v>
      </c>
      <c r="D156" s="6" t="str">
        <f>IF(C156="","",VLOOKUP($A156,'Infos Gerais'!$A$2:$I$101,9,FALSE))</f>
        <v>APPA</v>
      </c>
      <c r="E156" s="7" t="str">
        <f t="array" ref="E156">IFERROR(IF(G156="","",INDEX(Avaliações!$E$2:$E$1247,MATCH(A156&amp;G156,Avaliações!$A$2:$A$1247&amp;Avaliações!$G$2:$G$1247,FALSE))),"")</f>
        <v>1º Termo Aditivo</v>
      </c>
      <c r="F156" s="43" t="str">
        <f t="array" ref="F156">IFERROR(IF(G156="","",IF(INDEX(Avaliações!$F$2:$F$1247,MATCH(A156&amp;G156,Avaliações!$A$2:$A$1247&amp;Avaliações!$G$2:$G$1247,FALSE))=0,"",INDEX(Avaliações!$F$2:$F$1247,MATCH(A156&amp;G156,Avaliações!$A$2:$A$1247&amp;Avaliações!$G$2:$G$1247,FALSE)))),"")</f>
        <v>2º Termo de Alteração Simples</v>
      </c>
      <c r="G156" s="176">
        <v>5</v>
      </c>
      <c r="H156" s="126" t="s">
        <v>50</v>
      </c>
      <c r="I156" s="135">
        <f t="array" ref="I156">IFERROR(IF(G156="","",INDEX(Avaliações!H$2:H$688,MATCH($A156&amp;$G156,Avaliações!$A$2:$A$688&amp;Avaliações!$G$2:$G$688,FALSE))),"")</f>
        <v>44197</v>
      </c>
      <c r="J156" s="138">
        <f t="array" ref="J156">IFERROR(IF(E156="","",INDEX(Avaliações!I$2:I$1247,MATCH($A156&amp;$G156,Avaliações!$A$2:$A$1247&amp;Avaliações!$G$2:$G$1247,FALSE))),"")</f>
        <v>44256</v>
      </c>
      <c r="K156" s="126" t="s">
        <v>771</v>
      </c>
    </row>
    <row r="157" spans="1:11" x14ac:dyDescent="0.25">
      <c r="A157" s="96" t="s">
        <v>448</v>
      </c>
      <c r="B157" s="44" t="str">
        <f>IF(C157="","",VLOOKUP($A157,'Infos Gerais'!$A$2:$D$101,4,FALSE))</f>
        <v>Vigente</v>
      </c>
      <c r="C157" s="5" t="str">
        <f>IF(A157="","",VLOOKUP($A157,'Infos Gerais'!$A$2:$I$101,7,FALSE))</f>
        <v>FCS</v>
      </c>
      <c r="D157" s="6" t="str">
        <f>IF(C157="","",VLOOKUP($A157,'Infos Gerais'!$A$2:$I$101,9,FALSE))</f>
        <v>APPA</v>
      </c>
      <c r="E157" s="7" t="str">
        <f t="array" ref="E157">IFERROR(IF(G157="","",INDEX(Avaliações!$E$2:$E$1247,MATCH(A157&amp;G157,Avaliações!$A$2:$A$1247&amp;Avaliações!$G$2:$G$1247,FALSE))),"")</f>
        <v>1º Termo Aditivo</v>
      </c>
      <c r="F157" s="43" t="str">
        <f t="array" ref="F157">IFERROR(IF(G157="","",IF(INDEX(Avaliações!$F$2:$F$1247,MATCH(A157&amp;G157,Avaliações!$A$2:$A$1247&amp;Avaliações!$G$2:$G$1247,FALSE))=0,"",INDEX(Avaliações!$F$2:$F$1247,MATCH(A157&amp;G157,Avaliações!$A$2:$A$1247&amp;Avaliações!$G$2:$G$1247,FALSE)))),"")</f>
        <v>2º Termo de Alteração Simples</v>
      </c>
      <c r="G157" s="176">
        <v>5</v>
      </c>
      <c r="H157" s="126" t="s">
        <v>53</v>
      </c>
      <c r="I157" s="135">
        <f t="array" ref="I157">IFERROR(IF(G157="","",INDEX(Avaliações!H$2:H$688,MATCH($A157&amp;$G157,Avaliações!$A$2:$A$688&amp;Avaliações!$G$2:$G$688,FALSE))),"")</f>
        <v>44197</v>
      </c>
      <c r="J157" s="138">
        <f t="array" ref="J157">IFERROR(IF(E157="","",INDEX(Avaliações!I$2:I$1247,MATCH($A157&amp;$G157,Avaliações!$A$2:$A$1247&amp;Avaliações!$G$2:$G$1247,FALSE))),"")</f>
        <v>44256</v>
      </c>
      <c r="K157" s="126" t="s">
        <v>772</v>
      </c>
    </row>
    <row r="158" spans="1:11" x14ac:dyDescent="0.25">
      <c r="A158" s="96" t="s">
        <v>448</v>
      </c>
      <c r="B158" s="44" t="str">
        <f>IF(C158="","",VLOOKUP($A158,'Infos Gerais'!$A$2:$D$101,4,FALSE))</f>
        <v>Vigente</v>
      </c>
      <c r="C158" s="5" t="str">
        <f>IF(A158="","",VLOOKUP($A158,'Infos Gerais'!$A$2:$I$101,7,FALSE))</f>
        <v>FCS</v>
      </c>
      <c r="D158" s="6" t="str">
        <f>IF(C158="","",VLOOKUP($A158,'Infos Gerais'!$A$2:$I$101,9,FALSE))</f>
        <v>APPA</v>
      </c>
      <c r="E158" s="7" t="str">
        <f t="array" ref="E158">IFERROR(IF(G158="","",INDEX(Avaliações!$E$2:$E$1247,MATCH(A158&amp;G158,Avaliações!$A$2:$A$1247&amp;Avaliações!$G$2:$G$1247,FALSE))),"")</f>
        <v>1º Termo Aditivo</v>
      </c>
      <c r="F158" s="43" t="str">
        <f t="array" ref="F158">IFERROR(IF(G158="","",IF(INDEX(Avaliações!$F$2:$F$1247,MATCH(A158&amp;G158,Avaliações!$A$2:$A$1247&amp;Avaliações!$G$2:$G$1247,FALSE))=0,"",INDEX(Avaliações!$F$2:$F$1247,MATCH(A158&amp;G158,Avaliações!$A$2:$A$1247&amp;Avaliações!$G$2:$G$1247,FALSE)))),"")</f>
        <v>2º Termo de Alteração Simples</v>
      </c>
      <c r="G158" s="176">
        <v>6</v>
      </c>
      <c r="H158" s="126" t="s">
        <v>32</v>
      </c>
      <c r="I158" s="135">
        <f t="array" ref="I158">IFERROR(IF(G158="","",INDEX(Avaliações!H$2:H$688,MATCH($A158&amp;$G158,Avaliações!$A$2:$A$688&amp;Avaliações!$G$2:$G$688,FALSE))),"")</f>
        <v>44287</v>
      </c>
      <c r="J158" s="138">
        <f t="array" ref="J158">IFERROR(IF(E158="","",INDEX(Avaliações!I$2:I$1247,MATCH($A158&amp;$G158,Avaliações!$A$2:$A$1247&amp;Avaliações!$G$2:$G$1247,FALSE))),"")</f>
        <v>44348</v>
      </c>
      <c r="K158" s="126" t="s">
        <v>773</v>
      </c>
    </row>
    <row r="159" spans="1:11" x14ac:dyDescent="0.25">
      <c r="A159" s="96" t="s">
        <v>448</v>
      </c>
      <c r="B159" s="44" t="str">
        <f>IF(C159="","",VLOOKUP($A159,'Infos Gerais'!$A$2:$D$101,4,FALSE))</f>
        <v>Vigente</v>
      </c>
      <c r="C159" s="5" t="str">
        <f>IF(A159="","",VLOOKUP($A159,'Infos Gerais'!$A$2:$I$101,7,FALSE))</f>
        <v>FCS</v>
      </c>
      <c r="D159" s="6" t="str">
        <f>IF(C159="","",VLOOKUP($A159,'Infos Gerais'!$A$2:$I$101,9,FALSE))</f>
        <v>APPA</v>
      </c>
      <c r="E159" s="7" t="str">
        <f t="array" ref="E159">IFERROR(IF(G159="","",INDEX(Avaliações!$E$2:$E$1247,MATCH(A159&amp;G159,Avaliações!$A$2:$A$1247&amp;Avaliações!$G$2:$G$1247,FALSE))),"")</f>
        <v>1º Termo Aditivo</v>
      </c>
      <c r="F159" s="43" t="str">
        <f t="array" ref="F159">IFERROR(IF(G159="","",IF(INDEX(Avaliações!$F$2:$F$1247,MATCH(A159&amp;G159,Avaliações!$A$2:$A$1247&amp;Avaliações!$G$2:$G$1247,FALSE))=0,"",INDEX(Avaliações!$F$2:$F$1247,MATCH(A159&amp;G159,Avaliações!$A$2:$A$1247&amp;Avaliações!$G$2:$G$1247,FALSE)))),"")</f>
        <v>2º Termo de Alteração Simples</v>
      </c>
      <c r="G159" s="176">
        <v>6</v>
      </c>
      <c r="H159" s="126" t="s">
        <v>35</v>
      </c>
      <c r="I159" s="135">
        <f t="array" ref="I159">IFERROR(IF(G159="","",INDEX(Avaliações!H$2:H$688,MATCH($A159&amp;$G159,Avaliações!$A$2:$A$688&amp;Avaliações!$G$2:$G$688,FALSE))),"")</f>
        <v>44287</v>
      </c>
      <c r="J159" s="138">
        <f t="array" ref="J159">IFERROR(IF(E159="","",INDEX(Avaliações!I$2:I$1247,MATCH($A159&amp;$G159,Avaliações!$A$2:$A$1247&amp;Avaliações!$G$2:$G$1247,FALSE))),"")</f>
        <v>44348</v>
      </c>
      <c r="K159" s="126" t="s">
        <v>774</v>
      </c>
    </row>
    <row r="160" spans="1:11" x14ac:dyDescent="0.25">
      <c r="A160" s="96" t="s">
        <v>448</v>
      </c>
      <c r="B160" s="44" t="str">
        <f>IF(C160="","",VLOOKUP($A160,'Infos Gerais'!$A$2:$D$101,4,FALSE))</f>
        <v>Vigente</v>
      </c>
      <c r="C160" s="5" t="str">
        <f>IF(A160="","",VLOOKUP($A160,'Infos Gerais'!$A$2:$I$101,7,FALSE))</f>
        <v>FCS</v>
      </c>
      <c r="D160" s="6" t="str">
        <f>IF(C160="","",VLOOKUP($A160,'Infos Gerais'!$A$2:$I$101,9,FALSE))</f>
        <v>APPA</v>
      </c>
      <c r="E160" s="7" t="str">
        <f t="array" ref="E160">IFERROR(IF(G160="","",INDEX(Avaliações!$E$2:$E$1247,MATCH(A160&amp;G160,Avaliações!$A$2:$A$1247&amp;Avaliações!$G$2:$G$1247,FALSE))),"")</f>
        <v>1º Termo Aditivo</v>
      </c>
      <c r="F160" s="43" t="str">
        <f t="array" ref="F160">IFERROR(IF(G160="","",IF(INDEX(Avaliações!$F$2:$F$1247,MATCH(A160&amp;G160,Avaliações!$A$2:$A$1247&amp;Avaliações!$G$2:$G$1247,FALSE))=0,"",INDEX(Avaliações!$F$2:$F$1247,MATCH(A160&amp;G160,Avaliações!$A$2:$A$1247&amp;Avaliações!$G$2:$G$1247,FALSE)))),"")</f>
        <v>2º Termo de Alteração Simples</v>
      </c>
      <c r="G160" s="176">
        <v>6</v>
      </c>
      <c r="H160" s="126" t="s">
        <v>47</v>
      </c>
      <c r="I160" s="135">
        <f t="array" ref="I160">IFERROR(IF(G160="","",INDEX(Avaliações!H$2:H$688,MATCH($A160&amp;$G160,Avaliações!$A$2:$A$688&amp;Avaliações!$G$2:$G$688,FALSE))),"")</f>
        <v>44287</v>
      </c>
      <c r="J160" s="138">
        <f t="array" ref="J160">IFERROR(IF(E160="","",INDEX(Avaliações!I$2:I$1247,MATCH($A160&amp;$G160,Avaliações!$A$2:$A$1247&amp;Avaliações!$G$2:$G$1247,FALSE))),"")</f>
        <v>44348</v>
      </c>
      <c r="K160" s="126" t="s">
        <v>775</v>
      </c>
    </row>
    <row r="161" spans="1:11" x14ac:dyDescent="0.25">
      <c r="A161" s="96" t="s">
        <v>448</v>
      </c>
      <c r="B161" s="44" t="str">
        <f>IF(C161="","",VLOOKUP($A161,'Infos Gerais'!$A$2:$D$101,4,FALSE))</f>
        <v>Vigente</v>
      </c>
      <c r="C161" s="5" t="str">
        <f>IF(A161="","",VLOOKUP($A161,'Infos Gerais'!$A$2:$I$101,7,FALSE))</f>
        <v>FCS</v>
      </c>
      <c r="D161" s="6" t="str">
        <f>IF(C161="","",VLOOKUP($A161,'Infos Gerais'!$A$2:$I$101,9,FALSE))</f>
        <v>APPA</v>
      </c>
      <c r="E161" s="7" t="str">
        <f t="array" ref="E161">IFERROR(IF(G161="","",INDEX(Avaliações!$E$2:$E$1247,MATCH(A161&amp;G161,Avaliações!$A$2:$A$1247&amp;Avaliações!$G$2:$G$1247,FALSE))),"")</f>
        <v>1º Termo Aditivo</v>
      </c>
      <c r="F161" s="43" t="str">
        <f t="array" ref="F161">IFERROR(IF(G161="","",IF(INDEX(Avaliações!$F$2:$F$1247,MATCH(A161&amp;G161,Avaliações!$A$2:$A$1247&amp;Avaliações!$G$2:$G$1247,FALSE))=0,"",INDEX(Avaliações!$F$2:$F$1247,MATCH(A161&amp;G161,Avaliações!$A$2:$A$1247&amp;Avaliações!$G$2:$G$1247,FALSE)))),"")</f>
        <v>2º Termo de Alteração Simples</v>
      </c>
      <c r="G161" s="176">
        <v>6</v>
      </c>
      <c r="H161" s="126" t="s">
        <v>50</v>
      </c>
      <c r="I161" s="135">
        <f t="array" ref="I161">IFERROR(IF(G161="","",INDEX(Avaliações!H$2:H$688,MATCH($A161&amp;$G161,Avaliações!$A$2:$A$688&amp;Avaliações!$G$2:$G$688,FALSE))),"")</f>
        <v>44287</v>
      </c>
      <c r="J161" s="138">
        <f t="array" ref="J161">IFERROR(IF(E161="","",INDEX(Avaliações!I$2:I$1247,MATCH($A161&amp;$G161,Avaliações!$A$2:$A$1247&amp;Avaliações!$G$2:$G$1247,FALSE))),"")</f>
        <v>44348</v>
      </c>
      <c r="K161" s="126" t="s">
        <v>776</v>
      </c>
    </row>
    <row r="162" spans="1:11" x14ac:dyDescent="0.25">
      <c r="A162" s="96" t="s">
        <v>448</v>
      </c>
      <c r="B162" s="44" t="str">
        <f>IF(C162="","",VLOOKUP($A162,'Infos Gerais'!$A$2:$D$101,4,FALSE))</f>
        <v>Vigente</v>
      </c>
      <c r="C162" s="5" t="str">
        <f>IF(A162="","",VLOOKUP($A162,'Infos Gerais'!$A$2:$I$101,7,FALSE))</f>
        <v>FCS</v>
      </c>
      <c r="D162" s="6" t="str">
        <f>IF(C162="","",VLOOKUP($A162,'Infos Gerais'!$A$2:$I$101,9,FALSE))</f>
        <v>APPA</v>
      </c>
      <c r="E162" s="7" t="str">
        <f t="array" ref="E162">IFERROR(IF(G162="","",INDEX(Avaliações!$E$2:$E$1247,MATCH(A162&amp;G162,Avaliações!$A$2:$A$1247&amp;Avaliações!$G$2:$G$1247,FALSE))),"")</f>
        <v>1º Termo Aditivo</v>
      </c>
      <c r="F162" s="43" t="str">
        <f t="array" ref="F162">IFERROR(IF(G162="","",IF(INDEX(Avaliações!$F$2:$F$1247,MATCH(A162&amp;G162,Avaliações!$A$2:$A$1247&amp;Avaliações!$G$2:$G$1247,FALSE))=0,"",INDEX(Avaliações!$F$2:$F$1247,MATCH(A162&amp;G162,Avaliações!$A$2:$A$1247&amp;Avaliações!$G$2:$G$1247,FALSE)))),"")</f>
        <v>2º Termo de Alteração Simples</v>
      </c>
      <c r="G162" s="176">
        <v>6</v>
      </c>
      <c r="H162" s="126" t="s">
        <v>53</v>
      </c>
      <c r="I162" s="135">
        <f t="array" ref="I162">IFERROR(IF(G162="","",INDEX(Avaliações!H$2:H$688,MATCH($A162&amp;$G162,Avaliações!$A$2:$A$688&amp;Avaliações!$G$2:$G$688,FALSE))),"")</f>
        <v>44287</v>
      </c>
      <c r="J162" s="138">
        <f t="array" ref="J162">IFERROR(IF(E162="","",INDEX(Avaliações!I$2:I$1247,MATCH($A162&amp;$G162,Avaliações!$A$2:$A$1247&amp;Avaliações!$G$2:$G$1247,FALSE))),"")</f>
        <v>44348</v>
      </c>
      <c r="K162" s="126" t="s">
        <v>777</v>
      </c>
    </row>
    <row r="163" spans="1:11" x14ac:dyDescent="0.25">
      <c r="A163" s="96" t="s">
        <v>448</v>
      </c>
      <c r="B163" s="44" t="str">
        <f>IF(C163="","",VLOOKUP($A163,'Infos Gerais'!$A$2:$D$101,4,FALSE))</f>
        <v>Vigente</v>
      </c>
      <c r="C163" s="5" t="str">
        <f>IF(A163="","",VLOOKUP($A163,'Infos Gerais'!$A$2:$I$101,7,FALSE))</f>
        <v>FCS</v>
      </c>
      <c r="D163" s="6" t="str">
        <f>IF(C163="","",VLOOKUP($A163,'Infos Gerais'!$A$2:$I$101,9,FALSE))</f>
        <v>APPA</v>
      </c>
      <c r="E163" s="7" t="str">
        <f t="array" ref="E163">IFERROR(IF(G163="","",INDEX(Avaliações!$E$2:$E$1247,MATCH(A163&amp;G163,Avaliações!$A$2:$A$1247&amp;Avaliações!$G$2:$G$1247,FALSE))),"")</f>
        <v>2º Termo Aditivo</v>
      </c>
      <c r="F163" s="43" t="s">
        <v>70</v>
      </c>
      <c r="G163" s="176">
        <v>7</v>
      </c>
      <c r="H163" s="126" t="s">
        <v>32</v>
      </c>
      <c r="I163" s="135">
        <f t="array" ref="I163">IFERROR(IF(G163="","",INDEX(Avaliações!H$2:H$688,MATCH($A163&amp;$G163,Avaliações!$A$2:$A$688&amp;Avaliações!$G$2:$G$688,FALSE))),"")</f>
        <v>44378</v>
      </c>
      <c r="J163" s="138">
        <f t="array" ref="J163">IFERROR(IF(E163="","",INDEX(Avaliações!I$2:I$1247,MATCH($A163&amp;$G163,Avaliações!$A$2:$A$1247&amp;Avaliações!$G$2:$G$1247,FALSE))),"")</f>
        <v>44440</v>
      </c>
      <c r="K163" s="126" t="s">
        <v>778</v>
      </c>
    </row>
    <row r="164" spans="1:11" x14ac:dyDescent="0.25">
      <c r="A164" s="96" t="s">
        <v>448</v>
      </c>
      <c r="B164" s="44" t="str">
        <f>IF(C164="","",VLOOKUP($A164,'Infos Gerais'!$A$2:$D$101,4,FALSE))</f>
        <v>Vigente</v>
      </c>
      <c r="C164" s="5" t="str">
        <f>IF(A164="","",VLOOKUP($A164,'Infos Gerais'!$A$2:$I$101,7,FALSE))</f>
        <v>FCS</v>
      </c>
      <c r="D164" s="6" t="str">
        <f>IF(C164="","",VLOOKUP($A164,'Infos Gerais'!$A$2:$I$101,9,FALSE))</f>
        <v>APPA</v>
      </c>
      <c r="E164" s="7" t="str">
        <f t="array" ref="E164">IFERROR(IF(G164="","",INDEX(Avaliações!$E$2:$E$1247,MATCH(A164&amp;G164,Avaliações!$A$2:$A$1247&amp;Avaliações!$G$2:$G$1247,FALSE))),"")</f>
        <v>2º Termo Aditivo</v>
      </c>
      <c r="F164" s="43" t="s">
        <v>70</v>
      </c>
      <c r="G164" s="176">
        <v>7</v>
      </c>
      <c r="H164" s="126" t="s">
        <v>35</v>
      </c>
      <c r="I164" s="135">
        <f t="array" ref="I164">IFERROR(IF(G164="","",INDEX(Avaliações!H$2:H$688,MATCH($A164&amp;$G164,Avaliações!$A$2:$A$688&amp;Avaliações!$G$2:$G$688,FALSE))),"")</f>
        <v>44378</v>
      </c>
      <c r="J164" s="138">
        <f t="array" ref="J164">IFERROR(IF(E164="","",INDEX(Avaliações!I$2:I$1247,MATCH($A164&amp;$G164,Avaliações!$A$2:$A$1247&amp;Avaliações!$G$2:$G$1247,FALSE))),"")</f>
        <v>44440</v>
      </c>
      <c r="K164" s="126" t="s">
        <v>779</v>
      </c>
    </row>
    <row r="165" spans="1:11" x14ac:dyDescent="0.25">
      <c r="A165" s="96" t="s">
        <v>448</v>
      </c>
      <c r="B165" s="44" t="str">
        <f>IF(C165="","",VLOOKUP($A165,'Infos Gerais'!$A$2:$D$101,4,FALSE))</f>
        <v>Vigente</v>
      </c>
      <c r="C165" s="5" t="str">
        <f>IF(A165="","",VLOOKUP($A165,'Infos Gerais'!$A$2:$I$101,7,FALSE))</f>
        <v>FCS</v>
      </c>
      <c r="D165" s="6" t="str">
        <f>IF(C165="","",VLOOKUP($A165,'Infos Gerais'!$A$2:$I$101,9,FALSE))</f>
        <v>APPA</v>
      </c>
      <c r="E165" s="7" t="str">
        <f t="array" ref="E165">IFERROR(IF(G165="","",INDEX(Avaliações!$E$2:$E$1247,MATCH(A165&amp;G165,Avaliações!$A$2:$A$1247&amp;Avaliações!$G$2:$G$1247,FALSE))),"")</f>
        <v>2º Termo Aditivo</v>
      </c>
      <c r="F165" s="43" t="s">
        <v>70</v>
      </c>
      <c r="G165" s="176">
        <v>7</v>
      </c>
      <c r="H165" s="126" t="s">
        <v>47</v>
      </c>
      <c r="I165" s="135">
        <f t="array" ref="I165">IFERROR(IF(G165="","",INDEX(Avaliações!H$2:H$688,MATCH($A165&amp;$G165,Avaliações!$A$2:$A$688&amp;Avaliações!$G$2:$G$688,FALSE))),"")</f>
        <v>44378</v>
      </c>
      <c r="J165" s="138">
        <f t="array" ref="J165">IFERROR(IF(E165="","",INDEX(Avaliações!I$2:I$1247,MATCH($A165&amp;$G165,Avaliações!$A$2:$A$1247&amp;Avaliações!$G$2:$G$1247,FALSE))),"")</f>
        <v>44440</v>
      </c>
      <c r="K165" s="126" t="s">
        <v>780</v>
      </c>
    </row>
    <row r="166" spans="1:11" x14ac:dyDescent="0.25">
      <c r="A166" s="96" t="s">
        <v>448</v>
      </c>
      <c r="B166" s="44" t="str">
        <f>IF(C166="","",VLOOKUP($A166,'Infos Gerais'!$A$2:$D$101,4,FALSE))</f>
        <v>Vigente</v>
      </c>
      <c r="C166" s="5" t="str">
        <f>IF(A166="","",VLOOKUP($A166,'Infos Gerais'!$A$2:$I$101,7,FALSE))</f>
        <v>FCS</v>
      </c>
      <c r="D166" s="6" t="str">
        <f>IF(C166="","",VLOOKUP($A166,'Infos Gerais'!$A$2:$I$101,9,FALSE))</f>
        <v>APPA</v>
      </c>
      <c r="E166" s="7" t="str">
        <f t="array" ref="E166">IFERROR(IF(G166="","",INDEX(Avaliações!$E$2:$E$1247,MATCH(A166&amp;G166,Avaliações!$A$2:$A$1247&amp;Avaliações!$G$2:$G$1247,FALSE))),"")</f>
        <v>2º Termo Aditivo</v>
      </c>
      <c r="F166" s="43" t="s">
        <v>70</v>
      </c>
      <c r="G166" s="176">
        <v>7</v>
      </c>
      <c r="H166" s="126" t="s">
        <v>50</v>
      </c>
      <c r="I166" s="135">
        <f t="array" ref="I166">IFERROR(IF(G166="","",INDEX(Avaliações!H$2:H$688,MATCH($A166&amp;$G166,Avaliações!$A$2:$A$688&amp;Avaliações!$G$2:$G$688,FALSE))),"")</f>
        <v>44378</v>
      </c>
      <c r="J166" s="138">
        <f t="array" ref="J166">IFERROR(IF(E166="","",INDEX(Avaliações!I$2:I$1247,MATCH($A166&amp;$G166,Avaliações!$A$2:$A$1247&amp;Avaliações!$G$2:$G$1247,FALSE))),"")</f>
        <v>44440</v>
      </c>
      <c r="K166" s="126" t="s">
        <v>781</v>
      </c>
    </row>
    <row r="167" spans="1:11" x14ac:dyDescent="0.25">
      <c r="A167" s="96" t="s">
        <v>448</v>
      </c>
      <c r="B167" s="44" t="str">
        <f>IF(C167="","",VLOOKUP($A167,'Infos Gerais'!$A$2:$D$101,4,FALSE))</f>
        <v>Vigente</v>
      </c>
      <c r="C167" s="5" t="str">
        <f>IF(A167="","",VLOOKUP($A167,'Infos Gerais'!$A$2:$I$101,7,FALSE))</f>
        <v>FCS</v>
      </c>
      <c r="D167" s="6" t="str">
        <f>IF(C167="","",VLOOKUP($A167,'Infos Gerais'!$A$2:$I$101,9,FALSE))</f>
        <v>APPA</v>
      </c>
      <c r="E167" s="7" t="str">
        <f t="array" ref="E167">IFERROR(IF(G167="","",INDEX(Avaliações!$E$2:$E$1247,MATCH(A167&amp;G167,Avaliações!$A$2:$A$1247&amp;Avaliações!$G$2:$G$1247,FALSE))),"")</f>
        <v>2º Termo Aditivo</v>
      </c>
      <c r="F167" s="43" t="s">
        <v>70</v>
      </c>
      <c r="G167" s="176">
        <v>7</v>
      </c>
      <c r="H167" s="126" t="s">
        <v>53</v>
      </c>
      <c r="I167" s="135">
        <f t="array" ref="I167">IFERROR(IF(G167="","",INDEX(Avaliações!H$2:H$688,MATCH($A167&amp;$G167,Avaliações!$A$2:$A$688&amp;Avaliações!$G$2:$G$688,FALSE))),"")</f>
        <v>44378</v>
      </c>
      <c r="J167" s="138">
        <f t="array" ref="J167">IFERROR(IF(E167="","",INDEX(Avaliações!I$2:I$1247,MATCH($A167&amp;$G167,Avaliações!$A$2:$A$1247&amp;Avaliações!$G$2:$G$1247,FALSE))),"")</f>
        <v>44440</v>
      </c>
      <c r="K167" s="126" t="s">
        <v>782</v>
      </c>
    </row>
    <row r="168" spans="1:11" x14ac:dyDescent="0.25">
      <c r="A168" s="96" t="s">
        <v>448</v>
      </c>
      <c r="B168" s="44" t="s">
        <v>135</v>
      </c>
      <c r="C168" s="5" t="str">
        <f>IF(A168="","",VLOOKUP($A168,'Infos Gerais'!$A$2:$I$101,7,FALSE))</f>
        <v>FCS</v>
      </c>
      <c r="D168" s="6" t="str">
        <f>IF(C168="","",VLOOKUP($A168,'Infos Gerais'!$A$2:$I$101,9,FALSE))</f>
        <v>APPA</v>
      </c>
      <c r="E168" s="7" t="str">
        <f t="array" ref="E168">IFERROR(IF(G168="","",INDEX(Avaliações!$E$2:$E$1247,MATCH(A168&amp;G168,Avaliações!$A$2:$A$1247&amp;Avaliações!$G$2:$G$1247,FALSE))),"")</f>
        <v>2º Termo Aditivo</v>
      </c>
      <c r="F168" s="43" t="s">
        <v>70</v>
      </c>
      <c r="G168" s="176">
        <v>8</v>
      </c>
      <c r="H168" s="126" t="s">
        <v>32</v>
      </c>
      <c r="I168" s="135">
        <v>44470</v>
      </c>
      <c r="J168" s="138">
        <v>44561</v>
      </c>
      <c r="K168" s="184" t="s">
        <v>783</v>
      </c>
    </row>
    <row r="169" spans="1:11" x14ac:dyDescent="0.25">
      <c r="A169" s="96" t="s">
        <v>448</v>
      </c>
      <c r="B169" s="44" t="s">
        <v>135</v>
      </c>
      <c r="C169" s="5" t="str">
        <f>IF(A169="","",VLOOKUP($A169,'Infos Gerais'!$A$2:$I$101,7,FALSE))</f>
        <v>FCS</v>
      </c>
      <c r="D169" s="6" t="str">
        <f>IF(C169="","",VLOOKUP($A169,'Infos Gerais'!$A$2:$I$101,9,FALSE))</f>
        <v>APPA</v>
      </c>
      <c r="E169" s="7" t="str">
        <f t="array" ref="E169">IFERROR(IF(G169="","",INDEX(Avaliações!$E$2:$E$1247,MATCH(A169&amp;G169,Avaliações!$A$2:$A$1247&amp;Avaliações!$G$2:$G$1247,FALSE))),"")</f>
        <v>2º Termo Aditivo</v>
      </c>
      <c r="F169" s="43" t="s">
        <v>70</v>
      </c>
      <c r="G169" s="176">
        <v>8</v>
      </c>
      <c r="H169" s="126" t="s">
        <v>35</v>
      </c>
      <c r="I169" s="135">
        <v>44470</v>
      </c>
      <c r="J169" s="138">
        <v>44561</v>
      </c>
      <c r="K169" s="184" t="s">
        <v>784</v>
      </c>
    </row>
    <row r="170" spans="1:11" x14ac:dyDescent="0.25">
      <c r="A170" s="96" t="s">
        <v>448</v>
      </c>
      <c r="B170" s="44" t="s">
        <v>135</v>
      </c>
      <c r="C170" s="5" t="str">
        <f>IF(A170="","",VLOOKUP($A170,'Infos Gerais'!$A$2:$I$101,7,FALSE))</f>
        <v>FCS</v>
      </c>
      <c r="D170" s="6" t="str">
        <f>IF(C170="","",VLOOKUP($A170,'Infos Gerais'!$A$2:$I$101,9,FALSE))</f>
        <v>APPA</v>
      </c>
      <c r="E170" s="7" t="str">
        <f t="array" ref="E170">IFERROR(IF(G170="","",INDEX(Avaliações!$E$2:$E$1247,MATCH(A170&amp;G170,Avaliações!$A$2:$A$1247&amp;Avaliações!$G$2:$G$1247,FALSE))),"")</f>
        <v>2º Termo Aditivo</v>
      </c>
      <c r="F170" s="43" t="s">
        <v>70</v>
      </c>
      <c r="G170" s="176">
        <v>8</v>
      </c>
      <c r="H170" s="126" t="s">
        <v>47</v>
      </c>
      <c r="I170" s="135">
        <v>44470</v>
      </c>
      <c r="J170" s="138">
        <v>44561</v>
      </c>
      <c r="K170" s="184" t="s">
        <v>785</v>
      </c>
    </row>
    <row r="171" spans="1:11" x14ac:dyDescent="0.25">
      <c r="A171" s="96" t="s">
        <v>448</v>
      </c>
      <c r="B171" s="44" t="s">
        <v>135</v>
      </c>
      <c r="C171" s="5" t="str">
        <f>IF(A171="","",VLOOKUP($A171,'Infos Gerais'!$A$2:$I$101,7,FALSE))</f>
        <v>FCS</v>
      </c>
      <c r="D171" s="6" t="str">
        <f>IF(C171="","",VLOOKUP($A171,'Infos Gerais'!$A$2:$I$101,9,FALSE))</f>
        <v>APPA</v>
      </c>
      <c r="E171" s="7" t="str">
        <f t="array" ref="E171">IFERROR(IF(G171="","",INDEX(Avaliações!$E$2:$E$1247,MATCH(A171&amp;G171,Avaliações!$A$2:$A$1247&amp;Avaliações!$G$2:$G$1247,FALSE))),"")</f>
        <v>2º Termo Aditivo</v>
      </c>
      <c r="F171" s="43" t="s">
        <v>70</v>
      </c>
      <c r="G171" s="176">
        <v>8</v>
      </c>
      <c r="H171" s="126" t="s">
        <v>50</v>
      </c>
      <c r="I171" s="135">
        <v>44470</v>
      </c>
      <c r="J171" s="138">
        <v>44561</v>
      </c>
      <c r="K171" s="184" t="s">
        <v>786</v>
      </c>
    </row>
    <row r="172" spans="1:11" x14ac:dyDescent="0.25">
      <c r="A172" s="96" t="s">
        <v>448</v>
      </c>
      <c r="B172" s="44" t="s">
        <v>135</v>
      </c>
      <c r="C172" s="5" t="str">
        <f>IF(A172="","",VLOOKUP($A172,'Infos Gerais'!$A$2:$I$101,7,FALSE))</f>
        <v>FCS</v>
      </c>
      <c r="D172" s="6" t="str">
        <f>IF(C172="","",VLOOKUP($A172,'Infos Gerais'!$A$2:$I$101,9,FALSE))</f>
        <v>APPA</v>
      </c>
      <c r="E172" s="7" t="str">
        <f t="array" ref="E172">IFERROR(IF(G172="","",INDEX(Avaliações!$E$2:$E$1247,MATCH(A172&amp;G172,Avaliações!$A$2:$A$1247&amp;Avaliações!$G$2:$G$1247,FALSE))),"")</f>
        <v>2º Termo Aditivo</v>
      </c>
      <c r="F172" s="43" t="s">
        <v>70</v>
      </c>
      <c r="G172" s="176">
        <v>8</v>
      </c>
      <c r="H172" s="126" t="s">
        <v>53</v>
      </c>
      <c r="I172" s="135">
        <v>44470</v>
      </c>
      <c r="J172" s="138">
        <v>44561</v>
      </c>
      <c r="K172" s="184" t="s">
        <v>787</v>
      </c>
    </row>
    <row r="173" spans="1:11" x14ac:dyDescent="0.25">
      <c r="A173" s="96" t="s">
        <v>448</v>
      </c>
      <c r="B173" s="44" t="s">
        <v>135</v>
      </c>
      <c r="C173" s="5" t="str">
        <f>IF(A173="","",VLOOKUP($A173,'Infos Gerais'!$A$2:$I$101,7,FALSE))</f>
        <v>FCS</v>
      </c>
      <c r="D173" s="6" t="str">
        <f>IF(C173="","",VLOOKUP($A173,'Infos Gerais'!$A$2:$I$101,9,FALSE))</f>
        <v>APPA</v>
      </c>
      <c r="E173" s="7" t="s">
        <v>40</v>
      </c>
      <c r="F173" s="43" t="s">
        <v>71</v>
      </c>
      <c r="G173" s="176">
        <v>9</v>
      </c>
      <c r="H173" s="126" t="s">
        <v>32</v>
      </c>
      <c r="I173" s="135">
        <v>44562</v>
      </c>
      <c r="J173" s="138">
        <v>44651</v>
      </c>
      <c r="K173" s="184" t="s">
        <v>788</v>
      </c>
    </row>
    <row r="174" spans="1:11" x14ac:dyDescent="0.25">
      <c r="A174" s="96" t="s">
        <v>448</v>
      </c>
      <c r="B174" s="44" t="s">
        <v>135</v>
      </c>
      <c r="C174" s="5" t="str">
        <f>IF(A174="","",VLOOKUP($A174,'Infos Gerais'!$A$2:$I$101,7,FALSE))</f>
        <v>FCS</v>
      </c>
      <c r="D174" s="6" t="str">
        <f>IF(C174="","",VLOOKUP($A174,'Infos Gerais'!$A$2:$I$101,9,FALSE))</f>
        <v>APPA</v>
      </c>
      <c r="E174" s="7" t="s">
        <v>40</v>
      </c>
      <c r="F174" s="43" t="s">
        <v>71</v>
      </c>
      <c r="G174" s="176">
        <v>9</v>
      </c>
      <c r="H174" s="126" t="s">
        <v>35</v>
      </c>
      <c r="I174" s="135">
        <v>44562</v>
      </c>
      <c r="J174" s="138">
        <v>44651</v>
      </c>
      <c r="K174" s="184" t="s">
        <v>789</v>
      </c>
    </row>
    <row r="175" spans="1:11" x14ac:dyDescent="0.25">
      <c r="A175" s="96" t="s">
        <v>448</v>
      </c>
      <c r="B175" s="44" t="s">
        <v>135</v>
      </c>
      <c r="C175" s="5" t="str">
        <f>IF(A175="","",VLOOKUP($A175,'Infos Gerais'!$A$2:$I$101,7,FALSE))</f>
        <v>FCS</v>
      </c>
      <c r="D175" s="6" t="str">
        <f>IF(C175="","",VLOOKUP($A175,'Infos Gerais'!$A$2:$I$101,9,FALSE))</f>
        <v>APPA</v>
      </c>
      <c r="E175" s="7" t="s">
        <v>40</v>
      </c>
      <c r="F175" s="43" t="s">
        <v>71</v>
      </c>
      <c r="G175" s="176">
        <v>9</v>
      </c>
      <c r="H175" s="126" t="s">
        <v>47</v>
      </c>
      <c r="I175" s="135">
        <v>44562</v>
      </c>
      <c r="J175" s="138">
        <v>44651</v>
      </c>
      <c r="K175" s="184" t="s">
        <v>790</v>
      </c>
    </row>
    <row r="176" spans="1:11" x14ac:dyDescent="0.25">
      <c r="A176" s="96" t="s">
        <v>448</v>
      </c>
      <c r="B176" s="44" t="s">
        <v>135</v>
      </c>
      <c r="C176" s="5" t="str">
        <f>IF(A176="","",VLOOKUP($A176,'Infos Gerais'!$A$2:$I$101,7,FALSE))</f>
        <v>FCS</v>
      </c>
      <c r="D176" s="6" t="str">
        <f>IF(C176="","",VLOOKUP($A176,'Infos Gerais'!$A$2:$I$101,9,FALSE))</f>
        <v>APPA</v>
      </c>
      <c r="E176" s="7" t="s">
        <v>40</v>
      </c>
      <c r="F176" s="43" t="s">
        <v>71</v>
      </c>
      <c r="G176" s="176">
        <v>9</v>
      </c>
      <c r="H176" s="126" t="s">
        <v>50</v>
      </c>
      <c r="I176" s="135">
        <v>44562</v>
      </c>
      <c r="J176" s="138">
        <v>44651</v>
      </c>
      <c r="K176" s="184" t="s">
        <v>791</v>
      </c>
    </row>
    <row r="177" spans="1:11" x14ac:dyDescent="0.25">
      <c r="A177" s="96" t="s">
        <v>448</v>
      </c>
      <c r="B177" s="44" t="s">
        <v>135</v>
      </c>
      <c r="C177" s="5" t="str">
        <f>IF(A177="","",VLOOKUP($A177,'Infos Gerais'!$A$2:$I$101,7,FALSE))</f>
        <v>FCS</v>
      </c>
      <c r="D177" s="6" t="str">
        <f>IF(C177="","",VLOOKUP($A177,'Infos Gerais'!$A$2:$I$101,9,FALSE))</f>
        <v>APPA</v>
      </c>
      <c r="E177" s="7" t="s">
        <v>40</v>
      </c>
      <c r="F177" s="43" t="s">
        <v>71</v>
      </c>
      <c r="G177" s="176">
        <v>9</v>
      </c>
      <c r="H177" s="126" t="s">
        <v>53</v>
      </c>
      <c r="I177" s="135">
        <v>44562</v>
      </c>
      <c r="J177" s="138">
        <v>44651</v>
      </c>
      <c r="K177" s="184" t="s">
        <v>792</v>
      </c>
    </row>
    <row r="178" spans="1:11" x14ac:dyDescent="0.25">
      <c r="A178" s="96" t="s">
        <v>448</v>
      </c>
      <c r="B178" s="44" t="s">
        <v>135</v>
      </c>
      <c r="C178" s="5" t="s">
        <v>151</v>
      </c>
      <c r="D178" s="6" t="s">
        <v>153</v>
      </c>
      <c r="E178" s="7" t="s">
        <v>40</v>
      </c>
      <c r="F178" s="43" t="s">
        <v>71</v>
      </c>
      <c r="G178" s="176">
        <v>9</v>
      </c>
      <c r="H178" s="126" t="s">
        <v>50</v>
      </c>
      <c r="I178" s="135">
        <v>44562</v>
      </c>
      <c r="J178" s="138">
        <v>44651</v>
      </c>
      <c r="K178" s="184" t="s">
        <v>793</v>
      </c>
    </row>
    <row r="179" spans="1:11" x14ac:dyDescent="0.25">
      <c r="A179" s="96" t="s">
        <v>448</v>
      </c>
      <c r="B179" s="44" t="s">
        <v>135</v>
      </c>
      <c r="C179" s="5" t="s">
        <v>151</v>
      </c>
      <c r="D179" s="6" t="s">
        <v>153</v>
      </c>
      <c r="E179" s="7" t="s">
        <v>40</v>
      </c>
      <c r="F179" s="43" t="s">
        <v>71</v>
      </c>
      <c r="G179" s="176">
        <v>9</v>
      </c>
      <c r="H179" s="126" t="s">
        <v>53</v>
      </c>
      <c r="I179" s="135">
        <v>44562</v>
      </c>
      <c r="J179" s="138">
        <v>44651</v>
      </c>
      <c r="K179" s="184" t="s">
        <v>794</v>
      </c>
    </row>
    <row r="180" spans="1:11" x14ac:dyDescent="0.25">
      <c r="A180" s="96" t="s">
        <v>448</v>
      </c>
      <c r="B180" s="44" t="s">
        <v>135</v>
      </c>
      <c r="C180" s="5" t="str">
        <f>IF(A180="","",VLOOKUP($A180,'Infos Gerais'!$A$2:$I$101,7,FALSE))</f>
        <v>FCS</v>
      </c>
      <c r="D180" s="6" t="str">
        <f>IF(C180="","",VLOOKUP($A180,'Infos Gerais'!$A$2:$I$101,9,FALSE))</f>
        <v>APPA</v>
      </c>
      <c r="E180" s="7" t="s">
        <v>40</v>
      </c>
      <c r="F180" s="43" t="s">
        <v>71</v>
      </c>
      <c r="G180" s="176">
        <v>10</v>
      </c>
      <c r="H180" s="126" t="s">
        <v>32</v>
      </c>
      <c r="I180" s="135">
        <v>44652</v>
      </c>
      <c r="J180" s="138">
        <v>44742</v>
      </c>
      <c r="K180" s="184" t="s">
        <v>788</v>
      </c>
    </row>
    <row r="181" spans="1:11" x14ac:dyDescent="0.25">
      <c r="A181" s="96" t="s">
        <v>448</v>
      </c>
      <c r="B181" s="44" t="s">
        <v>135</v>
      </c>
      <c r="C181" s="5" t="str">
        <f>IF(A181="","",VLOOKUP($A181,'Infos Gerais'!$A$2:$I$101,7,FALSE))</f>
        <v>FCS</v>
      </c>
      <c r="D181" s="6" t="str">
        <f>IF(C181="","",VLOOKUP($A181,'Infos Gerais'!$A$2:$I$101,9,FALSE))</f>
        <v>APPA</v>
      </c>
      <c r="E181" s="7" t="s">
        <v>40</v>
      </c>
      <c r="F181" s="43" t="s">
        <v>71</v>
      </c>
      <c r="G181" s="176">
        <v>10</v>
      </c>
      <c r="H181" s="126" t="s">
        <v>35</v>
      </c>
      <c r="I181" s="135">
        <v>44652</v>
      </c>
      <c r="J181" s="138">
        <v>44742</v>
      </c>
      <c r="K181" s="184" t="s">
        <v>789</v>
      </c>
    </row>
    <row r="182" spans="1:11" x14ac:dyDescent="0.25">
      <c r="A182" s="96" t="s">
        <v>448</v>
      </c>
      <c r="B182" s="44" t="s">
        <v>135</v>
      </c>
      <c r="C182" s="5" t="str">
        <f>IF(A182="","",VLOOKUP($A182,'Infos Gerais'!$A$2:$I$101,7,FALSE))</f>
        <v>FCS</v>
      </c>
      <c r="D182" s="6" t="str">
        <f>IF(C182="","",VLOOKUP($A182,'Infos Gerais'!$A$2:$I$101,9,FALSE))</f>
        <v>APPA</v>
      </c>
      <c r="E182" s="7" t="s">
        <v>40</v>
      </c>
      <c r="F182" s="43" t="s">
        <v>71</v>
      </c>
      <c r="G182" s="176">
        <v>10</v>
      </c>
      <c r="H182" s="126" t="s">
        <v>47</v>
      </c>
      <c r="I182" s="135">
        <v>44652</v>
      </c>
      <c r="J182" s="138">
        <v>44742</v>
      </c>
      <c r="K182" s="184" t="s">
        <v>790</v>
      </c>
    </row>
    <row r="183" spans="1:11" x14ac:dyDescent="0.25">
      <c r="A183" s="96" t="s">
        <v>448</v>
      </c>
      <c r="B183" s="44" t="s">
        <v>135</v>
      </c>
      <c r="C183" s="5" t="str">
        <f>IF(A183="","",VLOOKUP($A183,'Infos Gerais'!$A$2:$I$101,7,FALSE))</f>
        <v>FCS</v>
      </c>
      <c r="D183" s="6" t="str">
        <f>IF(C183="","",VLOOKUP($A183,'Infos Gerais'!$A$2:$I$101,9,FALSE))</f>
        <v>APPA</v>
      </c>
      <c r="E183" s="7" t="s">
        <v>40</v>
      </c>
      <c r="F183" s="43" t="s">
        <v>71</v>
      </c>
      <c r="G183" s="176">
        <v>10</v>
      </c>
      <c r="H183" s="126" t="s">
        <v>50</v>
      </c>
      <c r="I183" s="135">
        <v>44652</v>
      </c>
      <c r="J183" s="138">
        <v>44742</v>
      </c>
      <c r="K183" s="184" t="s">
        <v>791</v>
      </c>
    </row>
    <row r="184" spans="1:11" x14ac:dyDescent="0.25">
      <c r="A184" s="96" t="s">
        <v>448</v>
      </c>
      <c r="B184" s="44" t="s">
        <v>135</v>
      </c>
      <c r="C184" s="5" t="str">
        <f>IF(A184="","",VLOOKUP($A184,'Infos Gerais'!$A$2:$I$101,7,FALSE))</f>
        <v>FCS</v>
      </c>
      <c r="D184" s="6" t="str">
        <f>IF(C184="","",VLOOKUP($A184,'Infos Gerais'!$A$2:$I$101,9,FALSE))</f>
        <v>APPA</v>
      </c>
      <c r="E184" s="7" t="s">
        <v>40</v>
      </c>
      <c r="F184" s="43" t="s">
        <v>71</v>
      </c>
      <c r="G184" s="176">
        <v>10</v>
      </c>
      <c r="H184" s="126" t="s">
        <v>53</v>
      </c>
      <c r="I184" s="135">
        <v>44652</v>
      </c>
      <c r="J184" s="138">
        <v>44742</v>
      </c>
      <c r="K184" s="184" t="s">
        <v>792</v>
      </c>
    </row>
    <row r="185" spans="1:11" x14ac:dyDescent="0.25">
      <c r="A185" s="96" t="s">
        <v>448</v>
      </c>
      <c r="B185" s="44" t="s">
        <v>135</v>
      </c>
      <c r="C185" s="5" t="str">
        <f>IF(A185="","",VLOOKUP($A185,'Infos Gerais'!$A$2:$I$101,7,FALSE))</f>
        <v>FCS</v>
      </c>
      <c r="D185" s="6" t="str">
        <f>IF(C185="","",VLOOKUP($A185,'Infos Gerais'!$A$2:$I$101,9,FALSE))</f>
        <v>APPA</v>
      </c>
      <c r="E185" s="7" t="s">
        <v>40</v>
      </c>
      <c r="F185" s="43" t="s">
        <v>71</v>
      </c>
      <c r="G185" s="176">
        <v>10</v>
      </c>
      <c r="H185" s="126" t="s">
        <v>50</v>
      </c>
      <c r="I185" s="135">
        <v>44652</v>
      </c>
      <c r="J185" s="138">
        <v>44742</v>
      </c>
      <c r="K185" s="184" t="s">
        <v>793</v>
      </c>
    </row>
    <row r="186" spans="1:11" x14ac:dyDescent="0.25">
      <c r="A186" s="96" t="s">
        <v>448</v>
      </c>
      <c r="B186" s="44" t="s">
        <v>135</v>
      </c>
      <c r="C186" s="5" t="str">
        <f>IF(A186="","",VLOOKUP($A186,'Infos Gerais'!$A$2:$I$101,7,FALSE))</f>
        <v>FCS</v>
      </c>
      <c r="D186" s="6" t="str">
        <f>IF(C186="","",VLOOKUP($A186,'Infos Gerais'!$A$2:$I$101,9,FALSE))</f>
        <v>APPA</v>
      </c>
      <c r="E186" s="7" t="s">
        <v>40</v>
      </c>
      <c r="F186" s="43" t="s">
        <v>71</v>
      </c>
      <c r="G186" s="176">
        <v>10</v>
      </c>
      <c r="H186" s="126" t="s">
        <v>53</v>
      </c>
      <c r="I186" s="135">
        <v>44652</v>
      </c>
      <c r="J186" s="138">
        <v>44742</v>
      </c>
      <c r="K186" s="184" t="s">
        <v>794</v>
      </c>
    </row>
    <row r="187" spans="1:11" x14ac:dyDescent="0.25">
      <c r="A187" s="96" t="s">
        <v>448</v>
      </c>
      <c r="B187" s="44" t="s">
        <v>135</v>
      </c>
      <c r="C187" s="5" t="str">
        <f>IF(A187="","",VLOOKUP($A187,'Infos Gerais'!$A$2:$I$101,7,FALSE))</f>
        <v>FCS</v>
      </c>
      <c r="D187" s="6" t="str">
        <f>IF(C187="","",VLOOKUP($A187,'Infos Gerais'!$A$2:$I$101,9,FALSE))</f>
        <v>APPA</v>
      </c>
      <c r="E187" s="7" t="s">
        <v>40</v>
      </c>
      <c r="F187" s="43" t="s">
        <v>71</v>
      </c>
      <c r="G187" s="176">
        <v>11</v>
      </c>
      <c r="H187" s="126" t="s">
        <v>32</v>
      </c>
      <c r="I187" s="135">
        <v>44713</v>
      </c>
      <c r="J187" s="138">
        <v>44834</v>
      </c>
      <c r="K187" s="184" t="s">
        <v>795</v>
      </c>
    </row>
    <row r="188" spans="1:11" x14ac:dyDescent="0.25">
      <c r="A188" s="96" t="s">
        <v>448</v>
      </c>
      <c r="B188" s="44" t="s">
        <v>135</v>
      </c>
      <c r="C188" s="5" t="str">
        <f>IF(A188="","",VLOOKUP($A188,'Infos Gerais'!$A$2:$I$101,7,FALSE))</f>
        <v>FCS</v>
      </c>
      <c r="D188" s="6" t="str">
        <f>IF(C188="","",VLOOKUP($A188,'Infos Gerais'!$A$2:$I$101,9,FALSE))</f>
        <v>APPA</v>
      </c>
      <c r="E188" s="7" t="s">
        <v>40</v>
      </c>
      <c r="F188" s="43" t="s">
        <v>71</v>
      </c>
      <c r="G188" s="176">
        <v>11</v>
      </c>
      <c r="H188" s="126" t="s">
        <v>35</v>
      </c>
      <c r="I188" s="135">
        <v>44713</v>
      </c>
      <c r="J188" s="138">
        <v>44834</v>
      </c>
      <c r="K188" s="184" t="s">
        <v>796</v>
      </c>
    </row>
    <row r="189" spans="1:11" x14ac:dyDescent="0.25">
      <c r="A189" s="96" t="s">
        <v>448</v>
      </c>
      <c r="B189" s="44" t="s">
        <v>135</v>
      </c>
      <c r="C189" s="5" t="str">
        <f>IF(A189="","",VLOOKUP($A189,'Infos Gerais'!$A$2:$I$101,7,FALSE))</f>
        <v>FCS</v>
      </c>
      <c r="D189" s="6" t="str">
        <f>IF(C189="","",VLOOKUP($A189,'Infos Gerais'!$A$2:$I$101,9,FALSE))</f>
        <v>APPA</v>
      </c>
      <c r="E189" s="7" t="s">
        <v>40</v>
      </c>
      <c r="F189" s="43" t="s">
        <v>71</v>
      </c>
      <c r="G189" s="176">
        <v>11</v>
      </c>
      <c r="H189" s="126" t="s">
        <v>47</v>
      </c>
      <c r="I189" s="135">
        <v>44713</v>
      </c>
      <c r="J189" s="138">
        <v>44834</v>
      </c>
      <c r="K189" s="184" t="s">
        <v>797</v>
      </c>
    </row>
    <row r="190" spans="1:11" x14ac:dyDescent="0.25">
      <c r="A190" s="96" t="s">
        <v>448</v>
      </c>
      <c r="B190" s="44" t="s">
        <v>135</v>
      </c>
      <c r="C190" s="5" t="str">
        <f>IF(A190="","",VLOOKUP($A190,'Infos Gerais'!$A$2:$I$101,7,FALSE))</f>
        <v>FCS</v>
      </c>
      <c r="D190" s="6" t="str">
        <f>IF(C190="","",VLOOKUP($A190,'Infos Gerais'!$A$2:$I$101,9,FALSE))</f>
        <v>APPA</v>
      </c>
      <c r="E190" s="7" t="s">
        <v>40</v>
      </c>
      <c r="F190" s="43" t="s">
        <v>71</v>
      </c>
      <c r="G190" s="176">
        <v>11</v>
      </c>
      <c r="H190" s="126" t="s">
        <v>50</v>
      </c>
      <c r="I190" s="135">
        <v>44713</v>
      </c>
      <c r="J190" s="138">
        <v>44834</v>
      </c>
      <c r="K190" s="254" t="s">
        <v>798</v>
      </c>
    </row>
    <row r="191" spans="1:11" x14ac:dyDescent="0.25">
      <c r="A191" s="96" t="s">
        <v>448</v>
      </c>
      <c r="B191" s="44" t="s">
        <v>135</v>
      </c>
      <c r="C191" s="5" t="str">
        <f>IF(A191="","",VLOOKUP($A191,'Infos Gerais'!$A$2:$I$101,7,FALSE))</f>
        <v>FCS</v>
      </c>
      <c r="D191" s="6" t="str">
        <f>IF(C191="","",VLOOKUP($A191,'Infos Gerais'!$A$2:$I$101,9,FALSE))</f>
        <v>APPA</v>
      </c>
      <c r="E191" s="7" t="s">
        <v>40</v>
      </c>
      <c r="F191" s="43" t="s">
        <v>71</v>
      </c>
      <c r="G191" s="176">
        <v>11</v>
      </c>
      <c r="H191" s="126" t="s">
        <v>53</v>
      </c>
      <c r="I191" s="135">
        <v>44713</v>
      </c>
      <c r="J191" s="138">
        <v>44834</v>
      </c>
      <c r="K191" s="253" t="s">
        <v>799</v>
      </c>
    </row>
    <row r="192" spans="1:11" x14ac:dyDescent="0.25">
      <c r="A192" s="96" t="s">
        <v>448</v>
      </c>
      <c r="B192" s="44" t="s">
        <v>135</v>
      </c>
      <c r="C192" s="5" t="str">
        <f>IF(A192="","",VLOOKUP($A192,'Infos Gerais'!$A$2:$I$101,7,FALSE))</f>
        <v>FCS</v>
      </c>
      <c r="D192" s="6" t="str">
        <f>IF(C192="","",VLOOKUP($A192,'Infos Gerais'!$A$2:$I$101,9,FALSE))</f>
        <v>APPA</v>
      </c>
      <c r="E192" s="7" t="s">
        <v>40</v>
      </c>
      <c r="F192" s="43" t="s">
        <v>71</v>
      </c>
      <c r="G192" s="176">
        <v>11</v>
      </c>
      <c r="H192" s="126" t="s">
        <v>50</v>
      </c>
      <c r="I192" s="135">
        <v>44713</v>
      </c>
      <c r="J192" s="138">
        <v>44834</v>
      </c>
      <c r="K192" s="184" t="s">
        <v>800</v>
      </c>
    </row>
    <row r="193" spans="1:11" x14ac:dyDescent="0.25">
      <c r="A193" s="96" t="s">
        <v>448</v>
      </c>
      <c r="B193" s="44" t="s">
        <v>135</v>
      </c>
      <c r="C193" s="5" t="str">
        <f>IF(A193="","",VLOOKUP($A193,'Infos Gerais'!$A$2:$I$101,7,FALSE))</f>
        <v>FCS</v>
      </c>
      <c r="D193" s="6" t="str">
        <f>IF(C193="","",VLOOKUP($A193,'Infos Gerais'!$A$2:$I$101,9,FALSE))</f>
        <v>APPA</v>
      </c>
      <c r="E193" s="7" t="s">
        <v>40</v>
      </c>
      <c r="F193" s="43" t="s">
        <v>71</v>
      </c>
      <c r="G193" s="176">
        <v>11</v>
      </c>
      <c r="H193" s="126" t="s">
        <v>53</v>
      </c>
      <c r="I193" s="135">
        <v>44713</v>
      </c>
      <c r="J193" s="138">
        <v>44834</v>
      </c>
      <c r="K193" s="184" t="s">
        <v>801</v>
      </c>
    </row>
    <row r="194" spans="1:11" x14ac:dyDescent="0.25">
      <c r="A194" s="96" t="s">
        <v>448</v>
      </c>
      <c r="B194" s="44" t="str">
        <f>IF(C194="","",VLOOKUP($A194,'Infos Gerais'!$A$2:$D$101,4,FALSE))</f>
        <v>Vigente</v>
      </c>
      <c r="C194" s="5" t="str">
        <f>IF(A194="","",VLOOKUP($A194,'Infos Gerais'!$A$2:$I$101,7,FALSE))</f>
        <v>FCS</v>
      </c>
      <c r="D194" s="6" t="str">
        <f>IF(C194="","",VLOOKUP($A194,'Infos Gerais'!$A$2:$I$101,9,FALSE))</f>
        <v>APPA</v>
      </c>
      <c r="E194" s="7" t="s">
        <v>43</v>
      </c>
      <c r="F194" s="43" t="s">
        <v>72</v>
      </c>
      <c r="G194" s="176">
        <v>12</v>
      </c>
      <c r="H194" s="126" t="s">
        <v>41</v>
      </c>
      <c r="I194" s="135">
        <f t="array" ref="I194">IFERROR(IF(G194="","",INDEX(Avaliações!H$2:H$688,MATCH($A194&amp;$G194,Avaliações!$A$2:$A$688&amp;Avaliações!$G$2:$G$688,FALSE))),"")</f>
        <v>44835</v>
      </c>
      <c r="J194" s="138">
        <v>44926</v>
      </c>
      <c r="K194" s="184" t="s">
        <v>802</v>
      </c>
    </row>
    <row r="195" spans="1:11" x14ac:dyDescent="0.25">
      <c r="A195" s="96" t="s">
        <v>448</v>
      </c>
      <c r="B195" s="44" t="str">
        <f>IF(C195="","",VLOOKUP($A195,'Infos Gerais'!$A$2:$D$101,4,FALSE))</f>
        <v>Vigente</v>
      </c>
      <c r="C195" s="5" t="str">
        <f>IF(A195="","",VLOOKUP($A195,'Infos Gerais'!$A$2:$I$101,7,FALSE))</f>
        <v>FCS</v>
      </c>
      <c r="D195" s="6" t="str">
        <f>IF(C195="","",VLOOKUP($A195,'Infos Gerais'!$A$2:$I$101,9,FALSE))</f>
        <v>APPA</v>
      </c>
      <c r="E195" s="7" t="s">
        <v>43</v>
      </c>
      <c r="F195" s="43" t="s">
        <v>72</v>
      </c>
      <c r="G195" s="176">
        <v>12</v>
      </c>
      <c r="H195" s="126" t="s">
        <v>50</v>
      </c>
      <c r="I195" s="135">
        <f t="array" ref="I195">IFERROR(IF(G195="","",INDEX(Avaliações!H$2:H$688,MATCH($A195&amp;$G195,Avaliações!$A$2:$A$688&amp;Avaliações!$G$2:$G$688,FALSE))),"")</f>
        <v>44835</v>
      </c>
      <c r="J195" s="138">
        <v>44926</v>
      </c>
      <c r="K195" s="184" t="s">
        <v>803</v>
      </c>
    </row>
    <row r="196" spans="1:11" x14ac:dyDescent="0.25">
      <c r="A196" s="96" t="s">
        <v>448</v>
      </c>
      <c r="B196" s="44" t="str">
        <f>IF(C196="","",VLOOKUP($A196,'Infos Gerais'!$A$2:$D$101,4,FALSE))</f>
        <v>Vigente</v>
      </c>
      <c r="C196" s="5" t="str">
        <f>IF(A196="","",VLOOKUP($A196,'Infos Gerais'!$A$2:$I$101,7,FALSE))</f>
        <v>FCS</v>
      </c>
      <c r="D196" s="6" t="str">
        <f>IF(C196="","",VLOOKUP($A196,'Infos Gerais'!$A$2:$I$101,9,FALSE))</f>
        <v>APPA</v>
      </c>
      <c r="E196" s="7" t="s">
        <v>43</v>
      </c>
      <c r="F196" s="43" t="s">
        <v>72</v>
      </c>
      <c r="G196" s="176">
        <v>12</v>
      </c>
      <c r="H196" s="126" t="s">
        <v>53</v>
      </c>
      <c r="I196" s="135">
        <f t="array" ref="I196">IFERROR(IF(G196="","",INDEX(Avaliações!H$2:H$688,MATCH($A196&amp;$G196,Avaliações!$A$2:$A$688&amp;Avaliações!$G$2:$G$688,FALSE))),"")</f>
        <v>44835</v>
      </c>
      <c r="J196" s="138">
        <v>44926</v>
      </c>
      <c r="K196" s="184" t="s">
        <v>804</v>
      </c>
    </row>
    <row r="197" spans="1:11" x14ac:dyDescent="0.25">
      <c r="A197" s="96" t="s">
        <v>448</v>
      </c>
      <c r="B197" s="44" t="str">
        <f>IF(C197="","",VLOOKUP($A197,'Infos Gerais'!$A$2:$D$101,4,FALSE))</f>
        <v>Vigente</v>
      </c>
      <c r="C197" s="5" t="str">
        <f>IF(A197="","",VLOOKUP($A197,'Infos Gerais'!$A$2:$I$101,7,FALSE))</f>
        <v>FCS</v>
      </c>
      <c r="D197" s="6" t="str">
        <f>IF(C197="","",VLOOKUP($A197,'Infos Gerais'!$A$2:$I$101,9,FALSE))</f>
        <v>APPA</v>
      </c>
      <c r="E197" s="7" t="s">
        <v>43</v>
      </c>
      <c r="F197" s="43" t="s">
        <v>72</v>
      </c>
      <c r="G197" s="176">
        <v>12</v>
      </c>
      <c r="H197" s="126" t="s">
        <v>50</v>
      </c>
      <c r="I197" s="135">
        <f t="array" ref="I197">IFERROR(IF(G197="","",INDEX(Avaliações!H$2:H$688,MATCH($A197&amp;$G197,Avaliações!$A$2:$A$688&amp;Avaliações!$G$2:$G$688,FALSE))),"")</f>
        <v>44835</v>
      </c>
      <c r="J197" s="138">
        <v>44926</v>
      </c>
      <c r="K197" s="184" t="s">
        <v>805</v>
      </c>
    </row>
    <row r="198" spans="1:11" x14ac:dyDescent="0.25">
      <c r="A198" s="96" t="s">
        <v>448</v>
      </c>
      <c r="B198" s="44" t="str">
        <f>IF(C198="","",VLOOKUP($A198,'Infos Gerais'!$A$2:$D$101,4,FALSE))</f>
        <v>Vigente</v>
      </c>
      <c r="C198" s="5" t="str">
        <f>IF(A198="","",VLOOKUP($A198,'Infos Gerais'!$A$2:$I$101,7,FALSE))</f>
        <v>FCS</v>
      </c>
      <c r="D198" s="6" t="str">
        <f>IF(C198="","",VLOOKUP($A198,'Infos Gerais'!$A$2:$I$101,9,FALSE))</f>
        <v>APPA</v>
      </c>
      <c r="E198" s="7" t="s">
        <v>43</v>
      </c>
      <c r="F198" s="43" t="s">
        <v>72</v>
      </c>
      <c r="G198" s="176">
        <v>12</v>
      </c>
      <c r="H198" s="126" t="s">
        <v>53</v>
      </c>
      <c r="I198" s="135">
        <f t="array" ref="I198">IFERROR(IF(G198="","",INDEX(Avaliações!H$2:H$688,MATCH($A198&amp;$G198,Avaliações!$A$2:$A$688&amp;Avaliações!$G$2:$G$688,FALSE))),"")</f>
        <v>44835</v>
      </c>
      <c r="J198" s="138">
        <v>44926</v>
      </c>
      <c r="K198" s="184" t="s">
        <v>806</v>
      </c>
    </row>
    <row r="199" spans="1:11" x14ac:dyDescent="0.25">
      <c r="A199" s="96" t="s">
        <v>448</v>
      </c>
      <c r="B199" s="44" t="str">
        <f>IF(C199="","",VLOOKUP($A199,'Infos Gerais'!$A$2:$D$101,4,FALSE))</f>
        <v>Vigente</v>
      </c>
      <c r="C199" s="5" t="str">
        <f>IF(A199="","",VLOOKUP($A199,'Infos Gerais'!$A$2:$I$101,7,FALSE))</f>
        <v>FCS</v>
      </c>
      <c r="D199" s="6" t="str">
        <f>IF(C199="","",VLOOKUP($A199,'Infos Gerais'!$A$2:$I$101,9,FALSE))</f>
        <v>APPA</v>
      </c>
      <c r="E199" s="7" t="s">
        <v>43</v>
      </c>
      <c r="F199" s="43" t="s">
        <v>72</v>
      </c>
      <c r="G199" s="176">
        <v>12</v>
      </c>
      <c r="H199" s="126" t="s">
        <v>35</v>
      </c>
      <c r="I199" s="135">
        <f t="array" ref="I199">IFERROR(IF(G199="","",INDEX(Avaliações!H$2:H$688,MATCH($A199&amp;$G199,Avaliações!$A$2:$A$688&amp;Avaliações!$G$2:$G$688,FALSE))),"")</f>
        <v>44835</v>
      </c>
      <c r="J199" s="138">
        <v>44926</v>
      </c>
      <c r="K199" s="184" t="s">
        <v>807</v>
      </c>
    </row>
    <row r="200" spans="1:11" x14ac:dyDescent="0.25">
      <c r="A200" s="96" t="s">
        <v>448</v>
      </c>
      <c r="B200" s="44" t="str">
        <f>IF(C200="","",VLOOKUP($A200,'Infos Gerais'!$A$2:$D$101,4,FALSE))</f>
        <v>Vigente</v>
      </c>
      <c r="C200" s="5" t="str">
        <f>IF(A200="","",VLOOKUP($A200,'Infos Gerais'!$A$2:$I$101,7,FALSE))</f>
        <v>FCS</v>
      </c>
      <c r="D200" s="6" t="str">
        <f>IF(C200="","",VLOOKUP($A200,'Infos Gerais'!$A$2:$I$101,9,FALSE))</f>
        <v>APPA</v>
      </c>
      <c r="E200" s="7" t="s">
        <v>43</v>
      </c>
      <c r="F200" s="43" t="s">
        <v>72</v>
      </c>
      <c r="G200" s="176">
        <v>12</v>
      </c>
      <c r="H200" s="126" t="s">
        <v>32</v>
      </c>
      <c r="I200" s="135">
        <f t="array" ref="I200">IFERROR(IF(G200="","",INDEX(Avaliações!H$2:H$688,MATCH($A200&amp;$G200,Avaliações!$A$2:$A$688&amp;Avaliações!$G$2:$G$688,FALSE))),"")</f>
        <v>44835</v>
      </c>
      <c r="J200" s="138">
        <v>44926</v>
      </c>
      <c r="K200" s="184" t="s">
        <v>808</v>
      </c>
    </row>
    <row r="201" spans="1:11" x14ac:dyDescent="0.25">
      <c r="A201" s="96" t="s">
        <v>448</v>
      </c>
      <c r="B201" s="44" t="str">
        <f>IF(C201="","",VLOOKUP($A201,'Infos Gerais'!$A$2:$D$101,4,FALSE))</f>
        <v>Vigente</v>
      </c>
      <c r="C201" s="5" t="str">
        <f>IF(A201="","",VLOOKUP($A201,'Infos Gerais'!$A$2:$I$101,7,FALSE))</f>
        <v>FCS</v>
      </c>
      <c r="D201" s="6" t="str">
        <f>IF(C201="","",VLOOKUP($A201,'Infos Gerais'!$A$2:$I$101,9,FALSE))</f>
        <v>APPA</v>
      </c>
      <c r="E201" s="7" t="s">
        <v>46</v>
      </c>
      <c r="F201" s="43" t="s">
        <v>72</v>
      </c>
      <c r="G201" s="176">
        <v>13</v>
      </c>
      <c r="H201" s="126" t="s">
        <v>41</v>
      </c>
      <c r="I201" s="135">
        <f t="array" ref="I201">IFERROR(IF(G201="","",INDEX(Avaliações!H$2:H$688,MATCH($A201&amp;$G201,Avaliações!$A$2:$A$688&amp;Avaliações!$G$2:$G$688,FALSE))),"")</f>
        <v>44927</v>
      </c>
      <c r="J201" s="138">
        <v>45016</v>
      </c>
      <c r="K201" s="184" t="s">
        <v>809</v>
      </c>
    </row>
    <row r="202" spans="1:11" x14ac:dyDescent="0.25">
      <c r="A202" s="96" t="s">
        <v>448</v>
      </c>
      <c r="B202" s="44" t="str">
        <f>IF(C202="","",VLOOKUP($A202,'Infos Gerais'!$A$2:$D$101,4,FALSE))</f>
        <v>Vigente</v>
      </c>
      <c r="C202" s="5" t="str">
        <f>IF(A202="","",VLOOKUP($A202,'Infos Gerais'!$A$2:$I$101,7,FALSE))</f>
        <v>FCS</v>
      </c>
      <c r="D202" s="6" t="str">
        <f>IF(C202="","",VLOOKUP($A202,'Infos Gerais'!$A$2:$I$101,9,FALSE))</f>
        <v>APPA</v>
      </c>
      <c r="E202" s="7" t="s">
        <v>46</v>
      </c>
      <c r="F202" s="43" t="s">
        <v>72</v>
      </c>
      <c r="G202" s="176">
        <v>13</v>
      </c>
      <c r="H202" s="126" t="s">
        <v>50</v>
      </c>
      <c r="I202" s="135">
        <f t="array" ref="I202">IFERROR(IF(G202="","",INDEX(Avaliações!H$2:H$688,MATCH($A202&amp;$G202,Avaliações!$A$2:$A$688&amp;Avaliações!$G$2:$G$688,FALSE))),"")</f>
        <v>44927</v>
      </c>
      <c r="J202" s="138">
        <v>45016</v>
      </c>
      <c r="K202" s="184" t="s">
        <v>810</v>
      </c>
    </row>
    <row r="203" spans="1:11" x14ac:dyDescent="0.25">
      <c r="A203" s="96" t="s">
        <v>448</v>
      </c>
      <c r="B203" s="44" t="str">
        <f>IF(C203="","",VLOOKUP($A203,'Infos Gerais'!$A$2:$D$101,4,FALSE))</f>
        <v>Vigente</v>
      </c>
      <c r="C203" s="5" t="str">
        <f>IF(A203="","",VLOOKUP($A203,'Infos Gerais'!$A$2:$I$101,7,FALSE))</f>
        <v>FCS</v>
      </c>
      <c r="D203" s="6" t="str">
        <f>IF(C203="","",VLOOKUP($A203,'Infos Gerais'!$A$2:$I$101,9,FALSE))</f>
        <v>APPA</v>
      </c>
      <c r="E203" s="7" t="s">
        <v>46</v>
      </c>
      <c r="F203" s="43" t="s">
        <v>72</v>
      </c>
      <c r="G203" s="176">
        <v>13</v>
      </c>
      <c r="H203" s="126" t="s">
        <v>53</v>
      </c>
      <c r="I203" s="135">
        <f t="array" ref="I203">IFERROR(IF(G203="","",INDEX(Avaliações!H$2:H$688,MATCH($A203&amp;$G203,Avaliações!$A$2:$A$688&amp;Avaliações!$G$2:$G$688,FALSE))),"")</f>
        <v>44927</v>
      </c>
      <c r="J203" s="138">
        <v>45016</v>
      </c>
      <c r="K203" s="184" t="s">
        <v>811</v>
      </c>
    </row>
    <row r="204" spans="1:11" x14ac:dyDescent="0.25">
      <c r="A204" s="96" t="s">
        <v>448</v>
      </c>
      <c r="B204" s="44" t="str">
        <f>IF(C204="","",VLOOKUP($A204,'Infos Gerais'!$A$2:$D$101,4,FALSE))</f>
        <v>Vigente</v>
      </c>
      <c r="C204" s="5" t="str">
        <f>IF(A204="","",VLOOKUP($A204,'Infos Gerais'!$A$2:$I$101,7,FALSE))</f>
        <v>FCS</v>
      </c>
      <c r="D204" s="6" t="str">
        <f>IF(C204="","",VLOOKUP($A204,'Infos Gerais'!$A$2:$I$101,9,FALSE))</f>
        <v>APPA</v>
      </c>
      <c r="E204" s="7" t="s">
        <v>46</v>
      </c>
      <c r="F204" s="43" t="s">
        <v>72</v>
      </c>
      <c r="G204" s="176">
        <v>13</v>
      </c>
      <c r="H204" s="126" t="s">
        <v>35</v>
      </c>
      <c r="I204" s="135">
        <f t="array" ref="I204">IFERROR(IF(G204="","",INDEX(Avaliações!H$2:H$688,MATCH($A204&amp;$G204,Avaliações!$A$2:$A$688&amp;Avaliações!$G$2:$G$688,FALSE))),"")</f>
        <v>44927</v>
      </c>
      <c r="J204" s="138">
        <v>45016</v>
      </c>
      <c r="K204" s="184" t="s">
        <v>812</v>
      </c>
    </row>
    <row r="205" spans="1:11" x14ac:dyDescent="0.25">
      <c r="A205" s="96" t="s">
        <v>448</v>
      </c>
      <c r="B205" s="44" t="str">
        <f>IF(C205="","",VLOOKUP($A205,'Infos Gerais'!$A$2:$D$101,4,FALSE))</f>
        <v>Vigente</v>
      </c>
      <c r="C205" s="5" t="str">
        <f>IF(A205="","",VLOOKUP($A205,'Infos Gerais'!$A$2:$I$101,7,FALSE))</f>
        <v>FCS</v>
      </c>
      <c r="D205" s="6" t="str">
        <f>IF(C205="","",VLOOKUP($A205,'Infos Gerais'!$A$2:$I$101,9,FALSE))</f>
        <v>APPA</v>
      </c>
      <c r="E205" s="7" t="s">
        <v>46</v>
      </c>
      <c r="F205" s="43" t="s">
        <v>72</v>
      </c>
      <c r="G205" s="176">
        <v>13</v>
      </c>
      <c r="H205" s="126" t="s">
        <v>32</v>
      </c>
      <c r="I205" s="135">
        <f t="array" ref="I205">IFERROR(IF(G205="","",INDEX(Avaliações!H$2:H$688,MATCH($A205&amp;$G205,Avaliações!$A$2:$A$688&amp;Avaliações!$G$2:$G$688,FALSE))),"")</f>
        <v>44927</v>
      </c>
      <c r="J205" s="138">
        <v>45016</v>
      </c>
      <c r="K205" s="184" t="s">
        <v>813</v>
      </c>
    </row>
    <row r="206" spans="1:11" x14ac:dyDescent="0.25">
      <c r="A206" s="96" t="s">
        <v>448</v>
      </c>
      <c r="B206" s="44" t="str">
        <f>IF(C206="","",VLOOKUP($A206,'Infos Gerais'!$A$2:$D$101,4,FALSE))</f>
        <v>Vigente</v>
      </c>
      <c r="C206" s="5" t="str">
        <f>IF(A206="","",VLOOKUP($A206,'Infos Gerais'!$A$2:$I$101,7,FALSE))</f>
        <v>FCS</v>
      </c>
      <c r="D206" s="6" t="str">
        <f>IF(C206="","",VLOOKUP($A206,'Infos Gerais'!$A$2:$I$101,9,FALSE))</f>
        <v>APPA</v>
      </c>
      <c r="E206" s="7" t="s">
        <v>46</v>
      </c>
      <c r="F206" s="43" t="s">
        <v>73</v>
      </c>
      <c r="G206" s="176">
        <v>14</v>
      </c>
      <c r="H206" s="126" t="s">
        <v>41</v>
      </c>
      <c r="I206" s="135">
        <f t="array" ref="I206">IFERROR(IF(G206="","",INDEX(Avaliações!H$2:H$688,MATCH($A206&amp;$G206,Avaliações!$A$2:$A$688&amp;Avaliações!$G$2:$G$688,FALSE))),"")</f>
        <v>45017</v>
      </c>
      <c r="J206" s="138">
        <v>45107</v>
      </c>
      <c r="K206" s="252" t="s">
        <v>814</v>
      </c>
    </row>
    <row r="207" spans="1:11" x14ac:dyDescent="0.25">
      <c r="A207" s="96" t="s">
        <v>448</v>
      </c>
      <c r="B207" s="44" t="str">
        <f>IF(C207="","",VLOOKUP($A207,'Infos Gerais'!$A$2:$D$101,4,FALSE))</f>
        <v>Vigente</v>
      </c>
      <c r="C207" s="5" t="str">
        <f>IF(A207="","",VLOOKUP($A207,'Infos Gerais'!$A$2:$I$101,7,FALSE))</f>
        <v>FCS</v>
      </c>
      <c r="D207" s="6" t="str">
        <f>IF(C207="","",VLOOKUP($A207,'Infos Gerais'!$A$2:$I$101,9,FALSE))</f>
        <v>APPA</v>
      </c>
      <c r="E207" s="7" t="s">
        <v>46</v>
      </c>
      <c r="F207" s="43" t="s">
        <v>73</v>
      </c>
      <c r="G207" s="176">
        <v>14</v>
      </c>
      <c r="H207" s="126" t="s">
        <v>50</v>
      </c>
      <c r="I207" s="135">
        <f t="array" ref="I207">IFERROR(IF(G207="","",INDEX(Avaliações!H$2:H$688,MATCH($A207&amp;$G207,Avaliações!$A$2:$A$688&amp;Avaliações!$G$2:$G$688,FALSE))),"")</f>
        <v>45017</v>
      </c>
      <c r="J207" s="138">
        <v>45107</v>
      </c>
      <c r="K207" s="258" t="s">
        <v>460</v>
      </c>
    </row>
    <row r="208" spans="1:11" x14ac:dyDescent="0.25">
      <c r="A208" s="96" t="s">
        <v>448</v>
      </c>
      <c r="B208" s="44" t="str">
        <f>IF(C208="","",VLOOKUP($A208,'Infos Gerais'!$A$2:$D$101,4,FALSE))</f>
        <v>Vigente</v>
      </c>
      <c r="C208" s="5" t="str">
        <f>IF(A208="","",VLOOKUP($A208,'Infos Gerais'!$A$2:$I$101,7,FALSE))</f>
        <v>FCS</v>
      </c>
      <c r="D208" s="6" t="str">
        <f>IF(C208="","",VLOOKUP($A208,'Infos Gerais'!$A$2:$I$101,9,FALSE))</f>
        <v>APPA</v>
      </c>
      <c r="E208" s="7" t="s">
        <v>46</v>
      </c>
      <c r="F208" s="43" t="s">
        <v>73</v>
      </c>
      <c r="G208" s="176">
        <v>14</v>
      </c>
      <c r="H208" s="126" t="s">
        <v>35</v>
      </c>
      <c r="I208" s="135">
        <f t="array" ref="I208">IFERROR(IF(G208="","",INDEX(Avaliações!H$2:H$688,MATCH($A208&amp;$G208,Avaliações!$A$2:$A$688&amp;Avaliações!$G$2:$G$688,FALSE))),"")</f>
        <v>45017</v>
      </c>
      <c r="J208" s="138">
        <v>45107</v>
      </c>
      <c r="K208" s="258" t="s">
        <v>460</v>
      </c>
    </row>
    <row r="209" spans="1:11" x14ac:dyDescent="0.25">
      <c r="A209" s="96" t="s">
        <v>448</v>
      </c>
      <c r="B209" s="44" t="str">
        <f>IF(C209="","",VLOOKUP($A209,'Infos Gerais'!$A$2:$D$101,4,FALSE))</f>
        <v>Vigente</v>
      </c>
      <c r="C209" s="5" t="str">
        <f>IF(A209="","",VLOOKUP($A209,'Infos Gerais'!$A$2:$I$101,7,FALSE))</f>
        <v>FCS</v>
      </c>
      <c r="D209" s="6" t="str">
        <f>IF(C209="","",VLOOKUP($A209,'Infos Gerais'!$A$2:$I$101,9,FALSE))</f>
        <v>APPA</v>
      </c>
      <c r="E209" s="7" t="s">
        <v>46</v>
      </c>
      <c r="F209" s="43" t="s">
        <v>73</v>
      </c>
      <c r="G209" s="176">
        <v>14</v>
      </c>
      <c r="H209" s="126" t="s">
        <v>32</v>
      </c>
      <c r="I209" s="135">
        <f t="array" ref="I209">IFERROR(IF(G209="","",INDEX(Avaliações!H$2:H$688,MATCH($A209&amp;$G209,Avaliações!$A$2:$A$688&amp;Avaliações!$G$2:$G$688,FALSE))),"")</f>
        <v>45017</v>
      </c>
      <c r="J209" s="138">
        <v>45107</v>
      </c>
      <c r="K209" s="252" t="s">
        <v>815</v>
      </c>
    </row>
    <row r="210" spans="1:11" x14ac:dyDescent="0.25">
      <c r="A210" s="96" t="s">
        <v>448</v>
      </c>
      <c r="B210" s="44" t="str">
        <f>IF(C210="","",VLOOKUP($A210,'Infos Gerais'!$A$2:$D$101,4,FALSE))</f>
        <v>Vigente</v>
      </c>
      <c r="C210" s="5" t="str">
        <f>IF(A210="","",VLOOKUP($A210,'Infos Gerais'!$A$2:$I$101,7,FALSE))</f>
        <v>FCS</v>
      </c>
      <c r="D210" s="6" t="str">
        <f>IF(C210="","",VLOOKUP($A210,'Infos Gerais'!$A$2:$I$101,9,FALSE))</f>
        <v>APPA</v>
      </c>
      <c r="E210" s="7" t="s">
        <v>49</v>
      </c>
      <c r="F210" s="43" t="s">
        <v>74</v>
      </c>
      <c r="G210" s="176">
        <v>15</v>
      </c>
      <c r="H210" s="126" t="s">
        <v>41</v>
      </c>
      <c r="I210" s="135">
        <f t="array" ref="I210">IFERROR(IF(G210="","",INDEX(Avaliações!H$2:H$688,MATCH($A210&amp;$G210,Avaliações!$A$2:$A$688&amp;Avaliações!$G$2:$G$688,FALSE))),"")</f>
        <v>45108</v>
      </c>
      <c r="J210" s="138">
        <v>45199</v>
      </c>
      <c r="K210" s="252" t="s">
        <v>816</v>
      </c>
    </row>
    <row r="211" spans="1:11" x14ac:dyDescent="0.25">
      <c r="A211" s="96" t="s">
        <v>448</v>
      </c>
      <c r="B211" s="44" t="str">
        <f>IF(C211="","",VLOOKUP($A211,'Infos Gerais'!$A$2:$D$101,4,FALSE))</f>
        <v>Vigente</v>
      </c>
      <c r="C211" s="5" t="str">
        <f>IF(A211="","",VLOOKUP($A211,'Infos Gerais'!$A$2:$I$101,7,FALSE))</f>
        <v>FCS</v>
      </c>
      <c r="D211" s="6" t="str">
        <f>IF(C211="","",VLOOKUP($A211,'Infos Gerais'!$A$2:$I$101,9,FALSE))</f>
        <v>APPA</v>
      </c>
      <c r="E211" s="7" t="s">
        <v>49</v>
      </c>
      <c r="F211" s="43" t="s">
        <v>74</v>
      </c>
      <c r="G211" s="176">
        <v>15</v>
      </c>
      <c r="H211" s="126" t="s">
        <v>50</v>
      </c>
      <c r="I211" s="135">
        <f t="array" ref="I211">IFERROR(IF(G211="","",INDEX(Avaliações!H$2:H$688,MATCH($A211&amp;$G211,Avaliações!$A$2:$A$688&amp;Avaliações!$G$2:$G$688,FALSE))),"")</f>
        <v>45108</v>
      </c>
      <c r="J211" s="138">
        <v>45199</v>
      </c>
      <c r="K211" s="252" t="s">
        <v>817</v>
      </c>
    </row>
    <row r="212" spans="1:11" x14ac:dyDescent="0.25">
      <c r="A212" s="96" t="s">
        <v>448</v>
      </c>
      <c r="B212" s="44" t="str">
        <f>IF(C212="","",VLOOKUP($A212,'Infos Gerais'!$A$2:$D$101,4,FALSE))</f>
        <v>Vigente</v>
      </c>
      <c r="C212" s="5" t="str">
        <f>IF(A212="","",VLOOKUP($A212,'Infos Gerais'!$A$2:$I$101,7,FALSE))</f>
        <v>FCS</v>
      </c>
      <c r="D212" s="6" t="str">
        <f>IF(C212="","",VLOOKUP($A212,'Infos Gerais'!$A$2:$I$101,9,FALSE))</f>
        <v>APPA</v>
      </c>
      <c r="E212" s="7" t="s">
        <v>49</v>
      </c>
      <c r="F212" s="43" t="s">
        <v>74</v>
      </c>
      <c r="G212" s="176">
        <v>15</v>
      </c>
      <c r="H212" s="126" t="s">
        <v>35</v>
      </c>
      <c r="I212" s="135">
        <f t="array" ref="I212">IFERROR(IF(G212="","",INDEX(Avaliações!H$2:H$688,MATCH($A212&amp;$G212,Avaliações!$A$2:$A$688&amp;Avaliações!$G$2:$G$688,FALSE))),"")</f>
        <v>45108</v>
      </c>
      <c r="J212" s="138">
        <v>45199</v>
      </c>
      <c r="K212" s="252" t="s">
        <v>818</v>
      </c>
    </row>
    <row r="213" spans="1:11" x14ac:dyDescent="0.25">
      <c r="A213" s="96" t="s">
        <v>448</v>
      </c>
      <c r="B213" s="44" t="str">
        <f>IF(C213="","",VLOOKUP($A213,'Infos Gerais'!$A$2:$D$101,4,FALSE))</f>
        <v>Vigente</v>
      </c>
      <c r="C213" s="5" t="str">
        <f>IF(A213="","",VLOOKUP($A213,'Infos Gerais'!$A$2:$I$101,7,FALSE))</f>
        <v>FCS</v>
      </c>
      <c r="D213" s="6" t="str">
        <f>IF(C213="","",VLOOKUP($A213,'Infos Gerais'!$A$2:$I$101,9,FALSE))</f>
        <v>APPA</v>
      </c>
      <c r="E213" s="7" t="s">
        <v>49</v>
      </c>
      <c r="F213" s="43" t="s">
        <v>74</v>
      </c>
      <c r="G213" s="176">
        <v>15</v>
      </c>
      <c r="H213" s="126" t="s">
        <v>32</v>
      </c>
      <c r="I213" s="135">
        <f t="array" ref="I213">IFERROR(IF(G213="","",INDEX(Avaliações!H$2:H$688,MATCH($A213&amp;$G213,Avaliações!$A$2:$A$688&amp;Avaliações!$G$2:$G$688,FALSE))),"")</f>
        <v>45108</v>
      </c>
      <c r="J213" s="138">
        <v>45199</v>
      </c>
      <c r="K213" s="252" t="s">
        <v>819</v>
      </c>
    </row>
    <row r="214" spans="1:11" x14ac:dyDescent="0.25">
      <c r="A214" s="96" t="s">
        <v>448</v>
      </c>
      <c r="B214" s="44" t="str">
        <f>IF(C214="","",VLOOKUP($A214,'Infos Gerais'!$A$2:$D$101,4,FALSE))</f>
        <v>Vigente</v>
      </c>
      <c r="C214" s="5" t="str">
        <f>IF(A214="","",VLOOKUP($A214,'Infos Gerais'!$A$2:$I$101,7,FALSE))</f>
        <v>FCS</v>
      </c>
      <c r="D214" s="6" t="str">
        <f>IF(C214="","",VLOOKUP($A214,'Infos Gerais'!$A$2:$I$101,9,FALSE))</f>
        <v>APPA</v>
      </c>
      <c r="E214" s="7" t="str">
        <f t="array" ref="E214">IFERROR(IF(G214="","",INDEX(Avaliações!$E$2:$E$1247,MATCH(A214&amp;G214,Avaliações!$A$2:$A$1247&amp;Avaliações!$G$2:$G$1247,FALSE))),"")</f>
        <v>6º Termo Aditivo</v>
      </c>
      <c r="F214" s="43" t="str">
        <f t="array" ref="F214">IFERROR(IF(G214="","",IF(INDEX(Avaliações!$F$2:$F$1247,MATCH(A214&amp;G214,Avaliações!$A$2:$A$1247&amp;Avaliações!$G$2:$G$1247,FALSE))=0,"",INDEX(Avaliações!$F$2:$F$1247,MATCH(A214&amp;G214,Avaliações!$A$2:$A$1247&amp;Avaliações!$G$2:$G$1247,FALSE)))),"")</f>
        <v>8º Termo de Alteração Simples</v>
      </c>
      <c r="G214" s="176">
        <v>16</v>
      </c>
      <c r="H214" s="126" t="s">
        <v>41</v>
      </c>
      <c r="I214" s="135">
        <f t="array" ref="I214">IFERROR(IF(G214="","",INDEX(Avaliações!H$2:H$688,MATCH($A214&amp;$G214,Avaliações!$A$2:$A$688&amp;Avaliações!$G$2:$G$688,FALSE))),"")</f>
        <v>45200</v>
      </c>
      <c r="J214" s="138" cm="1">
        <f t="array" ref="J214">IFERROR(IF(E112="","",INDEX(Avaliações!I$2:I$1247,MATCH($A112&amp;$G112,Avaliações!$A$2:$A$1247&amp;Avaliações!$G$2:$G$1247,FALSE))),"")</f>
        <v>45291</v>
      </c>
      <c r="K214" s="252" t="s">
        <v>820</v>
      </c>
    </row>
    <row r="215" spans="1:11" x14ac:dyDescent="0.25">
      <c r="A215" s="96" t="s">
        <v>448</v>
      </c>
      <c r="B215" s="44" t="str">
        <f>IF(C215="","",VLOOKUP($A215,'Infos Gerais'!$A$2:$D$101,4,FALSE))</f>
        <v>Vigente</v>
      </c>
      <c r="C215" s="5" t="str">
        <f>IF(A215="","",VLOOKUP($A215,'Infos Gerais'!$A$2:$I$101,7,FALSE))</f>
        <v>FCS</v>
      </c>
      <c r="D215" s="6" t="str">
        <f>IF(C215="","",VLOOKUP($A215,'Infos Gerais'!$A$2:$I$101,9,FALSE))</f>
        <v>APPA</v>
      </c>
      <c r="E215" s="7" t="str">
        <f t="array" ref="E215">IFERROR(IF(G215="","",INDEX(Avaliações!$E$2:$E$1247,MATCH(A215&amp;G215,Avaliações!$A$2:$A$1247&amp;Avaliações!$G$2:$G$1247,FALSE))),"")</f>
        <v>6º Termo Aditivo</v>
      </c>
      <c r="F215" s="43" t="str">
        <f t="array" ref="F215">IFERROR(IF(G215="","",IF(INDEX(Avaliações!$F$2:$F$1247,MATCH(A215&amp;G215,Avaliações!$A$2:$A$1247&amp;Avaliações!$G$2:$G$1247,FALSE))=0,"",INDEX(Avaliações!$F$2:$F$1247,MATCH(A215&amp;G215,Avaliações!$A$2:$A$1247&amp;Avaliações!$G$2:$G$1247,FALSE)))),"")</f>
        <v>8º Termo de Alteração Simples</v>
      </c>
      <c r="G215" s="176">
        <v>16</v>
      </c>
      <c r="H215" s="126" t="s">
        <v>50</v>
      </c>
      <c r="I215" s="135">
        <f t="array" ref="I215">IFERROR(IF(G215="","",INDEX(Avaliações!H$2:H$688,MATCH($A215&amp;$G215,Avaliações!$A$2:$A$688&amp;Avaliações!$G$2:$G$688,FALSE))),"")</f>
        <v>45200</v>
      </c>
      <c r="J215" s="138" cm="1">
        <f t="array" ref="J215">IFERROR(IF(E113="","",INDEX(Avaliações!I$2:I$1247,MATCH($A113&amp;$G113,Avaliações!$A$2:$A$1247&amp;Avaliações!$G$2:$G$1247,FALSE))),"")</f>
        <v>45291</v>
      </c>
      <c r="K215" s="252" t="s">
        <v>821</v>
      </c>
    </row>
    <row r="216" spans="1:11" x14ac:dyDescent="0.25">
      <c r="A216" s="96" t="s">
        <v>448</v>
      </c>
      <c r="B216" s="44" t="str">
        <f>IF(C216="","",VLOOKUP($A216,'Infos Gerais'!$A$2:$D$101,4,FALSE))</f>
        <v>Vigente</v>
      </c>
      <c r="C216" s="5" t="str">
        <f>IF(A216="","",VLOOKUP($A216,'Infos Gerais'!$A$2:$I$101,7,FALSE))</f>
        <v>FCS</v>
      </c>
      <c r="D216" s="6" t="str">
        <f>IF(C216="","",VLOOKUP($A216,'Infos Gerais'!$A$2:$I$101,9,FALSE))</f>
        <v>APPA</v>
      </c>
      <c r="E216" s="7" t="str">
        <f t="array" ref="E216">IFERROR(IF(G216="","",INDEX(Avaliações!$E$2:$E$1247,MATCH(A216&amp;G216,Avaliações!$A$2:$A$1247&amp;Avaliações!$G$2:$G$1247,FALSE))),"")</f>
        <v>6º Termo Aditivo</v>
      </c>
      <c r="F216" s="43" t="str">
        <f t="array" ref="F216">IFERROR(IF(G216="","",IF(INDEX(Avaliações!$F$2:$F$1247,MATCH(A216&amp;G216,Avaliações!$A$2:$A$1247&amp;Avaliações!$G$2:$G$1247,FALSE))=0,"",INDEX(Avaliações!$F$2:$F$1247,MATCH(A216&amp;G216,Avaliações!$A$2:$A$1247&amp;Avaliações!$G$2:$G$1247,FALSE)))),"")</f>
        <v>8º Termo de Alteração Simples</v>
      </c>
      <c r="G216" s="176">
        <v>16</v>
      </c>
      <c r="H216" s="126" t="s">
        <v>53</v>
      </c>
      <c r="I216" s="135">
        <f t="array" ref="I216">IFERROR(IF(G216="","",INDEX(Avaliações!H$2:H$688,MATCH($A216&amp;$G216,Avaliações!$A$2:$A$688&amp;Avaliações!$G$2:$G$688,FALSE))),"")</f>
        <v>45200</v>
      </c>
      <c r="J216" s="138" cm="1">
        <f t="array" ref="J216">IFERROR(IF(E114="","",INDEX(Avaliações!I$2:I$1247,MATCH($A114&amp;$G114,Avaliações!$A$2:$A$1247&amp;Avaliações!$G$2:$G$1247,FALSE))),"")</f>
        <v>45291</v>
      </c>
      <c r="K216" s="252" t="s">
        <v>822</v>
      </c>
    </row>
    <row r="217" spans="1:11" x14ac:dyDescent="0.25">
      <c r="A217" s="96" t="s">
        <v>448</v>
      </c>
      <c r="B217" s="44" t="str">
        <f>IF(C217="","",VLOOKUP($A217,'Infos Gerais'!$A$2:$D$101,4,FALSE))</f>
        <v>Vigente</v>
      </c>
      <c r="C217" s="5" t="str">
        <f>IF(A217="","",VLOOKUP($A217,'Infos Gerais'!$A$2:$I$101,7,FALSE))</f>
        <v>FCS</v>
      </c>
      <c r="D217" s="6" t="str">
        <f>IF(C217="","",VLOOKUP($A217,'Infos Gerais'!$A$2:$I$101,9,FALSE))</f>
        <v>APPA</v>
      </c>
      <c r="E217" s="7" t="str">
        <f t="array" ref="E217">IFERROR(IF(G217="","",INDEX(Avaliações!$E$2:$E$1247,MATCH(A217&amp;G217,Avaliações!$A$2:$A$1247&amp;Avaliações!$G$2:$G$1247,FALSE))),"")</f>
        <v>6º Termo Aditivo</v>
      </c>
      <c r="F217" s="43" t="str">
        <f t="array" ref="F217">IFERROR(IF(G217="","",IF(INDEX(Avaliações!$F$2:$F$1247,MATCH(A217&amp;G217,Avaliações!$A$2:$A$1247&amp;Avaliações!$G$2:$G$1247,FALSE))=0,"",INDEX(Avaliações!$F$2:$F$1247,MATCH(A217&amp;G217,Avaliações!$A$2:$A$1247&amp;Avaliações!$G$2:$G$1247,FALSE)))),"")</f>
        <v>8º Termo de Alteração Simples</v>
      </c>
      <c r="G217" s="176">
        <v>16</v>
      </c>
      <c r="H217" s="126" t="s">
        <v>35</v>
      </c>
      <c r="I217" s="135">
        <f t="array" ref="I217">IFERROR(IF(G217="","",INDEX(Avaliações!H$2:H$688,MATCH($A217&amp;$G217,Avaliações!$A$2:$A$688&amp;Avaliações!$G$2:$G$688,FALSE))),"")</f>
        <v>45200</v>
      </c>
      <c r="J217" s="138" cm="1">
        <f t="array" ref="J217">IFERROR(IF(E115="","",INDEX(Avaliações!I$2:I$1247,MATCH($A115&amp;$G115,Avaliações!$A$2:$A$1247&amp;Avaliações!$G$2:$G$1247,FALSE))),"")</f>
        <v>45291</v>
      </c>
      <c r="K217" s="258" t="s">
        <v>460</v>
      </c>
    </row>
    <row r="218" spans="1:11" x14ac:dyDescent="0.25">
      <c r="A218" s="96" t="s">
        <v>448</v>
      </c>
      <c r="B218" s="44" t="str">
        <f>IF(C218="","",VLOOKUP($A218,'Infos Gerais'!$A$2:$D$101,4,FALSE))</f>
        <v>Vigente</v>
      </c>
      <c r="C218" s="5" t="str">
        <f>IF(A218="","",VLOOKUP($A218,'Infos Gerais'!$A$2:$I$101,7,FALSE))</f>
        <v>FCS</v>
      </c>
      <c r="D218" s="6" t="str">
        <f>IF(C218="","",VLOOKUP($A218,'Infos Gerais'!$A$2:$I$101,9,FALSE))</f>
        <v>APPA</v>
      </c>
      <c r="E218" s="7" t="str">
        <f t="array" ref="E218">IFERROR(IF(G218="","",INDEX(Avaliações!$E$2:$E$1247,MATCH(A218&amp;G218,Avaliações!$A$2:$A$1247&amp;Avaliações!$G$2:$G$1247,FALSE))),"")</f>
        <v>6º Termo Aditivo</v>
      </c>
      <c r="F218" s="43" t="str">
        <f t="array" ref="F218">IFERROR(IF(G218="","",IF(INDEX(Avaliações!$F$2:$F$1247,MATCH(A218&amp;G218,Avaliações!$A$2:$A$1247&amp;Avaliações!$G$2:$G$1247,FALSE))=0,"",INDEX(Avaliações!$F$2:$F$1247,MATCH(A218&amp;G218,Avaliações!$A$2:$A$1247&amp;Avaliações!$G$2:$G$1247,FALSE)))),"")</f>
        <v>8º Termo de Alteração Simples</v>
      </c>
      <c r="G218" s="176">
        <v>16</v>
      </c>
      <c r="H218" s="126" t="s">
        <v>32</v>
      </c>
      <c r="I218" s="135">
        <f t="array" ref="I218">IFERROR(IF(G218="","",INDEX(Avaliações!H$2:H$688,MATCH($A218&amp;$G218,Avaliações!$A$2:$A$688&amp;Avaliações!$G$2:$G$688,FALSE))),"")</f>
        <v>45200</v>
      </c>
      <c r="J218" s="138" cm="1">
        <f t="array" ref="J218">IFERROR(IF(E116="","",INDEX(Avaliações!I$2:I$1247,MATCH($A116&amp;$G116,Avaliações!$A$2:$A$1247&amp;Avaliações!$G$2:$G$1247,FALSE))),"")</f>
        <v>45291</v>
      </c>
      <c r="K218" s="252" t="s">
        <v>823</v>
      </c>
    </row>
    <row r="219" spans="1:11" x14ac:dyDescent="0.25">
      <c r="A219" s="96" t="s">
        <v>467</v>
      </c>
      <c r="B219" s="44" t="str">
        <f>IF(C219="","",VLOOKUP($A219,'Infos Gerais'!$A$2:$D$101,4,FALSE))</f>
        <v>Vigente</v>
      </c>
      <c r="C219" s="5" t="str">
        <f>IF(A219="","",VLOOKUP($A219,'Infos Gerais'!$A$2:$I$101,7,FALSE))</f>
        <v>SECULT</v>
      </c>
      <c r="D219" s="6" t="str">
        <f>IF(C219="","",VLOOKUP($A219,'Infos Gerais'!$A$2:$I$101,9,FALSE))</f>
        <v>ICF</v>
      </c>
      <c r="E219" s="7" t="str">
        <f t="array" ref="E219">IFERROR(IF(G219="","",INDEX(Avaliações!$E$2:$E$1247,MATCH(A219&amp;G219,Avaliações!$A$2:$A$1247&amp;Avaliações!$G$2:$G$1247,FALSE))),"")</f>
        <v>Contrato de Gestão</v>
      </c>
      <c r="F219" s="43" t="str">
        <f t="array" ref="F219">IFERROR(IF(G219="","",IF(INDEX(Avaliações!$F$2:$F$1247,MATCH(A219&amp;G219,Avaliações!$A$2:$A$1247&amp;Avaliações!$G$2:$G$1247,FALSE))=0,"",INDEX(Avaliações!$F$2:$F$1247,MATCH(A219&amp;G219,Avaliações!$A$2:$A$1247&amp;Avaliações!$G$2:$G$1247,FALSE)))),"")</f>
        <v/>
      </c>
      <c r="G219" s="176">
        <v>1</v>
      </c>
      <c r="H219" s="126" t="s">
        <v>32</v>
      </c>
      <c r="I219" s="135">
        <f t="array" ref="I219">IFERROR(IF(G219="","",INDEX(Avaliações!H$2:H$688,MATCH($A219&amp;$G219,Avaliações!$A$2:$A$688&amp;Avaliações!$G$2:$G$688,FALSE))),"")</f>
        <v>44041</v>
      </c>
      <c r="J219" s="138">
        <f t="array" ref="J219">IFERROR(IF(E219="","",INDEX(Avaliações!I$2:I$1247,MATCH($A219&amp;$G219,Avaliações!$A$2:$A$1247&amp;Avaliações!$G$2:$G$1247,FALSE))),"")</f>
        <v>44104</v>
      </c>
      <c r="K219" s="126" t="s">
        <v>824</v>
      </c>
    </row>
    <row r="220" spans="1:11" x14ac:dyDescent="0.25">
      <c r="A220" s="96" t="s">
        <v>467</v>
      </c>
      <c r="B220" s="44" t="str">
        <f>IF(C220="","",VLOOKUP($A220,'Infos Gerais'!$A$2:$D$101,4,FALSE))</f>
        <v>Vigente</v>
      </c>
      <c r="C220" s="5" t="str">
        <f>IF(A220="","",VLOOKUP($A220,'Infos Gerais'!$A$2:$I$101,7,FALSE))</f>
        <v>SECULT</v>
      </c>
      <c r="D220" s="6" t="str">
        <f>IF(C220="","",VLOOKUP($A220,'Infos Gerais'!$A$2:$I$101,9,FALSE))</f>
        <v>ICF</v>
      </c>
      <c r="E220" s="7" t="str">
        <f t="array" ref="E220">IFERROR(IF(G220="","",INDEX(Avaliações!$E$2:$E$1247,MATCH(A220&amp;G220,Avaliações!$A$2:$A$1247&amp;Avaliações!$G$2:$G$1247,FALSE))),"")</f>
        <v>Contrato de Gestão</v>
      </c>
      <c r="F220" s="43" t="str">
        <f t="array" ref="F220">IFERROR(IF(G220="","",IF(INDEX(Avaliações!$F$2:$F$1247,MATCH(A220&amp;G220,Avaliações!$A$2:$A$1247&amp;Avaliações!$G$2:$G$1247,FALSE))=0,"",INDEX(Avaliações!$F$2:$F$1247,MATCH(A220&amp;G220,Avaliações!$A$2:$A$1247&amp;Avaliações!$G$2:$G$1247,FALSE)))),"")</f>
        <v/>
      </c>
      <c r="G220" s="176">
        <v>1</v>
      </c>
      <c r="H220" s="126" t="s">
        <v>35</v>
      </c>
      <c r="I220" s="135">
        <f t="array" ref="I220">IFERROR(IF(G220="","",INDEX(Avaliações!H$2:H$688,MATCH($A220&amp;$G220,Avaliações!$A$2:$A$688&amp;Avaliações!$G$2:$G$688,FALSE))),"")</f>
        <v>44041</v>
      </c>
      <c r="J220" s="138">
        <f t="array" ref="J220">IFERROR(IF(E220="","",INDEX(Avaliações!I$2:I$1247,MATCH($A220&amp;$G220,Avaliações!$A$2:$A$1247&amp;Avaliações!$G$2:$G$1247,FALSE))),"")</f>
        <v>44104</v>
      </c>
      <c r="K220" s="126" t="s">
        <v>825</v>
      </c>
    </row>
    <row r="221" spans="1:11" x14ac:dyDescent="0.25">
      <c r="A221" s="96" t="s">
        <v>467</v>
      </c>
      <c r="B221" s="44" t="str">
        <f>IF(C221="","",VLOOKUP($A221,'Infos Gerais'!$A$2:$D$101,4,FALSE))</f>
        <v>Vigente</v>
      </c>
      <c r="C221" s="5" t="str">
        <f>IF(A221="","",VLOOKUP($A221,'Infos Gerais'!$A$2:$I$101,7,FALSE))</f>
        <v>SECULT</v>
      </c>
      <c r="D221" s="6" t="str">
        <f>IF(C221="","",VLOOKUP($A221,'Infos Gerais'!$A$2:$I$101,9,FALSE))</f>
        <v>ICF</v>
      </c>
      <c r="E221" s="7" t="str">
        <f t="array" ref="E221">IFERROR(IF(G221="","",INDEX(Avaliações!$E$2:$E$1247,MATCH(A221&amp;G221,Avaliações!$A$2:$A$1247&amp;Avaliações!$G$2:$G$1247,FALSE))),"")</f>
        <v>Contrato de Gestão</v>
      </c>
      <c r="F221" s="43" t="str">
        <f t="array" ref="F221">IFERROR(IF(G221="","",IF(INDEX(Avaliações!$F$2:$F$1247,MATCH(A221&amp;G221,Avaliações!$A$2:$A$1247&amp;Avaliações!$G$2:$G$1247,FALSE))=0,"",INDEX(Avaliações!$F$2:$F$1247,MATCH(A221&amp;G221,Avaliações!$A$2:$A$1247&amp;Avaliações!$G$2:$G$1247,FALSE)))),"")</f>
        <v/>
      </c>
      <c r="G221" s="176">
        <v>1</v>
      </c>
      <c r="H221" s="126" t="s">
        <v>47</v>
      </c>
      <c r="I221" s="135">
        <f t="array" ref="I221">IFERROR(IF(G221="","",INDEX(Avaliações!H$2:H$688,MATCH($A221&amp;$G221,Avaliações!$A$2:$A$688&amp;Avaliações!$G$2:$G$688,FALSE))),"")</f>
        <v>44041</v>
      </c>
      <c r="J221" s="138">
        <f t="array" ref="J221">IFERROR(IF(E221="","",INDEX(Avaliações!I$2:I$1247,MATCH($A221&amp;$G221,Avaliações!$A$2:$A$1247&amp;Avaliações!$G$2:$G$1247,FALSE))),"")</f>
        <v>44104</v>
      </c>
      <c r="K221" s="126" t="s">
        <v>826</v>
      </c>
    </row>
    <row r="222" spans="1:11" x14ac:dyDescent="0.25">
      <c r="A222" s="96" t="s">
        <v>467</v>
      </c>
      <c r="B222" s="44" t="str">
        <f>IF(C222="","",VLOOKUP($A222,'Infos Gerais'!$A$2:$D$101,4,FALSE))</f>
        <v>Vigente</v>
      </c>
      <c r="C222" s="5" t="str">
        <f>IF(A222="","",VLOOKUP($A222,'Infos Gerais'!$A$2:$I$101,7,FALSE))</f>
        <v>SECULT</v>
      </c>
      <c r="D222" s="6" t="str">
        <f>IF(C222="","",VLOOKUP($A222,'Infos Gerais'!$A$2:$I$101,9,FALSE))</f>
        <v>ICF</v>
      </c>
      <c r="E222" s="7" t="str">
        <f t="array" ref="E222">IFERROR(IF(G222="","",INDEX(Avaliações!$E$2:$E$1247,MATCH(A222&amp;G222,Avaliações!$A$2:$A$1247&amp;Avaliações!$G$2:$G$1247,FALSE))),"")</f>
        <v>Contrato de Gestão</v>
      </c>
      <c r="F222" s="43" t="str">
        <f t="array" ref="F222">IFERROR(IF(G222="","",IF(INDEX(Avaliações!$F$2:$F$1247,MATCH(A222&amp;G222,Avaliações!$A$2:$A$1247&amp;Avaliações!$G$2:$G$1247,FALSE))=0,"",INDEX(Avaliações!$F$2:$F$1247,MATCH(A222&amp;G222,Avaliações!$A$2:$A$1247&amp;Avaliações!$G$2:$G$1247,FALSE)))),"")</f>
        <v/>
      </c>
      <c r="G222" s="176">
        <v>1</v>
      </c>
      <c r="H222" s="126" t="s">
        <v>50</v>
      </c>
      <c r="I222" s="135">
        <f t="array" ref="I222">IFERROR(IF(G222="","",INDEX(Avaliações!H$2:H$688,MATCH($A222&amp;$G222,Avaliações!$A$2:$A$688&amp;Avaliações!$G$2:$G$688,FALSE))),"")</f>
        <v>44041</v>
      </c>
      <c r="J222" s="138">
        <f t="array" ref="J222">IFERROR(IF(E222="","",INDEX(Avaliações!I$2:I$1247,MATCH($A222&amp;$G222,Avaliações!$A$2:$A$1247&amp;Avaliações!$G$2:$G$1247,FALSE))),"")</f>
        <v>44104</v>
      </c>
      <c r="K222" s="126" t="s">
        <v>827</v>
      </c>
    </row>
    <row r="223" spans="1:11" x14ac:dyDescent="0.25">
      <c r="A223" s="96" t="s">
        <v>467</v>
      </c>
      <c r="B223" s="44" t="str">
        <f>IF(C223="","",VLOOKUP($A223,'Infos Gerais'!$A$2:$D$101,4,FALSE))</f>
        <v>Vigente</v>
      </c>
      <c r="C223" s="5" t="str">
        <f>IF(A223="","",VLOOKUP($A223,'Infos Gerais'!$A$2:$I$101,7,FALSE))</f>
        <v>SECULT</v>
      </c>
      <c r="D223" s="6" t="str">
        <f>IF(C223="","",VLOOKUP($A223,'Infos Gerais'!$A$2:$I$101,9,FALSE))</f>
        <v>ICF</v>
      </c>
      <c r="E223" s="7" t="str">
        <f t="array" ref="E223">IFERROR(IF(G223="","",INDEX(Avaliações!$E$2:$E$1247,MATCH(A223&amp;G223,Avaliações!$A$2:$A$1247&amp;Avaliações!$G$2:$G$1247,FALSE))),"")</f>
        <v>Contrato de Gestão</v>
      </c>
      <c r="F223" s="43" t="str">
        <f t="array" ref="F223">IFERROR(IF(G223="","",IF(INDEX(Avaliações!$F$2:$F$1247,MATCH(A223&amp;G223,Avaliações!$A$2:$A$1247&amp;Avaliações!$G$2:$G$1247,FALSE))=0,"",INDEX(Avaliações!$F$2:$F$1247,MATCH(A223&amp;G223,Avaliações!$A$2:$A$1247&amp;Avaliações!$G$2:$G$1247,FALSE)))),"")</f>
        <v/>
      </c>
      <c r="G223" s="176">
        <v>2</v>
      </c>
      <c r="H223" s="126" t="s">
        <v>32</v>
      </c>
      <c r="I223" s="135">
        <f t="array" ref="I223">IFERROR(IF(G223="","",INDEX(Avaliações!H$2:H$688,MATCH($A223&amp;$G223,Avaliações!$A$2:$A$688&amp;Avaliações!$G$2:$G$688,FALSE))),"")</f>
        <v>44105</v>
      </c>
      <c r="J223" s="138">
        <f t="array" ref="J223">IFERROR(IF(E223="","",INDEX(Avaliações!I$2:I$1247,MATCH($A223&amp;$G223,Avaliações!$A$2:$A$1247&amp;Avaliações!$G$2:$G$1247,FALSE))),"")</f>
        <v>44166</v>
      </c>
      <c r="K223" s="126" t="s">
        <v>828</v>
      </c>
    </row>
    <row r="224" spans="1:11" x14ac:dyDescent="0.25">
      <c r="A224" s="96" t="s">
        <v>467</v>
      </c>
      <c r="B224" s="44" t="str">
        <f>IF(C224="","",VLOOKUP($A224,'Infos Gerais'!$A$2:$D$101,4,FALSE))</f>
        <v>Vigente</v>
      </c>
      <c r="C224" s="5" t="str">
        <f>IF(A224="","",VLOOKUP($A224,'Infos Gerais'!$A$2:$I$101,7,FALSE))</f>
        <v>SECULT</v>
      </c>
      <c r="D224" s="6" t="str">
        <f>IF(C224="","",VLOOKUP($A224,'Infos Gerais'!$A$2:$I$101,9,FALSE))</f>
        <v>ICF</v>
      </c>
      <c r="E224" s="7" t="str">
        <f t="array" ref="E224">IFERROR(IF(G224="","",INDEX(Avaliações!$E$2:$E$1247,MATCH(A224&amp;G224,Avaliações!$A$2:$A$1247&amp;Avaliações!$G$2:$G$1247,FALSE))),"")</f>
        <v>Contrato de Gestão</v>
      </c>
      <c r="F224" s="43" t="str">
        <f t="array" ref="F224">IFERROR(IF(G224="","",IF(INDEX(Avaliações!$F$2:$F$1247,MATCH(A224&amp;G224,Avaliações!$A$2:$A$1247&amp;Avaliações!$G$2:$G$1247,FALSE))=0,"",INDEX(Avaliações!$F$2:$F$1247,MATCH(A224&amp;G224,Avaliações!$A$2:$A$1247&amp;Avaliações!$G$2:$G$1247,FALSE)))),"")</f>
        <v/>
      </c>
      <c r="G224" s="176">
        <v>2</v>
      </c>
      <c r="H224" s="126" t="s">
        <v>35</v>
      </c>
      <c r="I224" s="135">
        <f t="array" ref="I224">IFERROR(IF(G224="","",INDEX(Avaliações!H$2:H$688,MATCH($A224&amp;$G224,Avaliações!$A$2:$A$688&amp;Avaliações!$G$2:$G$688,FALSE))),"")</f>
        <v>44105</v>
      </c>
      <c r="J224" s="138">
        <f t="array" ref="J224">IFERROR(IF(E224="","",INDEX(Avaliações!I$2:I$1247,MATCH($A224&amp;$G224,Avaliações!$A$2:$A$1247&amp;Avaliações!$G$2:$G$1247,FALSE))),"")</f>
        <v>44166</v>
      </c>
      <c r="K224" s="126" t="s">
        <v>829</v>
      </c>
    </row>
    <row r="225" spans="1:11" x14ac:dyDescent="0.25">
      <c r="A225" s="96" t="s">
        <v>467</v>
      </c>
      <c r="B225" s="44" t="str">
        <f>IF(C225="","",VLOOKUP($A225,'Infos Gerais'!$A$2:$D$101,4,FALSE))</f>
        <v>Vigente</v>
      </c>
      <c r="C225" s="5" t="str">
        <f>IF(A225="","",VLOOKUP($A225,'Infos Gerais'!$A$2:$I$101,7,FALSE))</f>
        <v>SECULT</v>
      </c>
      <c r="D225" s="6" t="str">
        <f>IF(C225="","",VLOOKUP($A225,'Infos Gerais'!$A$2:$I$101,9,FALSE))</f>
        <v>ICF</v>
      </c>
      <c r="E225" s="7" t="str">
        <f t="array" ref="E225">IFERROR(IF(G225="","",INDEX(Avaliações!$E$2:$E$1247,MATCH(A225&amp;G225,Avaliações!$A$2:$A$1247&amp;Avaliações!$G$2:$G$1247,FALSE))),"")</f>
        <v>Contrato de Gestão</v>
      </c>
      <c r="F225" s="43" t="str">
        <f t="array" ref="F225">IFERROR(IF(G225="","",IF(INDEX(Avaliações!$F$2:$F$1247,MATCH(A225&amp;G225,Avaliações!$A$2:$A$1247&amp;Avaliações!$G$2:$G$1247,FALSE))=0,"",INDEX(Avaliações!$F$2:$F$1247,MATCH(A225&amp;G225,Avaliações!$A$2:$A$1247&amp;Avaliações!$G$2:$G$1247,FALSE)))),"")</f>
        <v/>
      </c>
      <c r="G225" s="176">
        <v>2</v>
      </c>
      <c r="H225" s="126" t="s">
        <v>47</v>
      </c>
      <c r="I225" s="135">
        <f t="array" ref="I225">IFERROR(IF(G225="","",INDEX(Avaliações!H$2:H$688,MATCH($A225&amp;$G225,Avaliações!$A$2:$A$688&amp;Avaliações!$G$2:$G$688,FALSE))),"")</f>
        <v>44105</v>
      </c>
      <c r="J225" s="138">
        <f t="array" ref="J225">IFERROR(IF(E225="","",INDEX(Avaliações!I$2:I$1247,MATCH($A225&amp;$G225,Avaliações!$A$2:$A$1247&amp;Avaliações!$G$2:$G$1247,FALSE))),"")</f>
        <v>44166</v>
      </c>
      <c r="K225" s="126" t="s">
        <v>830</v>
      </c>
    </row>
    <row r="226" spans="1:11" x14ac:dyDescent="0.25">
      <c r="A226" s="96" t="s">
        <v>467</v>
      </c>
      <c r="B226" s="44" t="str">
        <f>IF(C226="","",VLOOKUP($A226,'Infos Gerais'!$A$2:$D$101,4,FALSE))</f>
        <v>Vigente</v>
      </c>
      <c r="C226" s="5" t="str">
        <f>IF(A226="","",VLOOKUP($A226,'Infos Gerais'!$A$2:$I$101,7,FALSE))</f>
        <v>SECULT</v>
      </c>
      <c r="D226" s="6" t="str">
        <f>IF(C226="","",VLOOKUP($A226,'Infos Gerais'!$A$2:$I$101,9,FALSE))</f>
        <v>ICF</v>
      </c>
      <c r="E226" s="7" t="str">
        <f t="array" ref="E226">IFERROR(IF(G226="","",INDEX(Avaliações!$E$2:$E$1247,MATCH(A226&amp;G226,Avaliações!$A$2:$A$1247&amp;Avaliações!$G$2:$G$1247,FALSE))),"")</f>
        <v>Contrato de Gestão</v>
      </c>
      <c r="F226" s="43" t="str">
        <f t="array" ref="F226">IFERROR(IF(G226="","",IF(INDEX(Avaliações!$F$2:$F$1247,MATCH(A226&amp;G226,Avaliações!$A$2:$A$1247&amp;Avaliações!$G$2:$G$1247,FALSE))=0,"",INDEX(Avaliações!$F$2:$F$1247,MATCH(A226&amp;G226,Avaliações!$A$2:$A$1247&amp;Avaliações!$G$2:$G$1247,FALSE)))),"")</f>
        <v/>
      </c>
      <c r="G226" s="176">
        <v>2</v>
      </c>
      <c r="H226" s="126" t="s">
        <v>50</v>
      </c>
      <c r="I226" s="135">
        <f t="array" ref="I226">IFERROR(IF(G226="","",INDEX(Avaliações!H$2:H$688,MATCH($A226&amp;$G226,Avaliações!$A$2:$A$688&amp;Avaliações!$G$2:$G$688,FALSE))),"")</f>
        <v>44105</v>
      </c>
      <c r="J226" s="138">
        <f t="array" ref="J226">IFERROR(IF(E226="","",INDEX(Avaliações!I$2:I$1247,MATCH($A226&amp;$G226,Avaliações!$A$2:$A$1247&amp;Avaliações!$G$2:$G$1247,FALSE))),"")</f>
        <v>44166</v>
      </c>
      <c r="K226" s="126" t="s">
        <v>831</v>
      </c>
    </row>
    <row r="227" spans="1:11" x14ac:dyDescent="0.25">
      <c r="A227" s="96" t="s">
        <v>467</v>
      </c>
      <c r="B227" s="44" t="str">
        <f>IF(C227="","",VLOOKUP($A227,'Infos Gerais'!$A$2:$D$101,4,FALSE))</f>
        <v>Vigente</v>
      </c>
      <c r="C227" s="5" t="str">
        <f>IF(A227="","",VLOOKUP($A227,'Infos Gerais'!$A$2:$I$101,7,FALSE))</f>
        <v>SECULT</v>
      </c>
      <c r="D227" s="6" t="str">
        <f>IF(C227="","",VLOOKUP($A227,'Infos Gerais'!$A$2:$I$101,9,FALSE))</f>
        <v>ICF</v>
      </c>
      <c r="E227" s="7" t="str">
        <f t="array" ref="E227">IFERROR(IF(G227="","",INDEX(Avaliações!$E$2:$E$1247,MATCH(A227&amp;G227,Avaliações!$A$2:$A$1247&amp;Avaliações!$G$2:$G$1247,FALSE))),"")</f>
        <v>Contrato de Gestão</v>
      </c>
      <c r="F227" s="43" t="str">
        <f t="array" ref="F227">IFERROR(IF(G227="","",IF(INDEX(Avaliações!$F$2:$F$1247,MATCH(A227&amp;G227,Avaliações!$A$2:$A$1247&amp;Avaliações!$G$2:$G$1247,FALSE))=0,"",INDEX(Avaliações!$F$2:$F$1247,MATCH(A227&amp;G227,Avaliações!$A$2:$A$1247&amp;Avaliações!$G$2:$G$1247,FALSE)))),"")</f>
        <v/>
      </c>
      <c r="G227" s="176">
        <v>3</v>
      </c>
      <c r="H227" s="126" t="s">
        <v>32</v>
      </c>
      <c r="I227" s="135">
        <f t="array" ref="I227">IFERROR(IF(G227="","",INDEX(Avaliações!H$2:H$688,MATCH($A227&amp;$G227,Avaliações!$A$2:$A$688&amp;Avaliações!$G$2:$G$688,FALSE))),"")</f>
        <v>44197</v>
      </c>
      <c r="J227" s="138">
        <f t="array" ref="J227">IFERROR(IF(E227="","",INDEX(Avaliações!I$2:I$1247,MATCH($A227&amp;$G227,Avaliações!$A$2:$A$1247&amp;Avaliações!$G$2:$G$1247,FALSE))),"")</f>
        <v>44256</v>
      </c>
      <c r="K227" s="126" t="s">
        <v>832</v>
      </c>
    </row>
    <row r="228" spans="1:11" x14ac:dyDescent="0.25">
      <c r="A228" s="96" t="s">
        <v>467</v>
      </c>
      <c r="B228" s="44" t="str">
        <f>IF(C228="","",VLOOKUP($A228,'Infos Gerais'!$A$2:$D$101,4,FALSE))</f>
        <v>Vigente</v>
      </c>
      <c r="C228" s="5" t="str">
        <f>IF(A228="","",VLOOKUP($A228,'Infos Gerais'!$A$2:$I$101,7,FALSE))</f>
        <v>SECULT</v>
      </c>
      <c r="D228" s="6" t="str">
        <f>IF(C228="","",VLOOKUP($A228,'Infos Gerais'!$A$2:$I$101,9,FALSE))</f>
        <v>ICF</v>
      </c>
      <c r="E228" s="7" t="str">
        <f t="array" ref="E228">IFERROR(IF(G228="","",INDEX(Avaliações!$E$2:$E$1247,MATCH(A228&amp;G228,Avaliações!$A$2:$A$1247&amp;Avaliações!$G$2:$G$1247,FALSE))),"")</f>
        <v>Contrato de Gestão</v>
      </c>
      <c r="F228" s="43" t="str">
        <f t="array" ref="F228">IFERROR(IF(G228="","",IF(INDEX(Avaliações!$F$2:$F$1247,MATCH(A228&amp;G228,Avaliações!$A$2:$A$1247&amp;Avaliações!$G$2:$G$1247,FALSE))=0,"",INDEX(Avaliações!$F$2:$F$1247,MATCH(A228&amp;G228,Avaliações!$A$2:$A$1247&amp;Avaliações!$G$2:$G$1247,FALSE)))),"")</f>
        <v/>
      </c>
      <c r="G228" s="176">
        <v>3</v>
      </c>
      <c r="H228" s="126" t="s">
        <v>35</v>
      </c>
      <c r="I228" s="135">
        <f t="array" ref="I228">IFERROR(IF(G228="","",INDEX(Avaliações!H$2:H$688,MATCH($A228&amp;$G228,Avaliações!$A$2:$A$688&amp;Avaliações!$G$2:$G$688,FALSE))),"")</f>
        <v>44197</v>
      </c>
      <c r="J228" s="138">
        <f t="array" ref="J228">IFERROR(IF(E228="","",INDEX(Avaliações!I$2:I$1247,MATCH($A228&amp;$G228,Avaliações!$A$2:$A$1247&amp;Avaliações!$G$2:$G$1247,FALSE))),"")</f>
        <v>44256</v>
      </c>
      <c r="K228" s="126" t="s">
        <v>833</v>
      </c>
    </row>
    <row r="229" spans="1:11" x14ac:dyDescent="0.25">
      <c r="A229" s="96" t="s">
        <v>467</v>
      </c>
      <c r="B229" s="44" t="str">
        <f>IF(C229="","",VLOOKUP($A229,'Infos Gerais'!$A$2:$D$101,4,FALSE))</f>
        <v>Vigente</v>
      </c>
      <c r="C229" s="5" t="str">
        <f>IF(A229="","",VLOOKUP($A229,'Infos Gerais'!$A$2:$I$101,7,FALSE))</f>
        <v>SECULT</v>
      </c>
      <c r="D229" s="6" t="str">
        <f>IF(C229="","",VLOOKUP($A229,'Infos Gerais'!$A$2:$I$101,9,FALSE))</f>
        <v>ICF</v>
      </c>
      <c r="E229" s="7" t="str">
        <f t="array" ref="E229">IFERROR(IF(G229="","",INDEX(Avaliações!$E$2:$E$1247,MATCH(A229&amp;G229,Avaliações!$A$2:$A$1247&amp;Avaliações!$G$2:$G$1247,FALSE))),"")</f>
        <v>Contrato de Gestão</v>
      </c>
      <c r="F229" s="43" t="str">
        <f t="array" ref="F229">IFERROR(IF(G229="","",IF(INDEX(Avaliações!$F$2:$F$1247,MATCH(A229&amp;G229,Avaliações!$A$2:$A$1247&amp;Avaliações!$G$2:$G$1247,FALSE))=0,"",INDEX(Avaliações!$F$2:$F$1247,MATCH(A229&amp;G229,Avaliações!$A$2:$A$1247&amp;Avaliações!$G$2:$G$1247,FALSE)))),"")</f>
        <v/>
      </c>
      <c r="G229" s="176">
        <v>3</v>
      </c>
      <c r="H229" s="126" t="s">
        <v>47</v>
      </c>
      <c r="I229" s="135">
        <f t="array" ref="I229">IFERROR(IF(G229="","",INDEX(Avaliações!H$2:H$688,MATCH($A229&amp;$G229,Avaliações!$A$2:$A$688&amp;Avaliações!$G$2:$G$688,FALSE))),"")</f>
        <v>44197</v>
      </c>
      <c r="J229" s="138">
        <f t="array" ref="J229">IFERROR(IF(E229="","",INDEX(Avaliações!I$2:I$1247,MATCH($A229&amp;$G229,Avaliações!$A$2:$A$1247&amp;Avaliações!$G$2:$G$1247,FALSE))),"")</f>
        <v>44256</v>
      </c>
      <c r="K229" s="126" t="s">
        <v>834</v>
      </c>
    </row>
    <row r="230" spans="1:11" x14ac:dyDescent="0.25">
      <c r="A230" s="96" t="s">
        <v>467</v>
      </c>
      <c r="B230" s="44" t="str">
        <f>IF(C230="","",VLOOKUP($A230,'Infos Gerais'!$A$2:$D$101,4,FALSE))</f>
        <v>Vigente</v>
      </c>
      <c r="C230" s="5" t="str">
        <f>IF(A230="","",VLOOKUP($A230,'Infos Gerais'!$A$2:$I$101,7,FALSE))</f>
        <v>SECULT</v>
      </c>
      <c r="D230" s="6" t="str">
        <f>IF(C230="","",VLOOKUP($A230,'Infos Gerais'!$A$2:$I$101,9,FALSE))</f>
        <v>ICF</v>
      </c>
      <c r="E230" s="7" t="str">
        <f t="array" ref="E230">IFERROR(IF(G230="","",INDEX(Avaliações!$E$2:$E$1247,MATCH(A230&amp;G230,Avaliações!$A$2:$A$1247&amp;Avaliações!$G$2:$G$1247,FALSE))),"")</f>
        <v>Contrato de Gestão</v>
      </c>
      <c r="F230" s="43" t="str">
        <f t="array" ref="F230">IFERROR(IF(G230="","",IF(INDEX(Avaliações!$F$2:$F$1247,MATCH(A230&amp;G230,Avaliações!$A$2:$A$1247&amp;Avaliações!$G$2:$G$1247,FALSE))=0,"",INDEX(Avaliações!$F$2:$F$1247,MATCH(A230&amp;G230,Avaliações!$A$2:$A$1247&amp;Avaliações!$G$2:$G$1247,FALSE)))),"")</f>
        <v/>
      </c>
      <c r="G230" s="176">
        <v>3</v>
      </c>
      <c r="H230" s="126" t="s">
        <v>50</v>
      </c>
      <c r="I230" s="135">
        <f t="array" ref="I230">IFERROR(IF(G230="","",INDEX(Avaliações!H$2:H$688,MATCH($A230&amp;$G230,Avaliações!$A$2:$A$688&amp;Avaliações!$G$2:$G$688,FALSE))),"")</f>
        <v>44197</v>
      </c>
      <c r="J230" s="138">
        <f t="array" ref="J230">IFERROR(IF(E230="","",INDEX(Avaliações!I$2:I$1247,MATCH($A230&amp;$G230,Avaliações!$A$2:$A$1247&amp;Avaliações!$G$2:$G$1247,FALSE))),"")</f>
        <v>44256</v>
      </c>
      <c r="K230" s="126" t="s">
        <v>835</v>
      </c>
    </row>
    <row r="231" spans="1:11" x14ac:dyDescent="0.25">
      <c r="A231" s="96" t="s">
        <v>467</v>
      </c>
      <c r="B231" s="44" t="str">
        <f>IF(C231="","",VLOOKUP($A231,'Infos Gerais'!$A$2:$D$101,4,FALSE))</f>
        <v>Vigente</v>
      </c>
      <c r="C231" s="5" t="str">
        <f>IF(A231="","",VLOOKUP($A231,'Infos Gerais'!$A$2:$I$101,7,FALSE))</f>
        <v>SECULT</v>
      </c>
      <c r="D231" s="6" t="str">
        <f>IF(C231="","",VLOOKUP($A231,'Infos Gerais'!$A$2:$I$101,9,FALSE))</f>
        <v>ICF</v>
      </c>
      <c r="E231" s="7" t="str">
        <f t="array" ref="E231">IFERROR(IF(G231="","",INDEX(Avaliações!$E$2:$E$1247,MATCH(A231&amp;G231,Avaliações!$A$2:$A$1247&amp;Avaliações!$G$2:$G$1247,FALSE))),"")</f>
        <v>Contrato de Gestão</v>
      </c>
      <c r="F231" s="43" t="str">
        <f t="array" ref="F231">IFERROR(IF(G231="","",IF(INDEX(Avaliações!$F$2:$F$1247,MATCH(A231&amp;G231,Avaliações!$A$2:$A$1247&amp;Avaliações!$G$2:$G$1247,FALSE))=0,"",INDEX(Avaliações!$F$2:$F$1247,MATCH(A231&amp;G231,Avaliações!$A$2:$A$1247&amp;Avaliações!$G$2:$G$1247,FALSE)))),"")</f>
        <v/>
      </c>
      <c r="G231" s="176">
        <v>4</v>
      </c>
      <c r="H231" s="126" t="s">
        <v>32</v>
      </c>
      <c r="I231" s="135">
        <f t="array" ref="I231">IFERROR(IF(G231="","",INDEX(Avaliações!H$2:H$688,MATCH($A231&amp;$G231,Avaliações!$A$2:$A$688&amp;Avaliações!$G$2:$G$688,FALSE))),"")</f>
        <v>44287</v>
      </c>
      <c r="J231" s="138">
        <f t="array" ref="J231">IFERROR(IF(E231="","",INDEX(Avaliações!I$2:I$1247,MATCH($A231&amp;$G231,Avaliações!$A$2:$A$1247&amp;Avaliações!$G$2:$G$1247,FALSE))),"")</f>
        <v>44348</v>
      </c>
      <c r="K231" s="126" t="s">
        <v>836</v>
      </c>
    </row>
    <row r="232" spans="1:11" x14ac:dyDescent="0.25">
      <c r="A232" s="96" t="s">
        <v>467</v>
      </c>
      <c r="B232" s="44" t="str">
        <f>IF(C232="","",VLOOKUP($A232,'Infos Gerais'!$A$2:$D$101,4,FALSE))</f>
        <v>Vigente</v>
      </c>
      <c r="C232" s="5" t="str">
        <f>IF(A232="","",VLOOKUP($A232,'Infos Gerais'!$A$2:$I$101,7,FALSE))</f>
        <v>SECULT</v>
      </c>
      <c r="D232" s="6" t="str">
        <f>IF(C232="","",VLOOKUP($A232,'Infos Gerais'!$A$2:$I$101,9,FALSE))</f>
        <v>ICF</v>
      </c>
      <c r="E232" s="7" t="str">
        <f t="array" ref="E232">IFERROR(IF(G232="","",INDEX(Avaliações!$E$2:$E$1247,MATCH(A232&amp;G232,Avaliações!$A$2:$A$1247&amp;Avaliações!$G$2:$G$1247,FALSE))),"")</f>
        <v>Contrato de Gestão</v>
      </c>
      <c r="F232" s="43" t="str">
        <f t="array" ref="F232">IFERROR(IF(G232="","",IF(INDEX(Avaliações!$F$2:$F$1247,MATCH(A232&amp;G232,Avaliações!$A$2:$A$1247&amp;Avaliações!$G$2:$G$1247,FALSE))=0,"",INDEX(Avaliações!$F$2:$F$1247,MATCH(A232&amp;G232,Avaliações!$A$2:$A$1247&amp;Avaliações!$G$2:$G$1247,FALSE)))),"")</f>
        <v/>
      </c>
      <c r="G232" s="176">
        <v>4</v>
      </c>
      <c r="H232" s="126" t="s">
        <v>35</v>
      </c>
      <c r="I232" s="135">
        <f t="array" ref="I232">IFERROR(IF(G232="","",INDEX(Avaliações!H$2:H$688,MATCH($A232&amp;$G232,Avaliações!$A$2:$A$688&amp;Avaliações!$G$2:$G$688,FALSE))),"")</f>
        <v>44287</v>
      </c>
      <c r="J232" s="138">
        <f t="array" ref="J232">IFERROR(IF(E232="","",INDEX(Avaliações!I$2:I$1247,MATCH($A232&amp;$G232,Avaliações!$A$2:$A$1247&amp;Avaliações!$G$2:$G$1247,FALSE))),"")</f>
        <v>44348</v>
      </c>
      <c r="K232" s="126" t="s">
        <v>837</v>
      </c>
    </row>
    <row r="233" spans="1:11" x14ac:dyDescent="0.25">
      <c r="A233" s="96" t="s">
        <v>467</v>
      </c>
      <c r="B233" s="44" t="str">
        <f>IF(C233="","",VLOOKUP($A233,'Infos Gerais'!$A$2:$D$101,4,FALSE))</f>
        <v>Vigente</v>
      </c>
      <c r="C233" s="5" t="str">
        <f>IF(A233="","",VLOOKUP($A233,'Infos Gerais'!$A$2:$I$101,7,FALSE))</f>
        <v>SECULT</v>
      </c>
      <c r="D233" s="6" t="str">
        <f>IF(C233="","",VLOOKUP($A233,'Infos Gerais'!$A$2:$I$101,9,FALSE))</f>
        <v>ICF</v>
      </c>
      <c r="E233" s="7" t="str">
        <f t="array" ref="E233">IFERROR(IF(G233="","",INDEX(Avaliações!$E$2:$E$1247,MATCH(A233&amp;G233,Avaliações!$A$2:$A$1247&amp;Avaliações!$G$2:$G$1247,FALSE))),"")</f>
        <v>Contrato de Gestão</v>
      </c>
      <c r="F233" s="43" t="str">
        <f t="array" ref="F233">IFERROR(IF(G233="","",IF(INDEX(Avaliações!$F$2:$F$1247,MATCH(A233&amp;G233,Avaliações!$A$2:$A$1247&amp;Avaliações!$G$2:$G$1247,FALSE))=0,"",INDEX(Avaliações!$F$2:$F$1247,MATCH(A233&amp;G233,Avaliações!$A$2:$A$1247&amp;Avaliações!$G$2:$G$1247,FALSE)))),"")</f>
        <v/>
      </c>
      <c r="G233" s="176">
        <v>4</v>
      </c>
      <c r="H233" s="126" t="s">
        <v>47</v>
      </c>
      <c r="I233" s="135">
        <f t="array" ref="I233">IFERROR(IF(G233="","",INDEX(Avaliações!H$2:H$688,MATCH($A233&amp;$G233,Avaliações!$A$2:$A$688&amp;Avaliações!$G$2:$G$688,FALSE))),"")</f>
        <v>44287</v>
      </c>
      <c r="J233" s="138">
        <f t="array" ref="J233">IFERROR(IF(E233="","",INDEX(Avaliações!I$2:I$1247,MATCH($A233&amp;$G233,Avaliações!$A$2:$A$1247&amp;Avaliações!$G$2:$G$1247,FALSE))),"")</f>
        <v>44348</v>
      </c>
      <c r="K233" s="126" t="s">
        <v>838</v>
      </c>
    </row>
    <row r="234" spans="1:11" x14ac:dyDescent="0.25">
      <c r="A234" s="96" t="s">
        <v>467</v>
      </c>
      <c r="B234" s="44" t="str">
        <f>IF(C234="","",VLOOKUP($A234,'Infos Gerais'!$A$2:$D$101,4,FALSE))</f>
        <v>Vigente</v>
      </c>
      <c r="C234" s="5" t="str">
        <f>IF(A234="","",VLOOKUP($A234,'Infos Gerais'!$A$2:$I$101,7,FALSE))</f>
        <v>SECULT</v>
      </c>
      <c r="D234" s="6" t="str">
        <f>IF(C234="","",VLOOKUP($A234,'Infos Gerais'!$A$2:$I$101,9,FALSE))</f>
        <v>ICF</v>
      </c>
      <c r="E234" s="7" t="str">
        <f t="array" ref="E234">IFERROR(IF(G234="","",INDEX(Avaliações!$E$2:$E$1247,MATCH(A234&amp;G234,Avaliações!$A$2:$A$1247&amp;Avaliações!$G$2:$G$1247,FALSE))),"")</f>
        <v>Contrato de Gestão</v>
      </c>
      <c r="F234" s="43" t="str">
        <f t="array" ref="F234">IFERROR(IF(G234="","",IF(INDEX(Avaliações!$F$2:$F$1247,MATCH(A234&amp;G234,Avaliações!$A$2:$A$1247&amp;Avaliações!$G$2:$G$1247,FALSE))=0,"",INDEX(Avaliações!$F$2:$F$1247,MATCH(A234&amp;G234,Avaliações!$A$2:$A$1247&amp;Avaliações!$G$2:$G$1247,FALSE)))),"")</f>
        <v/>
      </c>
      <c r="G234" s="176">
        <v>4</v>
      </c>
      <c r="H234" s="126" t="s">
        <v>50</v>
      </c>
      <c r="I234" s="135">
        <f t="array" ref="I234">IFERROR(IF(G234="","",INDEX(Avaliações!H$2:H$688,MATCH($A234&amp;$G234,Avaliações!$A$2:$A$688&amp;Avaliações!$G$2:$G$688,FALSE))),"")</f>
        <v>44287</v>
      </c>
      <c r="J234" s="138">
        <f t="array" ref="J234">IFERROR(IF(E234="","",INDEX(Avaliações!I$2:I$1247,MATCH($A234&amp;$G234,Avaliações!$A$2:$A$1247&amp;Avaliações!$G$2:$G$1247,FALSE))),"")</f>
        <v>44348</v>
      </c>
      <c r="K234" s="126" t="s">
        <v>839</v>
      </c>
    </row>
    <row r="235" spans="1:11" x14ac:dyDescent="0.25">
      <c r="A235" s="96" t="s">
        <v>467</v>
      </c>
      <c r="B235" s="44" t="str">
        <f>IF(C235="","",VLOOKUP($A235,'Infos Gerais'!$A$2:$D$101,4,FALSE))</f>
        <v>Vigente</v>
      </c>
      <c r="C235" s="5" t="str">
        <f>IF(A235="","",VLOOKUP($A235,'Infos Gerais'!$A$2:$I$101,7,FALSE))</f>
        <v>SECULT</v>
      </c>
      <c r="D235" s="6" t="str">
        <f>IF(C235="","",VLOOKUP($A235,'Infos Gerais'!$A$2:$I$101,9,FALSE))</f>
        <v>ICF</v>
      </c>
      <c r="E235" s="7" t="str">
        <f t="array" ref="E235">IFERROR(IF(G235="","",INDEX(Avaliações!$E$2:$E$1247,MATCH(A235&amp;G235,Avaliações!$A$2:$A$1247&amp;Avaliações!$G$2:$G$1247,FALSE))),"")</f>
        <v>Contrato de Gestão</v>
      </c>
      <c r="F235" s="43" t="str">
        <f t="array" ref="F235">IFERROR(IF(G235="","",IF(INDEX(Avaliações!$F$2:$F$1247,MATCH(A235&amp;G235,Avaliações!$A$2:$A$1247&amp;Avaliações!$G$2:$G$1247,FALSE))=0,"",INDEX(Avaliações!$F$2:$F$1247,MATCH(A235&amp;G235,Avaliações!$A$2:$A$1247&amp;Avaliações!$G$2:$G$1247,FALSE)))),"")</f>
        <v/>
      </c>
      <c r="G235" s="176">
        <v>5</v>
      </c>
      <c r="H235" s="126" t="s">
        <v>32</v>
      </c>
      <c r="I235" s="135">
        <f t="array" ref="I235">IFERROR(IF(G235="","",INDEX(Avaliações!H$2:H$688,MATCH($A235&amp;$G235,Avaliações!$A$2:$A$688&amp;Avaliações!$G$2:$G$688,FALSE))),"")</f>
        <v>44378</v>
      </c>
      <c r="J235" s="138">
        <f t="array" ref="J235">IFERROR(IF(E235="","",INDEX(Avaliações!I$2:I$1247,MATCH($A235&amp;$G235,Avaliações!$A$2:$A$1247&amp;Avaliações!$G$2:$G$1247,FALSE))),"")</f>
        <v>44440</v>
      </c>
      <c r="K235" s="126" t="s">
        <v>840</v>
      </c>
    </row>
    <row r="236" spans="1:11" x14ac:dyDescent="0.25">
      <c r="A236" s="96" t="s">
        <v>467</v>
      </c>
      <c r="B236" s="44" t="str">
        <f>IF(C236="","",VLOOKUP($A236,'Infos Gerais'!$A$2:$D$101,4,FALSE))</f>
        <v>Vigente</v>
      </c>
      <c r="C236" s="5" t="str">
        <f>IF(A236="","",VLOOKUP($A236,'Infos Gerais'!$A$2:$I$101,7,FALSE))</f>
        <v>SECULT</v>
      </c>
      <c r="D236" s="6" t="str">
        <f>IF(C236="","",VLOOKUP($A236,'Infos Gerais'!$A$2:$I$101,9,FALSE))</f>
        <v>ICF</v>
      </c>
      <c r="E236" s="7" t="str">
        <f t="array" ref="E236">IFERROR(IF(G236="","",INDEX(Avaliações!$E$2:$E$1247,MATCH(A236&amp;G236,Avaliações!$A$2:$A$1247&amp;Avaliações!$G$2:$G$1247,FALSE))),"")</f>
        <v>Contrato de Gestão</v>
      </c>
      <c r="F236" s="43" t="str">
        <f t="array" ref="F236">IFERROR(IF(G236="","",IF(INDEX(Avaliações!$F$2:$F$1247,MATCH(A236&amp;G236,Avaliações!$A$2:$A$1247&amp;Avaliações!$G$2:$G$1247,FALSE))=0,"",INDEX(Avaliações!$F$2:$F$1247,MATCH(A236&amp;G236,Avaliações!$A$2:$A$1247&amp;Avaliações!$G$2:$G$1247,FALSE)))),"")</f>
        <v/>
      </c>
      <c r="G236" s="176">
        <v>5</v>
      </c>
      <c r="H236" s="126" t="s">
        <v>35</v>
      </c>
      <c r="I236" s="135">
        <f t="array" ref="I236">IFERROR(IF(G236="","",INDEX(Avaliações!H$2:H$688,MATCH($A236&amp;$G236,Avaliações!$A$2:$A$688&amp;Avaliações!$G$2:$G$688,FALSE))),"")</f>
        <v>44378</v>
      </c>
      <c r="J236" s="138">
        <f t="array" ref="J236">IFERROR(IF(E236="","",INDEX(Avaliações!I$2:I$1247,MATCH($A236&amp;$G236,Avaliações!$A$2:$A$1247&amp;Avaliações!$G$2:$G$1247,FALSE))),"")</f>
        <v>44440</v>
      </c>
      <c r="K236" s="126" t="s">
        <v>841</v>
      </c>
    </row>
    <row r="237" spans="1:11" x14ac:dyDescent="0.25">
      <c r="A237" s="96" t="s">
        <v>467</v>
      </c>
      <c r="B237" s="44" t="str">
        <f>IF(C237="","",VLOOKUP($A237,'Infos Gerais'!$A$2:$D$101,4,FALSE))</f>
        <v>Vigente</v>
      </c>
      <c r="C237" s="5" t="str">
        <f>IF(A237="","",VLOOKUP($A237,'Infos Gerais'!$A$2:$I$101,7,FALSE))</f>
        <v>SECULT</v>
      </c>
      <c r="D237" s="6" t="str">
        <f>IF(C237="","",VLOOKUP($A237,'Infos Gerais'!$A$2:$I$101,9,FALSE))</f>
        <v>ICF</v>
      </c>
      <c r="E237" s="7" t="str">
        <f t="array" ref="E237">IFERROR(IF(G237="","",INDEX(Avaliações!$E$2:$E$1247,MATCH(A237&amp;G237,Avaliações!$A$2:$A$1247&amp;Avaliações!$G$2:$G$1247,FALSE))),"")</f>
        <v>Contrato de Gestão</v>
      </c>
      <c r="F237" s="43" t="str">
        <f t="array" ref="F237">IFERROR(IF(G237="","",IF(INDEX(Avaliações!$F$2:$F$1247,MATCH(A237&amp;G237,Avaliações!$A$2:$A$1247&amp;Avaliações!$G$2:$G$1247,FALSE))=0,"",INDEX(Avaliações!$F$2:$F$1247,MATCH(A237&amp;G237,Avaliações!$A$2:$A$1247&amp;Avaliações!$G$2:$G$1247,FALSE)))),"")</f>
        <v/>
      </c>
      <c r="G237" s="176">
        <v>5</v>
      </c>
      <c r="H237" s="126" t="s">
        <v>47</v>
      </c>
      <c r="I237" s="135">
        <f t="array" ref="I237">IFERROR(IF(G237="","",INDEX(Avaliações!H$2:H$688,MATCH($A237&amp;$G237,Avaliações!$A$2:$A$688&amp;Avaliações!$G$2:$G$688,FALSE))),"")</f>
        <v>44378</v>
      </c>
      <c r="J237" s="138">
        <f t="array" ref="J237">IFERROR(IF(E237="","",INDEX(Avaliações!I$2:I$1247,MATCH($A237&amp;$G237,Avaliações!$A$2:$A$1247&amp;Avaliações!$G$2:$G$1247,FALSE))),"")</f>
        <v>44440</v>
      </c>
      <c r="K237" s="126" t="s">
        <v>842</v>
      </c>
    </row>
    <row r="238" spans="1:11" x14ac:dyDescent="0.25">
      <c r="A238" s="96" t="s">
        <v>467</v>
      </c>
      <c r="B238" s="44" t="str">
        <f>IF(C238="","",VLOOKUP($A238,'Infos Gerais'!$A$2:$D$101,4,FALSE))</f>
        <v>Vigente</v>
      </c>
      <c r="C238" s="5" t="str">
        <f>IF(A238="","",VLOOKUP($A238,'Infos Gerais'!$A$2:$I$101,7,FALSE))</f>
        <v>SECULT</v>
      </c>
      <c r="D238" s="6" t="str">
        <f>IF(C238="","",VLOOKUP($A238,'Infos Gerais'!$A$2:$I$101,9,FALSE))</f>
        <v>ICF</v>
      </c>
      <c r="E238" s="7" t="str">
        <f t="array" ref="E238">IFERROR(IF(G238="","",INDEX(Avaliações!$E$2:$E$1247,MATCH(A238&amp;G238,Avaliações!$A$2:$A$1247&amp;Avaliações!$G$2:$G$1247,FALSE))),"")</f>
        <v>Contrato de Gestão</v>
      </c>
      <c r="F238" s="43" t="str">
        <f t="array" ref="F238">IFERROR(IF(G238="","",IF(INDEX(Avaliações!$F$2:$F$1247,MATCH(A238&amp;G238,Avaliações!$A$2:$A$1247&amp;Avaliações!$G$2:$G$1247,FALSE))=0,"",INDEX(Avaliações!$F$2:$F$1247,MATCH(A238&amp;G238,Avaliações!$A$2:$A$1247&amp;Avaliações!$G$2:$G$1247,FALSE)))),"")</f>
        <v/>
      </c>
      <c r="G238" s="176">
        <v>5</v>
      </c>
      <c r="H238" s="126" t="s">
        <v>50</v>
      </c>
      <c r="I238" s="135">
        <f t="array" ref="I238">IFERROR(IF(G238="","",INDEX(Avaliações!H$2:H$688,MATCH($A238&amp;$G238,Avaliações!$A$2:$A$688&amp;Avaliações!$G$2:$G$688,FALSE))),"")</f>
        <v>44378</v>
      </c>
      <c r="J238" s="138">
        <f t="array" ref="J238">IFERROR(IF(E238="","",INDEX(Avaliações!I$2:I$1247,MATCH($A238&amp;$G238,Avaliações!$A$2:$A$1247&amp;Avaliações!$G$2:$G$1247,FALSE))),"")</f>
        <v>44440</v>
      </c>
      <c r="K238" s="126" t="s">
        <v>843</v>
      </c>
    </row>
    <row r="239" spans="1:11" x14ac:dyDescent="0.25">
      <c r="A239" s="96" t="s">
        <v>467</v>
      </c>
      <c r="B239" s="44" t="str">
        <f>IF(C239="","",VLOOKUP($A239,'Infos Gerais'!$A$2:$D$101,4,FALSE))</f>
        <v>Vigente</v>
      </c>
      <c r="C239" s="5" t="str">
        <f>IF(A239="","",VLOOKUP($A239,'Infos Gerais'!$A$2:$I$101,7,FALSE))</f>
        <v>SECULT</v>
      </c>
      <c r="D239" s="6" t="str">
        <f>IF(C239="","",VLOOKUP($A239,'Infos Gerais'!$A$2:$I$101,9,FALSE))</f>
        <v>ICF</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6">
        <v>6</v>
      </c>
      <c r="H239" s="126" t="s">
        <v>32</v>
      </c>
      <c r="I239" s="135">
        <f t="array" ref="I239">IFERROR(IF(G239="","",INDEX(Avaliações!H$2:H$688,MATCH($A239&amp;$G239,Avaliações!$A$2:$A$688&amp;Avaliações!$G$2:$G$688,FALSE))),"")</f>
        <v>44470</v>
      </c>
      <c r="J239" s="138">
        <f t="array" ref="J239">IFERROR(IF(E239="","",INDEX(Avaliações!I$2:I$1247,MATCH($A239&amp;$G239,Avaliações!$A$2:$A$1247&amp;Avaliações!$G$2:$G$1247,FALSE))),"")</f>
        <v>44531</v>
      </c>
      <c r="K239" s="126" t="s">
        <v>844</v>
      </c>
    </row>
    <row r="240" spans="1:11" x14ac:dyDescent="0.25">
      <c r="A240" s="96" t="s">
        <v>467</v>
      </c>
      <c r="B240" s="44" t="str">
        <f>IF(C240="","",VLOOKUP($A240,'Infos Gerais'!$A$2:$D$101,4,FALSE))</f>
        <v>Vigente</v>
      </c>
      <c r="C240" s="5" t="str">
        <f>IF(A240="","",VLOOKUP($A240,'Infos Gerais'!$A$2:$I$101,7,FALSE))</f>
        <v>SECULT</v>
      </c>
      <c r="D240" s="6" t="str">
        <f>IF(C240="","",VLOOKUP($A240,'Infos Gerais'!$A$2:$I$101,9,FALSE))</f>
        <v>ICF</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6">
        <v>6</v>
      </c>
      <c r="H240" s="126" t="s">
        <v>35</v>
      </c>
      <c r="I240" s="135">
        <f t="array" ref="I240">IFERROR(IF(G240="","",INDEX(Avaliações!H$2:H$688,MATCH($A240&amp;$G240,Avaliações!$A$2:$A$688&amp;Avaliações!$G$2:$G$688,FALSE))),"")</f>
        <v>44470</v>
      </c>
      <c r="J240" s="138">
        <f t="array" ref="J240">IFERROR(IF(E240="","",INDEX(Avaliações!I$2:I$1247,MATCH($A240&amp;$G240,Avaliações!$A$2:$A$1247&amp;Avaliações!$G$2:$G$1247,FALSE))),"")</f>
        <v>44531</v>
      </c>
      <c r="K240" s="126" t="s">
        <v>845</v>
      </c>
    </row>
    <row r="241" spans="1:11" x14ac:dyDescent="0.25">
      <c r="A241" s="96" t="s">
        <v>467</v>
      </c>
      <c r="B241" s="44" t="str">
        <f>IF(C241="","",VLOOKUP($A241,'Infos Gerais'!$A$2:$D$101,4,FALSE))</f>
        <v>Vigente</v>
      </c>
      <c r="C241" s="5" t="str">
        <f>IF(A241="","",VLOOKUP($A241,'Infos Gerais'!$A$2:$I$101,7,FALSE))</f>
        <v>SECULT</v>
      </c>
      <c r="D241" s="6" t="str">
        <f>IF(C241="","",VLOOKUP($A241,'Infos Gerais'!$A$2:$I$101,9,FALSE))</f>
        <v>ICF</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6">
        <v>6</v>
      </c>
      <c r="H241" s="126" t="s">
        <v>47</v>
      </c>
      <c r="I241" s="135">
        <f t="array" ref="I241">IFERROR(IF(G241="","",INDEX(Avaliações!H$2:H$688,MATCH($A241&amp;$G241,Avaliações!$A$2:$A$688&amp;Avaliações!$G$2:$G$688,FALSE))),"")</f>
        <v>44470</v>
      </c>
      <c r="J241" s="138">
        <f t="array" ref="J241">IFERROR(IF(E241="","",INDEX(Avaliações!I$2:I$1247,MATCH($A241&amp;$G241,Avaliações!$A$2:$A$1247&amp;Avaliações!$G$2:$G$1247,FALSE))),"")</f>
        <v>44531</v>
      </c>
      <c r="K241" s="126" t="s">
        <v>846</v>
      </c>
    </row>
    <row r="242" spans="1:11" x14ac:dyDescent="0.25">
      <c r="A242" s="96" t="s">
        <v>467</v>
      </c>
      <c r="B242" s="44" t="str">
        <f>IF(C242="","",VLOOKUP($A242,'Infos Gerais'!$A$2:$D$101,4,FALSE))</f>
        <v>Vigente</v>
      </c>
      <c r="C242" s="5" t="str">
        <f>IF(A242="","",VLOOKUP($A242,'Infos Gerais'!$A$2:$I$101,7,FALSE))</f>
        <v>SECULT</v>
      </c>
      <c r="D242" s="6" t="str">
        <f>IF(C242="","",VLOOKUP($A242,'Infos Gerais'!$A$2:$I$101,9,FALSE))</f>
        <v>ICF</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6">
        <v>6</v>
      </c>
      <c r="H242" s="126" t="s">
        <v>50</v>
      </c>
      <c r="I242" s="135">
        <f t="array" ref="I242">IFERROR(IF(G242="","",INDEX(Avaliações!H$2:H$688,MATCH($A242&amp;$G242,Avaliações!$A$2:$A$688&amp;Avaliações!$G$2:$G$688,FALSE))),"")</f>
        <v>44470</v>
      </c>
      <c r="J242" s="138">
        <f t="array" ref="J242">IFERROR(IF(E242="","",INDEX(Avaliações!I$2:I$1247,MATCH($A242&amp;$G242,Avaliações!$A$2:$A$1247&amp;Avaliações!$G$2:$G$1247,FALSE))),"")</f>
        <v>44531</v>
      </c>
      <c r="K242" s="184" t="s">
        <v>847</v>
      </c>
    </row>
    <row r="243" spans="1:11" x14ac:dyDescent="0.25">
      <c r="A243" s="96" t="s">
        <v>467</v>
      </c>
      <c r="B243" s="44" t="str">
        <f>IF(C243="","",VLOOKUP($A243,'Infos Gerais'!$A$2:$D$101,4,FALSE))</f>
        <v>Vigente</v>
      </c>
      <c r="C243" s="5" t="str">
        <f>IF(A243="","",VLOOKUP($A243,'Infos Gerais'!$A$2:$I$101,7,FALSE))</f>
        <v>SECULT</v>
      </c>
      <c r="D243" s="6" t="str">
        <f>IF(C243="","",VLOOKUP($A243,'Infos Gerais'!$A$2:$I$101,9,FALSE))</f>
        <v>ICF</v>
      </c>
      <c r="E243" s="7" t="str" cm="1">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6">
        <v>7</v>
      </c>
      <c r="H243" s="126" t="s">
        <v>44</v>
      </c>
      <c r="I243" s="135">
        <f t="array" ref="I243">IFERROR(IF(G243="","",INDEX(Avaliações!H$2:H$688,MATCH($A243&amp;$G243,Avaliações!$A$2:$A$688&amp;Avaliações!$G$2:$G$688,FALSE))),"")</f>
        <v>44562</v>
      </c>
      <c r="J243" s="138">
        <f t="array" ref="J243">IFERROR(IF(E243="","",INDEX(Avaliações!I$2:I$1247,MATCH($A243&amp;$G243,Avaliações!$A$2:$A$1247&amp;Avaliações!$G$2:$G$1247,FALSE))),"")</f>
        <v>44621</v>
      </c>
      <c r="K243" s="184" t="s">
        <v>848</v>
      </c>
    </row>
    <row r="244" spans="1:11" x14ac:dyDescent="0.25">
      <c r="A244" s="96" t="s">
        <v>467</v>
      </c>
      <c r="B244" s="44" t="str">
        <f>IF(C244="","",VLOOKUP($A244,'Infos Gerais'!$A$2:$D$101,4,FALSE))</f>
        <v>Vigente</v>
      </c>
      <c r="C244" s="5" t="str">
        <f>IF(A244="","",VLOOKUP($A244,'Infos Gerais'!$A$2:$I$101,7,FALSE))</f>
        <v>SECULT</v>
      </c>
      <c r="D244" s="6" t="str">
        <f>IF(C244="","",VLOOKUP($A244,'Infos Gerais'!$A$2:$I$101,9,FALSE))</f>
        <v>ICF</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6">
        <v>7</v>
      </c>
      <c r="H244" s="126" t="s">
        <v>47</v>
      </c>
      <c r="I244" s="135">
        <f t="array" ref="I244">IFERROR(IF(G244="","",INDEX(Avaliações!H$2:H$688,MATCH($A244&amp;$G244,Avaliações!$A$2:$A$688&amp;Avaliações!$G$2:$G$688,FALSE))),"")</f>
        <v>44562</v>
      </c>
      <c r="J244" s="138">
        <f t="array" ref="J244">IFERROR(IF(E244="","",INDEX(Avaliações!I$2:I$1247,MATCH($A244&amp;$G244,Avaliações!$A$2:$A$1247&amp;Avaliações!$G$2:$G$1247,FALSE))),"")</f>
        <v>44621</v>
      </c>
      <c r="K244" s="184" t="s">
        <v>849</v>
      </c>
    </row>
    <row r="245" spans="1:11" x14ac:dyDescent="0.25">
      <c r="A245" s="96" t="s">
        <v>467</v>
      </c>
      <c r="B245" s="44" t="str">
        <f>IF(C245="","",VLOOKUP($A245,'Infos Gerais'!$A$2:$D$101,4,FALSE))</f>
        <v>Vigente</v>
      </c>
      <c r="C245" s="5" t="str">
        <f>IF(A245="","",VLOOKUP($A245,'Infos Gerais'!$A$2:$I$101,7,FALSE))</f>
        <v>SECULT</v>
      </c>
      <c r="D245" s="6" t="str">
        <f>IF(C245="","",VLOOKUP($A245,'Infos Gerais'!$A$2:$I$101,9,FALSE))</f>
        <v>ICF</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6">
        <v>7</v>
      </c>
      <c r="H245" s="126" t="s">
        <v>35</v>
      </c>
      <c r="I245" s="135">
        <f t="array" ref="I245">IFERROR(IF(G245="","",INDEX(Avaliações!H$2:H$688,MATCH($A245&amp;$G245,Avaliações!$A$2:$A$688&amp;Avaliações!$G$2:$G$688,FALSE))),"")</f>
        <v>44562</v>
      </c>
      <c r="J245" s="138">
        <f t="array" ref="J245">IFERROR(IF(E245="","",INDEX(Avaliações!I$2:I$1247,MATCH($A245&amp;$G245,Avaliações!$A$2:$A$1247&amp;Avaliações!$G$2:$G$1247,FALSE))),"")</f>
        <v>44621</v>
      </c>
      <c r="K245" s="184" t="s">
        <v>850</v>
      </c>
    </row>
    <row r="246" spans="1:11" x14ac:dyDescent="0.25">
      <c r="A246" s="96" t="s">
        <v>467</v>
      </c>
      <c r="B246" s="44" t="str">
        <f>IF(C246="","",VLOOKUP($A246,'Infos Gerais'!$A$2:$D$101,4,FALSE))</f>
        <v>Vigente</v>
      </c>
      <c r="C246" s="5" t="str">
        <f>IF(A246="","",VLOOKUP($A246,'Infos Gerais'!$A$2:$I$101,7,FALSE))</f>
        <v>SECULT</v>
      </c>
      <c r="D246" s="6" t="str">
        <f>IF(C246="","",VLOOKUP($A246,'Infos Gerais'!$A$2:$I$101,9,FALSE))</f>
        <v>ICF</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6">
        <v>7</v>
      </c>
      <c r="H246" s="126" t="s">
        <v>32</v>
      </c>
      <c r="I246" s="135">
        <f t="array" ref="I246">IFERROR(IF(G246="","",INDEX(Avaliações!H$2:H$688,MATCH($A246&amp;$G246,Avaliações!$A$2:$A$688&amp;Avaliações!$G$2:$G$688,FALSE))),"")</f>
        <v>44562</v>
      </c>
      <c r="J246" s="138">
        <f t="array" ref="J246">IFERROR(IF(E246="","",INDEX(Avaliações!I$2:I$1247,MATCH($A246&amp;$G246,Avaliações!$A$2:$A$1247&amp;Avaliações!$G$2:$G$1247,FALSE))),"")</f>
        <v>44621</v>
      </c>
      <c r="K246" s="184" t="s">
        <v>851</v>
      </c>
    </row>
    <row r="247" spans="1:11" x14ac:dyDescent="0.25">
      <c r="A247" s="96" t="s">
        <v>467</v>
      </c>
      <c r="B247" s="44" t="str">
        <f>IF(C247="","",VLOOKUP($A247,'Infos Gerais'!$A$2:$D$101,4,FALSE))</f>
        <v>Vigente</v>
      </c>
      <c r="C247" s="5" t="str">
        <f>IF(A247="","",VLOOKUP($A247,'Infos Gerais'!$A$2:$I$101,7,FALSE))</f>
        <v>SECULT</v>
      </c>
      <c r="D247" s="6" t="str">
        <f>IF(C247="","",VLOOKUP($A247,'Infos Gerais'!$A$2:$I$101,9,FALSE))</f>
        <v>ICF</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6">
        <v>8</v>
      </c>
      <c r="H247" s="126" t="s">
        <v>44</v>
      </c>
      <c r="I247" s="135">
        <f t="array" ref="I247">IFERROR(IF(G247="","",INDEX(Avaliações!H$2:H$688,MATCH($A247&amp;$G247,Avaliações!$A$2:$A$688&amp;Avaliações!$G$2:$G$688,FALSE))),"")</f>
        <v>44652</v>
      </c>
      <c r="J247" s="138">
        <f t="array" ref="J247">IFERROR(IF(E247="","",INDEX(Avaliações!I$2:I$1247,MATCH($A247&amp;$G247,Avaliações!$A$2:$A$1247&amp;Avaliações!$G$2:$G$1247,FALSE))),"")</f>
        <v>44713</v>
      </c>
      <c r="K247" s="184" t="s">
        <v>852</v>
      </c>
    </row>
    <row r="248" spans="1:11" x14ac:dyDescent="0.25">
      <c r="A248" s="96" t="s">
        <v>467</v>
      </c>
      <c r="B248" s="44" t="str">
        <f>IF(C248="","",VLOOKUP($A248,'Infos Gerais'!$A$2:$D$101,4,FALSE))</f>
        <v>Vigente</v>
      </c>
      <c r="C248" s="5" t="str">
        <f>IF(A248="","",VLOOKUP($A248,'Infos Gerais'!$A$2:$I$101,7,FALSE))</f>
        <v>SECULT</v>
      </c>
      <c r="D248" s="6" t="str">
        <f>IF(C248="","",VLOOKUP($A248,'Infos Gerais'!$A$2:$I$101,9,FALSE))</f>
        <v>ICF</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6">
        <v>8</v>
      </c>
      <c r="H248" s="126" t="s">
        <v>47</v>
      </c>
      <c r="I248" s="135">
        <f t="array" ref="I248">IFERROR(IF(G248="","",INDEX(Avaliações!H$2:H$688,MATCH($A248&amp;$G248,Avaliações!$A$2:$A$688&amp;Avaliações!$G$2:$G$688,FALSE))),"")</f>
        <v>44652</v>
      </c>
      <c r="J248" s="138">
        <f t="array" ref="J248">IFERROR(IF(E248="","",INDEX(Avaliações!I$2:I$1247,MATCH($A248&amp;$G248,Avaliações!$A$2:$A$1247&amp;Avaliações!$G$2:$G$1247,FALSE))),"")</f>
        <v>44713</v>
      </c>
      <c r="K248" s="184" t="s">
        <v>853</v>
      </c>
    </row>
    <row r="249" spans="1:11" x14ac:dyDescent="0.25">
      <c r="A249" s="96" t="s">
        <v>467</v>
      </c>
      <c r="B249" s="44" t="str">
        <f>IF(C249="","",VLOOKUP($A249,'Infos Gerais'!$A$2:$D$101,4,FALSE))</f>
        <v>Vigente</v>
      </c>
      <c r="C249" s="5" t="str">
        <f>IF(A249="","",VLOOKUP($A249,'Infos Gerais'!$A$2:$I$101,7,FALSE))</f>
        <v>SECULT</v>
      </c>
      <c r="D249" s="6" t="str">
        <f>IF(C249="","",VLOOKUP($A249,'Infos Gerais'!$A$2:$I$101,9,FALSE))</f>
        <v>ICF</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6">
        <v>8</v>
      </c>
      <c r="H249" s="126" t="s">
        <v>35</v>
      </c>
      <c r="I249" s="135">
        <f t="array" ref="I249">IFERROR(IF(G249="","",INDEX(Avaliações!H$2:H$688,MATCH($A249&amp;$G249,Avaliações!$A$2:$A$688&amp;Avaliações!$G$2:$G$688,FALSE))),"")</f>
        <v>44652</v>
      </c>
      <c r="J249" s="138">
        <f t="array" ref="J249">IFERROR(IF(E249="","",INDEX(Avaliações!I$2:I$1247,MATCH($A249&amp;$G249,Avaliações!$A$2:$A$1247&amp;Avaliações!$G$2:$G$1247,FALSE))),"")</f>
        <v>44713</v>
      </c>
      <c r="K249" s="184" t="s">
        <v>854</v>
      </c>
    </row>
    <row r="250" spans="1:11" x14ac:dyDescent="0.25">
      <c r="A250" s="96" t="s">
        <v>467</v>
      </c>
      <c r="B250" s="44" t="str">
        <f>IF(C250="","",VLOOKUP($A250,'Infos Gerais'!$A$2:$D$101,4,FALSE))</f>
        <v>Vigente</v>
      </c>
      <c r="C250" s="5" t="str">
        <f>IF(A250="","",VLOOKUP($A250,'Infos Gerais'!$A$2:$I$101,7,FALSE))</f>
        <v>SECULT</v>
      </c>
      <c r="D250" s="6" t="str">
        <f>IF(C250="","",VLOOKUP($A250,'Infos Gerais'!$A$2:$I$101,9,FALSE))</f>
        <v>ICF</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6">
        <v>8</v>
      </c>
      <c r="H250" s="126" t="s">
        <v>32</v>
      </c>
      <c r="I250" s="135">
        <f t="array" ref="I250">IFERROR(IF(G250="","",INDEX(Avaliações!H$2:H$688,MATCH($A250&amp;$G250,Avaliações!$A$2:$A$688&amp;Avaliações!$G$2:$G$688,FALSE))),"")</f>
        <v>44652</v>
      </c>
      <c r="J250" s="138">
        <f t="array" ref="J250">IFERROR(IF(E250="","",INDEX(Avaliações!I$2:I$1247,MATCH($A250&amp;$G250,Avaliações!$A$2:$A$1247&amp;Avaliações!$G$2:$G$1247,FALSE))),"")</f>
        <v>44713</v>
      </c>
      <c r="K250" s="184" t="s">
        <v>855</v>
      </c>
    </row>
    <row r="251" spans="1:11" x14ac:dyDescent="0.25">
      <c r="A251" s="96" t="s">
        <v>467</v>
      </c>
      <c r="B251" s="44" t="str">
        <f>IF(C251="","",VLOOKUP($A251,'Infos Gerais'!$A$2:$D$101,4,FALSE))</f>
        <v>Vigente</v>
      </c>
      <c r="C251" s="5" t="str">
        <f>IF(A251="","",VLOOKUP($A251,'Infos Gerais'!$A$2:$I$101,7,FALSE))</f>
        <v>SECULT</v>
      </c>
      <c r="D251" s="6" t="str">
        <f>IF(C251="","",VLOOKUP($A251,'Infos Gerais'!$A$2:$I$101,9,FALSE))</f>
        <v>ICF</v>
      </c>
      <c r="E251" s="7" t="str">
        <f t="array" ref="E251">IFERROR(IF(G251="","",INDEX(Avaliações!$E$2:$E$1247,MATCH(A251&amp;G251,Avaliações!$A$2:$A$1247&amp;Avaliações!$G$2:$G$1247,FALSE))),"")</f>
        <v>1º Termo Aditivo</v>
      </c>
      <c r="F251" s="43" t="str" cm="1">
        <f t="array" ref="F251">IFERROR(IF(G251="","",IF(INDEX(Avaliações!$F$2:$F$1247,MATCH(A251&amp;G251,Avaliações!$A$2:$A$1247&amp;Avaliações!$G$2:$G$1247,FALSE))=0,"",INDEX(Avaliações!$F$2:$F$1247,MATCH(A251&amp;G251,Avaliações!$A$2:$A$1247&amp;Avaliações!$G$2:$G$1247,FALSE)))),"")</f>
        <v/>
      </c>
      <c r="G251" s="176">
        <v>9</v>
      </c>
      <c r="H251" s="126" t="s">
        <v>50</v>
      </c>
      <c r="I251" s="135">
        <f t="array" ref="I251">IFERROR(IF(G251="","",INDEX(Avaliações!H$2:H$688,MATCH($A251&amp;$G251,Avaliações!$A$2:$A$688&amp;Avaliações!$G$2:$G$688,FALSE))),"")</f>
        <v>44743</v>
      </c>
      <c r="J251" s="138">
        <f t="array" ref="J251">IFERROR(IF(E251="","",INDEX(Avaliações!I$2:I$1247,MATCH($A251&amp;$G251,Avaliações!$A$2:$A$1247&amp;Avaliações!$G$2:$G$1247,FALSE))),"")</f>
        <v>44834</v>
      </c>
      <c r="K251" s="184" t="s">
        <v>856</v>
      </c>
    </row>
    <row r="252" spans="1:11" x14ac:dyDescent="0.25">
      <c r="A252" s="96" t="s">
        <v>467</v>
      </c>
      <c r="B252" s="44" t="str">
        <f>IF(C252="","",VLOOKUP($A252,'Infos Gerais'!$A$2:$D$101,4,FALSE))</f>
        <v>Vigente</v>
      </c>
      <c r="C252" s="5" t="str">
        <f>IF(A252="","",VLOOKUP($A252,'Infos Gerais'!$A$2:$I$101,7,FALSE))</f>
        <v>SECULT</v>
      </c>
      <c r="D252" s="6" t="str">
        <f>IF(C252="","",VLOOKUP($A252,'Infos Gerais'!$A$2:$I$101,9,FALSE))</f>
        <v>ICF</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6">
        <v>9</v>
      </c>
      <c r="H252" s="126" t="s">
        <v>47</v>
      </c>
      <c r="I252" s="135">
        <f t="array" ref="I252">IFERROR(IF(G252="","",INDEX(Avaliações!H$2:H$688,MATCH($A252&amp;$G252,Avaliações!$A$2:$A$688&amp;Avaliações!$G$2:$G$688,FALSE))),"")</f>
        <v>44743</v>
      </c>
      <c r="J252" s="138">
        <f t="array" ref="J252">IFERROR(IF(E252="","",INDEX(Avaliações!I$2:I$1247,MATCH($A252&amp;$G252,Avaliações!$A$2:$A$1247&amp;Avaliações!$G$2:$G$1247,FALSE))),"")</f>
        <v>44834</v>
      </c>
      <c r="K252" s="184" t="s">
        <v>857</v>
      </c>
    </row>
    <row r="253" spans="1:11" x14ac:dyDescent="0.25">
      <c r="A253" s="96" t="s">
        <v>467</v>
      </c>
      <c r="B253" s="44" t="str">
        <f>IF(C253="","",VLOOKUP($A253,'Infos Gerais'!$A$2:$D$101,4,FALSE))</f>
        <v>Vigente</v>
      </c>
      <c r="C253" s="5" t="str">
        <f>IF(A253="","",VLOOKUP($A253,'Infos Gerais'!$A$2:$I$101,7,FALSE))</f>
        <v>SECULT</v>
      </c>
      <c r="D253" s="6" t="str">
        <f>IF(C253="","",VLOOKUP($A253,'Infos Gerais'!$A$2:$I$101,9,FALSE))</f>
        <v>ICF</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6">
        <v>9</v>
      </c>
      <c r="H253" s="126" t="s">
        <v>35</v>
      </c>
      <c r="I253" s="135">
        <f t="array" ref="I253">IFERROR(IF(G253="","",INDEX(Avaliações!H$2:H$688,MATCH($A253&amp;$G253,Avaliações!$A$2:$A$688&amp;Avaliações!$G$2:$G$688,FALSE))),"")</f>
        <v>44743</v>
      </c>
      <c r="J253" s="138">
        <f t="array" ref="J253">IFERROR(IF(E253="","",INDEX(Avaliações!I$2:I$1247,MATCH($A253&amp;$G253,Avaliações!$A$2:$A$1247&amp;Avaliações!$G$2:$G$1247,FALSE))),"")</f>
        <v>44834</v>
      </c>
      <c r="K253" s="184" t="s">
        <v>858</v>
      </c>
    </row>
    <row r="254" spans="1:11" x14ac:dyDescent="0.25">
      <c r="A254" s="96" t="s">
        <v>467</v>
      </c>
      <c r="B254" s="44" t="str">
        <f>IF(C254="","",VLOOKUP($A254,'Infos Gerais'!$A$2:$D$101,4,FALSE))</f>
        <v>Vigente</v>
      </c>
      <c r="C254" s="5" t="str">
        <f>IF(A254="","",VLOOKUP($A254,'Infos Gerais'!$A$2:$I$101,7,FALSE))</f>
        <v>SECULT</v>
      </c>
      <c r="D254" s="6" t="str">
        <f>IF(C254="","",VLOOKUP($A254,'Infos Gerais'!$A$2:$I$101,9,FALSE))</f>
        <v>ICF</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6">
        <v>9</v>
      </c>
      <c r="H254" s="126" t="s">
        <v>35</v>
      </c>
      <c r="I254" s="135">
        <f t="array" ref="I254">IFERROR(IF(G254="","",INDEX(Avaliações!H$2:H$688,MATCH($A254&amp;$G254,Avaliações!$A$2:$A$688&amp;Avaliações!$G$2:$G$688,FALSE))),"")</f>
        <v>44743</v>
      </c>
      <c r="J254" s="138">
        <f t="array" ref="J254">IFERROR(IF(E254="","",INDEX(Avaliações!I$2:I$1247,MATCH($A254&amp;$G254,Avaliações!$A$2:$A$1247&amp;Avaliações!$G$2:$G$1247,FALSE))),"")</f>
        <v>44834</v>
      </c>
      <c r="K254" s="184" t="s">
        <v>859</v>
      </c>
    </row>
    <row r="255" spans="1:11" x14ac:dyDescent="0.25">
      <c r="A255" s="96" t="s">
        <v>467</v>
      </c>
      <c r="B255" s="44" t="str">
        <f>IF(C255="","",VLOOKUP($A255,'Infos Gerais'!$A$2:$D$101,4,FALSE))</f>
        <v>Vigente</v>
      </c>
      <c r="C255" s="5" t="str">
        <f>IF(A255="","",VLOOKUP($A255,'Infos Gerais'!$A$2:$I$101,7,FALSE))</f>
        <v>SECULT</v>
      </c>
      <c r="D255" s="6" t="str">
        <f>IF(C255="","",VLOOKUP($A255,'Infos Gerais'!$A$2:$I$101,9,FALSE))</f>
        <v>ICF</v>
      </c>
      <c r="E255" s="7" t="str">
        <f t="array" ref="E255">IFERROR(IF(G255="","",INDEX(Avaliações!$E$2:$E$1247,MATCH(A255&amp;G255,Avaliações!$A$2:$A$1247&amp;Avaliações!$G$2:$G$1247,FALSE))),"")</f>
        <v>1º Termo Aditivo</v>
      </c>
      <c r="F255" s="43" t="str">
        <f t="array" ref="F255">IFERROR(IF(G255="","",IF(INDEX(Avaliações!$F$2:$F$1247,MATCH(A255&amp;G255,Avaliações!$A$2:$A$1247&amp;Avaliações!$G$2:$G$1247,FALSE))=0,"",INDEX(Avaliações!$F$2:$F$1247,MATCH(A255&amp;G255,Avaliações!$A$2:$A$1247&amp;Avaliações!$G$2:$G$1247,FALSE)))),"")</f>
        <v/>
      </c>
      <c r="G255" s="176">
        <v>9</v>
      </c>
      <c r="H255" s="126" t="s">
        <v>32</v>
      </c>
      <c r="I255" s="135">
        <f t="array" ref="I255">IFERROR(IF(G255="","",INDEX(Avaliações!H$2:H$688,MATCH($A255&amp;$G255,Avaliações!$A$2:$A$688&amp;Avaliações!$G$2:$G$688,FALSE))),"")</f>
        <v>44743</v>
      </c>
      <c r="J255" s="138">
        <f t="array" ref="J255">IFERROR(IF(E255="","",INDEX(Avaliações!I$2:I$1247,MATCH($A255&amp;$G255,Avaliações!$A$2:$A$1247&amp;Avaliações!$G$2:$G$1247,FALSE))),"")</f>
        <v>44834</v>
      </c>
      <c r="K255" s="184" t="s">
        <v>860</v>
      </c>
    </row>
    <row r="256" spans="1:11" x14ac:dyDescent="0.25">
      <c r="A256" s="96" t="s">
        <v>467</v>
      </c>
      <c r="B256" s="44" t="str">
        <f>IF(C256="","",VLOOKUP($A256,'Infos Gerais'!$A$2:$D$101,4,FALSE))</f>
        <v>Vigente</v>
      </c>
      <c r="C256" s="5" t="str">
        <f>IF(A256="","",VLOOKUP($A256,'Infos Gerais'!$A$2:$I$101,7,FALSE))</f>
        <v>SECULT</v>
      </c>
      <c r="D256" s="6" t="str">
        <f>IF(C256="","",VLOOKUP($A256,'Infos Gerais'!$A$2:$I$101,9,FALSE))</f>
        <v>ICF</v>
      </c>
      <c r="E256" s="7" t="str">
        <f t="array" ref="E256">IFERROR(IF(G256="","",INDEX(Avaliações!$E$2:$E$1247,MATCH(A256&amp;G256,Avaliações!$A$2:$A$1247&amp;Avaliações!$G$2:$G$1247,FALSE))),"")</f>
        <v>1º Termo Aditivo</v>
      </c>
      <c r="F256" s="43" t="str">
        <f t="array" ref="F256">IFERROR(IF(G256="","",IF(INDEX(Avaliações!$F$2:$F$1247,MATCH(A256&amp;G256,Avaliações!$A$2:$A$1247&amp;Avaliações!$G$2:$G$1247,FALSE))=0,"",INDEX(Avaliações!$F$2:$F$1247,MATCH(A256&amp;G256,Avaliações!$A$2:$A$1247&amp;Avaliações!$G$2:$G$1247,FALSE)))),"")</f>
        <v/>
      </c>
      <c r="G256" s="176">
        <v>10</v>
      </c>
      <c r="H256" s="126" t="s">
        <v>50</v>
      </c>
      <c r="I256" s="135">
        <f t="array" ref="I256">IFERROR(IF(G256="","",INDEX(Avaliações!H$2:H$688,MATCH($A256&amp;$G256,Avaliações!$A$2:$A$688&amp;Avaliações!$G$2:$G$688,FALSE))),"")</f>
        <v>44835</v>
      </c>
      <c r="J256" s="138">
        <f t="array" ref="J256">IFERROR(IF(E256="","",INDEX(Avaliações!I$2:I$1247,MATCH($A256&amp;$G256,Avaliações!$A$2:$A$1247&amp;Avaliações!$G$2:$G$1247,FALSE))),"")</f>
        <v>44896</v>
      </c>
      <c r="K256" s="184" t="s">
        <v>861</v>
      </c>
    </row>
    <row r="257" spans="1:11" x14ac:dyDescent="0.25">
      <c r="A257" s="96" t="s">
        <v>467</v>
      </c>
      <c r="B257" s="44" t="str">
        <f>IF(C257="","",VLOOKUP($A257,'Infos Gerais'!$A$2:$D$101,4,FALSE))</f>
        <v>Vigente</v>
      </c>
      <c r="C257" s="5" t="str">
        <f>IF(A257="","",VLOOKUP($A257,'Infos Gerais'!$A$2:$I$101,7,FALSE))</f>
        <v>SECULT</v>
      </c>
      <c r="D257" s="6" t="str">
        <f>IF(C257="","",VLOOKUP($A257,'Infos Gerais'!$A$2:$I$101,9,FALSE))</f>
        <v>ICF</v>
      </c>
      <c r="E257" s="7" t="str">
        <f t="array" ref="E257">IFERROR(IF(G257="","",INDEX(Avaliações!$E$2:$E$1247,MATCH(A257&amp;G257,Avaliações!$A$2:$A$1247&amp;Avaliações!$G$2:$G$1247,FALSE))),"")</f>
        <v>1º Termo Aditivo</v>
      </c>
      <c r="F257" s="43" t="str">
        <f t="array" ref="F257">IFERROR(IF(G257="","",IF(INDEX(Avaliações!$F$2:$F$1247,MATCH(A257&amp;G257,Avaliações!$A$2:$A$1247&amp;Avaliações!$G$2:$G$1247,FALSE))=0,"",INDEX(Avaliações!$F$2:$F$1247,MATCH(A257&amp;G257,Avaliações!$A$2:$A$1247&amp;Avaliações!$G$2:$G$1247,FALSE)))),"")</f>
        <v/>
      </c>
      <c r="G257" s="176">
        <v>10</v>
      </c>
      <c r="H257" s="126" t="s">
        <v>47</v>
      </c>
      <c r="I257" s="135">
        <f t="array" ref="I257">IFERROR(IF(G257="","",INDEX(Avaliações!H$2:H$688,MATCH($A257&amp;$G257,Avaliações!$A$2:$A$688&amp;Avaliações!$G$2:$G$688,FALSE))),"")</f>
        <v>44835</v>
      </c>
      <c r="J257" s="138">
        <f t="array" ref="J257">IFERROR(IF(E257="","",INDEX(Avaliações!I$2:I$1247,MATCH($A257&amp;$G257,Avaliações!$A$2:$A$1247&amp;Avaliações!$G$2:$G$1247,FALSE))),"")</f>
        <v>44896</v>
      </c>
      <c r="K257" s="184" t="s">
        <v>862</v>
      </c>
    </row>
    <row r="258" spans="1:11" x14ac:dyDescent="0.25">
      <c r="A258" s="96" t="s">
        <v>467</v>
      </c>
      <c r="B258" s="44" t="str">
        <f>IF(C258="","",VLOOKUP($A258,'Infos Gerais'!$A$2:$D$101,4,FALSE))</f>
        <v>Vigente</v>
      </c>
      <c r="C258" s="5" t="str">
        <f>IF(A258="","",VLOOKUP($A258,'Infos Gerais'!$A$2:$I$101,7,FALSE))</f>
        <v>SECULT</v>
      </c>
      <c r="D258" s="6" t="str">
        <f>IF(C258="","",VLOOKUP($A258,'Infos Gerais'!$A$2:$I$101,9,FALSE))</f>
        <v>ICF</v>
      </c>
      <c r="E258" s="7" t="str">
        <f t="array" ref="E258">IFERROR(IF(G258="","",INDEX(Avaliações!$E$2:$E$1247,MATCH(A258&amp;G258,Avaliações!$A$2:$A$1247&amp;Avaliações!$G$2:$G$1247,FALSE))),"")</f>
        <v>1º Termo Aditivo</v>
      </c>
      <c r="F258" s="43" t="str">
        <f t="array" ref="F258">IFERROR(IF(G258="","",IF(INDEX(Avaliações!$F$2:$F$1247,MATCH(A258&amp;G258,Avaliações!$A$2:$A$1247&amp;Avaliações!$G$2:$G$1247,FALSE))=0,"",INDEX(Avaliações!$F$2:$F$1247,MATCH(A258&amp;G258,Avaliações!$A$2:$A$1247&amp;Avaliações!$G$2:$G$1247,FALSE)))),"")</f>
        <v/>
      </c>
      <c r="G258" s="176">
        <v>10</v>
      </c>
      <c r="H258" s="126" t="s">
        <v>35</v>
      </c>
      <c r="I258" s="135">
        <f t="array" ref="I258">IFERROR(IF(G258="","",INDEX(Avaliações!H$2:H$688,MATCH($A258&amp;$G258,Avaliações!$A$2:$A$688&amp;Avaliações!$G$2:$G$688,FALSE))),"")</f>
        <v>44835</v>
      </c>
      <c r="J258" s="138">
        <f t="array" ref="J258">IFERROR(IF(E258="","",INDEX(Avaliações!I$2:I$1247,MATCH($A258&amp;$G258,Avaliações!$A$2:$A$1247&amp;Avaliações!$G$2:$G$1247,FALSE))),"")</f>
        <v>44896</v>
      </c>
      <c r="K258" s="184" t="s">
        <v>863</v>
      </c>
    </row>
    <row r="259" spans="1:11" x14ac:dyDescent="0.25">
      <c r="A259" s="96" t="s">
        <v>467</v>
      </c>
      <c r="B259" s="44" t="str">
        <f>IF(C259="","",VLOOKUP($A259,'Infos Gerais'!$A$2:$D$101,4,FALSE))</f>
        <v>Vigente</v>
      </c>
      <c r="C259" s="5" t="str">
        <f>IF(A259="","",VLOOKUP($A259,'Infos Gerais'!$A$2:$I$101,7,FALSE))</f>
        <v>SECULT</v>
      </c>
      <c r="D259" s="6" t="str">
        <f>IF(C259="","",VLOOKUP($A259,'Infos Gerais'!$A$2:$I$101,9,FALSE))</f>
        <v>ICF</v>
      </c>
      <c r="E259" s="7" t="str">
        <f t="array" ref="E259">IFERROR(IF(G259="","",INDEX(Avaliações!$E$2:$E$1247,MATCH(A259&amp;G259,Avaliações!$A$2:$A$1247&amp;Avaliações!$G$2:$G$1247,FALSE))),"")</f>
        <v>1º Termo Aditivo</v>
      </c>
      <c r="F259" s="43" t="str">
        <f t="array" ref="F259">IFERROR(IF(G259="","",IF(INDEX(Avaliações!$F$2:$F$1247,MATCH(A259&amp;G259,Avaliações!$A$2:$A$1247&amp;Avaliações!$G$2:$G$1247,FALSE))=0,"",INDEX(Avaliações!$F$2:$F$1247,MATCH(A259&amp;G259,Avaliações!$A$2:$A$1247&amp;Avaliações!$G$2:$G$1247,FALSE)))),"")</f>
        <v/>
      </c>
      <c r="G259" s="176">
        <v>10</v>
      </c>
      <c r="H259" s="126" t="s">
        <v>35</v>
      </c>
      <c r="I259" s="135">
        <f t="array" ref="I259">IFERROR(IF(G259="","",INDEX(Avaliações!H$2:H$688,MATCH($A259&amp;$G259,Avaliações!$A$2:$A$688&amp;Avaliações!$G$2:$G$688,FALSE))),"")</f>
        <v>44835</v>
      </c>
      <c r="J259" s="138">
        <f t="array" ref="J259">IFERROR(IF(E259="","",INDEX(Avaliações!I$2:I$1247,MATCH($A259&amp;$G259,Avaliações!$A$2:$A$1247&amp;Avaliações!$G$2:$G$1247,FALSE))),"")</f>
        <v>44896</v>
      </c>
      <c r="K259" s="184" t="s">
        <v>864</v>
      </c>
    </row>
    <row r="260" spans="1:11" x14ac:dyDescent="0.25">
      <c r="A260" s="96" t="s">
        <v>467</v>
      </c>
      <c r="B260" s="44" t="str">
        <f>IF(C260="","",VLOOKUP($A260,'Infos Gerais'!$A$2:$D$101,4,FALSE))</f>
        <v>Vigente</v>
      </c>
      <c r="C260" s="5" t="str">
        <f>IF(A260="","",VLOOKUP($A260,'Infos Gerais'!$A$2:$I$101,7,FALSE))</f>
        <v>SECULT</v>
      </c>
      <c r="D260" s="6" t="str">
        <f>IF(C260="","",VLOOKUP($A260,'Infos Gerais'!$A$2:$I$101,9,FALSE))</f>
        <v>ICF</v>
      </c>
      <c r="E260" s="7" t="str">
        <f t="array" ref="E260">IFERROR(IF(G260="","",INDEX(Avaliações!$E$2:$E$1247,MATCH(A260&amp;G260,Avaliações!$A$2:$A$1247&amp;Avaliações!$G$2:$G$1247,FALSE))),"")</f>
        <v>1º Termo Aditivo</v>
      </c>
      <c r="F260" s="43" t="str">
        <f t="array" ref="F260">IFERROR(IF(G260="","",IF(INDEX(Avaliações!$F$2:$F$1247,MATCH(A260&amp;G260,Avaliações!$A$2:$A$1247&amp;Avaliações!$G$2:$G$1247,FALSE))=0,"",INDEX(Avaliações!$F$2:$F$1247,MATCH(A260&amp;G260,Avaliações!$A$2:$A$1247&amp;Avaliações!$G$2:$G$1247,FALSE)))),"")</f>
        <v/>
      </c>
      <c r="G260" s="176">
        <v>10</v>
      </c>
      <c r="H260" s="126" t="s">
        <v>32</v>
      </c>
      <c r="I260" s="135">
        <f t="array" ref="I260">IFERROR(IF(G260="","",INDEX(Avaliações!H$2:H$688,MATCH($A260&amp;$G260,Avaliações!$A$2:$A$688&amp;Avaliações!$G$2:$G$688,FALSE))),"")</f>
        <v>44835</v>
      </c>
      <c r="J260" s="138">
        <f t="array" ref="J260">IFERROR(IF(E260="","",INDEX(Avaliações!I$2:I$1247,MATCH($A260&amp;$G260,Avaliações!$A$2:$A$1247&amp;Avaliações!$G$2:$G$1247,FALSE))),"")</f>
        <v>44896</v>
      </c>
      <c r="K260" s="184" t="s">
        <v>865</v>
      </c>
    </row>
    <row r="261" spans="1:11" x14ac:dyDescent="0.25">
      <c r="A261" s="96" t="s">
        <v>467</v>
      </c>
      <c r="B261" s="44" t="str">
        <f>IF(C261="","",VLOOKUP($A261,'Infos Gerais'!$A$2:$D$101,4,FALSE))</f>
        <v>Vigente</v>
      </c>
      <c r="C261" s="5" t="str">
        <f>IF(A261="","",VLOOKUP($A261,'Infos Gerais'!$A$2:$I$101,7,FALSE))</f>
        <v>SECULT</v>
      </c>
      <c r="D261" s="6" t="str">
        <f>IF(C261="","",VLOOKUP($A261,'Infos Gerais'!$A$2:$I$101,9,FALSE))</f>
        <v>ICF</v>
      </c>
      <c r="E261" s="7" t="str">
        <f t="array" ref="E261">IFERROR(IF(G261="","",INDEX(Avaliações!$E$2:$E$1247,MATCH(A261&amp;G261,Avaliações!$A$2:$A$1247&amp;Avaliações!$G$2:$G$1247,FALSE))),"")</f>
        <v>1º Termo Aditivo</v>
      </c>
      <c r="F261" s="43" t="str">
        <f t="array" ref="F261">IFERROR(IF(G261="","",IF(INDEX(Avaliações!$F$2:$F$1247,MATCH(A261&amp;G261,Avaliações!$A$2:$A$1247&amp;Avaliações!$G$2:$G$1247,FALSE))=0,"",INDEX(Avaliações!$F$2:$F$1247,MATCH(A261&amp;G261,Avaliações!$A$2:$A$1247&amp;Avaliações!$G$2:$G$1247,FALSE)))),"")</f>
        <v/>
      </c>
      <c r="G261" s="176">
        <v>11</v>
      </c>
      <c r="H261" s="126" t="s">
        <v>50</v>
      </c>
      <c r="I261" s="135">
        <f t="array" ref="I261">IFERROR(IF(G261="","",INDEX(Avaliações!H$2:H$688,MATCH($A261&amp;$G261,Avaliações!$A$2:$A$688&amp;Avaliações!$G$2:$G$688,FALSE))),"")</f>
        <v>44927</v>
      </c>
      <c r="J261" s="138">
        <f t="array" ref="J261">IFERROR(IF(E261="","",INDEX(Avaliações!I$2:I$1247,MATCH($A261&amp;$G261,Avaliações!$A$2:$A$1247&amp;Avaliações!$G$2:$G$1247,FALSE))),"")</f>
        <v>44986</v>
      </c>
      <c r="K261" s="184" t="s">
        <v>866</v>
      </c>
    </row>
    <row r="262" spans="1:11" x14ac:dyDescent="0.25">
      <c r="A262" s="96" t="s">
        <v>467</v>
      </c>
      <c r="B262" s="44" t="str">
        <f>IF(C262="","",VLOOKUP($A262,'Infos Gerais'!$A$2:$D$101,4,FALSE))</f>
        <v>Vigente</v>
      </c>
      <c r="C262" s="5" t="str">
        <f>IF(A262="","",VLOOKUP($A262,'Infos Gerais'!$A$2:$I$101,7,FALSE))</f>
        <v>SECULT</v>
      </c>
      <c r="D262" s="6" t="str">
        <f>IF(C262="","",VLOOKUP($A262,'Infos Gerais'!$A$2:$I$101,9,FALSE))</f>
        <v>ICF</v>
      </c>
      <c r="E262" s="7" t="str">
        <f t="array" ref="E262">IFERROR(IF(G262="","",INDEX(Avaliações!$E$2:$E$1247,MATCH(A262&amp;G262,Avaliações!$A$2:$A$1247&amp;Avaliações!$G$2:$G$1247,FALSE))),"")</f>
        <v>1º Termo Aditivo</v>
      </c>
      <c r="F262" s="43" t="str">
        <f t="array" ref="F262">IFERROR(IF(G262="","",IF(INDEX(Avaliações!$F$2:$F$1247,MATCH(A262&amp;G262,Avaliações!$A$2:$A$1247&amp;Avaliações!$G$2:$G$1247,FALSE))=0,"",INDEX(Avaliações!$F$2:$F$1247,MATCH(A262&amp;G262,Avaliações!$A$2:$A$1247&amp;Avaliações!$G$2:$G$1247,FALSE)))),"")</f>
        <v/>
      </c>
      <c r="G262" s="176">
        <v>11</v>
      </c>
      <c r="H262" s="126" t="s">
        <v>47</v>
      </c>
      <c r="I262" s="135">
        <f t="array" ref="I262">IFERROR(IF(G262="","",INDEX(Avaliações!H$2:H$688,MATCH($A262&amp;$G262,Avaliações!$A$2:$A$688&amp;Avaliações!$G$2:$G$688,FALSE))),"")</f>
        <v>44927</v>
      </c>
      <c r="J262" s="138">
        <f t="array" ref="J262">IFERROR(IF(E262="","",INDEX(Avaliações!I$2:I$1247,MATCH($A262&amp;$G262,Avaliações!$A$2:$A$1247&amp;Avaliações!$G$2:$G$1247,FALSE))),"")</f>
        <v>44986</v>
      </c>
      <c r="K262" s="184" t="s">
        <v>867</v>
      </c>
    </row>
    <row r="263" spans="1:11" x14ac:dyDescent="0.25">
      <c r="A263" s="96" t="s">
        <v>467</v>
      </c>
      <c r="B263" s="44" t="str">
        <f>IF(C263="","",VLOOKUP($A263,'Infos Gerais'!$A$2:$D$101,4,FALSE))</f>
        <v>Vigente</v>
      </c>
      <c r="C263" s="5" t="str">
        <f>IF(A263="","",VLOOKUP($A263,'Infos Gerais'!$A$2:$I$101,7,FALSE))</f>
        <v>SECULT</v>
      </c>
      <c r="D263" s="6" t="str">
        <f>IF(C263="","",VLOOKUP($A263,'Infos Gerais'!$A$2:$I$101,9,FALSE))</f>
        <v>ICF</v>
      </c>
      <c r="E263" s="7" t="str">
        <f t="array" ref="E263">IFERROR(IF(G263="","",INDEX(Avaliações!$E$2:$E$1247,MATCH(A263&amp;G263,Avaliações!$A$2:$A$1247&amp;Avaliações!$G$2:$G$1247,FALSE))),"")</f>
        <v>1º Termo Aditivo</v>
      </c>
      <c r="F263" s="43" t="str">
        <f t="array" ref="F263">IFERROR(IF(G263="","",IF(INDEX(Avaliações!$F$2:$F$1247,MATCH(A263&amp;G263,Avaliações!$A$2:$A$1247&amp;Avaliações!$G$2:$G$1247,FALSE))=0,"",INDEX(Avaliações!$F$2:$F$1247,MATCH(A263&amp;G263,Avaliações!$A$2:$A$1247&amp;Avaliações!$G$2:$G$1247,FALSE)))),"")</f>
        <v/>
      </c>
      <c r="G263" s="176">
        <v>11</v>
      </c>
      <c r="H263" s="126" t="s">
        <v>35</v>
      </c>
      <c r="I263" s="135">
        <f t="array" ref="I263">IFERROR(IF(G263="","",INDEX(Avaliações!H$2:H$688,MATCH($A263&amp;$G263,Avaliações!$A$2:$A$688&amp;Avaliações!$G$2:$G$688,FALSE))),"")</f>
        <v>44927</v>
      </c>
      <c r="J263" s="138">
        <f t="array" ref="J263">IFERROR(IF(E263="","",INDEX(Avaliações!I$2:I$1247,MATCH($A263&amp;$G263,Avaliações!$A$2:$A$1247&amp;Avaliações!$G$2:$G$1247,FALSE))),"")</f>
        <v>44986</v>
      </c>
      <c r="K263" s="184" t="s">
        <v>864</v>
      </c>
    </row>
    <row r="264" spans="1:11" x14ac:dyDescent="0.25">
      <c r="A264" s="96" t="s">
        <v>467</v>
      </c>
      <c r="B264" s="44" t="str">
        <f>IF(C264="","",VLOOKUP($A264,'Infos Gerais'!$A$2:$D$101,4,FALSE))</f>
        <v>Vigente</v>
      </c>
      <c r="C264" s="5" t="str">
        <f>IF(A264="","",VLOOKUP($A264,'Infos Gerais'!$A$2:$I$101,7,FALSE))</f>
        <v>SECULT</v>
      </c>
      <c r="D264" s="6" t="str">
        <f>IF(C264="","",VLOOKUP($A264,'Infos Gerais'!$A$2:$I$101,9,FALSE))</f>
        <v>ICF</v>
      </c>
      <c r="E264" s="7" t="str">
        <f t="array" ref="E264">IFERROR(IF(G264="","",INDEX(Avaliações!$E$2:$E$1247,MATCH(A264&amp;G264,Avaliações!$A$2:$A$1247&amp;Avaliações!$G$2:$G$1247,FALSE))),"")</f>
        <v>1º Termo Aditivo</v>
      </c>
      <c r="F264" s="43" t="str">
        <f t="array" ref="F264">IFERROR(IF(G264="","",IF(INDEX(Avaliações!$F$2:$F$1247,MATCH(A264&amp;G264,Avaliações!$A$2:$A$1247&amp;Avaliações!$G$2:$G$1247,FALSE))=0,"",INDEX(Avaliações!$F$2:$F$1247,MATCH(A264&amp;G264,Avaliações!$A$2:$A$1247&amp;Avaliações!$G$2:$G$1247,FALSE)))),"")</f>
        <v/>
      </c>
      <c r="G264" s="176">
        <v>11</v>
      </c>
      <c r="H264" s="126" t="s">
        <v>32</v>
      </c>
      <c r="I264" s="135">
        <f t="array" ref="I264">IFERROR(IF(G264="","",INDEX(Avaliações!H$2:H$688,MATCH($A264&amp;$G264,Avaliações!$A$2:$A$688&amp;Avaliações!$G$2:$G$688,FALSE))),"")</f>
        <v>44927</v>
      </c>
      <c r="J264" s="138">
        <f t="array" ref="J264">IFERROR(IF(E264="","",INDEX(Avaliações!I$2:I$1247,MATCH($A264&amp;$G264,Avaliações!$A$2:$A$1247&amp;Avaliações!$G$2:$G$1247,FALSE))),"")</f>
        <v>44986</v>
      </c>
      <c r="K264" s="184" t="s">
        <v>868</v>
      </c>
    </row>
    <row r="265" spans="1:11" x14ac:dyDescent="0.25">
      <c r="A265" s="96" t="s">
        <v>467</v>
      </c>
      <c r="B265" s="44" t="str">
        <f>IF(C265="","",VLOOKUP($A265,'Infos Gerais'!$A$2:$D$101,4,FALSE))</f>
        <v>Vigente</v>
      </c>
      <c r="C265" s="5" t="str">
        <f>IF(A265="","",VLOOKUP($A265,'Infos Gerais'!$A$2:$I$101,7,FALSE))</f>
        <v>SECULT</v>
      </c>
      <c r="D265" s="6" t="str">
        <f>IF(C265="","",VLOOKUP($A265,'Infos Gerais'!$A$2:$I$101,9,FALSE))</f>
        <v>ICF</v>
      </c>
      <c r="E265" s="7" t="str">
        <f t="array" ref="E265">IFERROR(IF(G265="","",INDEX(Avaliações!$E$2:$E$1247,MATCH(A265&amp;G265,Avaliações!$A$2:$A$1247&amp;Avaliações!$G$2:$G$1247,FALSE))),"")</f>
        <v>1º Termo Aditivo</v>
      </c>
      <c r="F265" s="43" t="str">
        <f t="array" ref="F265">IFERROR(IF(G265="","",IF(INDEX(Avaliações!$F$2:$F$1247,MATCH(A265&amp;G265,Avaliações!$A$2:$A$1247&amp;Avaliações!$G$2:$G$1247,FALSE))=0,"",INDEX(Avaliações!$F$2:$F$1247,MATCH(A265&amp;G265,Avaliações!$A$2:$A$1247&amp;Avaliações!$G$2:$G$1247,FALSE)))),"")</f>
        <v/>
      </c>
      <c r="G265" s="176">
        <v>12</v>
      </c>
      <c r="H265" s="126" t="s">
        <v>50</v>
      </c>
      <c r="I265" s="135">
        <f t="array" ref="I265">IFERROR(IF(G265="","",INDEX(Avaliações!H$2:H$688,MATCH($A265&amp;$G265,Avaliações!$A$2:$A$688&amp;Avaliações!$G$2:$G$688,FALSE))),"")</f>
        <v>45017</v>
      </c>
      <c r="J265" s="138">
        <f t="array" ref="J265">IFERROR(IF(E265="","",INDEX(Avaliações!I$2:I$1247,MATCH($A265&amp;$G265,Avaliações!$A$2:$A$1247&amp;Avaliações!$G$2:$G$1247,FALSE))),"")</f>
        <v>45078</v>
      </c>
      <c r="K265" s="184" t="s">
        <v>869</v>
      </c>
    </row>
    <row r="266" spans="1:11" x14ac:dyDescent="0.25">
      <c r="A266" s="96" t="s">
        <v>467</v>
      </c>
      <c r="B266" s="44" t="str">
        <f>IF(C266="","",VLOOKUP($A266,'Infos Gerais'!$A$2:$D$101,4,FALSE))</f>
        <v>Vigente</v>
      </c>
      <c r="C266" s="5" t="str">
        <f>IF(A266="","",VLOOKUP($A266,'Infos Gerais'!$A$2:$I$101,7,FALSE))</f>
        <v>SECULT</v>
      </c>
      <c r="D266" s="6" t="str">
        <f>IF(C266="","",VLOOKUP($A266,'Infos Gerais'!$A$2:$I$101,9,FALSE))</f>
        <v>ICF</v>
      </c>
      <c r="E266" s="7" t="str">
        <f t="array" ref="E266">IFERROR(IF(G266="","",INDEX(Avaliações!$E$2:$E$1247,MATCH(A266&amp;G266,Avaliações!$A$2:$A$1247&amp;Avaliações!$G$2:$G$1247,FALSE))),"")</f>
        <v>1º Termo Aditivo</v>
      </c>
      <c r="F266" s="43" t="str">
        <f t="array" ref="F266">IFERROR(IF(G266="","",IF(INDEX(Avaliações!$F$2:$F$1247,MATCH(A266&amp;G266,Avaliações!$A$2:$A$1247&amp;Avaliações!$G$2:$G$1247,FALSE))=0,"",INDEX(Avaliações!$F$2:$F$1247,MATCH(A266&amp;G266,Avaliações!$A$2:$A$1247&amp;Avaliações!$G$2:$G$1247,FALSE)))),"")</f>
        <v/>
      </c>
      <c r="G266" s="176">
        <v>12</v>
      </c>
      <c r="H266" s="126" t="s">
        <v>47</v>
      </c>
      <c r="I266" s="135">
        <f t="array" ref="I266">IFERROR(IF(G266="","",INDEX(Avaliações!H$2:H$688,MATCH($A266&amp;$G266,Avaliações!$A$2:$A$688&amp;Avaliações!$G$2:$G$688,FALSE))),"")</f>
        <v>45017</v>
      </c>
      <c r="J266" s="138">
        <f t="array" ref="J266">IFERROR(IF(E266="","",INDEX(Avaliações!I$2:I$1247,MATCH($A266&amp;$G266,Avaliações!$A$2:$A$1247&amp;Avaliações!$G$2:$G$1247,FALSE))),"")</f>
        <v>45078</v>
      </c>
      <c r="K266" s="184" t="s">
        <v>870</v>
      </c>
    </row>
    <row r="267" spans="1:11" x14ac:dyDescent="0.25">
      <c r="A267" s="96" t="s">
        <v>467</v>
      </c>
      <c r="B267" s="44" t="str">
        <f>IF(C267="","",VLOOKUP($A267,'Infos Gerais'!$A$2:$D$101,4,FALSE))</f>
        <v>Vigente</v>
      </c>
      <c r="C267" s="5" t="str">
        <f>IF(A267="","",VLOOKUP($A267,'Infos Gerais'!$A$2:$I$101,7,FALSE))</f>
        <v>SECULT</v>
      </c>
      <c r="D267" s="6" t="str">
        <f>IF(C267="","",VLOOKUP($A267,'Infos Gerais'!$A$2:$I$101,9,FALSE))</f>
        <v>ICF</v>
      </c>
      <c r="E267" s="7" t="str">
        <f t="array" ref="E267">IFERROR(IF(G267="","",INDEX(Avaliações!$E$2:$E$1247,MATCH(A267&amp;G267,Avaliações!$A$2:$A$1247&amp;Avaliações!$G$2:$G$1247,FALSE))),"")</f>
        <v>1º Termo Aditivo</v>
      </c>
      <c r="F267" s="43" t="str">
        <f t="array" ref="F267">IFERROR(IF(G267="","",IF(INDEX(Avaliações!$F$2:$F$1247,MATCH(A267&amp;G267,Avaliações!$A$2:$A$1247&amp;Avaliações!$G$2:$G$1247,FALSE))=0,"",INDEX(Avaliações!$F$2:$F$1247,MATCH(A267&amp;G267,Avaliações!$A$2:$A$1247&amp;Avaliações!$G$2:$G$1247,FALSE)))),"")</f>
        <v/>
      </c>
      <c r="G267" s="176">
        <v>12</v>
      </c>
      <c r="H267" s="126" t="s">
        <v>35</v>
      </c>
      <c r="I267" s="135">
        <f t="array" ref="I267">IFERROR(IF(G267="","",INDEX(Avaliações!H$2:H$688,MATCH($A267&amp;$G267,Avaliações!$A$2:$A$688&amp;Avaliações!$G$2:$G$688,FALSE))),"")</f>
        <v>45017</v>
      </c>
      <c r="J267" s="138">
        <f t="array" ref="J267">IFERROR(IF(E267="","",INDEX(Avaliações!I$2:I$1247,MATCH($A267&amp;$G267,Avaliações!$A$2:$A$1247&amp;Avaliações!$G$2:$G$1247,FALSE))),"")</f>
        <v>45078</v>
      </c>
      <c r="K267" s="184" t="s">
        <v>871</v>
      </c>
    </row>
    <row r="268" spans="1:11" x14ac:dyDescent="0.25">
      <c r="A268" s="96" t="s">
        <v>467</v>
      </c>
      <c r="B268" s="44" t="str">
        <f>IF(C268="","",VLOOKUP($A268,'Infos Gerais'!$A$2:$D$101,4,FALSE))</f>
        <v>Vigente</v>
      </c>
      <c r="C268" s="5" t="str">
        <f>IF(A268="","",VLOOKUP($A268,'Infos Gerais'!$A$2:$I$101,7,FALSE))</f>
        <v>SECULT</v>
      </c>
      <c r="D268" s="6" t="str">
        <f>IF(C268="","",VLOOKUP($A268,'Infos Gerais'!$A$2:$I$101,9,FALSE))</f>
        <v>ICF</v>
      </c>
      <c r="E268" s="7" t="str">
        <f t="array" ref="E268">IFERROR(IF(G268="","",INDEX(Avaliações!$E$2:$E$1247,MATCH(A268&amp;G268,Avaliações!$A$2:$A$1247&amp;Avaliações!$G$2:$G$1247,FALSE))),"")</f>
        <v>1º Termo Aditivo</v>
      </c>
      <c r="F268" s="43" t="str">
        <f t="array" ref="F268">IFERROR(IF(G268="","",IF(INDEX(Avaliações!$F$2:$F$1247,MATCH(A268&amp;G268,Avaliações!$A$2:$A$1247&amp;Avaliações!$G$2:$G$1247,FALSE))=0,"",INDEX(Avaliações!$F$2:$F$1247,MATCH(A268&amp;G268,Avaliações!$A$2:$A$1247&amp;Avaliações!$G$2:$G$1247,FALSE)))),"")</f>
        <v/>
      </c>
      <c r="G268" s="176">
        <v>12</v>
      </c>
      <c r="H268" s="126" t="s">
        <v>32</v>
      </c>
      <c r="I268" s="135">
        <f t="array" ref="I268">IFERROR(IF(G268="","",INDEX(Avaliações!H$2:H$688,MATCH($A268&amp;$G268,Avaliações!$A$2:$A$688&amp;Avaliações!$G$2:$G$688,FALSE))),"")</f>
        <v>45017</v>
      </c>
      <c r="J268" s="138">
        <f t="array" ref="J268">IFERROR(IF(E268="","",INDEX(Avaliações!I$2:I$1247,MATCH($A268&amp;$G268,Avaliações!$A$2:$A$1247&amp;Avaliações!$G$2:$G$1247,FALSE))),"")</f>
        <v>45078</v>
      </c>
      <c r="K268" s="184" t="s">
        <v>872</v>
      </c>
    </row>
    <row r="269" spans="1:11" x14ac:dyDescent="0.25">
      <c r="A269" s="96" t="s">
        <v>467</v>
      </c>
      <c r="B269" s="44" t="str">
        <f>IF(C269="","",VLOOKUP($A269,'Infos Gerais'!$A$2:$D$101,4,FALSE))</f>
        <v>Vigente</v>
      </c>
      <c r="C269" s="5" t="str">
        <f>IF(A269="","",VLOOKUP($A269,'Infos Gerais'!$A$2:$I$101,7,FALSE))</f>
        <v>SECULT</v>
      </c>
      <c r="D269" s="6" t="str">
        <f>IF(C269="","",VLOOKUP($A269,'Infos Gerais'!$A$2:$I$101,9,FALSE))</f>
        <v>ICF</v>
      </c>
      <c r="E269" s="7" t="str">
        <f t="array" ref="E269">IFERROR(IF(G269="","",INDEX(Avaliações!$E$2:$E$1247,MATCH(A269&amp;G269,Avaliações!$A$2:$A$1247&amp;Avaliações!$G$2:$G$1247,FALSE))),"")</f>
        <v>1º Termo Aditivo</v>
      </c>
      <c r="F269" s="43"/>
      <c r="G269" s="176">
        <v>13</v>
      </c>
      <c r="H269" s="126" t="s">
        <v>50</v>
      </c>
      <c r="I269" s="135">
        <v>45108</v>
      </c>
      <c r="J269" s="138">
        <v>45199</v>
      </c>
      <c r="K269" s="184" t="s">
        <v>873</v>
      </c>
    </row>
    <row r="270" spans="1:11" ht="30" x14ac:dyDescent="0.25">
      <c r="A270" s="96" t="s">
        <v>467</v>
      </c>
      <c r="B270" s="44" t="str">
        <f>IF(C270="","",VLOOKUP($A270,'Infos Gerais'!$A$2:$D$101,4,FALSE))</f>
        <v>Vigente</v>
      </c>
      <c r="C270" s="5" t="str">
        <f>IF(A270="","",VLOOKUP($A270,'Infos Gerais'!$A$2:$I$101,7,FALSE))</f>
        <v>SECULT</v>
      </c>
      <c r="D270" s="6" t="str">
        <f>IF(C270="","",VLOOKUP($A270,'Infos Gerais'!$A$2:$I$101,9,FALSE))</f>
        <v>ICF</v>
      </c>
      <c r="E270" s="236" t="str">
        <f t="array" ref="E270">IFERROR(IF(G270="","",INDEX(Avaliações!$E$2:$E$1247,MATCH(A270&amp;G270,Avaliações!$A$2:$A$1247&amp;Avaliações!$G$2:$G$1247,FALSE))),"")</f>
        <v>1º Termo Aditivo</v>
      </c>
      <c r="F270" s="43"/>
      <c r="G270" s="176">
        <v>13</v>
      </c>
      <c r="H270" s="126" t="s">
        <v>47</v>
      </c>
      <c r="I270" s="135">
        <v>45108</v>
      </c>
      <c r="J270" s="138">
        <v>45199</v>
      </c>
      <c r="K270" s="256" t="s">
        <v>874</v>
      </c>
    </row>
    <row r="271" spans="1:11" x14ac:dyDescent="0.25">
      <c r="A271" s="96" t="s">
        <v>467</v>
      </c>
      <c r="B271" s="44" t="str">
        <f>IF(C271="","",VLOOKUP($A271,'Infos Gerais'!$A$2:$D$101,4,FALSE))</f>
        <v>Vigente</v>
      </c>
      <c r="C271" s="5" t="str">
        <f>IF(A271="","",VLOOKUP($A271,'Infos Gerais'!$A$2:$I$101,7,FALSE))</f>
        <v>SECULT</v>
      </c>
      <c r="D271" s="6" t="str">
        <f>IF(C271="","",VLOOKUP($A271,'Infos Gerais'!$A$2:$I$101,9,FALSE))</f>
        <v>ICF</v>
      </c>
      <c r="E271" s="236" t="str">
        <f t="array" ref="E271">IFERROR(IF(G271="","",INDEX(Avaliações!$E$2:$E$1247,MATCH(A271&amp;G271,Avaliações!$A$2:$A$1247&amp;Avaliações!$G$2:$G$1247,FALSE))),"")</f>
        <v>1º Termo Aditivo</v>
      </c>
      <c r="F271" s="43"/>
      <c r="G271" s="176">
        <v>13</v>
      </c>
      <c r="H271" s="126" t="s">
        <v>35</v>
      </c>
      <c r="I271" s="135">
        <v>45108</v>
      </c>
      <c r="J271" s="138">
        <v>45199</v>
      </c>
      <c r="K271" s="184" t="s">
        <v>875</v>
      </c>
    </row>
    <row r="272" spans="1:11" x14ac:dyDescent="0.25">
      <c r="A272" s="96" t="s">
        <v>467</v>
      </c>
      <c r="B272" s="44" t="str">
        <f>IF(C272="","",VLOOKUP($A272,'Infos Gerais'!$A$2:$D$101,4,FALSE))</f>
        <v>Vigente</v>
      </c>
      <c r="C272" s="5" t="str">
        <f>IF(A272="","",VLOOKUP($A272,'Infos Gerais'!$A$2:$I$101,7,FALSE))</f>
        <v>SECULT</v>
      </c>
      <c r="D272" s="6" t="str">
        <f>IF(C272="","",VLOOKUP($A272,'Infos Gerais'!$A$2:$I$101,9,FALSE))</f>
        <v>ICF</v>
      </c>
      <c r="E272" s="236" t="str">
        <f t="array" ref="E272">IFERROR(IF(G272="","",INDEX(Avaliações!$E$2:$E$1247,MATCH(A272&amp;G272,Avaliações!$A$2:$A$1247&amp;Avaliações!$G$2:$G$1247,FALSE))),"")</f>
        <v>1º Termo Aditivo</v>
      </c>
      <c r="F272" s="43"/>
      <c r="G272" s="176">
        <v>13</v>
      </c>
      <c r="H272" s="126" t="s">
        <v>32</v>
      </c>
      <c r="I272" s="135">
        <v>45108</v>
      </c>
      <c r="J272" s="138">
        <v>45199</v>
      </c>
      <c r="K272" s="184" t="s">
        <v>876</v>
      </c>
    </row>
    <row r="273" spans="1:11" x14ac:dyDescent="0.25">
      <c r="A273" s="96" t="s">
        <v>467</v>
      </c>
      <c r="B273" s="44" t="str">
        <f>IF(C273="","",VLOOKUP($A273,'Infos Gerais'!$A$2:$D$101,4,FALSE))</f>
        <v>Vigente</v>
      </c>
      <c r="C273" s="5" t="str">
        <f>IF(A273="","",VLOOKUP($A273,'Infos Gerais'!$A$2:$I$101,7,FALSE))</f>
        <v>SECULT</v>
      </c>
      <c r="D273" s="6" t="str">
        <f>IF(C273="","",VLOOKUP($A273,'Infos Gerais'!$A$2:$I$101,9,FALSE))</f>
        <v>ICF</v>
      </c>
      <c r="E273" s="7" t="str">
        <f t="array" ref="E273">IFERROR(IF(G273="","",INDEX(Avaliações!$E$2:$E$1247,MATCH(A273&amp;G273,Avaliações!$A$2:$A$1247&amp;Avaliações!$G$2:$G$1247,FALSE))),"")</f>
        <v>1º Termo Aditivo</v>
      </c>
      <c r="F273" s="43" t="str">
        <f t="array" ref="F273">IFERROR(IF(G273="","",IF(INDEX(Avaliações!$F$2:$F$1247,MATCH(A273&amp;G273,Avaliações!$A$2:$A$1247&amp;Avaliações!$G$2:$G$1247,FALSE))=0,"",INDEX(Avaliações!$F$2:$F$1247,MATCH(A273&amp;G273,Avaliações!$A$2:$A$1247&amp;Avaliações!$G$2:$G$1247,FALSE)))),"")</f>
        <v/>
      </c>
      <c r="G273" s="176">
        <v>14</v>
      </c>
      <c r="H273" s="126" t="s">
        <v>41</v>
      </c>
      <c r="I273" s="135">
        <f t="array" ref="I273">IFERROR(IF(G273="","",INDEX(Avaliações!H$2:H$688,MATCH($A273&amp;$G273,Avaliações!$A$2:$A$688&amp;Avaliações!$G$2:$G$688,FALSE))),"")</f>
        <v>45200</v>
      </c>
      <c r="J273" s="138">
        <v>45291</v>
      </c>
      <c r="K273" s="184" t="s">
        <v>877</v>
      </c>
    </row>
    <row r="274" spans="1:11" x14ac:dyDescent="0.25">
      <c r="A274" s="96" t="s">
        <v>467</v>
      </c>
      <c r="B274" s="44" t="str">
        <f>IF(C274="","",VLOOKUP($A274,'Infos Gerais'!$A$2:$D$101,4,FALSE))</f>
        <v>Vigente</v>
      </c>
      <c r="C274" s="5" t="str">
        <f>IF(A274="","",VLOOKUP($A274,'Infos Gerais'!$A$2:$I$101,7,FALSE))</f>
        <v>SECULT</v>
      </c>
      <c r="D274" s="6" t="str">
        <f>IF(C274="","",VLOOKUP($A274,'Infos Gerais'!$A$2:$I$101,9,FALSE))</f>
        <v>ICF</v>
      </c>
      <c r="E274" s="7" t="str">
        <f t="array" ref="E274">IFERROR(IF(G274="","",INDEX(Avaliações!$E$2:$E$1247,MATCH(A274&amp;G274,Avaliações!$A$2:$A$1247&amp;Avaliações!$G$2:$G$1247,FALSE))),"")</f>
        <v>1º Termo Aditivo</v>
      </c>
      <c r="F274" s="43" t="str">
        <f t="array" ref="F274">IFERROR(IF(G274="","",IF(INDEX(Avaliações!$F$2:$F$1247,MATCH(A274&amp;G274,Avaliações!$A$2:$A$1247&amp;Avaliações!$G$2:$G$1247,FALSE))=0,"",INDEX(Avaliações!$F$2:$F$1247,MATCH(A274&amp;G274,Avaliações!$A$2:$A$1247&amp;Avaliações!$G$2:$G$1247,FALSE)))),"")</f>
        <v/>
      </c>
      <c r="G274" s="176">
        <v>14</v>
      </c>
      <c r="H274" s="126" t="s">
        <v>44</v>
      </c>
      <c r="I274" s="135">
        <f t="array" ref="I274">IFERROR(IF(G274="","",INDEX(Avaliações!H$2:H$688,MATCH($A274&amp;$G274,Avaliações!$A$2:$A$688&amp;Avaliações!$G$2:$G$688,FALSE))),"")</f>
        <v>45200</v>
      </c>
      <c r="J274" s="138">
        <v>45291</v>
      </c>
      <c r="K274" s="184" t="s">
        <v>878</v>
      </c>
    </row>
    <row r="275" spans="1:11" x14ac:dyDescent="0.25">
      <c r="A275" s="96" t="s">
        <v>467</v>
      </c>
      <c r="B275" s="44" t="str">
        <f>IF(C275="","",VLOOKUP($A275,'Infos Gerais'!$A$2:$D$101,4,FALSE))</f>
        <v>Vigente</v>
      </c>
      <c r="C275" s="5" t="str">
        <f>IF(A275="","",VLOOKUP($A275,'Infos Gerais'!$A$2:$I$101,7,FALSE))</f>
        <v>SECULT</v>
      </c>
      <c r="D275" s="6" t="str">
        <f>IF(C275="","",VLOOKUP($A275,'Infos Gerais'!$A$2:$I$101,9,FALSE))</f>
        <v>ICF</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6">
        <v>14</v>
      </c>
      <c r="H275" s="126" t="s">
        <v>35</v>
      </c>
      <c r="I275" s="135">
        <f t="array" ref="I275">IFERROR(IF(G275="","",INDEX(Avaliações!H$2:H$688,MATCH($A275&amp;$G275,Avaliações!$A$2:$A$688&amp;Avaliações!$G$2:$G$688,FALSE))),"")</f>
        <v>45200</v>
      </c>
      <c r="J275" s="138">
        <v>45291</v>
      </c>
      <c r="K275" s="184" t="s">
        <v>879</v>
      </c>
    </row>
    <row r="276" spans="1:11" x14ac:dyDescent="0.25">
      <c r="A276" s="96" t="s">
        <v>467</v>
      </c>
      <c r="B276" s="44" t="str">
        <f>IF(C276="","",VLOOKUP($A276,'Infos Gerais'!$A$2:$D$101,4,FALSE))</f>
        <v>Vigente</v>
      </c>
      <c r="C276" s="5" t="str">
        <f>IF(A276="","",VLOOKUP($A276,'Infos Gerais'!$A$2:$I$101,7,FALSE))</f>
        <v>SECULT</v>
      </c>
      <c r="D276" s="6" t="str">
        <f>IF(C276="","",VLOOKUP($A276,'Infos Gerais'!$A$2:$I$101,9,FALSE))</f>
        <v>ICF</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6">
        <v>14</v>
      </c>
      <c r="H276" s="126" t="s">
        <v>32</v>
      </c>
      <c r="I276" s="135">
        <f t="array" ref="I276">IFERROR(IF(G276="","",INDEX(Avaliações!H$2:H$688,MATCH($A276&amp;$G276,Avaliações!$A$2:$A$688&amp;Avaliações!$G$2:$G$688,FALSE))),"")</f>
        <v>45200</v>
      </c>
      <c r="J276" s="138">
        <v>45291</v>
      </c>
      <c r="K276" s="184" t="s">
        <v>880</v>
      </c>
    </row>
    <row r="277" spans="1:11" x14ac:dyDescent="0.25">
      <c r="A277" s="96" t="s">
        <v>467</v>
      </c>
      <c r="B277" s="44" t="str">
        <f>IF(C277="","",VLOOKUP($A277,'Infos Gerais'!$A$2:$D$101,4,FALSE))</f>
        <v>Vigente</v>
      </c>
      <c r="C277" s="5" t="str">
        <f>IF(A277="","",VLOOKUP($A277,'Infos Gerais'!$A$2:$I$101,7,FALSE))</f>
        <v>SECULT</v>
      </c>
      <c r="D277" s="6" t="str">
        <f>IF(C277="","",VLOOKUP($A277,'Infos Gerais'!$A$2:$I$101,9,FALSE))</f>
        <v>ICF</v>
      </c>
      <c r="E277" s="7" t="str">
        <f t="array" ref="E277">IFERROR(IF(G277="","",INDEX(Avaliações!$E$2:$E$1247,MATCH(A277&amp;G277,Avaliações!$A$2:$A$1247&amp;Avaliações!$G$2:$G$1247,FALSE))),"")</f>
        <v>2º Termo Aditivo</v>
      </c>
      <c r="F277" s="43" t="str">
        <f t="array" ref="F277">IFERROR(IF(G277="","",IF(INDEX(Avaliações!$F$2:$F$1247,MATCH(A277&amp;G277,Avaliações!$A$2:$A$1247&amp;Avaliações!$G$2:$G$1247,FALSE))=0,"",INDEX(Avaliações!$F$2:$F$1247,MATCH(A277&amp;G277,Avaliações!$A$2:$A$1247&amp;Avaliações!$G$2:$G$1247,FALSE)))),"")</f>
        <v/>
      </c>
      <c r="G277" s="176">
        <v>15</v>
      </c>
      <c r="H277" s="126"/>
      <c r="I277" s="135">
        <f t="array" ref="I277">IFERROR(IF(G277="","",INDEX(Avaliações!H$2:H$688,MATCH($A277&amp;$G277,Avaliações!$A$2:$A$688&amp;Avaliações!$G$2:$G$688,FALSE))),"")</f>
        <v>45292</v>
      </c>
      <c r="J277" s="138">
        <f t="array" ref="J277">IFERROR(IF(E277="","",INDEX(Avaliações!I$2:I$1247,MATCH($A277&amp;$G277,Avaliações!$A$2:$A$1247&amp;Avaliações!$G$2:$G$1247,FALSE))),"")</f>
        <v>45382</v>
      </c>
      <c r="K277" s="126"/>
    </row>
    <row r="278" spans="1:11" x14ac:dyDescent="0.25">
      <c r="A278" s="96" t="s">
        <v>467</v>
      </c>
      <c r="B278" s="44" t="str">
        <f>IF(C278="","",VLOOKUP($A278,'Infos Gerais'!$A$2:$D$101,4,FALSE))</f>
        <v>Vigente</v>
      </c>
      <c r="C278" s="5" t="str">
        <f>IF(A278="","",VLOOKUP($A278,'Infos Gerais'!$A$2:$I$101,7,FALSE))</f>
        <v>SECULT</v>
      </c>
      <c r="D278" s="6" t="str">
        <f>IF(C278="","",VLOOKUP($A278,'Infos Gerais'!$A$2:$I$101,9,FALSE))</f>
        <v>ICF</v>
      </c>
      <c r="E278" s="7" t="str">
        <f t="array" ref="E278">IFERROR(IF(G278="","",INDEX(Avaliações!$E$2:$E$1247,MATCH(A278&amp;G278,Avaliações!$A$2:$A$1247&amp;Avaliações!$G$2:$G$1247,FALSE))),"")</f>
        <v>2º Termo Aditivo</v>
      </c>
      <c r="F278" s="43" t="str">
        <f t="array" ref="F278">IFERROR(IF(G278="","",IF(INDEX(Avaliações!$F$2:$F$1247,MATCH(A278&amp;G278,Avaliações!$A$2:$A$1247&amp;Avaliações!$G$2:$G$1247,FALSE))=0,"",INDEX(Avaliações!$F$2:$F$1247,MATCH(A278&amp;G278,Avaliações!$A$2:$A$1247&amp;Avaliações!$G$2:$G$1247,FALSE)))),"")</f>
        <v/>
      </c>
      <c r="G278" s="176">
        <v>15</v>
      </c>
      <c r="H278" s="126"/>
      <c r="I278" s="135">
        <f t="array" ref="I278">IFERROR(IF(G278="","",INDEX(Avaliações!H$2:H$688,MATCH($A278&amp;$G278,Avaliações!$A$2:$A$688&amp;Avaliações!$G$2:$G$688,FALSE))),"")</f>
        <v>45292</v>
      </c>
      <c r="J278" s="138">
        <f t="array" ref="J278">IFERROR(IF(E278="","",INDEX(Avaliações!I$2:I$1247,MATCH($A278&amp;$G278,Avaliações!$A$2:$A$1247&amp;Avaliações!$G$2:$G$1247,FALSE))),"")</f>
        <v>45382</v>
      </c>
      <c r="K278" s="126"/>
    </row>
    <row r="279" spans="1:11" x14ac:dyDescent="0.25">
      <c r="A279" s="96" t="s">
        <v>467</v>
      </c>
      <c r="B279" s="44" t="str">
        <f>IF(C279="","",VLOOKUP($A279,'Infos Gerais'!$A$2:$D$101,4,FALSE))</f>
        <v>Vigente</v>
      </c>
      <c r="C279" s="5" t="str">
        <f>IF(A279="","",VLOOKUP($A279,'Infos Gerais'!$A$2:$I$101,7,FALSE))</f>
        <v>SECULT</v>
      </c>
      <c r="D279" s="6" t="str">
        <f>IF(C279="","",VLOOKUP($A279,'Infos Gerais'!$A$2:$I$101,9,FALSE))</f>
        <v>ICF</v>
      </c>
      <c r="E279" s="7" t="str">
        <f t="array" ref="E279">IFERROR(IF(G279="","",INDEX(Avaliações!$E$2:$E$1247,MATCH(A279&amp;G279,Avaliações!$A$2:$A$1247&amp;Avaliações!$G$2:$G$1247,FALSE))),"")</f>
        <v>2º Termo Aditivo</v>
      </c>
      <c r="F279" s="43" t="str">
        <f t="array" ref="F279">IFERROR(IF(G279="","",IF(INDEX(Avaliações!$F$2:$F$1247,MATCH(A279&amp;G279,Avaliações!$A$2:$A$1247&amp;Avaliações!$G$2:$G$1247,FALSE))=0,"",INDEX(Avaliações!$F$2:$F$1247,MATCH(A279&amp;G279,Avaliações!$A$2:$A$1247&amp;Avaliações!$G$2:$G$1247,FALSE)))),"")</f>
        <v/>
      </c>
      <c r="G279" s="176">
        <v>15</v>
      </c>
      <c r="H279" s="126"/>
      <c r="I279" s="135">
        <f t="array" ref="I279">IFERROR(IF(G279="","",INDEX(Avaliações!H$2:H$688,MATCH($A279&amp;$G279,Avaliações!$A$2:$A$688&amp;Avaliações!$G$2:$G$688,FALSE))),"")</f>
        <v>45292</v>
      </c>
      <c r="J279" s="138">
        <f t="array" ref="J279">IFERROR(IF(E279="","",INDEX(Avaliações!I$2:I$1247,MATCH($A279&amp;$G279,Avaliações!$A$2:$A$1247&amp;Avaliações!$G$2:$G$1247,FALSE))),"")</f>
        <v>45382</v>
      </c>
      <c r="K279" s="126"/>
    </row>
    <row r="280" spans="1:11" x14ac:dyDescent="0.25">
      <c r="A280" s="96" t="s">
        <v>467</v>
      </c>
      <c r="B280" s="44" t="str">
        <f>IF(C280="","",VLOOKUP($A280,'Infos Gerais'!$A$2:$D$101,4,FALSE))</f>
        <v>Vigente</v>
      </c>
      <c r="C280" s="5" t="str">
        <f>IF(A280="","",VLOOKUP($A280,'Infos Gerais'!$A$2:$I$101,7,FALSE))</f>
        <v>SECULT</v>
      </c>
      <c r="D280" s="6" t="str">
        <f>IF(C280="","",VLOOKUP($A280,'Infos Gerais'!$A$2:$I$101,9,FALSE))</f>
        <v>ICF</v>
      </c>
      <c r="E280" s="7" t="str">
        <f t="array" ref="E280">IFERROR(IF(G280="","",INDEX(Avaliações!$E$2:$E$1247,MATCH(A280&amp;G280,Avaliações!$A$2:$A$1247&amp;Avaliações!$G$2:$G$1247,FALSE))),"")</f>
        <v>2º Termo Aditivo</v>
      </c>
      <c r="F280" s="43" t="str">
        <f t="array" ref="F280">IFERROR(IF(G280="","",IF(INDEX(Avaliações!$F$2:$F$1247,MATCH(A280&amp;G280,Avaliações!$A$2:$A$1247&amp;Avaliações!$G$2:$G$1247,FALSE))=0,"",INDEX(Avaliações!$F$2:$F$1247,MATCH(A280&amp;G280,Avaliações!$A$2:$A$1247&amp;Avaliações!$G$2:$G$1247,FALSE)))),"")</f>
        <v/>
      </c>
      <c r="G280" s="176">
        <v>15</v>
      </c>
      <c r="H280" s="126"/>
      <c r="I280" s="135">
        <f t="array" ref="I280">IFERROR(IF(G280="","",INDEX(Avaliações!H$2:H$688,MATCH($A280&amp;$G280,Avaliações!$A$2:$A$688&amp;Avaliações!$G$2:$G$688,FALSE))),"")</f>
        <v>45292</v>
      </c>
      <c r="J280" s="138">
        <f t="array" ref="J280">IFERROR(IF(E280="","",INDEX(Avaliações!I$2:I$1247,MATCH($A280&amp;$G280,Avaliações!$A$2:$A$1247&amp;Avaliações!$G$2:$G$1247,FALSE))),"")</f>
        <v>45382</v>
      </c>
      <c r="K280" s="126"/>
    </row>
    <row r="281" spans="1:11" x14ac:dyDescent="0.25">
      <c r="A281" s="96" t="s">
        <v>467</v>
      </c>
      <c r="B281" s="44" t="str">
        <f>IF(C281="","",VLOOKUP($A281,'Infos Gerais'!$A$2:$D$101,4,FALSE))</f>
        <v>Vigente</v>
      </c>
      <c r="C281" s="5" t="str">
        <f>IF(A281="","",VLOOKUP($A281,'Infos Gerais'!$A$2:$I$101,7,FALSE))</f>
        <v>SECULT</v>
      </c>
      <c r="D281" s="6" t="str">
        <f>IF(C281="","",VLOOKUP($A281,'Infos Gerais'!$A$2:$I$101,9,FALSE))</f>
        <v>ICF</v>
      </c>
      <c r="E281" s="7" t="str">
        <f t="array" ref="E281">IFERROR(IF(G281="","",INDEX(Avaliações!$E$2:$E$1247,MATCH(A281&amp;G281,Avaliações!$A$2:$A$1247&amp;Avaliações!$G$2:$G$1247,FALSE))),"")</f>
        <v>2º Termo Aditivo</v>
      </c>
      <c r="F281" s="43" t="str">
        <f t="array" ref="F281">IFERROR(IF(G281="","",IF(INDEX(Avaliações!$F$2:$F$1247,MATCH(A281&amp;G281,Avaliações!$A$2:$A$1247&amp;Avaliações!$G$2:$G$1247,FALSE))=0,"",INDEX(Avaliações!$F$2:$F$1247,MATCH(A281&amp;G281,Avaliações!$A$2:$A$1247&amp;Avaliações!$G$2:$G$1247,FALSE)))),"")</f>
        <v/>
      </c>
      <c r="G281" s="176">
        <v>16</v>
      </c>
      <c r="H281" s="126"/>
      <c r="I281" s="135">
        <f t="array" ref="I281">IFERROR(IF(G281="","",INDEX(Avaliações!H$2:H$688,MATCH($A281&amp;$G281,Avaliações!$A$2:$A$688&amp;Avaliações!$G$2:$G$688,FALSE))),"")</f>
        <v>45383</v>
      </c>
      <c r="J281" s="138">
        <f t="array" ref="J281">IFERROR(IF(E281="","",INDEX(Avaliações!I$2:I$1247,MATCH($A281&amp;$G281,Avaliações!$A$2:$A$1247&amp;Avaliações!$G$2:$G$1247,FALSE))),"")</f>
        <v>45473</v>
      </c>
      <c r="K281" s="126"/>
    </row>
    <row r="282" spans="1:11" x14ac:dyDescent="0.25">
      <c r="A282" s="96" t="s">
        <v>467</v>
      </c>
      <c r="B282" s="44" t="str">
        <f>IF(C282="","",VLOOKUP($A282,'Infos Gerais'!$A$2:$D$101,4,FALSE))</f>
        <v>Vigente</v>
      </c>
      <c r="C282" s="5" t="str">
        <f>IF(A282="","",VLOOKUP($A282,'Infos Gerais'!$A$2:$I$101,7,FALSE))</f>
        <v>SECULT</v>
      </c>
      <c r="D282" s="6" t="str">
        <f>IF(C282="","",VLOOKUP($A282,'Infos Gerais'!$A$2:$I$101,9,FALSE))</f>
        <v>ICF</v>
      </c>
      <c r="E282" s="7" t="str">
        <f t="array" ref="E282">IFERROR(IF(G282="","",INDEX(Avaliações!$E$2:$E$1247,MATCH(A282&amp;G282,Avaliações!$A$2:$A$1247&amp;Avaliações!$G$2:$G$1247,FALSE))),"")</f>
        <v>2º Termo Aditivo</v>
      </c>
      <c r="F282" s="43" t="str">
        <f t="array" ref="F282">IFERROR(IF(G282="","",IF(INDEX(Avaliações!$F$2:$F$1247,MATCH(A282&amp;G282,Avaliações!$A$2:$A$1247&amp;Avaliações!$G$2:$G$1247,FALSE))=0,"",INDEX(Avaliações!$F$2:$F$1247,MATCH(A282&amp;G282,Avaliações!$A$2:$A$1247&amp;Avaliações!$G$2:$G$1247,FALSE)))),"")</f>
        <v/>
      </c>
      <c r="G282" s="176">
        <v>16</v>
      </c>
      <c r="H282" s="126"/>
      <c r="I282" s="135">
        <f t="array" ref="I282">IFERROR(IF(G282="","",INDEX(Avaliações!H$2:H$688,MATCH($A282&amp;$G282,Avaliações!$A$2:$A$688&amp;Avaliações!$G$2:$G$688,FALSE))),"")</f>
        <v>45383</v>
      </c>
      <c r="J282" s="138">
        <f t="array" ref="J282">IFERROR(IF(E282="","",INDEX(Avaliações!I$2:I$1247,MATCH($A282&amp;$G282,Avaliações!$A$2:$A$1247&amp;Avaliações!$G$2:$G$1247,FALSE))),"")</f>
        <v>45473</v>
      </c>
      <c r="K282" s="126"/>
    </row>
    <row r="283" spans="1:11" x14ac:dyDescent="0.25">
      <c r="A283" s="96" t="s">
        <v>467</v>
      </c>
      <c r="B283" s="44" t="str">
        <f>IF(C283="","",VLOOKUP($A283,'Infos Gerais'!$A$2:$D$101,4,FALSE))</f>
        <v>Vigente</v>
      </c>
      <c r="C283" s="5" t="str">
        <f>IF(A283="","",VLOOKUP($A283,'Infos Gerais'!$A$2:$I$101,7,FALSE))</f>
        <v>SECULT</v>
      </c>
      <c r="D283" s="6" t="str">
        <f>IF(C283="","",VLOOKUP($A283,'Infos Gerais'!$A$2:$I$101,9,FALSE))</f>
        <v>ICF</v>
      </c>
      <c r="E283" s="7" t="str">
        <f t="array" ref="E283">IFERROR(IF(G283="","",INDEX(Avaliações!$E$2:$E$1247,MATCH(A283&amp;G283,Avaliações!$A$2:$A$1247&amp;Avaliações!$G$2:$G$1247,FALSE))),"")</f>
        <v>2º Termo Aditivo</v>
      </c>
      <c r="F283" s="43" t="str">
        <f t="array" ref="F283">IFERROR(IF(G283="","",IF(INDEX(Avaliações!$F$2:$F$1247,MATCH(A283&amp;G283,Avaliações!$A$2:$A$1247&amp;Avaliações!$G$2:$G$1247,FALSE))=0,"",INDEX(Avaliações!$F$2:$F$1247,MATCH(A283&amp;G283,Avaliações!$A$2:$A$1247&amp;Avaliações!$G$2:$G$1247,FALSE)))),"")</f>
        <v/>
      </c>
      <c r="G283" s="176">
        <v>16</v>
      </c>
      <c r="H283" s="126"/>
      <c r="I283" s="135">
        <f t="array" ref="I283">IFERROR(IF(G283="","",INDEX(Avaliações!H$2:H$688,MATCH($A283&amp;$G283,Avaliações!$A$2:$A$688&amp;Avaliações!$G$2:$G$688,FALSE))),"")</f>
        <v>45383</v>
      </c>
      <c r="J283" s="138">
        <f t="array" ref="J283">IFERROR(IF(E283="","",INDEX(Avaliações!I$2:I$1247,MATCH($A283&amp;$G283,Avaliações!$A$2:$A$1247&amp;Avaliações!$G$2:$G$1247,FALSE))),"")</f>
        <v>45473</v>
      </c>
      <c r="K283" s="126"/>
    </row>
    <row r="284" spans="1:11" x14ac:dyDescent="0.25">
      <c r="A284" s="96" t="s">
        <v>467</v>
      </c>
      <c r="B284" s="44" t="str">
        <f>IF(C284="","",VLOOKUP($A284,'Infos Gerais'!$A$2:$D$101,4,FALSE))</f>
        <v>Vigente</v>
      </c>
      <c r="C284" s="5" t="str">
        <f>IF(A284="","",VLOOKUP($A284,'Infos Gerais'!$A$2:$I$101,7,FALSE))</f>
        <v>SECULT</v>
      </c>
      <c r="D284" s="6" t="str">
        <f>IF(C284="","",VLOOKUP($A284,'Infos Gerais'!$A$2:$I$101,9,FALSE))</f>
        <v>ICF</v>
      </c>
      <c r="E284" s="7" t="str">
        <f t="array" ref="E284">IFERROR(IF(G284="","",INDEX(Avaliações!$E$2:$E$1247,MATCH(A284&amp;G284,Avaliações!$A$2:$A$1247&amp;Avaliações!$G$2:$G$1247,FALSE))),"")</f>
        <v>2º Termo Aditivo</v>
      </c>
      <c r="F284" s="43" t="str">
        <f t="array" ref="F284">IFERROR(IF(G284="","",IF(INDEX(Avaliações!$F$2:$F$1247,MATCH(A284&amp;G284,Avaliações!$A$2:$A$1247&amp;Avaliações!$G$2:$G$1247,FALSE))=0,"",INDEX(Avaliações!$F$2:$F$1247,MATCH(A284&amp;G284,Avaliações!$A$2:$A$1247&amp;Avaliações!$G$2:$G$1247,FALSE)))),"")</f>
        <v/>
      </c>
      <c r="G284" s="176">
        <v>16</v>
      </c>
      <c r="H284" s="126"/>
      <c r="I284" s="135">
        <f t="array" ref="I284">IFERROR(IF(G284="","",INDEX(Avaliações!H$2:H$688,MATCH($A284&amp;$G284,Avaliações!$A$2:$A$688&amp;Avaliações!$G$2:$G$688,FALSE))),"")</f>
        <v>45383</v>
      </c>
      <c r="J284" s="138">
        <f t="array" ref="J284">IFERROR(IF(E284="","",INDEX(Avaliações!I$2:I$1247,MATCH($A284&amp;$G284,Avaliações!$A$2:$A$1247&amp;Avaliações!$G$2:$G$1247,FALSE))),"")</f>
        <v>45473</v>
      </c>
      <c r="K284" s="126"/>
    </row>
    <row r="285" spans="1:11" x14ac:dyDescent="0.25">
      <c r="A285" s="96" t="s">
        <v>467</v>
      </c>
      <c r="B285" s="44" t="str">
        <f>IF(C285="","",VLOOKUP($A285,'Infos Gerais'!$A$2:$D$101,4,FALSE))</f>
        <v>Vigente</v>
      </c>
      <c r="C285" s="5" t="str">
        <f>IF(A285="","",VLOOKUP($A285,'Infos Gerais'!$A$2:$I$101,7,FALSE))</f>
        <v>SECULT</v>
      </c>
      <c r="D285" s="6" t="str">
        <f>IF(C285="","",VLOOKUP($A285,'Infos Gerais'!$A$2:$I$101,9,FALSE))</f>
        <v>ICF</v>
      </c>
      <c r="E285" s="7" t="str">
        <f t="array" ref="E285">IFERROR(IF(G285="","",INDEX(Avaliações!$E$2:$E$1247,MATCH(A285&amp;G285,Avaliações!$A$2:$A$1247&amp;Avaliações!$G$2:$G$1247,FALSE))),"")</f>
        <v>2º Termo Aditivo</v>
      </c>
      <c r="F285" s="43" t="str">
        <f t="array" ref="F285">IFERROR(IF(G285="","",IF(INDEX(Avaliações!$F$2:$F$1247,MATCH(A285&amp;G285,Avaliações!$A$2:$A$1247&amp;Avaliações!$G$2:$G$1247,FALSE))=0,"",INDEX(Avaliações!$F$2:$F$1247,MATCH(A285&amp;G285,Avaliações!$A$2:$A$1247&amp;Avaliações!$G$2:$G$1247,FALSE)))),"")</f>
        <v/>
      </c>
      <c r="G285" s="176">
        <v>17</v>
      </c>
      <c r="H285" s="126"/>
      <c r="I285" s="135">
        <f t="array" ref="I285">IFERROR(IF(G285="","",INDEX(Avaliações!H$2:H$688,MATCH($A285&amp;$G285,Avaliações!$A$2:$A$688&amp;Avaliações!$G$2:$G$688,FALSE))),"")</f>
        <v>45474</v>
      </c>
      <c r="J285" s="138">
        <f t="array" ref="J285">IFERROR(IF(E285="","",INDEX(Avaliações!I$2:I$1247,MATCH($A285&amp;$G285,Avaliações!$A$2:$A$1247&amp;Avaliações!$G$2:$G$1247,FALSE))),"")</f>
        <v>45565</v>
      </c>
      <c r="K285" s="126"/>
    </row>
    <row r="286" spans="1:11" x14ac:dyDescent="0.25">
      <c r="A286" s="96" t="s">
        <v>467</v>
      </c>
      <c r="B286" s="44" t="str">
        <f>IF(C286="","",VLOOKUP($A286,'Infos Gerais'!$A$2:$D$101,4,FALSE))</f>
        <v>Vigente</v>
      </c>
      <c r="C286" s="5" t="str">
        <f>IF(A286="","",VLOOKUP($A286,'Infos Gerais'!$A$2:$I$101,7,FALSE))</f>
        <v>SECULT</v>
      </c>
      <c r="D286" s="6" t="str">
        <f>IF(C286="","",VLOOKUP($A286,'Infos Gerais'!$A$2:$I$101,9,FALSE))</f>
        <v>ICF</v>
      </c>
      <c r="E286" s="7" t="str">
        <f t="array" ref="E286">IFERROR(IF(G286="","",INDEX(Avaliações!$E$2:$E$1247,MATCH(A286&amp;G286,Avaliações!$A$2:$A$1247&amp;Avaliações!$G$2:$G$1247,FALSE))),"")</f>
        <v>2º Termo Aditivo</v>
      </c>
      <c r="F286" s="43" t="str">
        <f t="array" ref="F286">IFERROR(IF(G286="","",IF(INDEX(Avaliações!$F$2:$F$1247,MATCH(A286&amp;G286,Avaliações!$A$2:$A$1247&amp;Avaliações!$G$2:$G$1247,FALSE))=0,"",INDEX(Avaliações!$F$2:$F$1247,MATCH(A286&amp;G286,Avaliações!$A$2:$A$1247&amp;Avaliações!$G$2:$G$1247,FALSE)))),"")</f>
        <v/>
      </c>
      <c r="G286" s="176">
        <v>17</v>
      </c>
      <c r="H286" s="126"/>
      <c r="I286" s="135">
        <f t="array" ref="I286">IFERROR(IF(G286="","",INDEX(Avaliações!H$2:H$688,MATCH($A286&amp;$G286,Avaliações!$A$2:$A$688&amp;Avaliações!$G$2:$G$688,FALSE))),"")</f>
        <v>45474</v>
      </c>
      <c r="J286" s="138">
        <f t="array" ref="J286">IFERROR(IF(E286="","",INDEX(Avaliações!I$2:I$1247,MATCH($A286&amp;$G286,Avaliações!$A$2:$A$1247&amp;Avaliações!$G$2:$G$1247,FALSE))),"")</f>
        <v>45565</v>
      </c>
      <c r="K286" s="126"/>
    </row>
    <row r="287" spans="1:11" x14ac:dyDescent="0.25">
      <c r="A287" s="96" t="s">
        <v>467</v>
      </c>
      <c r="B287" s="44" t="str">
        <f>IF(C287="","",VLOOKUP($A287,'Infos Gerais'!$A$2:$D$101,4,FALSE))</f>
        <v>Vigente</v>
      </c>
      <c r="C287" s="5" t="str">
        <f>IF(A287="","",VLOOKUP($A287,'Infos Gerais'!$A$2:$I$101,7,FALSE))</f>
        <v>SECULT</v>
      </c>
      <c r="D287" s="6" t="str">
        <f>IF(C287="","",VLOOKUP($A287,'Infos Gerais'!$A$2:$I$101,9,FALSE))</f>
        <v>ICF</v>
      </c>
      <c r="E287" s="7" t="str">
        <f t="array" ref="E287">IFERROR(IF(G287="","",INDEX(Avaliações!$E$2:$E$1247,MATCH(A287&amp;G287,Avaliações!$A$2:$A$1247&amp;Avaliações!$G$2:$G$1247,FALSE))),"")</f>
        <v>2º Termo Aditivo</v>
      </c>
      <c r="F287" s="43" t="str">
        <f t="array" ref="F287">IFERROR(IF(G287="","",IF(INDEX(Avaliações!$F$2:$F$1247,MATCH(A287&amp;G287,Avaliações!$A$2:$A$1247&amp;Avaliações!$G$2:$G$1247,FALSE))=0,"",INDEX(Avaliações!$F$2:$F$1247,MATCH(A287&amp;G287,Avaliações!$A$2:$A$1247&amp;Avaliações!$G$2:$G$1247,FALSE)))),"")</f>
        <v/>
      </c>
      <c r="G287" s="176">
        <v>17</v>
      </c>
      <c r="H287" s="126"/>
      <c r="I287" s="135">
        <f t="array" ref="I287">IFERROR(IF(G287="","",INDEX(Avaliações!H$2:H$688,MATCH($A287&amp;$G287,Avaliações!$A$2:$A$688&amp;Avaliações!$G$2:$G$688,FALSE))),"")</f>
        <v>45474</v>
      </c>
      <c r="J287" s="138">
        <f t="array" ref="J287">IFERROR(IF(E287="","",INDEX(Avaliações!I$2:I$1247,MATCH($A287&amp;$G287,Avaliações!$A$2:$A$1247&amp;Avaliações!$G$2:$G$1247,FALSE))),"")</f>
        <v>45565</v>
      </c>
      <c r="K287" s="126"/>
    </row>
    <row r="288" spans="1:11" x14ac:dyDescent="0.25">
      <c r="A288" s="96" t="s">
        <v>467</v>
      </c>
      <c r="B288" s="44" t="str">
        <f>IF(C288="","",VLOOKUP($A288,'Infos Gerais'!$A$2:$D$101,4,FALSE))</f>
        <v>Vigente</v>
      </c>
      <c r="C288" s="5" t="str">
        <f>IF(A288="","",VLOOKUP($A288,'Infos Gerais'!$A$2:$I$101,7,FALSE))</f>
        <v>SECULT</v>
      </c>
      <c r="D288" s="6" t="str">
        <f>IF(C288="","",VLOOKUP($A288,'Infos Gerais'!$A$2:$I$101,9,FALSE))</f>
        <v>ICF</v>
      </c>
      <c r="E288" s="7" t="str">
        <f t="array" ref="E288">IFERROR(IF(G288="","",INDEX(Avaliações!$E$2:$E$1247,MATCH(A288&amp;G288,Avaliações!$A$2:$A$1247&amp;Avaliações!$G$2:$G$1247,FALSE))),"")</f>
        <v>2º Termo Aditivo</v>
      </c>
      <c r="F288" s="43" t="str">
        <f t="array" ref="F288">IFERROR(IF(G288="","",IF(INDEX(Avaliações!$F$2:$F$1247,MATCH(A288&amp;G288,Avaliações!$A$2:$A$1247&amp;Avaliações!$G$2:$G$1247,FALSE))=0,"",INDEX(Avaliações!$F$2:$F$1247,MATCH(A288&amp;G288,Avaliações!$A$2:$A$1247&amp;Avaliações!$G$2:$G$1247,FALSE)))),"")</f>
        <v/>
      </c>
      <c r="G288" s="176">
        <v>17</v>
      </c>
      <c r="H288" s="126"/>
      <c r="I288" s="135">
        <f t="array" ref="I288">IFERROR(IF(G288="","",INDEX(Avaliações!H$2:H$688,MATCH($A288&amp;$G288,Avaliações!$A$2:$A$688&amp;Avaliações!$G$2:$G$688,FALSE))),"")</f>
        <v>45474</v>
      </c>
      <c r="J288" s="138">
        <f t="array" ref="J288">IFERROR(IF(E288="","",INDEX(Avaliações!I$2:I$1247,MATCH($A288&amp;$G288,Avaliações!$A$2:$A$1247&amp;Avaliações!$G$2:$G$1247,FALSE))),"")</f>
        <v>45565</v>
      </c>
      <c r="K288" s="126"/>
    </row>
    <row r="289" spans="1:11" x14ac:dyDescent="0.25">
      <c r="A289" s="96" t="s">
        <v>467</v>
      </c>
      <c r="B289" s="44" t="str">
        <f>IF(C289="","",VLOOKUP($A289,'Infos Gerais'!$A$2:$D$101,4,FALSE))</f>
        <v>Vigente</v>
      </c>
      <c r="C289" s="5" t="str">
        <f>IF(A289="","",VLOOKUP($A289,'Infos Gerais'!$A$2:$I$101,7,FALSE))</f>
        <v>SECULT</v>
      </c>
      <c r="D289" s="6" t="str">
        <f>IF(C289="","",VLOOKUP($A289,'Infos Gerais'!$A$2:$I$101,9,FALSE))</f>
        <v>ICF</v>
      </c>
      <c r="E289" s="7" t="str">
        <f t="array" ref="E289">IFERROR(IF(G289="","",INDEX(Avaliações!$E$2:$E$1247,MATCH(A289&amp;G289,Avaliações!$A$2:$A$1247&amp;Avaliações!$G$2:$G$1247,FALSE))),"")</f>
        <v>2º Termo Aditivo</v>
      </c>
      <c r="F289" s="43" t="str">
        <f t="array" ref="F289">IFERROR(IF(G289="","",IF(INDEX(Avaliações!$F$2:$F$1247,MATCH(A289&amp;G289,Avaliações!$A$2:$A$1247&amp;Avaliações!$G$2:$G$1247,FALSE))=0,"",INDEX(Avaliações!$F$2:$F$1247,MATCH(A289&amp;G289,Avaliações!$A$2:$A$1247&amp;Avaliações!$G$2:$G$1247,FALSE)))),"")</f>
        <v/>
      </c>
      <c r="G289" s="176">
        <v>18</v>
      </c>
      <c r="H289" s="126"/>
      <c r="I289" s="135">
        <f t="array" ref="I289">IFERROR(IF(G289="","",INDEX(Avaliações!H$2:H$688,MATCH($A289&amp;$G289,Avaliações!$A$2:$A$688&amp;Avaliações!$G$2:$G$688,FALSE))),"")</f>
        <v>45566</v>
      </c>
      <c r="J289" s="138">
        <f t="array" ref="J289">IFERROR(IF(E289="","",INDEX(Avaliações!I$2:I$1247,MATCH($A289&amp;$G289,Avaliações!$A$2:$A$1247&amp;Avaliações!$G$2:$G$1247,FALSE))),"")</f>
        <v>45657</v>
      </c>
      <c r="K289" s="126"/>
    </row>
    <row r="290" spans="1:11" x14ac:dyDescent="0.25">
      <c r="A290" s="96" t="s">
        <v>467</v>
      </c>
      <c r="B290" s="44" t="str">
        <f>IF(C290="","",VLOOKUP($A290,'Infos Gerais'!$A$2:$D$101,4,FALSE))</f>
        <v>Vigente</v>
      </c>
      <c r="C290" s="5" t="str">
        <f>IF(A290="","",VLOOKUP($A290,'Infos Gerais'!$A$2:$I$101,7,FALSE))</f>
        <v>SECULT</v>
      </c>
      <c r="D290" s="6" t="str">
        <f>IF(C290="","",VLOOKUP($A290,'Infos Gerais'!$A$2:$I$101,9,FALSE))</f>
        <v>ICF</v>
      </c>
      <c r="E290" s="7" t="str">
        <f t="array" ref="E290">IFERROR(IF(G290="","",INDEX(Avaliações!$E$2:$E$1247,MATCH(A290&amp;G290,Avaliações!$A$2:$A$1247&amp;Avaliações!$G$2:$G$1247,FALSE))),"")</f>
        <v>2º Termo Aditivo</v>
      </c>
      <c r="F290" s="43" t="str">
        <f t="array" ref="F290">IFERROR(IF(G290="","",IF(INDEX(Avaliações!$F$2:$F$1247,MATCH(A290&amp;G290,Avaliações!$A$2:$A$1247&amp;Avaliações!$G$2:$G$1247,FALSE))=0,"",INDEX(Avaliações!$F$2:$F$1247,MATCH(A290&amp;G290,Avaliações!$A$2:$A$1247&amp;Avaliações!$G$2:$G$1247,FALSE)))),"")</f>
        <v/>
      </c>
      <c r="G290" s="176">
        <v>18</v>
      </c>
      <c r="H290" s="126"/>
      <c r="I290" s="135">
        <f t="array" ref="I290">IFERROR(IF(G290="","",INDEX(Avaliações!H$2:H$688,MATCH($A290&amp;$G290,Avaliações!$A$2:$A$688&amp;Avaliações!$G$2:$G$688,FALSE))),"")</f>
        <v>45566</v>
      </c>
      <c r="J290" s="138">
        <f t="array" ref="J290">IFERROR(IF(E290="","",INDEX(Avaliações!I$2:I$1247,MATCH($A290&amp;$G290,Avaliações!$A$2:$A$1247&amp;Avaliações!$G$2:$G$1247,FALSE))),"")</f>
        <v>45657</v>
      </c>
      <c r="K290" s="126"/>
    </row>
    <row r="291" spans="1:11" x14ac:dyDescent="0.25">
      <c r="A291" s="96" t="s">
        <v>467</v>
      </c>
      <c r="B291" s="44" t="str">
        <f>IF(C291="","",VLOOKUP($A291,'Infos Gerais'!$A$2:$D$101,4,FALSE))</f>
        <v>Vigente</v>
      </c>
      <c r="C291" s="5" t="str">
        <f>IF(A291="","",VLOOKUP($A291,'Infos Gerais'!$A$2:$I$101,7,FALSE))</f>
        <v>SECULT</v>
      </c>
      <c r="D291" s="6" t="str">
        <f>IF(C291="","",VLOOKUP($A291,'Infos Gerais'!$A$2:$I$101,9,FALSE))</f>
        <v>ICF</v>
      </c>
      <c r="E291" s="7" t="str">
        <f t="array" ref="E291">IFERROR(IF(G291="","",INDEX(Avaliações!$E$2:$E$1247,MATCH(A291&amp;G291,Avaliações!$A$2:$A$1247&amp;Avaliações!$G$2:$G$1247,FALSE))),"")</f>
        <v>2º Termo Aditivo</v>
      </c>
      <c r="F291" s="43" t="str">
        <f t="array" ref="F291">IFERROR(IF(G291="","",IF(INDEX(Avaliações!$F$2:$F$1247,MATCH(A291&amp;G291,Avaliações!$A$2:$A$1247&amp;Avaliações!$G$2:$G$1247,FALSE))=0,"",INDEX(Avaliações!$F$2:$F$1247,MATCH(A291&amp;G291,Avaliações!$A$2:$A$1247&amp;Avaliações!$G$2:$G$1247,FALSE)))),"")</f>
        <v/>
      </c>
      <c r="G291" s="176">
        <v>18</v>
      </c>
      <c r="H291" s="126"/>
      <c r="I291" s="135">
        <f t="array" ref="I291">IFERROR(IF(G291="","",INDEX(Avaliações!H$2:H$688,MATCH($A291&amp;$G291,Avaliações!$A$2:$A$688&amp;Avaliações!$G$2:$G$688,FALSE))),"")</f>
        <v>45566</v>
      </c>
      <c r="J291" s="138">
        <f t="array" ref="J291">IFERROR(IF(E291="","",INDEX(Avaliações!I$2:I$1247,MATCH($A291&amp;$G291,Avaliações!$A$2:$A$1247&amp;Avaliações!$G$2:$G$1247,FALSE))),"")</f>
        <v>45657</v>
      </c>
      <c r="K291" s="126"/>
    </row>
    <row r="292" spans="1:11" x14ac:dyDescent="0.25">
      <c r="A292" s="96" t="s">
        <v>467</v>
      </c>
      <c r="B292" s="44" t="str">
        <f>IF(C292="","",VLOOKUP($A292,'Infos Gerais'!$A$2:$D$101,4,FALSE))</f>
        <v>Vigente</v>
      </c>
      <c r="C292" s="5" t="str">
        <f>IF(A292="","",VLOOKUP($A292,'Infos Gerais'!$A$2:$I$101,7,FALSE))</f>
        <v>SECULT</v>
      </c>
      <c r="D292" s="6" t="str">
        <f>IF(C292="","",VLOOKUP($A292,'Infos Gerais'!$A$2:$I$101,9,FALSE))</f>
        <v>ICF</v>
      </c>
      <c r="E292" s="7" t="str">
        <f t="array" ref="E292">IFERROR(IF(G292="","",INDEX(Avaliações!$E$2:$E$1247,MATCH(A292&amp;G292,Avaliações!$A$2:$A$1247&amp;Avaliações!$G$2:$G$1247,FALSE))),"")</f>
        <v>2º Termo Aditivo</v>
      </c>
      <c r="F292" s="43" t="str">
        <f t="array" ref="F292">IFERROR(IF(G292="","",IF(INDEX(Avaliações!$F$2:$F$1247,MATCH(A292&amp;G292,Avaliações!$A$2:$A$1247&amp;Avaliações!$G$2:$G$1247,FALSE))=0,"",INDEX(Avaliações!$F$2:$F$1247,MATCH(A292&amp;G292,Avaliações!$A$2:$A$1247&amp;Avaliações!$G$2:$G$1247,FALSE)))),"")</f>
        <v/>
      </c>
      <c r="G292" s="176">
        <v>18</v>
      </c>
      <c r="H292" s="126"/>
      <c r="I292" s="135">
        <f t="array" ref="I292">IFERROR(IF(G292="","",INDEX(Avaliações!H$2:H$688,MATCH($A292&amp;$G292,Avaliações!$A$2:$A$688&amp;Avaliações!$G$2:$G$688,FALSE))),"")</f>
        <v>45566</v>
      </c>
      <c r="J292" s="138">
        <f t="array" ref="J292">IFERROR(IF(E292="","",INDEX(Avaliações!I$2:I$1247,MATCH($A292&amp;$G292,Avaliações!$A$2:$A$1247&amp;Avaliações!$G$2:$G$1247,FALSE))),"")</f>
        <v>45657</v>
      </c>
      <c r="K292" s="126"/>
    </row>
    <row r="293" spans="1:11" x14ac:dyDescent="0.25">
      <c r="A293" s="96" t="s">
        <v>471</v>
      </c>
      <c r="B293" s="44" t="str">
        <f>IF(C293="","",VLOOKUP($A293,'Infos Gerais'!$A$2:$D$101,4,FALSE))</f>
        <v>Extinto</v>
      </c>
      <c r="C293" s="5" t="str">
        <f>IF(A293="","",VLOOKUP($A293,'Infos Gerais'!$A$2:$I$101,7,FALSE))</f>
        <v>SEJUSP</v>
      </c>
      <c r="D293" s="6" t="str">
        <f>IF(C293="","",VLOOKUP($A293,'Infos Gerais'!$A$2:$I$101,9,FALSE))</f>
        <v>IELO</v>
      </c>
      <c r="E293" s="7" t="str">
        <f t="array" ref="E293">IFERROR(IF(G293="","",INDEX(Avaliações!$E$2:$E$1247,MATCH(A293&amp;G293,Avaliações!$A$2:$A$1247&amp;Avaliações!$G$2:$G$1247,FALSE))),"")</f>
        <v>Contrato de Gestão</v>
      </c>
      <c r="F293" s="43" t="str">
        <f t="array" ref="F293">IFERROR(IF(G293="","",IF(INDEX(Avaliações!$F$2:$F$1247,MATCH(A293&amp;G293,Avaliações!$A$2:$A$1247&amp;Avaliações!$G$2:$G$1247,FALSE))=0,"",INDEX(Avaliações!$F$2:$F$1247,MATCH(A293&amp;G293,Avaliações!$A$2:$A$1247&amp;Avaliações!$G$2:$G$1247,FALSE)))),"")</f>
        <v/>
      </c>
      <c r="G293" s="176">
        <v>1</v>
      </c>
      <c r="H293" s="126" t="s">
        <v>32</v>
      </c>
      <c r="I293" s="135">
        <f t="array" ref="I293">IFERROR(IF(G293="","",INDEX(Avaliações!H$2:H$688,MATCH($A293&amp;$G293,Avaliações!$A$2:$A$688&amp;Avaliações!$G$2:$G$688,FALSE))),"")</f>
        <v>44197</v>
      </c>
      <c r="J293" s="138">
        <f t="array" ref="J293">IFERROR(IF(E293="","",INDEX(Avaliações!I$2:I$1247,MATCH($A293&amp;$G293,Avaliações!$A$2:$A$1247&amp;Avaliações!$G$2:$G$1247,FALSE))),"")</f>
        <v>44256</v>
      </c>
      <c r="K293" s="126" t="s">
        <v>881</v>
      </c>
    </row>
    <row r="294" spans="1:11" x14ac:dyDescent="0.25">
      <c r="A294" s="96" t="s">
        <v>471</v>
      </c>
      <c r="B294" s="44" t="str">
        <f>IF(C294="","",VLOOKUP($A294,'Infos Gerais'!$A$2:$D$101,4,FALSE))</f>
        <v>Extinto</v>
      </c>
      <c r="C294" s="5" t="str">
        <f>IF(A294="","",VLOOKUP($A294,'Infos Gerais'!$A$2:$I$101,7,FALSE))</f>
        <v>SEJUSP</v>
      </c>
      <c r="D294" s="6" t="str">
        <f>IF(C294="","",VLOOKUP($A294,'Infos Gerais'!$A$2:$I$101,9,FALSE))</f>
        <v>IELO</v>
      </c>
      <c r="E294" s="7" t="str">
        <f t="array" ref="E294">IFERROR(IF(G294="","",INDEX(Avaliações!$E$2:$E$1247,MATCH(A294&amp;G294,Avaliações!$A$2:$A$1247&amp;Avaliações!$G$2:$G$1247,FALSE))),"")</f>
        <v>Contrato de Gestão</v>
      </c>
      <c r="F294" s="43" t="str">
        <f t="array" ref="F294">IFERROR(IF(G294="","",IF(INDEX(Avaliações!$F$2:$F$1247,MATCH(A294&amp;G294,Avaliações!$A$2:$A$1247&amp;Avaliações!$G$2:$G$1247,FALSE))=0,"",INDEX(Avaliações!$F$2:$F$1247,MATCH(A294&amp;G294,Avaliações!$A$2:$A$1247&amp;Avaliações!$G$2:$G$1247,FALSE)))),"")</f>
        <v/>
      </c>
      <c r="G294" s="176">
        <v>1</v>
      </c>
      <c r="H294" s="126" t="s">
        <v>35</v>
      </c>
      <c r="I294" s="135">
        <f t="array" ref="I294">IFERROR(IF(G294="","",INDEX(Avaliações!H$2:H$688,MATCH($A294&amp;$G294,Avaliações!$A$2:$A$688&amp;Avaliações!$G$2:$G$688,FALSE))),"")</f>
        <v>44197</v>
      </c>
      <c r="J294" s="138">
        <f t="array" ref="J294">IFERROR(IF(E294="","",INDEX(Avaliações!I$2:I$1247,MATCH($A294&amp;$G294,Avaliações!$A$2:$A$1247&amp;Avaliações!$G$2:$G$1247,FALSE))),"")</f>
        <v>44256</v>
      </c>
      <c r="K294" s="126" t="s">
        <v>882</v>
      </c>
    </row>
    <row r="295" spans="1:11" x14ac:dyDescent="0.25">
      <c r="A295" s="96" t="s">
        <v>471</v>
      </c>
      <c r="B295" s="44" t="str">
        <f>IF(C295="","",VLOOKUP($A295,'Infos Gerais'!$A$2:$D$101,4,FALSE))</f>
        <v>Extinto</v>
      </c>
      <c r="C295" s="5" t="str">
        <f>IF(A295="","",VLOOKUP($A295,'Infos Gerais'!$A$2:$I$101,7,FALSE))</f>
        <v>SEJUSP</v>
      </c>
      <c r="D295" s="6" t="str">
        <f>IF(C295="","",VLOOKUP($A295,'Infos Gerais'!$A$2:$I$101,9,FALSE))</f>
        <v>IELO</v>
      </c>
      <c r="E295" s="7" t="str">
        <f t="array" ref="E295">IFERROR(IF(G295="","",INDEX(Avaliações!$E$2:$E$1247,MATCH(A295&amp;G295,Avaliações!$A$2:$A$1247&amp;Avaliações!$G$2:$G$1247,FALSE))),"")</f>
        <v>Contrato de Gestão</v>
      </c>
      <c r="F295" s="43" t="str">
        <f t="array" ref="F295">IFERROR(IF(G295="","",IF(INDEX(Avaliações!$F$2:$F$1247,MATCH(A295&amp;G295,Avaliações!$A$2:$A$1247&amp;Avaliações!$G$2:$G$1247,FALSE))=0,"",INDEX(Avaliações!$F$2:$F$1247,MATCH(A295&amp;G295,Avaliações!$A$2:$A$1247&amp;Avaliações!$G$2:$G$1247,FALSE)))),"")</f>
        <v/>
      </c>
      <c r="G295" s="176">
        <v>1</v>
      </c>
      <c r="H295" s="126" t="s">
        <v>47</v>
      </c>
      <c r="I295" s="135">
        <f t="array" ref="I295">IFERROR(IF(G295="","",INDEX(Avaliações!H$2:H$688,MATCH($A295&amp;$G295,Avaliações!$A$2:$A$688&amp;Avaliações!$G$2:$G$688,FALSE))),"")</f>
        <v>44197</v>
      </c>
      <c r="J295" s="138">
        <f t="array" ref="J295">IFERROR(IF(E295="","",INDEX(Avaliações!I$2:I$1247,MATCH($A295&amp;$G295,Avaliações!$A$2:$A$1247&amp;Avaliações!$G$2:$G$1247,FALSE))),"")</f>
        <v>44256</v>
      </c>
      <c r="K295" s="126" t="s">
        <v>883</v>
      </c>
    </row>
    <row r="296" spans="1:11" x14ac:dyDescent="0.25">
      <c r="A296" s="96" t="s">
        <v>471</v>
      </c>
      <c r="B296" s="44" t="str">
        <f>IF(C296="","",VLOOKUP($A296,'Infos Gerais'!$A$2:$D$101,4,FALSE))</f>
        <v>Extinto</v>
      </c>
      <c r="C296" s="5" t="str">
        <f>IF(A296="","",VLOOKUP($A296,'Infos Gerais'!$A$2:$I$101,7,FALSE))</f>
        <v>SEJUSP</v>
      </c>
      <c r="D296" s="6" t="str">
        <f>IF(C296="","",VLOOKUP($A296,'Infos Gerais'!$A$2:$I$101,9,FALSE))</f>
        <v>IELO</v>
      </c>
      <c r="E296" s="7" t="str">
        <f t="array" ref="E296">IFERROR(IF(G296="","",INDEX(Avaliações!$E$2:$E$1247,MATCH(A296&amp;G296,Avaliações!$A$2:$A$1247&amp;Avaliações!$G$2:$G$1247,FALSE))),"")</f>
        <v>Contrato de Gestão</v>
      </c>
      <c r="F296" s="43" t="str">
        <f t="array" ref="F296">IFERROR(IF(G296="","",IF(INDEX(Avaliações!$F$2:$F$1247,MATCH(A296&amp;G296,Avaliações!$A$2:$A$1247&amp;Avaliações!$G$2:$G$1247,FALSE))=0,"",INDEX(Avaliações!$F$2:$F$1247,MATCH(A296&amp;G296,Avaliações!$A$2:$A$1247&amp;Avaliações!$G$2:$G$1247,FALSE)))),"")</f>
        <v/>
      </c>
      <c r="G296" s="176">
        <v>1</v>
      </c>
      <c r="H296" s="126" t="s">
        <v>50</v>
      </c>
      <c r="I296" s="135">
        <f t="array" ref="I296">IFERROR(IF(G296="","",INDEX(Avaliações!H$2:H$688,MATCH($A296&amp;$G296,Avaliações!$A$2:$A$688&amp;Avaliações!$G$2:$G$688,FALSE))),"")</f>
        <v>44197</v>
      </c>
      <c r="J296" s="138">
        <f t="array" ref="J296">IFERROR(IF(E296="","",INDEX(Avaliações!I$2:I$1247,MATCH($A296&amp;$G296,Avaliações!$A$2:$A$1247&amp;Avaliações!$G$2:$G$1247,FALSE))),"")</f>
        <v>44256</v>
      </c>
      <c r="K296" s="126" t="s">
        <v>884</v>
      </c>
    </row>
    <row r="297" spans="1:11" x14ac:dyDescent="0.25">
      <c r="A297" s="96" t="s">
        <v>471</v>
      </c>
      <c r="B297" s="44" t="str">
        <f>IF(C297="","",VLOOKUP($A297,'Infos Gerais'!$A$2:$D$101,4,FALSE))</f>
        <v>Extinto</v>
      </c>
      <c r="C297" s="5" t="str">
        <f>IF(A297="","",VLOOKUP($A297,'Infos Gerais'!$A$2:$I$101,7,FALSE))</f>
        <v>SEJUSP</v>
      </c>
      <c r="D297" s="6" t="str">
        <f>IF(C297="","",VLOOKUP($A297,'Infos Gerais'!$A$2:$I$101,9,FALSE))</f>
        <v>IELO</v>
      </c>
      <c r="E297" s="7" t="str">
        <f t="array" ref="E297">IFERROR(IF(G297="","",INDEX(Avaliações!$E$2:$E$1247,MATCH(A297&amp;G297,Avaliações!$A$2:$A$1247&amp;Avaliações!$G$2:$G$1247,FALSE))),"")</f>
        <v>Contrato de Gestão</v>
      </c>
      <c r="F297" s="43" t="str">
        <f t="array" ref="F297">IFERROR(IF(G297="","",IF(INDEX(Avaliações!$F$2:$F$1247,MATCH(A297&amp;G297,Avaliações!$A$2:$A$1247&amp;Avaliações!$G$2:$G$1247,FALSE))=0,"",INDEX(Avaliações!$F$2:$F$1247,MATCH(A297&amp;G297,Avaliações!$A$2:$A$1247&amp;Avaliações!$G$2:$G$1247,FALSE)))),"")</f>
        <v/>
      </c>
      <c r="G297" s="176">
        <v>2</v>
      </c>
      <c r="H297" s="126" t="s">
        <v>32</v>
      </c>
      <c r="I297" s="135">
        <f t="array" ref="I297">IFERROR(IF(G297="","",INDEX(Avaliações!H$2:H$688,MATCH($A297&amp;$G297,Avaliações!$A$2:$A$688&amp;Avaliações!$G$2:$G$688,FALSE))),"")</f>
        <v>44287</v>
      </c>
      <c r="J297" s="138">
        <f t="array" ref="J297">IFERROR(IF(E297="","",INDEX(Avaliações!I$2:I$1247,MATCH($A297&amp;$G297,Avaliações!$A$2:$A$1247&amp;Avaliações!$G$2:$G$1247,FALSE))),"")</f>
        <v>44348</v>
      </c>
      <c r="K297" s="126" t="s">
        <v>885</v>
      </c>
    </row>
    <row r="298" spans="1:11" x14ac:dyDescent="0.25">
      <c r="A298" s="96" t="s">
        <v>471</v>
      </c>
      <c r="B298" s="44" t="str">
        <f>IF(C298="","",VLOOKUP($A298,'Infos Gerais'!$A$2:$D$101,4,FALSE))</f>
        <v>Extinto</v>
      </c>
      <c r="C298" s="5" t="str">
        <f>IF(A298="","",VLOOKUP($A298,'Infos Gerais'!$A$2:$I$101,7,FALSE))</f>
        <v>SEJUSP</v>
      </c>
      <c r="D298" s="6" t="str">
        <f>IF(C298="","",VLOOKUP($A298,'Infos Gerais'!$A$2:$I$101,9,FALSE))</f>
        <v>IELO</v>
      </c>
      <c r="E298" s="7" t="str">
        <f t="array" ref="E298">IFERROR(IF(G298="","",INDEX(Avaliações!$E$2:$E$1247,MATCH(A298&amp;G298,Avaliações!$A$2:$A$1247&amp;Avaliações!$G$2:$G$1247,FALSE))),"")</f>
        <v>Contrato de Gestão</v>
      </c>
      <c r="F298" s="43" t="str">
        <f t="array" ref="F298">IFERROR(IF(G298="","",IF(INDEX(Avaliações!$F$2:$F$1247,MATCH(A298&amp;G298,Avaliações!$A$2:$A$1247&amp;Avaliações!$G$2:$G$1247,FALSE))=0,"",INDEX(Avaliações!$F$2:$F$1247,MATCH(A298&amp;G298,Avaliações!$A$2:$A$1247&amp;Avaliações!$G$2:$G$1247,FALSE)))),"")</f>
        <v/>
      </c>
      <c r="G298" s="176">
        <v>2</v>
      </c>
      <c r="H298" s="126" t="s">
        <v>35</v>
      </c>
      <c r="I298" s="135">
        <f t="array" ref="I298">IFERROR(IF(G298="","",INDEX(Avaliações!H$2:H$688,MATCH($A298&amp;$G298,Avaliações!$A$2:$A$688&amp;Avaliações!$G$2:$G$688,FALSE))),"")</f>
        <v>44287</v>
      </c>
      <c r="J298" s="138">
        <f t="array" ref="J298">IFERROR(IF(E298="","",INDEX(Avaliações!I$2:I$1247,MATCH($A298&amp;$G298,Avaliações!$A$2:$A$1247&amp;Avaliações!$G$2:$G$1247,FALSE))),"")</f>
        <v>44348</v>
      </c>
      <c r="K298" s="126" t="s">
        <v>886</v>
      </c>
    </row>
    <row r="299" spans="1:11" x14ac:dyDescent="0.25">
      <c r="A299" s="96" t="s">
        <v>471</v>
      </c>
      <c r="B299" s="44" t="str">
        <f>IF(C299="","",VLOOKUP($A299,'Infos Gerais'!$A$2:$D$101,4,FALSE))</f>
        <v>Extinto</v>
      </c>
      <c r="C299" s="5" t="str">
        <f>IF(A299="","",VLOOKUP($A299,'Infos Gerais'!$A$2:$I$101,7,FALSE))</f>
        <v>SEJUSP</v>
      </c>
      <c r="D299" s="6" t="str">
        <f>IF(C299="","",VLOOKUP($A299,'Infos Gerais'!$A$2:$I$101,9,FALSE))</f>
        <v>IELO</v>
      </c>
      <c r="E299" s="7" t="str">
        <f t="array" ref="E299">IFERROR(IF(G299="","",INDEX(Avaliações!$E$2:$E$1247,MATCH(A299&amp;G299,Avaliações!$A$2:$A$1247&amp;Avaliações!$G$2:$G$1247,FALSE))),"")</f>
        <v>Contrato de Gestão</v>
      </c>
      <c r="F299" s="43" t="str">
        <f t="array" ref="F299">IFERROR(IF(G299="","",IF(INDEX(Avaliações!$F$2:$F$1247,MATCH(A299&amp;G299,Avaliações!$A$2:$A$1247&amp;Avaliações!$G$2:$G$1247,FALSE))=0,"",INDEX(Avaliações!$F$2:$F$1247,MATCH(A299&amp;G299,Avaliações!$A$2:$A$1247&amp;Avaliações!$G$2:$G$1247,FALSE)))),"")</f>
        <v/>
      </c>
      <c r="G299" s="176">
        <v>2</v>
      </c>
      <c r="H299" s="126" t="s">
        <v>47</v>
      </c>
      <c r="I299" s="135">
        <f t="array" ref="I299">IFERROR(IF(G299="","",INDEX(Avaliações!H$2:H$688,MATCH($A299&amp;$G299,Avaliações!$A$2:$A$688&amp;Avaliações!$G$2:$G$688,FALSE))),"")</f>
        <v>44287</v>
      </c>
      <c r="J299" s="138">
        <f t="array" ref="J299">IFERROR(IF(E299="","",INDEX(Avaliações!I$2:I$1247,MATCH($A299&amp;$G299,Avaliações!$A$2:$A$1247&amp;Avaliações!$G$2:$G$1247,FALSE))),"")</f>
        <v>44348</v>
      </c>
      <c r="K299" s="126" t="s">
        <v>887</v>
      </c>
    </row>
    <row r="300" spans="1:11" x14ac:dyDescent="0.25">
      <c r="A300" s="96" t="s">
        <v>471</v>
      </c>
      <c r="B300" s="44" t="str">
        <f>IF(C300="","",VLOOKUP($A300,'Infos Gerais'!$A$2:$D$101,4,FALSE))</f>
        <v>Extinto</v>
      </c>
      <c r="C300" s="5" t="str">
        <f>IF(A300="","",VLOOKUP($A300,'Infos Gerais'!$A$2:$I$101,7,FALSE))</f>
        <v>SEJUSP</v>
      </c>
      <c r="D300" s="6" t="str">
        <f>IF(C300="","",VLOOKUP($A300,'Infos Gerais'!$A$2:$I$101,9,FALSE))</f>
        <v>IELO</v>
      </c>
      <c r="E300" s="7" t="str">
        <f t="array" ref="E300">IFERROR(IF(G300="","",INDEX(Avaliações!$E$2:$E$1247,MATCH(A300&amp;G300,Avaliações!$A$2:$A$1247&amp;Avaliações!$G$2:$G$1247,FALSE))),"")</f>
        <v>Contrato de Gestão</v>
      </c>
      <c r="F300" s="43" t="str">
        <f t="array" ref="F300">IFERROR(IF(G300="","",IF(INDEX(Avaliações!$F$2:$F$1247,MATCH(A300&amp;G300,Avaliações!$A$2:$A$1247&amp;Avaliações!$G$2:$G$1247,FALSE))=0,"",INDEX(Avaliações!$F$2:$F$1247,MATCH(A300&amp;G300,Avaliações!$A$2:$A$1247&amp;Avaliações!$G$2:$G$1247,FALSE)))),"")</f>
        <v/>
      </c>
      <c r="G300" s="176">
        <v>2</v>
      </c>
      <c r="H300" s="126" t="s">
        <v>50</v>
      </c>
      <c r="I300" s="135">
        <f t="array" ref="I300">IFERROR(IF(G300="","",INDEX(Avaliações!H$2:H$688,MATCH($A300&amp;$G300,Avaliações!$A$2:$A$688&amp;Avaliações!$G$2:$G$688,FALSE))),"")</f>
        <v>44287</v>
      </c>
      <c r="J300" s="138">
        <f t="array" ref="J300">IFERROR(IF(E300="","",INDEX(Avaliações!I$2:I$1247,MATCH($A300&amp;$G300,Avaliações!$A$2:$A$1247&amp;Avaliações!$G$2:$G$1247,FALSE))),"")</f>
        <v>44348</v>
      </c>
      <c r="K300" s="126" t="s">
        <v>888</v>
      </c>
    </row>
    <row r="301" spans="1:11" x14ac:dyDescent="0.25">
      <c r="A301" s="96" t="s">
        <v>473</v>
      </c>
      <c r="B301" s="44" t="s">
        <v>135</v>
      </c>
      <c r="C301" s="5" t="str">
        <f>IF(A301="","",VLOOKUP($A301,'Infos Gerais'!$A$2:$I$101,7,FALSE))</f>
        <v>SEJUSP</v>
      </c>
      <c r="D301" s="6" t="str">
        <f>IF(C301="","",VLOOKUP($A301,'Infos Gerais'!$A$2:$I$101,9,FALSE))</f>
        <v>IELO</v>
      </c>
      <c r="E301" s="7" t="s">
        <v>31</v>
      </c>
      <c r="F301" s="43"/>
      <c r="G301" s="176">
        <v>1</v>
      </c>
      <c r="H301" s="126" t="s">
        <v>32</v>
      </c>
      <c r="I301" s="135">
        <v>44389</v>
      </c>
      <c r="J301" s="138">
        <v>44469</v>
      </c>
      <c r="K301" s="184" t="s">
        <v>889</v>
      </c>
    </row>
    <row r="302" spans="1:11" x14ac:dyDescent="0.25">
      <c r="A302" s="96" t="s">
        <v>473</v>
      </c>
      <c r="B302" s="44" t="s">
        <v>135</v>
      </c>
      <c r="C302" s="5" t="str">
        <f>IF(A302="","",VLOOKUP($A302,'Infos Gerais'!$A$2:$I$101,7,FALSE))</f>
        <v>SEJUSP</v>
      </c>
      <c r="D302" s="6" t="str">
        <f>IF(C302="","",VLOOKUP($A302,'Infos Gerais'!$A$2:$I$101,9,FALSE))</f>
        <v>IELO</v>
      </c>
      <c r="E302" s="7" t="s">
        <v>31</v>
      </c>
      <c r="F302" s="43"/>
      <c r="G302" s="176">
        <v>1</v>
      </c>
      <c r="H302" s="126" t="s">
        <v>35</v>
      </c>
      <c r="I302" s="135">
        <v>44389</v>
      </c>
      <c r="J302" s="138">
        <v>44469</v>
      </c>
      <c r="K302" s="184" t="s">
        <v>890</v>
      </c>
    </row>
    <row r="303" spans="1:11" x14ac:dyDescent="0.25">
      <c r="A303" s="96" t="s">
        <v>473</v>
      </c>
      <c r="B303" s="44" t="s">
        <v>135</v>
      </c>
      <c r="C303" s="5" t="str">
        <f>IF(A303="","",VLOOKUP($A303,'Infos Gerais'!$A$2:$I$101,7,FALSE))</f>
        <v>SEJUSP</v>
      </c>
      <c r="D303" s="6" t="str">
        <f>IF(C303="","",VLOOKUP($A303,'Infos Gerais'!$A$2:$I$101,9,FALSE))</f>
        <v>IELO</v>
      </c>
      <c r="E303" s="7" t="s">
        <v>31</v>
      </c>
      <c r="F303" s="43"/>
      <c r="G303" s="176">
        <v>1</v>
      </c>
      <c r="H303" s="126" t="s">
        <v>47</v>
      </c>
      <c r="I303" s="135">
        <v>44389</v>
      </c>
      <c r="J303" s="138">
        <v>44469</v>
      </c>
      <c r="K303" s="184" t="s">
        <v>891</v>
      </c>
    </row>
    <row r="304" spans="1:11" x14ac:dyDescent="0.25">
      <c r="A304" s="96" t="s">
        <v>473</v>
      </c>
      <c r="B304" s="44" t="s">
        <v>135</v>
      </c>
      <c r="C304" s="5" t="str">
        <f>IF(A304="","",VLOOKUP($A304,'Infos Gerais'!$A$2:$I$101,7,FALSE))</f>
        <v>SEJUSP</v>
      </c>
      <c r="D304" s="6" t="str">
        <f>IF(C304="","",VLOOKUP($A304,'Infos Gerais'!$A$2:$I$101,9,FALSE))</f>
        <v>IELO</v>
      </c>
      <c r="E304" s="7" t="s">
        <v>31</v>
      </c>
      <c r="F304" s="43"/>
      <c r="G304" s="176">
        <v>1</v>
      </c>
      <c r="H304" s="126" t="s">
        <v>50</v>
      </c>
      <c r="I304" s="135">
        <v>44389</v>
      </c>
      <c r="J304" s="138">
        <v>44469</v>
      </c>
      <c r="K304" s="184" t="s">
        <v>892</v>
      </c>
    </row>
    <row r="305" spans="1:11" x14ac:dyDescent="0.25">
      <c r="A305" s="96" t="s">
        <v>473</v>
      </c>
      <c r="B305" s="44" t="s">
        <v>135</v>
      </c>
      <c r="C305" s="5" t="str">
        <f>IF(A305="","",VLOOKUP($A305,'Infos Gerais'!$A$2:$I$101,7,FALSE))</f>
        <v>SEJUSP</v>
      </c>
      <c r="D305" s="6" t="str">
        <f>IF(C305="","",VLOOKUP($A305,'Infos Gerais'!$A$2:$I$101,9,FALSE))</f>
        <v>IELO</v>
      </c>
      <c r="E305" s="7" t="s">
        <v>31</v>
      </c>
      <c r="F305" s="43"/>
      <c r="G305" s="176">
        <v>2</v>
      </c>
      <c r="H305" s="126" t="s">
        <v>32</v>
      </c>
      <c r="I305" s="135">
        <v>44470</v>
      </c>
      <c r="J305" s="138">
        <v>44561</v>
      </c>
      <c r="K305" s="184" t="s">
        <v>893</v>
      </c>
    </row>
    <row r="306" spans="1:11" x14ac:dyDescent="0.25">
      <c r="A306" s="96" t="s">
        <v>473</v>
      </c>
      <c r="B306" s="44" t="s">
        <v>135</v>
      </c>
      <c r="C306" s="5" t="str">
        <f>IF(A306="","",VLOOKUP($A306,'Infos Gerais'!$A$2:$I$101,7,FALSE))</f>
        <v>SEJUSP</v>
      </c>
      <c r="D306" s="6" t="str">
        <f>IF(C306="","",VLOOKUP($A306,'Infos Gerais'!$A$2:$I$101,9,FALSE))</f>
        <v>IELO</v>
      </c>
      <c r="E306" s="7" t="s">
        <v>31</v>
      </c>
      <c r="F306" s="43"/>
      <c r="G306" s="176">
        <v>2</v>
      </c>
      <c r="H306" s="126" t="s">
        <v>35</v>
      </c>
      <c r="I306" s="135">
        <v>44470</v>
      </c>
      <c r="J306" s="138">
        <v>44561</v>
      </c>
      <c r="K306" s="184" t="s">
        <v>894</v>
      </c>
    </row>
    <row r="307" spans="1:11" x14ac:dyDescent="0.25">
      <c r="A307" s="96" t="s">
        <v>473</v>
      </c>
      <c r="B307" s="44" t="s">
        <v>135</v>
      </c>
      <c r="C307" s="5" t="str">
        <f>IF(A307="","",VLOOKUP($A307,'Infos Gerais'!$A$2:$I$101,7,FALSE))</f>
        <v>SEJUSP</v>
      </c>
      <c r="D307" s="6" t="str">
        <f>IF(C307="","",VLOOKUP($A307,'Infos Gerais'!$A$2:$I$101,9,FALSE))</f>
        <v>IELO</v>
      </c>
      <c r="E307" s="7" t="s">
        <v>31</v>
      </c>
      <c r="F307" s="43"/>
      <c r="G307" s="176">
        <v>2</v>
      </c>
      <c r="H307" s="126" t="s">
        <v>47</v>
      </c>
      <c r="I307" s="135">
        <v>44470</v>
      </c>
      <c r="J307" s="138">
        <v>44561</v>
      </c>
      <c r="K307" s="184" t="s">
        <v>895</v>
      </c>
    </row>
    <row r="308" spans="1:11" x14ac:dyDescent="0.25">
      <c r="A308" s="96" t="s">
        <v>473</v>
      </c>
      <c r="B308" s="44" t="s">
        <v>135</v>
      </c>
      <c r="C308" s="5" t="str">
        <f>IF(A308="","",VLOOKUP($A308,'Infos Gerais'!$A$2:$I$101,7,FALSE))</f>
        <v>SEJUSP</v>
      </c>
      <c r="D308" s="6" t="str">
        <f>IF(C308="","",VLOOKUP($A308,'Infos Gerais'!$A$2:$I$101,9,FALSE))</f>
        <v>IELO</v>
      </c>
      <c r="E308" s="7" t="s">
        <v>31</v>
      </c>
      <c r="F308" s="43"/>
      <c r="G308" s="176">
        <v>2</v>
      </c>
      <c r="H308" s="126" t="s">
        <v>50</v>
      </c>
      <c r="I308" s="135">
        <v>44470</v>
      </c>
      <c r="J308" s="138">
        <v>44561</v>
      </c>
      <c r="K308" s="184" t="s">
        <v>896</v>
      </c>
    </row>
    <row r="309" spans="1:11" x14ac:dyDescent="0.25">
      <c r="A309" s="96" t="s">
        <v>473</v>
      </c>
      <c r="B309" s="44" t="str">
        <f>IF(C309="","",VLOOKUP($A309,'Infos Gerais'!$A$2:$D$101,4,FALSE))</f>
        <v>Vigente</v>
      </c>
      <c r="C309" s="5" t="str">
        <f>IF(A309="","",VLOOKUP($A309,'Infos Gerais'!$A$2:$I$101,7,FALSE))</f>
        <v>SEJUSP</v>
      </c>
      <c r="D309" s="6" t="str">
        <f>IF(C309="","",VLOOKUP($A309,'Infos Gerais'!$A$2:$I$101,9,FALSE))</f>
        <v>IELO</v>
      </c>
      <c r="E309" s="7" t="str">
        <f t="array" ref="E309">IFERROR(IF(G309="","",INDEX(Avaliações!$E$2:$E$1247,MATCH(A309&amp;G309,Avaliações!$A$2:$A$1247&amp;Avaliações!$G$2:$G$1247,FALSE))),"")</f>
        <v>Contrato de Gestão</v>
      </c>
      <c r="F309" s="43" t="str">
        <f t="array" ref="F309">IFERROR(IF(G309="","",IF(INDEX(Avaliações!$F$2:$F$1247,MATCH(A309&amp;G309,Avaliações!$A$2:$A$1247&amp;Avaliações!$G$2:$G$1247,FALSE))=0,"",INDEX(Avaliações!$F$2:$F$1247,MATCH(A309&amp;G309,Avaliações!$A$2:$A$1247&amp;Avaliações!$G$2:$G$1247,FALSE)))),"")</f>
        <v/>
      </c>
      <c r="G309" s="176">
        <v>3</v>
      </c>
      <c r="H309" s="126" t="s">
        <v>50</v>
      </c>
      <c r="I309" s="135">
        <f t="array" ref="I309">IFERROR(IF(G309="","",INDEX(Avaliações!H$2:H$688,MATCH($A309&amp;$G309,Avaliações!$A$2:$A$688&amp;Avaliações!$G$2:$G$688,FALSE))),"")</f>
        <v>44562</v>
      </c>
      <c r="J309" s="138">
        <f t="array" ref="J309">IFERROR(IF(E309="","",INDEX(Avaliações!I$2:I$1247,MATCH($A309&amp;$G309,Avaliações!$A$2:$A$1247&amp;Avaliações!$G$2:$G$1247,FALSE))),"")</f>
        <v>44621</v>
      </c>
      <c r="K309" s="184" t="s">
        <v>897</v>
      </c>
    </row>
    <row r="310" spans="1:11" x14ac:dyDescent="0.25">
      <c r="A310" s="96" t="s">
        <v>473</v>
      </c>
      <c r="B310" s="44" t="str">
        <f>IF(C310="","",VLOOKUP($A310,'Infos Gerais'!$A$2:$D$101,4,FALSE))</f>
        <v>Vigente</v>
      </c>
      <c r="C310" s="5" t="str">
        <f>IF(A310="","",VLOOKUP($A310,'Infos Gerais'!$A$2:$I$101,7,FALSE))</f>
        <v>SEJUSP</v>
      </c>
      <c r="D310" s="6" t="str">
        <f>IF(C310="","",VLOOKUP($A310,'Infos Gerais'!$A$2:$I$101,9,FALSE))</f>
        <v>IELO</v>
      </c>
      <c r="E310" s="7" t="str">
        <f t="array" ref="E310">IFERROR(IF(G310="","",INDEX(Avaliações!$E$2:$E$1247,MATCH(A310&amp;G310,Avaliações!$A$2:$A$1247&amp;Avaliações!$G$2:$G$1247,FALSE))),"")</f>
        <v>Contrato de Gestão</v>
      </c>
      <c r="F310" s="43" t="str">
        <f t="array" ref="F310">IFERROR(IF(G310="","",IF(INDEX(Avaliações!$F$2:$F$1247,MATCH(A310&amp;G310,Avaliações!$A$2:$A$1247&amp;Avaliações!$G$2:$G$1247,FALSE))=0,"",INDEX(Avaliações!$F$2:$F$1247,MATCH(A310&amp;G310,Avaliações!$A$2:$A$1247&amp;Avaliações!$G$2:$G$1247,FALSE)))),"")</f>
        <v/>
      </c>
      <c r="G310" s="176">
        <v>3</v>
      </c>
      <c r="H310" s="126" t="s">
        <v>47</v>
      </c>
      <c r="I310" s="135">
        <f t="array" ref="I310">IFERROR(IF(G310="","",INDEX(Avaliações!H$2:H$688,MATCH($A310&amp;$G310,Avaliações!$A$2:$A$688&amp;Avaliações!$G$2:$G$688,FALSE))),"")</f>
        <v>44562</v>
      </c>
      <c r="J310" s="138">
        <f t="array" ref="J310">IFERROR(IF(E310="","",INDEX(Avaliações!I$2:I$1247,MATCH($A310&amp;$G310,Avaliações!$A$2:$A$1247&amp;Avaliações!$G$2:$G$1247,FALSE))),"")</f>
        <v>44621</v>
      </c>
      <c r="K310" s="184" t="s">
        <v>898</v>
      </c>
    </row>
    <row r="311" spans="1:11" x14ac:dyDescent="0.25">
      <c r="A311" s="96" t="s">
        <v>473</v>
      </c>
      <c r="B311" s="44" t="str">
        <f>IF(C311="","",VLOOKUP($A311,'Infos Gerais'!$A$2:$D$101,4,FALSE))</f>
        <v>Vigente</v>
      </c>
      <c r="C311" s="5" t="str">
        <f>IF(A311="","",VLOOKUP($A311,'Infos Gerais'!$A$2:$I$101,7,FALSE))</f>
        <v>SEJUSP</v>
      </c>
      <c r="D311" s="6" t="str">
        <f>IF(C311="","",VLOOKUP($A311,'Infos Gerais'!$A$2:$I$101,9,FALSE))</f>
        <v>IELO</v>
      </c>
      <c r="E311" s="7" t="str">
        <f t="array" ref="E311">IFERROR(IF(G311="","",INDEX(Avaliações!$E$2:$E$1247,MATCH(A311&amp;G311,Avaliações!$A$2:$A$1247&amp;Avaliações!$G$2:$G$1247,FALSE))),"")</f>
        <v>Contrato de Gestão</v>
      </c>
      <c r="F311" s="43" t="str">
        <f t="array" ref="F311">IFERROR(IF(G311="","",IF(INDEX(Avaliações!$F$2:$F$1247,MATCH(A311&amp;G311,Avaliações!$A$2:$A$1247&amp;Avaliações!$G$2:$G$1247,FALSE))=0,"",INDEX(Avaliações!$F$2:$F$1247,MATCH(A311&amp;G311,Avaliações!$A$2:$A$1247&amp;Avaliações!$G$2:$G$1247,FALSE)))),"")</f>
        <v/>
      </c>
      <c r="G311" s="176">
        <v>3</v>
      </c>
      <c r="H311" s="126" t="s">
        <v>35</v>
      </c>
      <c r="I311" s="135">
        <f t="array" ref="I311">IFERROR(IF(G311="","",INDEX(Avaliações!H$2:H$688,MATCH($A311&amp;$G311,Avaliações!$A$2:$A$688&amp;Avaliações!$G$2:$G$688,FALSE))),"")</f>
        <v>44562</v>
      </c>
      <c r="J311" s="138">
        <f t="array" ref="J311">IFERROR(IF(E311="","",INDEX(Avaliações!I$2:I$1247,MATCH($A311&amp;$G311,Avaliações!$A$2:$A$1247&amp;Avaliações!$G$2:$G$1247,FALSE))),"")</f>
        <v>44621</v>
      </c>
      <c r="K311" s="184" t="s">
        <v>899</v>
      </c>
    </row>
    <row r="312" spans="1:11" x14ac:dyDescent="0.25">
      <c r="A312" s="96" t="s">
        <v>473</v>
      </c>
      <c r="B312" s="44" t="str">
        <f>IF(C312="","",VLOOKUP($A312,'Infos Gerais'!$A$2:$D$101,4,FALSE))</f>
        <v>Vigente</v>
      </c>
      <c r="C312" s="5" t="str">
        <f>IF(A312="","",VLOOKUP($A312,'Infos Gerais'!$A$2:$I$101,7,FALSE))</f>
        <v>SEJUSP</v>
      </c>
      <c r="D312" s="6" t="str">
        <f>IF(C312="","",VLOOKUP($A312,'Infos Gerais'!$A$2:$I$101,9,FALSE))</f>
        <v>IELO</v>
      </c>
      <c r="E312" s="7" t="str">
        <f t="array" ref="E312">IFERROR(IF(G312="","",INDEX(Avaliações!$E$2:$E$1247,MATCH(A312&amp;G312,Avaliações!$A$2:$A$1247&amp;Avaliações!$G$2:$G$1247,FALSE))),"")</f>
        <v>Contrato de Gestão</v>
      </c>
      <c r="F312" s="43" t="str">
        <f t="array" ref="F312">IFERROR(IF(G312="","",IF(INDEX(Avaliações!$F$2:$F$1247,MATCH(A312&amp;G312,Avaliações!$A$2:$A$1247&amp;Avaliações!$G$2:$G$1247,FALSE))=0,"",INDEX(Avaliações!$F$2:$F$1247,MATCH(A312&amp;G312,Avaliações!$A$2:$A$1247&amp;Avaliações!$G$2:$G$1247,FALSE)))),"")</f>
        <v/>
      </c>
      <c r="G312" s="176">
        <v>3</v>
      </c>
      <c r="H312" s="126" t="s">
        <v>32</v>
      </c>
      <c r="I312" s="135">
        <f t="array" ref="I312">IFERROR(IF(G312="","",INDEX(Avaliações!H$2:H$688,MATCH($A312&amp;$G312,Avaliações!$A$2:$A$688&amp;Avaliações!$G$2:$G$688,FALSE))),"")</f>
        <v>44562</v>
      </c>
      <c r="J312" s="138">
        <f t="array" ref="J312">IFERROR(IF(E312="","",INDEX(Avaliações!I$2:I$1247,MATCH($A312&amp;$G312,Avaliações!$A$2:$A$1247&amp;Avaliações!$G$2:$G$1247,FALSE))),"")</f>
        <v>44621</v>
      </c>
      <c r="K312" s="184" t="s">
        <v>900</v>
      </c>
    </row>
    <row r="313" spans="1:11" x14ac:dyDescent="0.25">
      <c r="A313" s="96" t="s">
        <v>473</v>
      </c>
      <c r="B313" s="44" t="str">
        <f>IF(C313="","",VLOOKUP($A313,'Infos Gerais'!$A$2:$D$101,4,FALSE))</f>
        <v>Vigente</v>
      </c>
      <c r="C313" s="5" t="str">
        <f>IF(A313="","",VLOOKUP($A313,'Infos Gerais'!$A$2:$I$101,7,FALSE))</f>
        <v>SEJUSP</v>
      </c>
      <c r="D313" s="6" t="str">
        <f>IF(C313="","",VLOOKUP($A313,'Infos Gerais'!$A$2:$I$101,9,FALSE))</f>
        <v>IELO</v>
      </c>
      <c r="E313" s="7" t="str">
        <f t="array" ref="E313">IFERROR(IF(G313="","",INDEX(Avaliações!$E$2:$E$1247,MATCH(A313&amp;G313,Avaliações!$A$2:$A$1247&amp;Avaliações!$G$2:$G$1247,FALSE))),"")</f>
        <v>Contrato de Gestão</v>
      </c>
      <c r="F313" s="43" t="str">
        <f t="array" ref="F313">IFERROR(IF(G313="","",IF(INDEX(Avaliações!$F$2:$F$1247,MATCH(A313&amp;G313,Avaliações!$A$2:$A$1247&amp;Avaliações!$G$2:$G$1247,FALSE))=0,"",INDEX(Avaliações!$F$2:$F$1247,MATCH(A313&amp;G313,Avaliações!$A$2:$A$1247&amp;Avaliações!$G$2:$G$1247,FALSE)))),"")</f>
        <v/>
      </c>
      <c r="G313" s="176">
        <v>4</v>
      </c>
      <c r="H313" s="126" t="s">
        <v>50</v>
      </c>
      <c r="I313" s="135">
        <f t="array" ref="I313">IFERROR(IF(G313="","",INDEX(Avaliações!H$2:H$688,MATCH($A313&amp;$G313,Avaliações!$A$2:$A$688&amp;Avaliações!$G$2:$G$688,FALSE))),"")</f>
        <v>44652</v>
      </c>
      <c r="J313" s="138">
        <f t="array" ref="J313">IFERROR(IF(E313="","",INDEX(Avaliações!I$2:I$1247,MATCH($A313&amp;$G313,Avaliações!$A$2:$A$1247&amp;Avaliações!$G$2:$G$1247,FALSE))),"")</f>
        <v>44713</v>
      </c>
      <c r="K313" s="184" t="s">
        <v>901</v>
      </c>
    </row>
    <row r="314" spans="1:11" x14ac:dyDescent="0.25">
      <c r="A314" s="96" t="s">
        <v>473</v>
      </c>
      <c r="B314" s="44" t="str">
        <f>IF(C314="","",VLOOKUP($A314,'Infos Gerais'!$A$2:$D$101,4,FALSE))</f>
        <v>Vigente</v>
      </c>
      <c r="C314" s="5" t="str">
        <f>IF(A314="","",VLOOKUP($A314,'Infos Gerais'!$A$2:$I$101,7,FALSE))</f>
        <v>SEJUSP</v>
      </c>
      <c r="D314" s="6" t="str">
        <f>IF(C314="","",VLOOKUP($A314,'Infos Gerais'!$A$2:$I$101,9,FALSE))</f>
        <v>IELO</v>
      </c>
      <c r="E314" s="7" t="str">
        <f t="array" ref="E314">IFERROR(IF(G314="","",INDEX(Avaliações!$E$2:$E$1247,MATCH(A314&amp;G314,Avaliações!$A$2:$A$1247&amp;Avaliações!$G$2:$G$1247,FALSE))),"")</f>
        <v>Contrato de Gestão</v>
      </c>
      <c r="F314" s="43" t="str">
        <f t="array" ref="F314">IFERROR(IF(G314="","",IF(INDEX(Avaliações!$F$2:$F$1247,MATCH(A314&amp;G314,Avaliações!$A$2:$A$1247&amp;Avaliações!$G$2:$G$1247,FALSE))=0,"",INDEX(Avaliações!$F$2:$F$1247,MATCH(A314&amp;G314,Avaliações!$A$2:$A$1247&amp;Avaliações!$G$2:$G$1247,FALSE)))),"")</f>
        <v/>
      </c>
      <c r="G314" s="176">
        <v>4</v>
      </c>
      <c r="H314" s="126" t="s">
        <v>47</v>
      </c>
      <c r="I314" s="135">
        <f t="array" ref="I314">IFERROR(IF(G314="","",INDEX(Avaliações!H$2:H$688,MATCH($A314&amp;$G314,Avaliações!$A$2:$A$688&amp;Avaliações!$G$2:$G$688,FALSE))),"")</f>
        <v>44652</v>
      </c>
      <c r="J314" s="138">
        <f t="array" ref="J314">IFERROR(IF(E314="","",INDEX(Avaliações!I$2:I$1247,MATCH($A314&amp;$G314,Avaliações!$A$2:$A$1247&amp;Avaliações!$G$2:$G$1247,FALSE))),"")</f>
        <v>44713</v>
      </c>
      <c r="K314" s="184" t="s">
        <v>902</v>
      </c>
    </row>
    <row r="315" spans="1:11" x14ac:dyDescent="0.25">
      <c r="A315" s="96" t="s">
        <v>473</v>
      </c>
      <c r="B315" s="44" t="str">
        <f>IF(C315="","",VLOOKUP($A315,'Infos Gerais'!$A$2:$D$101,4,FALSE))</f>
        <v>Vigente</v>
      </c>
      <c r="C315" s="5" t="str">
        <f>IF(A315="","",VLOOKUP($A315,'Infos Gerais'!$A$2:$I$101,7,FALSE))</f>
        <v>SEJUSP</v>
      </c>
      <c r="D315" s="6" t="str">
        <f>IF(C315="","",VLOOKUP($A315,'Infos Gerais'!$A$2:$I$101,9,FALSE))</f>
        <v>IELO</v>
      </c>
      <c r="E315" s="7" t="str">
        <f t="array" ref="E315">IFERROR(IF(G315="","",INDEX(Avaliações!$E$2:$E$1247,MATCH(A315&amp;G315,Avaliações!$A$2:$A$1247&amp;Avaliações!$G$2:$G$1247,FALSE))),"")</f>
        <v>Contrato de Gestão</v>
      </c>
      <c r="F315" s="43" t="str">
        <f t="array" ref="F315">IFERROR(IF(G315="","",IF(INDEX(Avaliações!$F$2:$F$1247,MATCH(A315&amp;G315,Avaliações!$A$2:$A$1247&amp;Avaliações!$G$2:$G$1247,FALSE))=0,"",INDEX(Avaliações!$F$2:$F$1247,MATCH(A315&amp;G315,Avaliações!$A$2:$A$1247&amp;Avaliações!$G$2:$G$1247,FALSE)))),"")</f>
        <v/>
      </c>
      <c r="G315" s="176">
        <v>4</v>
      </c>
      <c r="H315" s="126" t="s">
        <v>35</v>
      </c>
      <c r="I315" s="135">
        <f t="array" ref="I315">IFERROR(IF(G315="","",INDEX(Avaliações!H$2:H$688,MATCH($A315&amp;$G315,Avaliações!$A$2:$A$688&amp;Avaliações!$G$2:$G$688,FALSE))),"")</f>
        <v>44652</v>
      </c>
      <c r="J315" s="138">
        <f t="array" ref="J315">IFERROR(IF(E315="","",INDEX(Avaliações!I$2:I$1247,MATCH($A315&amp;$G315,Avaliações!$A$2:$A$1247&amp;Avaliações!$G$2:$G$1247,FALSE))),"")</f>
        <v>44713</v>
      </c>
      <c r="K315" s="184" t="s">
        <v>899</v>
      </c>
    </row>
    <row r="316" spans="1:11" x14ac:dyDescent="0.25">
      <c r="A316" s="96" t="s">
        <v>473</v>
      </c>
      <c r="B316" s="44" t="str">
        <f>IF(C316="","",VLOOKUP($A316,'Infos Gerais'!$A$2:$D$101,4,FALSE))</f>
        <v>Vigente</v>
      </c>
      <c r="C316" s="5" t="str">
        <f>IF(A316="","",VLOOKUP($A316,'Infos Gerais'!$A$2:$I$101,7,FALSE))</f>
        <v>SEJUSP</v>
      </c>
      <c r="D316" s="6" t="str">
        <f>IF(C316="","",VLOOKUP($A316,'Infos Gerais'!$A$2:$I$101,9,FALSE))</f>
        <v>IELO</v>
      </c>
      <c r="E316" s="7" t="str">
        <f t="array" ref="E316">IFERROR(IF(G316="","",INDEX(Avaliações!$E$2:$E$1247,MATCH(A316&amp;G316,Avaliações!$A$2:$A$1247&amp;Avaliações!$G$2:$G$1247,FALSE))),"")</f>
        <v>Contrato de Gestão</v>
      </c>
      <c r="F316" s="43" t="str">
        <f t="array" ref="F316">IFERROR(IF(G316="","",IF(INDEX(Avaliações!$F$2:$F$1247,MATCH(A316&amp;G316,Avaliações!$A$2:$A$1247&amp;Avaliações!$G$2:$G$1247,FALSE))=0,"",INDEX(Avaliações!$F$2:$F$1247,MATCH(A316&amp;G316,Avaliações!$A$2:$A$1247&amp;Avaliações!$G$2:$G$1247,FALSE)))),"")</f>
        <v/>
      </c>
      <c r="G316" s="176">
        <v>4</v>
      </c>
      <c r="H316" s="126" t="s">
        <v>32</v>
      </c>
      <c r="I316" s="135">
        <f t="array" ref="I316">IFERROR(IF(G316="","",INDEX(Avaliações!H$2:H$688,MATCH($A316&amp;$G316,Avaliações!$A$2:$A$688&amp;Avaliações!$G$2:$G$688,FALSE))),"")</f>
        <v>44652</v>
      </c>
      <c r="J316" s="138">
        <f t="array" ref="J316">IFERROR(IF(E316="","",INDEX(Avaliações!I$2:I$1247,MATCH($A316&amp;$G316,Avaliações!$A$2:$A$1247&amp;Avaliações!$G$2:$G$1247,FALSE))),"")</f>
        <v>44713</v>
      </c>
      <c r="K316" s="184" t="s">
        <v>900</v>
      </c>
    </row>
    <row r="317" spans="1:11" x14ac:dyDescent="0.25">
      <c r="A317" s="96" t="s">
        <v>473</v>
      </c>
      <c r="B317" s="44" t="str">
        <f>IF(C317="","",VLOOKUP($A317,'Infos Gerais'!$A$2:$D$101,4,FALSE))</f>
        <v>Vigente</v>
      </c>
      <c r="C317" s="5" t="str">
        <f>IF(A317="","",VLOOKUP($A317,'Infos Gerais'!$A$2:$I$101,7,FALSE))</f>
        <v>SEJUSP</v>
      </c>
      <c r="D317" s="6" t="str">
        <f>IF(C317="","",VLOOKUP($A317,'Infos Gerais'!$A$2:$I$101,9,FALSE))</f>
        <v>IELO</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6">
        <v>5</v>
      </c>
      <c r="H317" s="126" t="s">
        <v>50</v>
      </c>
      <c r="I317" s="135">
        <f t="array" ref="I317">IFERROR(IF(G317="","",INDEX(Avaliações!H$2:H$688,MATCH($A317&amp;$G317,Avaliações!$A$2:$A$688&amp;Avaliações!$G$2:$G$688,FALSE))),"")</f>
        <v>44743</v>
      </c>
      <c r="J317" s="138">
        <f t="array" ref="J317">IFERROR(IF(E317="","",INDEX(Avaliações!I$2:I$1247,MATCH($A317&amp;$G317,Avaliações!$A$2:$A$1247&amp;Avaliações!$G$2:$G$1247,FALSE))),"")</f>
        <v>44805</v>
      </c>
      <c r="K317" s="184" t="s">
        <v>903</v>
      </c>
    </row>
    <row r="318" spans="1:11" x14ac:dyDescent="0.25">
      <c r="A318" s="96" t="s">
        <v>473</v>
      </c>
      <c r="B318" s="44" t="str">
        <f>IF(C318="","",VLOOKUP($A318,'Infos Gerais'!$A$2:$D$101,4,FALSE))</f>
        <v>Vigente</v>
      </c>
      <c r="C318" s="5" t="str">
        <f>IF(A318="","",VLOOKUP($A318,'Infos Gerais'!$A$2:$I$101,7,FALSE))</f>
        <v>SEJUSP</v>
      </c>
      <c r="D318" s="6" t="str">
        <f>IF(C318="","",VLOOKUP($A318,'Infos Gerais'!$A$2:$I$101,9,FALSE))</f>
        <v>IELO</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6">
        <v>5</v>
      </c>
      <c r="H318" s="126" t="s">
        <v>47</v>
      </c>
      <c r="I318" s="135">
        <f t="array" ref="I318">IFERROR(IF(G318="","",INDEX(Avaliações!H$2:H$688,MATCH($A318&amp;$G318,Avaliações!$A$2:$A$688&amp;Avaliações!$G$2:$G$688,FALSE))),"")</f>
        <v>44743</v>
      </c>
      <c r="J318" s="138">
        <f t="array" ref="J318">IFERROR(IF(E318="","",INDEX(Avaliações!I$2:I$1247,MATCH($A318&amp;$G318,Avaliações!$A$2:$A$1247&amp;Avaliações!$G$2:$G$1247,FALSE))),"")</f>
        <v>44805</v>
      </c>
      <c r="K318" s="184" t="s">
        <v>904</v>
      </c>
    </row>
    <row r="319" spans="1:11" x14ac:dyDescent="0.25">
      <c r="A319" s="96" t="s">
        <v>473</v>
      </c>
      <c r="B319" s="44" t="str">
        <f>IF(C319="","",VLOOKUP($A319,'Infos Gerais'!$A$2:$D$101,4,FALSE))</f>
        <v>Vigente</v>
      </c>
      <c r="C319" s="5" t="str">
        <f>IF(A319="","",VLOOKUP($A319,'Infos Gerais'!$A$2:$I$101,7,FALSE))</f>
        <v>SEJUSP</v>
      </c>
      <c r="D319" s="6" t="str">
        <f>IF(C319="","",VLOOKUP($A319,'Infos Gerais'!$A$2:$I$101,9,FALSE))</f>
        <v>IELO</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6">
        <v>5</v>
      </c>
      <c r="H319" s="126" t="s">
        <v>35</v>
      </c>
      <c r="I319" s="135">
        <f t="array" ref="I319">IFERROR(IF(G319="","",INDEX(Avaliações!H$2:H$688,MATCH($A319&amp;$G319,Avaliações!$A$2:$A$688&amp;Avaliações!$G$2:$G$688,FALSE))),"")</f>
        <v>44743</v>
      </c>
      <c r="J319" s="138">
        <f t="array" ref="J319">IFERROR(IF(E319="","",INDEX(Avaliações!I$2:I$1247,MATCH($A319&amp;$G319,Avaliações!$A$2:$A$1247&amp;Avaliações!$G$2:$G$1247,FALSE))),"")</f>
        <v>44805</v>
      </c>
      <c r="K319" s="184" t="s">
        <v>905</v>
      </c>
    </row>
    <row r="320" spans="1:11" x14ac:dyDescent="0.25">
      <c r="A320" s="96" t="s">
        <v>473</v>
      </c>
      <c r="B320" s="44" t="str">
        <f>IF(C320="","",VLOOKUP($A320,'Infos Gerais'!$A$2:$D$101,4,FALSE))</f>
        <v>Vigente</v>
      </c>
      <c r="C320" s="5" t="str">
        <f>IF(A320="","",VLOOKUP($A320,'Infos Gerais'!$A$2:$I$101,7,FALSE))</f>
        <v>SEJUSP</v>
      </c>
      <c r="D320" s="6" t="str">
        <f>IF(C320="","",VLOOKUP($A320,'Infos Gerais'!$A$2:$I$101,9,FALSE))</f>
        <v>IELO</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6">
        <v>5</v>
      </c>
      <c r="H320" s="126" t="s">
        <v>32</v>
      </c>
      <c r="I320" s="135">
        <f t="array" ref="I320">IFERROR(IF(G320="","",INDEX(Avaliações!H$2:H$688,MATCH($A320&amp;$G320,Avaliações!$A$2:$A$688&amp;Avaliações!$G$2:$G$688,FALSE))),"")</f>
        <v>44743</v>
      </c>
      <c r="J320" s="138">
        <f t="array" ref="J320">IFERROR(IF(E320="","",INDEX(Avaliações!I$2:I$1247,MATCH($A320&amp;$G320,Avaliações!$A$2:$A$1247&amp;Avaliações!$G$2:$G$1247,FALSE))),"")</f>
        <v>44805</v>
      </c>
      <c r="K320" s="184" t="s">
        <v>900</v>
      </c>
    </row>
    <row r="321" spans="1:11" x14ac:dyDescent="0.25">
      <c r="A321" s="96" t="s">
        <v>473</v>
      </c>
      <c r="B321" s="44" t="str">
        <f>IF(C321="","",VLOOKUP($A321,'Infos Gerais'!$A$2:$D$101,4,FALSE))</f>
        <v>Vigente</v>
      </c>
      <c r="C321" s="5" t="str">
        <f>IF(A321="","",VLOOKUP($A321,'Infos Gerais'!$A$2:$I$101,7,FALSE))</f>
        <v>SEJUSP</v>
      </c>
      <c r="D321" s="6" t="str">
        <f>IF(C321="","",VLOOKUP($A321,'Infos Gerais'!$A$2:$I$101,9,FALSE))</f>
        <v>IELO</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6">
        <v>6</v>
      </c>
      <c r="H321" s="126" t="s">
        <v>50</v>
      </c>
      <c r="I321" s="135">
        <f t="array" ref="I321">IFERROR(IF(G321="","",INDEX(Avaliações!H$2:H$688,MATCH($A321&amp;$G321,Avaliações!$A$2:$A$688&amp;Avaliações!$G$2:$G$688,FALSE))),"")</f>
        <v>44835</v>
      </c>
      <c r="J321" s="138">
        <f t="array" ref="J321">IFERROR(IF(E321="","",INDEX(Avaliações!I$2:I$1247,MATCH($A321&amp;$G321,Avaliações!$A$2:$A$1247&amp;Avaliações!$G$2:$G$1247,FALSE))),"")</f>
        <v>44896</v>
      </c>
      <c r="K321" s="184" t="s">
        <v>906</v>
      </c>
    </row>
    <row r="322" spans="1:11" x14ac:dyDescent="0.25">
      <c r="A322" s="96" t="s">
        <v>473</v>
      </c>
      <c r="B322" s="44" t="str">
        <f>IF(C322="","",VLOOKUP($A322,'Infos Gerais'!$A$2:$D$101,4,FALSE))</f>
        <v>Vigente</v>
      </c>
      <c r="C322" s="5" t="str">
        <f>IF(A322="","",VLOOKUP($A322,'Infos Gerais'!$A$2:$I$101,7,FALSE))</f>
        <v>SEJUSP</v>
      </c>
      <c r="D322" s="6" t="str">
        <f>IF(C322="","",VLOOKUP($A322,'Infos Gerais'!$A$2:$I$101,9,FALSE))</f>
        <v>IELO</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6">
        <v>6</v>
      </c>
      <c r="H322" s="126" t="s">
        <v>47</v>
      </c>
      <c r="I322" s="135">
        <f t="array" ref="I322">IFERROR(IF(G322="","",INDEX(Avaliações!H$2:H$688,MATCH($A322&amp;$G322,Avaliações!$A$2:$A$688&amp;Avaliações!$G$2:$G$688,FALSE))),"")</f>
        <v>44835</v>
      </c>
      <c r="J322" s="138">
        <f t="array" ref="J322">IFERROR(IF(E322="","",INDEX(Avaliações!I$2:I$1247,MATCH($A322&amp;$G322,Avaliações!$A$2:$A$1247&amp;Avaliações!$G$2:$G$1247,FALSE))),"")</f>
        <v>44896</v>
      </c>
      <c r="K322" s="184" t="s">
        <v>907</v>
      </c>
    </row>
    <row r="323" spans="1:11" x14ac:dyDescent="0.25">
      <c r="A323" s="96" t="s">
        <v>473</v>
      </c>
      <c r="B323" s="44" t="str">
        <f>IF(C323="","",VLOOKUP($A323,'Infos Gerais'!$A$2:$D$101,4,FALSE))</f>
        <v>Vigente</v>
      </c>
      <c r="C323" s="5" t="str">
        <f>IF(A323="","",VLOOKUP($A323,'Infos Gerais'!$A$2:$I$101,7,FALSE))</f>
        <v>SEJUSP</v>
      </c>
      <c r="D323" s="6" t="str">
        <f>IF(C323="","",VLOOKUP($A323,'Infos Gerais'!$A$2:$I$101,9,FALSE))</f>
        <v>IELO</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6">
        <v>6</v>
      </c>
      <c r="H323" s="126" t="s">
        <v>35</v>
      </c>
      <c r="I323" s="135">
        <f t="array" ref="I323">IFERROR(IF(G323="","",INDEX(Avaliações!H$2:H$688,MATCH($A323&amp;$G323,Avaliações!$A$2:$A$688&amp;Avaliações!$G$2:$G$688,FALSE))),"")</f>
        <v>44835</v>
      </c>
      <c r="J323" s="138">
        <f t="array" ref="J323">IFERROR(IF(E323="","",INDEX(Avaliações!I$2:I$1247,MATCH($A323&amp;$G323,Avaliações!$A$2:$A$1247&amp;Avaliações!$G$2:$G$1247,FALSE))),"")</f>
        <v>44896</v>
      </c>
      <c r="K323" s="184" t="s">
        <v>905</v>
      </c>
    </row>
    <row r="324" spans="1:11" x14ac:dyDescent="0.25">
      <c r="A324" s="96" t="s">
        <v>473</v>
      </c>
      <c r="B324" s="44" t="str">
        <f>IF(C324="","",VLOOKUP($A324,'Infos Gerais'!$A$2:$D$101,4,FALSE))</f>
        <v>Vigente</v>
      </c>
      <c r="C324" s="5" t="str">
        <f>IF(A324="","",VLOOKUP($A324,'Infos Gerais'!$A$2:$I$101,7,FALSE))</f>
        <v>SEJUSP</v>
      </c>
      <c r="D324" s="6" t="str">
        <f>IF(C324="","",VLOOKUP($A324,'Infos Gerais'!$A$2:$I$101,9,FALSE))</f>
        <v>IELO</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6">
        <v>6</v>
      </c>
      <c r="H324" s="126" t="s">
        <v>32</v>
      </c>
      <c r="I324" s="135">
        <f t="array" ref="I324">IFERROR(IF(G324="","",INDEX(Avaliações!H$2:H$688,MATCH($A324&amp;$G324,Avaliações!$A$2:$A$688&amp;Avaliações!$G$2:$G$688,FALSE))),"")</f>
        <v>44835</v>
      </c>
      <c r="J324" s="138">
        <f t="array" ref="J324">IFERROR(IF(E324="","",INDEX(Avaliações!I$2:I$1247,MATCH($A324&amp;$G324,Avaliações!$A$2:$A$1247&amp;Avaliações!$G$2:$G$1247,FALSE))),"")</f>
        <v>44896</v>
      </c>
      <c r="K324" s="184" t="s">
        <v>900</v>
      </c>
    </row>
    <row r="325" spans="1:11" x14ac:dyDescent="0.25">
      <c r="A325" s="96" t="s">
        <v>473</v>
      </c>
      <c r="B325" s="44" t="str">
        <f>IF(C325="","",VLOOKUP($A325,'Infos Gerais'!$A$2:$D$101,4,FALSE))</f>
        <v>Vigente</v>
      </c>
      <c r="C325" s="5" t="str">
        <f>IF(A325="","",VLOOKUP($A325,'Infos Gerais'!$A$2:$I$101,7,FALSE))</f>
        <v>SEJUSP</v>
      </c>
      <c r="D325" s="6" t="str">
        <f>IF(C325="","",VLOOKUP($A325,'Infos Gerais'!$A$2:$I$101,9,FALSE))</f>
        <v>IELO</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6">
        <v>7</v>
      </c>
      <c r="H325" s="126" t="s">
        <v>50</v>
      </c>
      <c r="I325" s="135">
        <f t="array" ref="I325">IFERROR(IF(G325="","",INDEX(Avaliações!H$2:H$688,MATCH($A325&amp;$G325,Avaliações!$A$2:$A$688&amp;Avaliações!$G$2:$G$688,FALSE))),"")</f>
        <v>44927</v>
      </c>
      <c r="J325" s="138">
        <f t="array" ref="J325">IFERROR(IF(E325="","",INDEX(Avaliações!I$2:I$1247,MATCH($A325&amp;$G325,Avaliações!$A$2:$A$1247&amp;Avaliações!$G$2:$G$1247,FALSE))),"")</f>
        <v>44986</v>
      </c>
      <c r="K325" s="184" t="s">
        <v>908</v>
      </c>
    </row>
    <row r="326" spans="1:11" x14ac:dyDescent="0.25">
      <c r="A326" s="96" t="s">
        <v>473</v>
      </c>
      <c r="B326" s="44" t="str">
        <f>IF(C326="","",VLOOKUP($A326,'Infos Gerais'!$A$2:$D$101,4,FALSE))</f>
        <v>Vigente</v>
      </c>
      <c r="C326" s="5" t="str">
        <f>IF(A326="","",VLOOKUP($A326,'Infos Gerais'!$A$2:$I$101,7,FALSE))</f>
        <v>SEJUSP</v>
      </c>
      <c r="D326" s="6" t="str">
        <f>IF(C326="","",VLOOKUP($A326,'Infos Gerais'!$A$2:$I$101,9,FALSE))</f>
        <v>IELO</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6">
        <v>7</v>
      </c>
      <c r="H326" s="126" t="s">
        <v>47</v>
      </c>
      <c r="I326" s="135">
        <f t="array" ref="I326">IFERROR(IF(G326="","",INDEX(Avaliações!H$2:H$688,MATCH($A326&amp;$G326,Avaliações!$A$2:$A$688&amp;Avaliações!$G$2:$G$688,FALSE))),"")</f>
        <v>44927</v>
      </c>
      <c r="J326" s="138">
        <f t="array" ref="J326">IFERROR(IF(E326="","",INDEX(Avaliações!I$2:I$1247,MATCH($A326&amp;$G326,Avaliações!$A$2:$A$1247&amp;Avaliações!$G$2:$G$1247,FALSE))),"")</f>
        <v>44986</v>
      </c>
      <c r="K326" s="184" t="s">
        <v>908</v>
      </c>
    </row>
    <row r="327" spans="1:11" x14ac:dyDescent="0.25">
      <c r="A327" s="96" t="s">
        <v>473</v>
      </c>
      <c r="B327" s="44" t="str">
        <f>IF(C327="","",VLOOKUP($A327,'Infos Gerais'!$A$2:$D$101,4,FALSE))</f>
        <v>Vigente</v>
      </c>
      <c r="C327" s="5" t="str">
        <f>IF(A327="","",VLOOKUP($A327,'Infos Gerais'!$A$2:$I$101,7,FALSE))</f>
        <v>SEJUSP</v>
      </c>
      <c r="D327" s="6" t="str">
        <f>IF(C327="","",VLOOKUP($A327,'Infos Gerais'!$A$2:$I$101,9,FALSE))</f>
        <v>IELO</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6">
        <v>7</v>
      </c>
      <c r="H327" s="126" t="s">
        <v>35</v>
      </c>
      <c r="I327" s="135">
        <f t="array" ref="I327">IFERROR(IF(G327="","",INDEX(Avaliações!H$2:H$688,MATCH($A327&amp;$G327,Avaliações!$A$2:$A$688&amp;Avaliações!$G$2:$G$688,FALSE))),"")</f>
        <v>44927</v>
      </c>
      <c r="J327" s="138">
        <f t="array" ref="J327">IFERROR(IF(E327="","",INDEX(Avaliações!I$2:I$1247,MATCH($A327&amp;$G327,Avaliações!$A$2:$A$1247&amp;Avaliações!$G$2:$G$1247,FALSE))),"")</f>
        <v>44986</v>
      </c>
      <c r="K327" s="184" t="s">
        <v>905</v>
      </c>
    </row>
    <row r="328" spans="1:11" x14ac:dyDescent="0.25">
      <c r="A328" s="96" t="s">
        <v>473</v>
      </c>
      <c r="B328" s="44" t="str">
        <f>IF(C328="","",VLOOKUP($A328,'Infos Gerais'!$A$2:$D$101,4,FALSE))</f>
        <v>Vigente</v>
      </c>
      <c r="C328" s="5" t="str">
        <f>IF(A328="","",VLOOKUP($A328,'Infos Gerais'!$A$2:$I$101,7,FALSE))</f>
        <v>SEJUSP</v>
      </c>
      <c r="D328" s="6" t="str">
        <f>IF(C328="","",VLOOKUP($A328,'Infos Gerais'!$A$2:$I$101,9,FALSE))</f>
        <v>IELO</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6">
        <v>7</v>
      </c>
      <c r="H328" s="126" t="s">
        <v>32</v>
      </c>
      <c r="I328" s="135">
        <f t="array" ref="I328">IFERROR(IF(G328="","",INDEX(Avaliações!H$2:H$688,MATCH($A328&amp;$G328,Avaliações!$A$2:$A$688&amp;Avaliações!$G$2:$G$688,FALSE))),"")</f>
        <v>44927</v>
      </c>
      <c r="J328" s="138">
        <f t="array" ref="J328">IFERROR(IF(E328="","",INDEX(Avaliações!I$2:I$1247,MATCH($A328&amp;$G328,Avaliações!$A$2:$A$1247&amp;Avaliações!$G$2:$G$1247,FALSE))),"")</f>
        <v>44986</v>
      </c>
      <c r="K328" s="184" t="s">
        <v>900</v>
      </c>
    </row>
    <row r="329" spans="1:11" x14ac:dyDescent="0.25">
      <c r="A329" s="96" t="s">
        <v>473</v>
      </c>
      <c r="B329" s="44" t="str">
        <f>IF(C329="","",VLOOKUP($A329,'Infos Gerais'!$A$2:$D$101,4,FALSE))</f>
        <v>Vigente</v>
      </c>
      <c r="C329" s="5" t="str">
        <f>IF(A329="","",VLOOKUP($A329,'Infos Gerais'!$A$2:$I$101,7,FALSE))</f>
        <v>SEJUSP</v>
      </c>
      <c r="D329" s="6" t="str">
        <f>IF(C329="","",VLOOKUP($A329,'Infos Gerais'!$A$2:$I$101,9,FALSE))</f>
        <v>IELO</v>
      </c>
      <c r="E329" s="7" t="str">
        <f t="array" ref="E329">IFERROR(IF(G329="","",INDEX(Avaliações!$E$2:$E$1247,MATCH(A329&amp;G329,Avaliações!$A$2:$A$1247&amp;Avaliações!$G$2:$G$1247,FALSE))),"")</f>
        <v>2º Termo Aditivo</v>
      </c>
      <c r="F329" s="43" t="str">
        <f t="array" ref="F329">IFERROR(IF(G329="","",IF(INDEX(Avaliações!$F$2:$F$1247,MATCH(A329&amp;G329,Avaliações!$A$2:$A$1247&amp;Avaliações!$G$2:$G$1247,FALSE))=0,"",INDEX(Avaliações!$F$2:$F$1247,MATCH(A329&amp;G329,Avaliações!$A$2:$A$1247&amp;Avaliações!$G$2:$G$1247,FALSE)))),"")</f>
        <v/>
      </c>
      <c r="G329" s="176">
        <v>8</v>
      </c>
      <c r="H329" s="126" t="s">
        <v>44</v>
      </c>
      <c r="I329" s="135">
        <v>45017</v>
      </c>
      <c r="J329" s="138">
        <v>45107</v>
      </c>
      <c r="K329" s="184" t="s">
        <v>909</v>
      </c>
    </row>
    <row r="330" spans="1:11" x14ac:dyDescent="0.25">
      <c r="A330" s="96" t="s">
        <v>473</v>
      </c>
      <c r="B330" s="44" t="str">
        <f>IF(C330="","",VLOOKUP($A330,'Infos Gerais'!$A$2:$D$101,4,FALSE))</f>
        <v>Vigente</v>
      </c>
      <c r="C330" s="5" t="str">
        <f>IF(A330="","",VLOOKUP($A330,'Infos Gerais'!$A$2:$I$101,7,FALSE))</f>
        <v>SEJUSP</v>
      </c>
      <c r="D330" s="6" t="str">
        <f>IF(C330="","",VLOOKUP($A330,'Infos Gerais'!$A$2:$I$101,9,FALSE))</f>
        <v>IELO</v>
      </c>
      <c r="E330" s="7" t="str">
        <f t="array" ref="E330">IFERROR(IF(G330="","",INDEX(Avaliações!$E$2:$E$1247,MATCH(A330&amp;G330,Avaliações!$A$2:$A$1247&amp;Avaliações!$G$2:$G$1247,FALSE))),"")</f>
        <v>2º Termo Aditivo</v>
      </c>
      <c r="F330" s="43" t="str">
        <f t="array" ref="F330">IFERROR(IF(G330="","",IF(INDEX(Avaliações!$F$2:$F$1247,MATCH(A330&amp;G330,Avaliações!$A$2:$A$1247&amp;Avaliações!$G$2:$G$1247,FALSE))=0,"",INDEX(Avaliações!$F$2:$F$1247,MATCH(A330&amp;G330,Avaliações!$A$2:$A$1247&amp;Avaliações!$G$2:$G$1247,FALSE)))),"")</f>
        <v/>
      </c>
      <c r="G330" s="176">
        <v>8</v>
      </c>
      <c r="H330" s="126" t="s">
        <v>41</v>
      </c>
      <c r="I330" s="135">
        <v>45017</v>
      </c>
      <c r="J330" s="138">
        <v>45107</v>
      </c>
      <c r="K330" s="184" t="s">
        <v>910</v>
      </c>
    </row>
    <row r="331" spans="1:11" x14ac:dyDescent="0.25">
      <c r="A331" s="96" t="s">
        <v>473</v>
      </c>
      <c r="B331" s="44" t="str">
        <f>IF(C331="","",VLOOKUP($A331,'Infos Gerais'!$A$2:$D$101,4,FALSE))</f>
        <v>Vigente</v>
      </c>
      <c r="C331" s="5" t="str">
        <f>IF(A331="","",VLOOKUP($A331,'Infos Gerais'!$A$2:$I$101,7,FALSE))</f>
        <v>SEJUSP</v>
      </c>
      <c r="D331" s="6" t="str">
        <f>IF(C331="","",VLOOKUP($A331,'Infos Gerais'!$A$2:$I$101,9,FALSE))</f>
        <v>IELO</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6">
        <v>8</v>
      </c>
      <c r="H331" s="126" t="s">
        <v>38</v>
      </c>
      <c r="I331" s="135">
        <v>45017</v>
      </c>
      <c r="J331" s="138">
        <v>45107</v>
      </c>
      <c r="K331" s="184" t="s">
        <v>911</v>
      </c>
    </row>
    <row r="332" spans="1:11" x14ac:dyDescent="0.25">
      <c r="A332" s="96" t="s">
        <v>473</v>
      </c>
      <c r="B332" s="44" t="str">
        <f>IF(C332="","",VLOOKUP($A332,'Infos Gerais'!$A$2:$D$101,4,FALSE))</f>
        <v>Vigente</v>
      </c>
      <c r="C332" s="5" t="str">
        <f>IF(A332="","",VLOOKUP($A332,'Infos Gerais'!$A$2:$I$101,7,FALSE))</f>
        <v>SEJUSP</v>
      </c>
      <c r="D332" s="6" t="str">
        <f>IF(C332="","",VLOOKUP($A332,'Infos Gerais'!$A$2:$I$101,9,FALSE))</f>
        <v>IELO</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6">
        <v>8</v>
      </c>
      <c r="H332" s="98" t="s">
        <v>32</v>
      </c>
      <c r="I332" s="135">
        <v>45017</v>
      </c>
      <c r="J332" s="138">
        <v>45107</v>
      </c>
      <c r="K332" s="184" t="s">
        <v>912</v>
      </c>
    </row>
    <row r="333" spans="1:11" x14ac:dyDescent="0.25">
      <c r="A333" s="96" t="s">
        <v>473</v>
      </c>
      <c r="B333" s="44" t="str">
        <f>IF(C333="","",VLOOKUP($A333,'Infos Gerais'!$A$2:$D$101,4,FALSE))</f>
        <v>Vigente</v>
      </c>
      <c r="C333" s="5" t="str">
        <f>IF(A333="","",VLOOKUP($A333,'Infos Gerais'!$A$2:$I$101,7,FALSE))</f>
        <v>SEJUSP</v>
      </c>
      <c r="D333" s="6" t="str">
        <f>IF(C333="","",VLOOKUP($A333,'Infos Gerais'!$A$2:$I$101,9,FALSE))</f>
        <v>IELO</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6">
        <v>9</v>
      </c>
      <c r="H333" s="98" t="s">
        <v>44</v>
      </c>
      <c r="I333" s="135">
        <f t="array" ref="I333">IFERROR(IF(G333="","",INDEX(Avaliações!H$2:H$688,MATCH($A333&amp;$G333,Avaliações!$A$2:$A$688&amp;Avaliações!$G$2:$G$688,FALSE))),"")</f>
        <v>45108</v>
      </c>
      <c r="J333" s="138">
        <f t="array" ref="J333">IFERROR(IF(E333="","",INDEX(Avaliações!I$2:I$1247,MATCH($A333&amp;$G333,Avaliações!$A$2:$A$1247&amp;Avaliações!$G$2:$G$1247,FALSE))),"")</f>
        <v>45199</v>
      </c>
      <c r="K333" s="184" t="s">
        <v>913</v>
      </c>
    </row>
    <row r="334" spans="1:11" x14ac:dyDescent="0.25">
      <c r="A334" s="96" t="s">
        <v>473</v>
      </c>
      <c r="B334" s="44" t="str">
        <f>IF(C334="","",VLOOKUP($A334,'Infos Gerais'!$A$2:$D$101,4,FALSE))</f>
        <v>Vigente</v>
      </c>
      <c r="C334" s="5" t="str">
        <f>IF(A334="","",VLOOKUP($A334,'Infos Gerais'!$A$2:$I$101,7,FALSE))</f>
        <v>SEJUSP</v>
      </c>
      <c r="D334" s="6" t="str">
        <f>IF(C334="","",VLOOKUP($A334,'Infos Gerais'!$A$2:$I$101,9,FALSE))</f>
        <v>IELO</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6">
        <v>9</v>
      </c>
      <c r="H334" s="98" t="s">
        <v>41</v>
      </c>
      <c r="I334" s="135">
        <f t="array" ref="I334">IFERROR(IF(G334="","",INDEX(Avaliações!H$2:H$688,MATCH($A334&amp;$G334,Avaliações!$A$2:$A$688&amp;Avaliações!$G$2:$G$688,FALSE))),"")</f>
        <v>45108</v>
      </c>
      <c r="J334" s="138">
        <f t="array" ref="J334">IFERROR(IF(E334="","",INDEX(Avaliações!I$2:I$1247,MATCH($A334&amp;$G334,Avaliações!$A$2:$A$1247&amp;Avaliações!$G$2:$G$1247,FALSE))),"")</f>
        <v>45199</v>
      </c>
      <c r="K334" s="184" t="s">
        <v>914</v>
      </c>
    </row>
    <row r="335" spans="1:11" x14ac:dyDescent="0.25">
      <c r="A335" s="96" t="s">
        <v>473</v>
      </c>
      <c r="B335" s="44" t="str">
        <f>IF(C335="","",VLOOKUP($A335,'Infos Gerais'!$A$2:$D$101,4,FALSE))</f>
        <v>Vigente</v>
      </c>
      <c r="C335" s="5" t="str">
        <f>IF(A335="","",VLOOKUP($A335,'Infos Gerais'!$A$2:$I$101,7,FALSE))</f>
        <v>SEJUSP</v>
      </c>
      <c r="D335" s="6" t="str">
        <f>IF(C335="","",VLOOKUP($A335,'Infos Gerais'!$A$2:$I$101,9,FALSE))</f>
        <v>IELO</v>
      </c>
      <c r="E335" s="7" t="str">
        <f t="array" ref="E335">IFERROR(IF(G335="","",INDEX(Avaliações!$E$2:$E$1247,MATCH(A335&amp;G335,Avaliações!$A$2:$A$1247&amp;Avaliações!$G$2:$G$1247,FALSE))),"")</f>
        <v>2º Termo Aditivo</v>
      </c>
      <c r="F335" s="43" t="str">
        <f t="array" ref="F335">IFERROR(IF(G335="","",IF(INDEX(Avaliações!$F$2:$F$1247,MATCH(A335&amp;G335,Avaliações!$A$2:$A$1247&amp;Avaliações!$G$2:$G$1247,FALSE))=0,"",INDEX(Avaliações!$F$2:$F$1247,MATCH(A335&amp;G335,Avaliações!$A$2:$A$1247&amp;Avaliações!$G$2:$G$1247,FALSE)))),"")</f>
        <v/>
      </c>
      <c r="G335" s="176">
        <v>9</v>
      </c>
      <c r="H335" s="126" t="s">
        <v>38</v>
      </c>
      <c r="I335" s="135">
        <f t="array" ref="I335">IFERROR(IF(G335="","",INDEX(Avaliações!H$2:H$688,MATCH($A335&amp;$G335,Avaliações!$A$2:$A$688&amp;Avaliações!$G$2:$G$688,FALSE))),"")</f>
        <v>45108</v>
      </c>
      <c r="J335" s="138">
        <f t="array" ref="J335">IFERROR(IF(E335="","",INDEX(Avaliações!I$2:I$1247,MATCH($A335&amp;$G335,Avaliações!$A$2:$A$1247&amp;Avaliações!$G$2:$G$1247,FALSE))),"")</f>
        <v>45199</v>
      </c>
      <c r="K335" s="184" t="s">
        <v>915</v>
      </c>
    </row>
    <row r="336" spans="1:11" x14ac:dyDescent="0.25">
      <c r="A336" s="96" t="s">
        <v>473</v>
      </c>
      <c r="B336" s="44" t="str">
        <f>IF(C336="","",VLOOKUP($A336,'Infos Gerais'!$A$2:$D$101,4,FALSE))</f>
        <v>Vigente</v>
      </c>
      <c r="C336" s="5" t="str">
        <f>IF(A336="","",VLOOKUP($A336,'Infos Gerais'!$A$2:$I$101,7,FALSE))</f>
        <v>SEJUSP</v>
      </c>
      <c r="D336" s="6" t="str">
        <f>IF(C336="","",VLOOKUP($A336,'Infos Gerais'!$A$2:$I$101,9,FALSE))</f>
        <v>IELO</v>
      </c>
      <c r="E336" s="7" t="str">
        <f t="array" ref="E336">IFERROR(IF(G336="","",INDEX(Avaliações!$E$2:$E$1247,MATCH(A336&amp;G336,Avaliações!$A$2:$A$1247&amp;Avaliações!$G$2:$G$1247,FALSE))),"")</f>
        <v>2º Termo Aditivo</v>
      </c>
      <c r="F336" s="43" t="str">
        <f t="array" ref="F336">IFERROR(IF(G336="","",IF(INDEX(Avaliações!$F$2:$F$1247,MATCH(A336&amp;G336,Avaliações!$A$2:$A$1247&amp;Avaliações!$G$2:$G$1247,FALSE))=0,"",INDEX(Avaliações!$F$2:$F$1247,MATCH(A336&amp;G336,Avaliações!$A$2:$A$1247&amp;Avaliações!$G$2:$G$1247,FALSE)))),"")</f>
        <v/>
      </c>
      <c r="G336" s="176">
        <v>9</v>
      </c>
      <c r="H336" s="126" t="s">
        <v>32</v>
      </c>
      <c r="I336" s="135">
        <f t="array" ref="I336">IFERROR(IF(G336="","",INDEX(Avaliações!H$2:H$688,MATCH($A336&amp;$G336,Avaliações!$A$2:$A$688&amp;Avaliações!$G$2:$G$688,FALSE))),"")</f>
        <v>45108</v>
      </c>
      <c r="J336" s="138">
        <f t="array" ref="J336">IFERROR(IF(E336="","",INDEX(Avaliações!I$2:I$1247,MATCH($A336&amp;$G336,Avaliações!$A$2:$A$1247&amp;Avaliações!$G$2:$G$1247,FALSE))),"")</f>
        <v>45199</v>
      </c>
      <c r="K336" s="184" t="s">
        <v>916</v>
      </c>
    </row>
    <row r="337" spans="1:11" x14ac:dyDescent="0.25">
      <c r="A337" s="96" t="s">
        <v>524</v>
      </c>
      <c r="B337" s="44" t="str">
        <f>IF(C337="","",VLOOKUP($A337,'Infos Gerais'!$A$2:$D$101,4,FALSE))</f>
        <v>Extinto</v>
      </c>
      <c r="C337" s="5" t="str">
        <f>IF(A337="","",VLOOKUP($A337,'Infos Gerais'!$A$2:$I$101,7,FALSE))</f>
        <v>FCS</v>
      </c>
      <c r="D337" s="6" t="str">
        <f>IF(C337="","",VLOOKUP($A337,'Infos Gerais'!$A$2:$I$101,9,FALSE))</f>
        <v>APPA</v>
      </c>
      <c r="E337" s="7" t="str">
        <f t="array" ref="E337">IFERROR(IF(G337="","",INDEX(Avaliações!$E$2:$E$1247,MATCH(A337&amp;G337,Avaliações!$A$2:$A$1247&amp;Avaliações!$G$2:$G$1247,FALSE))),"")</f>
        <v>Termo de Parceria</v>
      </c>
      <c r="F337" s="43" t="str">
        <f t="array" ref="F337">IFERROR(IF(G337="","",IF(INDEX(Avaliações!$F$2:$F$1247,MATCH(A337&amp;G337,Avaliações!$A$2:$A$1247&amp;Avaliações!$G$2:$G$1247,FALSE))=0,"",INDEX(Avaliações!$F$2:$F$1247,MATCH(A337&amp;G337,Avaliações!$A$2:$A$1247&amp;Avaliações!$G$2:$G$1247,FALSE)))),"")</f>
        <v/>
      </c>
      <c r="G337" s="176">
        <v>1</v>
      </c>
      <c r="H337" s="126" t="s">
        <v>32</v>
      </c>
      <c r="I337" s="135">
        <f t="array" ref="I337">IFERROR(IF(G337="","",INDEX(Avaliações!H$2:H$688,MATCH($A337&amp;$G337,Avaliações!$A$2:$A$688&amp;Avaliações!$G$2:$G$688,FALSE))),"")</f>
        <v>42887</v>
      </c>
      <c r="J337" s="138">
        <f t="array" ref="J337">IFERROR(IF(E337="","",INDEX(Avaliações!I$2:I$1247,MATCH($A337&amp;$G337,Avaliações!$A$2:$A$1247&amp;Avaliações!$G$2:$G$1247,FALSE))),"")</f>
        <v>42948</v>
      </c>
      <c r="K337" s="126" t="s">
        <v>917</v>
      </c>
    </row>
    <row r="338" spans="1:11" x14ac:dyDescent="0.25">
      <c r="A338" s="96" t="s">
        <v>524</v>
      </c>
      <c r="B338" s="44" t="str">
        <f>IF(C338="","",VLOOKUP($A338,'Infos Gerais'!$A$2:$D$101,4,FALSE))</f>
        <v>Extinto</v>
      </c>
      <c r="C338" s="5" t="str">
        <f>IF(A338="","",VLOOKUP($A338,'Infos Gerais'!$A$2:$I$101,7,FALSE))</f>
        <v>FCS</v>
      </c>
      <c r="D338" s="6" t="str">
        <f>IF(C338="","",VLOOKUP($A338,'Infos Gerais'!$A$2:$I$101,9,FALSE))</f>
        <v>APPA</v>
      </c>
      <c r="E338" s="7" t="str">
        <f t="array" ref="E338">IFERROR(IF(G338="","",INDEX(Avaliações!$E$2:$E$1247,MATCH(A338&amp;G338,Avaliações!$A$2:$A$1247&amp;Avaliações!$G$2:$G$1247,FALSE))),"")</f>
        <v>Termo de Parceria</v>
      </c>
      <c r="F338" s="43" t="str">
        <f t="array" ref="F338">IFERROR(IF(G338="","",IF(INDEX(Avaliações!$F$2:$F$1247,MATCH(A338&amp;G338,Avaliações!$A$2:$A$1247&amp;Avaliações!$G$2:$G$1247,FALSE))=0,"",INDEX(Avaliações!$F$2:$F$1247,MATCH(A338&amp;G338,Avaliações!$A$2:$A$1247&amp;Avaliações!$G$2:$G$1247,FALSE)))),"")</f>
        <v/>
      </c>
      <c r="G338" s="176">
        <v>1</v>
      </c>
      <c r="H338" s="126" t="s">
        <v>38</v>
      </c>
      <c r="I338" s="135">
        <f t="array" ref="I338">IFERROR(IF(G338="","",INDEX(Avaliações!H$2:H$688,MATCH($A338&amp;$G338,Avaliações!$A$2:$A$688&amp;Avaliações!$G$2:$G$688,FALSE))),"")</f>
        <v>42887</v>
      </c>
      <c r="J338" s="138">
        <f t="array" ref="J338">IFERROR(IF(E338="","",INDEX(Avaliações!I$2:I$1247,MATCH($A338&amp;$G338,Avaliações!$A$2:$A$1247&amp;Avaliações!$G$2:$G$1247,FALSE))),"")</f>
        <v>42948</v>
      </c>
      <c r="K338" s="126"/>
    </row>
    <row r="339" spans="1:11" x14ac:dyDescent="0.25">
      <c r="A339" s="96" t="s">
        <v>524</v>
      </c>
      <c r="B339" s="44" t="str">
        <f>IF(C339="","",VLOOKUP($A339,'Infos Gerais'!$A$2:$D$101,4,FALSE))</f>
        <v>Extinto</v>
      </c>
      <c r="C339" s="5" t="str">
        <f>IF(A339="","",VLOOKUP($A339,'Infos Gerais'!$A$2:$I$101,7,FALSE))</f>
        <v>FCS</v>
      </c>
      <c r="D339" s="6" t="str">
        <f>IF(C339="","",VLOOKUP($A339,'Infos Gerais'!$A$2:$I$101,9,FALSE))</f>
        <v>APPA</v>
      </c>
      <c r="E339" s="7" t="str">
        <f t="array" ref="E339">IFERROR(IF(G339="","",INDEX(Avaliações!$E$2:$E$1247,MATCH(A339&amp;G339,Avaliações!$A$2:$A$1247&amp;Avaliações!$G$2:$G$1247,FALSE))),"")</f>
        <v>Termo de Parceria</v>
      </c>
      <c r="F339" s="43" t="str">
        <f t="array" ref="F339">IFERROR(IF(G339="","",IF(INDEX(Avaliações!$F$2:$F$1247,MATCH(A339&amp;G339,Avaliações!$A$2:$A$1247&amp;Avaliações!$G$2:$G$1247,FALSE))=0,"",INDEX(Avaliações!$F$2:$F$1247,MATCH(A339&amp;G339,Avaliações!$A$2:$A$1247&amp;Avaliações!$G$2:$G$1247,FALSE)))),"")</f>
        <v/>
      </c>
      <c r="G339" s="176">
        <v>1</v>
      </c>
      <c r="H339" s="126" t="s">
        <v>47</v>
      </c>
      <c r="I339" s="135">
        <f t="array" ref="I339">IFERROR(IF(G339="","",INDEX(Avaliações!H$2:H$688,MATCH($A339&amp;$G339,Avaliações!$A$2:$A$688&amp;Avaliações!$G$2:$G$688,FALSE))),"")</f>
        <v>42887</v>
      </c>
      <c r="J339" s="138">
        <f t="array" ref="J339">IFERROR(IF(E339="","",INDEX(Avaliações!I$2:I$1247,MATCH($A339&amp;$G339,Avaliações!$A$2:$A$1247&amp;Avaliações!$G$2:$G$1247,FALSE))),"")</f>
        <v>42948</v>
      </c>
      <c r="K339" s="126" t="s">
        <v>918</v>
      </c>
    </row>
    <row r="340" spans="1:11" x14ac:dyDescent="0.25">
      <c r="A340" s="96" t="s">
        <v>524</v>
      </c>
      <c r="B340" s="44" t="str">
        <f>IF(C340="","",VLOOKUP($A340,'Infos Gerais'!$A$2:$D$101,4,FALSE))</f>
        <v>Extinto</v>
      </c>
      <c r="C340" s="5" t="str">
        <f>IF(A340="","",VLOOKUP($A340,'Infos Gerais'!$A$2:$I$101,7,FALSE))</f>
        <v>FCS</v>
      </c>
      <c r="D340" s="6" t="str">
        <f>IF(C340="","",VLOOKUP($A340,'Infos Gerais'!$A$2:$I$101,9,FALSE))</f>
        <v>APPA</v>
      </c>
      <c r="E340" s="7" t="str">
        <f t="array" ref="E340">IFERROR(IF(G340="","",INDEX(Avaliações!$E$2:$E$1247,MATCH(A340&amp;G340,Avaliações!$A$2:$A$1247&amp;Avaliações!$G$2:$G$1247,FALSE))),"")</f>
        <v>Termo de Parceria</v>
      </c>
      <c r="F340" s="43" t="str">
        <f t="array" ref="F340">IFERROR(IF(G340="","",IF(INDEX(Avaliações!$F$2:$F$1247,MATCH(A340&amp;G340,Avaliações!$A$2:$A$1247&amp;Avaliações!$G$2:$G$1247,FALSE))=0,"",INDEX(Avaliações!$F$2:$F$1247,MATCH(A340&amp;G340,Avaliações!$A$2:$A$1247&amp;Avaliações!$G$2:$G$1247,FALSE)))),"")</f>
        <v/>
      </c>
      <c r="G340" s="176">
        <v>1</v>
      </c>
      <c r="H340" s="126" t="s">
        <v>50</v>
      </c>
      <c r="I340" s="135">
        <f t="array" ref="I340">IFERROR(IF(G340="","",INDEX(Avaliações!H$2:H$688,MATCH($A340&amp;$G340,Avaliações!$A$2:$A$688&amp;Avaliações!$G$2:$G$688,FALSE))),"")</f>
        <v>42887</v>
      </c>
      <c r="J340" s="138">
        <f t="array" ref="J340">IFERROR(IF(E340="","",INDEX(Avaliações!I$2:I$1247,MATCH($A340&amp;$G340,Avaliações!$A$2:$A$1247&amp;Avaliações!$G$2:$G$1247,FALSE))),"")</f>
        <v>42948</v>
      </c>
      <c r="K340" s="126" t="s">
        <v>919</v>
      </c>
    </row>
    <row r="341" spans="1:11" x14ac:dyDescent="0.25">
      <c r="A341" s="96" t="s">
        <v>524</v>
      </c>
      <c r="B341" s="44" t="str">
        <f>IF(C341="","",VLOOKUP($A341,'Infos Gerais'!$A$2:$D$101,4,FALSE))</f>
        <v>Extinto</v>
      </c>
      <c r="C341" s="5" t="str">
        <f>IF(A341="","",VLOOKUP($A341,'Infos Gerais'!$A$2:$I$101,7,FALSE))</f>
        <v>FCS</v>
      </c>
      <c r="D341" s="6" t="str">
        <f>IF(C341="","",VLOOKUP($A341,'Infos Gerais'!$A$2:$I$101,9,FALSE))</f>
        <v>APPA</v>
      </c>
      <c r="E341" s="7" t="str">
        <f t="array" ref="E341">IFERROR(IF(G341="","",INDEX(Avaliações!$E$2:$E$1247,MATCH(A341&amp;G341,Avaliações!$A$2:$A$1247&amp;Avaliações!$G$2:$G$1247,FALSE))),"")</f>
        <v>Termo de Parceria</v>
      </c>
      <c r="F341" s="43" t="str">
        <f t="array" ref="F341">IFERROR(IF(G341="","",IF(INDEX(Avaliações!$F$2:$F$1247,MATCH(A341&amp;G341,Avaliações!$A$2:$A$1247&amp;Avaliações!$G$2:$G$1247,FALSE))=0,"",INDEX(Avaliações!$F$2:$F$1247,MATCH(A341&amp;G341,Avaliações!$A$2:$A$1247&amp;Avaliações!$G$2:$G$1247,FALSE)))),"")</f>
        <v/>
      </c>
      <c r="G341" s="176">
        <v>2</v>
      </c>
      <c r="H341" s="126" t="s">
        <v>32</v>
      </c>
      <c r="I341" s="135">
        <f t="array" ref="I341">IFERROR(IF(G341="","",INDEX(Avaliações!H$2:H$688,MATCH($A341&amp;$G341,Avaliações!$A$2:$A$688&amp;Avaliações!$G$2:$G$688,FALSE))),"")</f>
        <v>42979</v>
      </c>
      <c r="J341" s="138">
        <f t="array" ref="J341">IFERROR(IF(E341="","",INDEX(Avaliações!I$2:I$1247,MATCH($A341&amp;$G341,Avaliações!$A$2:$A$1247&amp;Avaliações!$G$2:$G$1247,FALSE))),"")</f>
        <v>43070</v>
      </c>
      <c r="K341" s="126" t="s">
        <v>920</v>
      </c>
    </row>
    <row r="342" spans="1:11" x14ac:dyDescent="0.25">
      <c r="A342" s="96" t="s">
        <v>524</v>
      </c>
      <c r="B342" s="44" t="str">
        <f>IF(C342="","",VLOOKUP($A342,'Infos Gerais'!$A$2:$D$101,4,FALSE))</f>
        <v>Extinto</v>
      </c>
      <c r="C342" s="5" t="str">
        <f>IF(A342="","",VLOOKUP($A342,'Infos Gerais'!$A$2:$I$101,7,FALSE))</f>
        <v>FCS</v>
      </c>
      <c r="D342" s="6" t="str">
        <f>IF(C342="","",VLOOKUP($A342,'Infos Gerais'!$A$2:$I$101,9,FALSE))</f>
        <v>APPA</v>
      </c>
      <c r="E342" s="7" t="str">
        <f t="array" ref="E342">IFERROR(IF(G342="","",INDEX(Avaliações!$E$2:$E$1247,MATCH(A342&amp;G342,Avaliações!$A$2:$A$1247&amp;Avaliações!$G$2:$G$1247,FALSE))),"")</f>
        <v>Termo de Parceria</v>
      </c>
      <c r="F342" s="43" t="str">
        <f t="array" ref="F342">IFERROR(IF(G342="","",IF(INDEX(Avaliações!$F$2:$F$1247,MATCH(A342&amp;G342,Avaliações!$A$2:$A$1247&amp;Avaliações!$G$2:$G$1247,FALSE))=0,"",INDEX(Avaliações!$F$2:$F$1247,MATCH(A342&amp;G342,Avaliações!$A$2:$A$1247&amp;Avaliações!$G$2:$G$1247,FALSE)))),"")</f>
        <v/>
      </c>
      <c r="G342" s="176">
        <v>2</v>
      </c>
      <c r="H342" s="126" t="s">
        <v>38</v>
      </c>
      <c r="I342" s="135">
        <f t="array" ref="I342">IFERROR(IF(G342="","",INDEX(Avaliações!H$2:H$688,MATCH($A342&amp;$G342,Avaliações!$A$2:$A$688&amp;Avaliações!$G$2:$G$688,FALSE))),"")</f>
        <v>42979</v>
      </c>
      <c r="J342" s="138">
        <f t="array" ref="J342">IFERROR(IF(E342="","",INDEX(Avaliações!I$2:I$1247,MATCH($A342&amp;$G342,Avaliações!$A$2:$A$1247&amp;Avaliações!$G$2:$G$1247,FALSE))),"")</f>
        <v>43070</v>
      </c>
      <c r="K342" s="126"/>
    </row>
    <row r="343" spans="1:11" x14ac:dyDescent="0.25">
      <c r="A343" s="96" t="s">
        <v>524</v>
      </c>
      <c r="B343" s="44" t="str">
        <f>IF(C343="","",VLOOKUP($A343,'Infos Gerais'!$A$2:$D$101,4,FALSE))</f>
        <v>Extinto</v>
      </c>
      <c r="C343" s="5" t="str">
        <f>IF(A343="","",VLOOKUP($A343,'Infos Gerais'!$A$2:$I$101,7,FALSE))</f>
        <v>FCS</v>
      </c>
      <c r="D343" s="6" t="str">
        <f>IF(C343="","",VLOOKUP($A343,'Infos Gerais'!$A$2:$I$101,9,FALSE))</f>
        <v>APPA</v>
      </c>
      <c r="E343" s="7" t="str">
        <f t="array" ref="E343">IFERROR(IF(G343="","",INDEX(Avaliações!$E$2:$E$1247,MATCH(A343&amp;G343,Avaliações!$A$2:$A$1247&amp;Avaliações!$G$2:$G$1247,FALSE))),"")</f>
        <v>Termo de Parceria</v>
      </c>
      <c r="F343" s="43" t="str">
        <f t="array" ref="F343">IFERROR(IF(G343="","",IF(INDEX(Avaliações!$F$2:$F$1247,MATCH(A343&amp;G343,Avaliações!$A$2:$A$1247&amp;Avaliações!$G$2:$G$1247,FALSE))=0,"",INDEX(Avaliações!$F$2:$F$1247,MATCH(A343&amp;G343,Avaliações!$A$2:$A$1247&amp;Avaliações!$G$2:$G$1247,FALSE)))),"")</f>
        <v/>
      </c>
      <c r="G343" s="176">
        <v>2</v>
      </c>
      <c r="H343" s="126" t="s">
        <v>47</v>
      </c>
      <c r="I343" s="135">
        <f t="array" ref="I343">IFERROR(IF(G343="","",INDEX(Avaliações!H$2:H$688,MATCH($A343&amp;$G343,Avaliações!$A$2:$A$688&amp;Avaliações!$G$2:$G$688,FALSE))),"")</f>
        <v>42979</v>
      </c>
      <c r="J343" s="138">
        <f t="array" ref="J343">IFERROR(IF(E343="","",INDEX(Avaliações!I$2:I$1247,MATCH($A343&amp;$G343,Avaliações!$A$2:$A$1247&amp;Avaliações!$G$2:$G$1247,FALSE))),"")</f>
        <v>43070</v>
      </c>
      <c r="K343" s="126" t="s">
        <v>921</v>
      </c>
    </row>
    <row r="344" spans="1:11" x14ac:dyDescent="0.25">
      <c r="A344" s="96" t="s">
        <v>524</v>
      </c>
      <c r="B344" s="44" t="str">
        <f>IF(C344="","",VLOOKUP($A344,'Infos Gerais'!$A$2:$D$101,4,FALSE))</f>
        <v>Extinto</v>
      </c>
      <c r="C344" s="5" t="str">
        <f>IF(A344="","",VLOOKUP($A344,'Infos Gerais'!$A$2:$I$101,7,FALSE))</f>
        <v>FCS</v>
      </c>
      <c r="D344" s="6" t="str">
        <f>IF(C344="","",VLOOKUP($A344,'Infos Gerais'!$A$2:$I$101,9,FALSE))</f>
        <v>APPA</v>
      </c>
      <c r="E344" s="7" t="str">
        <f t="array" ref="E344">IFERROR(IF(G344="","",INDEX(Avaliações!$E$2:$E$1247,MATCH(A344&amp;G344,Avaliações!$A$2:$A$1247&amp;Avaliações!$G$2:$G$1247,FALSE))),"")</f>
        <v>Termo de Parceria</v>
      </c>
      <c r="F344" s="43" t="str">
        <f t="array" ref="F344">IFERROR(IF(G344="","",IF(INDEX(Avaliações!$F$2:$F$1247,MATCH(A344&amp;G344,Avaliações!$A$2:$A$1247&amp;Avaliações!$G$2:$G$1247,FALSE))=0,"",INDEX(Avaliações!$F$2:$F$1247,MATCH(A344&amp;G344,Avaliações!$A$2:$A$1247&amp;Avaliações!$G$2:$G$1247,FALSE)))),"")</f>
        <v/>
      </c>
      <c r="G344" s="176">
        <v>2</v>
      </c>
      <c r="H344" s="126" t="s">
        <v>50</v>
      </c>
      <c r="I344" s="135">
        <f t="array" ref="I344">IFERROR(IF(G344="","",INDEX(Avaliações!H$2:H$688,MATCH($A344&amp;$G344,Avaliações!$A$2:$A$688&amp;Avaliações!$G$2:$G$688,FALSE))),"")</f>
        <v>42979</v>
      </c>
      <c r="J344" s="138">
        <f t="array" ref="J344">IFERROR(IF(E344="","",INDEX(Avaliações!I$2:I$1247,MATCH($A344&amp;$G344,Avaliações!$A$2:$A$1247&amp;Avaliações!$G$2:$G$1247,FALSE))),"")</f>
        <v>43070</v>
      </c>
      <c r="K344" s="126" t="s">
        <v>922</v>
      </c>
    </row>
    <row r="345" spans="1:11" x14ac:dyDescent="0.25">
      <c r="A345" s="96" t="s">
        <v>524</v>
      </c>
      <c r="B345" s="44" t="str">
        <f>IF(C345="","",VLOOKUP($A345,'Infos Gerais'!$A$2:$D$101,4,FALSE))</f>
        <v>Extinto</v>
      </c>
      <c r="C345" s="5" t="str">
        <f>IF(A345="","",VLOOKUP($A345,'Infos Gerais'!$A$2:$I$101,7,FALSE))</f>
        <v>FCS</v>
      </c>
      <c r="D345" s="6" t="str">
        <f>IF(C345="","",VLOOKUP($A345,'Infos Gerais'!$A$2:$I$101,9,FALSE))</f>
        <v>APPA</v>
      </c>
      <c r="E345" s="7" t="str">
        <f t="array" ref="E345">IFERROR(IF(G345="","",INDEX(Avaliações!$E$2:$E$1247,MATCH(A345&amp;G345,Avaliações!$A$2:$A$1247&amp;Avaliações!$G$2:$G$1247,FALSE))),"")</f>
        <v>Termo de Parceria</v>
      </c>
      <c r="F345" s="43" t="str">
        <f t="array" ref="F345">IFERROR(IF(G345="","",IF(INDEX(Avaliações!$F$2:$F$1247,MATCH(A345&amp;G345,Avaliações!$A$2:$A$1247&amp;Avaliações!$G$2:$G$1247,FALSE))=0,"",INDEX(Avaliações!$F$2:$F$1247,MATCH(A345&amp;G345,Avaliações!$A$2:$A$1247&amp;Avaliações!$G$2:$G$1247,FALSE)))),"")</f>
        <v/>
      </c>
      <c r="G345" s="176">
        <v>3</v>
      </c>
      <c r="H345" s="126" t="s">
        <v>32</v>
      </c>
      <c r="I345" s="135">
        <f t="array" ref="I345">IFERROR(IF(G345="","",INDEX(Avaliações!H$2:H$688,MATCH($A345&amp;$G345,Avaliações!$A$2:$A$688&amp;Avaliações!$G$2:$G$688,FALSE))),"")</f>
        <v>43101</v>
      </c>
      <c r="J345" s="138">
        <f t="array" ref="J345">IFERROR(IF(E345="","",INDEX(Avaliações!I$2:I$1247,MATCH($A345&amp;$G345,Avaliações!$A$2:$A$1247&amp;Avaliações!$G$2:$G$1247,FALSE))),"")</f>
        <v>43191</v>
      </c>
      <c r="K345" s="126" t="s">
        <v>923</v>
      </c>
    </row>
    <row r="346" spans="1:11" x14ac:dyDescent="0.25">
      <c r="A346" s="96" t="s">
        <v>524</v>
      </c>
      <c r="B346" s="44" t="str">
        <f>IF(C346="","",VLOOKUP($A346,'Infos Gerais'!$A$2:$D$101,4,FALSE))</f>
        <v>Extinto</v>
      </c>
      <c r="C346" s="5" t="str">
        <f>IF(A346="","",VLOOKUP($A346,'Infos Gerais'!$A$2:$I$101,7,FALSE))</f>
        <v>FCS</v>
      </c>
      <c r="D346" s="6" t="str">
        <f>IF(C346="","",VLOOKUP($A346,'Infos Gerais'!$A$2:$I$101,9,FALSE))</f>
        <v>APPA</v>
      </c>
      <c r="E346" s="7" t="str">
        <f t="array" ref="E346">IFERROR(IF(G346="","",INDEX(Avaliações!$E$2:$E$1247,MATCH(A346&amp;G346,Avaliações!$A$2:$A$1247&amp;Avaliações!$G$2:$G$1247,FALSE))),"")</f>
        <v>Termo de Parceria</v>
      </c>
      <c r="F346" s="43" t="str">
        <f t="array" ref="F346">IFERROR(IF(G346="","",IF(INDEX(Avaliações!$F$2:$F$1247,MATCH(A346&amp;G346,Avaliações!$A$2:$A$1247&amp;Avaliações!$G$2:$G$1247,FALSE))=0,"",INDEX(Avaliações!$F$2:$F$1247,MATCH(A346&amp;G346,Avaliações!$A$2:$A$1247&amp;Avaliações!$G$2:$G$1247,FALSE)))),"")</f>
        <v/>
      </c>
      <c r="G346" s="176">
        <v>3</v>
      </c>
      <c r="H346" s="126" t="s">
        <v>38</v>
      </c>
      <c r="I346" s="135">
        <f t="array" ref="I346">IFERROR(IF(G346="","",INDEX(Avaliações!H$2:H$688,MATCH($A346&amp;$G346,Avaliações!$A$2:$A$688&amp;Avaliações!$G$2:$G$688,FALSE))),"")</f>
        <v>43101</v>
      </c>
      <c r="J346" s="138">
        <f t="array" ref="J346">IFERROR(IF(E346="","",INDEX(Avaliações!I$2:I$1247,MATCH($A346&amp;$G346,Avaliações!$A$2:$A$1247&amp;Avaliações!$G$2:$G$1247,FALSE))),"")</f>
        <v>43191</v>
      </c>
      <c r="K346" s="126"/>
    </row>
    <row r="347" spans="1:11" x14ac:dyDescent="0.25">
      <c r="A347" s="96" t="s">
        <v>524</v>
      </c>
      <c r="B347" s="44" t="str">
        <f>IF(C347="","",VLOOKUP($A347,'Infos Gerais'!$A$2:$D$101,4,FALSE))</f>
        <v>Extinto</v>
      </c>
      <c r="C347" s="5" t="str">
        <f>IF(A347="","",VLOOKUP($A347,'Infos Gerais'!$A$2:$I$101,7,FALSE))</f>
        <v>FCS</v>
      </c>
      <c r="D347" s="6" t="str">
        <f>IF(C347="","",VLOOKUP($A347,'Infos Gerais'!$A$2:$I$101,9,FALSE))</f>
        <v>APPA</v>
      </c>
      <c r="E347" s="7" t="str">
        <f t="array" ref="E347">IFERROR(IF(G347="","",INDEX(Avaliações!$E$2:$E$1247,MATCH(A347&amp;G347,Avaliações!$A$2:$A$1247&amp;Avaliações!$G$2:$G$1247,FALSE))),"")</f>
        <v>Termo de Parceria</v>
      </c>
      <c r="F347" s="43" t="str">
        <f t="array" ref="F347">IFERROR(IF(G347="","",IF(INDEX(Avaliações!$F$2:$F$1247,MATCH(A347&amp;G347,Avaliações!$A$2:$A$1247&amp;Avaliações!$G$2:$G$1247,FALSE))=0,"",INDEX(Avaliações!$F$2:$F$1247,MATCH(A347&amp;G347,Avaliações!$A$2:$A$1247&amp;Avaliações!$G$2:$G$1247,FALSE)))),"")</f>
        <v/>
      </c>
      <c r="G347" s="176">
        <v>3</v>
      </c>
      <c r="H347" s="126" t="s">
        <v>47</v>
      </c>
      <c r="I347" s="135">
        <f t="array" ref="I347">IFERROR(IF(G347="","",INDEX(Avaliações!H$2:H$688,MATCH($A347&amp;$G347,Avaliações!$A$2:$A$688&amp;Avaliações!$G$2:$G$688,FALSE))),"")</f>
        <v>43101</v>
      </c>
      <c r="J347" s="138">
        <f t="array" ref="J347">IFERROR(IF(E347="","",INDEX(Avaliações!I$2:I$1247,MATCH($A347&amp;$G347,Avaliações!$A$2:$A$1247&amp;Avaliações!$G$2:$G$1247,FALSE))),"")</f>
        <v>43191</v>
      </c>
      <c r="K347" s="126" t="s">
        <v>924</v>
      </c>
    </row>
    <row r="348" spans="1:11" x14ac:dyDescent="0.25">
      <c r="A348" s="96" t="s">
        <v>524</v>
      </c>
      <c r="B348" s="44" t="str">
        <f>IF(C348="","",VLOOKUP($A348,'Infos Gerais'!$A$2:$D$101,4,FALSE))</f>
        <v>Extinto</v>
      </c>
      <c r="C348" s="5" t="str">
        <f>IF(A348="","",VLOOKUP($A348,'Infos Gerais'!$A$2:$I$101,7,FALSE))</f>
        <v>FCS</v>
      </c>
      <c r="D348" s="6" t="str">
        <f>IF(C348="","",VLOOKUP($A348,'Infos Gerais'!$A$2:$I$101,9,FALSE))</f>
        <v>APPA</v>
      </c>
      <c r="E348" s="7" t="str">
        <f t="array" ref="E348">IFERROR(IF(G348="","",INDEX(Avaliações!$E$2:$E$1247,MATCH(A348&amp;G348,Avaliações!$A$2:$A$1247&amp;Avaliações!$G$2:$G$1247,FALSE))),"")</f>
        <v>Termo de Parceria</v>
      </c>
      <c r="F348" s="43" t="str">
        <f t="array" ref="F348">IFERROR(IF(G348="","",IF(INDEX(Avaliações!$F$2:$F$1247,MATCH(A348&amp;G348,Avaliações!$A$2:$A$1247&amp;Avaliações!$G$2:$G$1247,FALSE))=0,"",INDEX(Avaliações!$F$2:$F$1247,MATCH(A348&amp;G348,Avaliações!$A$2:$A$1247&amp;Avaliações!$G$2:$G$1247,FALSE)))),"")</f>
        <v/>
      </c>
      <c r="G348" s="176">
        <v>3</v>
      </c>
      <c r="H348" s="126" t="s">
        <v>50</v>
      </c>
      <c r="I348" s="135">
        <f t="array" ref="I348">IFERROR(IF(G348="","",INDEX(Avaliações!H$2:H$688,MATCH($A348&amp;$G348,Avaliações!$A$2:$A$688&amp;Avaliações!$G$2:$G$688,FALSE))),"")</f>
        <v>43101</v>
      </c>
      <c r="J348" s="138">
        <f t="array" ref="J348">IFERROR(IF(E348="","",INDEX(Avaliações!I$2:I$1247,MATCH($A348&amp;$G348,Avaliações!$A$2:$A$1247&amp;Avaliações!$G$2:$G$1247,FALSE))),"")</f>
        <v>43191</v>
      </c>
      <c r="K348" s="126" t="s">
        <v>925</v>
      </c>
    </row>
    <row r="349" spans="1:11" x14ac:dyDescent="0.25">
      <c r="A349" s="96" t="s">
        <v>524</v>
      </c>
      <c r="B349" s="44" t="str">
        <f>IF(C349="","",VLOOKUP($A349,'Infos Gerais'!$A$2:$D$101,4,FALSE))</f>
        <v>Extinto</v>
      </c>
      <c r="C349" s="5" t="str">
        <f>IF(A349="","",VLOOKUP($A349,'Infos Gerais'!$A$2:$I$101,7,FALSE))</f>
        <v>FCS</v>
      </c>
      <c r="D349" s="6" t="str">
        <f>IF(C349="","",VLOOKUP($A349,'Infos Gerais'!$A$2:$I$101,9,FALSE))</f>
        <v>APPA</v>
      </c>
      <c r="E349" s="7" t="str">
        <f t="array" ref="E349">IFERROR(IF(G349="","",INDEX(Avaliações!$E$2:$E$1247,MATCH(A349&amp;G349,Avaliações!$A$2:$A$1247&amp;Avaliações!$G$2:$G$1247,FALSE))),"")</f>
        <v>Termo de Parceria</v>
      </c>
      <c r="F349" s="43" t="str">
        <f t="array" ref="F349">IFERROR(IF(G349="","",IF(INDEX(Avaliações!$F$2:$F$1247,MATCH(A349&amp;G349,Avaliações!$A$2:$A$1247&amp;Avaliações!$G$2:$G$1247,FALSE))=0,"",INDEX(Avaliações!$F$2:$F$1247,MATCH(A349&amp;G349,Avaliações!$A$2:$A$1247&amp;Avaliações!$G$2:$G$1247,FALSE)))),"")</f>
        <v/>
      </c>
      <c r="G349" s="176">
        <v>4</v>
      </c>
      <c r="H349" s="126" t="s">
        <v>32</v>
      </c>
      <c r="I349" s="135">
        <f t="array" ref="I349">IFERROR(IF(G349="","",INDEX(Avaliações!H$2:H$688,MATCH($A349&amp;$G349,Avaliações!$A$2:$A$688&amp;Avaliações!$G$2:$G$688,FALSE))),"")</f>
        <v>43221</v>
      </c>
      <c r="J349" s="138">
        <f t="array" ref="J349">IFERROR(IF(E349="","",INDEX(Avaliações!I$2:I$1247,MATCH($A349&amp;$G349,Avaliações!$A$2:$A$1247&amp;Avaliações!$G$2:$G$1247,FALSE))),"")</f>
        <v>43313</v>
      </c>
      <c r="K349" s="126" t="s">
        <v>926</v>
      </c>
    </row>
    <row r="350" spans="1:11" x14ac:dyDescent="0.25">
      <c r="A350" s="96" t="s">
        <v>524</v>
      </c>
      <c r="B350" s="44" t="str">
        <f>IF(C350="","",VLOOKUP($A350,'Infos Gerais'!$A$2:$D$101,4,FALSE))</f>
        <v>Extinto</v>
      </c>
      <c r="C350" s="5" t="str">
        <f>IF(A350="","",VLOOKUP($A350,'Infos Gerais'!$A$2:$I$101,7,FALSE))</f>
        <v>FCS</v>
      </c>
      <c r="D350" s="6" t="str">
        <f>IF(C350="","",VLOOKUP($A350,'Infos Gerais'!$A$2:$I$101,9,FALSE))</f>
        <v>APPA</v>
      </c>
      <c r="E350" s="7" t="str">
        <f t="array" ref="E350">IFERROR(IF(G350="","",INDEX(Avaliações!$E$2:$E$1247,MATCH(A350&amp;G350,Avaliações!$A$2:$A$1247&amp;Avaliações!$G$2:$G$1247,FALSE))),"")</f>
        <v>Termo de Parceria</v>
      </c>
      <c r="F350" s="43" t="str">
        <f t="array" ref="F350">IFERROR(IF(G350="","",IF(INDEX(Avaliações!$F$2:$F$1247,MATCH(A350&amp;G350,Avaliações!$A$2:$A$1247&amp;Avaliações!$G$2:$G$1247,FALSE))=0,"",INDEX(Avaliações!$F$2:$F$1247,MATCH(A350&amp;G350,Avaliações!$A$2:$A$1247&amp;Avaliações!$G$2:$G$1247,FALSE)))),"")</f>
        <v/>
      </c>
      <c r="G350" s="176">
        <v>4</v>
      </c>
      <c r="H350" s="126" t="s">
        <v>38</v>
      </c>
      <c r="I350" s="135">
        <f t="array" ref="I350">IFERROR(IF(G350="","",INDEX(Avaliações!H$2:H$688,MATCH($A350&amp;$G350,Avaliações!$A$2:$A$688&amp;Avaliações!$G$2:$G$688,FALSE))),"")</f>
        <v>43221</v>
      </c>
      <c r="J350" s="138">
        <f t="array" ref="J350">IFERROR(IF(E350="","",INDEX(Avaliações!I$2:I$1247,MATCH($A350&amp;$G350,Avaliações!$A$2:$A$1247&amp;Avaliações!$G$2:$G$1247,FALSE))),"")</f>
        <v>43313</v>
      </c>
      <c r="K350" s="126"/>
    </row>
    <row r="351" spans="1:11" x14ac:dyDescent="0.25">
      <c r="A351" s="96" t="s">
        <v>524</v>
      </c>
      <c r="B351" s="44" t="str">
        <f>IF(C351="","",VLOOKUP($A351,'Infos Gerais'!$A$2:$D$101,4,FALSE))</f>
        <v>Extinto</v>
      </c>
      <c r="C351" s="5" t="str">
        <f>IF(A351="","",VLOOKUP($A351,'Infos Gerais'!$A$2:$I$101,7,FALSE))</f>
        <v>FCS</v>
      </c>
      <c r="D351" s="6" t="str">
        <f>IF(C351="","",VLOOKUP($A351,'Infos Gerais'!$A$2:$I$101,9,FALSE))</f>
        <v>APPA</v>
      </c>
      <c r="E351" s="7" t="str">
        <f t="array" ref="E351">IFERROR(IF(G351="","",INDEX(Avaliações!$E$2:$E$1247,MATCH(A351&amp;G351,Avaliações!$A$2:$A$1247&amp;Avaliações!$G$2:$G$1247,FALSE))),"")</f>
        <v>Termo de Parceria</v>
      </c>
      <c r="F351" s="43" t="str">
        <f t="array" ref="F351">IFERROR(IF(G351="","",IF(INDEX(Avaliações!$F$2:$F$1247,MATCH(A351&amp;G351,Avaliações!$A$2:$A$1247&amp;Avaliações!$G$2:$G$1247,FALSE))=0,"",INDEX(Avaliações!$F$2:$F$1247,MATCH(A351&amp;G351,Avaliações!$A$2:$A$1247&amp;Avaliações!$G$2:$G$1247,FALSE)))),"")</f>
        <v/>
      </c>
      <c r="G351" s="176">
        <v>4</v>
      </c>
      <c r="H351" s="126" t="s">
        <v>47</v>
      </c>
      <c r="I351" s="135">
        <f t="array" ref="I351">IFERROR(IF(G351="","",INDEX(Avaliações!H$2:H$688,MATCH($A351&amp;$G351,Avaliações!$A$2:$A$688&amp;Avaliações!$G$2:$G$688,FALSE))),"")</f>
        <v>43221</v>
      </c>
      <c r="J351" s="138">
        <f t="array" ref="J351">IFERROR(IF(E351="","",INDEX(Avaliações!I$2:I$1247,MATCH($A351&amp;$G351,Avaliações!$A$2:$A$1247&amp;Avaliações!$G$2:$G$1247,FALSE))),"")</f>
        <v>43313</v>
      </c>
      <c r="K351" s="126" t="s">
        <v>927</v>
      </c>
    </row>
    <row r="352" spans="1:11" x14ac:dyDescent="0.25">
      <c r="A352" s="96" t="s">
        <v>524</v>
      </c>
      <c r="B352" s="44" t="str">
        <f>IF(C352="","",VLOOKUP($A352,'Infos Gerais'!$A$2:$D$101,4,FALSE))</f>
        <v>Extinto</v>
      </c>
      <c r="C352" s="5" t="str">
        <f>IF(A352="","",VLOOKUP($A352,'Infos Gerais'!$A$2:$I$101,7,FALSE))</f>
        <v>FCS</v>
      </c>
      <c r="D352" s="6" t="str">
        <f>IF(C352="","",VLOOKUP($A352,'Infos Gerais'!$A$2:$I$101,9,FALSE))</f>
        <v>APPA</v>
      </c>
      <c r="E352" s="7" t="str">
        <f t="array" ref="E352">IFERROR(IF(G352="","",INDEX(Avaliações!$E$2:$E$1247,MATCH(A352&amp;G352,Avaliações!$A$2:$A$1247&amp;Avaliações!$G$2:$G$1247,FALSE))),"")</f>
        <v>Termo de Parceria</v>
      </c>
      <c r="F352" s="43" t="str">
        <f t="array" ref="F352">IFERROR(IF(G352="","",IF(INDEX(Avaliações!$F$2:$F$1247,MATCH(A352&amp;G352,Avaliações!$A$2:$A$1247&amp;Avaliações!$G$2:$G$1247,FALSE))=0,"",INDEX(Avaliações!$F$2:$F$1247,MATCH(A352&amp;G352,Avaliações!$A$2:$A$1247&amp;Avaliações!$G$2:$G$1247,FALSE)))),"")</f>
        <v/>
      </c>
      <c r="G352" s="176">
        <v>4</v>
      </c>
      <c r="H352" s="126" t="s">
        <v>50</v>
      </c>
      <c r="I352" s="135">
        <f t="array" ref="I352">IFERROR(IF(G352="","",INDEX(Avaliações!H$2:H$688,MATCH($A352&amp;$G352,Avaliações!$A$2:$A$688&amp;Avaliações!$G$2:$G$688,FALSE))),"")</f>
        <v>43221</v>
      </c>
      <c r="J352" s="138">
        <f t="array" ref="J352">IFERROR(IF(E352="","",INDEX(Avaliações!I$2:I$1247,MATCH($A352&amp;$G352,Avaliações!$A$2:$A$1247&amp;Avaliações!$G$2:$G$1247,FALSE))),"")</f>
        <v>43313</v>
      </c>
      <c r="K352" s="126" t="s">
        <v>928</v>
      </c>
    </row>
    <row r="353" spans="1:11" x14ac:dyDescent="0.25">
      <c r="A353" s="96" t="s">
        <v>524</v>
      </c>
      <c r="B353" s="44" t="str">
        <f>IF(C353="","",VLOOKUP($A353,'Infos Gerais'!$A$2:$D$101,4,FALSE))</f>
        <v>Extinto</v>
      </c>
      <c r="C353" s="5" t="str">
        <f>IF(A353="","",VLOOKUP($A353,'Infos Gerais'!$A$2:$I$101,7,FALSE))</f>
        <v>FCS</v>
      </c>
      <c r="D353" s="6" t="str">
        <f>IF(C353="","",VLOOKUP($A353,'Infos Gerais'!$A$2:$I$101,9,FALSE))</f>
        <v>APPA</v>
      </c>
      <c r="E353" s="7" t="str">
        <f t="array" ref="E353">IFERROR(IF(G353="","",INDEX(Avaliações!$E$2:$E$1247,MATCH(A353&amp;G353,Avaliações!$A$2:$A$1247&amp;Avaliações!$G$2:$G$1247,FALSE))),"")</f>
        <v>Termo de Parceria</v>
      </c>
      <c r="F353" s="43" t="str">
        <f t="array" ref="F353">IFERROR(IF(G353="","",IF(INDEX(Avaliações!$F$2:$F$1247,MATCH(A353&amp;G353,Avaliações!$A$2:$A$1247&amp;Avaliações!$G$2:$G$1247,FALSE))=0,"",INDEX(Avaliações!$F$2:$F$1247,MATCH(A353&amp;G353,Avaliações!$A$2:$A$1247&amp;Avaliações!$G$2:$G$1247,FALSE)))),"")</f>
        <v/>
      </c>
      <c r="G353" s="176">
        <v>5</v>
      </c>
      <c r="H353" s="126" t="s">
        <v>32</v>
      </c>
      <c r="I353" s="135">
        <f t="array" ref="I353">IFERROR(IF(G353="","",INDEX(Avaliações!H$2:H$688,MATCH($A353&amp;$G353,Avaliações!$A$2:$A$688&amp;Avaliações!$G$2:$G$688,FALSE))),"")</f>
        <v>43344</v>
      </c>
      <c r="J353" s="138">
        <f t="array" ref="J353">IFERROR(IF(E353="","",INDEX(Avaliações!I$2:I$1247,MATCH($A353&amp;$G353,Avaliações!$A$2:$A$1247&amp;Avaliações!$G$2:$G$1247,FALSE))),"")</f>
        <v>43435</v>
      </c>
      <c r="K353" s="126" t="s">
        <v>929</v>
      </c>
    </row>
    <row r="354" spans="1:11" x14ac:dyDescent="0.25">
      <c r="A354" s="96" t="s">
        <v>524</v>
      </c>
      <c r="B354" s="44" t="str">
        <f>IF(C354="","",VLOOKUP($A354,'Infos Gerais'!$A$2:$D$101,4,FALSE))</f>
        <v>Extinto</v>
      </c>
      <c r="C354" s="5" t="str">
        <f>IF(A354="","",VLOOKUP($A354,'Infos Gerais'!$A$2:$I$101,7,FALSE))</f>
        <v>FCS</v>
      </c>
      <c r="D354" s="6" t="str">
        <f>IF(C354="","",VLOOKUP($A354,'Infos Gerais'!$A$2:$I$101,9,FALSE))</f>
        <v>APPA</v>
      </c>
      <c r="E354" s="7" t="str">
        <f t="array" ref="E354">IFERROR(IF(G354="","",INDEX(Avaliações!$E$2:$E$1247,MATCH(A354&amp;G354,Avaliações!$A$2:$A$1247&amp;Avaliações!$G$2:$G$1247,FALSE))),"")</f>
        <v>Termo de Parceria</v>
      </c>
      <c r="F354" s="43" t="str">
        <f t="array" ref="F354">IFERROR(IF(G354="","",IF(INDEX(Avaliações!$F$2:$F$1247,MATCH(A354&amp;G354,Avaliações!$A$2:$A$1247&amp;Avaliações!$G$2:$G$1247,FALSE))=0,"",INDEX(Avaliações!$F$2:$F$1247,MATCH(A354&amp;G354,Avaliações!$A$2:$A$1247&amp;Avaliações!$G$2:$G$1247,FALSE)))),"")</f>
        <v/>
      </c>
      <c r="G354" s="176">
        <v>5</v>
      </c>
      <c r="H354" s="126" t="s">
        <v>38</v>
      </c>
      <c r="I354" s="135">
        <f t="array" ref="I354">IFERROR(IF(G354="","",INDEX(Avaliações!H$2:H$688,MATCH($A354&amp;$G354,Avaliações!$A$2:$A$688&amp;Avaliações!$G$2:$G$688,FALSE))),"")</f>
        <v>43344</v>
      </c>
      <c r="J354" s="138">
        <f t="array" ref="J354">IFERROR(IF(E354="","",INDEX(Avaliações!I$2:I$1247,MATCH($A354&amp;$G354,Avaliações!$A$2:$A$1247&amp;Avaliações!$G$2:$G$1247,FALSE))),"")</f>
        <v>43435</v>
      </c>
      <c r="K354" s="126"/>
    </row>
    <row r="355" spans="1:11" x14ac:dyDescent="0.25">
      <c r="A355" s="96" t="s">
        <v>524</v>
      </c>
      <c r="B355" s="44" t="str">
        <f>IF(C355="","",VLOOKUP($A355,'Infos Gerais'!$A$2:$D$101,4,FALSE))</f>
        <v>Extinto</v>
      </c>
      <c r="C355" s="5" t="str">
        <f>IF(A355="","",VLOOKUP($A355,'Infos Gerais'!$A$2:$I$101,7,FALSE))</f>
        <v>FCS</v>
      </c>
      <c r="D355" s="6" t="str">
        <f>IF(C355="","",VLOOKUP($A355,'Infos Gerais'!$A$2:$I$101,9,FALSE))</f>
        <v>APPA</v>
      </c>
      <c r="E355" s="7" t="str">
        <f t="array" ref="E355">IFERROR(IF(G355="","",INDEX(Avaliações!$E$2:$E$1247,MATCH(A355&amp;G355,Avaliações!$A$2:$A$1247&amp;Avaliações!$G$2:$G$1247,FALSE))),"")</f>
        <v>Termo de Parceria</v>
      </c>
      <c r="F355" s="43" t="str">
        <f t="array" ref="F355">IFERROR(IF(G355="","",IF(INDEX(Avaliações!$F$2:$F$1247,MATCH(A355&amp;G355,Avaliações!$A$2:$A$1247&amp;Avaliações!$G$2:$G$1247,FALSE))=0,"",INDEX(Avaliações!$F$2:$F$1247,MATCH(A355&amp;G355,Avaliações!$A$2:$A$1247&amp;Avaliações!$G$2:$G$1247,FALSE)))),"")</f>
        <v/>
      </c>
      <c r="G355" s="176">
        <v>5</v>
      </c>
      <c r="H355" s="126" t="s">
        <v>47</v>
      </c>
      <c r="I355" s="135">
        <f t="array" ref="I355">IFERROR(IF(G355="","",INDEX(Avaliações!H$2:H$688,MATCH($A355&amp;$G355,Avaliações!$A$2:$A$688&amp;Avaliações!$G$2:$G$688,FALSE))),"")</f>
        <v>43344</v>
      </c>
      <c r="J355" s="138">
        <f t="array" ref="J355">IFERROR(IF(E355="","",INDEX(Avaliações!I$2:I$1247,MATCH($A355&amp;$G355,Avaliações!$A$2:$A$1247&amp;Avaliações!$G$2:$G$1247,FALSE))),"")</f>
        <v>43435</v>
      </c>
      <c r="K355" s="126" t="s">
        <v>930</v>
      </c>
    </row>
    <row r="356" spans="1:11" x14ac:dyDescent="0.25">
      <c r="A356" s="96" t="s">
        <v>524</v>
      </c>
      <c r="B356" s="44" t="str">
        <f>IF(C356="","",VLOOKUP($A356,'Infos Gerais'!$A$2:$D$101,4,FALSE))</f>
        <v>Extinto</v>
      </c>
      <c r="C356" s="5" t="str">
        <f>IF(A356="","",VLOOKUP($A356,'Infos Gerais'!$A$2:$I$101,7,FALSE))</f>
        <v>FCS</v>
      </c>
      <c r="D356" s="6" t="str">
        <f>IF(C356="","",VLOOKUP($A356,'Infos Gerais'!$A$2:$I$101,9,FALSE))</f>
        <v>APPA</v>
      </c>
      <c r="E356" s="7" t="str">
        <f t="array" ref="E356">IFERROR(IF(G356="","",INDEX(Avaliações!$E$2:$E$1247,MATCH(A356&amp;G356,Avaliações!$A$2:$A$1247&amp;Avaliações!$G$2:$G$1247,FALSE))),"")</f>
        <v>Termo de Parceria</v>
      </c>
      <c r="F356" s="43" t="str">
        <f t="array" ref="F356">IFERROR(IF(G356="","",IF(INDEX(Avaliações!$F$2:$F$1247,MATCH(A356&amp;G356,Avaliações!$A$2:$A$1247&amp;Avaliações!$G$2:$G$1247,FALSE))=0,"",INDEX(Avaliações!$F$2:$F$1247,MATCH(A356&amp;G356,Avaliações!$A$2:$A$1247&amp;Avaliações!$G$2:$G$1247,FALSE)))),"")</f>
        <v/>
      </c>
      <c r="G356" s="176">
        <v>5</v>
      </c>
      <c r="H356" s="126" t="s">
        <v>50</v>
      </c>
      <c r="I356" s="135">
        <f t="array" ref="I356">IFERROR(IF(G356="","",INDEX(Avaliações!H$2:H$688,MATCH($A356&amp;$G356,Avaliações!$A$2:$A$688&amp;Avaliações!$G$2:$G$688,FALSE))),"")</f>
        <v>43344</v>
      </c>
      <c r="J356" s="138">
        <f t="array" ref="J356">IFERROR(IF(E356="","",INDEX(Avaliações!I$2:I$1247,MATCH($A356&amp;$G356,Avaliações!$A$2:$A$1247&amp;Avaliações!$G$2:$G$1247,FALSE))),"")</f>
        <v>43435</v>
      </c>
      <c r="K356" s="126" t="s">
        <v>931</v>
      </c>
    </row>
    <row r="357" spans="1:11" x14ac:dyDescent="0.25">
      <c r="A357" s="96" t="s">
        <v>524</v>
      </c>
      <c r="B357" s="44" t="str">
        <f>IF(C357="","",VLOOKUP($A357,'Infos Gerais'!$A$2:$D$101,4,FALSE))</f>
        <v>Extinto</v>
      </c>
      <c r="C357" s="5" t="str">
        <f>IF(A357="","",VLOOKUP($A357,'Infos Gerais'!$A$2:$I$101,7,FALSE))</f>
        <v>FCS</v>
      </c>
      <c r="D357" s="6" t="str">
        <f>IF(C357="","",VLOOKUP($A357,'Infos Gerais'!$A$2:$I$101,9,FALSE))</f>
        <v>APPA</v>
      </c>
      <c r="E357" s="7" t="str">
        <f t="array" ref="E357">IFERROR(IF(G357="","",INDEX(Avaliações!$E$2:$E$1247,MATCH(A357&amp;G357,Avaliações!$A$2:$A$1247&amp;Avaliações!$G$2:$G$1247,FALSE))),"")</f>
        <v>1º Termo Aditivo</v>
      </c>
      <c r="F357" s="43" t="str">
        <f t="array" ref="F357">IFERROR(IF(G357="","",IF(INDEX(Avaliações!$F$2:$F$1247,MATCH(A357&amp;G357,Avaliações!$A$2:$A$1247&amp;Avaliações!$G$2:$G$1247,FALSE))=0,"",INDEX(Avaliações!$F$2:$F$1247,MATCH(A357&amp;G357,Avaliações!$A$2:$A$1247&amp;Avaliações!$G$2:$G$1247,FALSE)))),"")</f>
        <v/>
      </c>
      <c r="G357" s="176">
        <v>6</v>
      </c>
      <c r="H357" s="126" t="s">
        <v>32</v>
      </c>
      <c r="I357" s="135">
        <f t="array" ref="I357">IFERROR(IF(G357="","",INDEX(Avaliações!H$2:H$688,MATCH($A357&amp;$G357,Avaliações!$A$2:$A$688&amp;Avaliações!$G$2:$G$688,FALSE))),"")</f>
        <v>43466</v>
      </c>
      <c r="J357" s="138">
        <f t="array" ref="J357">IFERROR(IF(E357="","",INDEX(Avaliações!I$2:I$1247,MATCH($A357&amp;$G357,Avaliações!$A$2:$A$1247&amp;Avaliações!$G$2:$G$1247,FALSE))),"")</f>
        <v>43525</v>
      </c>
      <c r="K357" s="126" t="s">
        <v>932</v>
      </c>
    </row>
    <row r="358" spans="1:11" x14ac:dyDescent="0.25">
      <c r="A358" s="96" t="s">
        <v>524</v>
      </c>
      <c r="B358" s="44" t="str">
        <f>IF(C358="","",VLOOKUP($A358,'Infos Gerais'!$A$2:$D$101,4,FALSE))</f>
        <v>Extinto</v>
      </c>
      <c r="C358" s="5" t="str">
        <f>IF(A358="","",VLOOKUP($A358,'Infos Gerais'!$A$2:$I$101,7,FALSE))</f>
        <v>FCS</v>
      </c>
      <c r="D358" s="6" t="str">
        <f>IF(C358="","",VLOOKUP($A358,'Infos Gerais'!$A$2:$I$101,9,FALSE))</f>
        <v>APPA</v>
      </c>
      <c r="E358" s="7" t="str">
        <f t="array" ref="E358">IFERROR(IF(G358="","",INDEX(Avaliações!$E$2:$E$1247,MATCH(A358&amp;G358,Avaliações!$A$2:$A$1247&amp;Avaliações!$G$2:$G$1247,FALSE))),"")</f>
        <v>1º Termo Aditivo</v>
      </c>
      <c r="F358" s="43" t="str">
        <f t="array" ref="F358">IFERROR(IF(G358="","",IF(INDEX(Avaliações!$F$2:$F$1247,MATCH(A358&amp;G358,Avaliações!$A$2:$A$1247&amp;Avaliações!$G$2:$G$1247,FALSE))=0,"",INDEX(Avaliações!$F$2:$F$1247,MATCH(A358&amp;G358,Avaliações!$A$2:$A$1247&amp;Avaliações!$G$2:$G$1247,FALSE)))),"")</f>
        <v/>
      </c>
      <c r="G358" s="176">
        <v>6</v>
      </c>
      <c r="H358" s="126" t="s">
        <v>38</v>
      </c>
      <c r="I358" s="135">
        <f t="array" ref="I358">IFERROR(IF(G358="","",INDEX(Avaliações!H$2:H$688,MATCH($A358&amp;$G358,Avaliações!$A$2:$A$688&amp;Avaliações!$G$2:$G$688,FALSE))),"")</f>
        <v>43466</v>
      </c>
      <c r="J358" s="138">
        <f t="array" ref="J358">IFERROR(IF(E358="","",INDEX(Avaliações!I$2:I$1247,MATCH($A358&amp;$G358,Avaliações!$A$2:$A$1247&amp;Avaliações!$G$2:$G$1247,FALSE))),"")</f>
        <v>43525</v>
      </c>
      <c r="K358" s="126" t="s">
        <v>933</v>
      </c>
    </row>
    <row r="359" spans="1:11" x14ac:dyDescent="0.25">
      <c r="A359" s="96" t="s">
        <v>524</v>
      </c>
      <c r="B359" s="44" t="str">
        <f>IF(C359="","",VLOOKUP($A359,'Infos Gerais'!$A$2:$D$101,4,FALSE))</f>
        <v>Extinto</v>
      </c>
      <c r="C359" s="5" t="str">
        <f>IF(A359="","",VLOOKUP($A359,'Infos Gerais'!$A$2:$I$101,7,FALSE))</f>
        <v>FCS</v>
      </c>
      <c r="D359" s="6" t="str">
        <f>IF(C359="","",VLOOKUP($A359,'Infos Gerais'!$A$2:$I$101,9,FALSE))</f>
        <v>APPA</v>
      </c>
      <c r="E359" s="7" t="str">
        <f t="array" ref="E359">IFERROR(IF(G359="","",INDEX(Avaliações!$E$2:$E$1247,MATCH(A359&amp;G359,Avaliações!$A$2:$A$1247&amp;Avaliações!$G$2:$G$1247,FALSE))),"")</f>
        <v>1º Termo Aditivo</v>
      </c>
      <c r="F359" s="43" t="str">
        <f t="array" ref="F359">IFERROR(IF(G359="","",IF(INDEX(Avaliações!$F$2:$F$1247,MATCH(A359&amp;G359,Avaliações!$A$2:$A$1247&amp;Avaliações!$G$2:$G$1247,FALSE))=0,"",INDEX(Avaliações!$F$2:$F$1247,MATCH(A359&amp;G359,Avaliações!$A$2:$A$1247&amp;Avaliações!$G$2:$G$1247,FALSE)))),"")</f>
        <v/>
      </c>
      <c r="G359" s="176">
        <v>6</v>
      </c>
      <c r="H359" s="126" t="s">
        <v>47</v>
      </c>
      <c r="I359" s="135">
        <f t="array" ref="I359">IFERROR(IF(G359="","",INDEX(Avaliações!H$2:H$688,MATCH($A359&amp;$G359,Avaliações!$A$2:$A$688&amp;Avaliações!$G$2:$G$688,FALSE))),"")</f>
        <v>43466</v>
      </c>
      <c r="J359" s="138">
        <f t="array" ref="J359">IFERROR(IF(E359="","",INDEX(Avaliações!I$2:I$1247,MATCH($A359&amp;$G359,Avaliações!$A$2:$A$1247&amp;Avaliações!$G$2:$G$1247,FALSE))),"")</f>
        <v>43525</v>
      </c>
      <c r="K359" s="126" t="s">
        <v>934</v>
      </c>
    </row>
    <row r="360" spans="1:11" x14ac:dyDescent="0.25">
      <c r="A360" s="96" t="s">
        <v>524</v>
      </c>
      <c r="B360" s="44" t="str">
        <f>IF(C360="","",VLOOKUP($A360,'Infos Gerais'!$A$2:$D$101,4,FALSE))</f>
        <v>Extinto</v>
      </c>
      <c r="C360" s="5" t="str">
        <f>IF(A360="","",VLOOKUP($A360,'Infos Gerais'!$A$2:$I$101,7,FALSE))</f>
        <v>FCS</v>
      </c>
      <c r="D360" s="6" t="str">
        <f>IF(C360="","",VLOOKUP($A360,'Infos Gerais'!$A$2:$I$101,9,FALSE))</f>
        <v>APPA</v>
      </c>
      <c r="E360" s="7" t="str">
        <f t="array" ref="E360">IFERROR(IF(G360="","",INDEX(Avaliações!$E$2:$E$1247,MATCH(A360&amp;G360,Avaliações!$A$2:$A$1247&amp;Avaliações!$G$2:$G$1247,FALSE))),"")</f>
        <v>1º Termo Aditivo</v>
      </c>
      <c r="F360" s="43" t="str">
        <f t="array" ref="F360">IFERROR(IF(G360="","",IF(INDEX(Avaliações!$F$2:$F$1247,MATCH(A360&amp;G360,Avaliações!$A$2:$A$1247&amp;Avaliações!$G$2:$G$1247,FALSE))=0,"",INDEX(Avaliações!$F$2:$F$1247,MATCH(A360&amp;G360,Avaliações!$A$2:$A$1247&amp;Avaliações!$G$2:$G$1247,FALSE)))),"")</f>
        <v/>
      </c>
      <c r="G360" s="176">
        <v>6</v>
      </c>
      <c r="H360" s="126" t="s">
        <v>50</v>
      </c>
      <c r="I360" s="135">
        <f t="array" ref="I360">IFERROR(IF(G360="","",INDEX(Avaliações!H$2:H$688,MATCH($A360&amp;$G360,Avaliações!$A$2:$A$688&amp;Avaliações!$G$2:$G$688,FALSE))),"")</f>
        <v>43466</v>
      </c>
      <c r="J360" s="138">
        <f t="array" ref="J360">IFERROR(IF(E360="","",INDEX(Avaliações!I$2:I$1247,MATCH($A360&amp;$G360,Avaliações!$A$2:$A$1247&amp;Avaliações!$G$2:$G$1247,FALSE))),"")</f>
        <v>43525</v>
      </c>
      <c r="K360" s="126"/>
    </row>
    <row r="361" spans="1:11" x14ac:dyDescent="0.25">
      <c r="A361" s="96" t="s">
        <v>524</v>
      </c>
      <c r="B361" s="44" t="str">
        <f>IF(C361="","",VLOOKUP($A361,'Infos Gerais'!$A$2:$D$101,4,FALSE))</f>
        <v>Extinto</v>
      </c>
      <c r="C361" s="5" t="str">
        <f>IF(A361="","",VLOOKUP($A361,'Infos Gerais'!$A$2:$I$101,7,FALSE))</f>
        <v>FCS</v>
      </c>
      <c r="D361" s="6" t="str">
        <f>IF(C361="","",VLOOKUP($A361,'Infos Gerais'!$A$2:$I$101,9,FALSE))</f>
        <v>APPA</v>
      </c>
      <c r="E361" s="7" t="str">
        <f t="array" ref="E361">IFERROR(IF(G361="","",INDEX(Avaliações!$E$2:$E$1247,MATCH(A361&amp;G361,Avaliações!$A$2:$A$1247&amp;Avaliações!$G$2:$G$1247,FALSE))),"")</f>
        <v>1º Termo Aditivo</v>
      </c>
      <c r="F361" s="43" t="str">
        <f t="array" ref="F361">IFERROR(IF(G361="","",IF(INDEX(Avaliações!$F$2:$F$1247,MATCH(A361&amp;G361,Avaliações!$A$2:$A$1247&amp;Avaliações!$G$2:$G$1247,FALSE))=0,"",INDEX(Avaliações!$F$2:$F$1247,MATCH(A361&amp;G361,Avaliações!$A$2:$A$1247&amp;Avaliações!$G$2:$G$1247,FALSE)))),"")</f>
        <v/>
      </c>
      <c r="G361" s="176">
        <v>7</v>
      </c>
      <c r="H361" s="126" t="s">
        <v>32</v>
      </c>
      <c r="I361" s="135">
        <f t="array" ref="I361">IFERROR(IF(G361="","",INDEX(Avaliações!H$2:H$688,MATCH($A361&amp;$G361,Avaliações!$A$2:$A$688&amp;Avaliações!$G$2:$G$688,FALSE))),"")</f>
        <v>43556</v>
      </c>
      <c r="J361" s="138">
        <f t="array" ref="J361">IFERROR(IF(E361="","",INDEX(Avaliações!I$2:I$1247,MATCH($A361&amp;$G361,Avaliações!$A$2:$A$1247&amp;Avaliações!$G$2:$G$1247,FALSE))),"")</f>
        <v>43617</v>
      </c>
      <c r="K361" s="126" t="s">
        <v>935</v>
      </c>
    </row>
    <row r="362" spans="1:11" x14ac:dyDescent="0.25">
      <c r="A362" s="96" t="s">
        <v>524</v>
      </c>
      <c r="B362" s="44" t="str">
        <f>IF(C362="","",VLOOKUP($A362,'Infos Gerais'!$A$2:$D$101,4,FALSE))</f>
        <v>Extinto</v>
      </c>
      <c r="C362" s="5" t="str">
        <f>IF(A362="","",VLOOKUP($A362,'Infos Gerais'!$A$2:$I$101,7,FALSE))</f>
        <v>FCS</v>
      </c>
      <c r="D362" s="6" t="str">
        <f>IF(C362="","",VLOOKUP($A362,'Infos Gerais'!$A$2:$I$101,9,FALSE))</f>
        <v>APPA</v>
      </c>
      <c r="E362" s="7" t="str">
        <f t="array" ref="E362">IFERROR(IF(G362="","",INDEX(Avaliações!$E$2:$E$1247,MATCH(A362&amp;G362,Avaliações!$A$2:$A$1247&amp;Avaliações!$G$2:$G$1247,FALSE))),"")</f>
        <v>1º Termo Aditivo</v>
      </c>
      <c r="F362" s="43" t="str">
        <f t="array" ref="F362">IFERROR(IF(G362="","",IF(INDEX(Avaliações!$F$2:$F$1247,MATCH(A362&amp;G362,Avaliações!$A$2:$A$1247&amp;Avaliações!$G$2:$G$1247,FALSE))=0,"",INDEX(Avaliações!$F$2:$F$1247,MATCH(A362&amp;G362,Avaliações!$A$2:$A$1247&amp;Avaliações!$G$2:$G$1247,FALSE)))),"")</f>
        <v/>
      </c>
      <c r="G362" s="176">
        <v>7</v>
      </c>
      <c r="H362" s="126" t="s">
        <v>38</v>
      </c>
      <c r="I362" s="135">
        <f t="array" ref="I362">IFERROR(IF(G362="","",INDEX(Avaliações!H$2:H$688,MATCH($A362&amp;$G362,Avaliações!$A$2:$A$688&amp;Avaliações!$G$2:$G$688,FALSE))),"")</f>
        <v>43556</v>
      </c>
      <c r="J362" s="138">
        <f t="array" ref="J362">IFERROR(IF(E362="","",INDEX(Avaliações!I$2:I$1247,MATCH($A362&amp;$G362,Avaliações!$A$2:$A$1247&amp;Avaliações!$G$2:$G$1247,FALSE))),"")</f>
        <v>43617</v>
      </c>
      <c r="K362" s="126" t="s">
        <v>936</v>
      </c>
    </row>
    <row r="363" spans="1:11" x14ac:dyDescent="0.25">
      <c r="A363" s="96" t="s">
        <v>524</v>
      </c>
      <c r="B363" s="44" t="str">
        <f>IF(C363="","",VLOOKUP($A363,'Infos Gerais'!$A$2:$D$101,4,FALSE))</f>
        <v>Extinto</v>
      </c>
      <c r="C363" s="5" t="str">
        <f>IF(A363="","",VLOOKUP($A363,'Infos Gerais'!$A$2:$I$101,7,FALSE))</f>
        <v>FCS</v>
      </c>
      <c r="D363" s="6" t="str">
        <f>IF(C363="","",VLOOKUP($A363,'Infos Gerais'!$A$2:$I$101,9,FALSE))</f>
        <v>APPA</v>
      </c>
      <c r="E363" s="7" t="str">
        <f t="array" ref="E363">IFERROR(IF(G363="","",INDEX(Avaliações!$E$2:$E$1247,MATCH(A363&amp;G363,Avaliações!$A$2:$A$1247&amp;Avaliações!$G$2:$G$1247,FALSE))),"")</f>
        <v>1º Termo Aditivo</v>
      </c>
      <c r="F363" s="43" t="str">
        <f t="array" ref="F363">IFERROR(IF(G363="","",IF(INDEX(Avaliações!$F$2:$F$1247,MATCH(A363&amp;G363,Avaliações!$A$2:$A$1247&amp;Avaliações!$G$2:$G$1247,FALSE))=0,"",INDEX(Avaliações!$F$2:$F$1247,MATCH(A363&amp;G363,Avaliações!$A$2:$A$1247&amp;Avaliações!$G$2:$G$1247,FALSE)))),"")</f>
        <v/>
      </c>
      <c r="G363" s="176">
        <v>7</v>
      </c>
      <c r="H363" s="126" t="s">
        <v>47</v>
      </c>
      <c r="I363" s="135">
        <f t="array" ref="I363">IFERROR(IF(G363="","",INDEX(Avaliações!H$2:H$688,MATCH($A363&amp;$G363,Avaliações!$A$2:$A$688&amp;Avaliações!$G$2:$G$688,FALSE))),"")</f>
        <v>43556</v>
      </c>
      <c r="J363" s="138">
        <f t="array" ref="J363">IFERROR(IF(E363="","",INDEX(Avaliações!I$2:I$1247,MATCH($A363&amp;$G363,Avaliações!$A$2:$A$1247&amp;Avaliações!$G$2:$G$1247,FALSE))),"")</f>
        <v>43617</v>
      </c>
      <c r="K363" s="126" t="s">
        <v>937</v>
      </c>
    </row>
    <row r="364" spans="1:11" x14ac:dyDescent="0.25">
      <c r="A364" s="96" t="s">
        <v>524</v>
      </c>
      <c r="B364" s="44" t="str">
        <f>IF(C364="","",VLOOKUP($A364,'Infos Gerais'!$A$2:$D$101,4,FALSE))</f>
        <v>Extinto</v>
      </c>
      <c r="C364" s="5" t="str">
        <f>IF(A364="","",VLOOKUP($A364,'Infos Gerais'!$A$2:$I$101,7,FALSE))</f>
        <v>FCS</v>
      </c>
      <c r="D364" s="6" t="str">
        <f>IF(C364="","",VLOOKUP($A364,'Infos Gerais'!$A$2:$I$101,9,FALSE))</f>
        <v>APPA</v>
      </c>
      <c r="E364" s="7" t="str">
        <f t="array" ref="E364">IFERROR(IF(G364="","",INDEX(Avaliações!$E$2:$E$1247,MATCH(A364&amp;G364,Avaliações!$A$2:$A$1247&amp;Avaliações!$G$2:$G$1247,FALSE))),"")</f>
        <v>1º Termo Aditivo</v>
      </c>
      <c r="F364" s="43" t="str">
        <f t="array" ref="F364">IFERROR(IF(G364="","",IF(INDEX(Avaliações!$F$2:$F$1247,MATCH(A364&amp;G364,Avaliações!$A$2:$A$1247&amp;Avaliações!$G$2:$G$1247,FALSE))=0,"",INDEX(Avaliações!$F$2:$F$1247,MATCH(A364&amp;G364,Avaliações!$A$2:$A$1247&amp;Avaliações!$G$2:$G$1247,FALSE)))),"")</f>
        <v/>
      </c>
      <c r="G364" s="176">
        <v>7</v>
      </c>
      <c r="H364" s="126" t="s">
        <v>50</v>
      </c>
      <c r="I364" s="135">
        <f t="array" ref="I364">IFERROR(IF(G364="","",INDEX(Avaliações!H$2:H$688,MATCH($A364&amp;$G364,Avaliações!$A$2:$A$688&amp;Avaliações!$G$2:$G$688,FALSE))),"")</f>
        <v>43556</v>
      </c>
      <c r="J364" s="138">
        <f t="array" ref="J364">IFERROR(IF(E364="","",INDEX(Avaliações!I$2:I$1247,MATCH($A364&amp;$G364,Avaliações!$A$2:$A$1247&amp;Avaliações!$G$2:$G$1247,FALSE))),"")</f>
        <v>43617</v>
      </c>
      <c r="K364" s="126"/>
    </row>
    <row r="365" spans="1:11" x14ac:dyDescent="0.25">
      <c r="A365" s="96" t="s">
        <v>524</v>
      </c>
      <c r="B365" s="44" t="str">
        <f>IF(C365="","",VLOOKUP($A365,'Infos Gerais'!$A$2:$D$101,4,FALSE))</f>
        <v>Extinto</v>
      </c>
      <c r="C365" s="5" t="str">
        <f>IF(A365="","",VLOOKUP($A365,'Infos Gerais'!$A$2:$I$101,7,FALSE))</f>
        <v>FCS</v>
      </c>
      <c r="D365" s="6" t="str">
        <f>IF(C365="","",VLOOKUP($A365,'Infos Gerais'!$A$2:$I$101,9,FALSE))</f>
        <v>APPA</v>
      </c>
      <c r="E365" s="7" t="str">
        <f t="array" ref="E365">IFERROR(IF(G365="","",INDEX(Avaliações!$E$2:$E$1247,MATCH(A365&amp;G365,Avaliações!$A$2:$A$1247&amp;Avaliações!$G$2:$G$1247,FALSE))),"")</f>
        <v>1º Termo Aditivo</v>
      </c>
      <c r="F365" s="43" t="str">
        <f t="array" ref="F365">IFERROR(IF(G365="","",IF(INDEX(Avaliações!$F$2:$F$1247,MATCH(A365&amp;G365,Avaliações!$A$2:$A$1247&amp;Avaliações!$G$2:$G$1247,FALSE))=0,"",INDEX(Avaliações!$F$2:$F$1247,MATCH(A365&amp;G365,Avaliações!$A$2:$A$1247&amp;Avaliações!$G$2:$G$1247,FALSE)))),"")</f>
        <v/>
      </c>
      <c r="G365" s="176">
        <v>8</v>
      </c>
      <c r="H365" s="126" t="s">
        <v>32</v>
      </c>
      <c r="I365" s="135">
        <f t="array" ref="I365">IFERROR(IF(G365="","",INDEX(Avaliações!H$2:H$688,MATCH($A365&amp;$G365,Avaliações!$A$2:$A$688&amp;Avaliações!$G$2:$G$688,FALSE))),"")</f>
        <v>43647</v>
      </c>
      <c r="J365" s="138">
        <f t="array" ref="J365">IFERROR(IF(E365="","",INDEX(Avaliações!I$2:I$1247,MATCH($A365&amp;$G365,Avaliações!$A$2:$A$1247&amp;Avaliações!$G$2:$G$1247,FALSE))),"")</f>
        <v>43709</v>
      </c>
      <c r="K365" s="126" t="s">
        <v>938</v>
      </c>
    </row>
    <row r="366" spans="1:11" x14ac:dyDescent="0.25">
      <c r="A366" s="96" t="s">
        <v>524</v>
      </c>
      <c r="B366" s="44" t="str">
        <f>IF(C366="","",VLOOKUP($A366,'Infos Gerais'!$A$2:$D$101,4,FALSE))</f>
        <v>Extinto</v>
      </c>
      <c r="C366" s="5" t="str">
        <f>IF(A366="","",VLOOKUP($A366,'Infos Gerais'!$A$2:$I$101,7,FALSE))</f>
        <v>FCS</v>
      </c>
      <c r="D366" s="6" t="str">
        <f>IF(C366="","",VLOOKUP($A366,'Infos Gerais'!$A$2:$I$101,9,FALSE))</f>
        <v>APPA</v>
      </c>
      <c r="E366" s="7" t="str">
        <f t="array" ref="E366">IFERROR(IF(G366="","",INDEX(Avaliações!$E$2:$E$1247,MATCH(A366&amp;G366,Avaliações!$A$2:$A$1247&amp;Avaliações!$G$2:$G$1247,FALSE))),"")</f>
        <v>1º Termo Aditivo</v>
      </c>
      <c r="F366" s="43" t="str">
        <f t="array" ref="F366">IFERROR(IF(G366="","",IF(INDEX(Avaliações!$F$2:$F$1247,MATCH(A366&amp;G366,Avaliações!$A$2:$A$1247&amp;Avaliações!$G$2:$G$1247,FALSE))=0,"",INDEX(Avaliações!$F$2:$F$1247,MATCH(A366&amp;G366,Avaliações!$A$2:$A$1247&amp;Avaliações!$G$2:$G$1247,FALSE)))),"")</f>
        <v/>
      </c>
      <c r="G366" s="176">
        <v>8</v>
      </c>
      <c r="H366" s="126" t="s">
        <v>38</v>
      </c>
      <c r="I366" s="135">
        <f t="array" ref="I366">IFERROR(IF(G366="","",INDEX(Avaliações!H$2:H$688,MATCH($A366&amp;$G366,Avaliações!$A$2:$A$688&amp;Avaliações!$G$2:$G$688,FALSE))),"")</f>
        <v>43647</v>
      </c>
      <c r="J366" s="138">
        <f t="array" ref="J366">IFERROR(IF(E366="","",INDEX(Avaliações!I$2:I$1247,MATCH($A366&amp;$G366,Avaliações!$A$2:$A$1247&amp;Avaliações!$G$2:$G$1247,FALSE))),"")</f>
        <v>43709</v>
      </c>
      <c r="K366" s="126" t="s">
        <v>939</v>
      </c>
    </row>
    <row r="367" spans="1:11" x14ac:dyDescent="0.25">
      <c r="A367" s="96" t="s">
        <v>524</v>
      </c>
      <c r="B367" s="44" t="str">
        <f>IF(C367="","",VLOOKUP($A367,'Infos Gerais'!$A$2:$D$101,4,FALSE))</f>
        <v>Extinto</v>
      </c>
      <c r="C367" s="5" t="str">
        <f>IF(A367="","",VLOOKUP($A367,'Infos Gerais'!$A$2:$I$101,7,FALSE))</f>
        <v>FCS</v>
      </c>
      <c r="D367" s="6" t="str">
        <f>IF(C367="","",VLOOKUP($A367,'Infos Gerais'!$A$2:$I$101,9,FALSE))</f>
        <v>APPA</v>
      </c>
      <c r="E367" s="7" t="str">
        <f t="array" ref="E367">IFERROR(IF(G367="","",INDEX(Avaliações!$E$2:$E$1247,MATCH(A367&amp;G367,Avaliações!$A$2:$A$1247&amp;Avaliações!$G$2:$G$1247,FALSE))),"")</f>
        <v>1º Termo Aditivo</v>
      </c>
      <c r="F367" s="43" t="str">
        <f t="array" ref="F367">IFERROR(IF(G367="","",IF(INDEX(Avaliações!$F$2:$F$1247,MATCH(A367&amp;G367,Avaliações!$A$2:$A$1247&amp;Avaliações!$G$2:$G$1247,FALSE))=0,"",INDEX(Avaliações!$F$2:$F$1247,MATCH(A367&amp;G367,Avaliações!$A$2:$A$1247&amp;Avaliações!$G$2:$G$1247,FALSE)))),"")</f>
        <v/>
      </c>
      <c r="G367" s="176">
        <v>8</v>
      </c>
      <c r="H367" s="126" t="s">
        <v>47</v>
      </c>
      <c r="I367" s="135">
        <f t="array" ref="I367">IFERROR(IF(G367="","",INDEX(Avaliações!H$2:H$688,MATCH($A367&amp;$G367,Avaliações!$A$2:$A$688&amp;Avaliações!$G$2:$G$688,FALSE))),"")</f>
        <v>43647</v>
      </c>
      <c r="J367" s="138">
        <f t="array" ref="J367">IFERROR(IF(E367="","",INDEX(Avaliações!I$2:I$1247,MATCH($A367&amp;$G367,Avaliações!$A$2:$A$1247&amp;Avaliações!$G$2:$G$1247,FALSE))),"")</f>
        <v>43709</v>
      </c>
      <c r="K367" s="126" t="s">
        <v>940</v>
      </c>
    </row>
    <row r="368" spans="1:11" x14ac:dyDescent="0.25">
      <c r="A368" s="96" t="s">
        <v>524</v>
      </c>
      <c r="B368" s="44" t="str">
        <f>IF(C368="","",VLOOKUP($A368,'Infos Gerais'!$A$2:$D$101,4,FALSE))</f>
        <v>Extinto</v>
      </c>
      <c r="C368" s="5" t="str">
        <f>IF(A368="","",VLOOKUP($A368,'Infos Gerais'!$A$2:$I$101,7,FALSE))</f>
        <v>FCS</v>
      </c>
      <c r="D368" s="6" t="str">
        <f>IF(C368="","",VLOOKUP($A368,'Infos Gerais'!$A$2:$I$101,9,FALSE))</f>
        <v>APPA</v>
      </c>
      <c r="E368" s="7" t="str">
        <f t="array" ref="E368">IFERROR(IF(G368="","",INDEX(Avaliações!$E$2:$E$1247,MATCH(A368&amp;G368,Avaliações!$A$2:$A$1247&amp;Avaliações!$G$2:$G$1247,FALSE))),"")</f>
        <v>1º Termo Aditivo</v>
      </c>
      <c r="F368" s="43" t="str">
        <f t="array" ref="F368">IFERROR(IF(G368="","",IF(INDEX(Avaliações!$F$2:$F$1247,MATCH(A368&amp;G368,Avaliações!$A$2:$A$1247&amp;Avaliações!$G$2:$G$1247,FALSE))=0,"",INDEX(Avaliações!$F$2:$F$1247,MATCH(A368&amp;G368,Avaliações!$A$2:$A$1247&amp;Avaliações!$G$2:$G$1247,FALSE)))),"")</f>
        <v/>
      </c>
      <c r="G368" s="176">
        <v>8</v>
      </c>
      <c r="H368" s="126" t="s">
        <v>50</v>
      </c>
      <c r="I368" s="135">
        <f t="array" ref="I368">IFERROR(IF(G368="","",INDEX(Avaliações!H$2:H$688,MATCH($A368&amp;$G368,Avaliações!$A$2:$A$688&amp;Avaliações!$G$2:$G$688,FALSE))),"")</f>
        <v>43647</v>
      </c>
      <c r="J368" s="138">
        <f t="array" ref="J368">IFERROR(IF(E368="","",INDEX(Avaliações!I$2:I$1247,MATCH($A368&amp;$G368,Avaliações!$A$2:$A$1247&amp;Avaliações!$G$2:$G$1247,FALSE))),"")</f>
        <v>43709</v>
      </c>
      <c r="K368" s="126"/>
    </row>
    <row r="369" spans="1:11" x14ac:dyDescent="0.25">
      <c r="A369" s="96" t="s">
        <v>524</v>
      </c>
      <c r="B369" s="44" t="str">
        <f>IF(C369="","",VLOOKUP($A369,'Infos Gerais'!$A$2:$D$101,4,FALSE))</f>
        <v>Extinto</v>
      </c>
      <c r="C369" s="5" t="str">
        <f>IF(A369="","",VLOOKUP($A369,'Infos Gerais'!$A$2:$I$101,7,FALSE))</f>
        <v>FCS</v>
      </c>
      <c r="D369" s="6" t="str">
        <f>IF(C369="","",VLOOKUP($A369,'Infos Gerais'!$A$2:$I$101,9,FALSE))</f>
        <v>APPA</v>
      </c>
      <c r="E369" s="7" t="str">
        <f t="array" ref="E369">IFERROR(IF(G369="","",INDEX(Avaliações!$E$2:$E$1247,MATCH(A369&amp;G369,Avaliações!$A$2:$A$1247&amp;Avaliações!$G$2:$G$1247,FALSE))),"")</f>
        <v>1º Termo Aditivo</v>
      </c>
      <c r="F369" s="43" t="str">
        <f t="array" ref="F369">IFERROR(IF(G369="","",IF(INDEX(Avaliações!$F$2:$F$1247,MATCH(A369&amp;G369,Avaliações!$A$2:$A$1247&amp;Avaliações!$G$2:$G$1247,FALSE))=0,"",INDEX(Avaliações!$F$2:$F$1247,MATCH(A369&amp;G369,Avaliações!$A$2:$A$1247&amp;Avaliações!$G$2:$G$1247,FALSE)))),"")</f>
        <v/>
      </c>
      <c r="G369" s="176">
        <v>9</v>
      </c>
      <c r="H369" s="126" t="s">
        <v>32</v>
      </c>
      <c r="I369" s="135">
        <f t="array" ref="I369">IFERROR(IF(G369="","",INDEX(Avaliações!H$2:H$688,MATCH($A369&amp;$G369,Avaliações!$A$2:$A$688&amp;Avaliações!$G$2:$G$688,FALSE))),"")</f>
        <v>43739</v>
      </c>
      <c r="J369" s="138">
        <f t="array" ref="J369">IFERROR(IF(E369="","",INDEX(Avaliações!I$2:I$1247,MATCH($A369&amp;$G369,Avaliações!$A$2:$A$1247&amp;Avaliações!$G$2:$G$1247,FALSE))),"")</f>
        <v>43800</v>
      </c>
      <c r="K369" s="126" t="s">
        <v>941</v>
      </c>
    </row>
    <row r="370" spans="1:11" x14ac:dyDescent="0.25">
      <c r="A370" s="96" t="s">
        <v>524</v>
      </c>
      <c r="B370" s="44" t="str">
        <f>IF(C370="","",VLOOKUP($A370,'Infos Gerais'!$A$2:$D$101,4,FALSE))</f>
        <v>Extinto</v>
      </c>
      <c r="C370" s="5" t="str">
        <f>IF(A370="","",VLOOKUP($A370,'Infos Gerais'!$A$2:$I$101,7,FALSE))</f>
        <v>FCS</v>
      </c>
      <c r="D370" s="6" t="str">
        <f>IF(C370="","",VLOOKUP($A370,'Infos Gerais'!$A$2:$I$101,9,FALSE))</f>
        <v>APPA</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6">
        <v>9</v>
      </c>
      <c r="H370" s="126" t="s">
        <v>38</v>
      </c>
      <c r="I370" s="135">
        <f t="array" ref="I370">IFERROR(IF(G370="","",INDEX(Avaliações!H$2:H$688,MATCH($A370&amp;$G370,Avaliações!$A$2:$A$688&amp;Avaliações!$G$2:$G$688,FALSE))),"")</f>
        <v>43739</v>
      </c>
      <c r="J370" s="138">
        <f t="array" ref="J370">IFERROR(IF(E370="","",INDEX(Avaliações!I$2:I$1247,MATCH($A370&amp;$G370,Avaliações!$A$2:$A$1247&amp;Avaliações!$G$2:$G$1247,FALSE))),"")</f>
        <v>43800</v>
      </c>
      <c r="K370" s="126"/>
    </row>
    <row r="371" spans="1:11" x14ac:dyDescent="0.25">
      <c r="A371" s="96" t="s">
        <v>524</v>
      </c>
      <c r="B371" s="44" t="str">
        <f>IF(C371="","",VLOOKUP($A371,'Infos Gerais'!$A$2:$D$101,4,FALSE))</f>
        <v>Extinto</v>
      </c>
      <c r="C371" s="5" t="str">
        <f>IF(A371="","",VLOOKUP($A371,'Infos Gerais'!$A$2:$I$101,7,FALSE))</f>
        <v>FCS</v>
      </c>
      <c r="D371" s="6" t="str">
        <f>IF(C371="","",VLOOKUP($A371,'Infos Gerais'!$A$2:$I$101,9,FALSE))</f>
        <v>APPA</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6">
        <v>9</v>
      </c>
      <c r="H371" s="126" t="s">
        <v>47</v>
      </c>
      <c r="I371" s="135">
        <f t="array" ref="I371">IFERROR(IF(G371="","",INDEX(Avaliações!H$2:H$688,MATCH($A371&amp;$G371,Avaliações!$A$2:$A$688&amp;Avaliações!$G$2:$G$688,FALSE))),"")</f>
        <v>43739</v>
      </c>
      <c r="J371" s="138">
        <f t="array" ref="J371">IFERROR(IF(E371="","",INDEX(Avaliações!I$2:I$1247,MATCH($A371&amp;$G371,Avaliações!$A$2:$A$1247&amp;Avaliações!$G$2:$G$1247,FALSE))),"")</f>
        <v>43800</v>
      </c>
      <c r="K371" s="126" t="s">
        <v>942</v>
      </c>
    </row>
    <row r="372" spans="1:11" x14ac:dyDescent="0.25">
      <c r="A372" s="96" t="s">
        <v>524</v>
      </c>
      <c r="B372" s="44" t="str">
        <f>IF(C372="","",VLOOKUP($A372,'Infos Gerais'!$A$2:$D$101,4,FALSE))</f>
        <v>Extinto</v>
      </c>
      <c r="C372" s="5" t="str">
        <f>IF(A372="","",VLOOKUP($A372,'Infos Gerais'!$A$2:$I$101,7,FALSE))</f>
        <v>FCS</v>
      </c>
      <c r="D372" s="6" t="str">
        <f>IF(C372="","",VLOOKUP($A372,'Infos Gerais'!$A$2:$I$101,9,FALSE))</f>
        <v>APPA</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6">
        <v>9</v>
      </c>
      <c r="H372" s="126" t="s">
        <v>50</v>
      </c>
      <c r="I372" s="135">
        <f t="array" ref="I372">IFERROR(IF(G372="","",INDEX(Avaliações!H$2:H$688,MATCH($A372&amp;$G372,Avaliações!$A$2:$A$688&amp;Avaliações!$G$2:$G$688,FALSE))),"")</f>
        <v>43739</v>
      </c>
      <c r="J372" s="138">
        <f t="array" ref="J372">IFERROR(IF(E372="","",INDEX(Avaliações!I$2:I$1247,MATCH($A372&amp;$G372,Avaliações!$A$2:$A$1247&amp;Avaliações!$G$2:$G$1247,FALSE))),"")</f>
        <v>43800</v>
      </c>
      <c r="K372" s="126"/>
    </row>
    <row r="373" spans="1:11" x14ac:dyDescent="0.25">
      <c r="A373" s="96" t="s">
        <v>527</v>
      </c>
      <c r="B373" s="44" t="str">
        <f>IF(C373="","",VLOOKUP($A373,'Infos Gerais'!$A$2:$D$101,4,FALSE))</f>
        <v>Extinto</v>
      </c>
      <c r="C373" s="5" t="str">
        <f>IF(A373="","",VLOOKUP($A373,'Infos Gerais'!$A$2:$I$101,7,FALSE))</f>
        <v>FCS</v>
      </c>
      <c r="D373" s="6" t="str">
        <f>IF(C373="","",VLOOKUP($A373,'Infos Gerais'!$A$2:$I$101,9,FALSE))</f>
        <v>APPA</v>
      </c>
      <c r="E373" s="7" t="str">
        <f t="array" ref="E373">IFERROR(IF(G373="","",INDEX(Avaliações!$E$2:$E$1247,MATCH(A373&amp;G373,Avaliações!$A$2:$A$1247&amp;Avaliações!$G$2:$G$1247,FALSE))),"")</f>
        <v>Termo de Parceria</v>
      </c>
      <c r="F373" s="43" t="str">
        <f t="array" ref="F373">IFERROR(IF(G373="","",IF(INDEX(Avaliações!$F$2:$F$1247,MATCH(A373&amp;G373,Avaliações!$A$2:$A$1247&amp;Avaliações!$G$2:$G$1247,FALSE))=0,"",INDEX(Avaliações!$F$2:$F$1247,MATCH(A373&amp;G373,Avaliações!$A$2:$A$1247&amp;Avaliações!$G$2:$G$1247,FALSE)))),"")</f>
        <v/>
      </c>
      <c r="G373" s="176">
        <v>1</v>
      </c>
      <c r="H373" s="126" t="s">
        <v>32</v>
      </c>
      <c r="I373" s="135">
        <f t="array" ref="I373">IFERROR(IF(G373="","",INDEX(Avaliações!H$2:H$688,MATCH($A373&amp;$G373,Avaliações!$A$2:$A$688&amp;Avaliações!$G$2:$G$688,FALSE))),"")</f>
        <v>42887</v>
      </c>
      <c r="J373" s="138">
        <f t="array" ref="J373">IFERROR(IF(E373="","",INDEX(Avaliações!I$2:I$1247,MATCH($A373&amp;$G373,Avaliações!$A$2:$A$1247&amp;Avaliações!$G$2:$G$1247,FALSE))),"")</f>
        <v>42948</v>
      </c>
      <c r="K373" s="126" t="s">
        <v>943</v>
      </c>
    </row>
    <row r="374" spans="1:11" x14ac:dyDescent="0.25">
      <c r="A374" s="96" t="s">
        <v>527</v>
      </c>
      <c r="B374" s="44" t="str">
        <f>IF(C374="","",VLOOKUP($A374,'Infos Gerais'!$A$2:$D$101,4,FALSE))</f>
        <v>Extinto</v>
      </c>
      <c r="C374" s="5" t="str">
        <f>IF(A374="","",VLOOKUP($A374,'Infos Gerais'!$A$2:$I$101,7,FALSE))</f>
        <v>FCS</v>
      </c>
      <c r="D374" s="6" t="str">
        <f>IF(C374="","",VLOOKUP($A374,'Infos Gerais'!$A$2:$I$101,9,FALSE))</f>
        <v>APPA</v>
      </c>
      <c r="E374" s="7" t="str">
        <f t="array" ref="E374">IFERROR(IF(G374="","",INDEX(Avaliações!$E$2:$E$1247,MATCH(A374&amp;G374,Avaliações!$A$2:$A$1247&amp;Avaliações!$G$2:$G$1247,FALSE))),"")</f>
        <v>Termo de Parceria</v>
      </c>
      <c r="F374" s="43" t="str">
        <f t="array" ref="F374">IFERROR(IF(G374="","",IF(INDEX(Avaliações!$F$2:$F$1247,MATCH(A374&amp;G374,Avaliações!$A$2:$A$1247&amp;Avaliações!$G$2:$G$1247,FALSE))=0,"",INDEX(Avaliações!$F$2:$F$1247,MATCH(A374&amp;G374,Avaliações!$A$2:$A$1247&amp;Avaliações!$G$2:$G$1247,FALSE)))),"")</f>
        <v/>
      </c>
      <c r="G374" s="176">
        <v>1</v>
      </c>
      <c r="H374" s="126" t="s">
        <v>38</v>
      </c>
      <c r="I374" s="135">
        <f t="array" ref="I374">IFERROR(IF(G374="","",INDEX(Avaliações!H$2:H$688,MATCH($A374&amp;$G374,Avaliações!$A$2:$A$688&amp;Avaliações!$G$2:$G$688,FALSE))),"")</f>
        <v>42887</v>
      </c>
      <c r="J374" s="138">
        <f t="array" ref="J374">IFERROR(IF(E374="","",INDEX(Avaliações!I$2:I$1247,MATCH($A374&amp;$G374,Avaliações!$A$2:$A$1247&amp;Avaliações!$G$2:$G$1247,FALSE))),"")</f>
        <v>42948</v>
      </c>
      <c r="K374" s="126"/>
    </row>
    <row r="375" spans="1:11" x14ac:dyDescent="0.25">
      <c r="A375" s="96" t="s">
        <v>527</v>
      </c>
      <c r="B375" s="44" t="str">
        <f>IF(C375="","",VLOOKUP($A375,'Infos Gerais'!$A$2:$D$101,4,FALSE))</f>
        <v>Extinto</v>
      </c>
      <c r="C375" s="5" t="str">
        <f>IF(A375="","",VLOOKUP($A375,'Infos Gerais'!$A$2:$I$101,7,FALSE))</f>
        <v>FCS</v>
      </c>
      <c r="D375" s="6" t="str">
        <f>IF(C375="","",VLOOKUP($A375,'Infos Gerais'!$A$2:$I$101,9,FALSE))</f>
        <v>APPA</v>
      </c>
      <c r="E375" s="7" t="str">
        <f t="array" ref="E375">IFERROR(IF(G375="","",INDEX(Avaliações!$E$2:$E$1247,MATCH(A375&amp;G375,Avaliações!$A$2:$A$1247&amp;Avaliações!$G$2:$G$1247,FALSE))),"")</f>
        <v>Termo de Parceria</v>
      </c>
      <c r="F375" s="43" t="str">
        <f t="array" ref="F375">IFERROR(IF(G375="","",IF(INDEX(Avaliações!$F$2:$F$1247,MATCH(A375&amp;G375,Avaliações!$A$2:$A$1247&amp;Avaliações!$G$2:$G$1247,FALSE))=0,"",INDEX(Avaliações!$F$2:$F$1247,MATCH(A375&amp;G375,Avaliações!$A$2:$A$1247&amp;Avaliações!$G$2:$G$1247,FALSE)))),"")</f>
        <v/>
      </c>
      <c r="G375" s="176">
        <v>1</v>
      </c>
      <c r="H375" s="126" t="s">
        <v>44</v>
      </c>
      <c r="I375" s="135">
        <f t="array" ref="I375">IFERROR(IF(G375="","",INDEX(Avaliações!H$2:H$688,MATCH($A375&amp;$G375,Avaliações!$A$2:$A$688&amp;Avaliações!$G$2:$G$688,FALSE))),"")</f>
        <v>42887</v>
      </c>
      <c r="J375" s="138">
        <f t="array" ref="J375">IFERROR(IF(E375="","",INDEX(Avaliações!I$2:I$1247,MATCH($A375&amp;$G375,Avaliações!$A$2:$A$1247&amp;Avaliações!$G$2:$G$1247,FALSE))),"")</f>
        <v>42948</v>
      </c>
      <c r="K375" s="126" t="s">
        <v>944</v>
      </c>
    </row>
    <row r="376" spans="1:11" x14ac:dyDescent="0.25">
      <c r="A376" s="96" t="s">
        <v>527</v>
      </c>
      <c r="B376" s="44" t="str">
        <f>IF(C376="","",VLOOKUP($A376,'Infos Gerais'!$A$2:$D$101,4,FALSE))</f>
        <v>Extinto</v>
      </c>
      <c r="C376" s="5" t="str">
        <f>IF(A376="","",VLOOKUP($A376,'Infos Gerais'!$A$2:$I$101,7,FALSE))</f>
        <v>FCS</v>
      </c>
      <c r="D376" s="6" t="str">
        <f>IF(C376="","",VLOOKUP($A376,'Infos Gerais'!$A$2:$I$101,9,FALSE))</f>
        <v>APPA</v>
      </c>
      <c r="E376" s="7" t="str">
        <f t="array" ref="E376">IFERROR(IF(G376="","",INDEX(Avaliações!$E$2:$E$1247,MATCH(A376&amp;G376,Avaliações!$A$2:$A$1247&amp;Avaliações!$G$2:$G$1247,FALSE))),"")</f>
        <v>Termo de Parceria</v>
      </c>
      <c r="F376" s="43" t="str">
        <f t="array" ref="F376">IFERROR(IF(G376="","",IF(INDEX(Avaliações!$F$2:$F$1247,MATCH(A376&amp;G376,Avaliações!$A$2:$A$1247&amp;Avaliações!$G$2:$G$1247,FALSE))=0,"",INDEX(Avaliações!$F$2:$F$1247,MATCH(A376&amp;G376,Avaliações!$A$2:$A$1247&amp;Avaliações!$G$2:$G$1247,FALSE)))),"")</f>
        <v/>
      </c>
      <c r="G376" s="176">
        <v>1</v>
      </c>
      <c r="H376" s="126" t="s">
        <v>47</v>
      </c>
      <c r="I376" s="135">
        <f t="array" ref="I376">IFERROR(IF(G376="","",INDEX(Avaliações!H$2:H$688,MATCH($A376&amp;$G376,Avaliações!$A$2:$A$688&amp;Avaliações!$G$2:$G$688,FALSE))),"")</f>
        <v>42887</v>
      </c>
      <c r="J376" s="138">
        <f t="array" ref="J376">IFERROR(IF(E376="","",INDEX(Avaliações!I$2:I$1247,MATCH($A376&amp;$G376,Avaliações!$A$2:$A$1247&amp;Avaliações!$G$2:$G$1247,FALSE))),"")</f>
        <v>42948</v>
      </c>
      <c r="K376" s="126" t="s">
        <v>945</v>
      </c>
    </row>
    <row r="377" spans="1:11" x14ac:dyDescent="0.25">
      <c r="A377" s="96" t="s">
        <v>527</v>
      </c>
      <c r="B377" s="44" t="str">
        <f>IF(C377="","",VLOOKUP($A377,'Infos Gerais'!$A$2:$D$101,4,FALSE))</f>
        <v>Extinto</v>
      </c>
      <c r="C377" s="5" t="str">
        <f>IF(A377="","",VLOOKUP($A377,'Infos Gerais'!$A$2:$I$101,7,FALSE))</f>
        <v>FCS</v>
      </c>
      <c r="D377" s="6" t="str">
        <f>IF(C377="","",VLOOKUP($A377,'Infos Gerais'!$A$2:$I$101,9,FALSE))</f>
        <v>APPA</v>
      </c>
      <c r="E377" s="7" t="str">
        <f t="array" ref="E377">IFERROR(IF(G377="","",INDEX(Avaliações!$E$2:$E$1247,MATCH(A377&amp;G377,Avaliações!$A$2:$A$1247&amp;Avaliações!$G$2:$G$1247,FALSE))),"")</f>
        <v>Termo de Parceria</v>
      </c>
      <c r="F377" s="43" t="str">
        <f t="array" ref="F377">IFERROR(IF(G377="","",IF(INDEX(Avaliações!$F$2:$F$1247,MATCH(A377&amp;G377,Avaliações!$A$2:$A$1247&amp;Avaliações!$G$2:$G$1247,FALSE))=0,"",INDEX(Avaliações!$F$2:$F$1247,MATCH(A377&amp;G377,Avaliações!$A$2:$A$1247&amp;Avaliações!$G$2:$G$1247,FALSE)))),"")</f>
        <v/>
      </c>
      <c r="G377" s="176">
        <v>2</v>
      </c>
      <c r="H377" s="126" t="s">
        <v>32</v>
      </c>
      <c r="I377" s="135">
        <f t="array" ref="I377">IFERROR(IF(G377="","",INDEX(Avaliações!H$2:H$688,MATCH($A377&amp;$G377,Avaliações!$A$2:$A$688&amp;Avaliações!$G$2:$G$688,FALSE))),"")</f>
        <v>42979</v>
      </c>
      <c r="J377" s="138">
        <f t="array" ref="J377">IFERROR(IF(E377="","",INDEX(Avaliações!I$2:I$1247,MATCH($A377&amp;$G377,Avaliações!$A$2:$A$1247&amp;Avaliações!$G$2:$G$1247,FALSE))),"")</f>
        <v>43070</v>
      </c>
      <c r="K377" s="126" t="s">
        <v>946</v>
      </c>
    </row>
    <row r="378" spans="1:11" x14ac:dyDescent="0.25">
      <c r="A378" s="96" t="s">
        <v>527</v>
      </c>
      <c r="B378" s="44" t="str">
        <f>IF(C378="","",VLOOKUP($A378,'Infos Gerais'!$A$2:$D$101,4,FALSE))</f>
        <v>Extinto</v>
      </c>
      <c r="C378" s="5" t="str">
        <f>IF(A378="","",VLOOKUP($A378,'Infos Gerais'!$A$2:$I$101,7,FALSE))</f>
        <v>FCS</v>
      </c>
      <c r="D378" s="6" t="str">
        <f>IF(C378="","",VLOOKUP($A378,'Infos Gerais'!$A$2:$I$101,9,FALSE))</f>
        <v>APPA</v>
      </c>
      <c r="E378" s="7" t="str">
        <f t="array" ref="E378">IFERROR(IF(G378="","",INDEX(Avaliações!$E$2:$E$1247,MATCH(A378&amp;G378,Avaliações!$A$2:$A$1247&amp;Avaliações!$G$2:$G$1247,FALSE))),"")</f>
        <v>Termo de Parceria</v>
      </c>
      <c r="F378" s="43" t="str">
        <f t="array" ref="F378">IFERROR(IF(G378="","",IF(INDEX(Avaliações!$F$2:$F$1247,MATCH(A378&amp;G378,Avaliações!$A$2:$A$1247&amp;Avaliações!$G$2:$G$1247,FALSE))=0,"",INDEX(Avaliações!$F$2:$F$1247,MATCH(A378&amp;G378,Avaliações!$A$2:$A$1247&amp;Avaliações!$G$2:$G$1247,FALSE)))),"")</f>
        <v/>
      </c>
      <c r="G378" s="176">
        <v>2</v>
      </c>
      <c r="H378" s="126" t="s">
        <v>38</v>
      </c>
      <c r="I378" s="135">
        <f t="array" ref="I378">IFERROR(IF(G378="","",INDEX(Avaliações!H$2:H$688,MATCH($A378&amp;$G378,Avaliações!$A$2:$A$688&amp;Avaliações!$G$2:$G$688,FALSE))),"")</f>
        <v>42979</v>
      </c>
      <c r="J378" s="138">
        <f t="array" ref="J378">IFERROR(IF(E378="","",INDEX(Avaliações!I$2:I$1247,MATCH($A378&amp;$G378,Avaliações!$A$2:$A$1247&amp;Avaliações!$G$2:$G$1247,FALSE))),"")</f>
        <v>43070</v>
      </c>
      <c r="K378" s="126"/>
    </row>
    <row r="379" spans="1:11" x14ac:dyDescent="0.25">
      <c r="A379" s="96" t="s">
        <v>527</v>
      </c>
      <c r="B379" s="44" t="str">
        <f>IF(C379="","",VLOOKUP($A379,'Infos Gerais'!$A$2:$D$101,4,FALSE))</f>
        <v>Extinto</v>
      </c>
      <c r="C379" s="5" t="str">
        <f>IF(A379="","",VLOOKUP($A379,'Infos Gerais'!$A$2:$I$101,7,FALSE))</f>
        <v>FCS</v>
      </c>
      <c r="D379" s="6" t="str">
        <f>IF(C379="","",VLOOKUP($A379,'Infos Gerais'!$A$2:$I$101,9,FALSE))</f>
        <v>APPA</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6">
        <v>2</v>
      </c>
      <c r="H379" s="126" t="s">
        <v>44</v>
      </c>
      <c r="I379" s="135">
        <f t="array" ref="I379">IFERROR(IF(G379="","",INDEX(Avaliações!H$2:H$688,MATCH($A379&amp;$G379,Avaliações!$A$2:$A$688&amp;Avaliações!$G$2:$G$688,FALSE))),"")</f>
        <v>42979</v>
      </c>
      <c r="J379" s="138">
        <f t="array" ref="J379">IFERROR(IF(E379="","",INDEX(Avaliações!I$2:I$1247,MATCH($A379&amp;$G379,Avaliações!$A$2:$A$1247&amp;Avaliações!$G$2:$G$1247,FALSE))),"")</f>
        <v>43070</v>
      </c>
      <c r="K379" s="126" t="s">
        <v>947</v>
      </c>
    </row>
    <row r="380" spans="1:11" x14ac:dyDescent="0.25">
      <c r="A380" s="96" t="s">
        <v>527</v>
      </c>
      <c r="B380" s="44" t="str">
        <f>IF(C380="","",VLOOKUP($A380,'Infos Gerais'!$A$2:$D$101,4,FALSE))</f>
        <v>Extinto</v>
      </c>
      <c r="C380" s="5" t="str">
        <f>IF(A380="","",VLOOKUP($A380,'Infos Gerais'!$A$2:$I$101,7,FALSE))</f>
        <v>FCS</v>
      </c>
      <c r="D380" s="6" t="str">
        <f>IF(C380="","",VLOOKUP($A380,'Infos Gerais'!$A$2:$I$101,9,FALSE))</f>
        <v>APPA</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6">
        <v>2</v>
      </c>
      <c r="H380" s="126" t="s">
        <v>47</v>
      </c>
      <c r="I380" s="135">
        <f t="array" ref="I380">IFERROR(IF(G380="","",INDEX(Avaliações!H$2:H$688,MATCH($A380&amp;$G380,Avaliações!$A$2:$A$688&amp;Avaliações!$G$2:$G$688,FALSE))),"")</f>
        <v>42979</v>
      </c>
      <c r="J380" s="138">
        <f t="array" ref="J380">IFERROR(IF(E380="","",INDEX(Avaliações!I$2:I$1247,MATCH($A380&amp;$G380,Avaliações!$A$2:$A$1247&amp;Avaliações!$G$2:$G$1247,FALSE))),"")</f>
        <v>43070</v>
      </c>
      <c r="K380" s="126" t="s">
        <v>948</v>
      </c>
    </row>
    <row r="381" spans="1:11" x14ac:dyDescent="0.25">
      <c r="A381" s="96" t="s">
        <v>527</v>
      </c>
      <c r="B381" s="44" t="str">
        <f>IF(C381="","",VLOOKUP($A381,'Infos Gerais'!$A$2:$D$101,4,FALSE))</f>
        <v>Extinto</v>
      </c>
      <c r="C381" s="5" t="str">
        <f>IF(A381="","",VLOOKUP($A381,'Infos Gerais'!$A$2:$I$101,7,FALSE))</f>
        <v>FCS</v>
      </c>
      <c r="D381" s="6" t="str">
        <f>IF(C381="","",VLOOKUP($A381,'Infos Gerais'!$A$2:$I$101,9,FALSE))</f>
        <v>APPA</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6">
        <v>3</v>
      </c>
      <c r="H381" s="126" t="s">
        <v>32</v>
      </c>
      <c r="I381" s="135">
        <f t="array" ref="I381">IFERROR(IF(G381="","",INDEX(Avaliações!H$2:H$688,MATCH($A381&amp;$G381,Avaliações!$A$2:$A$688&amp;Avaliações!$G$2:$G$688,FALSE))),"")</f>
        <v>43101</v>
      </c>
      <c r="J381" s="138">
        <f t="array" ref="J381">IFERROR(IF(E381="","",INDEX(Avaliações!I$2:I$1247,MATCH($A381&amp;$G381,Avaliações!$A$2:$A$1247&amp;Avaliações!$G$2:$G$1247,FALSE))),"")</f>
        <v>43191</v>
      </c>
      <c r="K381" s="126" t="s">
        <v>949</v>
      </c>
    </row>
    <row r="382" spans="1:11" x14ac:dyDescent="0.25">
      <c r="A382" s="96" t="s">
        <v>527</v>
      </c>
      <c r="B382" s="44" t="str">
        <f>IF(C382="","",VLOOKUP($A382,'Infos Gerais'!$A$2:$D$101,4,FALSE))</f>
        <v>Extinto</v>
      </c>
      <c r="C382" s="5" t="str">
        <f>IF(A382="","",VLOOKUP($A382,'Infos Gerais'!$A$2:$I$101,7,FALSE))</f>
        <v>FCS</v>
      </c>
      <c r="D382" s="6" t="str">
        <f>IF(C382="","",VLOOKUP($A382,'Infos Gerais'!$A$2:$I$101,9,FALSE))</f>
        <v>APPA</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6">
        <v>3</v>
      </c>
      <c r="H382" s="126" t="s">
        <v>38</v>
      </c>
      <c r="I382" s="135">
        <f t="array" ref="I382">IFERROR(IF(G382="","",INDEX(Avaliações!H$2:H$688,MATCH($A382&amp;$G382,Avaliações!$A$2:$A$688&amp;Avaliações!$G$2:$G$688,FALSE))),"")</f>
        <v>43101</v>
      </c>
      <c r="J382" s="138">
        <f t="array" ref="J382">IFERROR(IF(E382="","",INDEX(Avaliações!I$2:I$1247,MATCH($A382&amp;$G382,Avaliações!$A$2:$A$1247&amp;Avaliações!$G$2:$G$1247,FALSE))),"")</f>
        <v>43191</v>
      </c>
      <c r="K382" s="126"/>
    </row>
    <row r="383" spans="1:11" x14ac:dyDescent="0.25">
      <c r="A383" s="96" t="s">
        <v>527</v>
      </c>
      <c r="B383" s="44" t="str">
        <f>IF(C383="","",VLOOKUP($A383,'Infos Gerais'!$A$2:$D$101,4,FALSE))</f>
        <v>Extinto</v>
      </c>
      <c r="C383" s="5" t="str">
        <f>IF(A383="","",VLOOKUP($A383,'Infos Gerais'!$A$2:$I$101,7,FALSE))</f>
        <v>FCS</v>
      </c>
      <c r="D383" s="6" t="str">
        <f>IF(C383="","",VLOOKUP($A383,'Infos Gerais'!$A$2:$I$101,9,FALSE))</f>
        <v>APPA</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6">
        <v>3</v>
      </c>
      <c r="H383" s="126" t="s">
        <v>44</v>
      </c>
      <c r="I383" s="135">
        <f t="array" ref="I383">IFERROR(IF(G383="","",INDEX(Avaliações!H$2:H$688,MATCH($A383&amp;$G383,Avaliações!$A$2:$A$688&amp;Avaliações!$G$2:$G$688,FALSE))),"")</f>
        <v>43101</v>
      </c>
      <c r="J383" s="138">
        <f t="array" ref="J383">IFERROR(IF(E383="","",INDEX(Avaliações!I$2:I$1247,MATCH($A383&amp;$G383,Avaliações!$A$2:$A$1247&amp;Avaliações!$G$2:$G$1247,FALSE))),"")</f>
        <v>43191</v>
      </c>
      <c r="K383" s="126" t="s">
        <v>950</v>
      </c>
    </row>
    <row r="384" spans="1:11" x14ac:dyDescent="0.25">
      <c r="A384" s="96" t="s">
        <v>527</v>
      </c>
      <c r="B384" s="44" t="str">
        <f>IF(C384="","",VLOOKUP($A384,'Infos Gerais'!$A$2:$D$101,4,FALSE))</f>
        <v>Extinto</v>
      </c>
      <c r="C384" s="5" t="str">
        <f>IF(A384="","",VLOOKUP($A384,'Infos Gerais'!$A$2:$I$101,7,FALSE))</f>
        <v>FCS</v>
      </c>
      <c r="D384" s="6" t="str">
        <f>IF(C384="","",VLOOKUP($A384,'Infos Gerais'!$A$2:$I$101,9,FALSE))</f>
        <v>APPA</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6">
        <v>3</v>
      </c>
      <c r="H384" s="126" t="s">
        <v>47</v>
      </c>
      <c r="I384" s="135">
        <f t="array" ref="I384">IFERROR(IF(G384="","",INDEX(Avaliações!H$2:H$688,MATCH($A384&amp;$G384,Avaliações!$A$2:$A$688&amp;Avaliações!$G$2:$G$688,FALSE))),"")</f>
        <v>43101</v>
      </c>
      <c r="J384" s="138">
        <f t="array" ref="J384">IFERROR(IF(E384="","",INDEX(Avaliações!I$2:I$1247,MATCH($A384&amp;$G384,Avaliações!$A$2:$A$1247&amp;Avaliações!$G$2:$G$1247,FALSE))),"")</f>
        <v>43191</v>
      </c>
      <c r="K384" s="126" t="s">
        <v>951</v>
      </c>
    </row>
    <row r="385" spans="1:11" x14ac:dyDescent="0.25">
      <c r="A385" s="96" t="s">
        <v>527</v>
      </c>
      <c r="B385" s="44" t="str">
        <f>IF(C385="","",VLOOKUP($A385,'Infos Gerais'!$A$2:$D$101,4,FALSE))</f>
        <v>Extinto</v>
      </c>
      <c r="C385" s="5" t="str">
        <f>IF(A385="","",VLOOKUP($A385,'Infos Gerais'!$A$2:$I$101,7,FALSE))</f>
        <v>FCS</v>
      </c>
      <c r="D385" s="6" t="str">
        <f>IF(C385="","",VLOOKUP($A385,'Infos Gerais'!$A$2:$I$101,9,FALSE))</f>
        <v>APPA</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6">
        <v>4</v>
      </c>
      <c r="H385" s="126" t="s">
        <v>32</v>
      </c>
      <c r="I385" s="135">
        <f t="array" ref="I385">IFERROR(IF(G385="","",INDEX(Avaliações!H$2:H$688,MATCH($A385&amp;$G385,Avaliações!$A$2:$A$688&amp;Avaliações!$G$2:$G$688,FALSE))),"")</f>
        <v>43221</v>
      </c>
      <c r="J385" s="138">
        <f t="array" ref="J385">IFERROR(IF(E385="","",INDEX(Avaliações!I$2:I$1247,MATCH($A385&amp;$G385,Avaliações!$A$2:$A$1247&amp;Avaliações!$G$2:$G$1247,FALSE))),"")</f>
        <v>43313</v>
      </c>
      <c r="K385" s="126" t="s">
        <v>952</v>
      </c>
    </row>
    <row r="386" spans="1:11" x14ac:dyDescent="0.25">
      <c r="A386" s="96" t="s">
        <v>527</v>
      </c>
      <c r="B386" s="44" t="str">
        <f>IF(C386="","",VLOOKUP($A386,'Infos Gerais'!$A$2:$D$101,4,FALSE))</f>
        <v>Extinto</v>
      </c>
      <c r="C386" s="5" t="str">
        <f>IF(A386="","",VLOOKUP($A386,'Infos Gerais'!$A$2:$I$101,7,FALSE))</f>
        <v>FCS</v>
      </c>
      <c r="D386" s="6" t="str">
        <f>IF(C386="","",VLOOKUP($A386,'Infos Gerais'!$A$2:$I$101,9,FALSE))</f>
        <v>APPA</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6">
        <v>4</v>
      </c>
      <c r="H386" s="126" t="s">
        <v>38</v>
      </c>
      <c r="I386" s="135">
        <f t="array" ref="I386">IFERROR(IF(G386="","",INDEX(Avaliações!H$2:H$688,MATCH($A386&amp;$G386,Avaliações!$A$2:$A$688&amp;Avaliações!$G$2:$G$688,FALSE))),"")</f>
        <v>43221</v>
      </c>
      <c r="J386" s="138">
        <f t="array" ref="J386">IFERROR(IF(E386="","",INDEX(Avaliações!I$2:I$1247,MATCH($A386&amp;$G386,Avaliações!$A$2:$A$1247&amp;Avaliações!$G$2:$G$1247,FALSE))),"")</f>
        <v>43313</v>
      </c>
      <c r="K386" s="126"/>
    </row>
    <row r="387" spans="1:11" x14ac:dyDescent="0.25">
      <c r="A387" s="96" t="s">
        <v>527</v>
      </c>
      <c r="B387" s="44" t="str">
        <f>IF(C387="","",VLOOKUP($A387,'Infos Gerais'!$A$2:$D$101,4,FALSE))</f>
        <v>Extinto</v>
      </c>
      <c r="C387" s="5" t="str">
        <f>IF(A387="","",VLOOKUP($A387,'Infos Gerais'!$A$2:$I$101,7,FALSE))</f>
        <v>FCS</v>
      </c>
      <c r="D387" s="6" t="str">
        <f>IF(C387="","",VLOOKUP($A387,'Infos Gerais'!$A$2:$I$101,9,FALSE))</f>
        <v>APPA</v>
      </c>
      <c r="E387" s="7" t="str">
        <f t="array" ref="E387">IFERROR(IF(G387="","",INDEX(Avaliações!$E$2:$E$1247,MATCH(A387&amp;G387,Avaliações!$A$2:$A$1247&amp;Avaliações!$G$2:$G$1247,FALSE))),"")</f>
        <v>Termo de Parceria</v>
      </c>
      <c r="F387" s="43" t="str">
        <f t="array" ref="F387">IFERROR(IF(G387="","",IF(INDEX(Avaliações!$F$2:$F$1247,MATCH(A387&amp;G387,Avaliações!$A$2:$A$1247&amp;Avaliações!$G$2:$G$1247,FALSE))=0,"",INDEX(Avaliações!$F$2:$F$1247,MATCH(A387&amp;G387,Avaliações!$A$2:$A$1247&amp;Avaliações!$G$2:$G$1247,FALSE)))),"")</f>
        <v/>
      </c>
      <c r="G387" s="176">
        <v>4</v>
      </c>
      <c r="H387" s="126" t="s">
        <v>44</v>
      </c>
      <c r="I387" s="135">
        <f t="array" ref="I387">IFERROR(IF(G387="","",INDEX(Avaliações!H$2:H$688,MATCH($A387&amp;$G387,Avaliações!$A$2:$A$688&amp;Avaliações!$G$2:$G$688,FALSE))),"")</f>
        <v>43221</v>
      </c>
      <c r="J387" s="138">
        <f t="array" ref="J387">IFERROR(IF(E387="","",INDEX(Avaliações!I$2:I$1247,MATCH($A387&amp;$G387,Avaliações!$A$2:$A$1247&amp;Avaliações!$G$2:$G$1247,FALSE))),"")</f>
        <v>43313</v>
      </c>
      <c r="K387" s="126" t="s">
        <v>953</v>
      </c>
    </row>
    <row r="388" spans="1:11" x14ac:dyDescent="0.25">
      <c r="A388" s="96" t="s">
        <v>527</v>
      </c>
      <c r="B388" s="44" t="str">
        <f>IF(C388="","",VLOOKUP($A388,'Infos Gerais'!$A$2:$D$101,4,FALSE))</f>
        <v>Extinto</v>
      </c>
      <c r="C388" s="5" t="str">
        <f>IF(A388="","",VLOOKUP($A388,'Infos Gerais'!$A$2:$I$101,7,FALSE))</f>
        <v>FCS</v>
      </c>
      <c r="D388" s="6" t="str">
        <f>IF(C388="","",VLOOKUP($A388,'Infos Gerais'!$A$2:$I$101,9,FALSE))</f>
        <v>APPA</v>
      </c>
      <c r="E388" s="7" t="str">
        <f t="array" ref="E388">IFERROR(IF(G388="","",INDEX(Avaliações!$E$2:$E$1247,MATCH(A388&amp;G388,Avaliações!$A$2:$A$1247&amp;Avaliações!$G$2:$G$1247,FALSE))),"")</f>
        <v>Termo de Parceria</v>
      </c>
      <c r="F388" s="43" t="str">
        <f t="array" ref="F388">IFERROR(IF(G388="","",IF(INDEX(Avaliações!$F$2:$F$1247,MATCH(A388&amp;G388,Avaliações!$A$2:$A$1247&amp;Avaliações!$G$2:$G$1247,FALSE))=0,"",INDEX(Avaliações!$F$2:$F$1247,MATCH(A388&amp;G388,Avaliações!$A$2:$A$1247&amp;Avaliações!$G$2:$G$1247,FALSE)))),"")</f>
        <v/>
      </c>
      <c r="G388" s="176">
        <v>4</v>
      </c>
      <c r="H388" s="126" t="s">
        <v>47</v>
      </c>
      <c r="I388" s="135">
        <f t="array" ref="I388">IFERROR(IF(G388="","",INDEX(Avaliações!H$2:H$688,MATCH($A388&amp;$G388,Avaliações!$A$2:$A$688&amp;Avaliações!$G$2:$G$688,FALSE))),"")</f>
        <v>43221</v>
      </c>
      <c r="J388" s="138">
        <f t="array" ref="J388">IFERROR(IF(E388="","",INDEX(Avaliações!I$2:I$1247,MATCH($A388&amp;$G388,Avaliações!$A$2:$A$1247&amp;Avaliações!$G$2:$G$1247,FALSE))),"")</f>
        <v>43313</v>
      </c>
      <c r="K388" s="126" t="s">
        <v>954</v>
      </c>
    </row>
    <row r="389" spans="1:11" x14ac:dyDescent="0.25">
      <c r="A389" s="96" t="s">
        <v>527</v>
      </c>
      <c r="B389" s="44" t="str">
        <f>IF(C389="","",VLOOKUP($A389,'Infos Gerais'!$A$2:$D$101,4,FALSE))</f>
        <v>Extinto</v>
      </c>
      <c r="C389" s="5" t="str">
        <f>IF(A389="","",VLOOKUP($A389,'Infos Gerais'!$A$2:$I$101,7,FALSE))</f>
        <v>FCS</v>
      </c>
      <c r="D389" s="6" t="str">
        <f>IF(C389="","",VLOOKUP($A389,'Infos Gerais'!$A$2:$I$101,9,FALSE))</f>
        <v>APPA</v>
      </c>
      <c r="E389" s="7" t="str">
        <f t="array" ref="E389">IFERROR(IF(G389="","",INDEX(Avaliações!$E$2:$E$1247,MATCH(A389&amp;G389,Avaliações!$A$2:$A$1247&amp;Avaliações!$G$2:$G$1247,FALSE))),"")</f>
        <v>Termo de Parceria</v>
      </c>
      <c r="F389" s="43" t="str">
        <f t="array" ref="F389">IFERROR(IF(G389="","",IF(INDEX(Avaliações!$F$2:$F$1247,MATCH(A389&amp;G389,Avaliações!$A$2:$A$1247&amp;Avaliações!$G$2:$G$1247,FALSE))=0,"",INDEX(Avaliações!$F$2:$F$1247,MATCH(A389&amp;G389,Avaliações!$A$2:$A$1247&amp;Avaliações!$G$2:$G$1247,FALSE)))),"")</f>
        <v/>
      </c>
      <c r="G389" s="176">
        <v>5</v>
      </c>
      <c r="H389" s="126" t="s">
        <v>32</v>
      </c>
      <c r="I389" s="135">
        <f t="array" ref="I389">IFERROR(IF(G389="","",INDEX(Avaliações!H$2:H$688,MATCH($A389&amp;$G389,Avaliações!$A$2:$A$688&amp;Avaliações!$G$2:$G$688,FALSE))),"")</f>
        <v>43344</v>
      </c>
      <c r="J389" s="138">
        <f t="array" ref="J389">IFERROR(IF(E389="","",INDEX(Avaliações!I$2:I$1247,MATCH($A389&amp;$G389,Avaliações!$A$2:$A$1247&amp;Avaliações!$G$2:$G$1247,FALSE))),"")</f>
        <v>43435</v>
      </c>
      <c r="K389" s="126" t="s">
        <v>955</v>
      </c>
    </row>
    <row r="390" spans="1:11" x14ac:dyDescent="0.25">
      <c r="A390" s="96" t="s">
        <v>527</v>
      </c>
      <c r="B390" s="44" t="str">
        <f>IF(C390="","",VLOOKUP($A390,'Infos Gerais'!$A$2:$D$101,4,FALSE))</f>
        <v>Extinto</v>
      </c>
      <c r="C390" s="5" t="str">
        <f>IF(A390="","",VLOOKUP($A390,'Infos Gerais'!$A$2:$I$101,7,FALSE))</f>
        <v>FCS</v>
      </c>
      <c r="D390" s="6" t="str">
        <f>IF(C390="","",VLOOKUP($A390,'Infos Gerais'!$A$2:$I$101,9,FALSE))</f>
        <v>APPA</v>
      </c>
      <c r="E390" s="7" t="str">
        <f t="array" ref="E390">IFERROR(IF(G390="","",INDEX(Avaliações!$E$2:$E$1247,MATCH(A390&amp;G390,Avaliações!$A$2:$A$1247&amp;Avaliações!$G$2:$G$1247,FALSE))),"")</f>
        <v>Termo de Parceria</v>
      </c>
      <c r="F390" s="43" t="str">
        <f t="array" ref="F390">IFERROR(IF(G390="","",IF(INDEX(Avaliações!$F$2:$F$1247,MATCH(A390&amp;G390,Avaliações!$A$2:$A$1247&amp;Avaliações!$G$2:$G$1247,FALSE))=0,"",INDEX(Avaliações!$F$2:$F$1247,MATCH(A390&amp;G390,Avaliações!$A$2:$A$1247&amp;Avaliações!$G$2:$G$1247,FALSE)))),"")</f>
        <v/>
      </c>
      <c r="G390" s="176">
        <v>5</v>
      </c>
      <c r="H390" s="126" t="s">
        <v>38</v>
      </c>
      <c r="I390" s="135">
        <f t="array" ref="I390">IFERROR(IF(G390="","",INDEX(Avaliações!H$2:H$688,MATCH($A390&amp;$G390,Avaliações!$A$2:$A$688&amp;Avaliações!$G$2:$G$688,FALSE))),"")</f>
        <v>43344</v>
      </c>
      <c r="J390" s="138">
        <f t="array" ref="J390">IFERROR(IF(E390="","",INDEX(Avaliações!I$2:I$1247,MATCH($A390&amp;$G390,Avaliações!$A$2:$A$1247&amp;Avaliações!$G$2:$G$1247,FALSE))),"")</f>
        <v>43435</v>
      </c>
      <c r="K390" s="126"/>
    </row>
    <row r="391" spans="1:11" x14ac:dyDescent="0.25">
      <c r="A391" s="96" t="s">
        <v>527</v>
      </c>
      <c r="B391" s="44" t="str">
        <f>IF(C391="","",VLOOKUP($A391,'Infos Gerais'!$A$2:$D$101,4,FALSE))</f>
        <v>Extinto</v>
      </c>
      <c r="C391" s="5" t="str">
        <f>IF(A391="","",VLOOKUP($A391,'Infos Gerais'!$A$2:$I$101,7,FALSE))</f>
        <v>FCS</v>
      </c>
      <c r="D391" s="6" t="str">
        <f>IF(C391="","",VLOOKUP($A391,'Infos Gerais'!$A$2:$I$101,9,FALSE))</f>
        <v>APPA</v>
      </c>
      <c r="E391" s="7" t="str">
        <f t="array" ref="E391">IFERROR(IF(G391="","",INDEX(Avaliações!$E$2:$E$1247,MATCH(A391&amp;G391,Avaliações!$A$2:$A$1247&amp;Avaliações!$G$2:$G$1247,FALSE))),"")</f>
        <v>Termo de Parceria</v>
      </c>
      <c r="F391" s="43" t="str">
        <f t="array" ref="F391">IFERROR(IF(G391="","",IF(INDEX(Avaliações!$F$2:$F$1247,MATCH(A391&amp;G391,Avaliações!$A$2:$A$1247&amp;Avaliações!$G$2:$G$1247,FALSE))=0,"",INDEX(Avaliações!$F$2:$F$1247,MATCH(A391&amp;G391,Avaliações!$A$2:$A$1247&amp;Avaliações!$G$2:$G$1247,FALSE)))),"")</f>
        <v/>
      </c>
      <c r="G391" s="176">
        <v>5</v>
      </c>
      <c r="H391" s="126" t="s">
        <v>44</v>
      </c>
      <c r="I391" s="135">
        <f t="array" ref="I391">IFERROR(IF(G391="","",INDEX(Avaliações!H$2:H$688,MATCH($A391&amp;$G391,Avaliações!$A$2:$A$688&amp;Avaliações!$G$2:$G$688,FALSE))),"")</f>
        <v>43344</v>
      </c>
      <c r="J391" s="138">
        <f t="array" ref="J391">IFERROR(IF(E391="","",INDEX(Avaliações!I$2:I$1247,MATCH($A391&amp;$G391,Avaliações!$A$2:$A$1247&amp;Avaliações!$G$2:$G$1247,FALSE))),"")</f>
        <v>43435</v>
      </c>
      <c r="K391" s="126" t="s">
        <v>956</v>
      </c>
    </row>
    <row r="392" spans="1:11" x14ac:dyDescent="0.25">
      <c r="A392" s="96" t="s">
        <v>527</v>
      </c>
      <c r="B392" s="44" t="str">
        <f>IF(C392="","",VLOOKUP($A392,'Infos Gerais'!$A$2:$D$101,4,FALSE))</f>
        <v>Extinto</v>
      </c>
      <c r="C392" s="5" t="str">
        <f>IF(A392="","",VLOOKUP($A392,'Infos Gerais'!$A$2:$I$101,7,FALSE))</f>
        <v>FCS</v>
      </c>
      <c r="D392" s="6" t="str">
        <f>IF(C392="","",VLOOKUP($A392,'Infos Gerais'!$A$2:$I$101,9,FALSE))</f>
        <v>APPA</v>
      </c>
      <c r="E392" s="7" t="str">
        <f t="array" ref="E392">IFERROR(IF(G392="","",INDEX(Avaliações!$E$2:$E$1247,MATCH(A392&amp;G392,Avaliações!$A$2:$A$1247&amp;Avaliações!$G$2:$G$1247,FALSE))),"")</f>
        <v>Termo de Parceria</v>
      </c>
      <c r="F392" s="43" t="str">
        <f t="array" ref="F392">IFERROR(IF(G392="","",IF(INDEX(Avaliações!$F$2:$F$1247,MATCH(A392&amp;G392,Avaliações!$A$2:$A$1247&amp;Avaliações!$G$2:$G$1247,FALSE))=0,"",INDEX(Avaliações!$F$2:$F$1247,MATCH(A392&amp;G392,Avaliações!$A$2:$A$1247&amp;Avaliações!$G$2:$G$1247,FALSE)))),"")</f>
        <v/>
      </c>
      <c r="G392" s="176">
        <v>5</v>
      </c>
      <c r="H392" s="126" t="s">
        <v>47</v>
      </c>
      <c r="I392" s="135">
        <f t="array" ref="I392">IFERROR(IF(G392="","",INDEX(Avaliações!H$2:H$688,MATCH($A392&amp;$G392,Avaliações!$A$2:$A$688&amp;Avaliações!$G$2:$G$688,FALSE))),"")</f>
        <v>43344</v>
      </c>
      <c r="J392" s="138">
        <f t="array" ref="J392">IFERROR(IF(E392="","",INDEX(Avaliações!I$2:I$1247,MATCH($A392&amp;$G392,Avaliações!$A$2:$A$1247&amp;Avaliações!$G$2:$G$1247,FALSE))),"")</f>
        <v>43435</v>
      </c>
      <c r="K392" s="126" t="s">
        <v>957</v>
      </c>
    </row>
    <row r="393" spans="1:11" x14ac:dyDescent="0.25">
      <c r="A393" s="96" t="s">
        <v>527</v>
      </c>
      <c r="B393" s="44" t="str">
        <f>IF(C393="","",VLOOKUP($A393,'Infos Gerais'!$A$2:$D$101,4,FALSE))</f>
        <v>Extinto</v>
      </c>
      <c r="C393" s="5" t="str">
        <f>IF(A393="","",VLOOKUP($A393,'Infos Gerais'!$A$2:$I$101,7,FALSE))</f>
        <v>FCS</v>
      </c>
      <c r="D393" s="6" t="str">
        <f>IF(C393="","",VLOOKUP($A393,'Infos Gerais'!$A$2:$I$101,9,FALSE))</f>
        <v>APPA</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6">
        <v>6</v>
      </c>
      <c r="H393" s="126" t="s">
        <v>32</v>
      </c>
      <c r="I393" s="135">
        <f t="array" ref="I393">IFERROR(IF(G393="","",INDEX(Avaliações!H$2:H$688,MATCH($A393&amp;$G393,Avaliações!$A$2:$A$688&amp;Avaliações!$G$2:$G$688,FALSE))),"")</f>
        <v>43466</v>
      </c>
      <c r="J393" s="138">
        <f t="array" ref="J393">IFERROR(IF(E393="","",INDEX(Avaliações!I$2:I$1247,MATCH($A393&amp;$G393,Avaliações!$A$2:$A$1247&amp;Avaliações!$G$2:$G$1247,FALSE))),"")</f>
        <v>43525</v>
      </c>
      <c r="K393" s="126" t="s">
        <v>958</v>
      </c>
    </row>
    <row r="394" spans="1:11" x14ac:dyDescent="0.25">
      <c r="A394" s="96" t="s">
        <v>527</v>
      </c>
      <c r="B394" s="44" t="str">
        <f>IF(C394="","",VLOOKUP($A394,'Infos Gerais'!$A$2:$D$101,4,FALSE))</f>
        <v>Extinto</v>
      </c>
      <c r="C394" s="5" t="str">
        <f>IF(A394="","",VLOOKUP($A394,'Infos Gerais'!$A$2:$I$101,7,FALSE))</f>
        <v>FCS</v>
      </c>
      <c r="D394" s="6" t="str">
        <f>IF(C394="","",VLOOKUP($A394,'Infos Gerais'!$A$2:$I$101,9,FALSE))</f>
        <v>APPA</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6">
        <v>6</v>
      </c>
      <c r="H394" s="126" t="s">
        <v>38</v>
      </c>
      <c r="I394" s="135">
        <f t="array" ref="I394">IFERROR(IF(G394="","",INDEX(Avaliações!H$2:H$688,MATCH($A394&amp;$G394,Avaliações!$A$2:$A$688&amp;Avaliações!$G$2:$G$688,FALSE))),"")</f>
        <v>43466</v>
      </c>
      <c r="J394" s="138">
        <f t="array" ref="J394">IFERROR(IF(E394="","",INDEX(Avaliações!I$2:I$1247,MATCH($A394&amp;$G394,Avaliações!$A$2:$A$1247&amp;Avaliações!$G$2:$G$1247,FALSE))),"")</f>
        <v>43525</v>
      </c>
      <c r="K394" s="126" t="s">
        <v>959</v>
      </c>
    </row>
    <row r="395" spans="1:11" x14ac:dyDescent="0.25">
      <c r="A395" s="96" t="s">
        <v>527</v>
      </c>
      <c r="B395" s="44" t="str">
        <f>IF(C395="","",VLOOKUP($A395,'Infos Gerais'!$A$2:$D$101,4,FALSE))</f>
        <v>Extinto</v>
      </c>
      <c r="C395" s="5" t="str">
        <f>IF(A395="","",VLOOKUP($A395,'Infos Gerais'!$A$2:$I$101,7,FALSE))</f>
        <v>FCS</v>
      </c>
      <c r="D395" s="6" t="str">
        <f>IF(C395="","",VLOOKUP($A395,'Infos Gerais'!$A$2:$I$101,9,FALSE))</f>
        <v>APPA</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6">
        <v>6</v>
      </c>
      <c r="H395" s="126" t="s">
        <v>44</v>
      </c>
      <c r="I395" s="135">
        <f t="array" ref="I395">IFERROR(IF(G395="","",INDEX(Avaliações!H$2:H$688,MATCH($A395&amp;$G395,Avaliações!$A$2:$A$688&amp;Avaliações!$G$2:$G$688,FALSE))),"")</f>
        <v>43466</v>
      </c>
      <c r="J395" s="138">
        <f t="array" ref="J395">IFERROR(IF(E395="","",INDEX(Avaliações!I$2:I$1247,MATCH($A395&amp;$G395,Avaliações!$A$2:$A$1247&amp;Avaliações!$G$2:$G$1247,FALSE))),"")</f>
        <v>43525</v>
      </c>
      <c r="K395" s="126"/>
    </row>
    <row r="396" spans="1:11" x14ac:dyDescent="0.25">
      <c r="A396" s="96" t="s">
        <v>527</v>
      </c>
      <c r="B396" s="44" t="str">
        <f>IF(C396="","",VLOOKUP($A396,'Infos Gerais'!$A$2:$D$101,4,FALSE))</f>
        <v>Extinto</v>
      </c>
      <c r="C396" s="5" t="str">
        <f>IF(A396="","",VLOOKUP($A396,'Infos Gerais'!$A$2:$I$101,7,FALSE))</f>
        <v>FCS</v>
      </c>
      <c r="D396" s="6" t="str">
        <f>IF(C396="","",VLOOKUP($A396,'Infos Gerais'!$A$2:$I$101,9,FALSE))</f>
        <v>APPA</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6">
        <v>6</v>
      </c>
      <c r="H396" s="126" t="s">
        <v>47</v>
      </c>
      <c r="I396" s="135">
        <f t="array" ref="I396">IFERROR(IF(G396="","",INDEX(Avaliações!H$2:H$688,MATCH($A396&amp;$G396,Avaliações!$A$2:$A$688&amp;Avaliações!$G$2:$G$688,FALSE))),"")</f>
        <v>43466</v>
      </c>
      <c r="J396" s="138">
        <f t="array" ref="J396">IFERROR(IF(E396="","",INDEX(Avaliações!I$2:I$1247,MATCH($A396&amp;$G396,Avaliações!$A$2:$A$1247&amp;Avaliações!$G$2:$G$1247,FALSE))),"")</f>
        <v>43525</v>
      </c>
      <c r="K396" s="126" t="s">
        <v>960</v>
      </c>
    </row>
    <row r="397" spans="1:11" x14ac:dyDescent="0.25">
      <c r="A397" s="96" t="s">
        <v>527</v>
      </c>
      <c r="B397" s="44" t="str">
        <f>IF(C397="","",VLOOKUP($A397,'Infos Gerais'!$A$2:$D$101,4,FALSE))</f>
        <v>Extinto</v>
      </c>
      <c r="C397" s="5" t="str">
        <f>IF(A397="","",VLOOKUP($A397,'Infos Gerais'!$A$2:$I$101,7,FALSE))</f>
        <v>FCS</v>
      </c>
      <c r="D397" s="6" t="str">
        <f>IF(C397="","",VLOOKUP($A397,'Infos Gerais'!$A$2:$I$101,9,FALSE))</f>
        <v>APPA</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6">
        <v>7</v>
      </c>
      <c r="H397" s="126" t="s">
        <v>32</v>
      </c>
      <c r="I397" s="135">
        <f t="array" ref="I397">IFERROR(IF(G397="","",INDEX(Avaliações!H$2:H$688,MATCH($A397&amp;$G397,Avaliações!$A$2:$A$688&amp;Avaliações!$G$2:$G$688,FALSE))),"")</f>
        <v>43556</v>
      </c>
      <c r="J397" s="138">
        <f t="array" ref="J397">IFERROR(IF(E397="","",INDEX(Avaliações!I$2:I$1247,MATCH($A397&amp;$G397,Avaliações!$A$2:$A$1247&amp;Avaliações!$G$2:$G$1247,FALSE))),"")</f>
        <v>43617</v>
      </c>
      <c r="K397" s="126" t="s">
        <v>961</v>
      </c>
    </row>
    <row r="398" spans="1:11" x14ac:dyDescent="0.25">
      <c r="A398" s="96" t="s">
        <v>527</v>
      </c>
      <c r="B398" s="44" t="str">
        <f>IF(C398="","",VLOOKUP($A398,'Infos Gerais'!$A$2:$D$101,4,FALSE))</f>
        <v>Extinto</v>
      </c>
      <c r="C398" s="5" t="str">
        <f>IF(A398="","",VLOOKUP($A398,'Infos Gerais'!$A$2:$I$101,7,FALSE))</f>
        <v>FCS</v>
      </c>
      <c r="D398" s="6" t="str">
        <f>IF(C398="","",VLOOKUP($A398,'Infos Gerais'!$A$2:$I$101,9,FALSE))</f>
        <v>APPA</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6">
        <v>7</v>
      </c>
      <c r="H398" s="126" t="s">
        <v>38</v>
      </c>
      <c r="I398" s="135">
        <f t="array" ref="I398">IFERROR(IF(G398="","",INDEX(Avaliações!H$2:H$688,MATCH($A398&amp;$G398,Avaliações!$A$2:$A$688&amp;Avaliações!$G$2:$G$688,FALSE))),"")</f>
        <v>43556</v>
      </c>
      <c r="J398" s="138">
        <f t="array" ref="J398">IFERROR(IF(E398="","",INDEX(Avaliações!I$2:I$1247,MATCH($A398&amp;$G398,Avaliações!$A$2:$A$1247&amp;Avaliações!$G$2:$G$1247,FALSE))),"")</f>
        <v>43617</v>
      </c>
      <c r="K398" s="126" t="s">
        <v>962</v>
      </c>
    </row>
    <row r="399" spans="1:11" x14ac:dyDescent="0.25">
      <c r="A399" s="96" t="s">
        <v>527</v>
      </c>
      <c r="B399" s="44" t="str">
        <f>IF(C399="","",VLOOKUP($A399,'Infos Gerais'!$A$2:$D$101,4,FALSE))</f>
        <v>Extinto</v>
      </c>
      <c r="C399" s="5" t="str">
        <f>IF(A399="","",VLOOKUP($A399,'Infos Gerais'!$A$2:$I$101,7,FALSE))</f>
        <v>FCS</v>
      </c>
      <c r="D399" s="6" t="str">
        <f>IF(C399="","",VLOOKUP($A399,'Infos Gerais'!$A$2:$I$101,9,FALSE))</f>
        <v>APPA</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6">
        <v>7</v>
      </c>
      <c r="H399" s="126" t="s">
        <v>44</v>
      </c>
      <c r="I399" s="135">
        <f t="array" ref="I399">IFERROR(IF(G399="","",INDEX(Avaliações!H$2:H$688,MATCH($A399&amp;$G399,Avaliações!$A$2:$A$688&amp;Avaliações!$G$2:$G$688,FALSE))),"")</f>
        <v>43556</v>
      </c>
      <c r="J399" s="138">
        <f t="array" ref="J399">IFERROR(IF(E399="","",INDEX(Avaliações!I$2:I$1247,MATCH($A399&amp;$G399,Avaliações!$A$2:$A$1247&amp;Avaliações!$G$2:$G$1247,FALSE))),"")</f>
        <v>43617</v>
      </c>
      <c r="K399" s="126"/>
    </row>
    <row r="400" spans="1:11" x14ac:dyDescent="0.25">
      <c r="A400" s="96" t="s">
        <v>527</v>
      </c>
      <c r="B400" s="44" t="str">
        <f>IF(C400="","",VLOOKUP($A400,'Infos Gerais'!$A$2:$D$101,4,FALSE))</f>
        <v>Extinto</v>
      </c>
      <c r="C400" s="5" t="str">
        <f>IF(A400="","",VLOOKUP($A400,'Infos Gerais'!$A$2:$I$101,7,FALSE))</f>
        <v>FCS</v>
      </c>
      <c r="D400" s="6" t="str">
        <f>IF(C400="","",VLOOKUP($A400,'Infos Gerais'!$A$2:$I$101,9,FALSE))</f>
        <v>APPA</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6">
        <v>7</v>
      </c>
      <c r="H400" s="126" t="s">
        <v>47</v>
      </c>
      <c r="I400" s="135">
        <f t="array" ref="I400">IFERROR(IF(G400="","",INDEX(Avaliações!H$2:H$688,MATCH($A400&amp;$G400,Avaliações!$A$2:$A$688&amp;Avaliações!$G$2:$G$688,FALSE))),"")</f>
        <v>43556</v>
      </c>
      <c r="J400" s="138">
        <f t="array" ref="J400">IFERROR(IF(E400="","",INDEX(Avaliações!I$2:I$1247,MATCH($A400&amp;$G400,Avaliações!$A$2:$A$1247&amp;Avaliações!$G$2:$G$1247,FALSE))),"")</f>
        <v>43617</v>
      </c>
      <c r="K400" s="126" t="s">
        <v>963</v>
      </c>
    </row>
    <row r="401" spans="1:11" x14ac:dyDescent="0.25">
      <c r="A401" s="96" t="s">
        <v>527</v>
      </c>
      <c r="B401" s="44" t="str">
        <f>IF(C401="","",VLOOKUP($A401,'Infos Gerais'!$A$2:$D$101,4,FALSE))</f>
        <v>Extinto</v>
      </c>
      <c r="C401" s="5" t="str">
        <f>IF(A401="","",VLOOKUP($A401,'Infos Gerais'!$A$2:$I$101,7,FALSE))</f>
        <v>FCS</v>
      </c>
      <c r="D401" s="6" t="str">
        <f>IF(C401="","",VLOOKUP($A401,'Infos Gerais'!$A$2:$I$101,9,FALSE))</f>
        <v>APPA</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6">
        <v>8</v>
      </c>
      <c r="H401" s="126" t="s">
        <v>32</v>
      </c>
      <c r="I401" s="135">
        <f t="array" ref="I401">IFERROR(IF(G401="","",INDEX(Avaliações!H$2:H$688,MATCH($A401&amp;$G401,Avaliações!$A$2:$A$688&amp;Avaliações!$G$2:$G$688,FALSE))),"")</f>
        <v>43647</v>
      </c>
      <c r="J401" s="138">
        <f t="array" ref="J401">IFERROR(IF(E401="","",INDEX(Avaliações!I$2:I$1247,MATCH($A401&amp;$G401,Avaliações!$A$2:$A$1247&amp;Avaliações!$G$2:$G$1247,FALSE))),"")</f>
        <v>43709</v>
      </c>
      <c r="K401" s="126" t="s">
        <v>964</v>
      </c>
    </row>
    <row r="402" spans="1:11" x14ac:dyDescent="0.25">
      <c r="A402" s="96" t="s">
        <v>527</v>
      </c>
      <c r="B402" s="44" t="str">
        <f>IF(C402="","",VLOOKUP($A402,'Infos Gerais'!$A$2:$D$101,4,FALSE))</f>
        <v>Extinto</v>
      </c>
      <c r="C402" s="5" t="str">
        <f>IF(A402="","",VLOOKUP($A402,'Infos Gerais'!$A$2:$I$101,7,FALSE))</f>
        <v>FCS</v>
      </c>
      <c r="D402" s="6" t="str">
        <f>IF(C402="","",VLOOKUP($A402,'Infos Gerais'!$A$2:$I$101,9,FALSE))</f>
        <v>APPA</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6">
        <v>8</v>
      </c>
      <c r="H402" s="126" t="s">
        <v>38</v>
      </c>
      <c r="I402" s="135">
        <f t="array" ref="I402">IFERROR(IF(G402="","",INDEX(Avaliações!H$2:H$688,MATCH($A402&amp;$G402,Avaliações!$A$2:$A$688&amp;Avaliações!$G$2:$G$688,FALSE))),"")</f>
        <v>43647</v>
      </c>
      <c r="J402" s="138">
        <f t="array" ref="J402">IFERROR(IF(E402="","",INDEX(Avaliações!I$2:I$1247,MATCH($A402&amp;$G402,Avaliações!$A$2:$A$1247&amp;Avaliações!$G$2:$G$1247,FALSE))),"")</f>
        <v>43709</v>
      </c>
      <c r="K402" s="126" t="s">
        <v>965</v>
      </c>
    </row>
    <row r="403" spans="1:11" x14ac:dyDescent="0.25">
      <c r="A403" s="96" t="s">
        <v>527</v>
      </c>
      <c r="B403" s="44" t="str">
        <f>IF(C403="","",VLOOKUP($A403,'Infos Gerais'!$A$2:$D$101,4,FALSE))</f>
        <v>Extinto</v>
      </c>
      <c r="C403" s="5" t="str">
        <f>IF(A403="","",VLOOKUP($A403,'Infos Gerais'!$A$2:$I$101,7,FALSE))</f>
        <v>FCS</v>
      </c>
      <c r="D403" s="6" t="str">
        <f>IF(C403="","",VLOOKUP($A403,'Infos Gerais'!$A$2:$I$101,9,FALSE))</f>
        <v>APPA</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6">
        <v>8</v>
      </c>
      <c r="H403" s="126" t="s">
        <v>44</v>
      </c>
      <c r="I403" s="135">
        <f t="array" ref="I403">IFERROR(IF(G403="","",INDEX(Avaliações!H$2:H$688,MATCH($A403&amp;$G403,Avaliações!$A$2:$A$688&amp;Avaliações!$G$2:$G$688,FALSE))),"")</f>
        <v>43647</v>
      </c>
      <c r="J403" s="138">
        <f t="array" ref="J403">IFERROR(IF(E403="","",INDEX(Avaliações!I$2:I$1247,MATCH($A403&amp;$G403,Avaliações!$A$2:$A$1247&amp;Avaliações!$G$2:$G$1247,FALSE))),"")</f>
        <v>43709</v>
      </c>
      <c r="K403" s="126"/>
    </row>
    <row r="404" spans="1:11" x14ac:dyDescent="0.25">
      <c r="A404" s="96" t="s">
        <v>527</v>
      </c>
      <c r="B404" s="44" t="str">
        <f>IF(C404="","",VLOOKUP($A404,'Infos Gerais'!$A$2:$D$101,4,FALSE))</f>
        <v>Extinto</v>
      </c>
      <c r="C404" s="5" t="str">
        <f>IF(A404="","",VLOOKUP($A404,'Infos Gerais'!$A$2:$I$101,7,FALSE))</f>
        <v>FCS</v>
      </c>
      <c r="D404" s="6" t="str">
        <f>IF(C404="","",VLOOKUP($A404,'Infos Gerais'!$A$2:$I$101,9,FALSE))</f>
        <v>APPA</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6">
        <v>8</v>
      </c>
      <c r="H404" s="126" t="s">
        <v>47</v>
      </c>
      <c r="I404" s="135">
        <f t="array" ref="I404">IFERROR(IF(G404="","",INDEX(Avaliações!H$2:H$688,MATCH($A404&amp;$G404,Avaliações!$A$2:$A$688&amp;Avaliações!$G$2:$G$688,FALSE))),"")</f>
        <v>43647</v>
      </c>
      <c r="J404" s="138">
        <f t="array" ref="J404">IFERROR(IF(E404="","",INDEX(Avaliações!I$2:I$1247,MATCH($A404&amp;$G404,Avaliações!$A$2:$A$1247&amp;Avaliações!$G$2:$G$1247,FALSE))),"")</f>
        <v>43709</v>
      </c>
      <c r="K404" s="126" t="s">
        <v>966</v>
      </c>
    </row>
    <row r="405" spans="1:11" x14ac:dyDescent="0.25">
      <c r="A405" s="96" t="s">
        <v>527</v>
      </c>
      <c r="B405" s="44" t="str">
        <f>IF(C405="","",VLOOKUP($A405,'Infos Gerais'!$A$2:$D$101,4,FALSE))</f>
        <v>Extinto</v>
      </c>
      <c r="C405" s="5" t="str">
        <f>IF(A405="","",VLOOKUP($A405,'Infos Gerais'!$A$2:$I$101,7,FALSE))</f>
        <v>FCS</v>
      </c>
      <c r="D405" s="6" t="str">
        <f>IF(C405="","",VLOOKUP($A405,'Infos Gerais'!$A$2:$I$101,9,FALSE))</f>
        <v>APPA</v>
      </c>
      <c r="E405" s="7" t="str">
        <f t="array" ref="E405">IFERROR(IF(G405="","",INDEX(Avaliações!$E$2:$E$1247,MATCH(A405&amp;G405,Avaliações!$A$2:$A$1247&amp;Avaliações!$G$2:$G$1247,FALSE))),"")</f>
        <v>1º Termo Aditivo</v>
      </c>
      <c r="F405" s="43" t="str">
        <f t="array" ref="F405">IFERROR(IF(G405="","",IF(INDEX(Avaliações!$F$2:$F$1247,MATCH(A405&amp;G405,Avaliações!$A$2:$A$1247&amp;Avaliações!$G$2:$G$1247,FALSE))=0,"",INDEX(Avaliações!$F$2:$F$1247,MATCH(A405&amp;G405,Avaliações!$A$2:$A$1247&amp;Avaliações!$G$2:$G$1247,FALSE)))),"")</f>
        <v/>
      </c>
      <c r="G405" s="176">
        <v>9</v>
      </c>
      <c r="H405" s="126" t="s">
        <v>32</v>
      </c>
      <c r="I405" s="135">
        <f t="array" ref="I405">IFERROR(IF(G405="","",INDEX(Avaliações!H$2:H$688,MATCH($A405&amp;$G405,Avaliações!$A$2:$A$688&amp;Avaliações!$G$2:$G$688,FALSE))),"")</f>
        <v>43739</v>
      </c>
      <c r="J405" s="138">
        <f t="array" ref="J405">IFERROR(IF(E405="","",INDEX(Avaliações!I$2:I$1247,MATCH($A405&amp;$G405,Avaliações!$A$2:$A$1247&amp;Avaliações!$G$2:$G$1247,FALSE))),"")</f>
        <v>43800</v>
      </c>
      <c r="K405" s="126" t="s">
        <v>967</v>
      </c>
    </row>
    <row r="406" spans="1:11" x14ac:dyDescent="0.25">
      <c r="A406" s="96" t="s">
        <v>527</v>
      </c>
      <c r="B406" s="44" t="str">
        <f>IF(C406="","",VLOOKUP($A406,'Infos Gerais'!$A$2:$D$101,4,FALSE))</f>
        <v>Extinto</v>
      </c>
      <c r="C406" s="5" t="str">
        <f>IF(A406="","",VLOOKUP($A406,'Infos Gerais'!$A$2:$I$101,7,FALSE))</f>
        <v>FCS</v>
      </c>
      <c r="D406" s="6" t="str">
        <f>IF(C406="","",VLOOKUP($A406,'Infos Gerais'!$A$2:$I$101,9,FALSE))</f>
        <v>APPA</v>
      </c>
      <c r="E406" s="7" t="str">
        <f t="array" ref="E406">IFERROR(IF(G406="","",INDEX(Avaliações!$E$2:$E$1247,MATCH(A406&amp;G406,Avaliações!$A$2:$A$1247&amp;Avaliações!$G$2:$G$1247,FALSE))),"")</f>
        <v>1º Termo Aditivo</v>
      </c>
      <c r="F406" s="43" t="str">
        <f t="array" ref="F406">IFERROR(IF(G406="","",IF(INDEX(Avaliações!$F$2:$F$1247,MATCH(A406&amp;G406,Avaliações!$A$2:$A$1247&amp;Avaliações!$G$2:$G$1247,FALSE))=0,"",INDEX(Avaliações!$F$2:$F$1247,MATCH(A406&amp;G406,Avaliações!$A$2:$A$1247&amp;Avaliações!$G$2:$G$1247,FALSE)))),"")</f>
        <v/>
      </c>
      <c r="G406" s="176">
        <v>9</v>
      </c>
      <c r="H406" s="126" t="s">
        <v>38</v>
      </c>
      <c r="I406" s="135">
        <f t="array" ref="I406">IFERROR(IF(G406="","",INDEX(Avaliações!H$2:H$688,MATCH($A406&amp;$G406,Avaliações!$A$2:$A$688&amp;Avaliações!$G$2:$G$688,FALSE))),"")</f>
        <v>43739</v>
      </c>
      <c r="J406" s="138">
        <f t="array" ref="J406">IFERROR(IF(E406="","",INDEX(Avaliações!I$2:I$1247,MATCH($A406&amp;$G406,Avaliações!$A$2:$A$1247&amp;Avaliações!$G$2:$G$1247,FALSE))),"")</f>
        <v>43800</v>
      </c>
      <c r="K406" s="126" t="s">
        <v>968</v>
      </c>
    </row>
    <row r="407" spans="1:11" x14ac:dyDescent="0.25">
      <c r="A407" s="96" t="s">
        <v>527</v>
      </c>
      <c r="B407" s="44" t="str">
        <f>IF(C407="","",VLOOKUP($A407,'Infos Gerais'!$A$2:$D$101,4,FALSE))</f>
        <v>Extinto</v>
      </c>
      <c r="C407" s="5" t="str">
        <f>IF(A407="","",VLOOKUP($A407,'Infos Gerais'!$A$2:$I$101,7,FALSE))</f>
        <v>FCS</v>
      </c>
      <c r="D407" s="6" t="str">
        <f>IF(C407="","",VLOOKUP($A407,'Infos Gerais'!$A$2:$I$101,9,FALSE))</f>
        <v>APPA</v>
      </c>
      <c r="E407" s="7" t="str">
        <f t="array" ref="E407">IFERROR(IF(G407="","",INDEX(Avaliações!$E$2:$E$1247,MATCH(A407&amp;G407,Avaliações!$A$2:$A$1247&amp;Avaliações!$G$2:$G$1247,FALSE))),"")</f>
        <v>1º Termo Aditivo</v>
      </c>
      <c r="F407" s="43" t="str">
        <f t="array" ref="F407">IFERROR(IF(G407="","",IF(INDEX(Avaliações!$F$2:$F$1247,MATCH(A407&amp;G407,Avaliações!$A$2:$A$1247&amp;Avaliações!$G$2:$G$1247,FALSE))=0,"",INDEX(Avaliações!$F$2:$F$1247,MATCH(A407&amp;G407,Avaliações!$A$2:$A$1247&amp;Avaliações!$G$2:$G$1247,FALSE)))),"")</f>
        <v/>
      </c>
      <c r="G407" s="176">
        <v>9</v>
      </c>
      <c r="H407" s="126" t="s">
        <v>44</v>
      </c>
      <c r="I407" s="135">
        <f t="array" ref="I407">IFERROR(IF(G407="","",INDEX(Avaliações!H$2:H$688,MATCH($A407&amp;$G407,Avaliações!$A$2:$A$688&amp;Avaliações!$G$2:$G$688,FALSE))),"")</f>
        <v>43739</v>
      </c>
      <c r="J407" s="138">
        <f t="array" ref="J407">IFERROR(IF(E407="","",INDEX(Avaliações!I$2:I$1247,MATCH($A407&amp;$G407,Avaliações!$A$2:$A$1247&amp;Avaliações!$G$2:$G$1247,FALSE))),"")</f>
        <v>43800</v>
      </c>
      <c r="K407" s="126"/>
    </row>
    <row r="408" spans="1:11" x14ac:dyDescent="0.25">
      <c r="A408" s="96" t="s">
        <v>527</v>
      </c>
      <c r="B408" s="44" t="str">
        <f>IF(C408="","",VLOOKUP($A408,'Infos Gerais'!$A$2:$D$101,4,FALSE))</f>
        <v>Extinto</v>
      </c>
      <c r="C408" s="5" t="str">
        <f>IF(A408="","",VLOOKUP($A408,'Infos Gerais'!$A$2:$I$101,7,FALSE))</f>
        <v>FCS</v>
      </c>
      <c r="D408" s="6" t="str">
        <f>IF(C408="","",VLOOKUP($A408,'Infos Gerais'!$A$2:$I$101,9,FALSE))</f>
        <v>APPA</v>
      </c>
      <c r="E408" s="7" t="str">
        <f t="array" ref="E408">IFERROR(IF(G408="","",INDEX(Avaliações!$E$2:$E$1247,MATCH(A408&amp;G408,Avaliações!$A$2:$A$1247&amp;Avaliações!$G$2:$G$1247,FALSE))),"")</f>
        <v>1º Termo Aditivo</v>
      </c>
      <c r="F408" s="43" t="str">
        <f t="array" ref="F408">IFERROR(IF(G408="","",IF(INDEX(Avaliações!$F$2:$F$1247,MATCH(A408&amp;G408,Avaliações!$A$2:$A$1247&amp;Avaliações!$G$2:$G$1247,FALSE))=0,"",INDEX(Avaliações!$F$2:$F$1247,MATCH(A408&amp;G408,Avaliações!$A$2:$A$1247&amp;Avaliações!$G$2:$G$1247,FALSE)))),"")</f>
        <v/>
      </c>
      <c r="G408" s="176">
        <v>9</v>
      </c>
      <c r="H408" s="126" t="s">
        <v>47</v>
      </c>
      <c r="I408" s="135">
        <f t="array" ref="I408">IFERROR(IF(G408="","",INDEX(Avaliações!H$2:H$688,MATCH($A408&amp;$G408,Avaliações!$A$2:$A$688&amp;Avaliações!$G$2:$G$688,FALSE))),"")</f>
        <v>43739</v>
      </c>
      <c r="J408" s="138">
        <f t="array" ref="J408">IFERROR(IF(E408="","",INDEX(Avaliações!I$2:I$1247,MATCH($A408&amp;$G408,Avaliações!$A$2:$A$1247&amp;Avaliações!$G$2:$G$1247,FALSE))),"")</f>
        <v>43800</v>
      </c>
      <c r="K408" s="126" t="s">
        <v>969</v>
      </c>
    </row>
    <row r="409" spans="1:11" x14ac:dyDescent="0.25">
      <c r="A409" s="96" t="s">
        <v>530</v>
      </c>
      <c r="B409" s="44" t="str">
        <f>IF(C409="","",VLOOKUP($A409,'Infos Gerais'!$A$2:$D$101,4,FALSE))</f>
        <v>Extinto</v>
      </c>
      <c r="C409" s="5" t="str">
        <f>IF(A409="","",VLOOKUP($A409,'Infos Gerais'!$A$2:$I$101,7,FALSE))</f>
        <v>FCS</v>
      </c>
      <c r="D409" s="6" t="str">
        <f>IF(C409="","",VLOOKUP($A409,'Infos Gerais'!$A$2:$I$101,9,FALSE))</f>
        <v>APPA</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6">
        <v>1</v>
      </c>
      <c r="H409" s="126" t="s">
        <v>32</v>
      </c>
      <c r="I409" s="135">
        <f t="array" ref="I409">IFERROR(IF(G409="","",INDEX(Avaliações!H$2:H$688,MATCH($A409&amp;$G409,Avaliações!$A$2:$A$688&amp;Avaliações!$G$2:$G$688,FALSE))),"")</f>
        <v>42887</v>
      </c>
      <c r="J409" s="138">
        <f t="array" ref="J409">IFERROR(IF(E409="","",INDEX(Avaliações!I$2:I$1247,MATCH($A409&amp;$G409,Avaliações!$A$2:$A$1247&amp;Avaliações!$G$2:$G$1247,FALSE))),"")</f>
        <v>42948</v>
      </c>
      <c r="K409" s="126" t="s">
        <v>970</v>
      </c>
    </row>
    <row r="410" spans="1:11" x14ac:dyDescent="0.25">
      <c r="A410" s="96" t="s">
        <v>530</v>
      </c>
      <c r="B410" s="44" t="str">
        <f>IF(C410="","",VLOOKUP($A410,'Infos Gerais'!$A$2:$D$101,4,FALSE))</f>
        <v>Extinto</v>
      </c>
      <c r="C410" s="5" t="str">
        <f>IF(A410="","",VLOOKUP($A410,'Infos Gerais'!$A$2:$I$101,7,FALSE))</f>
        <v>FCS</v>
      </c>
      <c r="D410" s="6" t="str">
        <f>IF(C410="","",VLOOKUP($A410,'Infos Gerais'!$A$2:$I$101,9,FALSE))</f>
        <v>APPA</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6">
        <v>1</v>
      </c>
      <c r="H410" s="126" t="s">
        <v>38</v>
      </c>
      <c r="I410" s="135">
        <f t="array" ref="I410">IFERROR(IF(G410="","",INDEX(Avaliações!H$2:H$688,MATCH($A410&amp;$G410,Avaliações!$A$2:$A$688&amp;Avaliações!$G$2:$G$688,FALSE))),"")</f>
        <v>42887</v>
      </c>
      <c r="J410" s="138">
        <f t="array" ref="J410">IFERROR(IF(E410="","",INDEX(Avaliações!I$2:I$1247,MATCH($A410&amp;$G410,Avaliações!$A$2:$A$1247&amp;Avaliações!$G$2:$G$1247,FALSE))),"")</f>
        <v>42948</v>
      </c>
      <c r="K410" s="126"/>
    </row>
    <row r="411" spans="1:11" x14ac:dyDescent="0.25">
      <c r="A411" s="96" t="s">
        <v>530</v>
      </c>
      <c r="B411" s="44" t="str">
        <f>IF(C411="","",VLOOKUP($A411,'Infos Gerais'!$A$2:$D$101,4,FALSE))</f>
        <v>Extinto</v>
      </c>
      <c r="C411" s="5" t="str">
        <f>IF(A411="","",VLOOKUP($A411,'Infos Gerais'!$A$2:$I$101,7,FALSE))</f>
        <v>FCS</v>
      </c>
      <c r="D411" s="6" t="str">
        <f>IF(C411="","",VLOOKUP($A411,'Infos Gerais'!$A$2:$I$101,9,FALSE))</f>
        <v>APPA</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6">
        <v>1</v>
      </c>
      <c r="H411" s="126" t="s">
        <v>44</v>
      </c>
      <c r="I411" s="135">
        <f t="array" ref="I411">IFERROR(IF(G411="","",INDEX(Avaliações!H$2:H$688,MATCH($A411&amp;$G411,Avaliações!$A$2:$A$688&amp;Avaliações!$G$2:$G$688,FALSE))),"")</f>
        <v>42887</v>
      </c>
      <c r="J411" s="138">
        <f t="array" ref="J411">IFERROR(IF(E411="","",INDEX(Avaliações!I$2:I$1247,MATCH($A411&amp;$G411,Avaliações!$A$2:$A$1247&amp;Avaliações!$G$2:$G$1247,FALSE))),"")</f>
        <v>42948</v>
      </c>
      <c r="K411" s="126" t="s">
        <v>971</v>
      </c>
    </row>
    <row r="412" spans="1:11" x14ac:dyDescent="0.25">
      <c r="A412" s="96" t="s">
        <v>530</v>
      </c>
      <c r="B412" s="44" t="str">
        <f>IF(C412="","",VLOOKUP($A412,'Infos Gerais'!$A$2:$D$101,4,FALSE))</f>
        <v>Extinto</v>
      </c>
      <c r="C412" s="5" t="str">
        <f>IF(A412="","",VLOOKUP($A412,'Infos Gerais'!$A$2:$I$101,7,FALSE))</f>
        <v>FCS</v>
      </c>
      <c r="D412" s="6" t="str">
        <f>IF(C412="","",VLOOKUP($A412,'Infos Gerais'!$A$2:$I$101,9,FALSE))</f>
        <v>APPA</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6">
        <v>1</v>
      </c>
      <c r="H412" s="126" t="s">
        <v>47</v>
      </c>
      <c r="I412" s="135">
        <f t="array" ref="I412">IFERROR(IF(G412="","",INDEX(Avaliações!H$2:H$688,MATCH($A412&amp;$G412,Avaliações!$A$2:$A$688&amp;Avaliações!$G$2:$G$688,FALSE))),"")</f>
        <v>42887</v>
      </c>
      <c r="J412" s="138">
        <f t="array" ref="J412">IFERROR(IF(E412="","",INDEX(Avaliações!I$2:I$1247,MATCH($A412&amp;$G412,Avaliações!$A$2:$A$1247&amp;Avaliações!$G$2:$G$1247,FALSE))),"")</f>
        <v>42948</v>
      </c>
      <c r="K412" s="126" t="s">
        <v>972</v>
      </c>
    </row>
    <row r="413" spans="1:11" x14ac:dyDescent="0.25">
      <c r="A413" s="96" t="s">
        <v>530</v>
      </c>
      <c r="B413" s="44" t="str">
        <f>IF(C413="","",VLOOKUP($A413,'Infos Gerais'!$A$2:$D$101,4,FALSE))</f>
        <v>Extinto</v>
      </c>
      <c r="C413" s="5" t="str">
        <f>IF(A413="","",VLOOKUP($A413,'Infos Gerais'!$A$2:$I$101,7,FALSE))</f>
        <v>FCS</v>
      </c>
      <c r="D413" s="6" t="str">
        <f>IF(C413="","",VLOOKUP($A413,'Infos Gerais'!$A$2:$I$101,9,FALSE))</f>
        <v>APPA</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6">
        <v>2</v>
      </c>
      <c r="H413" s="126" t="s">
        <v>32</v>
      </c>
      <c r="I413" s="135">
        <f t="array" ref="I413">IFERROR(IF(G413="","",INDEX(Avaliações!H$2:H$688,MATCH($A413&amp;$G413,Avaliações!$A$2:$A$688&amp;Avaliações!$G$2:$G$688,FALSE))),"")</f>
        <v>42979</v>
      </c>
      <c r="J413" s="138">
        <f t="array" ref="J413">IFERROR(IF(E413="","",INDEX(Avaliações!I$2:I$1247,MATCH($A413&amp;$G413,Avaliações!$A$2:$A$1247&amp;Avaliações!$G$2:$G$1247,FALSE))),"")</f>
        <v>43070</v>
      </c>
      <c r="K413" s="126" t="s">
        <v>973</v>
      </c>
    </row>
    <row r="414" spans="1:11" x14ac:dyDescent="0.25">
      <c r="A414" s="96" t="s">
        <v>530</v>
      </c>
      <c r="B414" s="44" t="str">
        <f>IF(C414="","",VLOOKUP($A414,'Infos Gerais'!$A$2:$D$101,4,FALSE))</f>
        <v>Extinto</v>
      </c>
      <c r="C414" s="5" t="str">
        <f>IF(A414="","",VLOOKUP($A414,'Infos Gerais'!$A$2:$I$101,7,FALSE))</f>
        <v>FCS</v>
      </c>
      <c r="D414" s="6" t="str">
        <f>IF(C414="","",VLOOKUP($A414,'Infos Gerais'!$A$2:$I$101,9,FALSE))</f>
        <v>APPA</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6">
        <v>2</v>
      </c>
      <c r="H414" s="126" t="s">
        <v>38</v>
      </c>
      <c r="I414" s="135">
        <f t="array" ref="I414">IFERROR(IF(G414="","",INDEX(Avaliações!H$2:H$688,MATCH($A414&amp;$G414,Avaliações!$A$2:$A$688&amp;Avaliações!$G$2:$G$688,FALSE))),"")</f>
        <v>42979</v>
      </c>
      <c r="J414" s="138">
        <f t="array" ref="J414">IFERROR(IF(E414="","",INDEX(Avaliações!I$2:I$1247,MATCH($A414&amp;$G414,Avaliações!$A$2:$A$1247&amp;Avaliações!$G$2:$G$1247,FALSE))),"")</f>
        <v>43070</v>
      </c>
      <c r="K414" s="126"/>
    </row>
    <row r="415" spans="1:11" x14ac:dyDescent="0.25">
      <c r="A415" s="96" t="s">
        <v>530</v>
      </c>
      <c r="B415" s="44" t="str">
        <f>IF(C415="","",VLOOKUP($A415,'Infos Gerais'!$A$2:$D$101,4,FALSE))</f>
        <v>Extinto</v>
      </c>
      <c r="C415" s="5" t="str">
        <f>IF(A415="","",VLOOKUP($A415,'Infos Gerais'!$A$2:$I$101,7,FALSE))</f>
        <v>FCS</v>
      </c>
      <c r="D415" s="6" t="str">
        <f>IF(C415="","",VLOOKUP($A415,'Infos Gerais'!$A$2:$I$101,9,FALSE))</f>
        <v>APPA</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6">
        <v>2</v>
      </c>
      <c r="H415" s="126" t="s">
        <v>44</v>
      </c>
      <c r="I415" s="135">
        <f t="array" ref="I415">IFERROR(IF(G415="","",INDEX(Avaliações!H$2:H$688,MATCH($A415&amp;$G415,Avaliações!$A$2:$A$688&amp;Avaliações!$G$2:$G$688,FALSE))),"")</f>
        <v>42979</v>
      </c>
      <c r="J415" s="138">
        <f t="array" ref="J415">IFERROR(IF(E415="","",INDEX(Avaliações!I$2:I$1247,MATCH($A415&amp;$G415,Avaliações!$A$2:$A$1247&amp;Avaliações!$G$2:$G$1247,FALSE))),"")</f>
        <v>43070</v>
      </c>
      <c r="K415" s="126" t="s">
        <v>974</v>
      </c>
    </row>
    <row r="416" spans="1:11" x14ac:dyDescent="0.25">
      <c r="A416" s="96" t="s">
        <v>530</v>
      </c>
      <c r="B416" s="44" t="str">
        <f>IF(C416="","",VLOOKUP($A416,'Infos Gerais'!$A$2:$D$101,4,FALSE))</f>
        <v>Extinto</v>
      </c>
      <c r="C416" s="5" t="str">
        <f>IF(A416="","",VLOOKUP($A416,'Infos Gerais'!$A$2:$I$101,7,FALSE))</f>
        <v>FCS</v>
      </c>
      <c r="D416" s="6" t="str">
        <f>IF(C416="","",VLOOKUP($A416,'Infos Gerais'!$A$2:$I$101,9,FALSE))</f>
        <v>APPA</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6">
        <v>2</v>
      </c>
      <c r="H416" s="126" t="s">
        <v>47</v>
      </c>
      <c r="I416" s="135">
        <f t="array" ref="I416">IFERROR(IF(G416="","",INDEX(Avaliações!H$2:H$688,MATCH($A416&amp;$G416,Avaliações!$A$2:$A$688&amp;Avaliações!$G$2:$G$688,FALSE))),"")</f>
        <v>42979</v>
      </c>
      <c r="J416" s="138">
        <f t="array" ref="J416">IFERROR(IF(E416="","",INDEX(Avaliações!I$2:I$1247,MATCH($A416&amp;$G416,Avaliações!$A$2:$A$1247&amp;Avaliações!$G$2:$G$1247,FALSE))),"")</f>
        <v>43070</v>
      </c>
      <c r="K416" s="126" t="s">
        <v>975</v>
      </c>
    </row>
    <row r="417" spans="1:11" x14ac:dyDescent="0.25">
      <c r="A417" s="96" t="s">
        <v>530</v>
      </c>
      <c r="B417" s="44" t="str">
        <f>IF(C417="","",VLOOKUP($A417,'Infos Gerais'!$A$2:$D$101,4,FALSE))</f>
        <v>Extinto</v>
      </c>
      <c r="C417" s="5" t="str">
        <f>IF(A417="","",VLOOKUP($A417,'Infos Gerais'!$A$2:$I$101,7,FALSE))</f>
        <v>FCS</v>
      </c>
      <c r="D417" s="6" t="str">
        <f>IF(C417="","",VLOOKUP($A417,'Infos Gerais'!$A$2:$I$101,9,FALSE))</f>
        <v>APPA</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6">
        <v>3</v>
      </c>
      <c r="H417" s="126" t="s">
        <v>32</v>
      </c>
      <c r="I417" s="135">
        <f t="array" ref="I417">IFERROR(IF(G417="","",INDEX(Avaliações!H$2:H$688,MATCH($A417&amp;$G417,Avaliações!$A$2:$A$688&amp;Avaliações!$G$2:$G$688,FALSE))),"")</f>
        <v>43101</v>
      </c>
      <c r="J417" s="138">
        <f t="array" ref="J417">IFERROR(IF(E417="","",INDEX(Avaliações!I$2:I$1247,MATCH($A417&amp;$G417,Avaliações!$A$2:$A$1247&amp;Avaliações!$G$2:$G$1247,FALSE))),"")</f>
        <v>43191</v>
      </c>
      <c r="K417" s="126" t="s">
        <v>976</v>
      </c>
    </row>
    <row r="418" spans="1:11" x14ac:dyDescent="0.25">
      <c r="A418" s="96" t="s">
        <v>530</v>
      </c>
      <c r="B418" s="44" t="str">
        <f>IF(C418="","",VLOOKUP($A418,'Infos Gerais'!$A$2:$D$101,4,FALSE))</f>
        <v>Extinto</v>
      </c>
      <c r="C418" s="5" t="str">
        <f>IF(A418="","",VLOOKUP($A418,'Infos Gerais'!$A$2:$I$101,7,FALSE))</f>
        <v>FCS</v>
      </c>
      <c r="D418" s="6" t="str">
        <f>IF(C418="","",VLOOKUP($A418,'Infos Gerais'!$A$2:$I$101,9,FALSE))</f>
        <v>APPA</v>
      </c>
      <c r="E418" s="7" t="str">
        <f t="array" ref="E418">IFERROR(IF(G418="","",INDEX(Avaliações!$E$2:$E$1247,MATCH(A418&amp;G418,Avaliações!$A$2:$A$1247&amp;Avaliações!$G$2:$G$1247,FALSE))),"")</f>
        <v>Termo de Parceria</v>
      </c>
      <c r="F418" s="43" t="str">
        <f t="array" ref="F418">IFERROR(IF(G418="","",IF(INDEX(Avaliações!$F$2:$F$1247,MATCH(A418&amp;G418,Avaliações!$A$2:$A$1247&amp;Avaliações!$G$2:$G$1247,FALSE))=0,"",INDEX(Avaliações!$F$2:$F$1247,MATCH(A418&amp;G418,Avaliações!$A$2:$A$1247&amp;Avaliações!$G$2:$G$1247,FALSE)))),"")</f>
        <v/>
      </c>
      <c r="G418" s="176">
        <v>3</v>
      </c>
      <c r="H418" s="126" t="s">
        <v>38</v>
      </c>
      <c r="I418" s="135">
        <f t="array" ref="I418">IFERROR(IF(G418="","",INDEX(Avaliações!H$2:H$688,MATCH($A418&amp;$G418,Avaliações!$A$2:$A$688&amp;Avaliações!$G$2:$G$688,FALSE))),"")</f>
        <v>43101</v>
      </c>
      <c r="J418" s="138">
        <f t="array" ref="J418">IFERROR(IF(E418="","",INDEX(Avaliações!I$2:I$1247,MATCH($A418&amp;$G418,Avaliações!$A$2:$A$1247&amp;Avaliações!$G$2:$G$1247,FALSE))),"")</f>
        <v>43191</v>
      </c>
      <c r="K418" s="126"/>
    </row>
    <row r="419" spans="1:11" x14ac:dyDescent="0.25">
      <c r="A419" s="96" t="s">
        <v>530</v>
      </c>
      <c r="B419" s="44" t="str">
        <f>IF(C419="","",VLOOKUP($A419,'Infos Gerais'!$A$2:$D$101,4,FALSE))</f>
        <v>Extinto</v>
      </c>
      <c r="C419" s="5" t="str">
        <f>IF(A419="","",VLOOKUP($A419,'Infos Gerais'!$A$2:$I$101,7,FALSE))</f>
        <v>FCS</v>
      </c>
      <c r="D419" s="6" t="str">
        <f>IF(C419="","",VLOOKUP($A419,'Infos Gerais'!$A$2:$I$101,9,FALSE))</f>
        <v>APPA</v>
      </c>
      <c r="E419" s="7" t="str">
        <f t="array" ref="E419">IFERROR(IF(G419="","",INDEX(Avaliações!$E$2:$E$1247,MATCH(A419&amp;G419,Avaliações!$A$2:$A$1247&amp;Avaliações!$G$2:$G$1247,FALSE))),"")</f>
        <v>Termo de Parceria</v>
      </c>
      <c r="F419" s="43" t="str">
        <f t="array" ref="F419">IFERROR(IF(G419="","",IF(INDEX(Avaliações!$F$2:$F$1247,MATCH(A419&amp;G419,Avaliações!$A$2:$A$1247&amp;Avaliações!$G$2:$G$1247,FALSE))=0,"",INDEX(Avaliações!$F$2:$F$1247,MATCH(A419&amp;G419,Avaliações!$A$2:$A$1247&amp;Avaliações!$G$2:$G$1247,FALSE)))),"")</f>
        <v/>
      </c>
      <c r="G419" s="176">
        <v>3</v>
      </c>
      <c r="H419" s="126" t="s">
        <v>44</v>
      </c>
      <c r="I419" s="135">
        <f t="array" ref="I419">IFERROR(IF(G419="","",INDEX(Avaliações!H$2:H$688,MATCH($A419&amp;$G419,Avaliações!$A$2:$A$688&amp;Avaliações!$G$2:$G$688,FALSE))),"")</f>
        <v>43101</v>
      </c>
      <c r="J419" s="138">
        <f t="array" ref="J419">IFERROR(IF(E419="","",INDEX(Avaliações!I$2:I$1247,MATCH($A419&amp;$G419,Avaliações!$A$2:$A$1247&amp;Avaliações!$G$2:$G$1247,FALSE))),"")</f>
        <v>43191</v>
      </c>
      <c r="K419" s="126" t="s">
        <v>977</v>
      </c>
    </row>
    <row r="420" spans="1:11" x14ac:dyDescent="0.25">
      <c r="A420" s="96" t="s">
        <v>530</v>
      </c>
      <c r="B420" s="44" t="str">
        <f>IF(C420="","",VLOOKUP($A420,'Infos Gerais'!$A$2:$D$101,4,FALSE))</f>
        <v>Extinto</v>
      </c>
      <c r="C420" s="5" t="str">
        <f>IF(A420="","",VLOOKUP($A420,'Infos Gerais'!$A$2:$I$101,7,FALSE))</f>
        <v>FCS</v>
      </c>
      <c r="D420" s="6" t="str">
        <f>IF(C420="","",VLOOKUP($A420,'Infos Gerais'!$A$2:$I$101,9,FALSE))</f>
        <v>APPA</v>
      </c>
      <c r="E420" s="7" t="str">
        <f t="array" ref="E420">IFERROR(IF(G420="","",INDEX(Avaliações!$E$2:$E$1247,MATCH(A420&amp;G420,Avaliações!$A$2:$A$1247&amp;Avaliações!$G$2:$G$1247,FALSE))),"")</f>
        <v>Termo de Parceria</v>
      </c>
      <c r="F420" s="43" t="str">
        <f t="array" ref="F420">IFERROR(IF(G420="","",IF(INDEX(Avaliações!$F$2:$F$1247,MATCH(A420&amp;G420,Avaliações!$A$2:$A$1247&amp;Avaliações!$G$2:$G$1247,FALSE))=0,"",INDEX(Avaliações!$F$2:$F$1247,MATCH(A420&amp;G420,Avaliações!$A$2:$A$1247&amp;Avaliações!$G$2:$G$1247,FALSE)))),"")</f>
        <v/>
      </c>
      <c r="G420" s="176">
        <v>3</v>
      </c>
      <c r="H420" s="126" t="s">
        <v>47</v>
      </c>
      <c r="I420" s="135">
        <f t="array" ref="I420">IFERROR(IF(G420="","",INDEX(Avaliações!H$2:H$688,MATCH($A420&amp;$G420,Avaliações!$A$2:$A$688&amp;Avaliações!$G$2:$G$688,FALSE))),"")</f>
        <v>43101</v>
      </c>
      <c r="J420" s="138">
        <f t="array" ref="J420">IFERROR(IF(E420="","",INDEX(Avaliações!I$2:I$1247,MATCH($A420&amp;$G420,Avaliações!$A$2:$A$1247&amp;Avaliações!$G$2:$G$1247,FALSE))),"")</f>
        <v>43191</v>
      </c>
      <c r="K420" s="126" t="s">
        <v>978</v>
      </c>
    </row>
    <row r="421" spans="1:11" x14ac:dyDescent="0.25">
      <c r="A421" s="96" t="s">
        <v>530</v>
      </c>
      <c r="B421" s="44" t="str">
        <f>IF(C421="","",VLOOKUP($A421,'Infos Gerais'!$A$2:$D$101,4,FALSE))</f>
        <v>Extinto</v>
      </c>
      <c r="C421" s="5" t="str">
        <f>IF(A421="","",VLOOKUP($A421,'Infos Gerais'!$A$2:$I$101,7,FALSE))</f>
        <v>FCS</v>
      </c>
      <c r="D421" s="6" t="str">
        <f>IF(C421="","",VLOOKUP($A421,'Infos Gerais'!$A$2:$I$101,9,FALSE))</f>
        <v>APPA</v>
      </c>
      <c r="E421" s="7" t="str">
        <f t="array" ref="E421">IFERROR(IF(G421="","",INDEX(Avaliações!$E$2:$E$1247,MATCH(A421&amp;G421,Avaliações!$A$2:$A$1247&amp;Avaliações!$G$2:$G$1247,FALSE))),"")</f>
        <v>Termo de Parceria</v>
      </c>
      <c r="F421" s="43" t="str">
        <f t="array" ref="F421">IFERROR(IF(G421="","",IF(INDEX(Avaliações!$F$2:$F$1247,MATCH(A421&amp;G421,Avaliações!$A$2:$A$1247&amp;Avaliações!$G$2:$G$1247,FALSE))=0,"",INDEX(Avaliações!$F$2:$F$1247,MATCH(A421&amp;G421,Avaliações!$A$2:$A$1247&amp;Avaliações!$G$2:$G$1247,FALSE)))),"")</f>
        <v/>
      </c>
      <c r="G421" s="176">
        <v>4</v>
      </c>
      <c r="H421" s="126" t="s">
        <v>32</v>
      </c>
      <c r="I421" s="135">
        <f t="array" ref="I421">IFERROR(IF(G421="","",INDEX(Avaliações!H$2:H$688,MATCH($A421&amp;$G421,Avaliações!$A$2:$A$688&amp;Avaliações!$G$2:$G$688,FALSE))),"")</f>
        <v>43221</v>
      </c>
      <c r="J421" s="138">
        <f t="array" ref="J421">IFERROR(IF(E421="","",INDEX(Avaliações!I$2:I$1247,MATCH($A421&amp;$G421,Avaliações!$A$2:$A$1247&amp;Avaliações!$G$2:$G$1247,FALSE))),"")</f>
        <v>43313</v>
      </c>
      <c r="K421" s="126" t="s">
        <v>979</v>
      </c>
    </row>
    <row r="422" spans="1:11" x14ac:dyDescent="0.25">
      <c r="A422" s="96" t="s">
        <v>530</v>
      </c>
      <c r="B422" s="44" t="str">
        <f>IF(C422="","",VLOOKUP($A422,'Infos Gerais'!$A$2:$D$101,4,FALSE))</f>
        <v>Extinto</v>
      </c>
      <c r="C422" s="5" t="str">
        <f>IF(A422="","",VLOOKUP($A422,'Infos Gerais'!$A$2:$I$101,7,FALSE))</f>
        <v>FCS</v>
      </c>
      <c r="D422" s="6" t="str">
        <f>IF(C422="","",VLOOKUP($A422,'Infos Gerais'!$A$2:$I$101,9,FALSE))</f>
        <v>APPA</v>
      </c>
      <c r="E422" s="7" t="str">
        <f t="array" ref="E422">IFERROR(IF(G422="","",INDEX(Avaliações!$E$2:$E$1247,MATCH(A422&amp;G422,Avaliações!$A$2:$A$1247&amp;Avaliações!$G$2:$G$1247,FALSE))),"")</f>
        <v>Termo de Parceria</v>
      </c>
      <c r="F422" s="43" t="str">
        <f t="array" ref="F422">IFERROR(IF(G422="","",IF(INDEX(Avaliações!$F$2:$F$1247,MATCH(A422&amp;G422,Avaliações!$A$2:$A$1247&amp;Avaliações!$G$2:$G$1247,FALSE))=0,"",INDEX(Avaliações!$F$2:$F$1247,MATCH(A422&amp;G422,Avaliações!$A$2:$A$1247&amp;Avaliações!$G$2:$G$1247,FALSE)))),"")</f>
        <v/>
      </c>
      <c r="G422" s="176">
        <v>4</v>
      </c>
      <c r="H422" s="126" t="s">
        <v>38</v>
      </c>
      <c r="I422" s="135">
        <f t="array" ref="I422">IFERROR(IF(G422="","",INDEX(Avaliações!H$2:H$688,MATCH($A422&amp;$G422,Avaliações!$A$2:$A$688&amp;Avaliações!$G$2:$G$688,FALSE))),"")</f>
        <v>43221</v>
      </c>
      <c r="J422" s="138">
        <f t="array" ref="J422">IFERROR(IF(E422="","",INDEX(Avaliações!I$2:I$1247,MATCH($A422&amp;$G422,Avaliações!$A$2:$A$1247&amp;Avaliações!$G$2:$G$1247,FALSE))),"")</f>
        <v>43313</v>
      </c>
      <c r="K422" s="126"/>
    </row>
    <row r="423" spans="1:11" x14ac:dyDescent="0.25">
      <c r="A423" s="96" t="s">
        <v>530</v>
      </c>
      <c r="B423" s="44" t="str">
        <f>IF(C423="","",VLOOKUP($A423,'Infos Gerais'!$A$2:$D$101,4,FALSE))</f>
        <v>Extinto</v>
      </c>
      <c r="C423" s="5" t="str">
        <f>IF(A423="","",VLOOKUP($A423,'Infos Gerais'!$A$2:$I$101,7,FALSE))</f>
        <v>FCS</v>
      </c>
      <c r="D423" s="6" t="str">
        <f>IF(C423="","",VLOOKUP($A423,'Infos Gerais'!$A$2:$I$101,9,FALSE))</f>
        <v>APPA</v>
      </c>
      <c r="E423" s="7" t="str">
        <f t="array" ref="E423">IFERROR(IF(G423="","",INDEX(Avaliações!$E$2:$E$1247,MATCH(A423&amp;G423,Avaliações!$A$2:$A$1247&amp;Avaliações!$G$2:$G$1247,FALSE))),"")</f>
        <v>Termo de Parceria</v>
      </c>
      <c r="F423" s="43" t="str">
        <f t="array" ref="F423">IFERROR(IF(G423="","",IF(INDEX(Avaliações!$F$2:$F$1247,MATCH(A423&amp;G423,Avaliações!$A$2:$A$1247&amp;Avaliações!$G$2:$G$1247,FALSE))=0,"",INDEX(Avaliações!$F$2:$F$1247,MATCH(A423&amp;G423,Avaliações!$A$2:$A$1247&amp;Avaliações!$G$2:$G$1247,FALSE)))),"")</f>
        <v/>
      </c>
      <c r="G423" s="176">
        <v>4</v>
      </c>
      <c r="H423" s="126" t="s">
        <v>44</v>
      </c>
      <c r="I423" s="135">
        <f t="array" ref="I423">IFERROR(IF(G423="","",INDEX(Avaliações!H$2:H$688,MATCH($A423&amp;$G423,Avaliações!$A$2:$A$688&amp;Avaliações!$G$2:$G$688,FALSE))),"")</f>
        <v>43221</v>
      </c>
      <c r="J423" s="138">
        <f t="array" ref="J423">IFERROR(IF(E423="","",INDEX(Avaliações!I$2:I$1247,MATCH($A423&amp;$G423,Avaliações!$A$2:$A$1247&amp;Avaliações!$G$2:$G$1247,FALSE))),"")</f>
        <v>43313</v>
      </c>
      <c r="K423" s="126" t="s">
        <v>980</v>
      </c>
    </row>
    <row r="424" spans="1:11" x14ac:dyDescent="0.25">
      <c r="A424" s="96" t="s">
        <v>530</v>
      </c>
      <c r="B424" s="44" t="str">
        <f>IF(C424="","",VLOOKUP($A424,'Infos Gerais'!$A$2:$D$101,4,FALSE))</f>
        <v>Extinto</v>
      </c>
      <c r="C424" s="5" t="str">
        <f>IF(A424="","",VLOOKUP($A424,'Infos Gerais'!$A$2:$I$101,7,FALSE))</f>
        <v>FCS</v>
      </c>
      <c r="D424" s="6" t="str">
        <f>IF(C424="","",VLOOKUP($A424,'Infos Gerais'!$A$2:$I$101,9,FALSE))</f>
        <v>APPA</v>
      </c>
      <c r="E424" s="7" t="str">
        <f t="array" ref="E424">IFERROR(IF(G424="","",INDEX(Avaliações!$E$2:$E$1247,MATCH(A424&amp;G424,Avaliações!$A$2:$A$1247&amp;Avaliações!$G$2:$G$1247,FALSE))),"")</f>
        <v>Termo de Parceria</v>
      </c>
      <c r="F424" s="43" t="str">
        <f t="array" ref="F424">IFERROR(IF(G424="","",IF(INDEX(Avaliações!$F$2:$F$1247,MATCH(A424&amp;G424,Avaliações!$A$2:$A$1247&amp;Avaliações!$G$2:$G$1247,FALSE))=0,"",INDEX(Avaliações!$F$2:$F$1247,MATCH(A424&amp;G424,Avaliações!$A$2:$A$1247&amp;Avaliações!$G$2:$G$1247,FALSE)))),"")</f>
        <v/>
      </c>
      <c r="G424" s="176">
        <v>4</v>
      </c>
      <c r="H424" s="126" t="s">
        <v>47</v>
      </c>
      <c r="I424" s="135">
        <f t="array" ref="I424">IFERROR(IF(G424="","",INDEX(Avaliações!H$2:H$688,MATCH($A424&amp;$G424,Avaliações!$A$2:$A$688&amp;Avaliações!$G$2:$G$688,FALSE))),"")</f>
        <v>43221</v>
      </c>
      <c r="J424" s="138">
        <f t="array" ref="J424">IFERROR(IF(E424="","",INDEX(Avaliações!I$2:I$1247,MATCH($A424&amp;$G424,Avaliações!$A$2:$A$1247&amp;Avaliações!$G$2:$G$1247,FALSE))),"")</f>
        <v>43313</v>
      </c>
      <c r="K424" s="126" t="s">
        <v>981</v>
      </c>
    </row>
    <row r="425" spans="1:11" x14ac:dyDescent="0.25">
      <c r="A425" s="96" t="s">
        <v>530</v>
      </c>
      <c r="B425" s="44" t="str">
        <f>IF(C425="","",VLOOKUP($A425,'Infos Gerais'!$A$2:$D$101,4,FALSE))</f>
        <v>Extinto</v>
      </c>
      <c r="C425" s="5" t="str">
        <f>IF(A425="","",VLOOKUP($A425,'Infos Gerais'!$A$2:$I$101,7,FALSE))</f>
        <v>FCS</v>
      </c>
      <c r="D425" s="6" t="str">
        <f>IF(C425="","",VLOOKUP($A425,'Infos Gerais'!$A$2:$I$101,9,FALSE))</f>
        <v>APPA</v>
      </c>
      <c r="E425" s="7" t="str">
        <f t="array" ref="E425">IFERROR(IF(G425="","",INDEX(Avaliações!$E$2:$E$1247,MATCH(A425&amp;G425,Avaliações!$A$2:$A$1247&amp;Avaliações!$G$2:$G$1247,FALSE))),"")</f>
        <v>Termo de Parceria</v>
      </c>
      <c r="F425" s="43" t="str">
        <f t="array" ref="F425">IFERROR(IF(G425="","",IF(INDEX(Avaliações!$F$2:$F$1247,MATCH(A425&amp;G425,Avaliações!$A$2:$A$1247&amp;Avaliações!$G$2:$G$1247,FALSE))=0,"",INDEX(Avaliações!$F$2:$F$1247,MATCH(A425&amp;G425,Avaliações!$A$2:$A$1247&amp;Avaliações!$G$2:$G$1247,FALSE)))),"")</f>
        <v/>
      </c>
      <c r="G425" s="176">
        <v>5</v>
      </c>
      <c r="H425" s="126" t="s">
        <v>32</v>
      </c>
      <c r="I425" s="135">
        <f t="array" ref="I425">IFERROR(IF(G425="","",INDEX(Avaliações!H$2:H$688,MATCH($A425&amp;$G425,Avaliações!$A$2:$A$688&amp;Avaliações!$G$2:$G$688,FALSE))),"")</f>
        <v>43344</v>
      </c>
      <c r="J425" s="138">
        <f t="array" ref="J425">IFERROR(IF(E425="","",INDEX(Avaliações!I$2:I$1247,MATCH($A425&amp;$G425,Avaliações!$A$2:$A$1247&amp;Avaliações!$G$2:$G$1247,FALSE))),"")</f>
        <v>43435</v>
      </c>
      <c r="K425" s="126" t="s">
        <v>982</v>
      </c>
    </row>
    <row r="426" spans="1:11" x14ac:dyDescent="0.25">
      <c r="A426" s="96" t="s">
        <v>530</v>
      </c>
      <c r="B426" s="44" t="str">
        <f>IF(C426="","",VLOOKUP($A426,'Infos Gerais'!$A$2:$D$101,4,FALSE))</f>
        <v>Extinto</v>
      </c>
      <c r="C426" s="5" t="str">
        <f>IF(A426="","",VLOOKUP($A426,'Infos Gerais'!$A$2:$I$101,7,FALSE))</f>
        <v>FCS</v>
      </c>
      <c r="D426" s="6" t="str">
        <f>IF(C426="","",VLOOKUP($A426,'Infos Gerais'!$A$2:$I$101,9,FALSE))</f>
        <v>APPA</v>
      </c>
      <c r="E426" s="7" t="str">
        <f t="array" ref="E426">IFERROR(IF(G426="","",INDEX(Avaliações!$E$2:$E$1247,MATCH(A426&amp;G426,Avaliações!$A$2:$A$1247&amp;Avaliações!$G$2:$G$1247,FALSE))),"")</f>
        <v>Termo de Parceria</v>
      </c>
      <c r="F426" s="43" t="str">
        <f t="array" ref="F426">IFERROR(IF(G426="","",IF(INDEX(Avaliações!$F$2:$F$1247,MATCH(A426&amp;G426,Avaliações!$A$2:$A$1247&amp;Avaliações!$G$2:$G$1247,FALSE))=0,"",INDEX(Avaliações!$F$2:$F$1247,MATCH(A426&amp;G426,Avaliações!$A$2:$A$1247&amp;Avaliações!$G$2:$G$1247,FALSE)))),"")</f>
        <v/>
      </c>
      <c r="G426" s="176">
        <v>5</v>
      </c>
      <c r="H426" s="126" t="s">
        <v>38</v>
      </c>
      <c r="I426" s="135">
        <f t="array" ref="I426">IFERROR(IF(G426="","",INDEX(Avaliações!H$2:H$688,MATCH($A426&amp;$G426,Avaliações!$A$2:$A$688&amp;Avaliações!$G$2:$G$688,FALSE))),"")</f>
        <v>43344</v>
      </c>
      <c r="J426" s="138">
        <f t="array" ref="J426">IFERROR(IF(E426="","",INDEX(Avaliações!I$2:I$1247,MATCH($A426&amp;$G426,Avaliações!$A$2:$A$1247&amp;Avaliações!$G$2:$G$1247,FALSE))),"")</f>
        <v>43435</v>
      </c>
      <c r="K426" s="126"/>
    </row>
    <row r="427" spans="1:11" x14ac:dyDescent="0.25">
      <c r="A427" s="96" t="s">
        <v>530</v>
      </c>
      <c r="B427" s="44" t="str">
        <f>IF(C427="","",VLOOKUP($A427,'Infos Gerais'!$A$2:$D$101,4,FALSE))</f>
        <v>Extinto</v>
      </c>
      <c r="C427" s="5" t="str">
        <f>IF(A427="","",VLOOKUP($A427,'Infos Gerais'!$A$2:$I$101,7,FALSE))</f>
        <v>FCS</v>
      </c>
      <c r="D427" s="6" t="str">
        <f>IF(C427="","",VLOOKUP($A427,'Infos Gerais'!$A$2:$I$101,9,FALSE))</f>
        <v>APPA</v>
      </c>
      <c r="E427" s="7" t="str">
        <f t="array" ref="E427">IFERROR(IF(G427="","",INDEX(Avaliações!$E$2:$E$1247,MATCH(A427&amp;G427,Avaliações!$A$2:$A$1247&amp;Avaliações!$G$2:$G$1247,FALSE))),"")</f>
        <v>Termo de Parceria</v>
      </c>
      <c r="F427" s="43" t="str">
        <f t="array" ref="F427">IFERROR(IF(G427="","",IF(INDEX(Avaliações!$F$2:$F$1247,MATCH(A427&amp;G427,Avaliações!$A$2:$A$1247&amp;Avaliações!$G$2:$G$1247,FALSE))=0,"",INDEX(Avaliações!$F$2:$F$1247,MATCH(A427&amp;G427,Avaliações!$A$2:$A$1247&amp;Avaliações!$G$2:$G$1247,FALSE)))),"")</f>
        <v/>
      </c>
      <c r="G427" s="176">
        <v>5</v>
      </c>
      <c r="H427" s="126" t="s">
        <v>44</v>
      </c>
      <c r="I427" s="135">
        <f t="array" ref="I427">IFERROR(IF(G427="","",INDEX(Avaliações!H$2:H$688,MATCH($A427&amp;$G427,Avaliações!$A$2:$A$688&amp;Avaliações!$G$2:$G$688,FALSE))),"")</f>
        <v>43344</v>
      </c>
      <c r="J427" s="138">
        <f t="array" ref="J427">IFERROR(IF(E427="","",INDEX(Avaliações!I$2:I$1247,MATCH($A427&amp;$G427,Avaliações!$A$2:$A$1247&amp;Avaliações!$G$2:$G$1247,FALSE))),"")</f>
        <v>43435</v>
      </c>
      <c r="K427" s="126" t="s">
        <v>983</v>
      </c>
    </row>
    <row r="428" spans="1:11" x14ac:dyDescent="0.25">
      <c r="A428" s="96" t="s">
        <v>530</v>
      </c>
      <c r="B428" s="44" t="str">
        <f>IF(C428="","",VLOOKUP($A428,'Infos Gerais'!$A$2:$D$101,4,FALSE))</f>
        <v>Extinto</v>
      </c>
      <c r="C428" s="5" t="str">
        <f>IF(A428="","",VLOOKUP($A428,'Infos Gerais'!$A$2:$I$101,7,FALSE))</f>
        <v>FCS</v>
      </c>
      <c r="D428" s="6" t="str">
        <f>IF(C428="","",VLOOKUP($A428,'Infos Gerais'!$A$2:$I$101,9,FALSE))</f>
        <v>APPA</v>
      </c>
      <c r="E428" s="7" t="str">
        <f t="array" ref="E428">IFERROR(IF(G428="","",INDEX(Avaliações!$E$2:$E$1247,MATCH(A428&amp;G428,Avaliações!$A$2:$A$1247&amp;Avaliações!$G$2:$G$1247,FALSE))),"")</f>
        <v>Termo de Parceria</v>
      </c>
      <c r="F428" s="43" t="str">
        <f t="array" ref="F428">IFERROR(IF(G428="","",IF(INDEX(Avaliações!$F$2:$F$1247,MATCH(A428&amp;G428,Avaliações!$A$2:$A$1247&amp;Avaliações!$G$2:$G$1247,FALSE))=0,"",INDEX(Avaliações!$F$2:$F$1247,MATCH(A428&amp;G428,Avaliações!$A$2:$A$1247&amp;Avaliações!$G$2:$G$1247,FALSE)))),"")</f>
        <v/>
      </c>
      <c r="G428" s="176">
        <v>5</v>
      </c>
      <c r="H428" s="126" t="s">
        <v>47</v>
      </c>
      <c r="I428" s="135">
        <f t="array" ref="I428">IFERROR(IF(G428="","",INDEX(Avaliações!H$2:H$688,MATCH($A428&amp;$G428,Avaliações!$A$2:$A$688&amp;Avaliações!$G$2:$G$688,FALSE))),"")</f>
        <v>43344</v>
      </c>
      <c r="J428" s="138">
        <f t="array" ref="J428">IFERROR(IF(E428="","",INDEX(Avaliações!I$2:I$1247,MATCH($A428&amp;$G428,Avaliações!$A$2:$A$1247&amp;Avaliações!$G$2:$G$1247,FALSE))),"")</f>
        <v>43435</v>
      </c>
      <c r="K428" s="126" t="s">
        <v>984</v>
      </c>
    </row>
    <row r="429" spans="1:11" x14ac:dyDescent="0.25">
      <c r="A429" s="96" t="s">
        <v>530</v>
      </c>
      <c r="B429" s="44" t="str">
        <f>IF(C429="","",VLOOKUP($A429,'Infos Gerais'!$A$2:$D$101,4,FALSE))</f>
        <v>Extinto</v>
      </c>
      <c r="C429" s="5" t="str">
        <f>IF(A429="","",VLOOKUP($A429,'Infos Gerais'!$A$2:$I$101,7,FALSE))</f>
        <v>FCS</v>
      </c>
      <c r="D429" s="6" t="str">
        <f>IF(C429="","",VLOOKUP($A429,'Infos Gerais'!$A$2:$I$101,9,FALSE))</f>
        <v>APPA</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
      </c>
      <c r="G429" s="176">
        <v>6</v>
      </c>
      <c r="H429" s="126" t="s">
        <v>32</v>
      </c>
      <c r="I429" s="135">
        <f t="array" ref="I429">IFERROR(IF(G429="","",INDEX(Avaliações!H$2:H$688,MATCH($A429&amp;$G429,Avaliações!$A$2:$A$688&amp;Avaliações!$G$2:$G$688,FALSE))),"")</f>
        <v>43466</v>
      </c>
      <c r="J429" s="138">
        <f t="array" ref="J429">IFERROR(IF(E429="","",INDEX(Avaliações!I$2:I$1247,MATCH($A429&amp;$G429,Avaliações!$A$2:$A$1247&amp;Avaliações!$G$2:$G$1247,FALSE))),"")</f>
        <v>43525</v>
      </c>
      <c r="K429" s="126" t="s">
        <v>985</v>
      </c>
    </row>
    <row r="430" spans="1:11" x14ac:dyDescent="0.25">
      <c r="A430" s="96" t="s">
        <v>530</v>
      </c>
      <c r="B430" s="44" t="str">
        <f>IF(C430="","",VLOOKUP($A430,'Infos Gerais'!$A$2:$D$101,4,FALSE))</f>
        <v>Extinto</v>
      </c>
      <c r="C430" s="5" t="str">
        <f>IF(A430="","",VLOOKUP($A430,'Infos Gerais'!$A$2:$I$101,7,FALSE))</f>
        <v>FCS</v>
      </c>
      <c r="D430" s="6" t="str">
        <f>IF(C430="","",VLOOKUP($A430,'Infos Gerais'!$A$2:$I$101,9,FALSE))</f>
        <v>APPA</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
      </c>
      <c r="G430" s="176">
        <v>6</v>
      </c>
      <c r="H430" s="126" t="s">
        <v>38</v>
      </c>
      <c r="I430" s="135">
        <f t="array" ref="I430">IFERROR(IF(G430="","",INDEX(Avaliações!H$2:H$688,MATCH($A430&amp;$G430,Avaliações!$A$2:$A$688&amp;Avaliações!$G$2:$G$688,FALSE))),"")</f>
        <v>43466</v>
      </c>
      <c r="J430" s="138">
        <f t="array" ref="J430">IFERROR(IF(E430="","",INDEX(Avaliações!I$2:I$1247,MATCH($A430&amp;$G430,Avaliações!$A$2:$A$1247&amp;Avaliações!$G$2:$G$1247,FALSE))),"")</f>
        <v>43525</v>
      </c>
      <c r="K430" s="178" t="s">
        <v>986</v>
      </c>
    </row>
    <row r="431" spans="1:11" x14ac:dyDescent="0.25">
      <c r="A431" s="96" t="s">
        <v>530</v>
      </c>
      <c r="B431" s="44" t="str">
        <f>IF(C431="","",VLOOKUP($A431,'Infos Gerais'!$A$2:$D$101,4,FALSE))</f>
        <v>Extinto</v>
      </c>
      <c r="C431" s="5" t="str">
        <f>IF(A431="","",VLOOKUP($A431,'Infos Gerais'!$A$2:$I$101,7,FALSE))</f>
        <v>FCS</v>
      </c>
      <c r="D431" s="6" t="str">
        <f>IF(C431="","",VLOOKUP($A431,'Infos Gerais'!$A$2:$I$101,9,FALSE))</f>
        <v>APPA</v>
      </c>
      <c r="E431" s="7" t="str">
        <f t="array" ref="E431">IFERROR(IF(G431="","",INDEX(Avaliações!$E$2:$E$1247,MATCH(A431&amp;G431,Avaliações!$A$2:$A$1247&amp;Avaliações!$G$2:$G$1247,FALSE))),"")</f>
        <v>1º Termo Aditivo</v>
      </c>
      <c r="F431" s="43" t="str">
        <f t="array" ref="F431">IFERROR(IF(G431="","",IF(INDEX(Avaliações!$F$2:$F$1247,MATCH(A431&amp;G431,Avaliações!$A$2:$A$1247&amp;Avaliações!$G$2:$G$1247,FALSE))=0,"",INDEX(Avaliações!$F$2:$F$1247,MATCH(A431&amp;G431,Avaliações!$A$2:$A$1247&amp;Avaliações!$G$2:$G$1247,FALSE)))),"")</f>
        <v/>
      </c>
      <c r="G431" s="176">
        <v>6</v>
      </c>
      <c r="H431" s="126" t="s">
        <v>44</v>
      </c>
      <c r="I431" s="135">
        <f t="array" ref="I431">IFERROR(IF(G431="","",INDEX(Avaliações!H$2:H$688,MATCH($A431&amp;$G431,Avaliações!$A$2:$A$688&amp;Avaliações!$G$2:$G$688,FALSE))),"")</f>
        <v>43466</v>
      </c>
      <c r="J431" s="138">
        <f t="array" ref="J431">IFERROR(IF(E431="","",INDEX(Avaliações!I$2:I$1247,MATCH($A431&amp;$G431,Avaliações!$A$2:$A$1247&amp;Avaliações!$G$2:$G$1247,FALSE))),"")</f>
        <v>43525</v>
      </c>
      <c r="K431" s="178"/>
    </row>
    <row r="432" spans="1:11" x14ac:dyDescent="0.25">
      <c r="A432" s="96" t="s">
        <v>530</v>
      </c>
      <c r="B432" s="44" t="str">
        <f>IF(C432="","",VLOOKUP($A432,'Infos Gerais'!$A$2:$D$101,4,FALSE))</f>
        <v>Extinto</v>
      </c>
      <c r="C432" s="5" t="str">
        <f>IF(A432="","",VLOOKUP($A432,'Infos Gerais'!$A$2:$I$101,7,FALSE))</f>
        <v>FCS</v>
      </c>
      <c r="D432" s="6" t="str">
        <f>IF(C432="","",VLOOKUP($A432,'Infos Gerais'!$A$2:$I$101,9,FALSE))</f>
        <v>APPA</v>
      </c>
      <c r="E432" s="7" t="str">
        <f t="array" ref="E432">IFERROR(IF(G432="","",INDEX(Avaliações!$E$2:$E$1247,MATCH(A432&amp;G432,Avaliações!$A$2:$A$1247&amp;Avaliações!$G$2:$G$1247,FALSE))),"")</f>
        <v>1º Termo Aditivo</v>
      </c>
      <c r="F432" s="43" t="str">
        <f t="array" ref="F432">IFERROR(IF(G432="","",IF(INDEX(Avaliações!$F$2:$F$1247,MATCH(A432&amp;G432,Avaliações!$A$2:$A$1247&amp;Avaliações!$G$2:$G$1247,FALSE))=0,"",INDEX(Avaliações!$F$2:$F$1247,MATCH(A432&amp;G432,Avaliações!$A$2:$A$1247&amp;Avaliações!$G$2:$G$1247,FALSE)))),"")</f>
        <v/>
      </c>
      <c r="G432" s="176">
        <v>6</v>
      </c>
      <c r="H432" s="126" t="s">
        <v>47</v>
      </c>
      <c r="I432" s="135">
        <f t="array" ref="I432">IFERROR(IF(G432="","",INDEX(Avaliações!H$2:H$688,MATCH($A432&amp;$G432,Avaliações!$A$2:$A$688&amp;Avaliações!$G$2:$G$688,FALSE))),"")</f>
        <v>43466</v>
      </c>
      <c r="J432" s="138">
        <f t="array" ref="J432">IFERROR(IF(E432="","",INDEX(Avaliações!I$2:I$1247,MATCH($A432&amp;$G432,Avaliações!$A$2:$A$1247&amp;Avaliações!$G$2:$G$1247,FALSE))),"")</f>
        <v>43525</v>
      </c>
      <c r="K432" s="178" t="s">
        <v>987</v>
      </c>
    </row>
    <row r="433" spans="1:11" x14ac:dyDescent="0.25">
      <c r="A433" s="96" t="s">
        <v>530</v>
      </c>
      <c r="B433" s="44" t="str">
        <f>IF(C433="","",VLOOKUP($A433,'Infos Gerais'!$A$2:$D$101,4,FALSE))</f>
        <v>Extinto</v>
      </c>
      <c r="C433" s="5" t="str">
        <f>IF(A433="","",VLOOKUP($A433,'Infos Gerais'!$A$2:$I$101,7,FALSE))</f>
        <v>FCS</v>
      </c>
      <c r="D433" s="6" t="str">
        <f>IF(C433="","",VLOOKUP($A433,'Infos Gerais'!$A$2:$I$101,9,FALSE))</f>
        <v>APPA</v>
      </c>
      <c r="E433" s="7" t="str">
        <f t="array" ref="E433">IFERROR(IF(G433="","",INDEX(Avaliações!$E$2:$E$1247,MATCH(A433&amp;G433,Avaliações!$A$2:$A$1247&amp;Avaliações!$G$2:$G$1247,FALSE))),"")</f>
        <v>1º Termo Aditivo</v>
      </c>
      <c r="F433" s="43" t="str">
        <f t="array" ref="F433">IFERROR(IF(G433="","",IF(INDEX(Avaliações!$F$2:$F$1247,MATCH(A433&amp;G433,Avaliações!$A$2:$A$1247&amp;Avaliações!$G$2:$G$1247,FALSE))=0,"",INDEX(Avaliações!$F$2:$F$1247,MATCH(A433&amp;G433,Avaliações!$A$2:$A$1247&amp;Avaliações!$G$2:$G$1247,FALSE)))),"")</f>
        <v/>
      </c>
      <c r="G433" s="176">
        <v>7</v>
      </c>
      <c r="H433" s="126" t="s">
        <v>32</v>
      </c>
      <c r="I433" s="135">
        <f t="array" ref="I433">IFERROR(IF(G433="","",INDEX(Avaliações!H$2:H$688,MATCH($A433&amp;$G433,Avaliações!$A$2:$A$688&amp;Avaliações!$G$2:$G$688,FALSE))),"")</f>
        <v>43556</v>
      </c>
      <c r="J433" s="138">
        <f t="array" ref="J433">IFERROR(IF(E433="","",INDEX(Avaliações!I$2:I$1247,MATCH($A433&amp;$G433,Avaliações!$A$2:$A$1247&amp;Avaliações!$G$2:$G$1247,FALSE))),"")</f>
        <v>43617</v>
      </c>
      <c r="K433" s="178"/>
    </row>
    <row r="434" spans="1:11" x14ac:dyDescent="0.25">
      <c r="A434" s="96" t="s">
        <v>530</v>
      </c>
      <c r="B434" s="44" t="str">
        <f>IF(C434="","",VLOOKUP($A434,'Infos Gerais'!$A$2:$D$101,4,FALSE))</f>
        <v>Extinto</v>
      </c>
      <c r="C434" s="5" t="str">
        <f>IF(A434="","",VLOOKUP($A434,'Infos Gerais'!$A$2:$I$101,7,FALSE))</f>
        <v>FCS</v>
      </c>
      <c r="D434" s="6" t="str">
        <f>IF(C434="","",VLOOKUP($A434,'Infos Gerais'!$A$2:$I$101,9,FALSE))</f>
        <v>APPA</v>
      </c>
      <c r="E434" s="7" t="str">
        <f t="array" ref="E434">IFERROR(IF(G434="","",INDEX(Avaliações!$E$2:$E$1247,MATCH(A434&amp;G434,Avaliações!$A$2:$A$1247&amp;Avaliações!$G$2:$G$1247,FALSE))),"")</f>
        <v>1º Termo Aditivo</v>
      </c>
      <c r="F434" s="43" t="str">
        <f t="array" ref="F434">IFERROR(IF(G434="","",IF(INDEX(Avaliações!$F$2:$F$1247,MATCH(A434&amp;G434,Avaliações!$A$2:$A$1247&amp;Avaliações!$G$2:$G$1247,FALSE))=0,"",INDEX(Avaliações!$F$2:$F$1247,MATCH(A434&amp;G434,Avaliações!$A$2:$A$1247&amp;Avaliações!$G$2:$G$1247,FALSE)))),"")</f>
        <v/>
      </c>
      <c r="G434" s="176">
        <v>7</v>
      </c>
      <c r="H434" s="126" t="s">
        <v>38</v>
      </c>
      <c r="I434" s="135">
        <f t="array" ref="I434">IFERROR(IF(G434="","",INDEX(Avaliações!H$2:H$688,MATCH($A434&amp;$G434,Avaliações!$A$2:$A$688&amp;Avaliações!$G$2:$G$688,FALSE))),"")</f>
        <v>43556</v>
      </c>
      <c r="J434" s="138">
        <f t="array" ref="J434">IFERROR(IF(E434="","",INDEX(Avaliações!I$2:I$1247,MATCH($A434&amp;$G434,Avaliações!$A$2:$A$1247&amp;Avaliações!$G$2:$G$1247,FALSE))),"")</f>
        <v>43617</v>
      </c>
      <c r="K434" s="178" t="s">
        <v>988</v>
      </c>
    </row>
    <row r="435" spans="1:11" x14ac:dyDescent="0.25">
      <c r="A435" s="96" t="s">
        <v>530</v>
      </c>
      <c r="B435" s="44" t="str">
        <f>IF(C435="","",VLOOKUP($A435,'Infos Gerais'!$A$2:$D$101,4,FALSE))</f>
        <v>Extinto</v>
      </c>
      <c r="C435" s="5" t="str">
        <f>IF(A435="","",VLOOKUP($A435,'Infos Gerais'!$A$2:$I$101,7,FALSE))</f>
        <v>FCS</v>
      </c>
      <c r="D435" s="6" t="str">
        <f>IF(C435="","",VLOOKUP($A435,'Infos Gerais'!$A$2:$I$101,9,FALSE))</f>
        <v>APPA</v>
      </c>
      <c r="E435" s="7" t="str">
        <f t="array" ref="E435">IFERROR(IF(G435="","",INDEX(Avaliações!$E$2:$E$1247,MATCH(A435&amp;G435,Avaliações!$A$2:$A$1247&amp;Avaliações!$G$2:$G$1247,FALSE))),"")</f>
        <v>1º Termo Aditivo</v>
      </c>
      <c r="F435" s="43" t="str">
        <f t="array" ref="F435">IFERROR(IF(G435="","",IF(INDEX(Avaliações!$F$2:$F$1247,MATCH(A435&amp;G435,Avaliações!$A$2:$A$1247&amp;Avaliações!$G$2:$G$1247,FALSE))=0,"",INDEX(Avaliações!$F$2:$F$1247,MATCH(A435&amp;G435,Avaliações!$A$2:$A$1247&amp;Avaliações!$G$2:$G$1247,FALSE)))),"")</f>
        <v/>
      </c>
      <c r="G435" s="176">
        <v>7</v>
      </c>
      <c r="H435" s="126" t="s">
        <v>44</v>
      </c>
      <c r="I435" s="135">
        <f t="array" ref="I435">IFERROR(IF(G435="","",INDEX(Avaliações!H$2:H$688,MATCH($A435&amp;$G435,Avaliações!$A$2:$A$688&amp;Avaliações!$G$2:$G$688,FALSE))),"")</f>
        <v>43556</v>
      </c>
      <c r="J435" s="138">
        <f t="array" ref="J435">IFERROR(IF(E435="","",INDEX(Avaliações!I$2:I$1247,MATCH($A435&amp;$G435,Avaliações!$A$2:$A$1247&amp;Avaliações!$G$2:$G$1247,FALSE))),"")</f>
        <v>43617</v>
      </c>
      <c r="K435" s="178"/>
    </row>
    <row r="436" spans="1:11" x14ac:dyDescent="0.25">
      <c r="A436" s="96" t="s">
        <v>530</v>
      </c>
      <c r="B436" s="44" t="str">
        <f>IF(C436="","",VLOOKUP($A436,'Infos Gerais'!$A$2:$D$101,4,FALSE))</f>
        <v>Extinto</v>
      </c>
      <c r="C436" s="5" t="str">
        <f>IF(A436="","",VLOOKUP($A436,'Infos Gerais'!$A$2:$I$101,7,FALSE))</f>
        <v>FCS</v>
      </c>
      <c r="D436" s="6" t="str">
        <f>IF(C436="","",VLOOKUP($A436,'Infos Gerais'!$A$2:$I$101,9,FALSE))</f>
        <v>APPA</v>
      </c>
      <c r="E436" s="7" t="str">
        <f t="array" ref="E436">IFERROR(IF(G436="","",INDEX(Avaliações!$E$2:$E$1247,MATCH(A436&amp;G436,Avaliações!$A$2:$A$1247&amp;Avaliações!$G$2:$G$1247,FALSE))),"")</f>
        <v>1º Termo Aditivo</v>
      </c>
      <c r="F436" s="43" t="str">
        <f t="array" ref="F436">IFERROR(IF(G436="","",IF(INDEX(Avaliações!$F$2:$F$1247,MATCH(A436&amp;G436,Avaliações!$A$2:$A$1247&amp;Avaliações!$G$2:$G$1247,FALSE))=0,"",INDEX(Avaliações!$F$2:$F$1247,MATCH(A436&amp;G436,Avaliações!$A$2:$A$1247&amp;Avaliações!$G$2:$G$1247,FALSE)))),"")</f>
        <v/>
      </c>
      <c r="G436" s="176">
        <v>7</v>
      </c>
      <c r="H436" s="126" t="s">
        <v>47</v>
      </c>
      <c r="I436" s="135">
        <f t="array" ref="I436">IFERROR(IF(G436="","",INDEX(Avaliações!H$2:H$688,MATCH($A436&amp;$G436,Avaliações!$A$2:$A$688&amp;Avaliações!$G$2:$G$688,FALSE))),"")</f>
        <v>43556</v>
      </c>
      <c r="J436" s="138">
        <f t="array" ref="J436">IFERROR(IF(E436="","",INDEX(Avaliações!I$2:I$1247,MATCH($A436&amp;$G436,Avaliações!$A$2:$A$1247&amp;Avaliações!$G$2:$G$1247,FALSE))),"")</f>
        <v>43617</v>
      </c>
      <c r="K436" s="178" t="s">
        <v>989</v>
      </c>
    </row>
    <row r="437" spans="1:11" x14ac:dyDescent="0.25">
      <c r="A437" s="96" t="s">
        <v>530</v>
      </c>
      <c r="B437" s="44" t="str">
        <f>IF(C437="","",VLOOKUP($A437,'Infos Gerais'!$A$2:$D$101,4,FALSE))</f>
        <v>Extinto</v>
      </c>
      <c r="C437" s="5" t="str">
        <f>IF(A437="","",VLOOKUP($A437,'Infos Gerais'!$A$2:$I$101,7,FALSE))</f>
        <v>FCS</v>
      </c>
      <c r="D437" s="6" t="str">
        <f>IF(C437="","",VLOOKUP($A437,'Infos Gerais'!$A$2:$I$101,9,FALSE))</f>
        <v>APPA</v>
      </c>
      <c r="E437" s="7" t="str">
        <f t="array" ref="E437">IFERROR(IF(G437="","",INDEX(Avaliações!$E$2:$E$1247,MATCH(A437&amp;G437,Avaliações!$A$2:$A$1247&amp;Avaliações!$G$2:$G$1247,FALSE))),"")</f>
        <v>1º Termo Aditivo</v>
      </c>
      <c r="F437" s="43" t="str">
        <f t="array" ref="F437">IFERROR(IF(G437="","",IF(INDEX(Avaliações!$F$2:$F$1247,MATCH(A437&amp;G437,Avaliações!$A$2:$A$1247&amp;Avaliações!$G$2:$G$1247,FALSE))=0,"",INDEX(Avaliações!$F$2:$F$1247,MATCH(A437&amp;G437,Avaliações!$A$2:$A$1247&amp;Avaliações!$G$2:$G$1247,FALSE)))),"")</f>
        <v/>
      </c>
      <c r="G437" s="176">
        <v>8</v>
      </c>
      <c r="H437" s="126" t="s">
        <v>32</v>
      </c>
      <c r="I437" s="135">
        <f t="array" ref="I437">IFERROR(IF(G437="","",INDEX(Avaliações!H$2:H$688,MATCH($A437&amp;$G437,Avaliações!$A$2:$A$688&amp;Avaliações!$G$2:$G$688,FALSE))),"")</f>
        <v>43647</v>
      </c>
      <c r="J437" s="138">
        <f t="array" ref="J437">IFERROR(IF(E437="","",INDEX(Avaliações!I$2:I$1247,MATCH($A437&amp;$G437,Avaliações!$A$2:$A$1247&amp;Avaliações!$G$2:$G$1247,FALSE))),"")</f>
        <v>43709</v>
      </c>
      <c r="K437" s="178" t="s">
        <v>990</v>
      </c>
    </row>
    <row r="438" spans="1:11" x14ac:dyDescent="0.25">
      <c r="A438" s="96" t="s">
        <v>530</v>
      </c>
      <c r="B438" s="44" t="str">
        <f>IF(C438="","",VLOOKUP($A438,'Infos Gerais'!$A$2:$D$101,4,FALSE))</f>
        <v>Extinto</v>
      </c>
      <c r="C438" s="5" t="str">
        <f>IF(A438="","",VLOOKUP($A438,'Infos Gerais'!$A$2:$I$101,7,FALSE))</f>
        <v>FCS</v>
      </c>
      <c r="D438" s="6" t="str">
        <f>IF(C438="","",VLOOKUP($A438,'Infos Gerais'!$A$2:$I$101,9,FALSE))</f>
        <v>APPA</v>
      </c>
      <c r="E438" s="7" t="str">
        <f t="array" ref="E438">IFERROR(IF(G438="","",INDEX(Avaliações!$E$2:$E$1247,MATCH(A438&amp;G438,Avaliações!$A$2:$A$1247&amp;Avaliações!$G$2:$G$1247,FALSE))),"")</f>
        <v>1º Termo Aditivo</v>
      </c>
      <c r="F438" s="43" t="str">
        <f t="array" ref="F438">IFERROR(IF(G438="","",IF(INDEX(Avaliações!$F$2:$F$1247,MATCH(A438&amp;G438,Avaliações!$A$2:$A$1247&amp;Avaliações!$G$2:$G$1247,FALSE))=0,"",INDEX(Avaliações!$F$2:$F$1247,MATCH(A438&amp;G438,Avaliações!$A$2:$A$1247&amp;Avaliações!$G$2:$G$1247,FALSE)))),"")</f>
        <v/>
      </c>
      <c r="G438" s="176">
        <v>8</v>
      </c>
      <c r="H438" s="126" t="s">
        <v>38</v>
      </c>
      <c r="I438" s="135">
        <f t="array" ref="I438">IFERROR(IF(G438="","",INDEX(Avaliações!H$2:H$688,MATCH($A438&amp;$G438,Avaliações!$A$2:$A$688&amp;Avaliações!$G$2:$G$688,FALSE))),"")</f>
        <v>43647</v>
      </c>
      <c r="J438" s="138">
        <f t="array" ref="J438">IFERROR(IF(E438="","",INDEX(Avaliações!I$2:I$1247,MATCH($A438&amp;$G438,Avaliações!$A$2:$A$1247&amp;Avaliações!$G$2:$G$1247,FALSE))),"")</f>
        <v>43709</v>
      </c>
      <c r="K438" s="178" t="s">
        <v>991</v>
      </c>
    </row>
    <row r="439" spans="1:11" x14ac:dyDescent="0.25">
      <c r="A439" s="96" t="s">
        <v>530</v>
      </c>
      <c r="B439" s="44" t="str">
        <f>IF(C439="","",VLOOKUP($A439,'Infos Gerais'!$A$2:$D$101,4,FALSE))</f>
        <v>Extinto</v>
      </c>
      <c r="C439" s="5" t="str">
        <f>IF(A439="","",VLOOKUP($A439,'Infos Gerais'!$A$2:$I$101,7,FALSE))</f>
        <v>FCS</v>
      </c>
      <c r="D439" s="6" t="str">
        <f>IF(C439="","",VLOOKUP($A439,'Infos Gerais'!$A$2:$I$101,9,FALSE))</f>
        <v>APPA</v>
      </c>
      <c r="E439" s="7" t="str">
        <f t="array" ref="E439">IFERROR(IF(G439="","",INDEX(Avaliações!$E$2:$E$1247,MATCH(A439&amp;G439,Avaliações!$A$2:$A$1247&amp;Avaliações!$G$2:$G$1247,FALSE))),"")</f>
        <v>1º Termo Aditivo</v>
      </c>
      <c r="F439" s="43" t="str">
        <f t="array" ref="F439">IFERROR(IF(G439="","",IF(INDEX(Avaliações!$F$2:$F$1247,MATCH(A439&amp;G439,Avaliações!$A$2:$A$1247&amp;Avaliações!$G$2:$G$1247,FALSE))=0,"",INDEX(Avaliações!$F$2:$F$1247,MATCH(A439&amp;G439,Avaliações!$A$2:$A$1247&amp;Avaliações!$G$2:$G$1247,FALSE)))),"")</f>
        <v/>
      </c>
      <c r="G439" s="176">
        <v>8</v>
      </c>
      <c r="H439" s="126" t="s">
        <v>44</v>
      </c>
      <c r="I439" s="135">
        <f t="array" ref="I439">IFERROR(IF(G439="","",INDEX(Avaliações!H$2:H$688,MATCH($A439&amp;$G439,Avaliações!$A$2:$A$688&amp;Avaliações!$G$2:$G$688,FALSE))),"")</f>
        <v>43647</v>
      </c>
      <c r="J439" s="138">
        <f t="array" ref="J439">IFERROR(IF(E439="","",INDEX(Avaliações!I$2:I$1247,MATCH($A439&amp;$G439,Avaliações!$A$2:$A$1247&amp;Avaliações!$G$2:$G$1247,FALSE))),"")</f>
        <v>43709</v>
      </c>
      <c r="K439" s="178"/>
    </row>
    <row r="440" spans="1:11" x14ac:dyDescent="0.25">
      <c r="A440" s="96" t="s">
        <v>530</v>
      </c>
      <c r="B440" s="44" t="str">
        <f>IF(C440="","",VLOOKUP($A440,'Infos Gerais'!$A$2:$D$101,4,FALSE))</f>
        <v>Extinto</v>
      </c>
      <c r="C440" s="5" t="str">
        <f>IF(A440="","",VLOOKUP($A440,'Infos Gerais'!$A$2:$I$101,7,FALSE))</f>
        <v>FCS</v>
      </c>
      <c r="D440" s="6" t="str">
        <f>IF(C440="","",VLOOKUP($A440,'Infos Gerais'!$A$2:$I$101,9,FALSE))</f>
        <v>APPA</v>
      </c>
      <c r="E440" s="7" t="str">
        <f t="array" ref="E440">IFERROR(IF(G440="","",INDEX(Avaliações!$E$2:$E$1247,MATCH(A440&amp;G440,Avaliações!$A$2:$A$1247&amp;Avaliações!$G$2:$G$1247,FALSE))),"")</f>
        <v>1º Termo Aditivo</v>
      </c>
      <c r="F440" s="43" t="str">
        <f t="array" ref="F440">IFERROR(IF(G440="","",IF(INDEX(Avaliações!$F$2:$F$1247,MATCH(A440&amp;G440,Avaliações!$A$2:$A$1247&amp;Avaliações!$G$2:$G$1247,FALSE))=0,"",INDEX(Avaliações!$F$2:$F$1247,MATCH(A440&amp;G440,Avaliações!$A$2:$A$1247&amp;Avaliações!$G$2:$G$1247,FALSE)))),"")</f>
        <v/>
      </c>
      <c r="G440" s="176">
        <v>8</v>
      </c>
      <c r="H440" s="126" t="s">
        <v>47</v>
      </c>
      <c r="I440" s="135">
        <f t="array" ref="I440">IFERROR(IF(G440="","",INDEX(Avaliações!H$2:H$688,MATCH($A440&amp;$G440,Avaliações!$A$2:$A$688&amp;Avaliações!$G$2:$G$688,FALSE))),"")</f>
        <v>43647</v>
      </c>
      <c r="J440" s="138">
        <f t="array" ref="J440">IFERROR(IF(E440="","",INDEX(Avaliações!I$2:I$1247,MATCH($A440&amp;$G440,Avaliações!$A$2:$A$1247&amp;Avaliações!$G$2:$G$1247,FALSE))),"")</f>
        <v>43709</v>
      </c>
      <c r="K440" s="178" t="s">
        <v>992</v>
      </c>
    </row>
    <row r="441" spans="1:11" x14ac:dyDescent="0.25">
      <c r="A441" s="96" t="s">
        <v>530</v>
      </c>
      <c r="B441" s="44" t="str">
        <f>IF(C441="","",VLOOKUP($A441,'Infos Gerais'!$A$2:$D$101,4,FALSE))</f>
        <v>Extinto</v>
      </c>
      <c r="C441" s="5" t="str">
        <f>IF(A441="","",VLOOKUP($A441,'Infos Gerais'!$A$2:$I$101,7,FALSE))</f>
        <v>FCS</v>
      </c>
      <c r="D441" s="6" t="str">
        <f>IF(C441="","",VLOOKUP($A441,'Infos Gerais'!$A$2:$I$101,9,FALSE))</f>
        <v>APPA</v>
      </c>
      <c r="E441" s="7" t="str">
        <f t="array" ref="E441">IFERROR(IF(G441="","",INDEX(Avaliações!$E$2:$E$1247,MATCH(A441&amp;G441,Avaliações!$A$2:$A$1247&amp;Avaliações!$G$2:$G$1247,FALSE))),"")</f>
        <v>1º Termo Aditivo</v>
      </c>
      <c r="F441" s="43" t="str">
        <f t="array" ref="F441">IFERROR(IF(G441="","",IF(INDEX(Avaliações!$F$2:$F$1247,MATCH(A441&amp;G441,Avaliações!$A$2:$A$1247&amp;Avaliações!$G$2:$G$1247,FALSE))=0,"",INDEX(Avaliações!$F$2:$F$1247,MATCH(A441&amp;G441,Avaliações!$A$2:$A$1247&amp;Avaliações!$G$2:$G$1247,FALSE)))),"")</f>
        <v/>
      </c>
      <c r="G441" s="176">
        <v>9</v>
      </c>
      <c r="H441" s="126" t="s">
        <v>32</v>
      </c>
      <c r="I441" s="135">
        <f t="array" ref="I441">IFERROR(IF(G441="","",INDEX(Avaliações!H$2:H$688,MATCH($A441&amp;$G441,Avaliações!$A$2:$A$688&amp;Avaliações!$G$2:$G$688,FALSE))),"")</f>
        <v>43739</v>
      </c>
      <c r="J441" s="138">
        <f t="array" ref="J441">IFERROR(IF(E441="","",INDEX(Avaliações!I$2:I$1247,MATCH($A441&amp;$G441,Avaliações!$A$2:$A$1247&amp;Avaliações!$G$2:$G$1247,FALSE))),"")</f>
        <v>43800</v>
      </c>
      <c r="K441" s="178" t="s">
        <v>993</v>
      </c>
    </row>
    <row r="442" spans="1:11" x14ac:dyDescent="0.25">
      <c r="A442" s="96" t="s">
        <v>530</v>
      </c>
      <c r="B442" s="44" t="str">
        <f>IF(C442="","",VLOOKUP($A442,'Infos Gerais'!$A$2:$D$101,4,FALSE))</f>
        <v>Extinto</v>
      </c>
      <c r="C442" s="5" t="str">
        <f>IF(A442="","",VLOOKUP($A442,'Infos Gerais'!$A$2:$I$101,7,FALSE))</f>
        <v>FCS</v>
      </c>
      <c r="D442" s="6" t="str">
        <f>IF(C442="","",VLOOKUP($A442,'Infos Gerais'!$A$2:$I$101,9,FALSE))</f>
        <v>APPA</v>
      </c>
      <c r="E442" s="7" t="str">
        <f t="array" ref="E442">IFERROR(IF(G442="","",INDEX(Avaliações!$E$2:$E$1247,MATCH(A442&amp;G442,Avaliações!$A$2:$A$1247&amp;Avaliações!$G$2:$G$1247,FALSE))),"")</f>
        <v>1º Termo Aditivo</v>
      </c>
      <c r="F442" s="43" t="str">
        <f t="array" ref="F442">IFERROR(IF(G442="","",IF(INDEX(Avaliações!$F$2:$F$1247,MATCH(A442&amp;G442,Avaliações!$A$2:$A$1247&amp;Avaliações!$G$2:$G$1247,FALSE))=0,"",INDEX(Avaliações!$F$2:$F$1247,MATCH(A442&amp;G442,Avaliações!$A$2:$A$1247&amp;Avaliações!$G$2:$G$1247,FALSE)))),"")</f>
        <v/>
      </c>
      <c r="G442" s="176">
        <v>9</v>
      </c>
      <c r="H442" s="126" t="s">
        <v>38</v>
      </c>
      <c r="I442" s="135">
        <f t="array" ref="I442">IFERROR(IF(G442="","",INDEX(Avaliações!H$2:H$688,MATCH($A442&amp;$G442,Avaliações!$A$2:$A$688&amp;Avaliações!$G$2:$G$688,FALSE))),"")</f>
        <v>43739</v>
      </c>
      <c r="J442" s="138">
        <f t="array" ref="J442">IFERROR(IF(E442="","",INDEX(Avaliações!I$2:I$1247,MATCH($A442&amp;$G442,Avaliações!$A$2:$A$1247&amp;Avaliações!$G$2:$G$1247,FALSE))),"")</f>
        <v>43800</v>
      </c>
      <c r="K442" s="178" t="s">
        <v>994</v>
      </c>
    </row>
    <row r="443" spans="1:11" x14ac:dyDescent="0.25">
      <c r="A443" s="96" t="s">
        <v>530</v>
      </c>
      <c r="B443" s="44" t="str">
        <f>IF(C443="","",VLOOKUP($A443,'Infos Gerais'!$A$2:$D$101,4,FALSE))</f>
        <v>Extinto</v>
      </c>
      <c r="C443" s="5" t="str">
        <f>IF(A443="","",VLOOKUP($A443,'Infos Gerais'!$A$2:$I$101,7,FALSE))</f>
        <v>FCS</v>
      </c>
      <c r="D443" s="6" t="str">
        <f>IF(C443="","",VLOOKUP($A443,'Infos Gerais'!$A$2:$I$101,9,FALSE))</f>
        <v>APPA</v>
      </c>
      <c r="E443" s="7" t="str">
        <f t="array" ref="E443">IFERROR(IF(G443="","",INDEX(Avaliações!$E$2:$E$1247,MATCH(A443&amp;G443,Avaliações!$A$2:$A$1247&amp;Avaliações!$G$2:$G$1247,FALSE))),"")</f>
        <v>1º Termo Aditivo</v>
      </c>
      <c r="F443" s="43" t="str">
        <f t="array" ref="F443">IFERROR(IF(G443="","",IF(INDEX(Avaliações!$F$2:$F$1247,MATCH(A443&amp;G443,Avaliações!$A$2:$A$1247&amp;Avaliações!$G$2:$G$1247,FALSE))=0,"",INDEX(Avaliações!$F$2:$F$1247,MATCH(A443&amp;G443,Avaliações!$A$2:$A$1247&amp;Avaliações!$G$2:$G$1247,FALSE)))),"")</f>
        <v/>
      </c>
      <c r="G443" s="176">
        <v>9</v>
      </c>
      <c r="H443" s="126" t="s">
        <v>44</v>
      </c>
      <c r="I443" s="135">
        <f t="array" ref="I443">IFERROR(IF(G443="","",INDEX(Avaliações!H$2:H$688,MATCH($A443&amp;$G443,Avaliações!$A$2:$A$688&amp;Avaliações!$G$2:$G$688,FALSE))),"")</f>
        <v>43739</v>
      </c>
      <c r="J443" s="138">
        <f t="array" ref="J443">IFERROR(IF(E443="","",INDEX(Avaliações!I$2:I$1247,MATCH($A443&amp;$G443,Avaliações!$A$2:$A$1247&amp;Avaliações!$G$2:$G$1247,FALSE))),"")</f>
        <v>43800</v>
      </c>
      <c r="K443" s="178"/>
    </row>
    <row r="444" spans="1:11" x14ac:dyDescent="0.25">
      <c r="A444" s="96" t="s">
        <v>530</v>
      </c>
      <c r="B444" s="44" t="str">
        <f>IF(C444="","",VLOOKUP($A444,'Infos Gerais'!$A$2:$D$101,4,FALSE))</f>
        <v>Extinto</v>
      </c>
      <c r="C444" s="5" t="str">
        <f>IF(A444="","",VLOOKUP($A444,'Infos Gerais'!$A$2:$I$101,7,FALSE))</f>
        <v>FCS</v>
      </c>
      <c r="D444" s="6" t="str">
        <f>IF(C444="","",VLOOKUP($A444,'Infos Gerais'!$A$2:$I$101,9,FALSE))</f>
        <v>APPA</v>
      </c>
      <c r="E444" s="7" t="str">
        <f t="array" ref="E444">IFERROR(IF(G444="","",INDEX(Avaliações!$E$2:$E$1247,MATCH(A444&amp;G444,Avaliações!$A$2:$A$1247&amp;Avaliações!$G$2:$G$1247,FALSE))),"")</f>
        <v>1º Termo Aditivo</v>
      </c>
      <c r="F444" s="43" t="str">
        <f t="array" ref="F444">IFERROR(IF(G444="","",IF(INDEX(Avaliações!$F$2:$F$1247,MATCH(A444&amp;G444,Avaliações!$A$2:$A$1247&amp;Avaliações!$G$2:$G$1247,FALSE))=0,"",INDEX(Avaliações!$F$2:$F$1247,MATCH(A444&amp;G444,Avaliações!$A$2:$A$1247&amp;Avaliações!$G$2:$G$1247,FALSE)))),"")</f>
        <v/>
      </c>
      <c r="G444" s="176">
        <v>9</v>
      </c>
      <c r="H444" s="126" t="s">
        <v>47</v>
      </c>
      <c r="I444" s="135">
        <f t="array" ref="I444">IFERROR(IF(G444="","",INDEX(Avaliações!H$2:H$688,MATCH($A444&amp;$G444,Avaliações!$A$2:$A$688&amp;Avaliações!$G$2:$G$688,FALSE))),"")</f>
        <v>43739</v>
      </c>
      <c r="J444" s="138">
        <f t="array" ref="J444">IFERROR(IF(E444="","",INDEX(Avaliações!I$2:I$1247,MATCH($A444&amp;$G444,Avaliações!$A$2:$A$1247&amp;Avaliações!$G$2:$G$1247,FALSE))),"")</f>
        <v>43800</v>
      </c>
      <c r="K444" s="178" t="s">
        <v>995</v>
      </c>
    </row>
    <row r="445" spans="1:11" x14ac:dyDescent="0.25">
      <c r="A445" s="96" t="s">
        <v>536</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1º Termo Aditivo</v>
      </c>
      <c r="F445" s="43" t="str">
        <f t="array" ref="F445">IFERROR(IF(G445="","",IF(INDEX(Avaliações!$F$2:$F$1247,MATCH(A445&amp;G445,Avaliações!$A$2:$A$1247&amp;Avaliações!$G$2:$G$1247,FALSE))=0,"",INDEX(Avaliações!$F$2:$F$1247,MATCH(A445&amp;G445,Avaliações!$A$2:$A$1247&amp;Avaliações!$G$2:$G$1247,FALSE)))),"")</f>
        <v/>
      </c>
      <c r="G445" s="176">
        <v>1</v>
      </c>
      <c r="H445" s="126" t="s">
        <v>32</v>
      </c>
      <c r="I445" s="135">
        <f t="array" ref="I445">IFERROR(IF(G445="","",INDEX(Avaliações!H$2:H$688,MATCH($A445&amp;$G445,Avaliações!$A$2:$A$688&amp;Avaliações!$G$2:$G$688,FALSE))),"")</f>
        <v>43252</v>
      </c>
      <c r="J445" s="138">
        <f t="array" ref="J445">IFERROR(IF(E445="","",INDEX(Avaliações!I$2:I$1247,MATCH($A445&amp;$G445,Avaliações!$A$2:$A$1247&amp;Avaliações!$G$2:$G$1247,FALSE))),"")</f>
        <v>43313</v>
      </c>
      <c r="K445" s="178" t="s">
        <v>996</v>
      </c>
    </row>
    <row r="446" spans="1:11" x14ac:dyDescent="0.25">
      <c r="A446" s="96" t="s">
        <v>536</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1º Termo Aditivo</v>
      </c>
      <c r="F446" s="43" t="str">
        <f t="array" ref="F446">IFERROR(IF(G446="","",IF(INDEX(Avaliações!$F$2:$F$1247,MATCH(A446&amp;G446,Avaliações!$A$2:$A$1247&amp;Avaliações!$G$2:$G$1247,FALSE))=0,"",INDEX(Avaliações!$F$2:$F$1247,MATCH(A446&amp;G446,Avaliações!$A$2:$A$1247&amp;Avaliações!$G$2:$G$1247,FALSE)))),"")</f>
        <v/>
      </c>
      <c r="G446" s="176">
        <v>1</v>
      </c>
      <c r="H446" s="126" t="s">
        <v>38</v>
      </c>
      <c r="I446" s="135">
        <f t="array" ref="I446">IFERROR(IF(G446="","",INDEX(Avaliações!H$2:H$688,MATCH($A446&amp;$G446,Avaliações!$A$2:$A$688&amp;Avaliações!$G$2:$G$688,FALSE))),"")</f>
        <v>43252</v>
      </c>
      <c r="J446" s="138">
        <f t="array" ref="J446">IFERROR(IF(E446="","",INDEX(Avaliações!I$2:I$1247,MATCH($A446&amp;$G446,Avaliações!$A$2:$A$1247&amp;Avaliações!$G$2:$G$1247,FALSE))),"")</f>
        <v>43313</v>
      </c>
      <c r="K446" s="178"/>
    </row>
    <row r="447" spans="1:11" x14ac:dyDescent="0.25">
      <c r="A447" s="96" t="s">
        <v>536</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1º Termo Aditivo</v>
      </c>
      <c r="F447" s="43" t="str">
        <f t="array" ref="F447">IFERROR(IF(G447="","",IF(INDEX(Avaliações!$F$2:$F$1247,MATCH(A447&amp;G447,Avaliações!$A$2:$A$1247&amp;Avaliações!$G$2:$G$1247,FALSE))=0,"",INDEX(Avaliações!$F$2:$F$1247,MATCH(A447&amp;G447,Avaliações!$A$2:$A$1247&amp;Avaliações!$G$2:$G$1247,FALSE)))),"")</f>
        <v/>
      </c>
      <c r="G447" s="176">
        <v>1</v>
      </c>
      <c r="H447" s="126" t="s">
        <v>47</v>
      </c>
      <c r="I447" s="135">
        <f t="array" ref="I447">IFERROR(IF(G447="","",INDEX(Avaliações!H$2:H$688,MATCH($A447&amp;$G447,Avaliações!$A$2:$A$688&amp;Avaliações!$G$2:$G$688,FALSE))),"")</f>
        <v>43252</v>
      </c>
      <c r="J447" s="138">
        <f t="array" ref="J447">IFERROR(IF(E447="","",INDEX(Avaliações!I$2:I$1247,MATCH($A447&amp;$G447,Avaliações!$A$2:$A$1247&amp;Avaliações!$G$2:$G$1247,FALSE))),"")</f>
        <v>43313</v>
      </c>
      <c r="K447" s="91" t="s">
        <v>997</v>
      </c>
    </row>
    <row r="448" spans="1:11" x14ac:dyDescent="0.25">
      <c r="A448" s="96" t="s">
        <v>536</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1º Termo Aditivo</v>
      </c>
      <c r="F448" s="43" t="str">
        <f t="array" ref="F448">IFERROR(IF(G448="","",IF(INDEX(Avaliações!$F$2:$F$1247,MATCH(A448&amp;G448,Avaliações!$A$2:$A$1247&amp;Avaliações!$G$2:$G$1247,FALSE))=0,"",INDEX(Avaliações!$F$2:$F$1247,MATCH(A448&amp;G448,Avaliações!$A$2:$A$1247&amp;Avaliações!$G$2:$G$1247,FALSE)))),"")</f>
        <v/>
      </c>
      <c r="G448" s="176">
        <v>1</v>
      </c>
      <c r="H448" s="126" t="s">
        <v>50</v>
      </c>
      <c r="I448" s="135">
        <f t="array" ref="I448">IFERROR(IF(G448="","",INDEX(Avaliações!H$2:H$688,MATCH($A448&amp;$G448,Avaliações!$A$2:$A$688&amp;Avaliações!$G$2:$G$688,FALSE))),"")</f>
        <v>43252</v>
      </c>
      <c r="J448" s="138">
        <f t="array" ref="J448">IFERROR(IF(E448="","",INDEX(Avaliações!I$2:I$1247,MATCH($A448&amp;$G448,Avaliações!$A$2:$A$1247&amp;Avaliações!$G$2:$G$1247,FALSE))),"")</f>
        <v>43313</v>
      </c>
      <c r="K448" s="91" t="s">
        <v>998</v>
      </c>
    </row>
    <row r="449" spans="1:11" x14ac:dyDescent="0.25">
      <c r="A449" s="96" t="s">
        <v>536</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2º Termo Aditivo</v>
      </c>
      <c r="F449" s="43" t="str">
        <f t="array" ref="F449">IFERROR(IF(G449="","",IF(INDEX(Avaliações!$F$2:$F$1247,MATCH(A449&amp;G449,Avaliações!$A$2:$A$1247&amp;Avaliações!$G$2:$G$1247,FALSE))=0,"",INDEX(Avaliações!$F$2:$F$1247,MATCH(A449&amp;G449,Avaliações!$A$2:$A$1247&amp;Avaliações!$G$2:$G$1247,FALSE)))),"")</f>
        <v/>
      </c>
      <c r="G449" s="176">
        <v>2</v>
      </c>
      <c r="H449" s="126" t="s">
        <v>32</v>
      </c>
      <c r="I449" s="135">
        <f t="array" ref="I449">IFERROR(IF(G449="","",INDEX(Avaliações!H$2:H$688,MATCH($A449&amp;$G449,Avaliações!$A$2:$A$688&amp;Avaliações!$G$2:$G$688,FALSE))),"")</f>
        <v>43344</v>
      </c>
      <c r="J449" s="138">
        <f t="array" ref="J449">IFERROR(IF(E449="","",INDEX(Avaliações!I$2:I$1247,MATCH($A449&amp;$G449,Avaliações!$A$2:$A$1247&amp;Avaliações!$G$2:$G$1247,FALSE))),"")</f>
        <v>43405</v>
      </c>
      <c r="K449" s="91" t="s">
        <v>999</v>
      </c>
    </row>
    <row r="450" spans="1:11" x14ac:dyDescent="0.25">
      <c r="A450" s="96" t="s">
        <v>536</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2º Termo Aditivo</v>
      </c>
      <c r="F450" s="43" t="str">
        <f t="array" ref="F450">IFERROR(IF(G450="","",IF(INDEX(Avaliações!$F$2:$F$1247,MATCH(A450&amp;G450,Avaliações!$A$2:$A$1247&amp;Avaliações!$G$2:$G$1247,FALSE))=0,"",INDEX(Avaliações!$F$2:$F$1247,MATCH(A450&amp;G450,Avaliações!$A$2:$A$1247&amp;Avaliações!$G$2:$G$1247,FALSE)))),"")</f>
        <v/>
      </c>
      <c r="G450" s="176">
        <v>2</v>
      </c>
      <c r="H450" s="126" t="s">
        <v>38</v>
      </c>
      <c r="I450" s="135">
        <f t="array" ref="I450">IFERROR(IF(G450="","",INDEX(Avaliações!H$2:H$688,MATCH($A450&amp;$G450,Avaliações!$A$2:$A$688&amp;Avaliações!$G$2:$G$688,FALSE))),"")</f>
        <v>43344</v>
      </c>
      <c r="J450" s="138">
        <f t="array" ref="J450">IFERROR(IF(E450="","",INDEX(Avaliações!I$2:I$1247,MATCH($A450&amp;$G450,Avaliações!$A$2:$A$1247&amp;Avaliações!$G$2:$G$1247,FALSE))),"")</f>
        <v>43405</v>
      </c>
      <c r="K450" s="178"/>
    </row>
    <row r="451" spans="1:11" x14ac:dyDescent="0.25">
      <c r="A451" s="96" t="s">
        <v>536</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2º Termo Aditivo</v>
      </c>
      <c r="F451" s="43" t="str">
        <f t="array" ref="F451">IFERROR(IF(G451="","",IF(INDEX(Avaliações!$F$2:$F$1247,MATCH(A451&amp;G451,Avaliações!$A$2:$A$1247&amp;Avaliações!$G$2:$G$1247,FALSE))=0,"",INDEX(Avaliações!$F$2:$F$1247,MATCH(A451&amp;G451,Avaliações!$A$2:$A$1247&amp;Avaliações!$G$2:$G$1247,FALSE)))),"")</f>
        <v/>
      </c>
      <c r="G451" s="176">
        <v>2</v>
      </c>
      <c r="H451" s="126" t="s">
        <v>47</v>
      </c>
      <c r="I451" s="135">
        <f t="array" ref="I451">IFERROR(IF(G451="","",INDEX(Avaliações!H$2:H$688,MATCH($A451&amp;$G451,Avaliações!$A$2:$A$688&amp;Avaliações!$G$2:$G$688,FALSE))),"")</f>
        <v>43344</v>
      </c>
      <c r="J451" s="138">
        <f t="array" ref="J451">IFERROR(IF(E451="","",INDEX(Avaliações!I$2:I$1247,MATCH($A451&amp;$G451,Avaliações!$A$2:$A$1247&amp;Avaliações!$G$2:$G$1247,FALSE))),"")</f>
        <v>43405</v>
      </c>
      <c r="K451" s="178" t="s">
        <v>1000</v>
      </c>
    </row>
    <row r="452" spans="1:11" x14ac:dyDescent="0.25">
      <c r="A452" s="96" t="s">
        <v>536</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2º Termo Aditivo</v>
      </c>
      <c r="F452" s="43" t="str">
        <f t="array" ref="F452">IFERROR(IF(G452="","",IF(INDEX(Avaliações!$F$2:$F$1247,MATCH(A452&amp;G452,Avaliações!$A$2:$A$1247&amp;Avaliações!$G$2:$G$1247,FALSE))=0,"",INDEX(Avaliações!$F$2:$F$1247,MATCH(A452&amp;G452,Avaliações!$A$2:$A$1247&amp;Avaliações!$G$2:$G$1247,FALSE)))),"")</f>
        <v/>
      </c>
      <c r="G452" s="176">
        <v>2</v>
      </c>
      <c r="H452" s="126" t="s">
        <v>50</v>
      </c>
      <c r="I452" s="135">
        <f t="array" ref="I452">IFERROR(IF(G452="","",INDEX(Avaliações!H$2:H$688,MATCH($A452&amp;$G452,Avaliações!$A$2:$A$688&amp;Avaliações!$G$2:$G$688,FALSE))),"")</f>
        <v>43344</v>
      </c>
      <c r="J452" s="138">
        <f t="array" ref="J452">IFERROR(IF(E452="","",INDEX(Avaliações!I$2:I$1247,MATCH($A452&amp;$G452,Avaliações!$A$2:$A$1247&amp;Avaliações!$G$2:$G$1247,FALSE))),"")</f>
        <v>43405</v>
      </c>
      <c r="K452" s="91" t="s">
        <v>1001</v>
      </c>
    </row>
    <row r="453" spans="1:11" x14ac:dyDescent="0.25">
      <c r="A453" s="96" t="s">
        <v>536</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3º Termo Aditivo</v>
      </c>
      <c r="F453" s="43" t="str">
        <f t="array" ref="F453">IFERROR(IF(G453="","",IF(INDEX(Avaliações!$F$2:$F$1247,MATCH(A453&amp;G453,Avaliações!$A$2:$A$1247&amp;Avaliações!$G$2:$G$1247,FALSE))=0,"",INDEX(Avaliações!$F$2:$F$1247,MATCH(A453&amp;G453,Avaliações!$A$2:$A$1247&amp;Avaliações!$G$2:$G$1247,FALSE)))),"")</f>
        <v/>
      </c>
      <c r="G453" s="176">
        <v>3</v>
      </c>
      <c r="H453" s="126" t="s">
        <v>32</v>
      </c>
      <c r="I453" s="135">
        <f t="array" ref="I453">IFERROR(IF(G453="","",INDEX(Avaliações!H$2:H$688,MATCH($A453&amp;$G453,Avaliações!$A$2:$A$688&amp;Avaliações!$G$2:$G$688,FALSE))),"")</f>
        <v>43435</v>
      </c>
      <c r="J453" s="138">
        <f t="array" ref="J453">IFERROR(IF(E453="","",INDEX(Avaliações!I$2:I$1247,MATCH($A453&amp;$G453,Avaliações!$A$2:$A$1247&amp;Avaliações!$G$2:$G$1247,FALSE))),"")</f>
        <v>43497</v>
      </c>
      <c r="K453" s="178" t="s">
        <v>1002</v>
      </c>
    </row>
    <row r="454" spans="1:11" x14ac:dyDescent="0.25">
      <c r="A454" s="96" t="s">
        <v>536</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3º Termo Aditivo</v>
      </c>
      <c r="F454" s="43" t="str">
        <f t="array" ref="F454">IFERROR(IF(G454="","",IF(INDEX(Avaliações!$F$2:$F$1247,MATCH(A454&amp;G454,Avaliações!$A$2:$A$1247&amp;Avaliações!$G$2:$G$1247,FALSE))=0,"",INDEX(Avaliações!$F$2:$F$1247,MATCH(A454&amp;G454,Avaliações!$A$2:$A$1247&amp;Avaliações!$G$2:$G$1247,FALSE)))),"")</f>
        <v/>
      </c>
      <c r="G454" s="176">
        <v>3</v>
      </c>
      <c r="H454" s="126" t="s">
        <v>38</v>
      </c>
      <c r="I454" s="135">
        <f t="array" ref="I454">IFERROR(IF(G454="","",INDEX(Avaliações!H$2:H$688,MATCH($A454&amp;$G454,Avaliações!$A$2:$A$688&amp;Avaliações!$G$2:$G$688,FALSE))),"")</f>
        <v>43435</v>
      </c>
      <c r="J454" s="138">
        <f t="array" ref="J454">IFERROR(IF(E454="","",INDEX(Avaliações!I$2:I$1247,MATCH($A454&amp;$G454,Avaliações!$A$2:$A$1247&amp;Avaliações!$G$2:$G$1247,FALSE))),"")</f>
        <v>43497</v>
      </c>
      <c r="K454" s="178"/>
    </row>
    <row r="455" spans="1:11" x14ac:dyDescent="0.25">
      <c r="A455" s="96" t="s">
        <v>536</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3º Termo Aditivo</v>
      </c>
      <c r="F455" s="43" t="str">
        <f t="array" ref="F455">IFERROR(IF(G455="","",IF(INDEX(Avaliações!$F$2:$F$1247,MATCH(A455&amp;G455,Avaliações!$A$2:$A$1247&amp;Avaliações!$G$2:$G$1247,FALSE))=0,"",INDEX(Avaliações!$F$2:$F$1247,MATCH(A455&amp;G455,Avaliações!$A$2:$A$1247&amp;Avaliações!$G$2:$G$1247,FALSE)))),"")</f>
        <v/>
      </c>
      <c r="G455" s="176">
        <v>3</v>
      </c>
      <c r="H455" s="126" t="s">
        <v>47</v>
      </c>
      <c r="I455" s="135">
        <f t="array" ref="I455">IFERROR(IF(G455="","",INDEX(Avaliações!H$2:H$688,MATCH($A455&amp;$G455,Avaliações!$A$2:$A$688&amp;Avaliações!$G$2:$G$688,FALSE))),"")</f>
        <v>43435</v>
      </c>
      <c r="J455" s="138">
        <f t="array" ref="J455">IFERROR(IF(E455="","",INDEX(Avaliações!I$2:I$1247,MATCH($A455&amp;$G455,Avaliações!$A$2:$A$1247&amp;Avaliações!$G$2:$G$1247,FALSE))),"")</f>
        <v>43497</v>
      </c>
      <c r="K455" s="178" t="s">
        <v>1003</v>
      </c>
    </row>
    <row r="456" spans="1:11" x14ac:dyDescent="0.25">
      <c r="A456" s="96" t="s">
        <v>536</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3º Termo Aditivo</v>
      </c>
      <c r="F456" s="43" t="str">
        <f t="array" ref="F456">IFERROR(IF(G456="","",IF(INDEX(Avaliações!$F$2:$F$1247,MATCH(A456&amp;G456,Avaliações!$A$2:$A$1247&amp;Avaliações!$G$2:$G$1247,FALSE))=0,"",INDEX(Avaliações!$F$2:$F$1247,MATCH(A456&amp;G456,Avaliações!$A$2:$A$1247&amp;Avaliações!$G$2:$G$1247,FALSE)))),"")</f>
        <v/>
      </c>
      <c r="G456" s="176">
        <v>3</v>
      </c>
      <c r="H456" s="126" t="s">
        <v>50</v>
      </c>
      <c r="I456" s="135">
        <f t="array" ref="I456">IFERROR(IF(G456="","",INDEX(Avaliações!H$2:H$688,MATCH($A456&amp;$G456,Avaliações!$A$2:$A$688&amp;Avaliações!$G$2:$G$688,FALSE))),"")</f>
        <v>43435</v>
      </c>
      <c r="J456" s="138">
        <f t="array" ref="J456">IFERROR(IF(E456="","",INDEX(Avaliações!I$2:I$1247,MATCH($A456&amp;$G456,Avaliações!$A$2:$A$1247&amp;Avaliações!$G$2:$G$1247,FALSE))),"")</f>
        <v>43497</v>
      </c>
      <c r="K456" s="178"/>
    </row>
    <row r="457" spans="1:11" x14ac:dyDescent="0.25">
      <c r="A457" s="96" t="s">
        <v>536</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3º Termo Aditivo</v>
      </c>
      <c r="F457" s="43" t="str">
        <f t="array" ref="F457">IFERROR(IF(G457="","",IF(INDEX(Avaliações!$F$2:$F$1247,MATCH(A457&amp;G457,Avaliações!$A$2:$A$1247&amp;Avaliações!$G$2:$G$1247,FALSE))=0,"",INDEX(Avaliações!$F$2:$F$1247,MATCH(A457&amp;G457,Avaliações!$A$2:$A$1247&amp;Avaliações!$G$2:$G$1247,FALSE)))),"")</f>
        <v/>
      </c>
      <c r="G457" s="176">
        <v>4</v>
      </c>
      <c r="H457" s="126" t="s">
        <v>32</v>
      </c>
      <c r="I457" s="135">
        <f t="array" ref="I457">IFERROR(IF(G457="","",INDEX(Avaliações!H$2:H$688,MATCH($A457&amp;$G457,Avaliações!$A$2:$A$688&amp;Avaliações!$G$2:$G$688,FALSE))),"")</f>
        <v>43525</v>
      </c>
      <c r="J457" s="138">
        <f t="array" ref="J457">IFERROR(IF(E457="","",INDEX(Avaliações!I$2:I$1247,MATCH($A457&amp;$G457,Avaliações!$A$2:$A$1247&amp;Avaliações!$G$2:$G$1247,FALSE))),"")</f>
        <v>43586</v>
      </c>
      <c r="K457" s="178" t="s">
        <v>1004</v>
      </c>
    </row>
    <row r="458" spans="1:11" x14ac:dyDescent="0.25">
      <c r="A458" s="96" t="s">
        <v>536</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3º Termo Aditivo</v>
      </c>
      <c r="F458" s="43" t="str">
        <f t="array" ref="F458">IFERROR(IF(G458="","",IF(INDEX(Avaliações!$F$2:$F$1247,MATCH(A458&amp;G458,Avaliações!$A$2:$A$1247&amp;Avaliações!$G$2:$G$1247,FALSE))=0,"",INDEX(Avaliações!$F$2:$F$1247,MATCH(A458&amp;G458,Avaliações!$A$2:$A$1247&amp;Avaliações!$G$2:$G$1247,FALSE)))),"")</f>
        <v/>
      </c>
      <c r="G458" s="176">
        <v>4</v>
      </c>
      <c r="H458" s="126" t="s">
        <v>38</v>
      </c>
      <c r="I458" s="135">
        <f t="array" ref="I458">IFERROR(IF(G458="","",INDEX(Avaliações!H$2:H$688,MATCH($A458&amp;$G458,Avaliações!$A$2:$A$688&amp;Avaliações!$G$2:$G$688,FALSE))),"")</f>
        <v>43525</v>
      </c>
      <c r="J458" s="138">
        <f t="array" ref="J458">IFERROR(IF(E458="","",INDEX(Avaliações!I$2:I$1247,MATCH($A458&amp;$G458,Avaliações!$A$2:$A$1247&amp;Avaliações!$G$2:$G$1247,FALSE))),"")</f>
        <v>43586</v>
      </c>
      <c r="K458" s="178" t="s">
        <v>1005</v>
      </c>
    </row>
    <row r="459" spans="1:11" x14ac:dyDescent="0.25">
      <c r="A459" s="96" t="s">
        <v>536</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3º Termo Aditivo</v>
      </c>
      <c r="F459" s="43" t="str">
        <f t="array" ref="F459">IFERROR(IF(G459="","",IF(INDEX(Avaliações!$F$2:$F$1247,MATCH(A459&amp;G459,Avaliações!$A$2:$A$1247&amp;Avaliações!$G$2:$G$1247,FALSE))=0,"",INDEX(Avaliações!$F$2:$F$1247,MATCH(A459&amp;G459,Avaliações!$A$2:$A$1247&amp;Avaliações!$G$2:$G$1247,FALSE)))),"")</f>
        <v/>
      </c>
      <c r="G459" s="176">
        <v>4</v>
      </c>
      <c r="H459" s="126" t="s">
        <v>47</v>
      </c>
      <c r="I459" s="135">
        <f t="array" ref="I459">IFERROR(IF(G459="","",INDEX(Avaliações!H$2:H$688,MATCH($A459&amp;$G459,Avaliações!$A$2:$A$688&amp;Avaliações!$G$2:$G$688,FALSE))),"")</f>
        <v>43525</v>
      </c>
      <c r="J459" s="138">
        <f t="array" ref="J459">IFERROR(IF(E459="","",INDEX(Avaliações!I$2:I$1247,MATCH($A459&amp;$G459,Avaliações!$A$2:$A$1247&amp;Avaliações!$G$2:$G$1247,FALSE))),"")</f>
        <v>43586</v>
      </c>
      <c r="K459" s="178"/>
    </row>
    <row r="460" spans="1:11" x14ac:dyDescent="0.25">
      <c r="A460" s="96" t="s">
        <v>536</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3º Termo Aditivo</v>
      </c>
      <c r="F460" s="43" t="str">
        <f t="array" ref="F460">IFERROR(IF(G460="","",IF(INDEX(Avaliações!$F$2:$F$1247,MATCH(A460&amp;G460,Avaliações!$A$2:$A$1247&amp;Avaliações!$G$2:$G$1247,FALSE))=0,"",INDEX(Avaliações!$F$2:$F$1247,MATCH(A460&amp;G460,Avaliações!$A$2:$A$1247&amp;Avaliações!$G$2:$G$1247,FALSE)))),"")</f>
        <v/>
      </c>
      <c r="G460" s="176">
        <v>4</v>
      </c>
      <c r="H460" s="126" t="s">
        <v>50</v>
      </c>
      <c r="I460" s="135">
        <f t="array" ref="I460">IFERROR(IF(G460="","",INDEX(Avaliações!H$2:H$688,MATCH($A460&amp;$G460,Avaliações!$A$2:$A$688&amp;Avaliações!$G$2:$G$688,FALSE))),"")</f>
        <v>43525</v>
      </c>
      <c r="J460" s="138">
        <f t="array" ref="J460">IFERROR(IF(E460="","",INDEX(Avaliações!I$2:I$1247,MATCH($A460&amp;$G460,Avaliações!$A$2:$A$1247&amp;Avaliações!$G$2:$G$1247,FALSE))),"")</f>
        <v>43586</v>
      </c>
      <c r="K460" s="178"/>
    </row>
    <row r="461" spans="1:11" x14ac:dyDescent="0.25">
      <c r="A461" s="96" t="s">
        <v>536</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3º Termo Aditivo</v>
      </c>
      <c r="F461" s="43" t="str">
        <f t="array" ref="F461">IFERROR(IF(G461="","",IF(INDEX(Avaliações!$F$2:$F$1247,MATCH(A461&amp;G461,Avaliações!$A$2:$A$1247&amp;Avaliações!$G$2:$G$1247,FALSE))=0,"",INDEX(Avaliações!$F$2:$F$1247,MATCH(A461&amp;G461,Avaliações!$A$2:$A$1247&amp;Avaliações!$G$2:$G$1247,FALSE)))),"")</f>
        <v/>
      </c>
      <c r="G461" s="176">
        <v>5</v>
      </c>
      <c r="H461" s="126" t="s">
        <v>32</v>
      </c>
      <c r="I461" s="135">
        <f t="array" ref="I461">IFERROR(IF(G461="","",INDEX(Avaliações!H$2:H$688,MATCH($A461&amp;$G461,Avaliações!$A$2:$A$688&amp;Avaliações!$G$2:$G$688,FALSE))),"")</f>
        <v>43617</v>
      </c>
      <c r="J461" s="138">
        <f t="array" ref="J461">IFERROR(IF(E461="","",INDEX(Avaliações!I$2:I$1247,MATCH($A461&amp;$G461,Avaliações!$A$2:$A$1247&amp;Avaliações!$G$2:$G$1247,FALSE))),"")</f>
        <v>43678</v>
      </c>
      <c r="K461" s="178" t="s">
        <v>1006</v>
      </c>
    </row>
    <row r="462" spans="1:11" x14ac:dyDescent="0.25">
      <c r="A462" s="96" t="s">
        <v>536</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3º Termo Aditivo</v>
      </c>
      <c r="F462" s="43" t="str">
        <f t="array" ref="F462">IFERROR(IF(G462="","",IF(INDEX(Avaliações!$F$2:$F$1247,MATCH(A462&amp;G462,Avaliações!$A$2:$A$1247&amp;Avaliações!$G$2:$G$1247,FALSE))=0,"",INDEX(Avaliações!$F$2:$F$1247,MATCH(A462&amp;G462,Avaliações!$A$2:$A$1247&amp;Avaliações!$G$2:$G$1247,FALSE)))),"")</f>
        <v/>
      </c>
      <c r="G462" s="176">
        <v>5</v>
      </c>
      <c r="H462" s="126" t="s">
        <v>38</v>
      </c>
      <c r="I462" s="135">
        <f t="array" ref="I462">IFERROR(IF(G462="","",INDEX(Avaliações!H$2:H$688,MATCH($A462&amp;$G462,Avaliações!$A$2:$A$688&amp;Avaliações!$G$2:$G$688,FALSE))),"")</f>
        <v>43617</v>
      </c>
      <c r="J462" s="138">
        <f t="array" ref="J462">IFERROR(IF(E462="","",INDEX(Avaliações!I$2:I$1247,MATCH($A462&amp;$G462,Avaliações!$A$2:$A$1247&amp;Avaliações!$G$2:$G$1247,FALSE))),"")</f>
        <v>43678</v>
      </c>
      <c r="K462" s="178" t="s">
        <v>1007</v>
      </c>
    </row>
    <row r="463" spans="1:11" x14ac:dyDescent="0.25">
      <c r="A463" s="96" t="s">
        <v>536</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3º Termo Aditivo</v>
      </c>
      <c r="F463" s="43" t="str">
        <f t="array" ref="F463">IFERROR(IF(G463="","",IF(INDEX(Avaliações!$F$2:$F$1247,MATCH(A463&amp;G463,Avaliações!$A$2:$A$1247&amp;Avaliações!$G$2:$G$1247,FALSE))=0,"",INDEX(Avaliações!$F$2:$F$1247,MATCH(A463&amp;G463,Avaliações!$A$2:$A$1247&amp;Avaliações!$G$2:$G$1247,FALSE)))),"")</f>
        <v/>
      </c>
      <c r="G463" s="176">
        <v>5</v>
      </c>
      <c r="H463" s="126" t="s">
        <v>47</v>
      </c>
      <c r="I463" s="135">
        <f t="array" ref="I463">IFERROR(IF(G463="","",INDEX(Avaliações!H$2:H$688,MATCH($A463&amp;$G463,Avaliações!$A$2:$A$688&amp;Avaliações!$G$2:$G$688,FALSE))),"")</f>
        <v>43617</v>
      </c>
      <c r="J463" s="138">
        <f t="array" ref="J463">IFERROR(IF(E463="","",INDEX(Avaliações!I$2:I$1247,MATCH($A463&amp;$G463,Avaliações!$A$2:$A$1247&amp;Avaliações!$G$2:$G$1247,FALSE))),"")</f>
        <v>43678</v>
      </c>
      <c r="K463" s="178" t="s">
        <v>1003</v>
      </c>
    </row>
    <row r="464" spans="1:11" x14ac:dyDescent="0.25">
      <c r="A464" s="96" t="s">
        <v>536</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3º Termo Aditivo</v>
      </c>
      <c r="F464" s="43" t="str">
        <f t="array" ref="F464">IFERROR(IF(G464="","",IF(INDEX(Avaliações!$F$2:$F$1247,MATCH(A464&amp;G464,Avaliações!$A$2:$A$1247&amp;Avaliações!$G$2:$G$1247,FALSE))=0,"",INDEX(Avaliações!$F$2:$F$1247,MATCH(A464&amp;G464,Avaliações!$A$2:$A$1247&amp;Avaliações!$G$2:$G$1247,FALSE)))),"")</f>
        <v/>
      </c>
      <c r="G464" s="176">
        <v>5</v>
      </c>
      <c r="H464" s="126" t="s">
        <v>50</v>
      </c>
      <c r="I464" s="135">
        <f t="array" ref="I464">IFERROR(IF(G464="","",INDEX(Avaliações!H$2:H$688,MATCH($A464&amp;$G464,Avaliações!$A$2:$A$688&amp;Avaliações!$G$2:$G$688,FALSE))),"")</f>
        <v>43617</v>
      </c>
      <c r="J464" s="138">
        <f t="array" ref="J464">IFERROR(IF(E464="","",INDEX(Avaliações!I$2:I$1247,MATCH($A464&amp;$G464,Avaliações!$A$2:$A$1247&amp;Avaliações!$G$2:$G$1247,FALSE))),"")</f>
        <v>43678</v>
      </c>
      <c r="K464" s="178"/>
    </row>
    <row r="465" spans="1:11" x14ac:dyDescent="0.25">
      <c r="A465" s="96" t="s">
        <v>536</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3º Termo Aditivo</v>
      </c>
      <c r="F465" s="43" t="str">
        <f t="array" ref="F465">IFERROR(IF(G465="","",IF(INDEX(Avaliações!$F$2:$F$1247,MATCH(A465&amp;G465,Avaliações!$A$2:$A$1247&amp;Avaliações!$G$2:$G$1247,FALSE))=0,"",INDEX(Avaliações!$F$2:$F$1247,MATCH(A465&amp;G465,Avaliações!$A$2:$A$1247&amp;Avaliações!$G$2:$G$1247,FALSE)))),"")</f>
        <v/>
      </c>
      <c r="G465" s="176">
        <v>6</v>
      </c>
      <c r="H465" s="126" t="s">
        <v>32</v>
      </c>
      <c r="I465" s="135">
        <f t="array" ref="I465">IFERROR(IF(G465="","",INDEX(Avaliações!H$2:H$688,MATCH($A465&amp;$G465,Avaliações!$A$2:$A$688&amp;Avaliações!$G$2:$G$688,FALSE))),"")</f>
        <v>43709</v>
      </c>
      <c r="J465" s="138">
        <f t="array" ref="J465">IFERROR(IF(E465="","",INDEX(Avaliações!I$2:I$1247,MATCH($A465&amp;$G465,Avaliações!$A$2:$A$1247&amp;Avaliações!$G$2:$G$1247,FALSE))),"")</f>
        <v>43770</v>
      </c>
      <c r="K465" s="178" t="s">
        <v>1008</v>
      </c>
    </row>
    <row r="466" spans="1:11" x14ac:dyDescent="0.25">
      <c r="A466" s="96" t="s">
        <v>536</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3º Termo Aditivo</v>
      </c>
      <c r="F466" s="43" t="str">
        <f t="array" ref="F466">IFERROR(IF(G466="","",IF(INDEX(Avaliações!$F$2:$F$1247,MATCH(A466&amp;G466,Avaliações!$A$2:$A$1247&amp;Avaliações!$G$2:$G$1247,FALSE))=0,"",INDEX(Avaliações!$F$2:$F$1247,MATCH(A466&amp;G466,Avaliações!$A$2:$A$1247&amp;Avaliações!$G$2:$G$1247,FALSE)))),"")</f>
        <v/>
      </c>
      <c r="G466" s="176">
        <v>6</v>
      </c>
      <c r="H466" s="126" t="s">
        <v>38</v>
      </c>
      <c r="I466" s="135">
        <f t="array" ref="I466">IFERROR(IF(G466="","",INDEX(Avaliações!H$2:H$688,MATCH($A466&amp;$G466,Avaliações!$A$2:$A$688&amp;Avaliações!$G$2:$G$688,FALSE))),"")</f>
        <v>43709</v>
      </c>
      <c r="J466" s="138">
        <f t="array" ref="J466">IFERROR(IF(E466="","",INDEX(Avaliações!I$2:I$1247,MATCH($A466&amp;$G466,Avaliações!$A$2:$A$1247&amp;Avaliações!$G$2:$G$1247,FALSE))),"")</f>
        <v>43770</v>
      </c>
      <c r="K466" s="178" t="s">
        <v>1009</v>
      </c>
    </row>
    <row r="467" spans="1:11" x14ac:dyDescent="0.25">
      <c r="A467" s="96" t="s">
        <v>536</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3º Termo Aditivo</v>
      </c>
      <c r="F467" s="43" t="str">
        <f t="array" ref="F467">IFERROR(IF(G467="","",IF(INDEX(Avaliações!$F$2:$F$1247,MATCH(A467&amp;G467,Avaliações!$A$2:$A$1247&amp;Avaliações!$G$2:$G$1247,FALSE))=0,"",INDEX(Avaliações!$F$2:$F$1247,MATCH(A467&amp;G467,Avaliações!$A$2:$A$1247&amp;Avaliações!$G$2:$G$1247,FALSE)))),"")</f>
        <v/>
      </c>
      <c r="G467" s="176">
        <v>6</v>
      </c>
      <c r="H467" s="126" t="s">
        <v>47</v>
      </c>
      <c r="I467" s="135">
        <f t="array" ref="I467">IFERROR(IF(G467="","",INDEX(Avaliações!H$2:H$688,MATCH($A467&amp;$G467,Avaliações!$A$2:$A$688&amp;Avaliações!$G$2:$G$688,FALSE))),"")</f>
        <v>43709</v>
      </c>
      <c r="J467" s="138">
        <f t="array" ref="J467">IFERROR(IF(E467="","",INDEX(Avaliações!I$2:I$1247,MATCH($A467&amp;$G467,Avaliações!$A$2:$A$1247&amp;Avaliações!$G$2:$G$1247,FALSE))),"")</f>
        <v>43770</v>
      </c>
      <c r="K467" s="178" t="s">
        <v>1010</v>
      </c>
    </row>
    <row r="468" spans="1:11" x14ac:dyDescent="0.25">
      <c r="A468" s="96" t="s">
        <v>536</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3º Termo Aditivo</v>
      </c>
      <c r="F468" s="43" t="str">
        <f t="array" ref="F468">IFERROR(IF(G468="","",IF(INDEX(Avaliações!$F$2:$F$1247,MATCH(A468&amp;G468,Avaliações!$A$2:$A$1247&amp;Avaliações!$G$2:$G$1247,FALSE))=0,"",INDEX(Avaliações!$F$2:$F$1247,MATCH(A468&amp;G468,Avaliações!$A$2:$A$1247&amp;Avaliações!$G$2:$G$1247,FALSE)))),"")</f>
        <v/>
      </c>
      <c r="G468" s="176">
        <v>6</v>
      </c>
      <c r="H468" s="126" t="s">
        <v>50</v>
      </c>
      <c r="I468" s="135">
        <f t="array" ref="I468">IFERROR(IF(G468="","",INDEX(Avaliações!H$2:H$688,MATCH($A468&amp;$G468,Avaliações!$A$2:$A$688&amp;Avaliações!$G$2:$G$688,FALSE))),"")</f>
        <v>43709</v>
      </c>
      <c r="J468" s="138">
        <f t="array" ref="J468">IFERROR(IF(E468="","",INDEX(Avaliações!I$2:I$1247,MATCH($A468&amp;$G468,Avaliações!$A$2:$A$1247&amp;Avaliações!$G$2:$G$1247,FALSE))),"")</f>
        <v>43770</v>
      </c>
      <c r="K468" s="178"/>
    </row>
    <row r="469" spans="1:11" x14ac:dyDescent="0.25">
      <c r="A469" s="96" t="s">
        <v>536</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3º Termo Aditivo</v>
      </c>
      <c r="F469" s="43" t="str">
        <f t="array" ref="F469">IFERROR(IF(G469="","",IF(INDEX(Avaliações!$F$2:$F$1247,MATCH(A469&amp;G469,Avaliações!$A$2:$A$1247&amp;Avaliações!$G$2:$G$1247,FALSE))=0,"",INDEX(Avaliações!$F$2:$F$1247,MATCH(A469&amp;G469,Avaliações!$A$2:$A$1247&amp;Avaliações!$G$2:$G$1247,FALSE)))),"")</f>
        <v/>
      </c>
      <c r="G469" s="176">
        <v>7</v>
      </c>
      <c r="H469" s="126" t="s">
        <v>32</v>
      </c>
      <c r="I469" s="135">
        <f t="array" ref="I469">IFERROR(IF(G469="","",INDEX(Avaliações!H$2:H$688,MATCH($A469&amp;$G469,Avaliações!$A$2:$A$688&amp;Avaliações!$G$2:$G$688,FALSE))),"")</f>
        <v>43800</v>
      </c>
      <c r="J469" s="138">
        <f t="array" ref="J469">IFERROR(IF(E469="","",INDEX(Avaliações!I$2:I$1247,MATCH($A469&amp;$G469,Avaliações!$A$2:$A$1247&amp;Avaliações!$G$2:$G$1247,FALSE))),"")</f>
        <v>43830</v>
      </c>
      <c r="K469" s="178" t="s">
        <v>1011</v>
      </c>
    </row>
    <row r="470" spans="1:11" x14ac:dyDescent="0.25">
      <c r="A470" s="96" t="s">
        <v>536</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3º Termo Aditivo</v>
      </c>
      <c r="F470" s="43" t="str">
        <f t="array" ref="F470">IFERROR(IF(G470="","",IF(INDEX(Avaliações!$F$2:$F$1247,MATCH(A470&amp;G470,Avaliações!$A$2:$A$1247&amp;Avaliações!$G$2:$G$1247,FALSE))=0,"",INDEX(Avaliações!$F$2:$F$1247,MATCH(A470&amp;G470,Avaliações!$A$2:$A$1247&amp;Avaliações!$G$2:$G$1247,FALSE)))),"")</f>
        <v/>
      </c>
      <c r="G470" s="176">
        <v>7</v>
      </c>
      <c r="H470" s="126" t="s">
        <v>38</v>
      </c>
      <c r="I470" s="135">
        <f t="array" ref="I470">IFERROR(IF(G470="","",INDEX(Avaliações!H$2:H$688,MATCH($A470&amp;$G470,Avaliações!$A$2:$A$688&amp;Avaliações!$G$2:$G$688,FALSE))),"")</f>
        <v>43800</v>
      </c>
      <c r="J470" s="138">
        <f t="array" ref="J470">IFERROR(IF(E470="","",INDEX(Avaliações!I$2:I$1247,MATCH($A470&amp;$G470,Avaliações!$A$2:$A$1247&amp;Avaliações!$G$2:$G$1247,FALSE))),"")</f>
        <v>43830</v>
      </c>
      <c r="K470" s="178" t="s">
        <v>1012</v>
      </c>
    </row>
    <row r="471" spans="1:11" x14ac:dyDescent="0.25">
      <c r="A471" s="96" t="s">
        <v>536</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3º Termo Aditivo</v>
      </c>
      <c r="F471" s="43" t="str">
        <f t="array" ref="F471">IFERROR(IF(G471="","",IF(INDEX(Avaliações!$F$2:$F$1247,MATCH(A471&amp;G471,Avaliações!$A$2:$A$1247&amp;Avaliações!$G$2:$G$1247,FALSE))=0,"",INDEX(Avaliações!$F$2:$F$1247,MATCH(A471&amp;G471,Avaliações!$A$2:$A$1247&amp;Avaliações!$G$2:$G$1247,FALSE)))),"")</f>
        <v/>
      </c>
      <c r="G471" s="176">
        <v>7</v>
      </c>
      <c r="H471" s="126" t="s">
        <v>47</v>
      </c>
      <c r="I471" s="135">
        <f t="array" ref="I471">IFERROR(IF(G471="","",INDEX(Avaliações!H$2:H$688,MATCH($A471&amp;$G471,Avaliações!$A$2:$A$688&amp;Avaliações!$G$2:$G$688,FALSE))),"")</f>
        <v>43800</v>
      </c>
      <c r="J471" s="138">
        <f t="array" ref="J471">IFERROR(IF(E471="","",INDEX(Avaliações!I$2:I$1247,MATCH($A471&amp;$G471,Avaliações!$A$2:$A$1247&amp;Avaliações!$G$2:$G$1247,FALSE))),"")</f>
        <v>43830</v>
      </c>
      <c r="K471" s="178" t="s">
        <v>1013</v>
      </c>
    </row>
    <row r="472" spans="1:11" x14ac:dyDescent="0.25">
      <c r="A472" s="96" t="s">
        <v>536</v>
      </c>
      <c r="B472" s="44" t="str">
        <f>IF(C472="","",VLOOKUP($A472,'Infos Gerais'!$A$2:$D$101,4,FALSE))</f>
        <v>Extinto</v>
      </c>
      <c r="C472" s="5" t="str">
        <f>IF(A472="","",VLOOKUP($A472,'Infos Gerais'!$A$2:$I$101,7,FALSE))</f>
        <v>IEPHA</v>
      </c>
      <c r="D472" s="6" t="str">
        <f>IF(C472="","",VLOOKUP($A472,'Infos Gerais'!$A$2:$I$101,9,FALSE))</f>
        <v>APPA</v>
      </c>
      <c r="E472" s="7" t="str">
        <f t="array" ref="E472">IFERROR(IF(G472="","",INDEX(Avaliações!$E$2:$E$1247,MATCH(A472&amp;G472,Avaliações!$A$2:$A$1247&amp;Avaliações!$G$2:$G$1247,FALSE))),"")</f>
        <v>3º Termo Aditivo</v>
      </c>
      <c r="F472" s="43" t="str">
        <f t="array" ref="F472">IFERROR(IF(G472="","",IF(INDEX(Avaliações!$F$2:$F$1247,MATCH(A472&amp;G472,Avaliações!$A$2:$A$1247&amp;Avaliações!$G$2:$G$1247,FALSE))=0,"",INDEX(Avaliações!$F$2:$F$1247,MATCH(A472&amp;G472,Avaliações!$A$2:$A$1247&amp;Avaliações!$G$2:$G$1247,FALSE)))),"")</f>
        <v/>
      </c>
      <c r="G472" s="176">
        <v>7</v>
      </c>
      <c r="H472" s="126" t="s">
        <v>50</v>
      </c>
      <c r="I472" s="135">
        <f t="array" ref="I472">IFERROR(IF(G472="","",INDEX(Avaliações!H$2:H$688,MATCH($A472&amp;$G472,Avaliações!$A$2:$A$688&amp;Avaliações!$G$2:$G$688,FALSE))),"")</f>
        <v>43800</v>
      </c>
      <c r="J472" s="138">
        <f t="array" ref="J472">IFERROR(IF(E472="","",INDEX(Avaliações!I$2:I$1247,MATCH($A472&amp;$G472,Avaliações!$A$2:$A$1247&amp;Avaliações!$G$2:$G$1247,FALSE))),"")</f>
        <v>43830</v>
      </c>
      <c r="K472" s="178"/>
    </row>
    <row r="473" spans="1:11" x14ac:dyDescent="0.25">
      <c r="A473" s="96" t="s">
        <v>536</v>
      </c>
      <c r="B473" s="44" t="str">
        <f>IF(C473="","",VLOOKUP($A473,'Infos Gerais'!$A$2:$D$101,4,FALSE))</f>
        <v>Extinto</v>
      </c>
      <c r="C473" s="5" t="str">
        <f>IF(A473="","",VLOOKUP($A473,'Infos Gerais'!$A$2:$I$101,7,FALSE))</f>
        <v>IEPHA</v>
      </c>
      <c r="D473" s="6" t="str">
        <f>IF(C473="","",VLOOKUP($A473,'Infos Gerais'!$A$2:$I$101,9,FALSE))</f>
        <v>APPA</v>
      </c>
      <c r="E473" s="7" t="str">
        <f t="array" ref="E473">IFERROR(IF(G473="","",INDEX(Avaliações!$E$2:$E$1247,MATCH(A473&amp;G473,Avaliações!$A$2:$A$1247&amp;Avaliações!$G$2:$G$1247,FALSE))),"")</f>
        <v/>
      </c>
      <c r="F473" s="43" t="str">
        <f t="array" ref="F473">IFERROR(IF(G473="","",IF(INDEX(Avaliações!$F$2:$F$1247,MATCH(A473&amp;G473,Avaliações!$A$2:$A$1247&amp;Avaliações!$G$2:$G$1247,FALSE))=0,"",INDEX(Avaliações!$F$2:$F$1247,MATCH(A473&amp;G473,Avaliações!$A$2:$A$1247&amp;Avaliações!$G$2:$G$1247,FALSE)))),"")</f>
        <v/>
      </c>
      <c r="G473" s="177"/>
      <c r="H473" s="126" t="s">
        <v>50</v>
      </c>
      <c r="I473" s="135">
        <v>43101</v>
      </c>
      <c r="J473" s="138">
        <v>43269</v>
      </c>
      <c r="K473" s="255" t="s">
        <v>1014</v>
      </c>
    </row>
    <row r="474" spans="1:11" x14ac:dyDescent="0.25">
      <c r="A474" s="96" t="s">
        <v>536</v>
      </c>
      <c r="B474" s="44" t="str">
        <f>IF(C474="","",VLOOKUP($A474,'Infos Gerais'!$A$2:$D$101,4,FALSE))</f>
        <v>Extinto</v>
      </c>
      <c r="C474" s="5" t="str">
        <f>IF(A474="","",VLOOKUP($A474,'Infos Gerais'!$A$2:$I$101,7,FALSE))</f>
        <v>IEPHA</v>
      </c>
      <c r="D474" s="6" t="str">
        <f>IF(C474="","",VLOOKUP($A474,'Infos Gerais'!$A$2:$I$101,9,FALSE))</f>
        <v>APPA</v>
      </c>
      <c r="E474" s="7" t="str">
        <f t="array" ref="E474">IFERROR(IF(G474="","",INDEX(Avaliações!$E$2:$E$1247,MATCH(A474&amp;G474,Avaliações!$A$2:$A$1247&amp;Avaliações!$G$2:$G$1247,FALSE))),"")</f>
        <v/>
      </c>
      <c r="F474" s="43" t="str">
        <f t="array" ref="F474">IFERROR(IF(G474="","",IF(INDEX(Avaliações!$F$2:$F$1247,MATCH(A474&amp;G474,Avaliações!$A$2:$A$1247&amp;Avaliações!$G$2:$G$1247,FALSE))=0,"",INDEX(Avaliações!$F$2:$F$1247,MATCH(A474&amp;G474,Avaliações!$A$2:$A$1247&amp;Avaliações!$G$2:$G$1247,FALSE)))),"")</f>
        <v/>
      </c>
      <c r="G474" s="177"/>
      <c r="H474" s="126" t="s">
        <v>47</v>
      </c>
      <c r="I474" s="135">
        <v>43101</v>
      </c>
      <c r="J474" s="138">
        <v>43269</v>
      </c>
      <c r="K474" s="257" t="s">
        <v>1015</v>
      </c>
    </row>
    <row r="475" spans="1:11" x14ac:dyDescent="0.25">
      <c r="A475" s="96" t="s">
        <v>536</v>
      </c>
      <c r="B475" s="44" t="str">
        <f>IF(C475="","",VLOOKUP($A475,'Infos Gerais'!$A$2:$D$101,4,FALSE))</f>
        <v>Extinto</v>
      </c>
      <c r="C475" s="5" t="str">
        <f>IF(A475="","",VLOOKUP($A475,'Infos Gerais'!$A$2:$I$101,7,FALSE))</f>
        <v>IEPHA</v>
      </c>
      <c r="D475" s="6" t="str">
        <f>IF(C475="","",VLOOKUP($A475,'Infos Gerais'!$A$2:$I$101,9,FALSE))</f>
        <v>APPA</v>
      </c>
      <c r="E475" s="7" t="str">
        <f t="array" ref="E475">IFERROR(IF(G475="","",INDEX(Avaliações!$E$2:$E$1247,MATCH(A475&amp;G475,Avaliações!$A$2:$A$1247&amp;Avaliações!$G$2:$G$1247,FALSE))),"")</f>
        <v/>
      </c>
      <c r="F475" s="43" t="str">
        <f t="array" ref="F475">IFERROR(IF(G475="","",IF(INDEX(Avaliações!$F$2:$F$1247,MATCH(A475&amp;G475,Avaliações!$A$2:$A$1247&amp;Avaliações!$G$2:$G$1247,FALSE))=0,"",INDEX(Avaliações!$F$2:$F$1247,MATCH(A475&amp;G475,Avaliações!$A$2:$A$1247&amp;Avaliações!$G$2:$G$1247,FALSE)))),"")</f>
        <v/>
      </c>
      <c r="G475" s="177"/>
      <c r="H475" s="126" t="s">
        <v>32</v>
      </c>
      <c r="I475" s="135">
        <v>43101</v>
      </c>
      <c r="J475" s="138">
        <v>43269</v>
      </c>
      <c r="K475" s="255" t="s">
        <v>1016</v>
      </c>
    </row>
    <row r="476" spans="1:11" x14ac:dyDescent="0.25">
      <c r="A476" s="96" t="s">
        <v>542</v>
      </c>
      <c r="B476" s="44" t="str">
        <f>IF(C476="","",VLOOKUP($A476,'Infos Gerais'!$A$2:$D$101,4,FALSE))</f>
        <v>Extinto</v>
      </c>
      <c r="C476" s="5" t="str">
        <f>IF(A476="","",VLOOKUP($A476,'Infos Gerais'!$A$2:$I$101,7,FALSE))</f>
        <v>SEESP</v>
      </c>
      <c r="D476" s="6" t="str">
        <f>IF(C476="","",VLOOKUP($A476,'Infos Gerais'!$A$2:$I$101,9,FALSE))</f>
        <v>FEEMG</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
      </c>
      <c r="G476" s="176">
        <v>1</v>
      </c>
      <c r="H476" s="126" t="s">
        <v>32</v>
      </c>
      <c r="I476" s="135">
        <f t="array" ref="I476">IFERROR(IF(G476="","",INDEX(Avaliações!H$2:H$688,MATCH($A476&amp;$G476,Avaliações!$A$2:$A$688&amp;Avaliações!$G$2:$G$688,FALSE))),"")</f>
        <v>43132</v>
      </c>
      <c r="J476" s="138">
        <f t="array" ref="J476">IFERROR(IF(E476="","",INDEX(Avaliações!I$2:I$1247,MATCH($A476&amp;$G476,Avaliações!$A$2:$A$1247&amp;Avaliações!$G$2:$G$1247,FALSE))),"")</f>
        <v>43221</v>
      </c>
      <c r="K476" s="178" t="s">
        <v>1017</v>
      </c>
    </row>
    <row r="477" spans="1:11" x14ac:dyDescent="0.25">
      <c r="A477" s="96" t="s">
        <v>542</v>
      </c>
      <c r="B477" s="44" t="str">
        <f>IF(C477="","",VLOOKUP($A477,'Infos Gerais'!$A$2:$D$101,4,FALSE))</f>
        <v>Extinto</v>
      </c>
      <c r="C477" s="5" t="str">
        <f>IF(A477="","",VLOOKUP($A477,'Infos Gerais'!$A$2:$I$101,7,FALSE))</f>
        <v>SEESP</v>
      </c>
      <c r="D477" s="6" t="str">
        <f>IF(C477="","",VLOOKUP($A477,'Infos Gerais'!$A$2:$I$101,9,FALSE))</f>
        <v>FEEMG</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
      </c>
      <c r="G477" s="176">
        <v>1</v>
      </c>
      <c r="H477" s="126" t="s">
        <v>38</v>
      </c>
      <c r="I477" s="135">
        <f t="array" ref="I477">IFERROR(IF(G477="","",INDEX(Avaliações!H$2:H$688,MATCH($A477&amp;$G477,Avaliações!$A$2:$A$688&amp;Avaliações!$G$2:$G$688,FALSE))),"")</f>
        <v>43132</v>
      </c>
      <c r="J477" s="138">
        <f t="array" ref="J477">IFERROR(IF(E477="","",INDEX(Avaliações!I$2:I$1247,MATCH($A477&amp;$G477,Avaliações!$A$2:$A$1247&amp;Avaliações!$G$2:$G$1247,FALSE))),"")</f>
        <v>43221</v>
      </c>
      <c r="K477" s="178" t="s">
        <v>1018</v>
      </c>
    </row>
    <row r="478" spans="1:11" x14ac:dyDescent="0.25">
      <c r="A478" s="96" t="s">
        <v>542</v>
      </c>
      <c r="B478" s="44" t="str">
        <f>IF(C478="","",VLOOKUP($A478,'Infos Gerais'!$A$2:$D$101,4,FALSE))</f>
        <v>Extinto</v>
      </c>
      <c r="C478" s="5" t="str">
        <f>IF(A478="","",VLOOKUP($A478,'Infos Gerais'!$A$2:$I$101,7,FALSE))</f>
        <v>SEESP</v>
      </c>
      <c r="D478" s="6" t="str">
        <f>IF(C478="","",VLOOKUP($A478,'Infos Gerais'!$A$2:$I$101,9,FALSE))</f>
        <v>FEEMG</v>
      </c>
      <c r="E478" s="7" t="str">
        <f t="array" ref="E478">IFERROR(IF(G478="","",INDEX(Avaliações!$E$2:$E$1247,MATCH(A478&amp;G478,Avaliações!$A$2:$A$1247&amp;Avaliações!$G$2:$G$1247,FALSE))),"")</f>
        <v>Termo de Parceria</v>
      </c>
      <c r="F478" s="43" t="str">
        <f t="array" ref="F478">IFERROR(IF(G478="","",IF(INDEX(Avaliações!$F$2:$F$1247,MATCH(A478&amp;G478,Avaliações!$A$2:$A$1247&amp;Avaliações!$G$2:$G$1247,FALSE))=0,"",INDEX(Avaliações!$F$2:$F$1247,MATCH(A478&amp;G478,Avaliações!$A$2:$A$1247&amp;Avaliações!$G$2:$G$1247,FALSE)))),"")</f>
        <v/>
      </c>
      <c r="G478" s="176">
        <v>1</v>
      </c>
      <c r="H478" s="126" t="s">
        <v>47</v>
      </c>
      <c r="I478" s="135">
        <f t="array" ref="I478">IFERROR(IF(G478="","",INDEX(Avaliações!H$2:H$688,MATCH($A478&amp;$G478,Avaliações!$A$2:$A$688&amp;Avaliações!$G$2:$G$688,FALSE))),"")</f>
        <v>43132</v>
      </c>
      <c r="J478" s="138">
        <f t="array" ref="J478">IFERROR(IF(E478="","",INDEX(Avaliações!I$2:I$1247,MATCH($A478&amp;$G478,Avaliações!$A$2:$A$1247&amp;Avaliações!$G$2:$G$1247,FALSE))),"")</f>
        <v>43221</v>
      </c>
      <c r="K478" s="178" t="s">
        <v>1019</v>
      </c>
    </row>
    <row r="479" spans="1:11" x14ac:dyDescent="0.25">
      <c r="A479" s="96" t="s">
        <v>542</v>
      </c>
      <c r="B479" s="44" t="str">
        <f>IF(C479="","",VLOOKUP($A479,'Infos Gerais'!$A$2:$D$101,4,FALSE))</f>
        <v>Extinto</v>
      </c>
      <c r="C479" s="5" t="str">
        <f>IF(A479="","",VLOOKUP($A479,'Infos Gerais'!$A$2:$I$101,7,FALSE))</f>
        <v>SEESP</v>
      </c>
      <c r="D479" s="6" t="str">
        <f>IF(C479="","",VLOOKUP($A479,'Infos Gerais'!$A$2:$I$101,9,FALSE))</f>
        <v>FEEMG</v>
      </c>
      <c r="E479" s="7" t="str">
        <f t="array" ref="E479">IFERROR(IF(G479="","",INDEX(Avaliações!$E$2:$E$1247,MATCH(A479&amp;G479,Avaliações!$A$2:$A$1247&amp;Avaliações!$G$2:$G$1247,FALSE))),"")</f>
        <v>Termo de Parceria</v>
      </c>
      <c r="F479" s="43" t="str">
        <f t="array" ref="F479">IFERROR(IF(G479="","",IF(INDEX(Avaliações!$F$2:$F$1247,MATCH(A479&amp;G479,Avaliações!$A$2:$A$1247&amp;Avaliações!$G$2:$G$1247,FALSE))=0,"",INDEX(Avaliações!$F$2:$F$1247,MATCH(A479&amp;G479,Avaliações!$A$2:$A$1247&amp;Avaliações!$G$2:$G$1247,FALSE)))),"")</f>
        <v/>
      </c>
      <c r="G479" s="176">
        <v>1</v>
      </c>
      <c r="H479" s="126" t="s">
        <v>50</v>
      </c>
      <c r="I479" s="135">
        <f t="array" ref="I479">IFERROR(IF(G479="","",INDEX(Avaliações!H$2:H$688,MATCH($A479&amp;$G479,Avaliações!$A$2:$A$688&amp;Avaliações!$G$2:$G$688,FALSE))),"")</f>
        <v>43132</v>
      </c>
      <c r="J479" s="138">
        <f t="array" ref="J479">IFERROR(IF(E479="","",INDEX(Avaliações!I$2:I$1247,MATCH($A479&amp;$G479,Avaliações!$A$2:$A$1247&amp;Avaliações!$G$2:$G$1247,FALSE))),"")</f>
        <v>43221</v>
      </c>
      <c r="K479" s="178" t="s">
        <v>1020</v>
      </c>
    </row>
    <row r="480" spans="1:11" x14ac:dyDescent="0.25">
      <c r="A480" s="96" t="s">
        <v>542</v>
      </c>
      <c r="B480" s="44" t="str">
        <f>IF(C480="","",VLOOKUP($A480,'Infos Gerais'!$A$2:$D$101,4,FALSE))</f>
        <v>Extinto</v>
      </c>
      <c r="C480" s="5" t="str">
        <f>IF(A480="","",VLOOKUP($A480,'Infos Gerais'!$A$2:$I$101,7,FALSE))</f>
        <v>SEESP</v>
      </c>
      <c r="D480" s="6" t="str">
        <f>IF(C480="","",VLOOKUP($A480,'Infos Gerais'!$A$2:$I$101,9,FALSE))</f>
        <v>FEEMG</v>
      </c>
      <c r="E480" s="7" t="str">
        <f t="array" ref="E480">IFERROR(IF(G480="","",INDEX(Avaliações!$E$2:$E$1247,MATCH(A480&amp;G480,Avaliações!$A$2:$A$1247&amp;Avaliações!$G$2:$G$1247,FALSE))),"")</f>
        <v>Termo de Parceria</v>
      </c>
      <c r="F480" s="43" t="str">
        <f t="array" ref="F480">IFERROR(IF(G480="","",IF(INDEX(Avaliações!$F$2:$F$1247,MATCH(A480&amp;G480,Avaliações!$A$2:$A$1247&amp;Avaliações!$G$2:$G$1247,FALSE))=0,"",INDEX(Avaliações!$F$2:$F$1247,MATCH(A480&amp;G480,Avaliações!$A$2:$A$1247&amp;Avaliações!$G$2:$G$1247,FALSE)))),"")</f>
        <v/>
      </c>
      <c r="G480" s="176">
        <v>2</v>
      </c>
      <c r="H480" s="126" t="s">
        <v>32</v>
      </c>
      <c r="I480" s="135">
        <f t="array" ref="I480">IFERROR(IF(G480="","",INDEX(Avaliações!H$2:H$688,MATCH($A480&amp;$G480,Avaliações!$A$2:$A$688&amp;Avaliações!$G$2:$G$688,FALSE))),"")</f>
        <v>43252</v>
      </c>
      <c r="J480" s="138">
        <f t="array" ref="J480">IFERROR(IF(E480="","",INDEX(Avaliações!I$2:I$1247,MATCH($A480&amp;$G480,Avaliações!$A$2:$A$1247&amp;Avaliações!$G$2:$G$1247,FALSE))),"")</f>
        <v>43313</v>
      </c>
      <c r="K480" s="178" t="s">
        <v>1021</v>
      </c>
    </row>
    <row r="481" spans="1:11" x14ac:dyDescent="0.25">
      <c r="A481" s="96" t="s">
        <v>542</v>
      </c>
      <c r="B481" s="44" t="str">
        <f>IF(C481="","",VLOOKUP($A481,'Infos Gerais'!$A$2:$D$101,4,FALSE))</f>
        <v>Extinto</v>
      </c>
      <c r="C481" s="5" t="str">
        <f>IF(A481="","",VLOOKUP($A481,'Infos Gerais'!$A$2:$I$101,7,FALSE))</f>
        <v>SEESP</v>
      </c>
      <c r="D481" s="6" t="str">
        <f>IF(C481="","",VLOOKUP($A481,'Infos Gerais'!$A$2:$I$101,9,FALSE))</f>
        <v>FEEMG</v>
      </c>
      <c r="E481" s="7" t="str">
        <f t="array" ref="E481">IFERROR(IF(G481="","",INDEX(Avaliações!$E$2:$E$1247,MATCH(A481&amp;G481,Avaliações!$A$2:$A$1247&amp;Avaliações!$G$2:$G$1247,FALSE))),"")</f>
        <v>Termo de Parceria</v>
      </c>
      <c r="F481" s="43" t="str">
        <f t="array" ref="F481">IFERROR(IF(G481="","",IF(INDEX(Avaliações!$F$2:$F$1247,MATCH(A481&amp;G481,Avaliações!$A$2:$A$1247&amp;Avaliações!$G$2:$G$1247,FALSE))=0,"",INDEX(Avaliações!$F$2:$F$1247,MATCH(A481&amp;G481,Avaliações!$A$2:$A$1247&amp;Avaliações!$G$2:$G$1247,FALSE)))),"")</f>
        <v/>
      </c>
      <c r="G481" s="176">
        <v>2</v>
      </c>
      <c r="H481" s="126" t="s">
        <v>38</v>
      </c>
      <c r="I481" s="135">
        <f t="array" ref="I481">IFERROR(IF(G481="","",INDEX(Avaliações!H$2:H$688,MATCH($A481&amp;$G481,Avaliações!$A$2:$A$688&amp;Avaliações!$G$2:$G$688,FALSE))),"")</f>
        <v>43252</v>
      </c>
      <c r="J481" s="138">
        <f t="array" ref="J481">IFERROR(IF(E481="","",INDEX(Avaliações!I$2:I$1247,MATCH($A481&amp;$G481,Avaliações!$A$2:$A$1247&amp;Avaliações!$G$2:$G$1247,FALSE))),"")</f>
        <v>43313</v>
      </c>
      <c r="K481" s="178" t="s">
        <v>1022</v>
      </c>
    </row>
    <row r="482" spans="1:11" x14ac:dyDescent="0.25">
      <c r="A482" s="96" t="s">
        <v>542</v>
      </c>
      <c r="B482" s="44" t="str">
        <f>IF(C482="","",VLOOKUP($A482,'Infos Gerais'!$A$2:$D$101,4,FALSE))</f>
        <v>Extinto</v>
      </c>
      <c r="C482" s="5" t="str">
        <f>IF(A482="","",VLOOKUP($A482,'Infos Gerais'!$A$2:$I$101,7,FALSE))</f>
        <v>SEESP</v>
      </c>
      <c r="D482" s="6" t="str">
        <f>IF(C482="","",VLOOKUP($A482,'Infos Gerais'!$A$2:$I$101,9,FALSE))</f>
        <v>FEEMG</v>
      </c>
      <c r="E482" s="7" t="str">
        <f t="array" ref="E482">IFERROR(IF(G482="","",INDEX(Avaliações!$E$2:$E$1247,MATCH(A482&amp;G482,Avaliações!$A$2:$A$1247&amp;Avaliações!$G$2:$G$1247,FALSE))),"")</f>
        <v>Termo de Parceria</v>
      </c>
      <c r="F482" s="43" t="str">
        <f t="array" ref="F482">IFERROR(IF(G482="","",IF(INDEX(Avaliações!$F$2:$F$1247,MATCH(A482&amp;G482,Avaliações!$A$2:$A$1247&amp;Avaliações!$G$2:$G$1247,FALSE))=0,"",INDEX(Avaliações!$F$2:$F$1247,MATCH(A482&amp;G482,Avaliações!$A$2:$A$1247&amp;Avaliações!$G$2:$G$1247,FALSE)))),"")</f>
        <v/>
      </c>
      <c r="G482" s="176">
        <v>2</v>
      </c>
      <c r="H482" s="126" t="s">
        <v>47</v>
      </c>
      <c r="I482" s="135">
        <f t="array" ref="I482">IFERROR(IF(G482="","",INDEX(Avaliações!H$2:H$688,MATCH($A482&amp;$G482,Avaliações!$A$2:$A$688&amp;Avaliações!$G$2:$G$688,FALSE))),"")</f>
        <v>43252</v>
      </c>
      <c r="J482" s="138">
        <f t="array" ref="J482">IFERROR(IF(E482="","",INDEX(Avaliações!I$2:I$1247,MATCH($A482&amp;$G482,Avaliações!$A$2:$A$1247&amp;Avaliações!$G$2:$G$1247,FALSE))),"")</f>
        <v>43313</v>
      </c>
      <c r="K482" s="178" t="s">
        <v>1023</v>
      </c>
    </row>
    <row r="483" spans="1:11" x14ac:dyDescent="0.25">
      <c r="A483" s="96" t="s">
        <v>542</v>
      </c>
      <c r="B483" s="44" t="str">
        <f>IF(C483="","",VLOOKUP($A483,'Infos Gerais'!$A$2:$D$101,4,FALSE))</f>
        <v>Extinto</v>
      </c>
      <c r="C483" s="5" t="str">
        <f>IF(A483="","",VLOOKUP($A483,'Infos Gerais'!$A$2:$I$101,7,FALSE))</f>
        <v>SEESP</v>
      </c>
      <c r="D483" s="6" t="str">
        <f>IF(C483="","",VLOOKUP($A483,'Infos Gerais'!$A$2:$I$101,9,FALSE))</f>
        <v>FEEMG</v>
      </c>
      <c r="E483" s="7" t="str">
        <f t="array" ref="E483">IFERROR(IF(G483="","",INDEX(Avaliações!$E$2:$E$1247,MATCH(A483&amp;G483,Avaliações!$A$2:$A$1247&amp;Avaliações!$G$2:$G$1247,FALSE))),"")</f>
        <v>Termo de Parceria</v>
      </c>
      <c r="F483" s="43" t="str">
        <f t="array" ref="F483">IFERROR(IF(G483="","",IF(INDEX(Avaliações!$F$2:$F$1247,MATCH(A483&amp;G483,Avaliações!$A$2:$A$1247&amp;Avaliações!$G$2:$G$1247,FALSE))=0,"",INDEX(Avaliações!$F$2:$F$1247,MATCH(A483&amp;G483,Avaliações!$A$2:$A$1247&amp;Avaliações!$G$2:$G$1247,FALSE)))),"")</f>
        <v/>
      </c>
      <c r="G483" s="176">
        <v>2</v>
      </c>
      <c r="H483" s="126" t="s">
        <v>50</v>
      </c>
      <c r="I483" s="135">
        <f t="array" ref="I483">IFERROR(IF(G483="","",INDEX(Avaliações!H$2:H$688,MATCH($A483&amp;$G483,Avaliações!$A$2:$A$688&amp;Avaliações!$G$2:$G$688,FALSE))),"")</f>
        <v>43252</v>
      </c>
      <c r="J483" s="138">
        <f t="array" ref="J483">IFERROR(IF(E483="","",INDEX(Avaliações!I$2:I$1247,MATCH($A483&amp;$G483,Avaliações!$A$2:$A$1247&amp;Avaliações!$G$2:$G$1247,FALSE))),"")</f>
        <v>43313</v>
      </c>
      <c r="K483" s="178" t="s">
        <v>1024</v>
      </c>
    </row>
    <row r="484" spans="1:11" x14ac:dyDescent="0.25">
      <c r="A484" s="96" t="s">
        <v>542</v>
      </c>
      <c r="B484" s="44" t="str">
        <f>IF(C484="","",VLOOKUP($A484,'Infos Gerais'!$A$2:$D$101,4,FALSE))</f>
        <v>Extinto</v>
      </c>
      <c r="C484" s="5" t="str">
        <f>IF(A484="","",VLOOKUP($A484,'Infos Gerais'!$A$2:$I$101,7,FALSE))</f>
        <v>SEESP</v>
      </c>
      <c r="D484" s="6" t="str">
        <f>IF(C484="","",VLOOKUP($A484,'Infos Gerais'!$A$2:$I$101,9,FALSE))</f>
        <v>FEEMG</v>
      </c>
      <c r="E484" s="7" t="str">
        <f t="array" ref="E484">IFERROR(IF(G484="","",INDEX(Avaliações!$E$2:$E$1247,MATCH(A484&amp;G484,Avaliações!$A$2:$A$1247&amp;Avaliações!$G$2:$G$1247,FALSE))),"")</f>
        <v>Termo de Parceria</v>
      </c>
      <c r="F484" s="43" t="str">
        <f t="array" ref="F484">IFERROR(IF(G484="","",IF(INDEX(Avaliações!$F$2:$F$1247,MATCH(A484&amp;G484,Avaliações!$A$2:$A$1247&amp;Avaliações!$G$2:$G$1247,FALSE))=0,"",INDEX(Avaliações!$F$2:$F$1247,MATCH(A484&amp;G484,Avaliações!$A$2:$A$1247&amp;Avaliações!$G$2:$G$1247,FALSE)))),"")</f>
        <v/>
      </c>
      <c r="G484" s="176">
        <v>3</v>
      </c>
      <c r="H484" s="126" t="s">
        <v>32</v>
      </c>
      <c r="I484" s="135">
        <f t="array" ref="I484">IFERROR(IF(G484="","",INDEX(Avaliações!H$2:H$688,MATCH($A484&amp;$G484,Avaliações!$A$2:$A$688&amp;Avaliações!$G$2:$G$688,FALSE))),"")</f>
        <v>43344</v>
      </c>
      <c r="J484" s="138">
        <f t="array" ref="J484">IFERROR(IF(E484="","",INDEX(Avaliações!I$2:I$1247,MATCH($A484&amp;$G484,Avaliações!$A$2:$A$1247&amp;Avaliações!$G$2:$G$1247,FALSE))),"")</f>
        <v>43435</v>
      </c>
      <c r="K484" s="178" t="s">
        <v>1025</v>
      </c>
    </row>
    <row r="485" spans="1:11" x14ac:dyDescent="0.25">
      <c r="A485" s="96" t="s">
        <v>542</v>
      </c>
      <c r="B485" s="44" t="str">
        <f>IF(C485="","",VLOOKUP($A485,'Infos Gerais'!$A$2:$D$101,4,FALSE))</f>
        <v>Extinto</v>
      </c>
      <c r="C485" s="5" t="str">
        <f>IF(A485="","",VLOOKUP($A485,'Infos Gerais'!$A$2:$I$101,7,FALSE))</f>
        <v>SEESP</v>
      </c>
      <c r="D485" s="6" t="str">
        <f>IF(C485="","",VLOOKUP($A485,'Infos Gerais'!$A$2:$I$101,9,FALSE))</f>
        <v>FEEMG</v>
      </c>
      <c r="E485" s="7" t="str">
        <f t="array" ref="E485">IFERROR(IF(G485="","",INDEX(Avaliações!$E$2:$E$1247,MATCH(A485&amp;G485,Avaliações!$A$2:$A$1247&amp;Avaliações!$G$2:$G$1247,FALSE))),"")</f>
        <v>Termo de Parceria</v>
      </c>
      <c r="F485" s="43" t="str">
        <f t="array" ref="F485">IFERROR(IF(G485="","",IF(INDEX(Avaliações!$F$2:$F$1247,MATCH(A485&amp;G485,Avaliações!$A$2:$A$1247&amp;Avaliações!$G$2:$G$1247,FALSE))=0,"",INDEX(Avaliações!$F$2:$F$1247,MATCH(A485&amp;G485,Avaliações!$A$2:$A$1247&amp;Avaliações!$G$2:$G$1247,FALSE)))),"")</f>
        <v/>
      </c>
      <c r="G485" s="176">
        <v>3</v>
      </c>
      <c r="H485" s="126" t="s">
        <v>38</v>
      </c>
      <c r="I485" s="135">
        <f t="array" ref="I485">IFERROR(IF(G485="","",INDEX(Avaliações!H$2:H$688,MATCH($A485&amp;$G485,Avaliações!$A$2:$A$688&amp;Avaliações!$G$2:$G$688,FALSE))),"")</f>
        <v>43344</v>
      </c>
      <c r="J485" s="138">
        <f t="array" ref="J485">IFERROR(IF(E485="","",INDEX(Avaliações!I$2:I$1247,MATCH($A485&amp;$G485,Avaliações!$A$2:$A$1247&amp;Avaliações!$G$2:$G$1247,FALSE))),"")</f>
        <v>43435</v>
      </c>
      <c r="K485" s="178" t="s">
        <v>1026</v>
      </c>
    </row>
    <row r="486" spans="1:11" x14ac:dyDescent="0.25">
      <c r="A486" s="96" t="s">
        <v>542</v>
      </c>
      <c r="B486" s="44" t="str">
        <f>IF(C486="","",VLOOKUP($A486,'Infos Gerais'!$A$2:$D$101,4,FALSE))</f>
        <v>Extinto</v>
      </c>
      <c r="C486" s="5" t="str">
        <f>IF(A486="","",VLOOKUP($A486,'Infos Gerais'!$A$2:$I$101,7,FALSE))</f>
        <v>SEESP</v>
      </c>
      <c r="D486" s="6" t="str">
        <f>IF(C486="","",VLOOKUP($A486,'Infos Gerais'!$A$2:$I$101,9,FALSE))</f>
        <v>FEEMG</v>
      </c>
      <c r="E486" s="7" t="str">
        <f t="array" ref="E486">IFERROR(IF(G486="","",INDEX(Avaliações!$E$2:$E$1247,MATCH(A486&amp;G486,Avaliações!$A$2:$A$1247&amp;Avaliações!$G$2:$G$1247,FALSE))),"")</f>
        <v>Termo de Parceria</v>
      </c>
      <c r="F486" s="43" t="str">
        <f t="array" ref="F486">IFERROR(IF(G486="","",IF(INDEX(Avaliações!$F$2:$F$1247,MATCH(A486&amp;G486,Avaliações!$A$2:$A$1247&amp;Avaliações!$G$2:$G$1247,FALSE))=0,"",INDEX(Avaliações!$F$2:$F$1247,MATCH(A486&amp;G486,Avaliações!$A$2:$A$1247&amp;Avaliações!$G$2:$G$1247,FALSE)))),"")</f>
        <v/>
      </c>
      <c r="G486" s="176">
        <v>3</v>
      </c>
      <c r="H486" s="126" t="s">
        <v>47</v>
      </c>
      <c r="I486" s="135">
        <f t="array" ref="I486">IFERROR(IF(G486="","",INDEX(Avaliações!H$2:H$688,MATCH($A486&amp;$G486,Avaliações!$A$2:$A$688&amp;Avaliações!$G$2:$G$688,FALSE))),"")</f>
        <v>43344</v>
      </c>
      <c r="J486" s="138">
        <f t="array" ref="J486">IFERROR(IF(E486="","",INDEX(Avaliações!I$2:I$1247,MATCH($A486&amp;$G486,Avaliações!$A$2:$A$1247&amp;Avaliações!$G$2:$G$1247,FALSE))),"")</f>
        <v>43435</v>
      </c>
      <c r="K486" s="178" t="s">
        <v>1027</v>
      </c>
    </row>
    <row r="487" spans="1:11" x14ac:dyDescent="0.25">
      <c r="A487" s="96" t="s">
        <v>542</v>
      </c>
      <c r="B487" s="44" t="str">
        <f>IF(C487="","",VLOOKUP($A487,'Infos Gerais'!$A$2:$D$101,4,FALSE))</f>
        <v>Extinto</v>
      </c>
      <c r="C487" s="5" t="str">
        <f>IF(A487="","",VLOOKUP($A487,'Infos Gerais'!$A$2:$I$101,7,FALSE))</f>
        <v>SEESP</v>
      </c>
      <c r="D487" s="6" t="str">
        <f>IF(C487="","",VLOOKUP($A487,'Infos Gerais'!$A$2:$I$101,9,FALSE))</f>
        <v>FEEMG</v>
      </c>
      <c r="E487" s="7" t="str">
        <f t="array" ref="E487">IFERROR(IF(G487="","",INDEX(Avaliações!$E$2:$E$1247,MATCH(A487&amp;G487,Avaliações!$A$2:$A$1247&amp;Avaliações!$G$2:$G$1247,FALSE))),"")</f>
        <v>Termo de Parceria</v>
      </c>
      <c r="F487" s="43" t="str">
        <f t="array" ref="F487">IFERROR(IF(G487="","",IF(INDEX(Avaliações!$F$2:$F$1247,MATCH(A487&amp;G487,Avaliações!$A$2:$A$1247&amp;Avaliações!$G$2:$G$1247,FALSE))=0,"",INDEX(Avaliações!$F$2:$F$1247,MATCH(A487&amp;G487,Avaliações!$A$2:$A$1247&amp;Avaliações!$G$2:$G$1247,FALSE)))),"")</f>
        <v/>
      </c>
      <c r="G487" s="176">
        <v>3</v>
      </c>
      <c r="H487" s="126" t="s">
        <v>50</v>
      </c>
      <c r="I487" s="135">
        <f t="array" ref="I487">IFERROR(IF(G487="","",INDEX(Avaliações!H$2:H$688,MATCH($A487&amp;$G487,Avaliações!$A$2:$A$688&amp;Avaliações!$G$2:$G$688,FALSE))),"")</f>
        <v>43344</v>
      </c>
      <c r="J487" s="138">
        <f t="array" ref="J487">IFERROR(IF(E487="","",INDEX(Avaliações!I$2:I$1247,MATCH($A487&amp;$G487,Avaliações!$A$2:$A$1247&amp;Avaliações!$G$2:$G$1247,FALSE))),"")</f>
        <v>43435</v>
      </c>
      <c r="K487" s="178" t="s">
        <v>1028</v>
      </c>
    </row>
    <row r="488" spans="1:11" x14ac:dyDescent="0.25">
      <c r="A488" s="96" t="s">
        <v>542</v>
      </c>
      <c r="B488" s="44" t="str">
        <f>IF(C488="","",VLOOKUP($A488,'Infos Gerais'!$A$2:$D$101,4,FALSE))</f>
        <v>Extinto</v>
      </c>
      <c r="C488" s="5" t="str">
        <f>IF(A488="","",VLOOKUP($A488,'Infos Gerais'!$A$2:$I$101,7,FALSE))</f>
        <v>SEESP</v>
      </c>
      <c r="D488" s="6" t="str">
        <f>IF(C488="","",VLOOKUP($A488,'Infos Gerais'!$A$2:$I$101,9,FALSE))</f>
        <v>FEEMG</v>
      </c>
      <c r="E488" s="7" t="str">
        <f t="array" ref="E488">IFERROR(IF(G488="","",INDEX(Avaliações!$E$2:$E$1247,MATCH(A488&amp;G488,Avaliações!$A$2:$A$1247&amp;Avaliações!$G$2:$G$1247,FALSE))),"")</f>
        <v>1º Termo Aditivo</v>
      </c>
      <c r="F488" s="43" t="str">
        <f t="array" ref="F488">IFERROR(IF(G488="","",IF(INDEX(Avaliações!$F$2:$F$1247,MATCH(A488&amp;G488,Avaliações!$A$2:$A$1247&amp;Avaliações!$G$2:$G$1247,FALSE))=0,"",INDEX(Avaliações!$F$2:$F$1247,MATCH(A488&amp;G488,Avaliações!$A$2:$A$1247&amp;Avaliações!$G$2:$G$1247,FALSE)))),"")</f>
        <v/>
      </c>
      <c r="G488" s="176">
        <v>4</v>
      </c>
      <c r="H488" s="126" t="s">
        <v>32</v>
      </c>
      <c r="I488" s="249">
        <f t="array" ref="I488">IFERROR(IF(G488="","",INDEX(Avaliações!H$2:H$688,MATCH($A488&amp;$G488,Avaliações!$A$2:$A$688&amp;Avaliações!$G$2:$G$688,FALSE))),"")</f>
        <v>43466</v>
      </c>
      <c r="J488" s="251">
        <f t="array" ref="J488">IFERROR(IF(E488="","",INDEX(Avaliações!I$2:I$1247,MATCH($A488&amp;$G488,Avaliações!$A$2:$A$1247&amp;Avaliações!$G$2:$G$1247,FALSE))),"")</f>
        <v>43525</v>
      </c>
      <c r="K488" s="178" t="s">
        <v>1029</v>
      </c>
    </row>
    <row r="489" spans="1:11" x14ac:dyDescent="0.25">
      <c r="A489" s="96" t="s">
        <v>542</v>
      </c>
      <c r="B489" s="44" t="str">
        <f>IF(C489="","",VLOOKUP($A489,'Infos Gerais'!$A$2:$D$101,4,FALSE))</f>
        <v>Extinto</v>
      </c>
      <c r="C489" s="5" t="str">
        <f>IF(A489="","",VLOOKUP($A489,'Infos Gerais'!$A$2:$I$101,7,FALSE))</f>
        <v>SEESP</v>
      </c>
      <c r="D489" s="6" t="str">
        <f>IF(C489="","",VLOOKUP($A489,'Infos Gerais'!$A$2:$I$101,9,FALSE))</f>
        <v>FEEMG</v>
      </c>
      <c r="E489" s="7" t="str">
        <f t="array" ref="E489">IFERROR(IF(G489="","",INDEX(Avaliações!$E$2:$E$1247,MATCH(A489&amp;G489,Avaliações!$A$2:$A$1247&amp;Avaliações!$G$2:$G$1247,FALSE))),"")</f>
        <v>1º Termo Aditivo</v>
      </c>
      <c r="F489" s="43" t="str">
        <f t="array" ref="F489">IFERROR(IF(G489="","",IF(INDEX(Avaliações!$F$2:$F$1247,MATCH(A489&amp;G489,Avaliações!$A$2:$A$1247&amp;Avaliações!$G$2:$G$1247,FALSE))=0,"",INDEX(Avaliações!$F$2:$F$1247,MATCH(A489&amp;G489,Avaliações!$A$2:$A$1247&amp;Avaliações!$G$2:$G$1247,FALSE)))),"")</f>
        <v/>
      </c>
      <c r="G489" s="176">
        <v>4</v>
      </c>
      <c r="H489" s="126" t="s">
        <v>47</v>
      </c>
      <c r="I489" s="249">
        <f t="array" ref="I489">IFERROR(IF(G489="","",INDEX(Avaliações!H$2:H$688,MATCH($A489&amp;$G489,Avaliações!$A$2:$A$688&amp;Avaliações!$G$2:$G$688,FALSE))),"")</f>
        <v>43466</v>
      </c>
      <c r="J489" s="251">
        <f t="array" ref="J489">IFERROR(IF(E489="","",INDEX(Avaliações!I$2:I$1247,MATCH($A489&amp;$G489,Avaliações!$A$2:$A$1247&amp;Avaliações!$G$2:$G$1247,FALSE))),"")</f>
        <v>43525</v>
      </c>
      <c r="K489" s="178" t="s">
        <v>1030</v>
      </c>
    </row>
    <row r="490" spans="1:11" x14ac:dyDescent="0.25">
      <c r="A490" s="96" t="s">
        <v>542</v>
      </c>
      <c r="B490" s="44" t="str">
        <f>IF(C490="","",VLOOKUP($A490,'Infos Gerais'!$A$2:$D$101,4,FALSE))</f>
        <v>Extinto</v>
      </c>
      <c r="C490" s="5" t="str">
        <f>IF(A490="","",VLOOKUP($A490,'Infos Gerais'!$A$2:$I$101,7,FALSE))</f>
        <v>SEESP</v>
      </c>
      <c r="D490" s="6" t="str">
        <f>IF(C490="","",VLOOKUP($A490,'Infos Gerais'!$A$2:$I$101,9,FALSE))</f>
        <v>FEEMG</v>
      </c>
      <c r="E490" s="7" t="str">
        <f t="array" ref="E490">IFERROR(IF(G490="","",INDEX(Avaliações!$E$2:$E$1247,MATCH(A490&amp;G490,Avaliações!$A$2:$A$1247&amp;Avaliações!$G$2:$G$1247,FALSE))),"")</f>
        <v>1º Termo Aditivo</v>
      </c>
      <c r="F490" s="43" t="str">
        <f t="array" ref="F490">IFERROR(IF(G490="","",IF(INDEX(Avaliações!$F$2:$F$1247,MATCH(A490&amp;G490,Avaliações!$A$2:$A$1247&amp;Avaliações!$G$2:$G$1247,FALSE))=0,"",INDEX(Avaliações!$F$2:$F$1247,MATCH(A490&amp;G490,Avaliações!$A$2:$A$1247&amp;Avaliações!$G$2:$G$1247,FALSE)))),"")</f>
        <v/>
      </c>
      <c r="G490" s="176">
        <v>4</v>
      </c>
      <c r="H490" s="126" t="s">
        <v>50</v>
      </c>
      <c r="I490" s="249">
        <f t="array" ref="I490">IFERROR(IF(G490="","",INDEX(Avaliações!H$2:H$688,MATCH($A490&amp;$G490,Avaliações!$A$2:$A$688&amp;Avaliações!$G$2:$G$688,FALSE))),"")</f>
        <v>43466</v>
      </c>
      <c r="J490" s="251">
        <f t="array" ref="J490">IFERROR(IF(E490="","",INDEX(Avaliações!I$2:I$1247,MATCH($A490&amp;$G490,Avaliações!$A$2:$A$1247&amp;Avaliações!$G$2:$G$1247,FALSE))),"")</f>
        <v>43525</v>
      </c>
      <c r="K490" s="178" t="s">
        <v>1031</v>
      </c>
    </row>
    <row r="491" spans="1:11" x14ac:dyDescent="0.25">
      <c r="A491" s="96" t="s">
        <v>542</v>
      </c>
      <c r="B491" s="44" t="str">
        <f>IF(C491="","",VLOOKUP($A491,'Infos Gerais'!$A$2:$D$101,4,FALSE))</f>
        <v>Extinto</v>
      </c>
      <c r="C491" s="5" t="str">
        <f>IF(A491="","",VLOOKUP($A491,'Infos Gerais'!$A$2:$I$101,7,FALSE))</f>
        <v>SEESP</v>
      </c>
      <c r="D491" s="6" t="str">
        <f>IF(C491="","",VLOOKUP($A491,'Infos Gerais'!$A$2:$I$101,9,FALSE))</f>
        <v>FEEMG</v>
      </c>
      <c r="E491" s="7" t="str">
        <f t="array" ref="E491">IFERROR(IF(G491="","",INDEX(Avaliações!$E$2:$E$1247,MATCH(A491&amp;G491,Avaliações!$A$2:$A$1247&amp;Avaliações!$G$2:$G$1247,FALSE))),"")</f>
        <v>1º Termo Aditivo</v>
      </c>
      <c r="F491" s="43" t="str">
        <f t="array" ref="F491">IFERROR(IF(G491="","",IF(INDEX(Avaliações!$F$2:$F$1247,MATCH(A491&amp;G491,Avaliações!$A$2:$A$1247&amp;Avaliações!$G$2:$G$1247,FALSE))=0,"",INDEX(Avaliações!$F$2:$F$1247,MATCH(A491&amp;G491,Avaliações!$A$2:$A$1247&amp;Avaliações!$G$2:$G$1247,FALSE)))),"")</f>
        <v/>
      </c>
      <c r="G491" s="176">
        <v>5</v>
      </c>
      <c r="H491" s="126" t="s">
        <v>32</v>
      </c>
      <c r="I491" s="249">
        <f t="array" ref="I491">IFERROR(IF(G491="","",INDEX(Avaliações!H$2:H$688,MATCH($A491&amp;$G491,Avaliações!$A$2:$A$688&amp;Avaliações!$G$2:$G$688,FALSE))),"")</f>
        <v>43556</v>
      </c>
      <c r="J491" s="251">
        <f t="array" ref="J491">IFERROR(IF(E491="","",INDEX(Avaliações!I$2:I$1247,MATCH($A491&amp;$G491,Avaliações!$A$2:$A$1247&amp;Avaliações!$G$2:$G$1247,FALSE))),"")</f>
        <v>43617</v>
      </c>
      <c r="K491" s="178" t="s">
        <v>1032</v>
      </c>
    </row>
    <row r="492" spans="1:11" x14ac:dyDescent="0.25">
      <c r="A492" s="96" t="s">
        <v>542</v>
      </c>
      <c r="B492" s="44" t="str">
        <f>IF(C492="","",VLOOKUP($A492,'Infos Gerais'!$A$2:$D$101,4,FALSE))</f>
        <v>Extinto</v>
      </c>
      <c r="C492" s="5" t="str">
        <f>IF(A492="","",VLOOKUP($A492,'Infos Gerais'!$A$2:$I$101,7,FALSE))</f>
        <v>SEESP</v>
      </c>
      <c r="D492" s="6" t="str">
        <f>IF(C492="","",VLOOKUP($A492,'Infos Gerais'!$A$2:$I$101,9,FALSE))</f>
        <v>FEEMG</v>
      </c>
      <c r="E492" s="7" t="str">
        <f t="array" ref="E492">IFERROR(IF(G492="","",INDEX(Avaliações!$E$2:$E$1247,MATCH(A492&amp;G492,Avaliações!$A$2:$A$1247&amp;Avaliações!$G$2:$G$1247,FALSE))),"")</f>
        <v>1º Termo Aditivo</v>
      </c>
      <c r="F492" s="43" t="str">
        <f t="array" ref="F492">IFERROR(IF(G492="","",IF(INDEX(Avaliações!$F$2:$F$1247,MATCH(A492&amp;G492,Avaliações!$A$2:$A$1247&amp;Avaliações!$G$2:$G$1247,FALSE))=0,"",INDEX(Avaliações!$F$2:$F$1247,MATCH(A492&amp;G492,Avaliações!$A$2:$A$1247&amp;Avaliações!$G$2:$G$1247,FALSE)))),"")</f>
        <v/>
      </c>
      <c r="G492" s="176">
        <v>5</v>
      </c>
      <c r="H492" s="126" t="s">
        <v>47</v>
      </c>
      <c r="I492" s="249">
        <f t="array" ref="I492">IFERROR(IF(G492="","",INDEX(Avaliações!H$2:H$688,MATCH($A492&amp;$G492,Avaliações!$A$2:$A$688&amp;Avaliações!$G$2:$G$688,FALSE))),"")</f>
        <v>43556</v>
      </c>
      <c r="J492" s="251">
        <f t="array" ref="J492">IFERROR(IF(E492="","",INDEX(Avaliações!I$2:I$1247,MATCH($A492&amp;$G492,Avaliações!$A$2:$A$1247&amp;Avaliações!$G$2:$G$1247,FALSE))),"")</f>
        <v>43617</v>
      </c>
      <c r="K492" s="178" t="s">
        <v>1033</v>
      </c>
    </row>
    <row r="493" spans="1:11" x14ac:dyDescent="0.25">
      <c r="A493" s="96" t="s">
        <v>542</v>
      </c>
      <c r="B493" s="44" t="str">
        <f>IF(C493="","",VLOOKUP($A493,'Infos Gerais'!$A$2:$D$101,4,FALSE))</f>
        <v>Extinto</v>
      </c>
      <c r="C493" s="5" t="str">
        <f>IF(A493="","",VLOOKUP($A493,'Infos Gerais'!$A$2:$I$101,7,FALSE))</f>
        <v>SEESP</v>
      </c>
      <c r="D493" s="6" t="str">
        <f>IF(C493="","",VLOOKUP($A493,'Infos Gerais'!$A$2:$I$101,9,FALSE))</f>
        <v>FEEMG</v>
      </c>
      <c r="E493" s="7" t="str">
        <f t="array" ref="E493">IFERROR(IF(G493="","",INDEX(Avaliações!$E$2:$E$1247,MATCH(A493&amp;G493,Avaliações!$A$2:$A$1247&amp;Avaliações!$G$2:$G$1247,FALSE))),"")</f>
        <v>1º Termo Aditivo</v>
      </c>
      <c r="F493" s="43" t="str">
        <f t="array" ref="F493">IFERROR(IF(G493="","",IF(INDEX(Avaliações!$F$2:$F$1247,MATCH(A493&amp;G493,Avaliações!$A$2:$A$1247&amp;Avaliações!$G$2:$G$1247,FALSE))=0,"",INDEX(Avaliações!$F$2:$F$1247,MATCH(A493&amp;G493,Avaliações!$A$2:$A$1247&amp;Avaliações!$G$2:$G$1247,FALSE)))),"")</f>
        <v/>
      </c>
      <c r="G493" s="176">
        <v>5</v>
      </c>
      <c r="H493" s="126" t="s">
        <v>50</v>
      </c>
      <c r="I493" s="249">
        <f t="array" ref="I493">IFERROR(IF(G493="","",INDEX(Avaliações!H$2:H$688,MATCH($A493&amp;$G493,Avaliações!$A$2:$A$688&amp;Avaliações!$G$2:$G$688,FALSE))),"")</f>
        <v>43556</v>
      </c>
      <c r="J493" s="251">
        <f t="array" ref="J493">IFERROR(IF(E493="","",INDEX(Avaliações!I$2:I$1247,MATCH($A493&amp;$G493,Avaliações!$A$2:$A$1247&amp;Avaliações!$G$2:$G$1247,FALSE))),"")</f>
        <v>43617</v>
      </c>
      <c r="K493" s="178" t="s">
        <v>1034</v>
      </c>
    </row>
    <row r="494" spans="1:11" x14ac:dyDescent="0.25">
      <c r="A494" s="96" t="s">
        <v>542</v>
      </c>
      <c r="B494" s="44" t="str">
        <f>IF(C494="","",VLOOKUP($A494,'Infos Gerais'!$A$2:$D$101,4,FALSE))</f>
        <v>Extinto</v>
      </c>
      <c r="C494" s="5" t="str">
        <f>IF(A494="","",VLOOKUP($A494,'Infos Gerais'!$A$2:$I$101,7,FALSE))</f>
        <v>SEESP</v>
      </c>
      <c r="D494" s="6" t="str">
        <f>IF(C494="","",VLOOKUP($A494,'Infos Gerais'!$A$2:$I$101,9,FALSE))</f>
        <v>FEEMG</v>
      </c>
      <c r="E494" s="7" t="str">
        <f t="array" ref="E494">IFERROR(IF(G494="","",INDEX(Avaliações!$E$2:$E$1247,MATCH(A494&amp;G494,Avaliações!$A$2:$A$1247&amp;Avaliações!$G$2:$G$1247,FALSE))),"")</f>
        <v>1º Termo Aditivo</v>
      </c>
      <c r="F494" s="43" t="str">
        <f t="array" ref="F494">IFERROR(IF(G494="","",IF(INDEX(Avaliações!$F$2:$F$1247,MATCH(A494&amp;G494,Avaliações!$A$2:$A$1247&amp;Avaliações!$G$2:$G$1247,FALSE))=0,"",INDEX(Avaliações!$F$2:$F$1247,MATCH(A494&amp;G494,Avaliações!$A$2:$A$1247&amp;Avaliações!$G$2:$G$1247,FALSE)))),"")</f>
        <v/>
      </c>
      <c r="G494" s="176">
        <v>6</v>
      </c>
      <c r="H494" s="126" t="s">
        <v>32</v>
      </c>
      <c r="I494" s="249">
        <f t="array" ref="I494">IFERROR(IF(G494="","",INDEX(Avaliações!H$2:H$688,MATCH($A494&amp;$G494,Avaliações!$A$2:$A$688&amp;Avaliações!$G$2:$G$688,FALSE))),"")</f>
        <v>43647</v>
      </c>
      <c r="J494" s="251">
        <f t="array" ref="J494">IFERROR(IF(E494="","",INDEX(Avaliações!I$2:I$1247,MATCH($A494&amp;$G494,Avaliações!$A$2:$A$1247&amp;Avaliações!$G$2:$G$1247,FALSE))),"")</f>
        <v>43709</v>
      </c>
      <c r="K494" s="178" t="s">
        <v>1035</v>
      </c>
    </row>
    <row r="495" spans="1:11" x14ac:dyDescent="0.25">
      <c r="A495" s="96" t="s">
        <v>542</v>
      </c>
      <c r="B495" s="44" t="str">
        <f>IF(C495="","",VLOOKUP($A495,'Infos Gerais'!$A$2:$D$101,4,FALSE))</f>
        <v>Extinto</v>
      </c>
      <c r="C495" s="5" t="str">
        <f>IF(A495="","",VLOOKUP($A495,'Infos Gerais'!$A$2:$I$101,7,FALSE))</f>
        <v>SEESP</v>
      </c>
      <c r="D495" s="6" t="str">
        <f>IF(C495="","",VLOOKUP($A495,'Infos Gerais'!$A$2:$I$101,9,FALSE))</f>
        <v>FEEMG</v>
      </c>
      <c r="E495" s="7" t="str">
        <f t="array" ref="E495">IFERROR(IF(G495="","",INDEX(Avaliações!$E$2:$E$1247,MATCH(A495&amp;G495,Avaliações!$A$2:$A$1247&amp;Avaliações!$G$2:$G$1247,FALSE))),"")</f>
        <v>1º Termo Aditivo</v>
      </c>
      <c r="F495" s="43" t="str">
        <f t="array" ref="F495">IFERROR(IF(G495="","",IF(INDEX(Avaliações!$F$2:$F$1247,MATCH(A495&amp;G495,Avaliações!$A$2:$A$1247&amp;Avaliações!$G$2:$G$1247,FALSE))=0,"",INDEX(Avaliações!$F$2:$F$1247,MATCH(A495&amp;G495,Avaliações!$A$2:$A$1247&amp;Avaliações!$G$2:$G$1247,FALSE)))),"")</f>
        <v/>
      </c>
      <c r="G495" s="176">
        <v>6</v>
      </c>
      <c r="H495" s="126" t="s">
        <v>47</v>
      </c>
      <c r="I495" s="249">
        <f t="array" ref="I495">IFERROR(IF(G495="","",INDEX(Avaliações!H$2:H$688,MATCH($A495&amp;$G495,Avaliações!$A$2:$A$688&amp;Avaliações!$G$2:$G$688,FALSE))),"")</f>
        <v>43647</v>
      </c>
      <c r="J495" s="251">
        <f t="array" ref="J495">IFERROR(IF(E495="","",INDEX(Avaliações!I$2:I$1247,MATCH($A495&amp;$G495,Avaliações!$A$2:$A$1247&amp;Avaliações!$G$2:$G$1247,FALSE))),"")</f>
        <v>43709</v>
      </c>
      <c r="K495" s="178" t="s">
        <v>1036</v>
      </c>
    </row>
    <row r="496" spans="1:11" x14ac:dyDescent="0.25">
      <c r="A496" s="96" t="s">
        <v>542</v>
      </c>
      <c r="B496" s="44" t="str">
        <f>IF(C496="","",VLOOKUP($A496,'Infos Gerais'!$A$2:$D$101,4,FALSE))</f>
        <v>Extinto</v>
      </c>
      <c r="C496" s="5" t="str">
        <f>IF(A496="","",VLOOKUP($A496,'Infos Gerais'!$A$2:$I$101,7,FALSE))</f>
        <v>SEESP</v>
      </c>
      <c r="D496" s="6" t="str">
        <f>IF(C496="","",VLOOKUP($A496,'Infos Gerais'!$A$2:$I$101,9,FALSE))</f>
        <v>FEEMG</v>
      </c>
      <c r="E496" s="7" t="str">
        <f t="array" ref="E496">IFERROR(IF(G496="","",INDEX(Avaliações!$E$2:$E$1247,MATCH(A496&amp;G496,Avaliações!$A$2:$A$1247&amp;Avaliações!$G$2:$G$1247,FALSE))),"")</f>
        <v>1º Termo Aditivo</v>
      </c>
      <c r="F496" s="43" t="str">
        <f t="array" ref="F496">IFERROR(IF(G496="","",IF(INDEX(Avaliações!$F$2:$F$1247,MATCH(A496&amp;G496,Avaliações!$A$2:$A$1247&amp;Avaliações!$G$2:$G$1247,FALSE))=0,"",INDEX(Avaliações!$F$2:$F$1247,MATCH(A496&amp;G496,Avaliações!$A$2:$A$1247&amp;Avaliações!$G$2:$G$1247,FALSE)))),"")</f>
        <v/>
      </c>
      <c r="G496" s="176">
        <v>6</v>
      </c>
      <c r="H496" s="126" t="s">
        <v>50</v>
      </c>
      <c r="I496" s="249">
        <f t="array" ref="I496">IFERROR(IF(G496="","",INDEX(Avaliações!H$2:H$688,MATCH($A496&amp;$G496,Avaliações!$A$2:$A$688&amp;Avaliações!$G$2:$G$688,FALSE))),"")</f>
        <v>43647</v>
      </c>
      <c r="J496" s="251">
        <f t="array" ref="J496">IFERROR(IF(E496="","",INDEX(Avaliações!I$2:I$1247,MATCH($A496&amp;$G496,Avaliações!$A$2:$A$1247&amp;Avaliações!$G$2:$G$1247,FALSE))),"")</f>
        <v>43709</v>
      </c>
      <c r="K496" s="178" t="s">
        <v>1037</v>
      </c>
    </row>
    <row r="497" spans="1:11" x14ac:dyDescent="0.25">
      <c r="A497" s="96" t="s">
        <v>546</v>
      </c>
      <c r="B497" s="44" t="str">
        <f>IF(C497="","",VLOOKUP($A497,'Infos Gerais'!$A$2:$D$101,4,FALSE))</f>
        <v>Extinto</v>
      </c>
      <c r="C497" s="5" t="str">
        <f>IF(A497="","",VLOOKUP($A497,'Infos Gerais'!$A$2:$I$101,7,FALSE))</f>
        <v>FEAM</v>
      </c>
      <c r="D497" s="6" t="str">
        <f>IF(C497="","",VLOOKUP($A497,'Infos Gerais'!$A$2:$I$101,9,FALSE))</f>
        <v>GESOIS</v>
      </c>
      <c r="E497" s="7" t="str">
        <f t="array" ref="E497">IFERROR(IF(G497="","",INDEX(Avaliações!$E$2:$E$1247,MATCH(A497&amp;G497,Avaliações!$A$2:$A$1247&amp;Avaliações!$G$2:$G$1247,FALSE))),"")</f>
        <v>Termo de Parceria</v>
      </c>
      <c r="F497" s="43" t="str">
        <f t="array" ref="F497">IFERROR(IF(G497="","",IF(INDEX(Avaliações!$F$2:$F$1247,MATCH(A497&amp;G497,Avaliações!$A$2:$A$1247&amp;Avaliações!$G$2:$G$1247,FALSE))=0,"",INDEX(Avaliações!$F$2:$F$1247,MATCH(A497&amp;G497,Avaliações!$A$2:$A$1247&amp;Avaliações!$G$2:$G$1247,FALSE)))),"")</f>
        <v/>
      </c>
      <c r="G497" s="176">
        <v>1</v>
      </c>
      <c r="H497" s="126" t="s">
        <v>32</v>
      </c>
      <c r="I497" s="249">
        <f t="array" ref="I497">IFERROR(IF(G497="","",INDEX(Avaliações!H$2:H$688,MATCH($A497&amp;$G497,Avaliações!$A$2:$A$688&amp;Avaliações!$G$2:$G$688,FALSE))),"")</f>
        <v>43221</v>
      </c>
      <c r="J497" s="251">
        <f t="array" ref="J497">IFERROR(IF(E497="","",INDEX(Avaliações!I$2:I$1247,MATCH($A497&amp;$G497,Avaliações!$A$2:$A$1247&amp;Avaliações!$G$2:$G$1247,FALSE))),"")</f>
        <v>43282</v>
      </c>
      <c r="K497" s="178" t="s">
        <v>1038</v>
      </c>
    </row>
    <row r="498" spans="1:11" x14ac:dyDescent="0.25">
      <c r="A498" s="96" t="s">
        <v>546</v>
      </c>
      <c r="B498" s="44" t="str">
        <f>IF(C498="","",VLOOKUP($A498,'Infos Gerais'!$A$2:$D$101,4,FALSE))</f>
        <v>Extinto</v>
      </c>
      <c r="C498" s="5" t="str">
        <f>IF(A498="","",VLOOKUP($A498,'Infos Gerais'!$A$2:$I$101,7,FALSE))</f>
        <v>FEAM</v>
      </c>
      <c r="D498" s="6" t="str">
        <f>IF(C498="","",VLOOKUP($A498,'Infos Gerais'!$A$2:$I$101,9,FALSE))</f>
        <v>GESOIS</v>
      </c>
      <c r="E498" s="7" t="str">
        <f t="array" ref="E498">IFERROR(IF(G498="","",INDEX(Avaliações!$E$2:$E$1247,MATCH(A498&amp;G498,Avaliações!$A$2:$A$1247&amp;Avaliações!$G$2:$G$1247,FALSE))),"")</f>
        <v>Termo de Parceria</v>
      </c>
      <c r="F498" s="43" t="str">
        <f t="array" ref="F498">IFERROR(IF(G498="","",IF(INDEX(Avaliações!$F$2:$F$1247,MATCH(A498&amp;G498,Avaliações!$A$2:$A$1247&amp;Avaliações!$G$2:$G$1247,FALSE))=0,"",INDEX(Avaliações!$F$2:$F$1247,MATCH(A498&amp;G498,Avaliações!$A$2:$A$1247&amp;Avaliações!$G$2:$G$1247,FALSE)))),"")</f>
        <v/>
      </c>
      <c r="G498" s="176">
        <v>1</v>
      </c>
      <c r="H498" s="126" t="s">
        <v>38</v>
      </c>
      <c r="I498" s="249">
        <f t="array" ref="I498">IFERROR(IF(G498="","",INDEX(Avaliações!H$2:H$688,MATCH($A498&amp;$G498,Avaliações!$A$2:$A$688&amp;Avaliações!$G$2:$G$688,FALSE))),"")</f>
        <v>43221</v>
      </c>
      <c r="J498" s="251">
        <f t="array" ref="J498">IFERROR(IF(E498="","",INDEX(Avaliações!I$2:I$1247,MATCH($A498&amp;$G498,Avaliações!$A$2:$A$1247&amp;Avaliações!$G$2:$G$1247,FALSE))),"")</f>
        <v>43282</v>
      </c>
      <c r="K498" s="178" t="s">
        <v>1039</v>
      </c>
    </row>
    <row r="499" spans="1:11" x14ac:dyDescent="0.25">
      <c r="A499" s="96" t="s">
        <v>546</v>
      </c>
      <c r="B499" s="44" t="str">
        <f>IF(C499="","",VLOOKUP($A499,'Infos Gerais'!$A$2:$D$101,4,FALSE))</f>
        <v>Extinto</v>
      </c>
      <c r="C499" s="5" t="str">
        <f>IF(A499="","",VLOOKUP($A499,'Infos Gerais'!$A$2:$I$101,7,FALSE))</f>
        <v>FEAM</v>
      </c>
      <c r="D499" s="6" t="str">
        <f>IF(C499="","",VLOOKUP($A499,'Infos Gerais'!$A$2:$I$101,9,FALSE))</f>
        <v>GESOIS</v>
      </c>
      <c r="E499" s="7" t="str">
        <f t="array" ref="E499">IFERROR(IF(G499="","",INDEX(Avaliações!$E$2:$E$1247,MATCH(A499&amp;G499,Avaliações!$A$2:$A$1247&amp;Avaliações!$G$2:$G$1247,FALSE))),"")</f>
        <v>Termo de Parceria</v>
      </c>
      <c r="F499" s="43" t="str">
        <f t="array" ref="F499">IFERROR(IF(G499="","",IF(INDEX(Avaliações!$F$2:$F$1247,MATCH(A499&amp;G499,Avaliações!$A$2:$A$1247&amp;Avaliações!$G$2:$G$1247,FALSE))=0,"",INDEX(Avaliações!$F$2:$F$1247,MATCH(A499&amp;G499,Avaliações!$A$2:$A$1247&amp;Avaliações!$G$2:$G$1247,FALSE)))),"")</f>
        <v/>
      </c>
      <c r="G499" s="176">
        <v>1</v>
      </c>
      <c r="H499" s="126" t="s">
        <v>47</v>
      </c>
      <c r="I499" s="249">
        <f t="array" ref="I499">IFERROR(IF(G499="","",INDEX(Avaliações!H$2:H$688,MATCH($A499&amp;$G499,Avaliações!$A$2:$A$688&amp;Avaliações!$G$2:$G$688,FALSE))),"")</f>
        <v>43221</v>
      </c>
      <c r="J499" s="251">
        <f t="array" ref="J499">IFERROR(IF(E499="","",INDEX(Avaliações!I$2:I$1247,MATCH($A499&amp;$G499,Avaliações!$A$2:$A$1247&amp;Avaliações!$G$2:$G$1247,FALSE))),"")</f>
        <v>43282</v>
      </c>
      <c r="K499" s="178" t="s">
        <v>1040</v>
      </c>
    </row>
    <row r="500" spans="1:11" x14ac:dyDescent="0.25">
      <c r="A500" s="96" t="s">
        <v>546</v>
      </c>
      <c r="B500" s="44" t="str">
        <f>IF(C500="","",VLOOKUP($A500,'Infos Gerais'!$A$2:$D$101,4,FALSE))</f>
        <v>Extinto</v>
      </c>
      <c r="C500" s="5" t="str">
        <f>IF(A500="","",VLOOKUP($A500,'Infos Gerais'!$A$2:$I$101,7,FALSE))</f>
        <v>FEAM</v>
      </c>
      <c r="D500" s="6" t="str">
        <f>IF(C500="","",VLOOKUP($A500,'Infos Gerais'!$A$2:$I$101,9,FALSE))</f>
        <v>GESOIS</v>
      </c>
      <c r="E500" s="7" t="str">
        <f t="array" ref="E500">IFERROR(IF(G500="","",INDEX(Avaliações!$E$2:$E$1247,MATCH(A500&amp;G500,Avaliações!$A$2:$A$1247&amp;Avaliações!$G$2:$G$1247,FALSE))),"")</f>
        <v>Termo de Parceria</v>
      </c>
      <c r="F500" s="43" t="str">
        <f t="array" ref="F500">IFERROR(IF(G500="","",IF(INDEX(Avaliações!$F$2:$F$1247,MATCH(A500&amp;G500,Avaliações!$A$2:$A$1247&amp;Avaliações!$G$2:$G$1247,FALSE))=0,"",INDEX(Avaliações!$F$2:$F$1247,MATCH(A500&amp;G500,Avaliações!$A$2:$A$1247&amp;Avaliações!$G$2:$G$1247,FALSE)))),"")</f>
        <v/>
      </c>
      <c r="G500" s="176">
        <v>1</v>
      </c>
      <c r="H500" s="126" t="s">
        <v>50</v>
      </c>
      <c r="I500" s="135">
        <f t="array" ref="I500">IFERROR(IF(G500="","",INDEX(Avaliações!H$2:H$688,MATCH($A500&amp;$G500,Avaliações!$A$2:$A$688&amp;Avaliações!$G$2:$G$688,FALSE))),"")</f>
        <v>43221</v>
      </c>
      <c r="J500" s="138">
        <f t="array" ref="J500">IFERROR(IF(E500="","",INDEX(Avaliações!I$2:I$1247,MATCH($A500&amp;$G500,Avaliações!$A$2:$A$1247&amp;Avaliações!$G$2:$G$1247,FALSE))),"")</f>
        <v>43282</v>
      </c>
      <c r="K500" s="178" t="s">
        <v>1041</v>
      </c>
    </row>
    <row r="501" spans="1:11" x14ac:dyDescent="0.25">
      <c r="A501" s="96" t="s">
        <v>546</v>
      </c>
      <c r="B501" s="44" t="str">
        <f>IF(C501="","",VLOOKUP($A501,'Infos Gerais'!$A$2:$D$101,4,FALSE))</f>
        <v>Extinto</v>
      </c>
      <c r="C501" s="5" t="str">
        <f>IF(A501="","",VLOOKUP($A501,'Infos Gerais'!$A$2:$I$101,7,FALSE))</f>
        <v>FEAM</v>
      </c>
      <c r="D501" s="6" t="str">
        <f>IF(C501="","",VLOOKUP($A501,'Infos Gerais'!$A$2:$I$101,9,FALSE))</f>
        <v>GESOIS</v>
      </c>
      <c r="E501" s="7" t="str">
        <f t="array" ref="E501">IFERROR(IF(G501="","",INDEX(Avaliações!$E$2:$E$1247,MATCH(A501&amp;G501,Avaliações!$A$2:$A$1247&amp;Avaliações!$G$2:$G$1247,FALSE))),"")</f>
        <v>Termo de Parceria</v>
      </c>
      <c r="F501" s="43" t="str">
        <f t="array" ref="F501">IFERROR(IF(G501="","",IF(INDEX(Avaliações!$F$2:$F$1247,MATCH(A501&amp;G501,Avaliações!$A$2:$A$1247&amp;Avaliações!$G$2:$G$1247,FALSE))=0,"",INDEX(Avaliações!$F$2:$F$1247,MATCH(A501&amp;G501,Avaliações!$A$2:$A$1247&amp;Avaliações!$G$2:$G$1247,FALSE)))),"")</f>
        <v/>
      </c>
      <c r="G501" s="176">
        <v>2</v>
      </c>
      <c r="H501" s="126" t="s">
        <v>32</v>
      </c>
      <c r="I501" s="135">
        <f t="array" ref="I501">IFERROR(IF(G501="","",INDEX(Avaliações!H$2:H$688,MATCH($A501&amp;$G501,Avaliações!$A$2:$A$688&amp;Avaliações!$G$2:$G$688,FALSE))),"")</f>
        <v>43313</v>
      </c>
      <c r="J501" s="138">
        <f t="array" ref="J501">IFERROR(IF(E501="","",INDEX(Avaliações!I$2:I$1247,MATCH($A501&amp;$G501,Avaliações!$A$2:$A$1247&amp;Avaliações!$G$2:$G$1247,FALSE))),"")</f>
        <v>43374</v>
      </c>
      <c r="K501" s="178" t="s">
        <v>1042</v>
      </c>
    </row>
    <row r="502" spans="1:11" x14ac:dyDescent="0.25">
      <c r="A502" s="96" t="s">
        <v>546</v>
      </c>
      <c r="B502" s="44" t="str">
        <f>IF(C502="","",VLOOKUP($A502,'Infos Gerais'!$A$2:$D$101,4,FALSE))</f>
        <v>Extinto</v>
      </c>
      <c r="C502" s="5" t="str">
        <f>IF(A502="","",VLOOKUP($A502,'Infos Gerais'!$A$2:$I$101,7,FALSE))</f>
        <v>FEAM</v>
      </c>
      <c r="D502" s="6" t="str">
        <f>IF(C502="","",VLOOKUP($A502,'Infos Gerais'!$A$2:$I$101,9,FALSE))</f>
        <v>GESOIS</v>
      </c>
      <c r="E502" s="7" t="str">
        <f t="array" ref="E502">IFERROR(IF(G502="","",INDEX(Avaliações!$E$2:$E$1247,MATCH(A502&amp;G502,Avaliações!$A$2:$A$1247&amp;Avaliações!$G$2:$G$1247,FALSE))),"")</f>
        <v>Termo de Parceria</v>
      </c>
      <c r="F502" s="43" t="str">
        <f t="array" ref="F502">IFERROR(IF(G502="","",IF(INDEX(Avaliações!$F$2:$F$1247,MATCH(A502&amp;G502,Avaliações!$A$2:$A$1247&amp;Avaliações!$G$2:$G$1247,FALSE))=0,"",INDEX(Avaliações!$F$2:$F$1247,MATCH(A502&amp;G502,Avaliações!$A$2:$A$1247&amp;Avaliações!$G$2:$G$1247,FALSE)))),"")</f>
        <v/>
      </c>
      <c r="G502" s="176">
        <v>2</v>
      </c>
      <c r="H502" s="126" t="s">
        <v>38</v>
      </c>
      <c r="I502" s="135">
        <f t="array" ref="I502">IFERROR(IF(G502="","",INDEX(Avaliações!H$2:H$688,MATCH($A502&amp;$G502,Avaliações!$A$2:$A$688&amp;Avaliações!$G$2:$G$688,FALSE))),"")</f>
        <v>43313</v>
      </c>
      <c r="J502" s="138">
        <f t="array" ref="J502">IFERROR(IF(E502="","",INDEX(Avaliações!I$2:I$1247,MATCH($A502&amp;$G502,Avaliações!$A$2:$A$1247&amp;Avaliações!$G$2:$G$1247,FALSE))),"")</f>
        <v>43374</v>
      </c>
      <c r="K502" s="178" t="s">
        <v>1043</v>
      </c>
    </row>
    <row r="503" spans="1:11" x14ac:dyDescent="0.25">
      <c r="A503" s="96" t="s">
        <v>546</v>
      </c>
      <c r="B503" s="44" t="str">
        <f>IF(C503="","",VLOOKUP($A503,'Infos Gerais'!$A$2:$D$101,4,FALSE))</f>
        <v>Extinto</v>
      </c>
      <c r="C503" s="5" t="str">
        <f>IF(A503="","",VLOOKUP($A503,'Infos Gerais'!$A$2:$I$101,7,FALSE))</f>
        <v>FEAM</v>
      </c>
      <c r="D503" s="6" t="str">
        <f>IF(C503="","",VLOOKUP($A503,'Infos Gerais'!$A$2:$I$101,9,FALSE))</f>
        <v>GESOIS</v>
      </c>
      <c r="E503" s="7" t="str">
        <f t="array" ref="E503">IFERROR(IF(G503="","",INDEX(Avaliações!$E$2:$E$1247,MATCH(A503&amp;G503,Avaliações!$A$2:$A$1247&amp;Avaliações!$G$2:$G$1247,FALSE))),"")</f>
        <v>Termo de Parceria</v>
      </c>
      <c r="F503" s="43" t="str">
        <f t="array" ref="F503">IFERROR(IF(G503="","",IF(INDEX(Avaliações!$F$2:$F$1247,MATCH(A503&amp;G503,Avaliações!$A$2:$A$1247&amp;Avaliações!$G$2:$G$1247,FALSE))=0,"",INDEX(Avaliações!$F$2:$F$1247,MATCH(A503&amp;G503,Avaliações!$A$2:$A$1247&amp;Avaliações!$G$2:$G$1247,FALSE)))),"")</f>
        <v/>
      </c>
      <c r="G503" s="176">
        <v>2</v>
      </c>
      <c r="H503" s="126" t="s">
        <v>47</v>
      </c>
      <c r="I503" s="135">
        <f t="array" ref="I503">IFERROR(IF(G503="","",INDEX(Avaliações!H$2:H$688,MATCH($A503&amp;$G503,Avaliações!$A$2:$A$688&amp;Avaliações!$G$2:$G$688,FALSE))),"")</f>
        <v>43313</v>
      </c>
      <c r="J503" s="138">
        <f t="array" ref="J503">IFERROR(IF(E503="","",INDEX(Avaliações!I$2:I$1247,MATCH($A503&amp;$G503,Avaliações!$A$2:$A$1247&amp;Avaliações!$G$2:$G$1247,FALSE))),"")</f>
        <v>43374</v>
      </c>
      <c r="K503" s="178" t="s">
        <v>1044</v>
      </c>
    </row>
    <row r="504" spans="1:11" x14ac:dyDescent="0.25">
      <c r="A504" s="96" t="s">
        <v>546</v>
      </c>
      <c r="B504" s="44" t="str">
        <f>IF(C504="","",VLOOKUP($A504,'Infos Gerais'!$A$2:$D$101,4,FALSE))</f>
        <v>Extinto</v>
      </c>
      <c r="C504" s="5" t="str">
        <f>IF(A504="","",VLOOKUP($A504,'Infos Gerais'!$A$2:$I$101,7,FALSE))</f>
        <v>FEAM</v>
      </c>
      <c r="D504" s="6" t="str">
        <f>IF(C504="","",VLOOKUP($A504,'Infos Gerais'!$A$2:$I$101,9,FALSE))</f>
        <v>GESOIS</v>
      </c>
      <c r="E504" s="7" t="str">
        <f t="array" ref="E504">IFERROR(IF(G504="","",INDEX(Avaliações!$E$2:$E$1247,MATCH(A504&amp;G504,Avaliações!$A$2:$A$1247&amp;Avaliações!$G$2:$G$1247,FALSE))),"")</f>
        <v>Termo de Parceria</v>
      </c>
      <c r="F504" s="43" t="str">
        <f t="array" ref="F504">IFERROR(IF(G504="","",IF(INDEX(Avaliações!$F$2:$F$1247,MATCH(A504&amp;G504,Avaliações!$A$2:$A$1247&amp;Avaliações!$G$2:$G$1247,FALSE))=0,"",INDEX(Avaliações!$F$2:$F$1247,MATCH(A504&amp;G504,Avaliações!$A$2:$A$1247&amp;Avaliações!$G$2:$G$1247,FALSE)))),"")</f>
        <v/>
      </c>
      <c r="G504" s="176">
        <v>2</v>
      </c>
      <c r="H504" s="126" t="s">
        <v>50</v>
      </c>
      <c r="I504" s="135">
        <f t="array" ref="I504">IFERROR(IF(G504="","",INDEX(Avaliações!H$2:H$688,MATCH($A504&amp;$G504,Avaliações!$A$2:$A$688&amp;Avaliações!$G$2:$G$688,FALSE))),"")</f>
        <v>43313</v>
      </c>
      <c r="J504" s="138">
        <f t="array" ref="J504">IFERROR(IF(E504="","",INDEX(Avaliações!I$2:I$1247,MATCH($A504&amp;$G504,Avaliações!$A$2:$A$1247&amp;Avaliações!$G$2:$G$1247,FALSE))),"")</f>
        <v>43374</v>
      </c>
      <c r="K504" s="178"/>
    </row>
    <row r="505" spans="1:11" x14ac:dyDescent="0.25">
      <c r="A505" s="96" t="s">
        <v>546</v>
      </c>
      <c r="B505" s="44" t="str">
        <f>IF(C505="","",VLOOKUP($A505,'Infos Gerais'!$A$2:$D$101,4,FALSE))</f>
        <v>Extinto</v>
      </c>
      <c r="C505" s="5" t="str">
        <f>IF(A505="","",VLOOKUP($A505,'Infos Gerais'!$A$2:$I$101,7,FALSE))</f>
        <v>FEAM</v>
      </c>
      <c r="D505" s="6" t="str">
        <f>IF(C505="","",VLOOKUP($A505,'Infos Gerais'!$A$2:$I$101,9,FALSE))</f>
        <v>GESOIS</v>
      </c>
      <c r="E505" s="7" t="str">
        <f t="array" ref="E505">IFERROR(IF(G505="","",INDEX(Avaliações!$E$2:$E$1247,MATCH(A505&amp;G505,Avaliações!$A$2:$A$1247&amp;Avaliações!$G$2:$G$1247,FALSE))),"")</f>
        <v>1º Termo Aditivo</v>
      </c>
      <c r="F505" s="43" t="str">
        <f t="array" ref="F505">IFERROR(IF(G505="","",IF(INDEX(Avaliações!$F$2:$F$1247,MATCH(A505&amp;G505,Avaliações!$A$2:$A$1247&amp;Avaliações!$G$2:$G$1247,FALSE))=0,"",INDEX(Avaliações!$F$2:$F$1247,MATCH(A505&amp;G505,Avaliações!$A$2:$A$1247&amp;Avaliações!$G$2:$G$1247,FALSE)))),"")</f>
        <v/>
      </c>
      <c r="G505" s="176">
        <v>3</v>
      </c>
      <c r="H505" s="126" t="s">
        <v>32</v>
      </c>
      <c r="I505" s="135">
        <f t="array" ref="I505">IFERROR(IF(G505="","",INDEX(Avaliações!H$2:H$688,MATCH($A505&amp;$G505,Avaliações!$A$2:$A$688&amp;Avaliações!$G$2:$G$688,FALSE))),"")</f>
        <v>43770</v>
      </c>
      <c r="J505" s="138">
        <f t="array" ref="J505">IFERROR(IF(E505="","",INDEX(Avaliações!I$2:I$1247,MATCH($A505&amp;$G505,Avaliações!$A$2:$A$1247&amp;Avaliações!$G$2:$G$1247,FALSE))),"")</f>
        <v>43466</v>
      </c>
      <c r="K505" s="178" t="s">
        <v>1045</v>
      </c>
    </row>
    <row r="506" spans="1:11" x14ac:dyDescent="0.25">
      <c r="A506" s="96" t="s">
        <v>546</v>
      </c>
      <c r="B506" s="44" t="str">
        <f>IF(C506="","",VLOOKUP($A506,'Infos Gerais'!$A$2:$D$101,4,FALSE))</f>
        <v>Extinto</v>
      </c>
      <c r="C506" s="5" t="str">
        <f>IF(A506="","",VLOOKUP($A506,'Infos Gerais'!$A$2:$I$101,7,FALSE))</f>
        <v>FEAM</v>
      </c>
      <c r="D506" s="6" t="str">
        <f>IF(C506="","",VLOOKUP($A506,'Infos Gerais'!$A$2:$I$101,9,FALSE))</f>
        <v>GESOIS</v>
      </c>
      <c r="E506" s="7" t="str">
        <f t="array" ref="E506">IFERROR(IF(G506="","",INDEX(Avaliações!$E$2:$E$1247,MATCH(A506&amp;G506,Avaliações!$A$2:$A$1247&amp;Avaliações!$G$2:$G$1247,FALSE))),"")</f>
        <v>1º Termo Aditivo</v>
      </c>
      <c r="F506" s="43" t="str">
        <f t="array" ref="F506">IFERROR(IF(G506="","",IF(INDEX(Avaliações!$F$2:$F$1247,MATCH(A506&amp;G506,Avaliações!$A$2:$A$1247&amp;Avaliações!$G$2:$G$1247,FALSE))=0,"",INDEX(Avaliações!$F$2:$F$1247,MATCH(A506&amp;G506,Avaliações!$A$2:$A$1247&amp;Avaliações!$G$2:$G$1247,FALSE)))),"")</f>
        <v/>
      </c>
      <c r="G506" s="176">
        <v>3</v>
      </c>
      <c r="H506" s="126" t="s">
        <v>38</v>
      </c>
      <c r="I506" s="135">
        <f t="array" ref="I506">IFERROR(IF(G506="","",INDEX(Avaliações!H$2:H$688,MATCH($A506&amp;$G506,Avaliações!$A$2:$A$688&amp;Avaliações!$G$2:$G$688,FALSE))),"")</f>
        <v>43770</v>
      </c>
      <c r="J506" s="138">
        <f t="array" ref="J506">IFERROR(IF(E506="","",INDEX(Avaliações!I$2:I$1247,MATCH($A506&amp;$G506,Avaliações!$A$2:$A$1247&amp;Avaliações!$G$2:$G$1247,FALSE))),"")</f>
        <v>43466</v>
      </c>
      <c r="K506" s="178" t="s">
        <v>1046</v>
      </c>
    </row>
    <row r="507" spans="1:11" x14ac:dyDescent="0.25">
      <c r="A507" s="96" t="s">
        <v>546</v>
      </c>
      <c r="B507" s="44" t="str">
        <f>IF(C507="","",VLOOKUP($A507,'Infos Gerais'!$A$2:$D$101,4,FALSE))</f>
        <v>Extinto</v>
      </c>
      <c r="C507" s="5" t="str">
        <f>IF(A507="","",VLOOKUP($A507,'Infos Gerais'!$A$2:$I$101,7,FALSE))</f>
        <v>FEAM</v>
      </c>
      <c r="D507" s="6" t="str">
        <f>IF(C507="","",VLOOKUP($A507,'Infos Gerais'!$A$2:$I$101,9,FALSE))</f>
        <v>GESOIS</v>
      </c>
      <c r="E507" s="7" t="str">
        <f t="array" ref="E507">IFERROR(IF(G507="","",INDEX(Avaliações!$E$2:$E$1247,MATCH(A507&amp;G507,Avaliações!$A$2:$A$1247&amp;Avaliações!$G$2:$G$1247,FALSE))),"")</f>
        <v>1º Termo Aditivo</v>
      </c>
      <c r="F507" s="43" t="str">
        <f t="array" ref="F507">IFERROR(IF(G507="","",IF(INDEX(Avaliações!$F$2:$F$1247,MATCH(A507&amp;G507,Avaliações!$A$2:$A$1247&amp;Avaliações!$G$2:$G$1247,FALSE))=0,"",INDEX(Avaliações!$F$2:$F$1247,MATCH(A507&amp;G507,Avaliações!$A$2:$A$1247&amp;Avaliações!$G$2:$G$1247,FALSE)))),"")</f>
        <v/>
      </c>
      <c r="G507" s="176">
        <v>3</v>
      </c>
      <c r="H507" s="126" t="s">
        <v>47</v>
      </c>
      <c r="I507" s="135">
        <f t="array" ref="I507">IFERROR(IF(G507="","",INDEX(Avaliações!H$2:H$688,MATCH($A507&amp;$G507,Avaliações!$A$2:$A$688&amp;Avaliações!$G$2:$G$688,FALSE))),"")</f>
        <v>43770</v>
      </c>
      <c r="J507" s="138">
        <f t="array" ref="J507">IFERROR(IF(E507="","",INDEX(Avaliações!I$2:I$1247,MATCH($A507&amp;$G507,Avaliações!$A$2:$A$1247&amp;Avaliações!$G$2:$G$1247,FALSE))),"")</f>
        <v>43466</v>
      </c>
      <c r="K507" s="178" t="s">
        <v>1047</v>
      </c>
    </row>
    <row r="508" spans="1:11" x14ac:dyDescent="0.25">
      <c r="A508" s="96" t="s">
        <v>546</v>
      </c>
      <c r="B508" s="44" t="str">
        <f>IF(C508="","",VLOOKUP($A508,'Infos Gerais'!$A$2:$D$101,4,FALSE))</f>
        <v>Extinto</v>
      </c>
      <c r="C508" s="5" t="str">
        <f>IF(A508="","",VLOOKUP($A508,'Infos Gerais'!$A$2:$I$101,7,FALSE))</f>
        <v>FEAM</v>
      </c>
      <c r="D508" s="6" t="str">
        <f>IF(C508="","",VLOOKUP($A508,'Infos Gerais'!$A$2:$I$101,9,FALSE))</f>
        <v>GESOIS</v>
      </c>
      <c r="E508" s="7" t="str">
        <f t="array" ref="E508">IFERROR(IF(G508="","",INDEX(Avaliações!$E$2:$E$1247,MATCH(A508&amp;G508,Avaliações!$A$2:$A$1247&amp;Avaliações!$G$2:$G$1247,FALSE))),"")</f>
        <v>1º Termo Aditivo</v>
      </c>
      <c r="F508" s="43" t="str">
        <f t="array" ref="F508">IFERROR(IF(G508="","",IF(INDEX(Avaliações!$F$2:$F$1247,MATCH(A508&amp;G508,Avaliações!$A$2:$A$1247&amp;Avaliações!$G$2:$G$1247,FALSE))=0,"",INDEX(Avaliações!$F$2:$F$1247,MATCH(A508&amp;G508,Avaliações!$A$2:$A$1247&amp;Avaliações!$G$2:$G$1247,FALSE)))),"")</f>
        <v/>
      </c>
      <c r="G508" s="176">
        <v>3</v>
      </c>
      <c r="H508" s="126" t="s">
        <v>50</v>
      </c>
      <c r="I508" s="135">
        <f t="array" ref="I508">IFERROR(IF(G508="","",INDEX(Avaliações!H$2:H$688,MATCH($A508&amp;$G508,Avaliações!$A$2:$A$688&amp;Avaliações!$G$2:$G$688,FALSE))),"")</f>
        <v>43770</v>
      </c>
      <c r="J508" s="138">
        <f t="array" ref="J508">IFERROR(IF(E508="","",INDEX(Avaliações!I$2:I$1247,MATCH($A508&amp;$G508,Avaliações!$A$2:$A$1247&amp;Avaliações!$G$2:$G$1247,FALSE))),"")</f>
        <v>43466</v>
      </c>
      <c r="K508" s="178"/>
    </row>
    <row r="509" spans="1:11" x14ac:dyDescent="0.25">
      <c r="A509" s="96" t="s">
        <v>546</v>
      </c>
      <c r="B509" s="44" t="str">
        <f>IF(C509="","",VLOOKUP($A509,'Infos Gerais'!$A$2:$D$101,4,FALSE))</f>
        <v>Extinto</v>
      </c>
      <c r="C509" s="5" t="str">
        <f>IF(A509="","",VLOOKUP($A509,'Infos Gerais'!$A$2:$I$101,7,FALSE))</f>
        <v>FEAM</v>
      </c>
      <c r="D509" s="6" t="str">
        <f>IF(C509="","",VLOOKUP($A509,'Infos Gerais'!$A$2:$I$101,9,FALSE))</f>
        <v>GESOIS</v>
      </c>
      <c r="E509" s="7" t="str">
        <f t="array" ref="E509">IFERROR(IF(G509="","",INDEX(Avaliações!$E$2:$E$1247,MATCH(A509&amp;G509,Avaliações!$A$2:$A$1247&amp;Avaliações!$G$2:$G$1247,FALSE))),"")</f>
        <v>1º Termo Aditivo</v>
      </c>
      <c r="F509" s="43" t="str">
        <f t="array" ref="F509">IFERROR(IF(G509="","",IF(INDEX(Avaliações!$F$2:$F$1247,MATCH(A509&amp;G509,Avaliações!$A$2:$A$1247&amp;Avaliações!$G$2:$G$1247,FALSE))=0,"",INDEX(Avaliações!$F$2:$F$1247,MATCH(A509&amp;G509,Avaliações!$A$2:$A$1247&amp;Avaliações!$G$2:$G$1247,FALSE)))),"")</f>
        <v/>
      </c>
      <c r="G509" s="176">
        <v>4</v>
      </c>
      <c r="H509" s="126" t="s">
        <v>32</v>
      </c>
      <c r="I509" s="135">
        <f t="array" ref="I509">IFERROR(IF(G509="","",INDEX(Avaliações!H$2:H$688,MATCH($A509&amp;$G509,Avaliações!$A$2:$A$688&amp;Avaliações!$G$2:$G$688,FALSE))),"")</f>
        <v>43497</v>
      </c>
      <c r="J509" s="138">
        <f t="array" ref="J509">IFERROR(IF(E509="","",INDEX(Avaliações!I$2:I$1247,MATCH($A509&amp;$G509,Avaliações!$A$2:$A$1247&amp;Avaliações!$G$2:$G$1247,FALSE))),"")</f>
        <v>43525</v>
      </c>
      <c r="K509" s="178" t="s">
        <v>1048</v>
      </c>
    </row>
    <row r="510" spans="1:11" x14ac:dyDescent="0.25">
      <c r="A510" s="96" t="s">
        <v>546</v>
      </c>
      <c r="B510" s="44" t="str">
        <f>IF(C510="","",VLOOKUP($A510,'Infos Gerais'!$A$2:$D$101,4,FALSE))</f>
        <v>Extinto</v>
      </c>
      <c r="C510" s="5" t="str">
        <f>IF(A510="","",VLOOKUP($A510,'Infos Gerais'!$A$2:$I$101,7,FALSE))</f>
        <v>FEAM</v>
      </c>
      <c r="D510" s="6" t="str">
        <f>IF(C510="","",VLOOKUP($A510,'Infos Gerais'!$A$2:$I$101,9,FALSE))</f>
        <v>GESOIS</v>
      </c>
      <c r="E510" s="7" t="str">
        <f t="array" ref="E510">IFERROR(IF(G510="","",INDEX(Avaliações!$E$2:$E$1247,MATCH(A510&amp;G510,Avaliações!$A$2:$A$1247&amp;Avaliações!$G$2:$G$1247,FALSE))),"")</f>
        <v>1º Termo Aditivo</v>
      </c>
      <c r="F510" s="43" t="str">
        <f t="array" ref="F510">IFERROR(IF(G510="","",IF(INDEX(Avaliações!$F$2:$F$1247,MATCH(A510&amp;G510,Avaliações!$A$2:$A$1247&amp;Avaliações!$G$2:$G$1247,FALSE))=0,"",INDEX(Avaliações!$F$2:$F$1247,MATCH(A510&amp;G510,Avaliações!$A$2:$A$1247&amp;Avaliações!$G$2:$G$1247,FALSE)))),"")</f>
        <v/>
      </c>
      <c r="G510" s="176">
        <v>4</v>
      </c>
      <c r="H510" s="126" t="s">
        <v>38</v>
      </c>
      <c r="I510" s="135">
        <f t="array" ref="I510">IFERROR(IF(G510="","",INDEX(Avaliações!H$2:H$688,MATCH($A510&amp;$G510,Avaliações!$A$2:$A$688&amp;Avaliações!$G$2:$G$688,FALSE))),"")</f>
        <v>43497</v>
      </c>
      <c r="J510" s="138">
        <f t="array" ref="J510">IFERROR(IF(E510="","",INDEX(Avaliações!I$2:I$1247,MATCH($A510&amp;$G510,Avaliações!$A$2:$A$1247&amp;Avaliações!$G$2:$G$1247,FALSE))),"")</f>
        <v>43525</v>
      </c>
      <c r="K510" s="178" t="s">
        <v>1049</v>
      </c>
    </row>
    <row r="511" spans="1:11" x14ac:dyDescent="0.25">
      <c r="A511" s="96" t="s">
        <v>546</v>
      </c>
      <c r="B511" s="44" t="str">
        <f>IF(C511="","",VLOOKUP($A511,'Infos Gerais'!$A$2:$D$101,4,FALSE))</f>
        <v>Extinto</v>
      </c>
      <c r="C511" s="5" t="str">
        <f>IF(A511="","",VLOOKUP($A511,'Infos Gerais'!$A$2:$I$101,7,FALSE))</f>
        <v>FEAM</v>
      </c>
      <c r="D511" s="6" t="str">
        <f>IF(C511="","",VLOOKUP($A511,'Infos Gerais'!$A$2:$I$101,9,FALSE))</f>
        <v>GESOIS</v>
      </c>
      <c r="E511" s="7" t="str">
        <f t="array" ref="E511">IFERROR(IF(G511="","",INDEX(Avaliações!$E$2:$E$1247,MATCH(A511&amp;G511,Avaliações!$A$2:$A$1247&amp;Avaliações!$G$2:$G$1247,FALSE))),"")</f>
        <v>1º Termo Aditivo</v>
      </c>
      <c r="F511" s="43" t="str">
        <f t="array" ref="F511">IFERROR(IF(G511="","",IF(INDEX(Avaliações!$F$2:$F$1247,MATCH(A511&amp;G511,Avaliações!$A$2:$A$1247&amp;Avaliações!$G$2:$G$1247,FALSE))=0,"",INDEX(Avaliações!$F$2:$F$1247,MATCH(A511&amp;G511,Avaliações!$A$2:$A$1247&amp;Avaliações!$G$2:$G$1247,FALSE)))),"")</f>
        <v/>
      </c>
      <c r="G511" s="176">
        <v>4</v>
      </c>
      <c r="H511" s="126" t="s">
        <v>47</v>
      </c>
      <c r="I511" s="135">
        <f t="array" ref="I511">IFERROR(IF(G511="","",INDEX(Avaliações!H$2:H$688,MATCH($A511&amp;$G511,Avaliações!$A$2:$A$688&amp;Avaliações!$G$2:$G$688,FALSE))),"")</f>
        <v>43497</v>
      </c>
      <c r="J511" s="138">
        <f t="array" ref="J511">IFERROR(IF(E511="","",INDEX(Avaliações!I$2:I$1247,MATCH($A511&amp;$G511,Avaliações!$A$2:$A$1247&amp;Avaliações!$G$2:$G$1247,FALSE))),"")</f>
        <v>43525</v>
      </c>
      <c r="K511" s="178" t="s">
        <v>1050</v>
      </c>
    </row>
    <row r="512" spans="1:11" x14ac:dyDescent="0.25">
      <c r="A512" s="96" t="s">
        <v>546</v>
      </c>
      <c r="B512" s="44" t="str">
        <f>IF(C512="","",VLOOKUP($A512,'Infos Gerais'!$A$2:$D$101,4,FALSE))</f>
        <v>Extinto</v>
      </c>
      <c r="C512" s="5" t="str">
        <f>IF(A512="","",VLOOKUP($A512,'Infos Gerais'!$A$2:$I$101,7,FALSE))</f>
        <v>FEAM</v>
      </c>
      <c r="D512" s="6" t="str">
        <f>IF(C512="","",VLOOKUP($A512,'Infos Gerais'!$A$2:$I$101,9,FALSE))</f>
        <v>GESOIS</v>
      </c>
      <c r="E512" s="7" t="str">
        <f t="array" ref="E512">IFERROR(IF(G512="","",INDEX(Avaliações!$E$2:$E$1247,MATCH(A512&amp;G512,Avaliações!$A$2:$A$1247&amp;Avaliações!$G$2:$G$1247,FALSE))),"")</f>
        <v>1º Termo Aditivo</v>
      </c>
      <c r="F512" s="43" t="str">
        <f t="array" ref="F512">IFERROR(IF(G512="","",IF(INDEX(Avaliações!$F$2:$F$1247,MATCH(A512&amp;G512,Avaliações!$A$2:$A$1247&amp;Avaliações!$G$2:$G$1247,FALSE))=0,"",INDEX(Avaliações!$F$2:$F$1247,MATCH(A512&amp;G512,Avaliações!$A$2:$A$1247&amp;Avaliações!$G$2:$G$1247,FALSE)))),"")</f>
        <v/>
      </c>
      <c r="G512" s="176">
        <v>4</v>
      </c>
      <c r="H512" s="126" t="s">
        <v>50</v>
      </c>
      <c r="I512" s="135">
        <f t="array" ref="I512">IFERROR(IF(G512="","",INDEX(Avaliações!H$2:H$688,MATCH($A512&amp;$G512,Avaliações!$A$2:$A$688&amp;Avaliações!$G$2:$G$688,FALSE))),"")</f>
        <v>43497</v>
      </c>
      <c r="J512" s="138">
        <f t="array" ref="J512">IFERROR(IF(E512="","",INDEX(Avaliações!I$2:I$1247,MATCH($A512&amp;$G512,Avaliações!$A$2:$A$1247&amp;Avaliações!$G$2:$G$1247,FALSE))),"")</f>
        <v>43525</v>
      </c>
      <c r="K512" s="178"/>
    </row>
    <row r="513" spans="1:11" x14ac:dyDescent="0.25">
      <c r="A513" s="96" t="s">
        <v>546</v>
      </c>
      <c r="B513" s="44" t="str">
        <f>IF(C513="","",VLOOKUP($A513,'Infos Gerais'!$A$2:$D$101,4,FALSE))</f>
        <v>Extinto</v>
      </c>
      <c r="C513" s="5" t="str">
        <f>IF(A513="","",VLOOKUP($A513,'Infos Gerais'!$A$2:$I$101,7,FALSE))</f>
        <v>FEAM</v>
      </c>
      <c r="D513" s="6" t="str">
        <f>IF(C513="","",VLOOKUP($A513,'Infos Gerais'!$A$2:$I$101,9,FALSE))</f>
        <v>GESOIS</v>
      </c>
      <c r="E513" s="7" t="str">
        <f t="array" ref="E513">IFERROR(IF(G513="","",INDEX(Avaliações!$E$2:$E$1247,MATCH(A513&amp;G513,Avaliações!$A$2:$A$1247&amp;Avaliações!$G$2:$G$1247,FALSE))),"")</f>
        <v>1º Termo Aditivo</v>
      </c>
      <c r="F513" s="43" t="str">
        <f t="array" ref="F513">IFERROR(IF(G513="","",IF(INDEX(Avaliações!$F$2:$F$1247,MATCH(A513&amp;G513,Avaliações!$A$2:$A$1247&amp;Avaliações!$G$2:$G$1247,FALSE))=0,"",INDEX(Avaliações!$F$2:$F$1247,MATCH(A513&amp;G513,Avaliações!$A$2:$A$1247&amp;Avaliações!$G$2:$G$1247,FALSE)))),"")</f>
        <v/>
      </c>
      <c r="G513" s="176">
        <v>5</v>
      </c>
      <c r="H513" s="126" t="s">
        <v>32</v>
      </c>
      <c r="I513" s="135">
        <f t="array" ref="I513">IFERROR(IF(G513="","",INDEX(Avaliações!H$2:H$688,MATCH($A513&amp;$G513,Avaliações!$A$2:$A$688&amp;Avaliações!$G$2:$G$688,FALSE))),"")</f>
        <v>43556</v>
      </c>
      <c r="J513" s="138">
        <f t="array" ref="J513">IFERROR(IF(E513="","",INDEX(Avaliações!I$2:I$1247,MATCH($A513&amp;$G513,Avaliações!$A$2:$A$1247&amp;Avaliações!$G$2:$G$1247,FALSE))),"")</f>
        <v>43617</v>
      </c>
      <c r="K513" s="178" t="s">
        <v>1051</v>
      </c>
    </row>
    <row r="514" spans="1:11" x14ac:dyDescent="0.25">
      <c r="A514" s="96" t="s">
        <v>546</v>
      </c>
      <c r="B514" s="44" t="str">
        <f>IF(C514="","",VLOOKUP($A514,'Infos Gerais'!$A$2:$D$101,4,FALSE))</f>
        <v>Extinto</v>
      </c>
      <c r="C514" s="5" t="str">
        <f>IF(A514="","",VLOOKUP($A514,'Infos Gerais'!$A$2:$I$101,7,FALSE))</f>
        <v>FEAM</v>
      </c>
      <c r="D514" s="6" t="str">
        <f>IF(C514="","",VLOOKUP($A514,'Infos Gerais'!$A$2:$I$101,9,FALSE))</f>
        <v>GESOIS</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6">
        <v>5</v>
      </c>
      <c r="H514" s="126" t="s">
        <v>38</v>
      </c>
      <c r="I514" s="135">
        <f t="array" ref="I514">IFERROR(IF(G514="","",INDEX(Avaliações!H$2:H$688,MATCH($A514&amp;$G514,Avaliações!$A$2:$A$688&amp;Avaliações!$G$2:$G$688,FALSE))),"")</f>
        <v>43556</v>
      </c>
      <c r="J514" s="138">
        <f t="array" ref="J514">IFERROR(IF(E514="","",INDEX(Avaliações!I$2:I$1247,MATCH($A514&amp;$G514,Avaliações!$A$2:$A$1247&amp;Avaliações!$G$2:$G$1247,FALSE))),"")</f>
        <v>43617</v>
      </c>
      <c r="K514" s="178" t="s">
        <v>1052</v>
      </c>
    </row>
    <row r="515" spans="1:11" x14ac:dyDescent="0.25">
      <c r="A515" s="96" t="s">
        <v>546</v>
      </c>
      <c r="B515" s="44" t="str">
        <f>IF(C515="","",VLOOKUP($A515,'Infos Gerais'!$A$2:$D$101,4,FALSE))</f>
        <v>Extinto</v>
      </c>
      <c r="C515" s="5" t="str">
        <f>IF(A515="","",VLOOKUP($A515,'Infos Gerais'!$A$2:$I$101,7,FALSE))</f>
        <v>FEAM</v>
      </c>
      <c r="D515" s="6" t="str">
        <f>IF(C515="","",VLOOKUP($A515,'Infos Gerais'!$A$2:$I$101,9,FALSE))</f>
        <v>GESOIS</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6">
        <v>5</v>
      </c>
      <c r="H515" s="126" t="s">
        <v>47</v>
      </c>
      <c r="I515" s="135">
        <f t="array" ref="I515">IFERROR(IF(G515="","",INDEX(Avaliações!H$2:H$688,MATCH($A515&amp;$G515,Avaliações!$A$2:$A$688&amp;Avaliações!$G$2:$G$688,FALSE))),"")</f>
        <v>43556</v>
      </c>
      <c r="J515" s="138">
        <f t="array" ref="J515">IFERROR(IF(E515="","",INDEX(Avaliações!I$2:I$1247,MATCH($A515&amp;$G515,Avaliações!$A$2:$A$1247&amp;Avaliações!$G$2:$G$1247,FALSE))),"")</f>
        <v>43617</v>
      </c>
      <c r="K515" s="178" t="s">
        <v>1053</v>
      </c>
    </row>
    <row r="516" spans="1:11" x14ac:dyDescent="0.25">
      <c r="A516" s="96" t="s">
        <v>546</v>
      </c>
      <c r="B516" s="44" t="str">
        <f>IF(C516="","",VLOOKUP($A516,'Infos Gerais'!$A$2:$D$101,4,FALSE))</f>
        <v>Extinto</v>
      </c>
      <c r="C516" s="5" t="str">
        <f>IF(A516="","",VLOOKUP($A516,'Infos Gerais'!$A$2:$I$101,7,FALSE))</f>
        <v>FEAM</v>
      </c>
      <c r="D516" s="6" t="str">
        <f>IF(C516="","",VLOOKUP($A516,'Infos Gerais'!$A$2:$I$101,9,FALSE))</f>
        <v>GESOIS</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6">
        <v>5</v>
      </c>
      <c r="H516" s="126" t="s">
        <v>50</v>
      </c>
      <c r="I516" s="135">
        <f t="array" ref="I516">IFERROR(IF(G516="","",INDEX(Avaliações!H$2:H$688,MATCH($A516&amp;$G516,Avaliações!$A$2:$A$688&amp;Avaliações!$G$2:$G$688,FALSE))),"")</f>
        <v>43556</v>
      </c>
      <c r="J516" s="138">
        <f t="array" ref="J516">IFERROR(IF(E516="","",INDEX(Avaliações!I$2:I$1247,MATCH($A516&amp;$G516,Avaliações!$A$2:$A$1247&amp;Avaliações!$G$2:$G$1247,FALSE))),"")</f>
        <v>43617</v>
      </c>
      <c r="K516" s="178"/>
    </row>
    <row r="517" spans="1:11" x14ac:dyDescent="0.25">
      <c r="A517" s="96" t="s">
        <v>546</v>
      </c>
      <c r="B517" s="44" t="str">
        <f>IF(C517="","",VLOOKUP($A517,'Infos Gerais'!$A$2:$D$101,4,FALSE))</f>
        <v>Extinto</v>
      </c>
      <c r="C517" s="5" t="str">
        <f>IF(A517="","",VLOOKUP($A517,'Infos Gerais'!$A$2:$I$101,7,FALSE))</f>
        <v>FEAM</v>
      </c>
      <c r="D517" s="6" t="str">
        <f>IF(C517="","",VLOOKUP($A517,'Infos Gerais'!$A$2:$I$101,9,FALSE))</f>
        <v>GESOIS</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6">
        <v>6</v>
      </c>
      <c r="H517" s="126" t="s">
        <v>32</v>
      </c>
      <c r="I517" s="135">
        <f t="array" ref="I517">IFERROR(IF(G517="","",INDEX(Avaliações!H$2:H$688,MATCH($A517&amp;$G517,Avaliações!$A$2:$A$688&amp;Avaliações!$G$2:$G$688,FALSE))),"")</f>
        <v>43647</v>
      </c>
      <c r="J517" s="138">
        <f t="array" ref="J517">IFERROR(IF(E517="","",INDEX(Avaliações!I$2:I$1247,MATCH($A517&amp;$G517,Avaliações!$A$2:$A$1247&amp;Avaliações!$G$2:$G$1247,FALSE))),"")</f>
        <v>43709</v>
      </c>
      <c r="K517" s="178" t="s">
        <v>1054</v>
      </c>
    </row>
    <row r="518" spans="1:11" x14ac:dyDescent="0.25">
      <c r="A518" s="96" t="s">
        <v>546</v>
      </c>
      <c r="B518" s="44" t="str">
        <f>IF(C518="","",VLOOKUP($A518,'Infos Gerais'!$A$2:$D$101,4,FALSE))</f>
        <v>Extinto</v>
      </c>
      <c r="C518" s="5" t="str">
        <f>IF(A518="","",VLOOKUP($A518,'Infos Gerais'!$A$2:$I$101,7,FALSE))</f>
        <v>FEAM</v>
      </c>
      <c r="D518" s="6" t="str">
        <f>IF(C518="","",VLOOKUP($A518,'Infos Gerais'!$A$2:$I$101,9,FALSE))</f>
        <v>GESOIS</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6">
        <v>6</v>
      </c>
      <c r="H518" s="126" t="s">
        <v>47</v>
      </c>
      <c r="I518" s="135">
        <f t="array" ref="I518">IFERROR(IF(G518="","",INDEX(Avaliações!H$2:H$688,MATCH($A518&amp;$G518,Avaliações!$A$2:$A$688&amp;Avaliações!$G$2:$G$688,FALSE))),"")</f>
        <v>43647</v>
      </c>
      <c r="J518" s="138">
        <f t="array" ref="J518">IFERROR(IF(E518="","",INDEX(Avaliações!I$2:I$1247,MATCH($A518&amp;$G518,Avaliações!$A$2:$A$1247&amp;Avaliações!$G$2:$G$1247,FALSE))),"")</f>
        <v>43709</v>
      </c>
      <c r="K518" s="178" t="s">
        <v>1055</v>
      </c>
    </row>
    <row r="519" spans="1:11" x14ac:dyDescent="0.25">
      <c r="A519" s="96" t="s">
        <v>546</v>
      </c>
      <c r="B519" s="44" t="str">
        <f>IF(C519="","",VLOOKUP($A519,'Infos Gerais'!$A$2:$D$101,4,FALSE))</f>
        <v>Extinto</v>
      </c>
      <c r="C519" s="5" t="str">
        <f>IF(A519="","",VLOOKUP($A519,'Infos Gerais'!$A$2:$I$101,7,FALSE))</f>
        <v>FEAM</v>
      </c>
      <c r="D519" s="6" t="str">
        <f>IF(C519="","",VLOOKUP($A519,'Infos Gerais'!$A$2:$I$101,9,FALSE))</f>
        <v>GESOIS</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6">
        <v>6</v>
      </c>
      <c r="H519" s="126" t="s">
        <v>50</v>
      </c>
      <c r="I519" s="135">
        <f t="array" ref="I519">IFERROR(IF(G519="","",INDEX(Avaliações!H$2:H$688,MATCH($A519&amp;$G519,Avaliações!$A$2:$A$688&amp;Avaliações!$G$2:$G$688,FALSE))),"")</f>
        <v>43647</v>
      </c>
      <c r="J519" s="138">
        <f t="array" ref="J519">IFERROR(IF(E519="","",INDEX(Avaliações!I$2:I$1247,MATCH($A519&amp;$G519,Avaliações!$A$2:$A$1247&amp;Avaliações!$G$2:$G$1247,FALSE))),"")</f>
        <v>43709</v>
      </c>
      <c r="K519" s="178"/>
    </row>
    <row r="520" spans="1:11" x14ac:dyDescent="0.25">
      <c r="A520" s="96" t="s">
        <v>546</v>
      </c>
      <c r="B520" s="44" t="str">
        <f>IF(C520="","",VLOOKUP($A520,'Infos Gerais'!$A$2:$D$101,4,FALSE))</f>
        <v>Extinto</v>
      </c>
      <c r="C520" s="5" t="str">
        <f>IF(A520="","",VLOOKUP($A520,'Infos Gerais'!$A$2:$I$101,7,FALSE))</f>
        <v>FEAM</v>
      </c>
      <c r="D520" s="6" t="str">
        <f>IF(C520="","",VLOOKUP($A520,'Infos Gerais'!$A$2:$I$101,9,FALSE))</f>
        <v>GESOIS</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6">
        <v>7</v>
      </c>
      <c r="H520" s="126" t="s">
        <v>32</v>
      </c>
      <c r="I520" s="135">
        <f t="array" ref="I520">IFERROR(IF(G520="","",INDEX(Avaliações!H$2:H$688,MATCH($A520&amp;$G520,Avaliações!$A$2:$A$688&amp;Avaliações!$G$2:$G$688,FALSE))),"")</f>
        <v>43739</v>
      </c>
      <c r="J520" s="138">
        <f t="array" ref="J520">IFERROR(IF(E520="","",INDEX(Avaliações!I$2:I$1247,MATCH($A520&amp;$G520,Avaliações!$A$2:$A$1247&amp;Avaliações!$G$2:$G$1247,FALSE))),"")</f>
        <v>43800</v>
      </c>
      <c r="K520" s="178" t="s">
        <v>1056</v>
      </c>
    </row>
    <row r="521" spans="1:11" x14ac:dyDescent="0.25">
      <c r="A521" s="96" t="s">
        <v>546</v>
      </c>
      <c r="B521" s="44" t="str">
        <f>IF(C521="","",VLOOKUP($A521,'Infos Gerais'!$A$2:$D$101,4,FALSE))</f>
        <v>Extinto</v>
      </c>
      <c r="C521" s="5" t="str">
        <f>IF(A521="","",VLOOKUP($A521,'Infos Gerais'!$A$2:$I$101,7,FALSE))</f>
        <v>FEAM</v>
      </c>
      <c r="D521" s="6" t="str">
        <f>IF(C521="","",VLOOKUP($A521,'Infos Gerais'!$A$2:$I$101,9,FALSE))</f>
        <v>GESOIS</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6">
        <v>7</v>
      </c>
      <c r="H521" s="126" t="s">
        <v>47</v>
      </c>
      <c r="I521" s="135">
        <f t="array" ref="I521">IFERROR(IF(G521="","",INDEX(Avaliações!H$2:H$688,MATCH($A521&amp;$G521,Avaliações!$A$2:$A$688&amp;Avaliações!$G$2:$G$688,FALSE))),"")</f>
        <v>43739</v>
      </c>
      <c r="J521" s="138">
        <f t="array" ref="J521">IFERROR(IF(E521="","",INDEX(Avaliações!I$2:I$1247,MATCH($A521&amp;$G521,Avaliações!$A$2:$A$1247&amp;Avaliações!$G$2:$G$1247,FALSE))),"")</f>
        <v>43800</v>
      </c>
      <c r="K521" s="178" t="s">
        <v>1057</v>
      </c>
    </row>
    <row r="522" spans="1:11" x14ac:dyDescent="0.25">
      <c r="A522" s="96" t="s">
        <v>546</v>
      </c>
      <c r="B522" s="44" t="str">
        <f>IF(C522="","",VLOOKUP($A522,'Infos Gerais'!$A$2:$D$101,4,FALSE))</f>
        <v>Extinto</v>
      </c>
      <c r="C522" s="5" t="str">
        <f>IF(A522="","",VLOOKUP($A522,'Infos Gerais'!$A$2:$I$101,7,FALSE))</f>
        <v>FEAM</v>
      </c>
      <c r="D522" s="6" t="str">
        <f>IF(C522="","",VLOOKUP($A522,'Infos Gerais'!$A$2:$I$101,9,FALSE))</f>
        <v>GESOIS</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6">
        <v>7</v>
      </c>
      <c r="H522" s="126" t="s">
        <v>50</v>
      </c>
      <c r="I522" s="135">
        <f t="array" ref="I522">IFERROR(IF(G522="","",INDEX(Avaliações!H$2:H$688,MATCH($A522&amp;$G522,Avaliações!$A$2:$A$688&amp;Avaliações!$G$2:$G$688,FALSE))),"")</f>
        <v>43739</v>
      </c>
      <c r="J522" s="138">
        <f t="array" ref="J522">IFERROR(IF(E522="","",INDEX(Avaliações!I$2:I$1247,MATCH($A522&amp;$G522,Avaliações!$A$2:$A$1247&amp;Avaliações!$G$2:$G$1247,FALSE))),"")</f>
        <v>43800</v>
      </c>
      <c r="K522" s="178"/>
    </row>
    <row r="523" spans="1:11" x14ac:dyDescent="0.25">
      <c r="A523" s="96" t="s">
        <v>549</v>
      </c>
      <c r="B523" s="44" t="str">
        <f>IF(C523="","",VLOOKUP($A523,'Infos Gerais'!$A$2:$D$101,4,FALSE))</f>
        <v>Extinto</v>
      </c>
      <c r="C523" s="5" t="str">
        <f>IF(A523="","",VLOOKUP($A523,'Infos Gerais'!$A$2:$I$101,7,FALSE))</f>
        <v>SEDESE</v>
      </c>
      <c r="D523" s="6" t="str">
        <f>IF(C523="","",VLOOKUP($A523,'Infos Gerais'!$A$2:$I$101,9,FALSE))</f>
        <v>FEEMG</v>
      </c>
      <c r="E523" s="7" t="str">
        <f t="array" ref="E523">IFERROR(IF(G523="","",INDEX(Avaliações!$E$2:$E$1247,MATCH(A523&amp;G523,Avaliações!$A$2:$A$1247&amp;Avaliações!$G$2:$G$1247,FALSE))),"")</f>
        <v>Termo de Parceria</v>
      </c>
      <c r="F523" s="43" t="str">
        <f t="array" ref="F523">IFERROR(IF(G523="","",IF(INDEX(Avaliações!$F$2:$F$1247,MATCH(A523&amp;G523,Avaliações!$A$2:$A$1247&amp;Avaliações!$G$2:$G$1247,FALSE))=0,"",INDEX(Avaliações!$F$2:$F$1247,MATCH(A523&amp;G523,Avaliações!$A$2:$A$1247&amp;Avaliações!$G$2:$G$1247,FALSE)))),"")</f>
        <v/>
      </c>
      <c r="G523" s="176">
        <v>1</v>
      </c>
      <c r="H523" s="126" t="s">
        <v>32</v>
      </c>
      <c r="I523" s="135">
        <f t="array" ref="I523">IFERROR(IF(G523="","",INDEX(Avaliações!H$2:H$688,MATCH($A523&amp;$G523,Avaliações!$A$2:$A$688&amp;Avaliações!$G$2:$G$688,FALSE))),"")</f>
        <v>43891</v>
      </c>
      <c r="J523" s="138">
        <f t="array" ref="J523">IFERROR(IF(E523="","",INDEX(Avaliações!I$2:I$1247,MATCH($A523&amp;$G523,Avaliações!$A$2:$A$1247&amp;Avaliações!$G$2:$G$1247,FALSE))),"")</f>
        <v>43891</v>
      </c>
      <c r="K523" s="178" t="s">
        <v>1058</v>
      </c>
    </row>
    <row r="524" spans="1:11" x14ac:dyDescent="0.25">
      <c r="A524" s="96" t="s">
        <v>549</v>
      </c>
      <c r="B524" s="44" t="str">
        <f>IF(C524="","",VLOOKUP($A524,'Infos Gerais'!$A$2:$D$101,4,FALSE))</f>
        <v>Extinto</v>
      </c>
      <c r="C524" s="5" t="str">
        <f>IF(A524="","",VLOOKUP($A524,'Infos Gerais'!$A$2:$I$101,7,FALSE))</f>
        <v>SEDESE</v>
      </c>
      <c r="D524" s="6" t="str">
        <f>IF(C524="","",VLOOKUP($A524,'Infos Gerais'!$A$2:$I$101,9,FALSE))</f>
        <v>FEEMG</v>
      </c>
      <c r="E524" s="7" t="str">
        <f t="array" ref="E524">IFERROR(IF(G524="","",INDEX(Avaliações!$E$2:$E$1247,MATCH(A524&amp;G524,Avaliações!$A$2:$A$1247&amp;Avaliações!$G$2:$G$1247,FALSE))),"")</f>
        <v>Termo de Parceria</v>
      </c>
      <c r="F524" s="43" t="str">
        <f t="array" ref="F524">IFERROR(IF(G524="","",IF(INDEX(Avaliações!$F$2:$F$1247,MATCH(A524&amp;G524,Avaliações!$A$2:$A$1247&amp;Avaliações!$G$2:$G$1247,FALSE))=0,"",INDEX(Avaliações!$F$2:$F$1247,MATCH(A524&amp;G524,Avaliações!$A$2:$A$1247&amp;Avaliações!$G$2:$G$1247,FALSE)))),"")</f>
        <v/>
      </c>
      <c r="G524" s="176">
        <v>1</v>
      </c>
      <c r="H524" s="126" t="s">
        <v>38</v>
      </c>
      <c r="I524" s="135">
        <f t="array" ref="I524">IFERROR(IF(G524="","",INDEX(Avaliações!H$2:H$688,MATCH($A524&amp;$G524,Avaliações!$A$2:$A$688&amp;Avaliações!$G$2:$G$688,FALSE))),"")</f>
        <v>43891</v>
      </c>
      <c r="J524" s="138">
        <f t="array" ref="J524">IFERROR(IF(E524="","",INDEX(Avaliações!I$2:I$1247,MATCH($A524&amp;$G524,Avaliações!$A$2:$A$1247&amp;Avaliações!$G$2:$G$1247,FALSE))),"")</f>
        <v>43891</v>
      </c>
      <c r="K524" s="178" t="s">
        <v>1059</v>
      </c>
    </row>
    <row r="525" spans="1:11" x14ac:dyDescent="0.25">
      <c r="A525" s="96" t="s">
        <v>549</v>
      </c>
      <c r="B525" s="44" t="str">
        <f>IF(C525="","",VLOOKUP($A525,'Infos Gerais'!$A$2:$D$101,4,FALSE))</f>
        <v>Extinto</v>
      </c>
      <c r="C525" s="5" t="str">
        <f>IF(A525="","",VLOOKUP($A525,'Infos Gerais'!$A$2:$I$101,7,FALSE))</f>
        <v>SEDESE</v>
      </c>
      <c r="D525" s="6" t="str">
        <f>IF(C525="","",VLOOKUP($A525,'Infos Gerais'!$A$2:$I$101,9,FALSE))</f>
        <v>FEEMG</v>
      </c>
      <c r="E525" s="7" t="str">
        <f t="array" ref="E525">IFERROR(IF(G525="","",INDEX(Avaliações!$E$2:$E$1247,MATCH(A525&amp;G525,Avaliações!$A$2:$A$1247&amp;Avaliações!$G$2:$G$1247,FALSE))),"")</f>
        <v>Termo de Parceria</v>
      </c>
      <c r="F525" s="43" t="str">
        <f t="array" ref="F525">IFERROR(IF(G525="","",IF(INDEX(Avaliações!$F$2:$F$1247,MATCH(A525&amp;G525,Avaliações!$A$2:$A$1247&amp;Avaliações!$G$2:$G$1247,FALSE))=0,"",INDEX(Avaliações!$F$2:$F$1247,MATCH(A525&amp;G525,Avaliações!$A$2:$A$1247&amp;Avaliações!$G$2:$G$1247,FALSE)))),"")</f>
        <v/>
      </c>
      <c r="G525" s="176">
        <v>1</v>
      </c>
      <c r="H525" s="126" t="s">
        <v>41</v>
      </c>
      <c r="I525" s="135">
        <f t="array" ref="I525">IFERROR(IF(G525="","",INDEX(Avaliações!H$2:H$688,MATCH($A525&amp;$G525,Avaliações!$A$2:$A$688&amp;Avaliações!$G$2:$G$688,FALSE))),"")</f>
        <v>43891</v>
      </c>
      <c r="J525" s="138">
        <f t="array" ref="J525">IFERROR(IF(E525="","",INDEX(Avaliações!I$2:I$1247,MATCH($A525&amp;$G525,Avaliações!$A$2:$A$1247&amp;Avaliações!$G$2:$G$1247,FALSE))),"")</f>
        <v>43891</v>
      </c>
      <c r="K525" s="178" t="s">
        <v>1060</v>
      </c>
    </row>
    <row r="526" spans="1:11" x14ac:dyDescent="0.25">
      <c r="A526" s="96" t="s">
        <v>549</v>
      </c>
      <c r="B526" s="44" t="str">
        <f>IF(C526="","",VLOOKUP($A526,'Infos Gerais'!$A$2:$D$101,4,FALSE))</f>
        <v>Extinto</v>
      </c>
      <c r="C526" s="5" t="str">
        <f>IF(A526="","",VLOOKUP($A526,'Infos Gerais'!$A$2:$I$101,7,FALSE))</f>
        <v>SEDESE</v>
      </c>
      <c r="D526" s="6" t="str">
        <f>IF(C526="","",VLOOKUP($A526,'Infos Gerais'!$A$2:$I$101,9,FALSE))</f>
        <v>FEEMG</v>
      </c>
      <c r="E526" s="7" t="str">
        <f t="array" ref="E526">IFERROR(IF(G526="","",INDEX(Avaliações!$E$2:$E$1247,MATCH(A526&amp;G526,Avaliações!$A$2:$A$1247&amp;Avaliações!$G$2:$G$1247,FALSE))),"")</f>
        <v>Termo de Parceria</v>
      </c>
      <c r="F526" s="43" t="str">
        <f t="array" ref="F526">IFERROR(IF(G526="","",IF(INDEX(Avaliações!$F$2:$F$1247,MATCH(A526&amp;G526,Avaliações!$A$2:$A$1247&amp;Avaliações!$G$2:$G$1247,FALSE))=0,"",INDEX(Avaliações!$F$2:$F$1247,MATCH(A526&amp;G526,Avaliações!$A$2:$A$1247&amp;Avaliações!$G$2:$G$1247,FALSE)))),"")</f>
        <v/>
      </c>
      <c r="G526" s="176">
        <v>1</v>
      </c>
      <c r="H526" s="126" t="s">
        <v>50</v>
      </c>
      <c r="I526" s="135">
        <f t="array" ref="I526">IFERROR(IF(G526="","",INDEX(Avaliações!H$2:H$688,MATCH($A526&amp;$G526,Avaliações!$A$2:$A$688&amp;Avaliações!$G$2:$G$688,FALSE))),"")</f>
        <v>43891</v>
      </c>
      <c r="J526" s="138">
        <f t="array" ref="J526">IFERROR(IF(E526="","",INDEX(Avaliações!I$2:I$1247,MATCH($A526&amp;$G526,Avaliações!$A$2:$A$1247&amp;Avaliações!$G$2:$G$1247,FALSE))),"")</f>
        <v>43891</v>
      </c>
      <c r="K526" s="178" t="s">
        <v>1061</v>
      </c>
    </row>
    <row r="527" spans="1:11" x14ac:dyDescent="0.25">
      <c r="A527" s="96" t="s">
        <v>549</v>
      </c>
      <c r="B527" s="44" t="str">
        <f>IF(C527="","",VLOOKUP($A527,'Infos Gerais'!$A$2:$D$101,4,FALSE))</f>
        <v>Extinto</v>
      </c>
      <c r="C527" s="5" t="str">
        <f>IF(A527="","",VLOOKUP($A527,'Infos Gerais'!$A$2:$I$101,7,FALSE))</f>
        <v>SEDESE</v>
      </c>
      <c r="D527" s="6" t="str">
        <f>IF(C527="","",VLOOKUP($A527,'Infos Gerais'!$A$2:$I$101,9,FALSE))</f>
        <v>FEEMG</v>
      </c>
      <c r="E527" s="7" t="str">
        <f t="array" ref="E527">IFERROR(IF(G527="","",INDEX(Avaliações!$E$2:$E$1247,MATCH(A527&amp;G527,Avaliações!$A$2:$A$1247&amp;Avaliações!$G$2:$G$1247,FALSE))),"")</f>
        <v>Termo de Parceria</v>
      </c>
      <c r="F527" s="43" t="str">
        <f t="array" ref="F527">IFERROR(IF(G527="","",IF(INDEX(Avaliações!$F$2:$F$1247,MATCH(A527&amp;G527,Avaliações!$A$2:$A$1247&amp;Avaliações!$G$2:$G$1247,FALSE))=0,"",INDEX(Avaliações!$F$2:$F$1247,MATCH(A527&amp;G527,Avaliações!$A$2:$A$1247&amp;Avaliações!$G$2:$G$1247,FALSE)))),"")</f>
        <v/>
      </c>
      <c r="G527" s="176">
        <v>2</v>
      </c>
      <c r="H527" s="126" t="s">
        <v>32</v>
      </c>
      <c r="I527" s="135">
        <f t="array" ref="I527">IFERROR(IF(G527="","",INDEX(Avaliações!H$2:H$688,MATCH($A527&amp;$G527,Avaliações!$A$2:$A$688&amp;Avaliações!$G$2:$G$688,FALSE))),"")</f>
        <v>43922</v>
      </c>
      <c r="J527" s="138">
        <f t="array" ref="J527">IFERROR(IF(E527="","",INDEX(Avaliações!I$2:I$1247,MATCH($A527&amp;$G527,Avaliações!$A$2:$A$1247&amp;Avaliações!$G$2:$G$1247,FALSE))),"")</f>
        <v>43983</v>
      </c>
      <c r="K527" s="178" t="s">
        <v>1062</v>
      </c>
    </row>
    <row r="528" spans="1:11" x14ac:dyDescent="0.25">
      <c r="A528" s="96" t="s">
        <v>549</v>
      </c>
      <c r="B528" s="44" t="str">
        <f>IF(C528="","",VLOOKUP($A528,'Infos Gerais'!$A$2:$D$101,4,FALSE))</f>
        <v>Extinto</v>
      </c>
      <c r="C528" s="5" t="str">
        <f>IF(A528="","",VLOOKUP($A528,'Infos Gerais'!$A$2:$I$101,7,FALSE))</f>
        <v>SEDESE</v>
      </c>
      <c r="D528" s="6" t="str">
        <f>IF(C528="","",VLOOKUP($A528,'Infos Gerais'!$A$2:$I$101,9,FALSE))</f>
        <v>FEEMG</v>
      </c>
      <c r="E528" s="7" t="str">
        <f t="array" ref="E528">IFERROR(IF(G528="","",INDEX(Avaliações!$E$2:$E$1247,MATCH(A528&amp;G528,Avaliações!$A$2:$A$1247&amp;Avaliações!$G$2:$G$1247,FALSE))),"")</f>
        <v>Termo de Parceria</v>
      </c>
      <c r="F528" s="43" t="str">
        <f t="array" ref="F528">IFERROR(IF(G528="","",IF(INDEX(Avaliações!$F$2:$F$1247,MATCH(A528&amp;G528,Avaliações!$A$2:$A$1247&amp;Avaliações!$G$2:$G$1247,FALSE))=0,"",INDEX(Avaliações!$F$2:$F$1247,MATCH(A528&amp;G528,Avaliações!$A$2:$A$1247&amp;Avaliações!$G$2:$G$1247,FALSE)))),"")</f>
        <v/>
      </c>
      <c r="G528" s="176">
        <v>2</v>
      </c>
      <c r="H528" s="126" t="s">
        <v>38</v>
      </c>
      <c r="I528" s="135">
        <f t="array" ref="I528">IFERROR(IF(G528="","",INDEX(Avaliações!H$2:H$688,MATCH($A528&amp;$G528,Avaliações!$A$2:$A$688&amp;Avaliações!$G$2:$G$688,FALSE))),"")</f>
        <v>43922</v>
      </c>
      <c r="J528" s="138">
        <f t="array" ref="J528">IFERROR(IF(E528="","",INDEX(Avaliações!I$2:I$1247,MATCH($A528&amp;$G528,Avaliações!$A$2:$A$1247&amp;Avaliações!$G$2:$G$1247,FALSE))),"")</f>
        <v>43983</v>
      </c>
      <c r="K528" s="178" t="s">
        <v>1063</v>
      </c>
    </row>
    <row r="529" spans="1:11" x14ac:dyDescent="0.25">
      <c r="A529" s="96" t="s">
        <v>549</v>
      </c>
      <c r="B529" s="44" t="str">
        <f>IF(C529="","",VLOOKUP($A529,'Infos Gerais'!$A$2:$D$101,4,FALSE))</f>
        <v>Extinto</v>
      </c>
      <c r="C529" s="5" t="str">
        <f>IF(A529="","",VLOOKUP($A529,'Infos Gerais'!$A$2:$I$101,7,FALSE))</f>
        <v>SEDESE</v>
      </c>
      <c r="D529" s="6" t="str">
        <f>IF(C529="","",VLOOKUP($A529,'Infos Gerais'!$A$2:$I$101,9,FALSE))</f>
        <v>FEEMG</v>
      </c>
      <c r="E529" s="7" t="str">
        <f t="array" ref="E529">IFERROR(IF(G529="","",INDEX(Avaliações!$E$2:$E$1247,MATCH(A529&amp;G529,Avaliações!$A$2:$A$1247&amp;Avaliações!$G$2:$G$1247,FALSE))),"")</f>
        <v>Termo de Parceria</v>
      </c>
      <c r="F529" s="43" t="str">
        <f t="array" ref="F529">IFERROR(IF(G529="","",IF(INDEX(Avaliações!$F$2:$F$1247,MATCH(A529&amp;G529,Avaliações!$A$2:$A$1247&amp;Avaliações!$G$2:$G$1247,FALSE))=0,"",INDEX(Avaliações!$F$2:$F$1247,MATCH(A529&amp;G529,Avaliações!$A$2:$A$1247&amp;Avaliações!$G$2:$G$1247,FALSE)))),"")</f>
        <v/>
      </c>
      <c r="G529" s="176">
        <v>2</v>
      </c>
      <c r="H529" s="126" t="s">
        <v>41</v>
      </c>
      <c r="I529" s="135">
        <f t="array" ref="I529">IFERROR(IF(G529="","",INDEX(Avaliações!H$2:H$688,MATCH($A529&amp;$G529,Avaliações!$A$2:$A$688&amp;Avaliações!$G$2:$G$688,FALSE))),"")</f>
        <v>43922</v>
      </c>
      <c r="J529" s="138">
        <f t="array" ref="J529">IFERROR(IF(E529="","",INDEX(Avaliações!I$2:I$1247,MATCH($A529&amp;$G529,Avaliações!$A$2:$A$1247&amp;Avaliações!$G$2:$G$1247,FALSE))),"")</f>
        <v>43983</v>
      </c>
      <c r="K529" s="178" t="s">
        <v>1064</v>
      </c>
    </row>
    <row r="530" spans="1:11" x14ac:dyDescent="0.25">
      <c r="A530" s="96" t="s">
        <v>549</v>
      </c>
      <c r="B530" s="44" t="str">
        <f>IF(C530="","",VLOOKUP($A530,'Infos Gerais'!$A$2:$D$101,4,FALSE))</f>
        <v>Extinto</v>
      </c>
      <c r="C530" s="5" t="str">
        <f>IF(A530="","",VLOOKUP($A530,'Infos Gerais'!$A$2:$I$101,7,FALSE))</f>
        <v>SEDESE</v>
      </c>
      <c r="D530" s="6" t="str">
        <f>IF(C530="","",VLOOKUP($A530,'Infos Gerais'!$A$2:$I$101,9,FALSE))</f>
        <v>FEEMG</v>
      </c>
      <c r="E530" s="7" t="str">
        <f t="array" ref="E530">IFERROR(IF(G530="","",INDEX(Avaliações!$E$2:$E$1247,MATCH(A530&amp;G530,Avaliações!$A$2:$A$1247&amp;Avaliações!$G$2:$G$1247,FALSE))),"")</f>
        <v>Termo de Parceria</v>
      </c>
      <c r="F530" s="43" t="str">
        <f t="array" ref="F530">IFERROR(IF(G530="","",IF(INDEX(Avaliações!$F$2:$F$1247,MATCH(A530&amp;G530,Avaliações!$A$2:$A$1247&amp;Avaliações!$G$2:$G$1247,FALSE))=0,"",INDEX(Avaliações!$F$2:$F$1247,MATCH(A530&amp;G530,Avaliações!$A$2:$A$1247&amp;Avaliações!$G$2:$G$1247,FALSE)))),"")</f>
        <v/>
      </c>
      <c r="G530" s="176">
        <v>2</v>
      </c>
      <c r="H530" s="126" t="s">
        <v>50</v>
      </c>
      <c r="I530" s="135">
        <f t="array" ref="I530">IFERROR(IF(G530="","",INDEX(Avaliações!H$2:H$688,MATCH($A530&amp;$G530,Avaliações!$A$2:$A$688&amp;Avaliações!$G$2:$G$688,FALSE))),"")</f>
        <v>43922</v>
      </c>
      <c r="J530" s="138">
        <f t="array" ref="J530">IFERROR(IF(E530="","",INDEX(Avaliações!I$2:I$1247,MATCH($A530&amp;$G530,Avaliações!$A$2:$A$1247&amp;Avaliações!$G$2:$G$1247,FALSE))),"")</f>
        <v>43983</v>
      </c>
      <c r="K530" s="178" t="s">
        <v>1065</v>
      </c>
    </row>
    <row r="531" spans="1:11" x14ac:dyDescent="0.25">
      <c r="A531" s="96" t="s">
        <v>549</v>
      </c>
      <c r="B531" s="44" t="str">
        <f>IF(C531="","",VLOOKUP($A531,'Infos Gerais'!$A$2:$D$101,4,FALSE))</f>
        <v>Extinto</v>
      </c>
      <c r="C531" s="5" t="str">
        <f>IF(A531="","",VLOOKUP($A531,'Infos Gerais'!$A$2:$I$101,7,FALSE))</f>
        <v>SEDESE</v>
      </c>
      <c r="D531" s="6" t="str">
        <f>IF(C531="","",VLOOKUP($A531,'Infos Gerais'!$A$2:$I$101,9,FALSE))</f>
        <v>FEEMG</v>
      </c>
      <c r="E531" s="7" t="str">
        <f t="array" ref="E531">IFERROR(IF(G531="","",INDEX(Avaliações!$E$2:$E$1247,MATCH(A531&amp;G531,Avaliações!$A$2:$A$1247&amp;Avaliações!$G$2:$G$1247,FALSE))),"")</f>
        <v>Termo de Parceria</v>
      </c>
      <c r="F531" s="43" t="str">
        <f t="array" ref="F531">IFERROR(IF(G531="","",IF(INDEX(Avaliações!$F$2:$F$1247,MATCH(A531&amp;G531,Avaliações!$A$2:$A$1247&amp;Avaliações!$G$2:$G$1247,FALSE))=0,"",INDEX(Avaliações!$F$2:$F$1247,MATCH(A531&amp;G531,Avaliações!$A$2:$A$1247&amp;Avaliações!$G$2:$G$1247,FALSE)))),"")</f>
        <v/>
      </c>
      <c r="G531" s="176">
        <v>3</v>
      </c>
      <c r="H531" s="126" t="s">
        <v>32</v>
      </c>
      <c r="I531" s="135">
        <f t="array" ref="I531">IFERROR(IF(G531="","",INDEX(Avaliações!H$2:H$688,MATCH($A531&amp;$G531,Avaliações!$A$2:$A$688&amp;Avaliações!$G$2:$G$688,FALSE))),"")</f>
        <v>44013</v>
      </c>
      <c r="J531" s="138">
        <f t="array" ref="J531">IFERROR(IF(E531="","",INDEX(Avaliações!I$2:I$1247,MATCH($A531&amp;$G531,Avaliações!$A$2:$A$1247&amp;Avaliações!$G$2:$G$1247,FALSE))),"")</f>
        <v>44075</v>
      </c>
      <c r="K531" s="178" t="s">
        <v>1066</v>
      </c>
    </row>
    <row r="532" spans="1:11" x14ac:dyDescent="0.25">
      <c r="A532" s="96" t="s">
        <v>549</v>
      </c>
      <c r="B532" s="44" t="str">
        <f>IF(C532="","",VLOOKUP($A532,'Infos Gerais'!$A$2:$D$101,4,FALSE))</f>
        <v>Extinto</v>
      </c>
      <c r="C532" s="5" t="str">
        <f>IF(A532="","",VLOOKUP($A532,'Infos Gerais'!$A$2:$I$101,7,FALSE))</f>
        <v>SEDESE</v>
      </c>
      <c r="D532" s="6" t="str">
        <f>IF(C532="","",VLOOKUP($A532,'Infos Gerais'!$A$2:$I$101,9,FALSE))</f>
        <v>FEEMG</v>
      </c>
      <c r="E532" s="7" t="str">
        <f t="array" ref="E532">IFERROR(IF(G532="","",INDEX(Avaliações!$E$2:$E$1247,MATCH(A532&amp;G532,Avaliações!$A$2:$A$1247&amp;Avaliações!$G$2:$G$1247,FALSE))),"")</f>
        <v>Termo de Parceria</v>
      </c>
      <c r="F532" s="43" t="str">
        <f t="array" ref="F532">IFERROR(IF(G532="","",IF(INDEX(Avaliações!$F$2:$F$1247,MATCH(A532&amp;G532,Avaliações!$A$2:$A$1247&amp;Avaliações!$G$2:$G$1247,FALSE))=0,"",INDEX(Avaliações!$F$2:$F$1247,MATCH(A532&amp;G532,Avaliações!$A$2:$A$1247&amp;Avaliações!$G$2:$G$1247,FALSE)))),"")</f>
        <v/>
      </c>
      <c r="G532" s="176">
        <v>3</v>
      </c>
      <c r="H532" s="126" t="s">
        <v>38</v>
      </c>
      <c r="I532" s="135">
        <f t="array" ref="I532">IFERROR(IF(G532="","",INDEX(Avaliações!H$2:H$688,MATCH($A532&amp;$G532,Avaliações!$A$2:$A$688&amp;Avaliações!$G$2:$G$688,FALSE))),"")</f>
        <v>44013</v>
      </c>
      <c r="J532" s="138">
        <f t="array" ref="J532">IFERROR(IF(E532="","",INDEX(Avaliações!I$2:I$1247,MATCH($A532&amp;$G532,Avaliações!$A$2:$A$1247&amp;Avaliações!$G$2:$G$1247,FALSE))),"")</f>
        <v>44075</v>
      </c>
      <c r="K532" s="178" t="s">
        <v>1067</v>
      </c>
    </row>
    <row r="533" spans="1:11" x14ac:dyDescent="0.25">
      <c r="A533" s="96" t="s">
        <v>549</v>
      </c>
      <c r="B533" s="44" t="str">
        <f>IF(C533="","",VLOOKUP($A533,'Infos Gerais'!$A$2:$D$101,4,FALSE))</f>
        <v>Extinto</v>
      </c>
      <c r="C533" s="5" t="str">
        <f>IF(A533="","",VLOOKUP($A533,'Infos Gerais'!$A$2:$I$101,7,FALSE))</f>
        <v>SEDESE</v>
      </c>
      <c r="D533" s="6" t="str">
        <f>IF(C533="","",VLOOKUP($A533,'Infos Gerais'!$A$2:$I$101,9,FALSE))</f>
        <v>FEEMG</v>
      </c>
      <c r="E533" s="7" t="str">
        <f t="array" ref="E533">IFERROR(IF(G533="","",INDEX(Avaliações!$E$2:$E$1247,MATCH(A533&amp;G533,Avaliações!$A$2:$A$1247&amp;Avaliações!$G$2:$G$1247,FALSE))),"")</f>
        <v>Termo de Parceria</v>
      </c>
      <c r="F533" s="43" t="str">
        <f t="array" ref="F533">IFERROR(IF(G533="","",IF(INDEX(Avaliações!$F$2:$F$1247,MATCH(A533&amp;G533,Avaliações!$A$2:$A$1247&amp;Avaliações!$G$2:$G$1247,FALSE))=0,"",INDEX(Avaliações!$F$2:$F$1247,MATCH(A533&amp;G533,Avaliações!$A$2:$A$1247&amp;Avaliações!$G$2:$G$1247,FALSE)))),"")</f>
        <v/>
      </c>
      <c r="G533" s="176">
        <v>3</v>
      </c>
      <c r="H533" s="126" t="s">
        <v>41</v>
      </c>
      <c r="I533" s="135">
        <f t="array" ref="I533">IFERROR(IF(G533="","",INDEX(Avaliações!H$2:H$688,MATCH($A533&amp;$G533,Avaliações!$A$2:$A$688&amp;Avaliações!$G$2:$G$688,FALSE))),"")</f>
        <v>44013</v>
      </c>
      <c r="J533" s="138">
        <f t="array" ref="J533">IFERROR(IF(E533="","",INDEX(Avaliações!I$2:I$1247,MATCH($A533&amp;$G533,Avaliações!$A$2:$A$1247&amp;Avaliações!$G$2:$G$1247,FALSE))),"")</f>
        <v>44075</v>
      </c>
      <c r="K533" s="178" t="s">
        <v>1068</v>
      </c>
    </row>
    <row r="534" spans="1:11" x14ac:dyDescent="0.25">
      <c r="A534" s="96" t="s">
        <v>549</v>
      </c>
      <c r="B534" s="44" t="str">
        <f>IF(C534="","",VLOOKUP($A534,'Infos Gerais'!$A$2:$D$101,4,FALSE))</f>
        <v>Extinto</v>
      </c>
      <c r="C534" s="5" t="str">
        <f>IF(A534="","",VLOOKUP($A534,'Infos Gerais'!$A$2:$I$101,7,FALSE))</f>
        <v>SEDESE</v>
      </c>
      <c r="D534" s="6" t="str">
        <f>IF(C534="","",VLOOKUP($A534,'Infos Gerais'!$A$2:$I$101,9,FALSE))</f>
        <v>FEEMG</v>
      </c>
      <c r="E534" s="7" t="str">
        <f t="array" ref="E534">IFERROR(IF(G534="","",INDEX(Avaliações!$E$2:$E$1247,MATCH(A534&amp;G534,Avaliações!$A$2:$A$1247&amp;Avaliações!$G$2:$G$1247,FALSE))),"")</f>
        <v>Termo de Parceria</v>
      </c>
      <c r="F534" s="43" t="str">
        <f t="array" ref="F534">IFERROR(IF(G534="","",IF(INDEX(Avaliações!$F$2:$F$1247,MATCH(A534&amp;G534,Avaliações!$A$2:$A$1247&amp;Avaliações!$G$2:$G$1247,FALSE))=0,"",INDEX(Avaliações!$F$2:$F$1247,MATCH(A534&amp;G534,Avaliações!$A$2:$A$1247&amp;Avaliações!$G$2:$G$1247,FALSE)))),"")</f>
        <v/>
      </c>
      <c r="G534" s="176">
        <v>3</v>
      </c>
      <c r="H534" s="126" t="s">
        <v>50</v>
      </c>
      <c r="I534" s="135">
        <f t="array" ref="I534">IFERROR(IF(G534="","",INDEX(Avaliações!H$2:H$688,MATCH($A534&amp;$G534,Avaliações!$A$2:$A$688&amp;Avaliações!$G$2:$G$688,FALSE))),"")</f>
        <v>44013</v>
      </c>
      <c r="J534" s="138">
        <f t="array" ref="J534">IFERROR(IF(E534="","",INDEX(Avaliações!I$2:I$1247,MATCH($A534&amp;$G534,Avaliações!$A$2:$A$1247&amp;Avaliações!$G$2:$G$1247,FALSE))),"")</f>
        <v>44075</v>
      </c>
      <c r="K534" s="178" t="s">
        <v>1069</v>
      </c>
    </row>
    <row r="535" spans="1:11" x14ac:dyDescent="0.25">
      <c r="A535" s="96" t="s">
        <v>549</v>
      </c>
      <c r="B535" s="44" t="str">
        <f>IF(C535="","",VLOOKUP($A535,'Infos Gerais'!$A$2:$D$101,4,FALSE))</f>
        <v>Extinto</v>
      </c>
      <c r="C535" s="5" t="str">
        <f>IF(A535="","",VLOOKUP($A535,'Infos Gerais'!$A$2:$I$101,7,FALSE))</f>
        <v>SEDESE</v>
      </c>
      <c r="D535" s="6" t="str">
        <f>IF(C535="","",VLOOKUP($A535,'Infos Gerais'!$A$2:$I$101,9,FALSE))</f>
        <v>FEEMG</v>
      </c>
      <c r="E535" s="7" t="str">
        <f t="array" ref="E535">IFERROR(IF(G535="","",INDEX(Avaliações!$E$2:$E$1247,MATCH(A535&amp;G535,Avaliações!$A$2:$A$1247&amp;Avaliações!$G$2:$G$1247,FALSE))),"")</f>
        <v>Termo de Parceria</v>
      </c>
      <c r="F535" s="43" t="str">
        <f t="array" ref="F535">IFERROR(IF(G535="","",IF(INDEX(Avaliações!$F$2:$F$1247,MATCH(A535&amp;G535,Avaliações!$A$2:$A$1247&amp;Avaliações!$G$2:$G$1247,FALSE))=0,"",INDEX(Avaliações!$F$2:$F$1247,MATCH(A535&amp;G535,Avaliações!$A$2:$A$1247&amp;Avaliações!$G$2:$G$1247,FALSE)))),"")</f>
        <v/>
      </c>
      <c r="G535" s="176">
        <v>3</v>
      </c>
      <c r="H535" s="126" t="s">
        <v>38</v>
      </c>
      <c r="I535" s="135">
        <f t="array" ref="I535">IFERROR(IF(G535="","",INDEX(Avaliações!H$2:H$688,MATCH($A535&amp;$G535,Avaliações!$A$2:$A$688&amp;Avaliações!$G$2:$G$688,FALSE))),"")</f>
        <v>44013</v>
      </c>
      <c r="J535" s="138">
        <f t="array" ref="J535">IFERROR(IF(E535="","",INDEX(Avaliações!I$2:I$1247,MATCH($A535&amp;$G535,Avaliações!$A$2:$A$1247&amp;Avaliações!$G$2:$G$1247,FALSE))),"")</f>
        <v>44075</v>
      </c>
      <c r="K535" s="183" t="s">
        <v>1070</v>
      </c>
    </row>
    <row r="536" spans="1:11" x14ac:dyDescent="0.25">
      <c r="A536" s="96" t="s">
        <v>549</v>
      </c>
      <c r="B536" s="44" t="str">
        <f>IF(C536="","",VLOOKUP($A536,'Infos Gerais'!$A$2:$D$101,4,FALSE))</f>
        <v>Extinto</v>
      </c>
      <c r="C536" s="5" t="str">
        <f>IF(A536="","",VLOOKUP($A536,'Infos Gerais'!$A$2:$I$101,7,FALSE))</f>
        <v>SEDESE</v>
      </c>
      <c r="D536" s="6" t="str">
        <f>IF(C536="","",VLOOKUP($A536,'Infos Gerais'!$A$2:$I$101,9,FALSE))</f>
        <v>FEEMG</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6">
        <v>4</v>
      </c>
      <c r="H536" s="126" t="s">
        <v>32</v>
      </c>
      <c r="I536" s="135">
        <f t="array" ref="I536">IFERROR(IF(G536="","",INDEX(Avaliações!H$2:H$688,MATCH($A536&amp;$G536,Avaliações!$A$2:$A$688&amp;Avaliações!$G$2:$G$688,FALSE))),"")</f>
        <v>44105</v>
      </c>
      <c r="J536" s="138">
        <f t="array" ref="J536">IFERROR(IF(E536="","",INDEX(Avaliações!I$2:I$1247,MATCH($A536&amp;$G536,Avaliações!$A$2:$A$1247&amp;Avaliações!$G$2:$G$1247,FALSE))),"")</f>
        <v>44196</v>
      </c>
      <c r="K536" s="178" t="s">
        <v>1071</v>
      </c>
    </row>
    <row r="537" spans="1:11" x14ac:dyDescent="0.25">
      <c r="A537" s="96" t="s">
        <v>549</v>
      </c>
      <c r="B537" s="44" t="str">
        <f>IF(C537="","",VLOOKUP($A537,'Infos Gerais'!$A$2:$D$101,4,FALSE))</f>
        <v>Extinto</v>
      </c>
      <c r="C537" s="5" t="str">
        <f>IF(A537="","",VLOOKUP($A537,'Infos Gerais'!$A$2:$I$101,7,FALSE))</f>
        <v>SEDESE</v>
      </c>
      <c r="D537" s="6" t="str">
        <f>IF(C537="","",VLOOKUP($A537,'Infos Gerais'!$A$2:$I$101,9,FALSE))</f>
        <v>FEEMG</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6">
        <v>4</v>
      </c>
      <c r="H537" s="126" t="s">
        <v>38</v>
      </c>
      <c r="I537" s="135">
        <f t="array" ref="I537">IFERROR(IF(G537="","",INDEX(Avaliações!H$2:H$688,MATCH($A537&amp;$G537,Avaliações!$A$2:$A$688&amp;Avaliações!$G$2:$G$688,FALSE))),"")</f>
        <v>44105</v>
      </c>
      <c r="J537" s="138">
        <f t="array" ref="J537">IFERROR(IF(E537="","",INDEX(Avaliações!I$2:I$1247,MATCH($A537&amp;$G537,Avaliações!$A$2:$A$1247&amp;Avaliações!$G$2:$G$1247,FALSE))),"")</f>
        <v>44196</v>
      </c>
      <c r="K537" s="178" t="s">
        <v>1072</v>
      </c>
    </row>
    <row r="538" spans="1:11" x14ac:dyDescent="0.25">
      <c r="A538" s="96" t="s">
        <v>549</v>
      </c>
      <c r="B538" s="44" t="str">
        <f>IF(C538="","",VLOOKUP($A538,'Infos Gerais'!$A$2:$D$101,4,FALSE))</f>
        <v>Extinto</v>
      </c>
      <c r="C538" s="5" t="str">
        <f>IF(A538="","",VLOOKUP($A538,'Infos Gerais'!$A$2:$I$101,7,FALSE))</f>
        <v>SEDESE</v>
      </c>
      <c r="D538" s="6" t="str">
        <f>IF(C538="","",VLOOKUP($A538,'Infos Gerais'!$A$2:$I$101,9,FALSE))</f>
        <v>FEEMG</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6">
        <v>4</v>
      </c>
      <c r="H538" s="126" t="s">
        <v>41</v>
      </c>
      <c r="I538" s="135">
        <f t="array" ref="I538">IFERROR(IF(G538="","",INDEX(Avaliações!H$2:H$688,MATCH($A538&amp;$G538,Avaliações!$A$2:$A$688&amp;Avaliações!$G$2:$G$688,FALSE))),"")</f>
        <v>44105</v>
      </c>
      <c r="J538" s="138">
        <f t="array" ref="J538">IFERROR(IF(E538="","",INDEX(Avaliações!I$2:I$1247,MATCH($A538&amp;$G538,Avaliações!$A$2:$A$1247&amp;Avaliações!$G$2:$G$1247,FALSE))),"")</f>
        <v>44196</v>
      </c>
      <c r="K538" s="178" t="s">
        <v>1073</v>
      </c>
    </row>
    <row r="539" spans="1:11" x14ac:dyDescent="0.25">
      <c r="A539" s="96" t="s">
        <v>549</v>
      </c>
      <c r="B539" s="44" t="str">
        <f>IF(C539="","",VLOOKUP($A539,'Infos Gerais'!$A$2:$D$101,4,FALSE))</f>
        <v>Extinto</v>
      </c>
      <c r="C539" s="5" t="str">
        <f>IF(A539="","",VLOOKUP($A539,'Infos Gerais'!$A$2:$I$101,7,FALSE))</f>
        <v>SEDESE</v>
      </c>
      <c r="D539" s="6" t="str">
        <f>IF(C539="","",VLOOKUP($A539,'Infos Gerais'!$A$2:$I$101,9,FALSE))</f>
        <v>FEEMG</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6">
        <v>4</v>
      </c>
      <c r="H539" s="126" t="s">
        <v>50</v>
      </c>
      <c r="I539" s="135">
        <f t="array" ref="I539">IFERROR(IF(G539="","",INDEX(Avaliações!H$2:H$688,MATCH($A539&amp;$G539,Avaliações!$A$2:$A$688&amp;Avaliações!$G$2:$G$688,FALSE))),"")</f>
        <v>44105</v>
      </c>
      <c r="J539" s="138">
        <f t="array" ref="J539">IFERROR(IF(E539="","",INDEX(Avaliações!I$2:I$1247,MATCH($A539&amp;$G539,Avaliações!$A$2:$A$1247&amp;Avaliações!$G$2:$G$1247,FALSE))),"")</f>
        <v>44196</v>
      </c>
      <c r="K539" s="178" t="s">
        <v>1074</v>
      </c>
    </row>
    <row r="540" spans="1:11" x14ac:dyDescent="0.25">
      <c r="A540" s="96" t="s">
        <v>549</v>
      </c>
      <c r="B540" s="44" t="str">
        <f>IF(C540="","",VLOOKUP($A540,'Infos Gerais'!$A$2:$D$101,4,FALSE))</f>
        <v>Extinto</v>
      </c>
      <c r="C540" s="5" t="str">
        <f>IF(A540="","",VLOOKUP($A540,'Infos Gerais'!$A$2:$I$101,7,FALSE))</f>
        <v>SEDESE</v>
      </c>
      <c r="D540" s="6" t="str">
        <f>IF(C540="","",VLOOKUP($A540,'Infos Gerais'!$A$2:$I$101,9,FALSE))</f>
        <v>FEEMG</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1º Termo de Alteração Simples</v>
      </c>
      <c r="G540" s="176">
        <v>5</v>
      </c>
      <c r="H540" s="126" t="s">
        <v>32</v>
      </c>
      <c r="I540" s="135">
        <f t="array" ref="I540">IFERROR(IF(G540="","",INDEX(Avaliações!H$2:H$688,MATCH($A540&amp;$G540,Avaliações!$A$2:$A$688&amp;Avaliações!$G$2:$G$688,FALSE))),"")</f>
        <v>44197</v>
      </c>
      <c r="J540" s="138">
        <f t="array" ref="J540">IFERROR(IF(E540="","",INDEX(Avaliações!I$2:I$1247,MATCH($A540&amp;$G540,Avaliações!$A$2:$A$1247&amp;Avaliações!$G$2:$G$1247,FALSE))),"")</f>
        <v>44286</v>
      </c>
      <c r="K540" s="178" t="s">
        <v>1075</v>
      </c>
    </row>
    <row r="541" spans="1:11" x14ac:dyDescent="0.25">
      <c r="A541" s="96" t="s">
        <v>549</v>
      </c>
      <c r="B541" s="44" t="str">
        <f>IF(C541="","",VLOOKUP($A541,'Infos Gerais'!$A$2:$D$101,4,FALSE))</f>
        <v>Extinto</v>
      </c>
      <c r="C541" s="5" t="str">
        <f>IF(A541="","",VLOOKUP($A541,'Infos Gerais'!$A$2:$I$101,7,FALSE))</f>
        <v>SEDESE</v>
      </c>
      <c r="D541" s="6" t="str">
        <f>IF(C541="","",VLOOKUP($A541,'Infos Gerais'!$A$2:$I$101,9,FALSE))</f>
        <v>FEEMG</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1º Termo de Alteração Simples</v>
      </c>
      <c r="G541" s="176">
        <v>5</v>
      </c>
      <c r="H541" s="126" t="s">
        <v>38</v>
      </c>
      <c r="I541" s="135">
        <f t="array" ref="I541">IFERROR(IF(G541="","",INDEX(Avaliações!H$2:H$688,MATCH($A541&amp;$G541,Avaliações!$A$2:$A$688&amp;Avaliações!$G$2:$G$688,FALSE))),"")</f>
        <v>44197</v>
      </c>
      <c r="J541" s="138">
        <f t="array" ref="J541">IFERROR(IF(E541="","",INDEX(Avaliações!I$2:I$1247,MATCH($A541&amp;$G541,Avaliações!$A$2:$A$1247&amp;Avaliações!$G$2:$G$1247,FALSE))),"")</f>
        <v>44286</v>
      </c>
      <c r="K541" s="178" t="s">
        <v>1076</v>
      </c>
    </row>
    <row r="542" spans="1:11" x14ac:dyDescent="0.25">
      <c r="A542" s="96" t="s">
        <v>549</v>
      </c>
      <c r="B542" s="44" t="str">
        <f>IF(C542="","",VLOOKUP($A542,'Infos Gerais'!$A$2:$D$101,4,FALSE))</f>
        <v>Extinto</v>
      </c>
      <c r="C542" s="5" t="str">
        <f>IF(A542="","",VLOOKUP($A542,'Infos Gerais'!$A$2:$I$101,7,FALSE))</f>
        <v>SEDESE</v>
      </c>
      <c r="D542" s="6" t="str">
        <f>IF(C542="","",VLOOKUP($A542,'Infos Gerais'!$A$2:$I$101,9,FALSE))</f>
        <v>FEEMG</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1º Termo de Alteração Simples</v>
      </c>
      <c r="G542" s="176">
        <v>5</v>
      </c>
      <c r="H542" s="126" t="s">
        <v>41</v>
      </c>
      <c r="I542" s="135">
        <f t="array" ref="I542">IFERROR(IF(G542="","",INDEX(Avaliações!H$2:H$688,MATCH($A542&amp;$G542,Avaliações!$A$2:$A$688&amp;Avaliações!$G$2:$G$688,FALSE))),"")</f>
        <v>44197</v>
      </c>
      <c r="J542" s="138">
        <f t="array" ref="J542">IFERROR(IF(E542="","",INDEX(Avaliações!I$2:I$1247,MATCH($A542&amp;$G542,Avaliações!$A$2:$A$1247&amp;Avaliações!$G$2:$G$1247,FALSE))),"")</f>
        <v>44286</v>
      </c>
      <c r="K542" s="178" t="s">
        <v>1077</v>
      </c>
    </row>
    <row r="543" spans="1:11" x14ac:dyDescent="0.25">
      <c r="A543" s="96" t="s">
        <v>549</v>
      </c>
      <c r="B543" s="44" t="str">
        <f>IF(C543="","",VLOOKUP($A543,'Infos Gerais'!$A$2:$D$101,4,FALSE))</f>
        <v>Extinto</v>
      </c>
      <c r="C543" s="5" t="str">
        <f>IF(A543="","",VLOOKUP($A543,'Infos Gerais'!$A$2:$I$101,7,FALSE))</f>
        <v>SEDESE</v>
      </c>
      <c r="D543" s="6" t="str">
        <f>IF(C543="","",VLOOKUP($A543,'Infos Gerais'!$A$2:$I$101,9,FALSE))</f>
        <v>FEEMG</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1º Termo de Alteração Simples</v>
      </c>
      <c r="G543" s="176">
        <v>6</v>
      </c>
      <c r="H543" s="126" t="s">
        <v>32</v>
      </c>
      <c r="I543" s="135">
        <f t="array" ref="I543">IFERROR(IF(G543="","",INDEX(Avaliações!H$2:H$688,MATCH($A543&amp;$G543,Avaliações!$A$2:$A$688&amp;Avaliações!$G$2:$G$688,FALSE))),"")</f>
        <v>44287</v>
      </c>
      <c r="J543" s="138">
        <f t="array" ref="J543">IFERROR(IF(E543="","",INDEX(Avaliações!I$2:I$1247,MATCH($A543&amp;$G543,Avaliações!$A$2:$A$1247&amp;Avaliações!$G$2:$G$1247,FALSE))),"")</f>
        <v>44377</v>
      </c>
      <c r="K543" s="178" t="s">
        <v>1078</v>
      </c>
    </row>
    <row r="544" spans="1:11" x14ac:dyDescent="0.25">
      <c r="A544" s="96" t="s">
        <v>549</v>
      </c>
      <c r="B544" s="44" t="str">
        <f>IF(C544="","",VLOOKUP($A544,'Infos Gerais'!$A$2:$D$101,4,FALSE))</f>
        <v>Extinto</v>
      </c>
      <c r="C544" s="5" t="str">
        <f>IF(A544="","",VLOOKUP($A544,'Infos Gerais'!$A$2:$I$101,7,FALSE))</f>
        <v>SEDESE</v>
      </c>
      <c r="D544" s="6" t="str">
        <f>IF(C544="","",VLOOKUP($A544,'Infos Gerais'!$A$2:$I$101,9,FALSE))</f>
        <v>FEEMG</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1º Termo de Alteração Simples</v>
      </c>
      <c r="G544" s="176">
        <v>6</v>
      </c>
      <c r="H544" s="126" t="s">
        <v>38</v>
      </c>
      <c r="I544" s="135">
        <f t="array" ref="I544">IFERROR(IF(G544="","",INDEX(Avaliações!H$2:H$688,MATCH($A544&amp;$G544,Avaliações!$A$2:$A$688&amp;Avaliações!$G$2:$G$688,FALSE))),"")</f>
        <v>44287</v>
      </c>
      <c r="J544" s="138">
        <f t="array" ref="J544">IFERROR(IF(E544="","",INDEX(Avaliações!I$2:I$1247,MATCH($A544&amp;$G544,Avaliações!$A$2:$A$1247&amp;Avaliações!$G$2:$G$1247,FALSE))),"")</f>
        <v>44377</v>
      </c>
      <c r="K544" s="178" t="s">
        <v>1079</v>
      </c>
    </row>
    <row r="545" spans="1:11" x14ac:dyDescent="0.25">
      <c r="A545" s="96" t="s">
        <v>549</v>
      </c>
      <c r="B545" s="44" t="str">
        <f>IF(C545="","",VLOOKUP($A545,'Infos Gerais'!$A$2:$D$101,4,FALSE))</f>
        <v>Extinto</v>
      </c>
      <c r="C545" s="5" t="str">
        <f>IF(A545="","",VLOOKUP($A545,'Infos Gerais'!$A$2:$I$101,7,FALSE))</f>
        <v>SEDESE</v>
      </c>
      <c r="D545" s="6" t="str">
        <f>IF(C545="","",VLOOKUP($A545,'Infos Gerais'!$A$2:$I$101,9,FALSE))</f>
        <v>FEEMG</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1º Termo de Alteração Simples</v>
      </c>
      <c r="G545" s="176">
        <v>6</v>
      </c>
      <c r="H545" s="126" t="s">
        <v>41</v>
      </c>
      <c r="I545" s="135">
        <f t="array" ref="I545">IFERROR(IF(G545="","",INDEX(Avaliações!H$2:H$688,MATCH($A545&amp;$G545,Avaliações!$A$2:$A$688&amp;Avaliações!$G$2:$G$688,FALSE))),"")</f>
        <v>44287</v>
      </c>
      <c r="J545" s="138">
        <f t="array" ref="J545">IFERROR(IF(E545="","",INDEX(Avaliações!I$2:I$1247,MATCH($A545&amp;$G545,Avaliações!$A$2:$A$1247&amp;Avaliações!$G$2:$G$1247,FALSE))),"")</f>
        <v>44377</v>
      </c>
      <c r="K545" s="178" t="s">
        <v>1080</v>
      </c>
    </row>
    <row r="546" spans="1:11" x14ac:dyDescent="0.25">
      <c r="A546" s="96" t="s">
        <v>549</v>
      </c>
      <c r="B546" s="44" t="str">
        <f>IF(C546="","",VLOOKUP($A546,'Infos Gerais'!$A$2:$D$101,4,FALSE))</f>
        <v>Extinto</v>
      </c>
      <c r="C546" s="5" t="str">
        <f>IF(A546="","",VLOOKUP($A546,'Infos Gerais'!$A$2:$I$101,7,FALSE))</f>
        <v>SEDESE</v>
      </c>
      <c r="D546" s="6" t="str">
        <f>IF(C546="","",VLOOKUP($A546,'Infos Gerais'!$A$2:$I$101,9,FALSE))</f>
        <v>FEEMG</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1º Termo de Alteração Simples</v>
      </c>
      <c r="G546" s="176">
        <v>7</v>
      </c>
      <c r="H546" s="126" t="s">
        <v>32</v>
      </c>
      <c r="I546" s="135">
        <f t="array" ref="I546">IFERROR(IF(G546="","",INDEX(Avaliações!H$2:H$688,MATCH($A546&amp;$G546,Avaliações!$A$2:$A$688&amp;Avaliações!$G$2:$G$688,FALSE))),"")</f>
        <v>44378</v>
      </c>
      <c r="J546" s="138">
        <f t="array" ref="J546">IFERROR(IF(E546="","",INDEX(Avaliações!I$2:I$1247,MATCH($A546&amp;$G546,Avaliações!$A$2:$A$1247&amp;Avaliações!$G$2:$G$1247,FALSE))),"")</f>
        <v>44469</v>
      </c>
      <c r="K546" s="178" t="s">
        <v>1081</v>
      </c>
    </row>
    <row r="547" spans="1:11" x14ac:dyDescent="0.25">
      <c r="A547" s="96" t="s">
        <v>549</v>
      </c>
      <c r="B547" s="44" t="str">
        <f>IF(C547="","",VLOOKUP($A547,'Infos Gerais'!$A$2:$D$101,4,FALSE))</f>
        <v>Extinto</v>
      </c>
      <c r="C547" s="5" t="str">
        <f>IF(A547="","",VLOOKUP($A547,'Infos Gerais'!$A$2:$I$101,7,FALSE))</f>
        <v>SEDESE</v>
      </c>
      <c r="D547" s="6" t="str">
        <f>IF(C547="","",VLOOKUP($A547,'Infos Gerais'!$A$2:$I$101,9,FALSE))</f>
        <v>FEEMG</v>
      </c>
      <c r="E547" s="7" t="str">
        <f t="array" ref="E547">IFERROR(IF(G547="","",INDEX(Avaliações!$E$2:$E$1247,MATCH(A547&amp;G547,Avaliações!$A$2:$A$1247&amp;Avaliações!$G$2:$G$1247,FALSE))),"")</f>
        <v>1º Termo Aditivo</v>
      </c>
      <c r="F547" s="43" t="str">
        <f t="array" ref="F547">IFERROR(IF(G547="","",IF(INDEX(Avaliações!$F$2:$F$1247,MATCH(A547&amp;G547,Avaliações!$A$2:$A$1247&amp;Avaliações!$G$2:$G$1247,FALSE))=0,"",INDEX(Avaliações!$F$2:$F$1247,MATCH(A547&amp;G547,Avaliações!$A$2:$A$1247&amp;Avaliações!$G$2:$G$1247,FALSE)))),"")</f>
        <v>1º Termo de Alteração Simples</v>
      </c>
      <c r="G547" s="176">
        <v>7</v>
      </c>
      <c r="H547" s="126" t="s">
        <v>38</v>
      </c>
      <c r="I547" s="135">
        <f t="array" ref="I547">IFERROR(IF(G547="","",INDEX(Avaliações!H$2:H$688,MATCH($A547&amp;$G547,Avaliações!$A$2:$A$688&amp;Avaliações!$G$2:$G$688,FALSE))),"")</f>
        <v>44378</v>
      </c>
      <c r="J547" s="138">
        <f t="array" ref="J547">IFERROR(IF(E547="","",INDEX(Avaliações!I$2:I$1247,MATCH($A547&amp;$G547,Avaliações!$A$2:$A$1247&amp;Avaliações!$G$2:$G$1247,FALSE))),"")</f>
        <v>44469</v>
      </c>
      <c r="K547" s="178" t="s">
        <v>1082</v>
      </c>
    </row>
    <row r="548" spans="1:11" x14ac:dyDescent="0.25">
      <c r="A548" s="96" t="s">
        <v>549</v>
      </c>
      <c r="B548" s="44" t="str">
        <f>IF(C548="","",VLOOKUP($A548,'Infos Gerais'!$A$2:$D$101,4,FALSE))</f>
        <v>Extinto</v>
      </c>
      <c r="C548" s="5" t="str">
        <f>IF(A548="","",VLOOKUP($A548,'Infos Gerais'!$A$2:$I$101,7,FALSE))</f>
        <v>SEDESE</v>
      </c>
      <c r="D548" s="6" t="str">
        <f>IF(C548="","",VLOOKUP($A548,'Infos Gerais'!$A$2:$I$101,9,FALSE))</f>
        <v>FEEMG</v>
      </c>
      <c r="E548" s="7" t="str">
        <f t="array" ref="E548">IFERROR(IF(G548="","",INDEX(Avaliações!$E$2:$E$1247,MATCH(A548&amp;G548,Avaliações!$A$2:$A$1247&amp;Avaliações!$G$2:$G$1247,FALSE))),"")</f>
        <v>1º Termo Aditivo</v>
      </c>
      <c r="F548" s="43" t="str">
        <f t="array" ref="F548">IFERROR(IF(G548="","",IF(INDEX(Avaliações!$F$2:$F$1247,MATCH(A548&amp;G548,Avaliações!$A$2:$A$1247&amp;Avaliações!$G$2:$G$1247,FALSE))=0,"",INDEX(Avaliações!$F$2:$F$1247,MATCH(A548&amp;G548,Avaliações!$A$2:$A$1247&amp;Avaliações!$G$2:$G$1247,FALSE)))),"")</f>
        <v>1º Termo de Alteração Simples</v>
      </c>
      <c r="G548" s="176">
        <v>7</v>
      </c>
      <c r="H548" s="126" t="s">
        <v>41</v>
      </c>
      <c r="I548" s="135">
        <f t="array" ref="I548">IFERROR(IF(G548="","",INDEX(Avaliações!H$2:H$688,MATCH($A548&amp;$G548,Avaliações!$A$2:$A$688&amp;Avaliações!$G$2:$G$688,FALSE))),"")</f>
        <v>44378</v>
      </c>
      <c r="J548" s="138">
        <f t="array" ref="J548">IFERROR(IF(E548="","",INDEX(Avaliações!I$2:I$1247,MATCH($A548&amp;$G548,Avaliações!$A$2:$A$1247&amp;Avaliações!$G$2:$G$1247,FALSE))),"")</f>
        <v>44469</v>
      </c>
      <c r="K548" s="178" t="s">
        <v>1083</v>
      </c>
    </row>
    <row r="549" spans="1:11" x14ac:dyDescent="0.25">
      <c r="A549" s="96" t="s">
        <v>549</v>
      </c>
      <c r="B549" s="44" t="str">
        <f>IF(C549="","",VLOOKUP($A549,'Infos Gerais'!$A$2:$D$101,4,FALSE))</f>
        <v>Extinto</v>
      </c>
      <c r="C549" s="5" t="str">
        <f>IF(A549="","",VLOOKUP($A549,'Infos Gerais'!$A$2:$I$101,7,FALSE))</f>
        <v>SEDESE</v>
      </c>
      <c r="D549" s="6" t="str">
        <f>IF(C549="","",VLOOKUP($A549,'Infos Gerais'!$A$2:$I$101,9,FALSE))</f>
        <v>FEEMG</v>
      </c>
      <c r="E549" s="7" t="str">
        <f t="array" ref="E549">IFERROR(IF(G549="","",INDEX(Avaliações!$E$2:$E$1247,MATCH(A549&amp;G549,Avaliações!$A$2:$A$1247&amp;Avaliações!$G$2:$G$1247,FALSE))),"")</f>
        <v>2º Termo Aditivo</v>
      </c>
      <c r="F549" s="43" t="str">
        <f t="array" ref="F549">IFERROR(IF(G549="","",IF(INDEX(Avaliações!$F$2:$F$1247,MATCH(A549&amp;G549,Avaliações!$A$2:$A$1247&amp;Avaliações!$G$2:$G$1247,FALSE))=0,"",INDEX(Avaliações!$F$2:$F$1247,MATCH(A549&amp;G549,Avaliações!$A$2:$A$1247&amp;Avaliações!$G$2:$G$1247,FALSE)))),"")</f>
        <v/>
      </c>
      <c r="G549" s="176">
        <v>8</v>
      </c>
      <c r="H549" s="126" t="s">
        <v>32</v>
      </c>
      <c r="I549" s="135">
        <f t="array" ref="I549">IFERROR(IF(G549="","",INDEX(Avaliações!H$2:H$688,MATCH($A549&amp;$G549,Avaliações!$A$2:$A$688&amp;Avaliações!$G$2:$G$688,FALSE))),"")</f>
        <v>44470</v>
      </c>
      <c r="J549" s="138">
        <f t="array" ref="J549">IFERROR(IF(E549="","",INDEX(Avaliações!I$2:I$1247,MATCH($A549&amp;$G549,Avaliações!$A$2:$A$1247&amp;Avaliações!$G$2:$G$1247,FALSE))),"")</f>
        <v>44561</v>
      </c>
      <c r="K549" s="183" t="s">
        <v>1084</v>
      </c>
    </row>
    <row r="550" spans="1:11" x14ac:dyDescent="0.25">
      <c r="A550" s="96" t="s">
        <v>549</v>
      </c>
      <c r="B550" s="44" t="str">
        <f>IF(C550="","",VLOOKUP($A550,'Infos Gerais'!$A$2:$D$101,4,FALSE))</f>
        <v>Extinto</v>
      </c>
      <c r="C550" s="5" t="str">
        <f>IF(A550="","",VLOOKUP($A550,'Infos Gerais'!$A$2:$I$101,7,FALSE))</f>
        <v>SEDESE</v>
      </c>
      <c r="D550" s="6" t="str">
        <f>IF(C550="","",VLOOKUP($A550,'Infos Gerais'!$A$2:$I$101,9,FALSE))</f>
        <v>FEEMG</v>
      </c>
      <c r="E550" s="7" t="str">
        <f t="array" ref="E550">IFERROR(IF(G550="","",INDEX(Avaliações!$E$2:$E$1247,MATCH(A550&amp;G550,Avaliações!$A$2:$A$1247&amp;Avaliações!$G$2:$G$1247,FALSE))),"")</f>
        <v>2º Termo Aditivo</v>
      </c>
      <c r="F550" s="43" t="str">
        <f t="array" ref="F550">IFERROR(IF(G550="","",IF(INDEX(Avaliações!$F$2:$F$1247,MATCH(A550&amp;G550,Avaliações!$A$2:$A$1247&amp;Avaliações!$G$2:$G$1247,FALSE))=0,"",INDEX(Avaliações!$F$2:$F$1247,MATCH(A550&amp;G550,Avaliações!$A$2:$A$1247&amp;Avaliações!$G$2:$G$1247,FALSE)))),"")</f>
        <v/>
      </c>
      <c r="G550" s="176">
        <v>8</v>
      </c>
      <c r="H550" s="126" t="s">
        <v>38</v>
      </c>
      <c r="I550" s="135">
        <f t="array" ref="I550">IFERROR(IF(G550="","",INDEX(Avaliações!H$2:H$688,MATCH($A550&amp;$G550,Avaliações!$A$2:$A$688&amp;Avaliações!$G$2:$G$688,FALSE))),"")</f>
        <v>44470</v>
      </c>
      <c r="J550" s="138">
        <f t="array" ref="J550">IFERROR(IF(E550="","",INDEX(Avaliações!I$2:I$1247,MATCH($A550&amp;$G550,Avaliações!$A$2:$A$1247&amp;Avaliações!$G$2:$G$1247,FALSE))),"")</f>
        <v>44561</v>
      </c>
      <c r="K550" s="178" t="s">
        <v>1085</v>
      </c>
    </row>
    <row r="551" spans="1:11" x14ac:dyDescent="0.25">
      <c r="A551" s="96" t="s">
        <v>549</v>
      </c>
      <c r="B551" s="44" t="str">
        <f>IF(C551="","",VLOOKUP($A551,'Infos Gerais'!$A$2:$D$101,4,FALSE))</f>
        <v>Extinto</v>
      </c>
      <c r="C551" s="5" t="str">
        <f>IF(A551="","",VLOOKUP($A551,'Infos Gerais'!$A$2:$I$101,7,FALSE))</f>
        <v>SEDESE</v>
      </c>
      <c r="D551" s="6" t="str">
        <f>IF(C551="","",VLOOKUP($A551,'Infos Gerais'!$A$2:$I$101,9,FALSE))</f>
        <v>FEEMG</v>
      </c>
      <c r="E551" s="7" t="str">
        <f t="array" ref="E551">IFERROR(IF(G551="","",INDEX(Avaliações!$E$2:$E$1247,MATCH(A551&amp;G551,Avaliações!$A$2:$A$1247&amp;Avaliações!$G$2:$G$1247,FALSE))),"")</f>
        <v>2º Termo Aditivo</v>
      </c>
      <c r="F551" s="43" t="str">
        <f t="array" ref="F551">IFERROR(IF(G551="","",IF(INDEX(Avaliações!$F$2:$F$1247,MATCH(A551&amp;G551,Avaliações!$A$2:$A$1247&amp;Avaliações!$G$2:$G$1247,FALSE))=0,"",INDEX(Avaliações!$F$2:$F$1247,MATCH(A551&amp;G551,Avaliações!$A$2:$A$1247&amp;Avaliações!$G$2:$G$1247,FALSE)))),"")</f>
        <v/>
      </c>
      <c r="G551" s="176">
        <v>8</v>
      </c>
      <c r="H551" s="126" t="s">
        <v>41</v>
      </c>
      <c r="I551" s="135">
        <f t="array" ref="I551">IFERROR(IF(G551="","",INDEX(Avaliações!H$2:H$688,MATCH($A551&amp;$G551,Avaliações!$A$2:$A$688&amp;Avaliações!$G$2:$G$688,FALSE))),"")</f>
        <v>44470</v>
      </c>
      <c r="J551" s="138">
        <f t="array" ref="J551">IFERROR(IF(E551="","",INDEX(Avaliações!I$2:I$1247,MATCH($A551&amp;$G551,Avaliações!$A$2:$A$1247&amp;Avaliações!$G$2:$G$1247,FALSE))),"")</f>
        <v>44561</v>
      </c>
      <c r="K551" s="178" t="s">
        <v>1086</v>
      </c>
    </row>
    <row r="552" spans="1:11" x14ac:dyDescent="0.25">
      <c r="A552" s="96" t="s">
        <v>549</v>
      </c>
      <c r="B552" s="44" t="str">
        <f>IF(C552="","",VLOOKUP($A552,'Infos Gerais'!$A$2:$D$101,4,FALSE))</f>
        <v>Extinto</v>
      </c>
      <c r="C552" s="5" t="str">
        <f>IF(A552="","",VLOOKUP($A552,'Infos Gerais'!$A$2:$I$101,7,FALSE))</f>
        <v>SEDESE</v>
      </c>
      <c r="D552" s="6" t="str">
        <f>IF(C552="","",VLOOKUP($A552,'Infos Gerais'!$A$2:$I$101,9,FALSE))</f>
        <v>FEEMG</v>
      </c>
      <c r="E552" s="7" t="str">
        <f t="array" ref="E552">IFERROR(IF(G552="","",INDEX(Avaliações!$E$2:$E$1247,MATCH(A552&amp;G552,Avaliações!$A$2:$A$1247&amp;Avaliações!$G$2:$G$1247,FALSE))),"")</f>
        <v>2º Termo Aditivo</v>
      </c>
      <c r="F552" s="43" t="str">
        <f t="array" ref="F552">IFERROR(IF(G552="","",IF(INDEX(Avaliações!$F$2:$F$1247,MATCH(A552&amp;G552,Avaliações!$A$2:$A$1247&amp;Avaliações!$G$2:$G$1247,FALSE))=0,"",INDEX(Avaliações!$F$2:$F$1247,MATCH(A552&amp;G552,Avaliações!$A$2:$A$1247&amp;Avaliações!$G$2:$G$1247,FALSE)))),"")</f>
        <v/>
      </c>
      <c r="G552" s="176">
        <v>9</v>
      </c>
      <c r="H552" s="126" t="s">
        <v>41</v>
      </c>
      <c r="I552" s="135">
        <f t="array" ref="I552">IFERROR(IF(G552="","",INDEX(Avaliações!H$2:H$688,MATCH($A552&amp;$G552,Avaliações!$A$2:$A$688&amp;Avaliações!$G$2:$G$688,FALSE))),"")</f>
        <v>44197</v>
      </c>
      <c r="J552" s="138">
        <f t="array" ref="J552">IFERROR(IF(E552="","",INDEX(Avaliações!I$2:I$1247,MATCH($A552&amp;$G552,Avaliações!$A$2:$A$1247&amp;Avaliações!$G$2:$G$1247,FALSE))),"")</f>
        <v>44651</v>
      </c>
      <c r="K552" s="183" t="s">
        <v>1087</v>
      </c>
    </row>
    <row r="553" spans="1:11" x14ac:dyDescent="0.25">
      <c r="A553" s="96" t="s">
        <v>549</v>
      </c>
      <c r="B553" s="44" t="str">
        <f>IF(C553="","",VLOOKUP($A553,'Infos Gerais'!$A$2:$D$101,4,FALSE))</f>
        <v>Extinto</v>
      </c>
      <c r="C553" s="5" t="str">
        <f>IF(A553="","",VLOOKUP($A553,'Infos Gerais'!$A$2:$I$101,7,FALSE))</f>
        <v>SEDESE</v>
      </c>
      <c r="D553" s="6" t="str">
        <f>IF(C553="","",VLOOKUP($A553,'Infos Gerais'!$A$2:$I$101,9,FALSE))</f>
        <v>FEEMG</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6">
        <v>9</v>
      </c>
      <c r="H553" s="126" t="s">
        <v>38</v>
      </c>
      <c r="I553" s="135">
        <f t="array" ref="I553">IFERROR(IF(G553="","",INDEX(Avaliações!H$2:H$688,MATCH($A553&amp;$G553,Avaliações!$A$2:$A$688&amp;Avaliações!$G$2:$G$688,FALSE))),"")</f>
        <v>44197</v>
      </c>
      <c r="J553" s="138">
        <f t="array" ref="J553">IFERROR(IF(E553="","",INDEX(Avaliações!I$2:I$1247,MATCH($A553&amp;$G553,Avaliações!$A$2:$A$1247&amp;Avaliações!$G$2:$G$1247,FALSE))),"")</f>
        <v>44651</v>
      </c>
      <c r="K553" s="183" t="s">
        <v>1088</v>
      </c>
    </row>
    <row r="554" spans="1:11" x14ac:dyDescent="0.25">
      <c r="A554" s="96" t="s">
        <v>549</v>
      </c>
      <c r="B554" s="44" t="str">
        <f>IF(C554="","",VLOOKUP($A554,'Infos Gerais'!$A$2:$D$101,4,FALSE))</f>
        <v>Extinto</v>
      </c>
      <c r="C554" s="5" t="str">
        <f>IF(A554="","",VLOOKUP($A554,'Infos Gerais'!$A$2:$I$101,7,FALSE))</f>
        <v>SEDESE</v>
      </c>
      <c r="D554" s="6" t="str">
        <f>IF(C554="","",VLOOKUP($A554,'Infos Gerais'!$A$2:$I$101,9,FALSE))</f>
        <v>FEEMG</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6">
        <v>9</v>
      </c>
      <c r="H554" s="126" t="s">
        <v>32</v>
      </c>
      <c r="I554" s="135">
        <f t="array" ref="I554">IFERROR(IF(G554="","",INDEX(Avaliações!H$2:H$688,MATCH($A554&amp;$G554,Avaliações!$A$2:$A$688&amp;Avaliações!$G$2:$G$688,FALSE))),"")</f>
        <v>44197</v>
      </c>
      <c r="J554" s="138">
        <f t="array" ref="J554">IFERROR(IF(E554="","",INDEX(Avaliações!I$2:I$1247,MATCH($A554&amp;$G554,Avaliações!$A$2:$A$1247&amp;Avaliações!$G$2:$G$1247,FALSE))),"")</f>
        <v>44651</v>
      </c>
      <c r="K554" s="183" t="s">
        <v>1089</v>
      </c>
    </row>
    <row r="555" spans="1:11" x14ac:dyDescent="0.25">
      <c r="A555" s="96" t="s">
        <v>549</v>
      </c>
      <c r="B555" s="44" t="str">
        <f>IF(C555="","",VLOOKUP($A555,'Infos Gerais'!$A$2:$D$101,4,FALSE))</f>
        <v>Extinto</v>
      </c>
      <c r="C555" s="5" t="str">
        <f>IF(A555="","",VLOOKUP($A555,'Infos Gerais'!$A$2:$I$101,7,FALSE))</f>
        <v>SEDESE</v>
      </c>
      <c r="D555" s="6" t="str">
        <f>IF(C555="","",VLOOKUP($A555,'Infos Gerais'!$A$2:$I$101,9,FALSE))</f>
        <v>FEEMG</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6">
        <v>10</v>
      </c>
      <c r="H555" s="126" t="s">
        <v>41</v>
      </c>
      <c r="I555" s="135">
        <f t="array" ref="I555">IFERROR(IF(G555="","",INDEX(Avaliações!H$2:H$688,MATCH($A555&amp;$G555,Avaliações!$A$2:$A$688&amp;Avaliações!$G$2:$G$688,FALSE))),"")</f>
        <v>44652</v>
      </c>
      <c r="J555" s="138">
        <f t="array" ref="J555">IFERROR(IF(E555="","",INDEX(Avaliações!I$2:I$1247,MATCH($A555&amp;$G555,Avaliações!$A$2:$A$1247&amp;Avaliações!$G$2:$G$1247,FALSE))),"")</f>
        <v>44742</v>
      </c>
      <c r="K555" s="183" t="s">
        <v>1090</v>
      </c>
    </row>
    <row r="556" spans="1:11" x14ac:dyDescent="0.25">
      <c r="A556" s="96" t="s">
        <v>549</v>
      </c>
      <c r="B556" s="44" t="str">
        <f>IF(C556="","",VLOOKUP($A556,'Infos Gerais'!$A$2:$D$101,4,FALSE))</f>
        <v>Extinto</v>
      </c>
      <c r="C556" s="5" t="str">
        <f>IF(A556="","",VLOOKUP($A556,'Infos Gerais'!$A$2:$I$101,7,FALSE))</f>
        <v>SEDESE</v>
      </c>
      <c r="D556" s="6" t="str">
        <f>IF(C556="","",VLOOKUP($A556,'Infos Gerais'!$A$2:$I$101,9,FALSE))</f>
        <v>FEEMG</v>
      </c>
      <c r="E556" s="7" t="str">
        <f t="array" ref="E556">IFERROR(IF(G556="","",INDEX(Avaliações!$E$2:$E$1247,MATCH(A556&amp;G556,Avaliações!$A$2:$A$1247&amp;Avaliações!$G$2:$G$1247,FALSE))),"")</f>
        <v>2º Termo Aditivo</v>
      </c>
      <c r="F556" s="43" t="str">
        <f t="array" ref="F556">IFERROR(IF(G556="","",IF(INDEX(Avaliações!$F$2:$F$1247,MATCH(A556&amp;G556,Avaliações!$A$2:$A$1247&amp;Avaliações!$G$2:$G$1247,FALSE))=0,"",INDEX(Avaliações!$F$2:$F$1247,MATCH(A556&amp;G556,Avaliações!$A$2:$A$1247&amp;Avaliações!$G$2:$G$1247,FALSE)))),"")</f>
        <v/>
      </c>
      <c r="G556" s="176">
        <v>10</v>
      </c>
      <c r="H556" s="126" t="s">
        <v>38</v>
      </c>
      <c r="I556" s="135">
        <f t="array" ref="I556">IFERROR(IF(G556="","",INDEX(Avaliações!H$2:H$688,MATCH($A556&amp;$G556,Avaliações!$A$2:$A$688&amp;Avaliações!$G$2:$G$688,FALSE))),"")</f>
        <v>44652</v>
      </c>
      <c r="J556" s="138">
        <f t="array" ref="J556">IFERROR(IF(E556="","",INDEX(Avaliações!I$2:I$1247,MATCH($A556&amp;$G556,Avaliações!$A$2:$A$1247&amp;Avaliações!$G$2:$G$1247,FALSE))),"")</f>
        <v>44742</v>
      </c>
      <c r="K556" s="183" t="s">
        <v>1091</v>
      </c>
    </row>
    <row r="557" spans="1:11" x14ac:dyDescent="0.25">
      <c r="A557" s="96" t="s">
        <v>549</v>
      </c>
      <c r="B557" s="44" t="str">
        <f>IF(C557="","",VLOOKUP($A557,'Infos Gerais'!$A$2:$D$101,4,FALSE))</f>
        <v>Extinto</v>
      </c>
      <c r="C557" s="5" t="str">
        <f>IF(A557="","",VLOOKUP($A557,'Infos Gerais'!$A$2:$I$101,7,FALSE))</f>
        <v>SEDESE</v>
      </c>
      <c r="D557" s="6" t="str">
        <f>IF(C557="","",VLOOKUP($A557,'Infos Gerais'!$A$2:$I$101,9,FALSE))</f>
        <v>FEEMG</v>
      </c>
      <c r="E557" s="7" t="str">
        <f t="array" ref="E557">IFERROR(IF(G557="","",INDEX(Avaliações!$E$2:$E$1247,MATCH(A557&amp;G557,Avaliações!$A$2:$A$1247&amp;Avaliações!$G$2:$G$1247,FALSE))),"")</f>
        <v>2º Termo Aditivo</v>
      </c>
      <c r="F557" s="43" t="str">
        <f t="array" ref="F557">IFERROR(IF(G557="","",IF(INDEX(Avaliações!$F$2:$F$1247,MATCH(A557&amp;G557,Avaliações!$A$2:$A$1247&amp;Avaliações!$G$2:$G$1247,FALSE))=0,"",INDEX(Avaliações!$F$2:$F$1247,MATCH(A557&amp;G557,Avaliações!$A$2:$A$1247&amp;Avaliações!$G$2:$G$1247,FALSE)))),"")</f>
        <v/>
      </c>
      <c r="G557" s="176">
        <v>10</v>
      </c>
      <c r="H557" s="126" t="s">
        <v>32</v>
      </c>
      <c r="I557" s="135">
        <f t="array" ref="I557">IFERROR(IF(G557="","",INDEX(Avaliações!H$2:H$688,MATCH($A557&amp;$G557,Avaliações!$A$2:$A$688&amp;Avaliações!$G$2:$G$688,FALSE))),"")</f>
        <v>44652</v>
      </c>
      <c r="J557" s="138">
        <f t="array" ref="J557">IFERROR(IF(E557="","",INDEX(Avaliações!I$2:I$1247,MATCH($A557&amp;$G557,Avaliações!$A$2:$A$1247&amp;Avaliações!$G$2:$G$1247,FALSE))),"")</f>
        <v>44742</v>
      </c>
      <c r="K557" s="183" t="s">
        <v>1092</v>
      </c>
    </row>
    <row r="558" spans="1:11" x14ac:dyDescent="0.25">
      <c r="A558" s="96" t="s">
        <v>549</v>
      </c>
      <c r="B558" s="44" t="str">
        <f>IF(C558="","",VLOOKUP($A558,'Infos Gerais'!$A$2:$D$101,4,FALSE))</f>
        <v>Extinto</v>
      </c>
      <c r="C558" s="5" t="str">
        <f>IF(A558="","",VLOOKUP($A558,'Infos Gerais'!$A$2:$I$101,7,FALSE))</f>
        <v>SEDESE</v>
      </c>
      <c r="D558" s="6" t="str">
        <f>IF(C558="","",VLOOKUP($A558,'Infos Gerais'!$A$2:$I$101,9,FALSE))</f>
        <v>FEEMG</v>
      </c>
      <c r="E558" s="7" t="str">
        <f t="array" ref="E558">IFERROR(IF(G558="","",INDEX(Avaliações!$E$2:$E$1247,MATCH(A558&amp;G558,Avaliações!$A$2:$A$1247&amp;Avaliações!$G$2:$G$1247,FALSE))),"")</f>
        <v>2º Termo Aditivo</v>
      </c>
      <c r="F558" s="43" t="str">
        <f t="array" ref="F558">IFERROR(IF(G558="","",IF(INDEX(Avaliações!$F$2:$F$1247,MATCH(A558&amp;G558,Avaliações!$A$2:$A$1247&amp;Avaliações!$G$2:$G$1247,FALSE))=0,"",INDEX(Avaliações!$F$2:$F$1247,MATCH(A558&amp;G558,Avaliações!$A$2:$A$1247&amp;Avaliações!$G$2:$G$1247,FALSE)))),"")</f>
        <v/>
      </c>
      <c r="G558" s="176">
        <v>11</v>
      </c>
      <c r="H558" s="126" t="s">
        <v>41</v>
      </c>
      <c r="I558" s="135">
        <f t="array" ref="I558">IFERROR(IF(G558="","",INDEX(Avaliações!H$2:H$688,MATCH($A558&amp;$G558,Avaliações!$A$2:$A$688&amp;Avaliações!$G$2:$G$688,FALSE))),"")</f>
        <v>44743</v>
      </c>
      <c r="J558" s="138">
        <f t="array" ref="J558">IFERROR(IF(E558="","",INDEX(Avaliações!I$2:I$1247,MATCH($A558&amp;$G558,Avaliações!$A$2:$A$1247&amp;Avaliações!$G$2:$G$1247,FALSE))),"")</f>
        <v>44834</v>
      </c>
      <c r="K558" s="183" t="s">
        <v>1093</v>
      </c>
    </row>
    <row r="559" spans="1:11" x14ac:dyDescent="0.25">
      <c r="A559" s="96" t="s">
        <v>549</v>
      </c>
      <c r="B559" s="44" t="str">
        <f>IF(C559="","",VLOOKUP($A559,'Infos Gerais'!$A$2:$D$101,4,FALSE))</f>
        <v>Extinto</v>
      </c>
      <c r="C559" s="5" t="str">
        <f>IF(A559="","",VLOOKUP($A559,'Infos Gerais'!$A$2:$I$101,7,FALSE))</f>
        <v>SEDESE</v>
      </c>
      <c r="D559" s="6" t="str">
        <f>IF(C559="","",VLOOKUP($A559,'Infos Gerais'!$A$2:$I$101,9,FALSE))</f>
        <v>FEEMG</v>
      </c>
      <c r="E559" s="7" t="str">
        <f t="array" ref="E559">IFERROR(IF(G559="","",INDEX(Avaliações!$E$2:$E$1247,MATCH(A559&amp;G559,Avaliações!$A$2:$A$1247&amp;Avaliações!$G$2:$G$1247,FALSE))),"")</f>
        <v>2º Termo Aditivo</v>
      </c>
      <c r="F559" s="43" t="str">
        <f t="array" ref="F559">IFERROR(IF(G559="","",IF(INDEX(Avaliações!$F$2:$F$1247,MATCH(A559&amp;G559,Avaliações!$A$2:$A$1247&amp;Avaliações!$G$2:$G$1247,FALSE))=0,"",INDEX(Avaliações!$F$2:$F$1247,MATCH(A559&amp;G559,Avaliações!$A$2:$A$1247&amp;Avaliações!$G$2:$G$1247,FALSE)))),"")</f>
        <v/>
      </c>
      <c r="G559" s="176">
        <v>11</v>
      </c>
      <c r="H559" s="126" t="s">
        <v>38</v>
      </c>
      <c r="I559" s="135">
        <f t="array" ref="I559">IFERROR(IF(G559="","",INDEX(Avaliações!H$2:H$688,MATCH($A559&amp;$G559,Avaliações!$A$2:$A$688&amp;Avaliações!$G$2:$G$688,FALSE))),"")</f>
        <v>44743</v>
      </c>
      <c r="J559" s="138">
        <f t="array" ref="J559">IFERROR(IF(E559="","",INDEX(Avaliações!I$2:I$1247,MATCH($A559&amp;$G559,Avaliações!$A$2:$A$1247&amp;Avaliações!$G$2:$G$1247,FALSE))),"")</f>
        <v>44834</v>
      </c>
      <c r="K559" s="183" t="s">
        <v>1094</v>
      </c>
    </row>
    <row r="560" spans="1:11" x14ac:dyDescent="0.25">
      <c r="A560" s="96" t="s">
        <v>549</v>
      </c>
      <c r="B560" s="44" t="str">
        <f>IF(C560="","",VLOOKUP($A560,'Infos Gerais'!$A$2:$D$101,4,FALSE))</f>
        <v>Extinto</v>
      </c>
      <c r="C560" s="5" t="str">
        <f>IF(A560="","",VLOOKUP($A560,'Infos Gerais'!$A$2:$I$101,7,FALSE))</f>
        <v>SEDESE</v>
      </c>
      <c r="D560" s="6" t="str">
        <f>IF(C560="","",VLOOKUP($A560,'Infos Gerais'!$A$2:$I$101,9,FALSE))</f>
        <v>FEEMG</v>
      </c>
      <c r="E560" s="7" t="str">
        <f t="array" ref="E560">IFERROR(IF(G560="","",INDEX(Avaliações!$E$2:$E$1247,MATCH(A560&amp;G560,Avaliações!$A$2:$A$1247&amp;Avaliações!$G$2:$G$1247,FALSE))),"")</f>
        <v>2º Termo Aditivo</v>
      </c>
      <c r="F560" s="43" t="str">
        <f t="array" ref="F560">IFERROR(IF(G560="","",IF(INDEX(Avaliações!$F$2:$F$1247,MATCH(A560&amp;G560,Avaliações!$A$2:$A$1247&amp;Avaliações!$G$2:$G$1247,FALSE))=0,"",INDEX(Avaliações!$F$2:$F$1247,MATCH(A560&amp;G560,Avaliações!$A$2:$A$1247&amp;Avaliações!$G$2:$G$1247,FALSE)))),"")</f>
        <v/>
      </c>
      <c r="G560" s="176">
        <v>11</v>
      </c>
      <c r="H560" s="126" t="s">
        <v>32</v>
      </c>
      <c r="I560" s="135">
        <f t="array" ref="I560">IFERROR(IF(G560="","",INDEX(Avaliações!H$2:H$688,MATCH($A560&amp;$G560,Avaliações!$A$2:$A$688&amp;Avaliações!$G$2:$G$688,FALSE))),"")</f>
        <v>44743</v>
      </c>
      <c r="J560" s="138">
        <f t="array" ref="J560">IFERROR(IF(E560="","",INDEX(Avaliações!I$2:I$1247,MATCH($A560&amp;$G560,Avaliações!$A$2:$A$1247&amp;Avaliações!$G$2:$G$1247,FALSE))),"")</f>
        <v>44834</v>
      </c>
      <c r="K560" s="183" t="s">
        <v>1095</v>
      </c>
    </row>
    <row r="561" spans="1:11" x14ac:dyDescent="0.25">
      <c r="A561" s="96" t="s">
        <v>549</v>
      </c>
      <c r="B561" s="44" t="str">
        <f>IF(C561="","",VLOOKUP($A561,'Infos Gerais'!$A$2:$D$101,4,FALSE))</f>
        <v>Extinto</v>
      </c>
      <c r="C561" s="5" t="str">
        <f>IF(A561="","",VLOOKUP($A561,'Infos Gerais'!$A$2:$I$101,7,FALSE))</f>
        <v>SEDESE</v>
      </c>
      <c r="D561" s="6" t="str">
        <f>IF(C561="","",VLOOKUP($A561,'Infos Gerais'!$A$2:$I$101,9,FALSE))</f>
        <v>FEEMG</v>
      </c>
      <c r="E561" s="7" t="str">
        <f t="array" ref="E561">IFERROR(IF(G561="","",INDEX(Avaliações!$E$2:$E$1247,MATCH(A561&amp;G561,Avaliações!$A$2:$A$1247&amp;Avaliações!$G$2:$G$1247,FALSE))),"")</f>
        <v>2º Termo Aditivo</v>
      </c>
      <c r="F561" s="43" t="str">
        <f t="array" ref="F561">IFERROR(IF(G561="","",IF(INDEX(Avaliações!$F$2:$F$1247,MATCH(A561&amp;G561,Avaliações!$A$2:$A$1247&amp;Avaliações!$G$2:$G$1247,FALSE))=0,"",INDEX(Avaliações!$F$2:$F$1247,MATCH(A561&amp;G561,Avaliações!$A$2:$A$1247&amp;Avaliações!$G$2:$G$1247,FALSE)))),"")</f>
        <v/>
      </c>
      <c r="G561" s="176">
        <v>12</v>
      </c>
      <c r="H561" s="126" t="s">
        <v>41</v>
      </c>
      <c r="I561" s="135">
        <f t="array" ref="I561">IFERROR(IF(G561="","",INDEX(Avaliações!H$2:H$688,MATCH($A561&amp;$G561,Avaliações!$A$2:$A$688&amp;Avaliações!$G$2:$G$688,FALSE))),"")</f>
        <v>44835</v>
      </c>
      <c r="J561" s="138">
        <f t="array" ref="J561">IFERROR(IF(E561="","",INDEX(Avaliações!I$2:I$1247,MATCH($A561&amp;$G561,Avaliações!$A$2:$A$1247&amp;Avaliações!$G$2:$G$1247,FALSE))),"")</f>
        <v>44895</v>
      </c>
      <c r="K561" s="183" t="s">
        <v>1096</v>
      </c>
    </row>
    <row r="562" spans="1:11" x14ac:dyDescent="0.25">
      <c r="A562" s="96" t="s">
        <v>549</v>
      </c>
      <c r="B562" s="44" t="str">
        <f>IF(C562="","",VLOOKUP($A562,'Infos Gerais'!$A$2:$D$101,4,FALSE))</f>
        <v>Extinto</v>
      </c>
      <c r="C562" s="5" t="str">
        <f>IF(A562="","",VLOOKUP($A562,'Infos Gerais'!$A$2:$I$101,7,FALSE))</f>
        <v>SEDESE</v>
      </c>
      <c r="D562" s="6" t="str">
        <f>IF(C562="","",VLOOKUP($A562,'Infos Gerais'!$A$2:$I$101,9,FALSE))</f>
        <v>FEEMG</v>
      </c>
      <c r="E562" s="7" t="str">
        <f t="array" ref="E562">IFERROR(IF(G562="","",INDEX(Avaliações!$E$2:$E$1247,MATCH(A562&amp;G562,Avaliações!$A$2:$A$1247&amp;Avaliações!$G$2:$G$1247,FALSE))),"")</f>
        <v>2º Termo Aditivo</v>
      </c>
      <c r="F562" s="43" t="str">
        <f t="array" ref="F562">IFERROR(IF(G562="","",IF(INDEX(Avaliações!$F$2:$F$1247,MATCH(A562&amp;G562,Avaliações!$A$2:$A$1247&amp;Avaliações!$G$2:$G$1247,FALSE))=0,"",INDEX(Avaliações!$F$2:$F$1247,MATCH(A562&amp;G562,Avaliações!$A$2:$A$1247&amp;Avaliações!$G$2:$G$1247,FALSE)))),"")</f>
        <v/>
      </c>
      <c r="G562" s="176">
        <v>12</v>
      </c>
      <c r="H562" s="126" t="s">
        <v>38</v>
      </c>
      <c r="I562" s="135">
        <f t="array" ref="I562">IFERROR(IF(G562="","",INDEX(Avaliações!H$2:H$688,MATCH($A562&amp;$G562,Avaliações!$A$2:$A$688&amp;Avaliações!$G$2:$G$688,FALSE))),"")</f>
        <v>44835</v>
      </c>
      <c r="J562" s="138">
        <f t="array" ref="J562">IFERROR(IF(E562="","",INDEX(Avaliações!I$2:I$1247,MATCH($A562&amp;$G562,Avaliações!$A$2:$A$1247&amp;Avaliações!$G$2:$G$1247,FALSE))),"")</f>
        <v>44895</v>
      </c>
      <c r="K562" s="183" t="s">
        <v>1097</v>
      </c>
    </row>
    <row r="563" spans="1:11" x14ac:dyDescent="0.25">
      <c r="A563" s="96" t="s">
        <v>549</v>
      </c>
      <c r="B563" s="44" t="str">
        <f>IF(C563="","",VLOOKUP($A563,'Infos Gerais'!$A$2:$D$101,4,FALSE))</f>
        <v>Extinto</v>
      </c>
      <c r="C563" s="5" t="str">
        <f>IF(A563="","",VLOOKUP($A563,'Infos Gerais'!$A$2:$I$101,7,FALSE))</f>
        <v>SEDESE</v>
      </c>
      <c r="D563" s="6" t="str">
        <f>IF(C563="","",VLOOKUP($A563,'Infos Gerais'!$A$2:$I$101,9,FALSE))</f>
        <v>FEEMG</v>
      </c>
      <c r="E563" s="7" t="str">
        <f t="array" ref="E563">IFERROR(IF(G563="","",INDEX(Avaliações!$E$2:$E$1247,MATCH(A563&amp;G563,Avaliações!$A$2:$A$1247&amp;Avaliações!$G$2:$G$1247,FALSE))),"")</f>
        <v>2º Termo Aditivo</v>
      </c>
      <c r="F563" s="43" t="str">
        <f t="array" ref="F563">IFERROR(IF(G563="","",IF(INDEX(Avaliações!$F$2:$F$1247,MATCH(A563&amp;G563,Avaliações!$A$2:$A$1247&amp;Avaliações!$G$2:$G$1247,FALSE))=0,"",INDEX(Avaliações!$F$2:$F$1247,MATCH(A563&amp;G563,Avaliações!$A$2:$A$1247&amp;Avaliações!$G$2:$G$1247,FALSE)))),"")</f>
        <v/>
      </c>
      <c r="G563" s="176">
        <v>12</v>
      </c>
      <c r="H563" s="126" t="s">
        <v>32</v>
      </c>
      <c r="I563" s="135">
        <f t="array" ref="I563">IFERROR(IF(G563="","",INDEX(Avaliações!H$2:H$688,MATCH($A563&amp;$G563,Avaliações!$A$2:$A$688&amp;Avaliações!$G$2:$G$688,FALSE))),"")</f>
        <v>44835</v>
      </c>
      <c r="J563" s="138">
        <f t="array" ref="J563">IFERROR(IF(E563="","",INDEX(Avaliações!I$2:I$1247,MATCH($A563&amp;$G563,Avaliações!$A$2:$A$1247&amp;Avaliações!$G$2:$G$1247,FALSE))),"")</f>
        <v>44895</v>
      </c>
      <c r="K563" s="223" t="s">
        <v>808</v>
      </c>
    </row>
    <row r="564" spans="1:11" x14ac:dyDescent="0.25">
      <c r="A564" s="96" t="s">
        <v>554</v>
      </c>
      <c r="B564" s="44" t="str">
        <f>IF(C564="","",VLOOKUP($A564,'Infos Gerais'!$A$2:$D$101,4,FALSE))</f>
        <v>Extinto</v>
      </c>
      <c r="C564" s="5" t="str">
        <f>IF(A564="","",VLOOKUP($A564,'Infos Gerais'!$A$2:$I$101,7,FALSE))</f>
        <v>IEPHA</v>
      </c>
      <c r="D564" s="6" t="str">
        <f>IF(C564="","",VLOOKUP($A564,'Infos Gerais'!$A$2:$I$101,9,FALSE))</f>
        <v>APPA</v>
      </c>
      <c r="E564" s="7" t="str">
        <f t="array" ref="E564">IFERROR(IF(G564="","",INDEX(Avaliações!$E$2:$E$1247,MATCH(A564&amp;G564,Avaliações!$A$2:$A$1247&amp;Avaliações!$G$2:$G$1247,FALSE))),"")</f>
        <v>Termo de Parceria</v>
      </c>
      <c r="F564" s="43" t="str">
        <f t="array" ref="F564">IFERROR(IF(G564="","",IF(INDEX(Avaliações!$F$2:$F$1247,MATCH(A564&amp;G564,Avaliações!$A$2:$A$1247&amp;Avaliações!$G$2:$G$1247,FALSE))=0,"",INDEX(Avaliações!$F$2:$F$1247,MATCH(A564&amp;G564,Avaliações!$A$2:$A$1247&amp;Avaliações!$G$2:$G$1247,FALSE)))),"")</f>
        <v/>
      </c>
      <c r="G564" s="176">
        <v>1</v>
      </c>
      <c r="H564" s="126" t="s">
        <v>32</v>
      </c>
      <c r="I564" s="135">
        <f t="array" ref="I564">IFERROR(IF(G564="","",INDEX(Avaliações!H$2:H$688,MATCH($A564&amp;$G564,Avaliações!$A$2:$A$688&amp;Avaliações!$G$2:$G$688,FALSE))),"")</f>
        <v>44044</v>
      </c>
      <c r="J564" s="138">
        <f t="array" ref="J564">IFERROR(IF(E564="","",INDEX(Avaliações!I$2:I$1247,MATCH($A564&amp;$G564,Avaliações!$A$2:$A$1247&amp;Avaliações!$G$2:$G$1247,FALSE))),"")</f>
        <v>44105</v>
      </c>
      <c r="K564" s="178" t="s">
        <v>1098</v>
      </c>
    </row>
    <row r="565" spans="1:11" x14ac:dyDescent="0.25">
      <c r="A565" s="96" t="s">
        <v>554</v>
      </c>
      <c r="B565" s="44" t="str">
        <f>IF(C565="","",VLOOKUP($A565,'Infos Gerais'!$A$2:$D$101,4,FALSE))</f>
        <v>Extinto</v>
      </c>
      <c r="C565" s="5" t="str">
        <f>IF(A565="","",VLOOKUP($A565,'Infos Gerais'!$A$2:$I$101,7,FALSE))</f>
        <v>IEPHA</v>
      </c>
      <c r="D565" s="6" t="str">
        <f>IF(C565="","",VLOOKUP($A565,'Infos Gerais'!$A$2:$I$101,9,FALSE))</f>
        <v>APPA</v>
      </c>
      <c r="E565" s="7" t="str">
        <f t="array" ref="E565">IFERROR(IF(G565="","",INDEX(Avaliações!$E$2:$E$1247,MATCH(A565&amp;G565,Avaliações!$A$2:$A$1247&amp;Avaliações!$G$2:$G$1247,FALSE))),"")</f>
        <v>Termo de Parceria</v>
      </c>
      <c r="F565" s="43" t="str">
        <f t="array" ref="F565">IFERROR(IF(G565="","",IF(INDEX(Avaliações!$F$2:$F$1247,MATCH(A565&amp;G565,Avaliações!$A$2:$A$1247&amp;Avaliações!$G$2:$G$1247,FALSE))=0,"",INDEX(Avaliações!$F$2:$F$1247,MATCH(A565&amp;G565,Avaliações!$A$2:$A$1247&amp;Avaliações!$G$2:$G$1247,FALSE)))),"")</f>
        <v/>
      </c>
      <c r="G565" s="176">
        <v>1</v>
      </c>
      <c r="H565" s="126" t="s">
        <v>38</v>
      </c>
      <c r="I565" s="135">
        <f t="array" ref="I565">IFERROR(IF(G565="","",INDEX(Avaliações!H$2:H$688,MATCH($A565&amp;$G565,Avaliações!$A$2:$A$688&amp;Avaliações!$G$2:$G$688,FALSE))),"")</f>
        <v>44044</v>
      </c>
      <c r="J565" s="138">
        <f t="array" ref="J565">IFERROR(IF(E565="","",INDEX(Avaliações!I$2:I$1247,MATCH($A565&amp;$G565,Avaliações!$A$2:$A$1247&amp;Avaliações!$G$2:$G$1247,FALSE))),"")</f>
        <v>44105</v>
      </c>
      <c r="K565" s="178" t="s">
        <v>1099</v>
      </c>
    </row>
    <row r="566" spans="1:11" x14ac:dyDescent="0.25">
      <c r="A566" s="96" t="s">
        <v>554</v>
      </c>
      <c r="B566" s="44" t="str">
        <f>IF(C566="","",VLOOKUP($A566,'Infos Gerais'!$A$2:$D$101,4,FALSE))</f>
        <v>Extinto</v>
      </c>
      <c r="C566" s="5" t="str">
        <f>IF(A566="","",VLOOKUP($A566,'Infos Gerais'!$A$2:$I$101,7,FALSE))</f>
        <v>IEPHA</v>
      </c>
      <c r="D566" s="6" t="str">
        <f>IF(C566="","",VLOOKUP($A566,'Infos Gerais'!$A$2:$I$101,9,FALSE))</f>
        <v>APPA</v>
      </c>
      <c r="E566" s="7" t="str">
        <f t="array" ref="E566">IFERROR(IF(G566="","",INDEX(Avaliações!$E$2:$E$1247,MATCH(A566&amp;G566,Avaliações!$A$2:$A$1247&amp;Avaliações!$G$2:$G$1247,FALSE))),"")</f>
        <v>Termo de Parceria</v>
      </c>
      <c r="F566" s="43" t="str">
        <f t="array" ref="F566">IFERROR(IF(G566="","",IF(INDEX(Avaliações!$F$2:$F$1247,MATCH(A566&amp;G566,Avaliações!$A$2:$A$1247&amp;Avaliações!$G$2:$G$1247,FALSE))=0,"",INDEX(Avaliações!$F$2:$F$1247,MATCH(A566&amp;G566,Avaliações!$A$2:$A$1247&amp;Avaliações!$G$2:$G$1247,FALSE)))),"")</f>
        <v/>
      </c>
      <c r="G566" s="176">
        <v>1</v>
      </c>
      <c r="H566" s="126" t="s">
        <v>41</v>
      </c>
      <c r="I566" s="135">
        <f t="array" ref="I566">IFERROR(IF(G566="","",INDEX(Avaliações!H$2:H$688,MATCH($A566&amp;$G566,Avaliações!$A$2:$A$688&amp;Avaliações!$G$2:$G$688,FALSE))),"")</f>
        <v>44044</v>
      </c>
      <c r="J566" s="138">
        <f t="array" ref="J566">IFERROR(IF(E566="","",INDEX(Avaliações!I$2:I$1247,MATCH($A566&amp;$G566,Avaliações!$A$2:$A$1247&amp;Avaliações!$G$2:$G$1247,FALSE))),"")</f>
        <v>44105</v>
      </c>
      <c r="K566" s="178" t="s">
        <v>1100</v>
      </c>
    </row>
    <row r="567" spans="1:11" x14ac:dyDescent="0.25">
      <c r="A567" s="96" t="s">
        <v>554</v>
      </c>
      <c r="B567" s="44" t="str">
        <f>IF(C567="","",VLOOKUP($A567,'Infos Gerais'!$A$2:$D$101,4,FALSE))</f>
        <v>Extinto</v>
      </c>
      <c r="C567" s="5" t="str">
        <f>IF(A567="","",VLOOKUP($A567,'Infos Gerais'!$A$2:$I$101,7,FALSE))</f>
        <v>IEPHA</v>
      </c>
      <c r="D567" s="6" t="str">
        <f>IF(C567="","",VLOOKUP($A567,'Infos Gerais'!$A$2:$I$101,9,FALSE))</f>
        <v>APPA</v>
      </c>
      <c r="E567" s="7" t="str">
        <f t="array" ref="E567">IFERROR(IF(G567="","",INDEX(Avaliações!$E$2:$E$1247,MATCH(A567&amp;G567,Avaliações!$A$2:$A$1247&amp;Avaliações!$G$2:$G$1247,FALSE))),"")</f>
        <v>Termo de Parceria</v>
      </c>
      <c r="F567" s="43" t="str">
        <f t="array" ref="F567">IFERROR(IF(G567="","",IF(INDEX(Avaliações!$F$2:$F$1247,MATCH(A567&amp;G567,Avaliações!$A$2:$A$1247&amp;Avaliações!$G$2:$G$1247,FALSE))=0,"",INDEX(Avaliações!$F$2:$F$1247,MATCH(A567&amp;G567,Avaliações!$A$2:$A$1247&amp;Avaliações!$G$2:$G$1247,FALSE)))),"")</f>
        <v>1º Termo de Alteração Simples</v>
      </c>
      <c r="G567" s="176">
        <v>2</v>
      </c>
      <c r="H567" s="126" t="s">
        <v>32</v>
      </c>
      <c r="I567" s="135">
        <f t="array" ref="I567">IFERROR(IF(G567="","",INDEX(Avaliações!H$2:H$688,MATCH($A567&amp;$G567,Avaliações!$A$2:$A$688&amp;Avaliações!$G$2:$G$688,FALSE))),"")</f>
        <v>44136</v>
      </c>
      <c r="J567" s="138">
        <f t="array" ref="J567">IFERROR(IF(E567="","",INDEX(Avaliações!I$2:I$1247,MATCH($A567&amp;$G567,Avaliações!$A$2:$A$1247&amp;Avaliações!$G$2:$G$1247,FALSE))),"")</f>
        <v>44166</v>
      </c>
      <c r="K567" s="178" t="s">
        <v>1101</v>
      </c>
    </row>
    <row r="568" spans="1:11" x14ac:dyDescent="0.25">
      <c r="A568" s="96" t="s">
        <v>554</v>
      </c>
      <c r="B568" s="44" t="str">
        <f>IF(C568="","",VLOOKUP($A568,'Infos Gerais'!$A$2:$D$101,4,FALSE))</f>
        <v>Extinto</v>
      </c>
      <c r="C568" s="5" t="str">
        <f>IF(A568="","",VLOOKUP($A568,'Infos Gerais'!$A$2:$I$101,7,FALSE))</f>
        <v>IEPHA</v>
      </c>
      <c r="D568" s="6" t="str">
        <f>IF(C568="","",VLOOKUP($A568,'Infos Gerais'!$A$2:$I$101,9,FALSE))</f>
        <v>APPA</v>
      </c>
      <c r="E568" s="7" t="str">
        <f t="array" ref="E568">IFERROR(IF(G568="","",INDEX(Avaliações!$E$2:$E$1247,MATCH(A568&amp;G568,Avaliações!$A$2:$A$1247&amp;Avaliações!$G$2:$G$1247,FALSE))),"")</f>
        <v>Termo de Parceria</v>
      </c>
      <c r="F568" s="43" t="str">
        <f t="array" ref="F568">IFERROR(IF(G568="","",IF(INDEX(Avaliações!$F$2:$F$1247,MATCH(A568&amp;G568,Avaliações!$A$2:$A$1247&amp;Avaliações!$G$2:$G$1247,FALSE))=0,"",INDEX(Avaliações!$F$2:$F$1247,MATCH(A568&amp;G568,Avaliações!$A$2:$A$1247&amp;Avaliações!$G$2:$G$1247,FALSE)))),"")</f>
        <v>1º Termo de Alteração Simples</v>
      </c>
      <c r="G568" s="176">
        <v>2</v>
      </c>
      <c r="H568" s="126" t="s">
        <v>38</v>
      </c>
      <c r="I568" s="135">
        <f t="array" ref="I568">IFERROR(IF(G568="","",INDEX(Avaliações!H$2:H$688,MATCH($A568&amp;$G568,Avaliações!$A$2:$A$688&amp;Avaliações!$G$2:$G$688,FALSE))),"")</f>
        <v>44136</v>
      </c>
      <c r="J568" s="138">
        <f t="array" ref="J568">IFERROR(IF(E568="","",INDEX(Avaliações!I$2:I$1247,MATCH($A568&amp;$G568,Avaliações!$A$2:$A$1247&amp;Avaliações!$G$2:$G$1247,FALSE))),"")</f>
        <v>44166</v>
      </c>
      <c r="K568" s="178" t="s">
        <v>1102</v>
      </c>
    </row>
    <row r="569" spans="1:11" ht="18" customHeight="1" x14ac:dyDescent="0.25">
      <c r="A569" s="96" t="s">
        <v>554</v>
      </c>
      <c r="B569" s="44" t="str">
        <f>IF(C569="","",VLOOKUP($A569,'Infos Gerais'!$A$2:$D$101,4,FALSE))</f>
        <v>Extinto</v>
      </c>
      <c r="C569" s="5" t="str">
        <f>IF(A569="","",VLOOKUP($A569,'Infos Gerais'!$A$2:$I$101,7,FALSE))</f>
        <v>IEPHA</v>
      </c>
      <c r="D569" s="6" t="str">
        <f>IF(C569="","",VLOOKUP($A569,'Infos Gerais'!$A$2:$I$101,9,FALSE))</f>
        <v>APPA</v>
      </c>
      <c r="E569" s="7" t="str">
        <f t="array" ref="E569">IFERROR(IF(G569="","",INDEX(Avaliações!$E$2:$E$1247,MATCH(A569&amp;G569,Avaliações!$A$2:$A$1247&amp;Avaliações!$G$2:$G$1247,FALSE))),"")</f>
        <v>Termo de Parceria</v>
      </c>
      <c r="F569" s="43" t="str">
        <f t="array" ref="F569">IFERROR(IF(G569="","",IF(INDEX(Avaliações!$F$2:$F$1247,MATCH(A569&amp;G569,Avaliações!$A$2:$A$1247&amp;Avaliações!$G$2:$G$1247,FALSE))=0,"",INDEX(Avaliações!$F$2:$F$1247,MATCH(A569&amp;G569,Avaliações!$A$2:$A$1247&amp;Avaliações!$G$2:$G$1247,FALSE)))),"")</f>
        <v>1º Termo de Alteração Simples</v>
      </c>
      <c r="G569" s="176">
        <v>2</v>
      </c>
      <c r="H569" s="126" t="s">
        <v>41</v>
      </c>
      <c r="I569" s="135">
        <f t="array" ref="I569">IFERROR(IF(G569="","",INDEX(Avaliações!H$2:H$688,MATCH($A569&amp;$G569,Avaliações!$A$2:$A$688&amp;Avaliações!$G$2:$G$688,FALSE))),"")</f>
        <v>44136</v>
      </c>
      <c r="J569" s="138">
        <f t="array" ref="J569">IFERROR(IF(E569="","",INDEX(Avaliações!I$2:I$1247,MATCH($A569&amp;$G569,Avaliações!$A$2:$A$1247&amp;Avaliações!$G$2:$G$1247,FALSE))),"")</f>
        <v>44166</v>
      </c>
      <c r="K569" s="178" t="s">
        <v>1103</v>
      </c>
    </row>
    <row r="570" spans="1:11" x14ac:dyDescent="0.25">
      <c r="A570" s="96" t="s">
        <v>554</v>
      </c>
      <c r="B570" s="44" t="str">
        <f>IF(C570="","",VLOOKUP($A570,'Infos Gerais'!$A$2:$D$101,4,FALSE))</f>
        <v>Extinto</v>
      </c>
      <c r="C570" s="5" t="str">
        <f>IF(A570="","",VLOOKUP($A570,'Infos Gerais'!$A$2:$I$101,7,FALSE))</f>
        <v>IEPHA</v>
      </c>
      <c r="D570" s="6" t="str">
        <f>IF(C570="","",VLOOKUP($A570,'Infos Gerais'!$A$2:$I$101,9,FALSE))</f>
        <v>APPA</v>
      </c>
      <c r="E570" s="7" t="str">
        <f t="array" ref="E570">IFERROR(IF(G570="","",INDEX(Avaliações!$E$2:$E$1247,MATCH(A570&amp;G570,Avaliações!$A$2:$A$1247&amp;Avaliações!$G$2:$G$1247,FALSE))),"")</f>
        <v>Termo de Parceria</v>
      </c>
      <c r="F570" s="43" t="str">
        <f t="array" ref="F570">IFERROR(IF(G570="","",IF(INDEX(Avaliações!$F$2:$F$1247,MATCH(A570&amp;G570,Avaliações!$A$2:$A$1247&amp;Avaliações!$G$2:$G$1247,FALSE))=0,"",INDEX(Avaliações!$F$2:$F$1247,MATCH(A570&amp;G570,Avaliações!$A$2:$A$1247&amp;Avaliações!$G$2:$G$1247,FALSE)))),"")</f>
        <v>2º Termo de Alteração Simples</v>
      </c>
      <c r="G570" s="176">
        <v>3</v>
      </c>
      <c r="H570" s="126" t="s">
        <v>32</v>
      </c>
      <c r="I570" s="135">
        <f t="array" ref="I570">IFERROR(IF(G570="","",INDEX(Avaliações!H$2:H$688,MATCH($A570&amp;$G570,Avaliações!$A$2:$A$688&amp;Avaliações!$G$2:$G$688,FALSE))),"")</f>
        <v>44197</v>
      </c>
      <c r="J570" s="138">
        <f t="array" ref="J570">IFERROR(IF(E570="","",INDEX(Avaliações!I$2:I$1247,MATCH($A570&amp;$G570,Avaliações!$A$2:$A$1247&amp;Avaliações!$G$2:$G$1247,FALSE))),"")</f>
        <v>44256</v>
      </c>
      <c r="K570" s="178" t="s">
        <v>1104</v>
      </c>
    </row>
    <row r="571" spans="1:11" x14ac:dyDescent="0.25">
      <c r="A571" s="96" t="s">
        <v>554</v>
      </c>
      <c r="B571" s="44" t="str">
        <f>IF(C571="","",VLOOKUP($A571,'Infos Gerais'!$A$2:$D$101,4,FALSE))</f>
        <v>Extinto</v>
      </c>
      <c r="C571" s="5" t="str">
        <f>IF(A571="","",VLOOKUP($A571,'Infos Gerais'!$A$2:$I$101,7,FALSE))</f>
        <v>IEPHA</v>
      </c>
      <c r="D571" s="6" t="str">
        <f>IF(C571="","",VLOOKUP($A571,'Infos Gerais'!$A$2:$I$101,9,FALSE))</f>
        <v>APPA</v>
      </c>
      <c r="E571" s="7" t="str">
        <f t="array" ref="E571">IFERROR(IF(G571="","",INDEX(Avaliações!$E$2:$E$1247,MATCH(A571&amp;G571,Avaliações!$A$2:$A$1247&amp;Avaliações!$G$2:$G$1247,FALSE))),"")</f>
        <v>Termo de Parceria</v>
      </c>
      <c r="F571" s="43" t="str">
        <f t="array" ref="F571">IFERROR(IF(G571="","",IF(INDEX(Avaliações!$F$2:$F$1247,MATCH(A571&amp;G571,Avaliações!$A$2:$A$1247&amp;Avaliações!$G$2:$G$1247,FALSE))=0,"",INDEX(Avaliações!$F$2:$F$1247,MATCH(A571&amp;G571,Avaliações!$A$2:$A$1247&amp;Avaliações!$G$2:$G$1247,FALSE)))),"")</f>
        <v>2º Termo de Alteração Simples</v>
      </c>
      <c r="G571" s="176">
        <v>3</v>
      </c>
      <c r="H571" s="126" t="s">
        <v>38</v>
      </c>
      <c r="I571" s="135">
        <f t="array" ref="I571">IFERROR(IF(G571="","",INDEX(Avaliações!H$2:H$688,MATCH($A571&amp;$G571,Avaliações!$A$2:$A$688&amp;Avaliações!$G$2:$G$688,FALSE))),"")</f>
        <v>44197</v>
      </c>
      <c r="J571" s="138">
        <f t="array" ref="J571">IFERROR(IF(E571="","",INDEX(Avaliações!I$2:I$1247,MATCH($A571&amp;$G571,Avaliações!$A$2:$A$1247&amp;Avaliações!$G$2:$G$1247,FALSE))),"")</f>
        <v>44256</v>
      </c>
      <c r="K571" s="178" t="s">
        <v>1105</v>
      </c>
    </row>
    <row r="572" spans="1:11" x14ac:dyDescent="0.25">
      <c r="A572" s="96" t="s">
        <v>554</v>
      </c>
      <c r="B572" s="44" t="str">
        <f>IF(C572="","",VLOOKUP($A572,'Infos Gerais'!$A$2:$D$101,4,FALSE))</f>
        <v>Extinto</v>
      </c>
      <c r="C572" s="5" t="str">
        <f>IF(A572="","",VLOOKUP($A572,'Infos Gerais'!$A$2:$I$101,7,FALSE))</f>
        <v>IEPHA</v>
      </c>
      <c r="D572" s="6" t="str">
        <f>IF(C572="","",VLOOKUP($A572,'Infos Gerais'!$A$2:$I$101,9,FALSE))</f>
        <v>APPA</v>
      </c>
      <c r="E572" s="7" t="str">
        <f t="array" ref="E572">IFERROR(IF(G572="","",INDEX(Avaliações!$E$2:$E$1247,MATCH(A572&amp;G572,Avaliações!$A$2:$A$1247&amp;Avaliações!$G$2:$G$1247,FALSE))),"")</f>
        <v>Termo de Parceria</v>
      </c>
      <c r="F572" s="43" t="str">
        <f t="array" ref="F572">IFERROR(IF(G572="","",IF(INDEX(Avaliações!$F$2:$F$1247,MATCH(A572&amp;G572,Avaliações!$A$2:$A$1247&amp;Avaliações!$G$2:$G$1247,FALSE))=0,"",INDEX(Avaliações!$F$2:$F$1247,MATCH(A572&amp;G572,Avaliações!$A$2:$A$1247&amp;Avaliações!$G$2:$G$1247,FALSE)))),"")</f>
        <v>2º Termo de Alteração Simples</v>
      </c>
      <c r="G572" s="176">
        <v>3</v>
      </c>
      <c r="H572" s="126" t="s">
        <v>41</v>
      </c>
      <c r="I572" s="135">
        <f t="array" ref="I572">IFERROR(IF(G572="","",INDEX(Avaliações!H$2:H$688,MATCH($A572&amp;$G572,Avaliações!$A$2:$A$688&amp;Avaliações!$G$2:$G$688,FALSE))),"")</f>
        <v>44197</v>
      </c>
      <c r="J572" s="138">
        <f t="array" ref="J572">IFERROR(IF(E572="","",INDEX(Avaliações!I$2:I$1247,MATCH($A572&amp;$G572,Avaliações!$A$2:$A$1247&amp;Avaliações!$G$2:$G$1247,FALSE))),"")</f>
        <v>44256</v>
      </c>
      <c r="K572" s="178" t="s">
        <v>1106</v>
      </c>
    </row>
    <row r="573" spans="1:11" x14ac:dyDescent="0.25">
      <c r="A573" s="96" t="s">
        <v>554</v>
      </c>
      <c r="B573" s="44" t="str">
        <f>IF(C573="","",VLOOKUP($A573,'Infos Gerais'!$A$2:$D$101,4,FALSE))</f>
        <v>Extinto</v>
      </c>
      <c r="C573" s="5" t="str">
        <f>IF(A573="","",VLOOKUP($A573,'Infos Gerais'!$A$2:$I$101,7,FALSE))</f>
        <v>IEPHA</v>
      </c>
      <c r="D573" s="6" t="str">
        <f>IF(C573="","",VLOOKUP($A573,'Infos Gerais'!$A$2:$I$101,9,FALSE))</f>
        <v>APPA</v>
      </c>
      <c r="E573" s="7" t="str">
        <f t="array" ref="E573">IFERROR(IF(G573="","",INDEX(Avaliações!$E$2:$E$1247,MATCH(A573&amp;G573,Avaliações!$A$2:$A$1247&amp;Avaliações!$G$2:$G$1247,FALSE))),"")</f>
        <v>1º Termo Aditivo</v>
      </c>
      <c r="F573" s="43" t="str">
        <f t="array" ref="F573">IFERROR(IF(G573="","",IF(INDEX(Avaliações!$F$2:$F$1247,MATCH(A573&amp;G573,Avaliações!$A$2:$A$1247&amp;Avaliações!$G$2:$G$1247,FALSE))=0,"",INDEX(Avaliações!$F$2:$F$1247,MATCH(A573&amp;G573,Avaliações!$A$2:$A$1247&amp;Avaliações!$G$2:$G$1247,FALSE)))),"")</f>
        <v>2º Termo de Alteração Simples</v>
      </c>
      <c r="G573" s="176">
        <v>4</v>
      </c>
      <c r="H573" s="126" t="s">
        <v>32</v>
      </c>
      <c r="I573" s="135">
        <f t="array" ref="I573">IFERROR(IF(G573="","",INDEX(Avaliações!H$2:H$688,MATCH($A573&amp;$G573,Avaliações!$A$2:$A$688&amp;Avaliações!$G$2:$G$688,FALSE))),"")</f>
        <v>44287</v>
      </c>
      <c r="J573" s="138">
        <f t="array" ref="J573">IFERROR(IF(E573="","",INDEX(Avaliações!I$2:I$1247,MATCH($A573&amp;$G573,Avaliações!$A$2:$A$1247&amp;Avaliações!$G$2:$G$1247,FALSE))),"")</f>
        <v>44348</v>
      </c>
      <c r="K573" s="178" t="s">
        <v>1107</v>
      </c>
    </row>
    <row r="574" spans="1:11" x14ac:dyDescent="0.25">
      <c r="A574" s="96" t="s">
        <v>554</v>
      </c>
      <c r="B574" s="44" t="str">
        <f>IF(C574="","",VLOOKUP($A574,'Infos Gerais'!$A$2:$D$101,4,FALSE))</f>
        <v>Extinto</v>
      </c>
      <c r="C574" s="5" t="str">
        <f>IF(A574="","",VLOOKUP($A574,'Infos Gerais'!$A$2:$I$101,7,FALSE))</f>
        <v>IEPHA</v>
      </c>
      <c r="D574" s="6" t="str">
        <f>IF(C574="","",VLOOKUP($A574,'Infos Gerais'!$A$2:$I$101,9,FALSE))</f>
        <v>APPA</v>
      </c>
      <c r="E574" s="7" t="str">
        <f t="array" ref="E574">IFERROR(IF(G574="","",INDEX(Avaliações!$E$2:$E$1247,MATCH(A574&amp;G574,Avaliações!$A$2:$A$1247&amp;Avaliações!$G$2:$G$1247,FALSE))),"")</f>
        <v>1º Termo Aditivo</v>
      </c>
      <c r="F574" s="43" t="str">
        <f t="array" ref="F574">IFERROR(IF(G574="","",IF(INDEX(Avaliações!$F$2:$F$1247,MATCH(A574&amp;G574,Avaliações!$A$2:$A$1247&amp;Avaliações!$G$2:$G$1247,FALSE))=0,"",INDEX(Avaliações!$F$2:$F$1247,MATCH(A574&amp;G574,Avaliações!$A$2:$A$1247&amp;Avaliações!$G$2:$G$1247,FALSE)))),"")</f>
        <v>2º Termo de Alteração Simples</v>
      </c>
      <c r="G574" s="176">
        <v>4</v>
      </c>
      <c r="H574" s="126" t="s">
        <v>38</v>
      </c>
      <c r="I574" s="135">
        <f t="array" ref="I574">IFERROR(IF(G574="","",INDEX(Avaliações!H$2:H$688,MATCH($A574&amp;$G574,Avaliações!$A$2:$A$688&amp;Avaliações!$G$2:$G$688,FALSE))),"")</f>
        <v>44287</v>
      </c>
      <c r="J574" s="138">
        <f t="array" ref="J574">IFERROR(IF(E574="","",INDEX(Avaliações!I$2:I$1247,MATCH($A574&amp;$G574,Avaliações!$A$2:$A$1247&amp;Avaliações!$G$2:$G$1247,FALSE))),"")</f>
        <v>44348</v>
      </c>
      <c r="K574" s="178" t="s">
        <v>1108</v>
      </c>
    </row>
    <row r="575" spans="1:11" x14ac:dyDescent="0.25">
      <c r="A575" s="96" t="s">
        <v>554</v>
      </c>
      <c r="B575" s="44" t="str">
        <f>IF(C575="","",VLOOKUP($A575,'Infos Gerais'!$A$2:$D$101,4,FALSE))</f>
        <v>Extinto</v>
      </c>
      <c r="C575" s="5" t="str">
        <f>IF(A575="","",VLOOKUP($A575,'Infos Gerais'!$A$2:$I$101,7,FALSE))</f>
        <v>IEPHA</v>
      </c>
      <c r="D575" s="6" t="str">
        <f>IF(C575="","",VLOOKUP($A575,'Infos Gerais'!$A$2:$I$101,9,FALSE))</f>
        <v>APPA</v>
      </c>
      <c r="E575" s="7" t="str">
        <f t="array" ref="E575">IFERROR(IF(G575="","",INDEX(Avaliações!$E$2:$E$1247,MATCH(A575&amp;G575,Avaliações!$A$2:$A$1247&amp;Avaliações!$G$2:$G$1247,FALSE))),"")</f>
        <v>1º Termo Aditivo</v>
      </c>
      <c r="F575" s="43" t="str">
        <f t="array" ref="F575">IFERROR(IF(G575="","",IF(INDEX(Avaliações!$F$2:$F$1247,MATCH(A575&amp;G575,Avaliações!$A$2:$A$1247&amp;Avaliações!$G$2:$G$1247,FALSE))=0,"",INDEX(Avaliações!$F$2:$F$1247,MATCH(A575&amp;G575,Avaliações!$A$2:$A$1247&amp;Avaliações!$G$2:$G$1247,FALSE)))),"")</f>
        <v>2º Termo de Alteração Simples</v>
      </c>
      <c r="G575" s="176">
        <v>4</v>
      </c>
      <c r="H575" s="126" t="s">
        <v>41</v>
      </c>
      <c r="I575" s="135">
        <f t="array" ref="I575">IFERROR(IF(G575="","",INDEX(Avaliações!H$2:H$688,MATCH($A575&amp;$G575,Avaliações!$A$2:$A$688&amp;Avaliações!$G$2:$G$688,FALSE))),"")</f>
        <v>44287</v>
      </c>
      <c r="J575" s="138">
        <f t="array" ref="J575">IFERROR(IF(E575="","",INDEX(Avaliações!I$2:I$1247,MATCH($A575&amp;$G575,Avaliações!$A$2:$A$1247&amp;Avaliações!$G$2:$G$1247,FALSE))),"")</f>
        <v>44348</v>
      </c>
      <c r="K575" s="178" t="s">
        <v>1109</v>
      </c>
    </row>
    <row r="576" spans="1:11" x14ac:dyDescent="0.25">
      <c r="A576" s="96" t="s">
        <v>554</v>
      </c>
      <c r="B576" s="44" t="str">
        <f>IF(C576="","",VLOOKUP($A576,'Infos Gerais'!$A$2:$D$101,4,FALSE))</f>
        <v>Extinto</v>
      </c>
      <c r="C576" s="5" t="str">
        <f>IF(A576="","",VLOOKUP($A576,'Infos Gerais'!$A$2:$I$101,7,FALSE))</f>
        <v>IEPHA</v>
      </c>
      <c r="D576" s="6" t="str">
        <f>IF(C576="","",VLOOKUP($A576,'Infos Gerais'!$A$2:$I$101,9,FALSE))</f>
        <v>APPA</v>
      </c>
      <c r="E576" s="7" t="str">
        <f t="array" ref="E576">IFERROR(IF(G576="","",INDEX(Avaliações!$E$2:$E$1247,MATCH(A576&amp;G576,Avaliações!$A$2:$A$1247&amp;Avaliações!$G$2:$G$1247,FALSE))),"")</f>
        <v>1º Termo Aditivo</v>
      </c>
      <c r="F576" s="43" t="str">
        <f t="array" ref="F576">IFERROR(IF(G576="","",IF(INDEX(Avaliações!$F$2:$F$1247,MATCH(A576&amp;G576,Avaliações!$A$2:$A$1247&amp;Avaliações!$G$2:$G$1247,FALSE))=0,"",INDEX(Avaliações!$F$2:$F$1247,MATCH(A576&amp;G576,Avaliações!$A$2:$A$1247&amp;Avaliações!$G$2:$G$1247,FALSE)))),"")</f>
        <v>2º Termo de Alteração Simples</v>
      </c>
      <c r="G576" s="176">
        <v>5</v>
      </c>
      <c r="H576" s="126" t="s">
        <v>32</v>
      </c>
      <c r="I576" s="135">
        <f t="array" ref="I576">IFERROR(IF(G576="","",INDEX(Avaliações!H$2:H$688,MATCH($A576&amp;$G576,Avaliações!$A$2:$A$688&amp;Avaliações!$G$2:$G$688,FALSE))),"")</f>
        <v>44378</v>
      </c>
      <c r="J576" s="138">
        <f t="array" ref="J576">IFERROR(IF(E576="","",INDEX(Avaliações!I$2:I$1247,MATCH($A576&amp;$G576,Avaliações!$A$2:$A$1247&amp;Avaliações!$G$2:$G$1247,FALSE))),"")</f>
        <v>44440</v>
      </c>
      <c r="K576" s="178" t="s">
        <v>1110</v>
      </c>
    </row>
    <row r="577" spans="1:11" x14ac:dyDescent="0.25">
      <c r="A577" s="96" t="s">
        <v>554</v>
      </c>
      <c r="B577" s="44" t="str">
        <f>IF(C577="","",VLOOKUP($A577,'Infos Gerais'!$A$2:$D$101,4,FALSE))</f>
        <v>Extinto</v>
      </c>
      <c r="C577" s="5" t="str">
        <f>IF(A577="","",VLOOKUP($A577,'Infos Gerais'!$A$2:$I$101,7,FALSE))</f>
        <v>IEPHA</v>
      </c>
      <c r="D577" s="6" t="str">
        <f>IF(C577="","",VLOOKUP($A577,'Infos Gerais'!$A$2:$I$101,9,FALSE))</f>
        <v>APPA</v>
      </c>
      <c r="E577" s="7" t="str">
        <f t="array" ref="E577">IFERROR(IF(G577="","",INDEX(Avaliações!$E$2:$E$1247,MATCH(A577&amp;G577,Avaliações!$A$2:$A$1247&amp;Avaliações!$G$2:$G$1247,FALSE))),"")</f>
        <v>1º Termo Aditivo</v>
      </c>
      <c r="F577" s="43" t="str">
        <f t="array" ref="F577">IFERROR(IF(G577="","",IF(INDEX(Avaliações!$F$2:$F$1247,MATCH(A577&amp;G577,Avaliações!$A$2:$A$1247&amp;Avaliações!$G$2:$G$1247,FALSE))=0,"",INDEX(Avaliações!$F$2:$F$1247,MATCH(A577&amp;G577,Avaliações!$A$2:$A$1247&amp;Avaliações!$G$2:$G$1247,FALSE)))),"")</f>
        <v>2º Termo de Alteração Simples</v>
      </c>
      <c r="G577" s="176">
        <v>5</v>
      </c>
      <c r="H577" s="126" t="s">
        <v>38</v>
      </c>
      <c r="I577" s="135">
        <f t="array" ref="I577">IFERROR(IF(G577="","",INDEX(Avaliações!H$2:H$688,MATCH($A577&amp;$G577,Avaliações!$A$2:$A$688&amp;Avaliações!$G$2:$G$688,FALSE))),"")</f>
        <v>44378</v>
      </c>
      <c r="J577" s="138">
        <f t="array" ref="J577">IFERROR(IF(E577="","",INDEX(Avaliações!I$2:I$1247,MATCH($A577&amp;$G577,Avaliações!$A$2:$A$1247&amp;Avaliações!$G$2:$G$1247,FALSE))),"")</f>
        <v>44440</v>
      </c>
      <c r="K577" s="178" t="s">
        <v>1111</v>
      </c>
    </row>
    <row r="578" spans="1:11" x14ac:dyDescent="0.25">
      <c r="A578" s="96" t="s">
        <v>554</v>
      </c>
      <c r="B578" s="44" t="str">
        <f>IF(C578="","",VLOOKUP($A578,'Infos Gerais'!$A$2:$D$101,4,FALSE))</f>
        <v>Extinto</v>
      </c>
      <c r="C578" s="5" t="str">
        <f>IF(A578="","",VLOOKUP($A578,'Infos Gerais'!$A$2:$I$101,7,FALSE))</f>
        <v>IEPHA</v>
      </c>
      <c r="D578" s="6" t="str">
        <f>IF(C578="","",VLOOKUP($A578,'Infos Gerais'!$A$2:$I$101,9,FALSE))</f>
        <v>APPA</v>
      </c>
      <c r="E578" s="7" t="str">
        <f t="array" ref="E578">IFERROR(IF(G578="","",INDEX(Avaliações!$E$2:$E$1247,MATCH(A578&amp;G578,Avaliações!$A$2:$A$1247&amp;Avaliações!$G$2:$G$1247,FALSE))),"")</f>
        <v>1º Termo Aditivo</v>
      </c>
      <c r="F578" s="43" t="str">
        <f t="array" ref="F578">IFERROR(IF(G578="","",IF(INDEX(Avaliações!$F$2:$F$1247,MATCH(A578&amp;G578,Avaliações!$A$2:$A$1247&amp;Avaliações!$G$2:$G$1247,FALSE))=0,"",INDEX(Avaliações!$F$2:$F$1247,MATCH(A578&amp;G578,Avaliações!$A$2:$A$1247&amp;Avaliações!$G$2:$G$1247,FALSE)))),"")</f>
        <v>2º Termo de Alteração Simples</v>
      </c>
      <c r="G578" s="176">
        <v>5</v>
      </c>
      <c r="H578" s="126" t="s">
        <v>38</v>
      </c>
      <c r="I578" s="135">
        <f t="array" ref="I578">IFERROR(IF(G578="","",INDEX(Avaliações!H$2:H$688,MATCH($A578&amp;$G578,Avaliações!$A$2:$A$688&amp;Avaliações!$G$2:$G$688,FALSE))),"")</f>
        <v>44378</v>
      </c>
      <c r="J578" s="138">
        <f t="array" ref="J578">IFERROR(IF(E578="","",INDEX(Avaliações!I$2:I$1247,MATCH($A578&amp;$G578,Avaliações!$A$2:$A$1247&amp;Avaliações!$G$2:$G$1247,FALSE))),"")</f>
        <v>44440</v>
      </c>
      <c r="K578" s="178" t="s">
        <v>1112</v>
      </c>
    </row>
    <row r="579" spans="1:11" x14ac:dyDescent="0.25">
      <c r="A579" s="96" t="s">
        <v>554</v>
      </c>
      <c r="B579" s="44" t="str">
        <f>IF(C579="","",VLOOKUP($A579,'Infos Gerais'!$A$2:$D$101,4,FALSE))</f>
        <v>Extinto</v>
      </c>
      <c r="C579" s="5" t="str">
        <f>IF(A579="","",VLOOKUP($A579,'Infos Gerais'!$A$2:$I$101,7,FALSE))</f>
        <v>IEPHA</v>
      </c>
      <c r="D579" s="6" t="str">
        <f>IF(C579="","",VLOOKUP($A579,'Infos Gerais'!$A$2:$I$101,9,FALSE))</f>
        <v>APPA</v>
      </c>
      <c r="E579" s="7" t="str">
        <f t="array" ref="E579">IFERROR(IF(G579="","",INDEX(Avaliações!$E$2:$E$1247,MATCH(A579&amp;G579,Avaliações!$A$2:$A$1247&amp;Avaliações!$G$2:$G$1247,FALSE))),"")</f>
        <v>1º Termo Aditivo</v>
      </c>
      <c r="F579" s="43" t="str">
        <f t="array" ref="F579">IFERROR(IF(G579="","",IF(INDEX(Avaliações!$F$2:$F$1247,MATCH(A579&amp;G579,Avaliações!$A$2:$A$1247&amp;Avaliações!$G$2:$G$1247,FALSE))=0,"",INDEX(Avaliações!$F$2:$F$1247,MATCH(A579&amp;G579,Avaliações!$A$2:$A$1247&amp;Avaliações!$G$2:$G$1247,FALSE)))),"")</f>
        <v>2º Termo de Alteração Simples</v>
      </c>
      <c r="G579" s="176">
        <v>5</v>
      </c>
      <c r="H579" s="126" t="s">
        <v>41</v>
      </c>
      <c r="I579" s="135">
        <f t="array" ref="I579">IFERROR(IF(G579="","",INDEX(Avaliações!H$2:H$688,MATCH($A579&amp;$G579,Avaliações!$A$2:$A$688&amp;Avaliações!$G$2:$G$688,FALSE))),"")</f>
        <v>44378</v>
      </c>
      <c r="J579" s="138">
        <f t="array" ref="J579">IFERROR(IF(E579="","",INDEX(Avaliações!I$2:I$1247,MATCH($A579&amp;$G579,Avaliações!$A$2:$A$1247&amp;Avaliações!$G$2:$G$1247,FALSE))),"")</f>
        <v>44440</v>
      </c>
      <c r="K579" s="178" t="s">
        <v>1113</v>
      </c>
    </row>
    <row r="580" spans="1:11" x14ac:dyDescent="0.25">
      <c r="A580" s="96" t="s">
        <v>554</v>
      </c>
      <c r="B580" s="44" t="str">
        <f>IF(C580="","",VLOOKUP($A580,'Infos Gerais'!$A$2:$D$101,4,FALSE))</f>
        <v>Extinto</v>
      </c>
      <c r="C580" s="5" t="str">
        <f>IF(A580="","",VLOOKUP($A580,'Infos Gerais'!$A$2:$I$101,7,FALSE))</f>
        <v>IEPHA</v>
      </c>
      <c r="D580" s="6" t="str">
        <f>IF(C580="","",VLOOKUP($A580,'Infos Gerais'!$A$2:$I$101,9,FALSE))</f>
        <v>APPA</v>
      </c>
      <c r="E580" s="7" t="str">
        <f t="array" ref="E580">IFERROR(IF(G580="","",INDEX(Avaliações!$E$2:$E$1247,MATCH(A580&amp;G580,Avaliações!$A$2:$A$1247&amp;Avaliações!$G$2:$G$1247,FALSE))),"")</f>
        <v>1º Termo Aditivo</v>
      </c>
      <c r="F580" s="43" t="str">
        <f t="array" ref="F580">IFERROR(IF(G580="","",IF(INDEX(Avaliações!$F$2:$F$1247,MATCH(A580&amp;G580,Avaliações!$A$2:$A$1247&amp;Avaliações!$G$2:$G$1247,FALSE))=0,"",INDEX(Avaliações!$F$2:$F$1247,MATCH(A580&amp;G580,Avaliações!$A$2:$A$1247&amp;Avaliações!$G$2:$G$1247,FALSE)))),"")</f>
        <v>2º Termo de Alteração Simples</v>
      </c>
      <c r="G580" s="176">
        <v>5</v>
      </c>
      <c r="H580" s="126" t="s">
        <v>41</v>
      </c>
      <c r="I580" s="135">
        <f t="array" ref="I580">IFERROR(IF(G580="","",INDEX(Avaliações!H$2:H$688,MATCH($A580&amp;$G580,Avaliações!$A$2:$A$688&amp;Avaliações!$G$2:$G$688,FALSE))),"")</f>
        <v>44378</v>
      </c>
      <c r="J580" s="138">
        <f t="array" ref="J580">IFERROR(IF(E580="","",INDEX(Avaliações!I$2:I$1247,MATCH($A580&amp;$G580,Avaliações!$A$2:$A$1247&amp;Avaliações!$G$2:$G$1247,FALSE))),"")</f>
        <v>44440</v>
      </c>
      <c r="K580" s="178" t="s">
        <v>1114</v>
      </c>
    </row>
    <row r="581" spans="1:11" x14ac:dyDescent="0.25">
      <c r="A581" s="96" t="s">
        <v>554</v>
      </c>
      <c r="B581" s="44" t="str">
        <f>IF(C581="","",VLOOKUP($A581,'Infos Gerais'!$A$2:$D$101,4,FALSE))</f>
        <v>Extinto</v>
      </c>
      <c r="C581" s="5" t="str">
        <f>IF(A581="","",VLOOKUP($A581,'Infos Gerais'!$A$2:$I$101,7,FALSE))</f>
        <v>IEPHA</v>
      </c>
      <c r="D581" s="6" t="str">
        <f>IF(C581="","",VLOOKUP($A581,'Infos Gerais'!$A$2:$I$101,9,FALSE))</f>
        <v>APPA</v>
      </c>
      <c r="E581" s="7" t="str">
        <f t="array" ref="E581">IFERROR(IF(G581="","",INDEX(Avaliações!$E$2:$E$1247,MATCH(A581&amp;G581,Avaliações!$A$2:$A$1247&amp;Avaliações!$G$2:$G$1247,FALSE))),"")</f>
        <v>1º Termo Aditivo</v>
      </c>
      <c r="F581" s="43" t="str">
        <f t="array" ref="F581">IFERROR(IF(G581="","",IF(INDEX(Avaliações!$F$2:$F$1247,MATCH(A581&amp;G581,Avaliações!$A$2:$A$1247&amp;Avaliações!$G$2:$G$1247,FALSE))=0,"",INDEX(Avaliações!$F$2:$F$1247,MATCH(A581&amp;G581,Avaliações!$A$2:$A$1247&amp;Avaliações!$G$2:$G$1247,FALSE)))),"")</f>
        <v>3º Termo de Alteração simples</v>
      </c>
      <c r="G581" s="176">
        <v>6</v>
      </c>
      <c r="H581" s="126" t="s">
        <v>32</v>
      </c>
      <c r="I581" s="135">
        <f t="array" ref="I581">IFERROR(IF(G581="","",INDEX(Avaliações!H$2:H$688,MATCH($A581&amp;$G581,Avaliações!$A$2:$A$688&amp;Avaliações!$G$2:$G$688,FALSE))),"")</f>
        <v>44470</v>
      </c>
      <c r="J581" s="138">
        <f t="array" ref="J581">IFERROR(IF(E581="","",INDEX(Avaliações!I$2:I$1247,MATCH($A581&amp;$G581,Avaliações!$A$2:$A$1247&amp;Avaliações!$G$2:$G$1247,FALSE))),"")</f>
        <v>44531</v>
      </c>
      <c r="K581" s="178" t="s">
        <v>1115</v>
      </c>
    </row>
    <row r="582" spans="1:11" x14ac:dyDescent="0.25">
      <c r="A582" s="96" t="s">
        <v>554</v>
      </c>
      <c r="B582" s="44" t="str">
        <f>IF(C582="","",VLOOKUP($A582,'Infos Gerais'!$A$2:$D$101,4,FALSE))</f>
        <v>Extinto</v>
      </c>
      <c r="C582" s="5" t="str">
        <f>IF(A582="","",VLOOKUP($A582,'Infos Gerais'!$A$2:$I$101,7,FALSE))</f>
        <v>IEPHA</v>
      </c>
      <c r="D582" s="6" t="str">
        <f>IF(C582="","",VLOOKUP($A582,'Infos Gerais'!$A$2:$I$101,9,FALSE))</f>
        <v>APPA</v>
      </c>
      <c r="E582" s="7" t="str">
        <f t="array" ref="E582">IFERROR(IF(G582="","",INDEX(Avaliações!$E$2:$E$1247,MATCH(A582&amp;G582,Avaliações!$A$2:$A$1247&amp;Avaliações!$G$2:$G$1247,FALSE))),"")</f>
        <v>1º Termo Aditivo</v>
      </c>
      <c r="F582" s="43" t="str">
        <f t="array" ref="F582">IFERROR(IF(G582="","",IF(INDEX(Avaliações!$F$2:$F$1247,MATCH(A582&amp;G582,Avaliações!$A$2:$A$1247&amp;Avaliações!$G$2:$G$1247,FALSE))=0,"",INDEX(Avaliações!$F$2:$F$1247,MATCH(A582&amp;G582,Avaliações!$A$2:$A$1247&amp;Avaliações!$G$2:$G$1247,FALSE)))),"")</f>
        <v>3º Termo de Alteração simples</v>
      </c>
      <c r="G582" s="176">
        <v>6</v>
      </c>
      <c r="H582" s="126" t="s">
        <v>38</v>
      </c>
      <c r="I582" s="135">
        <f t="array" ref="I582">IFERROR(IF(G582="","",INDEX(Avaliações!H$2:H$688,MATCH($A582&amp;$G582,Avaliações!$A$2:$A$688&amp;Avaliações!$G$2:$G$688,FALSE))),"")</f>
        <v>44470</v>
      </c>
      <c r="J582" s="138">
        <f t="array" ref="J582">IFERROR(IF(E582="","",INDEX(Avaliações!I$2:I$1247,MATCH($A582&amp;$G582,Avaliações!$A$2:$A$1247&amp;Avaliações!$G$2:$G$1247,FALSE))),"")</f>
        <v>44531</v>
      </c>
      <c r="K582" s="178" t="s">
        <v>1116</v>
      </c>
    </row>
    <row r="583" spans="1:11" x14ac:dyDescent="0.25">
      <c r="A583" s="96" t="s">
        <v>554</v>
      </c>
      <c r="B583" s="44" t="str">
        <f>IF(C583="","",VLOOKUP($A583,'Infos Gerais'!$A$2:$D$101,4,FALSE))</f>
        <v>Extinto</v>
      </c>
      <c r="C583" s="5" t="str">
        <f>IF(A583="","",VLOOKUP($A583,'Infos Gerais'!$A$2:$I$101,7,FALSE))</f>
        <v>IEPHA</v>
      </c>
      <c r="D583" s="6" t="str">
        <f>IF(C583="","",VLOOKUP($A583,'Infos Gerais'!$A$2:$I$101,9,FALSE))</f>
        <v>APPA</v>
      </c>
      <c r="E583" s="7" t="str">
        <f t="array" ref="E583">IFERROR(IF(G583="","",INDEX(Avaliações!$E$2:$E$1247,MATCH(A583&amp;G583,Avaliações!$A$2:$A$1247&amp;Avaliações!$G$2:$G$1247,FALSE))),"")</f>
        <v>1º Termo Aditivo</v>
      </c>
      <c r="F583" s="43" t="str">
        <f t="array" ref="F583">IFERROR(IF(G583="","",IF(INDEX(Avaliações!$F$2:$F$1247,MATCH(A583&amp;G583,Avaliações!$A$2:$A$1247&amp;Avaliações!$G$2:$G$1247,FALSE))=0,"",INDEX(Avaliações!$F$2:$F$1247,MATCH(A583&amp;G583,Avaliações!$A$2:$A$1247&amp;Avaliações!$G$2:$G$1247,FALSE)))),"")</f>
        <v>3º Termo de Alteração simples</v>
      </c>
      <c r="G583" s="176">
        <v>6</v>
      </c>
      <c r="H583" s="126" t="s">
        <v>41</v>
      </c>
      <c r="I583" s="135">
        <f t="array" ref="I583">IFERROR(IF(G583="","",INDEX(Avaliações!H$2:H$688,MATCH($A583&amp;$G583,Avaliações!$A$2:$A$688&amp;Avaliações!$G$2:$G$688,FALSE))),"")</f>
        <v>44470</v>
      </c>
      <c r="J583" s="138">
        <f t="array" ref="J583">IFERROR(IF(E583="","",INDEX(Avaliações!I$2:I$1247,MATCH($A583&amp;$G583,Avaliações!$A$2:$A$1247&amp;Avaliações!$G$2:$G$1247,FALSE))),"")</f>
        <v>44531</v>
      </c>
      <c r="K583" s="178" t="s">
        <v>1117</v>
      </c>
    </row>
    <row r="584" spans="1:11" x14ac:dyDescent="0.25">
      <c r="A584" s="96" t="s">
        <v>554</v>
      </c>
      <c r="B584" s="44" t="str">
        <f>IF(C584="","",VLOOKUP($A584,'Infos Gerais'!$A$2:$D$101,4,FALSE))</f>
        <v>Extinto</v>
      </c>
      <c r="C584" s="5" t="str">
        <f>IF(A584="","",VLOOKUP($A584,'Infos Gerais'!$A$2:$I$101,7,FALSE))</f>
        <v>IEPHA</v>
      </c>
      <c r="D584" s="6" t="str">
        <f>IF(C584="","",VLOOKUP($A584,'Infos Gerais'!$A$2:$I$101,9,FALSE))</f>
        <v>APPA</v>
      </c>
      <c r="E584" s="7" t="str">
        <f t="array" ref="E584">IFERROR(IF(G584="","",INDEX(Avaliações!$E$2:$E$1247,MATCH(A584&amp;G584,Avaliações!$A$2:$A$1247&amp;Avaliações!$G$2:$G$1247,FALSE))),"")</f>
        <v>1º Termo Aditivo</v>
      </c>
      <c r="F584" s="43" t="str">
        <f t="array" ref="F584">IFERROR(IF(G584="","",IF(INDEX(Avaliações!$F$2:$F$1247,MATCH(A584&amp;G584,Avaliações!$A$2:$A$1247&amp;Avaliações!$G$2:$G$1247,FALSE))=0,"",INDEX(Avaliações!$F$2:$F$1247,MATCH(A584&amp;G584,Avaliações!$A$2:$A$1247&amp;Avaliações!$G$2:$G$1247,FALSE)))),"")</f>
        <v>3º Termo de Alteração simples</v>
      </c>
      <c r="G584" s="176">
        <v>7</v>
      </c>
      <c r="H584" s="126" t="s">
        <v>32</v>
      </c>
      <c r="I584" s="135" t="str">
        <f t="array" ref="I584">IFERROR(IF(G584="","",INDEX(Avaliações!H$2:H$688,MATCH($A584&amp;$G584,Avaliações!$A$2:$A$688&amp;Avaliações!$G$2:$G$688,FALSE))),"")</f>
        <v/>
      </c>
      <c r="J584" s="138">
        <f t="array" ref="J584">IFERROR(IF(E584="","",INDEX(Avaliações!I$2:I$1247,MATCH($A584&amp;$G584,Avaliações!$A$2:$A$1247&amp;Avaliações!$G$2:$G$1247,FALSE))),"")</f>
        <v>44621</v>
      </c>
      <c r="K584" s="178" t="s">
        <v>1118</v>
      </c>
    </row>
    <row r="585" spans="1:11" x14ac:dyDescent="0.25">
      <c r="A585" s="96" t="s">
        <v>554</v>
      </c>
      <c r="B585" s="44" t="str">
        <f>IF(C585="","",VLOOKUP($A585,'Infos Gerais'!$A$2:$D$101,4,FALSE))</f>
        <v>Extinto</v>
      </c>
      <c r="C585" s="5" t="str">
        <f>IF(A585="","",VLOOKUP($A585,'Infos Gerais'!$A$2:$I$101,7,FALSE))</f>
        <v>IEPHA</v>
      </c>
      <c r="D585" s="6" t="str">
        <f>IF(C585="","",VLOOKUP($A585,'Infos Gerais'!$A$2:$I$101,9,FALSE))</f>
        <v>APPA</v>
      </c>
      <c r="E585" s="7" t="str">
        <f t="array" ref="E585">IFERROR(IF(G585="","",INDEX(Avaliações!$E$2:$E$1247,MATCH(A585&amp;G585,Avaliações!$A$2:$A$1247&amp;Avaliações!$G$2:$G$1247,FALSE))),"")</f>
        <v>1º Termo Aditivo</v>
      </c>
      <c r="F585" s="43" t="str">
        <f t="array" ref="F585">IFERROR(IF(G585="","",IF(INDEX(Avaliações!$F$2:$F$1247,MATCH(A585&amp;G585,Avaliações!$A$2:$A$1247&amp;Avaliações!$G$2:$G$1247,FALSE))=0,"",INDEX(Avaliações!$F$2:$F$1247,MATCH(A585&amp;G585,Avaliações!$A$2:$A$1247&amp;Avaliações!$G$2:$G$1247,FALSE)))),"")</f>
        <v>3º Termo de Alteração simples</v>
      </c>
      <c r="G585" s="176">
        <v>7</v>
      </c>
      <c r="H585" s="126" t="s">
        <v>35</v>
      </c>
      <c r="I585" s="135" t="str">
        <f t="array" ref="I585">IFERROR(IF(G585="","",INDEX(Avaliações!H$2:H$688,MATCH($A585&amp;$G585,Avaliações!$A$2:$A$688&amp;Avaliações!$G$2:$G$688,FALSE))),"")</f>
        <v/>
      </c>
      <c r="J585" s="138">
        <f t="array" ref="J585">IFERROR(IF(E585="","",INDEX(Avaliações!I$2:I$1247,MATCH($A585&amp;$G585,Avaliações!$A$2:$A$1247&amp;Avaliações!$G$2:$G$1247,FALSE))),"")</f>
        <v>44621</v>
      </c>
      <c r="K585" s="178" t="s">
        <v>1119</v>
      </c>
    </row>
    <row r="586" spans="1:11" x14ac:dyDescent="0.25">
      <c r="A586" s="96" t="s">
        <v>554</v>
      </c>
      <c r="B586" s="44" t="str">
        <f>IF(C586="","",VLOOKUP($A586,'Infos Gerais'!$A$2:$D$101,4,FALSE))</f>
        <v>Extinto</v>
      </c>
      <c r="C586" s="5" t="str">
        <f>IF(A586="","",VLOOKUP($A586,'Infos Gerais'!$A$2:$I$101,7,FALSE))</f>
        <v>IEPHA</v>
      </c>
      <c r="D586" s="6" t="str">
        <f>IF(C586="","",VLOOKUP($A586,'Infos Gerais'!$A$2:$I$101,9,FALSE))</f>
        <v>APPA</v>
      </c>
      <c r="E586" s="7" t="str">
        <f t="array" ref="E586">IFERROR(IF(G586="","",INDEX(Avaliações!$E$2:$E$1247,MATCH(A586&amp;G586,Avaliações!$A$2:$A$1247&amp;Avaliações!$G$2:$G$1247,FALSE))),"")</f>
        <v>1º Termo Aditivo</v>
      </c>
      <c r="F586" s="43" t="str">
        <f t="array" ref="F586">IFERROR(IF(G586="","",IF(INDEX(Avaliações!$F$2:$F$1247,MATCH(A586&amp;G586,Avaliações!$A$2:$A$1247&amp;Avaliações!$G$2:$G$1247,FALSE))=0,"",INDEX(Avaliações!$F$2:$F$1247,MATCH(A586&amp;G586,Avaliações!$A$2:$A$1247&amp;Avaliações!$G$2:$G$1247,FALSE)))),"")</f>
        <v>3º Termo de Alteração simples</v>
      </c>
      <c r="G586" s="176">
        <v>7</v>
      </c>
      <c r="H586" s="126" t="s">
        <v>41</v>
      </c>
      <c r="I586" s="135" t="str">
        <f t="array" ref="I586">IFERROR(IF(G586="","",INDEX(Avaliações!H$2:H$688,MATCH($A586&amp;$G586,Avaliações!$A$2:$A$688&amp;Avaliações!$G$2:$G$688,FALSE))),"")</f>
        <v/>
      </c>
      <c r="J586" s="138">
        <f t="array" ref="J586">IFERROR(IF(E586="","",INDEX(Avaliações!I$2:I$1247,MATCH($A586&amp;$G586,Avaliações!$A$2:$A$1247&amp;Avaliações!$G$2:$G$1247,FALSE))),"")</f>
        <v>44621</v>
      </c>
      <c r="K586" s="178" t="s">
        <v>1120</v>
      </c>
    </row>
    <row r="587" spans="1:11" x14ac:dyDescent="0.25">
      <c r="A587" s="96" t="s">
        <v>554</v>
      </c>
      <c r="B587" s="44" t="str">
        <f>IF(C587="","",VLOOKUP($A587,'Infos Gerais'!$A$2:$D$101,4,FALSE))</f>
        <v>Extinto</v>
      </c>
      <c r="C587" s="5" t="str">
        <f>IF(A587="","",VLOOKUP($A587,'Infos Gerais'!$A$2:$I$101,7,FALSE))</f>
        <v>IEPHA</v>
      </c>
      <c r="D587" s="6" t="str">
        <f>IF(C587="","",VLOOKUP($A587,'Infos Gerais'!$A$2:$I$101,9,FALSE))</f>
        <v>APPA</v>
      </c>
      <c r="E587" s="7" t="str">
        <f t="array" ref="E587">IFERROR(IF(G587="","",INDEX(Avaliações!$E$2:$E$1247,MATCH(A587&amp;G587,Avaliações!$A$2:$A$1247&amp;Avaliações!$G$2:$G$1247,FALSE))),"")</f>
        <v>1º Termo Aditivo</v>
      </c>
      <c r="F587" s="43" t="str">
        <f t="array" ref="F587">IFERROR(IF(G587="","",IF(INDEX(Avaliações!$F$2:$F$1247,MATCH(A587&amp;G587,Avaliações!$A$2:$A$1247&amp;Avaliações!$G$2:$G$1247,FALSE))=0,"",INDEX(Avaliações!$F$2:$F$1247,MATCH(A587&amp;G587,Avaliações!$A$2:$A$1247&amp;Avaliações!$G$2:$G$1247,FALSE)))),"")</f>
        <v>3º Termo de Alteração simples</v>
      </c>
      <c r="G587" s="176">
        <v>8</v>
      </c>
      <c r="H587" s="126" t="s">
        <v>32</v>
      </c>
      <c r="I587" s="135" t="str">
        <f t="array" ref="I587">IFERROR(IF(G587="","",INDEX(Avaliações!H$2:H$688,MATCH($A587&amp;$G587,Avaliações!$A$2:$A$688&amp;Avaliações!$G$2:$G$688,FALSE))),"")</f>
        <v/>
      </c>
      <c r="J587" s="138">
        <f t="array" ref="J587">IFERROR(IF(E587="","",INDEX(Avaliações!I$2:I$1247,MATCH($A587&amp;$G587,Avaliações!$A$2:$A$1247&amp;Avaliações!$G$2:$G$1247,FALSE))),"")</f>
        <v>44713</v>
      </c>
      <c r="K587" s="178" t="s">
        <v>1121</v>
      </c>
    </row>
    <row r="588" spans="1:11" x14ac:dyDescent="0.25">
      <c r="A588" s="96" t="s">
        <v>554</v>
      </c>
      <c r="B588" s="44" t="str">
        <f>IF(C588="","",VLOOKUP($A588,'Infos Gerais'!$A$2:$D$101,4,FALSE))</f>
        <v>Extinto</v>
      </c>
      <c r="C588" s="5" t="str">
        <f>IF(A588="","",VLOOKUP($A588,'Infos Gerais'!$A$2:$I$101,7,FALSE))</f>
        <v>IEPHA</v>
      </c>
      <c r="D588" s="6" t="str">
        <f>IF(C588="","",VLOOKUP($A588,'Infos Gerais'!$A$2:$I$101,9,FALSE))</f>
        <v>APPA</v>
      </c>
      <c r="E588" s="7" t="str">
        <f t="array" ref="E588">IFERROR(IF(G588="","",INDEX(Avaliações!$E$2:$E$1247,MATCH(A588&amp;G588,Avaliações!$A$2:$A$1247&amp;Avaliações!$G$2:$G$1247,FALSE))),"")</f>
        <v>1º Termo Aditivo</v>
      </c>
      <c r="F588" s="43" t="str">
        <f t="array" ref="F588">IFERROR(IF(G588="","",IF(INDEX(Avaliações!$F$2:$F$1247,MATCH(A588&amp;G588,Avaliações!$A$2:$A$1247&amp;Avaliações!$G$2:$G$1247,FALSE))=0,"",INDEX(Avaliações!$F$2:$F$1247,MATCH(A588&amp;G588,Avaliações!$A$2:$A$1247&amp;Avaliações!$G$2:$G$1247,FALSE)))),"")</f>
        <v>3º Termo de Alteração simples</v>
      </c>
      <c r="G588" s="176">
        <v>8</v>
      </c>
      <c r="H588" s="126" t="s">
        <v>35</v>
      </c>
      <c r="I588" s="135" t="str">
        <f t="array" ref="I588">IFERROR(IF(G588="","",INDEX(Avaliações!H$2:H$688,MATCH($A588&amp;$G588,Avaliações!$A$2:$A$688&amp;Avaliações!$G$2:$G$688,FALSE))),"")</f>
        <v/>
      </c>
      <c r="J588" s="138">
        <f t="array" ref="J588">IFERROR(IF(E588="","",INDEX(Avaliações!I$2:I$1247,MATCH($A588&amp;$G588,Avaliações!$A$2:$A$1247&amp;Avaliações!$G$2:$G$1247,FALSE))),"")</f>
        <v>44713</v>
      </c>
      <c r="K588" s="178" t="s">
        <v>1122</v>
      </c>
    </row>
    <row r="589" spans="1:11" x14ac:dyDescent="0.25">
      <c r="A589" s="96" t="s">
        <v>554</v>
      </c>
      <c r="B589" s="44" t="str">
        <f>IF(C589="","",VLOOKUP($A589,'Infos Gerais'!$A$2:$D$101,4,FALSE))</f>
        <v>Extinto</v>
      </c>
      <c r="C589" s="5" t="str">
        <f>IF(A589="","",VLOOKUP($A589,'Infos Gerais'!$A$2:$I$101,7,FALSE))</f>
        <v>IEPHA</v>
      </c>
      <c r="D589" s="6" t="str">
        <f>IF(C589="","",VLOOKUP($A589,'Infos Gerais'!$A$2:$I$101,9,FALSE))</f>
        <v>APPA</v>
      </c>
      <c r="E589" s="7" t="str">
        <f t="array" ref="E589">IFERROR(IF(G589="","",INDEX(Avaliações!$E$2:$E$1247,MATCH(A589&amp;G589,Avaliações!$A$2:$A$1247&amp;Avaliações!$G$2:$G$1247,FALSE))),"")</f>
        <v>1º Termo Aditivo</v>
      </c>
      <c r="F589" s="43" t="str">
        <f t="array" ref="F589">IFERROR(IF(G589="","",IF(INDEX(Avaliações!$F$2:$F$1247,MATCH(A589&amp;G589,Avaliações!$A$2:$A$1247&amp;Avaliações!$G$2:$G$1247,FALSE))=0,"",INDEX(Avaliações!$F$2:$F$1247,MATCH(A589&amp;G589,Avaliações!$A$2:$A$1247&amp;Avaliações!$G$2:$G$1247,FALSE)))),"")</f>
        <v>3º Termo de Alteração simples</v>
      </c>
      <c r="G589" s="176">
        <v>8</v>
      </c>
      <c r="H589" s="126" t="s">
        <v>41</v>
      </c>
      <c r="I589" s="135" t="str">
        <f t="array" ref="I589">IFERROR(IF(G589="","",INDEX(Avaliações!H$2:H$688,MATCH($A589&amp;$G589,Avaliações!$A$2:$A$688&amp;Avaliações!$G$2:$G$688,FALSE))),"")</f>
        <v/>
      </c>
      <c r="J589" s="138">
        <f t="array" ref="J589">IFERROR(IF(E589="","",INDEX(Avaliações!I$2:I$1247,MATCH($A589&amp;$G589,Avaliações!$A$2:$A$1247&amp;Avaliações!$G$2:$G$1247,FALSE))),"")</f>
        <v>44713</v>
      </c>
      <c r="K589" s="178" t="s">
        <v>1123</v>
      </c>
    </row>
    <row r="590" spans="1:11" x14ac:dyDescent="0.25">
      <c r="A590" s="96" t="s">
        <v>554</v>
      </c>
      <c r="B590" s="44" t="str">
        <f>IF(C590="","",VLOOKUP($A590,'Infos Gerais'!$A$2:$D$101,4,FALSE))</f>
        <v>Extinto</v>
      </c>
      <c r="C590" s="5" t="str">
        <f>IF(A590="","",VLOOKUP($A590,'Infos Gerais'!$A$2:$I$101,7,FALSE))</f>
        <v>IEPHA</v>
      </c>
      <c r="D590" s="6" t="str">
        <f>IF(C590="","",VLOOKUP($A590,'Infos Gerais'!$A$2:$I$101,9,FALSE))</f>
        <v>APPA</v>
      </c>
      <c r="E590" s="7" t="str">
        <f t="array" ref="E590">IFERROR(IF(G590="","",INDEX(Avaliações!$E$2:$E$1247,MATCH(A590&amp;G590,Avaliações!$A$2:$A$1247&amp;Avaliações!$G$2:$G$1247,FALSE))),"")</f>
        <v>2º Termo Aditivo</v>
      </c>
      <c r="F590" s="43" t="str">
        <f t="array" ref="F590">IFERROR(IF(G590="","",IF(INDEX(Avaliações!$F$2:$F$1247,MATCH(A590&amp;G590,Avaliações!$A$2:$A$1247&amp;Avaliações!$G$2:$G$1247,FALSE))=0,"",INDEX(Avaliações!$F$2:$F$1247,MATCH(A590&amp;G590,Avaliações!$A$2:$A$1247&amp;Avaliações!$G$2:$G$1247,FALSE)))),"")</f>
        <v/>
      </c>
      <c r="G590" s="176">
        <v>9</v>
      </c>
      <c r="H590" s="126" t="s">
        <v>41</v>
      </c>
      <c r="I590" s="135" t="str">
        <f t="array" ref="I590">IFERROR(IF(G590="","",INDEX(Avaliações!H$2:H$688,MATCH($A590&amp;$G590,Avaliações!$A$2:$A$688&amp;Avaliações!$G$2:$G$688,FALSE))),"")</f>
        <v/>
      </c>
      <c r="J590" s="138">
        <f t="array" ref="J590">IFERROR(IF(E590="","",INDEX(Avaliações!I$2:I$1247,MATCH($A590&amp;$G590,Avaliações!$A$2:$A$1247&amp;Avaliações!$G$2:$G$1247,FALSE))),"")</f>
        <v>44805</v>
      </c>
      <c r="K590" s="183" t="s">
        <v>1124</v>
      </c>
    </row>
    <row r="591" spans="1:11" x14ac:dyDescent="0.25">
      <c r="A591" s="96" t="s">
        <v>554</v>
      </c>
      <c r="B591" s="44" t="str">
        <f>IF(C591="","",VLOOKUP($A591,'Infos Gerais'!$A$2:$D$101,4,FALSE))</f>
        <v>Extinto</v>
      </c>
      <c r="C591" s="5" t="str">
        <f>IF(A591="","",VLOOKUP($A591,'Infos Gerais'!$A$2:$I$101,7,FALSE))</f>
        <v>IEPHA</v>
      </c>
      <c r="D591" s="6" t="str">
        <f>IF(C591="","",VLOOKUP($A591,'Infos Gerais'!$A$2:$I$101,9,FALSE))</f>
        <v>APPA</v>
      </c>
      <c r="E591" s="7" t="str">
        <f t="array" ref="E591">IFERROR(IF(G591="","",INDEX(Avaliações!$E$2:$E$1247,MATCH(A591&amp;G591,Avaliações!$A$2:$A$1247&amp;Avaliações!$G$2:$G$1247,FALSE))),"")</f>
        <v>2º Termo Aditivo</v>
      </c>
      <c r="F591" s="43" t="str">
        <f t="array" ref="F591">IFERROR(IF(G591="","",IF(INDEX(Avaliações!$F$2:$F$1247,MATCH(A591&amp;G591,Avaliações!$A$2:$A$1247&amp;Avaliações!$G$2:$G$1247,FALSE))=0,"",INDEX(Avaliações!$F$2:$F$1247,MATCH(A591&amp;G591,Avaliações!$A$2:$A$1247&amp;Avaliações!$G$2:$G$1247,FALSE)))),"")</f>
        <v/>
      </c>
      <c r="G591" s="176">
        <v>9</v>
      </c>
      <c r="H591" s="126" t="s">
        <v>35</v>
      </c>
      <c r="I591" s="135" t="str">
        <f t="array" ref="I591">IFERROR(IF(G591="","",INDEX(Avaliações!H$2:H$688,MATCH($A591&amp;$G591,Avaliações!$A$2:$A$688&amp;Avaliações!$G$2:$G$688,FALSE))),"")</f>
        <v/>
      </c>
      <c r="J591" s="138">
        <f t="array" ref="J591">IFERROR(IF(E591="","",INDEX(Avaliações!I$2:I$1247,MATCH($A591&amp;$G591,Avaliações!$A$2:$A$1247&amp;Avaliações!$G$2:$G$1247,FALSE))),"")</f>
        <v>44805</v>
      </c>
      <c r="K591" s="183" t="s">
        <v>1125</v>
      </c>
    </row>
    <row r="592" spans="1:11" x14ac:dyDescent="0.25">
      <c r="A592" s="96" t="s">
        <v>554</v>
      </c>
      <c r="B592" s="44" t="str">
        <f>IF(C592="","",VLOOKUP($A592,'Infos Gerais'!$A$2:$D$101,4,FALSE))</f>
        <v>Extinto</v>
      </c>
      <c r="C592" s="5" t="str">
        <f>IF(A592="","",VLOOKUP($A592,'Infos Gerais'!$A$2:$I$101,7,FALSE))</f>
        <v>IEPHA</v>
      </c>
      <c r="D592" s="6" t="str">
        <f>IF(C592="","",VLOOKUP($A592,'Infos Gerais'!$A$2:$I$101,9,FALSE))</f>
        <v>APPA</v>
      </c>
      <c r="E592" s="7" t="str">
        <f t="array" ref="E592">IFERROR(IF(G592="","",INDEX(Avaliações!$E$2:$E$1247,MATCH(A592&amp;G592,Avaliações!$A$2:$A$1247&amp;Avaliações!$G$2:$G$1247,FALSE))),"")</f>
        <v>2º Termo Aditivo</v>
      </c>
      <c r="F592" s="43" t="str">
        <f t="array" ref="F592">IFERROR(IF(G592="","",IF(INDEX(Avaliações!$F$2:$F$1247,MATCH(A592&amp;G592,Avaliações!$A$2:$A$1247&amp;Avaliações!$G$2:$G$1247,FALSE))=0,"",INDEX(Avaliações!$F$2:$F$1247,MATCH(A592&amp;G592,Avaliações!$A$2:$A$1247&amp;Avaliações!$G$2:$G$1247,FALSE)))),"")</f>
        <v/>
      </c>
      <c r="G592" s="176">
        <v>9</v>
      </c>
      <c r="H592" s="126" t="s">
        <v>32</v>
      </c>
      <c r="I592" s="135" t="str">
        <f t="array" ref="I592">IFERROR(IF(G592="","",INDEX(Avaliações!H$2:H$688,MATCH($A592&amp;$G592,Avaliações!$A$2:$A$688&amp;Avaliações!$G$2:$G$688,FALSE))),"")</f>
        <v/>
      </c>
      <c r="J592" s="138">
        <f t="array" ref="J592">IFERROR(IF(E592="","",INDEX(Avaliações!I$2:I$1247,MATCH($A592&amp;$G592,Avaliações!$A$2:$A$1247&amp;Avaliações!$G$2:$G$1247,FALSE))),"")</f>
        <v>44805</v>
      </c>
      <c r="K592" s="183" t="s">
        <v>1126</v>
      </c>
    </row>
    <row r="593" spans="1:11" x14ac:dyDescent="0.25">
      <c r="A593" s="96" t="s">
        <v>554</v>
      </c>
      <c r="B593" s="44" t="str">
        <f>IF(C593="","",VLOOKUP($A593,'Infos Gerais'!$A$2:$D$101,4,FALSE))</f>
        <v>Extinto</v>
      </c>
      <c r="C593" s="5" t="str">
        <f>IF(A593="","",VLOOKUP($A593,'Infos Gerais'!$A$2:$I$101,7,FALSE))</f>
        <v>IEPHA</v>
      </c>
      <c r="D593" s="6" t="str">
        <f>IF(C593="","",VLOOKUP($A593,'Infos Gerais'!$A$2:$I$101,9,FALSE))</f>
        <v>APPA</v>
      </c>
      <c r="E593" s="7" t="str">
        <f t="array" ref="E593">IFERROR(IF(G593="","",INDEX(Avaliações!$E$2:$E$1247,MATCH(A593&amp;G593,Avaliações!$A$2:$A$1247&amp;Avaliações!$G$2:$G$1247,FALSE))),"")</f>
        <v>2º Termo Aditivo</v>
      </c>
      <c r="F593" s="43" t="str">
        <f t="array" ref="F593">IFERROR(IF(G593="","",IF(INDEX(Avaliações!$F$2:$F$1247,MATCH(A593&amp;G593,Avaliações!$A$2:$A$1247&amp;Avaliações!$G$2:$G$1247,FALSE))=0,"",INDEX(Avaliações!$F$2:$F$1247,MATCH(A593&amp;G593,Avaliações!$A$2:$A$1247&amp;Avaliações!$G$2:$G$1247,FALSE)))),"")</f>
        <v/>
      </c>
      <c r="G593" s="176">
        <v>10</v>
      </c>
      <c r="H593" s="126" t="s">
        <v>41</v>
      </c>
      <c r="I593" s="135" t="str">
        <f t="array" ref="I593">IFERROR(IF(G593="","",INDEX(Avaliações!H$2:H$688,MATCH($A593&amp;$G593,Avaliações!$A$2:$A$688&amp;Avaliações!$G$2:$G$688,FALSE))),"")</f>
        <v/>
      </c>
      <c r="J593" s="138">
        <f t="array" ref="J593">IFERROR(IF(E593="","",INDEX(Avaliações!I$2:I$1247,MATCH($A593&amp;$G593,Avaliações!$A$2:$A$1247&amp;Avaliações!$G$2:$G$1247,FALSE))),"")</f>
        <v>44896</v>
      </c>
      <c r="K593" s="183" t="s">
        <v>1127</v>
      </c>
    </row>
    <row r="594" spans="1:11" x14ac:dyDescent="0.25">
      <c r="A594" s="96" t="s">
        <v>554</v>
      </c>
      <c r="B594" s="44" t="str">
        <f>IF(C594="","",VLOOKUP($A594,'Infos Gerais'!$A$2:$D$101,4,FALSE))</f>
        <v>Extinto</v>
      </c>
      <c r="C594" s="5" t="str">
        <f>IF(A594="","",VLOOKUP($A594,'Infos Gerais'!$A$2:$I$101,7,FALSE))</f>
        <v>IEPHA</v>
      </c>
      <c r="D594" s="6" t="str">
        <f>IF(C594="","",VLOOKUP($A594,'Infos Gerais'!$A$2:$I$101,9,FALSE))</f>
        <v>APPA</v>
      </c>
      <c r="E594" s="7" t="str">
        <f t="array" ref="E594">IFERROR(IF(G594="","",INDEX(Avaliações!$E$2:$E$1247,MATCH(A594&amp;G594,Avaliações!$A$2:$A$1247&amp;Avaliações!$G$2:$G$1247,FALSE))),"")</f>
        <v>2º Termo Aditivo</v>
      </c>
      <c r="F594" s="43" t="str">
        <f t="array" ref="F594">IFERROR(IF(G594="","",IF(INDEX(Avaliações!$F$2:$F$1247,MATCH(A594&amp;G594,Avaliações!$A$2:$A$1247&amp;Avaliações!$G$2:$G$1247,FALSE))=0,"",INDEX(Avaliações!$F$2:$F$1247,MATCH(A594&amp;G594,Avaliações!$A$2:$A$1247&amp;Avaliações!$G$2:$G$1247,FALSE)))),"")</f>
        <v/>
      </c>
      <c r="G594" s="176">
        <v>10</v>
      </c>
      <c r="H594" s="126" t="s">
        <v>35</v>
      </c>
      <c r="I594" s="135" t="str">
        <f t="array" ref="I594">IFERROR(IF(G594="","",INDEX(Avaliações!H$2:H$688,MATCH($A594&amp;$G594,Avaliações!$A$2:$A$688&amp;Avaliações!$G$2:$G$688,FALSE))),"")</f>
        <v/>
      </c>
      <c r="J594" s="138">
        <f t="array" ref="J594">IFERROR(IF(E594="","",INDEX(Avaliações!I$2:I$1247,MATCH($A594&amp;$G594,Avaliações!$A$2:$A$1247&amp;Avaliações!$G$2:$G$1247,FALSE))),"")</f>
        <v>44896</v>
      </c>
      <c r="K594" s="183" t="s">
        <v>1128</v>
      </c>
    </row>
    <row r="595" spans="1:11" x14ac:dyDescent="0.25">
      <c r="A595" s="96" t="s">
        <v>554</v>
      </c>
      <c r="B595" s="44" t="str">
        <f>IF(C595="","",VLOOKUP($A595,'Infos Gerais'!$A$2:$D$101,4,FALSE))</f>
        <v>Extinto</v>
      </c>
      <c r="C595" s="5" t="str">
        <f>IF(A595="","",VLOOKUP($A595,'Infos Gerais'!$A$2:$I$101,7,FALSE))</f>
        <v>IEPHA</v>
      </c>
      <c r="D595" s="6" t="str">
        <f>IF(C595="","",VLOOKUP($A595,'Infos Gerais'!$A$2:$I$101,9,FALSE))</f>
        <v>APPA</v>
      </c>
      <c r="E595" s="7" t="str">
        <f t="array" ref="E595">IFERROR(IF(G595="","",INDEX(Avaliações!$E$2:$E$1247,MATCH(A595&amp;G595,Avaliações!$A$2:$A$1247&amp;Avaliações!$G$2:$G$1247,FALSE))),"")</f>
        <v>2º Termo Aditivo</v>
      </c>
      <c r="F595" s="43" t="str">
        <f t="array" ref="F595">IFERROR(IF(G595="","",IF(INDEX(Avaliações!$F$2:$F$1247,MATCH(A595&amp;G595,Avaliações!$A$2:$A$1247&amp;Avaliações!$G$2:$G$1247,FALSE))=0,"",INDEX(Avaliações!$F$2:$F$1247,MATCH(A595&amp;G595,Avaliações!$A$2:$A$1247&amp;Avaliações!$G$2:$G$1247,FALSE)))),"")</f>
        <v/>
      </c>
      <c r="G595" s="176">
        <v>10</v>
      </c>
      <c r="H595" s="126" t="s">
        <v>32</v>
      </c>
      <c r="I595" s="135" t="str">
        <f t="array" ref="I595">IFERROR(IF(G595="","",INDEX(Avaliações!H$2:H$688,MATCH($A595&amp;$G595,Avaliações!$A$2:$A$688&amp;Avaliações!$G$2:$G$688,FALSE))),"")</f>
        <v/>
      </c>
      <c r="J595" s="138">
        <f t="array" ref="J595">IFERROR(IF(E595="","",INDEX(Avaliações!I$2:I$1247,MATCH($A595&amp;$G595,Avaliações!$A$2:$A$1247&amp;Avaliações!$G$2:$G$1247,FALSE))),"")</f>
        <v>44896</v>
      </c>
      <c r="K595" s="183" t="s">
        <v>1129</v>
      </c>
    </row>
    <row r="596" spans="1:11" x14ac:dyDescent="0.25">
      <c r="A596" s="96" t="s">
        <v>564</v>
      </c>
      <c r="B596" s="44" t="str">
        <f>IF(C596="","",VLOOKUP($A596,'Infos Gerais'!$A$2:$D$101,4,FALSE))</f>
        <v>Vigente</v>
      </c>
      <c r="C596" s="5" t="str">
        <f>IF(A596="","",VLOOKUP($A596,'Infos Gerais'!$A$2:$I$101,7,FALSE))</f>
        <v>IEF</v>
      </c>
      <c r="D596" s="6" t="str">
        <f>IF(C596="","",VLOOKUP($A596,'Infos Gerais'!$A$2:$I$101,9,FALSE))</f>
        <v>IEKOS</v>
      </c>
      <c r="E596" s="7" t="str">
        <f t="array" ref="E596">IFERROR(IF(G596="","",INDEX(Avaliações!$E$2:$E$1247,MATCH(A596&amp;G596,Avaliações!$A$2:$A$1247&amp;Avaliações!$G$2:$G$1247,FALSE))),"")</f>
        <v>Termo de Parceria</v>
      </c>
      <c r="F596" s="43" t="str">
        <f t="array" ref="F596">IFERROR(IF(G596="","",IF(INDEX(Avaliações!$F$2:$F$1247,MATCH(A596&amp;G596,Avaliações!$A$2:$A$1247&amp;Avaliações!$G$2:$G$1247,FALSE))=0,"",INDEX(Avaliações!$F$2:$F$1247,MATCH(A596&amp;G596,Avaliações!$A$2:$A$1247&amp;Avaliações!$G$2:$G$1247,FALSE)))),"")</f>
        <v>1º Termo de Alteração Simples</v>
      </c>
      <c r="G596" s="176">
        <v>1</v>
      </c>
      <c r="H596" s="126" t="s">
        <v>41</v>
      </c>
      <c r="I596" s="135" t="str">
        <f t="array" ref="I596">IFERROR(IF(G596="","",INDEX(Avaliações!H$2:H$688,MATCH($A596&amp;$G596,Avaliações!$A$2:$A$688&amp;Avaliações!$G$2:$G$688,FALSE))),"")</f>
        <v/>
      </c>
      <c r="J596" s="138">
        <f t="array" ref="J596">IFERROR(IF(E596="","",INDEX(Avaliações!I$2:I$1247,MATCH($A596&amp;$G596,Avaliações!$A$2:$A$1247&amp;Avaliações!$G$2:$G$1247,FALSE))),"")</f>
        <v>44651</v>
      </c>
      <c r="K596" s="183" t="s">
        <v>1130</v>
      </c>
    </row>
    <row r="597" spans="1:11" x14ac:dyDescent="0.25">
      <c r="A597" s="96" t="s">
        <v>564</v>
      </c>
      <c r="B597" s="44" t="str">
        <f>IF(C597="","",VLOOKUP($A597,'Infos Gerais'!$A$2:$D$101,4,FALSE))</f>
        <v>Vigente</v>
      </c>
      <c r="C597" s="5" t="str">
        <f>IF(A597="","",VLOOKUP($A597,'Infos Gerais'!$A$2:$I$101,7,FALSE))</f>
        <v>IEF</v>
      </c>
      <c r="D597" s="6" t="str">
        <f>IF(C597="","",VLOOKUP($A597,'Infos Gerais'!$A$2:$I$101,9,FALSE))</f>
        <v>IEKOS</v>
      </c>
      <c r="E597" s="7" t="str">
        <f t="array" ref="E597">IFERROR(IF(G597="","",INDEX(Avaliações!$E$2:$E$1247,MATCH(A597&amp;G597,Avaliações!$A$2:$A$1247&amp;Avaliações!$G$2:$G$1247,FALSE))),"")</f>
        <v>Termo de Parceria</v>
      </c>
      <c r="F597" s="43" t="str">
        <f t="array" ref="F597">IFERROR(IF(G597="","",IF(INDEX(Avaliações!$F$2:$F$1247,MATCH(A597&amp;G597,Avaliações!$A$2:$A$1247&amp;Avaliações!$G$2:$G$1247,FALSE))=0,"",INDEX(Avaliações!$F$2:$F$1247,MATCH(A597&amp;G597,Avaliações!$A$2:$A$1247&amp;Avaliações!$G$2:$G$1247,FALSE)))),"")</f>
        <v>1º Termo de Alteração Simples</v>
      </c>
      <c r="G597" s="176">
        <v>1</v>
      </c>
      <c r="H597" s="126" t="s">
        <v>38</v>
      </c>
      <c r="I597" s="135" t="str">
        <f t="array" ref="I597">IFERROR(IF(G597="","",INDEX(Avaliações!H$2:H$688,MATCH($A597&amp;$G597,Avaliações!$A$2:$A$688&amp;Avaliações!$G$2:$G$688,FALSE))),"")</f>
        <v/>
      </c>
      <c r="J597" s="138">
        <f t="array" ref="J597">IFERROR(IF(E597="","",INDEX(Avaliações!I$2:I$1247,MATCH($A597&amp;$G597,Avaliações!$A$2:$A$1247&amp;Avaliações!$G$2:$G$1247,FALSE))),"")</f>
        <v>44651</v>
      </c>
      <c r="K597" s="183" t="s">
        <v>1131</v>
      </c>
    </row>
    <row r="598" spans="1:11" x14ac:dyDescent="0.25">
      <c r="A598" s="96" t="s">
        <v>564</v>
      </c>
      <c r="B598" s="44" t="str">
        <f>IF(C598="","",VLOOKUP($A598,'Infos Gerais'!$A$2:$D$101,4,FALSE))</f>
        <v>Vigente</v>
      </c>
      <c r="C598" s="5" t="str">
        <f>IF(A598="","",VLOOKUP($A598,'Infos Gerais'!$A$2:$I$101,7,FALSE))</f>
        <v>IEF</v>
      </c>
      <c r="D598" s="6" t="str">
        <f>IF(C598="","",VLOOKUP($A598,'Infos Gerais'!$A$2:$I$101,9,FALSE))</f>
        <v>IEKOS</v>
      </c>
      <c r="E598" s="7" t="str">
        <f t="array" ref="E598">IFERROR(IF(G598="","",INDEX(Avaliações!$E$2:$E$1247,MATCH(A598&amp;G598,Avaliações!$A$2:$A$1247&amp;Avaliações!$G$2:$G$1247,FALSE))),"")</f>
        <v>Termo de Parceria</v>
      </c>
      <c r="F598" s="43" t="str">
        <f t="array" ref="F598">IFERROR(IF(G598="","",IF(INDEX(Avaliações!$F$2:$F$1247,MATCH(A598&amp;G598,Avaliações!$A$2:$A$1247&amp;Avaliações!$G$2:$G$1247,FALSE))=0,"",INDEX(Avaliações!$F$2:$F$1247,MATCH(A598&amp;G598,Avaliações!$A$2:$A$1247&amp;Avaliações!$G$2:$G$1247,FALSE)))),"")</f>
        <v>1º Termo de Alteração Simples</v>
      </c>
      <c r="G598" s="176">
        <v>1</v>
      </c>
      <c r="H598" s="126" t="s">
        <v>32</v>
      </c>
      <c r="I598" s="135" t="str">
        <f t="array" ref="I598">IFERROR(IF(G598="","",INDEX(Avaliações!H$2:H$688,MATCH($A598&amp;$G598,Avaliações!$A$2:$A$688&amp;Avaliações!$G$2:$G$688,FALSE))),"")</f>
        <v/>
      </c>
      <c r="J598" s="138">
        <f t="array" ref="J598">IFERROR(IF(E598="","",INDEX(Avaliações!I$2:I$1247,MATCH($A598&amp;$G598,Avaliações!$A$2:$A$1247&amp;Avaliações!$G$2:$G$1247,FALSE))),"")</f>
        <v>44651</v>
      </c>
      <c r="K598" s="183" t="s">
        <v>1132</v>
      </c>
    </row>
    <row r="599" spans="1:11" x14ac:dyDescent="0.25">
      <c r="A599" s="96" t="s">
        <v>564</v>
      </c>
      <c r="B599" s="44" t="str">
        <f>IF(C599="","",VLOOKUP($A599,'Infos Gerais'!$A$2:$D$101,4,FALSE))</f>
        <v>Vigente</v>
      </c>
      <c r="C599" s="5" t="str">
        <f>IF(A599="","",VLOOKUP($A599,'Infos Gerais'!$A$2:$I$101,7,FALSE))</f>
        <v>IEF</v>
      </c>
      <c r="D599" s="6" t="str">
        <f>IF(C599="","",VLOOKUP($A599,'Infos Gerais'!$A$2:$I$101,9,FALSE))</f>
        <v>IEKOS</v>
      </c>
      <c r="E599" s="7" t="str" cm="1">
        <f t="array" ref="E599">IFERROR(IF(G599="","",INDEX(Avaliações!$E$2:$E$1247,MATCH(A599&amp;G599,Avaliações!$A$2:$A$1247&amp;Avaliações!$G$2:$G$1247,FALSE))),"")</f>
        <v>Termo de Parceria</v>
      </c>
      <c r="F599" s="43" t="str">
        <f t="array" ref="F599">IFERROR(IF(G599="","",IF(INDEX(Avaliações!$F$2:$F$1247,MATCH(A599&amp;G599,Avaliações!$A$2:$A$1247&amp;Avaliações!$G$2:$G$1247,FALSE))=0,"",INDEX(Avaliações!$F$2:$F$1247,MATCH(A599&amp;G599,Avaliações!$A$2:$A$1247&amp;Avaliações!$G$2:$G$1247,FALSE)))),"")</f>
        <v>1º Termo de Alteração Simples</v>
      </c>
      <c r="G599" s="176">
        <v>2</v>
      </c>
      <c r="H599" s="126" t="s">
        <v>41</v>
      </c>
      <c r="I599" s="135" t="str">
        <f t="array" ref="I599">IFERROR(IF(G599="","",INDEX(Avaliações!H$2:H$688,MATCH($A599&amp;$G599,Avaliações!$A$2:$A$688&amp;Avaliações!$G$2:$G$688,FALSE))),"")</f>
        <v/>
      </c>
      <c r="J599" s="138">
        <f t="array" ref="J599">IFERROR(IF(E599="","",INDEX(Avaliações!I$2:I$1247,MATCH($A599&amp;$G599,Avaliações!$A$2:$A$1247&amp;Avaliações!$G$2:$G$1247,FALSE))),"")</f>
        <v>44742</v>
      </c>
      <c r="K599" s="183" t="s">
        <v>1133</v>
      </c>
    </row>
    <row r="600" spans="1:11" x14ac:dyDescent="0.25">
      <c r="A600" s="96" t="s">
        <v>564</v>
      </c>
      <c r="B600" s="44" t="str">
        <f>IF(C600="","",VLOOKUP($A600,'Infos Gerais'!$A$2:$D$101,4,FALSE))</f>
        <v>Vigente</v>
      </c>
      <c r="C600" s="5" t="str">
        <f>IF(A600="","",VLOOKUP($A600,'Infos Gerais'!$A$2:$I$101,7,FALSE))</f>
        <v>IEF</v>
      </c>
      <c r="D600" s="6" t="str">
        <f>IF(C600="","",VLOOKUP($A600,'Infos Gerais'!$A$2:$I$101,9,FALSE))</f>
        <v>IEKOS</v>
      </c>
      <c r="E600" s="7" t="str">
        <f t="array" ref="E600">IFERROR(IF(G600="","",INDEX(Avaliações!$E$2:$E$1247,MATCH(A600&amp;G600,Avaliações!$A$2:$A$1247&amp;Avaliações!$G$2:$G$1247,FALSE))),"")</f>
        <v>Termo de Parceria</v>
      </c>
      <c r="F600" s="43" t="str">
        <f t="array" ref="F600">IFERROR(IF(G600="","",IF(INDEX(Avaliações!$F$2:$F$1247,MATCH(A600&amp;G600,Avaliações!$A$2:$A$1247&amp;Avaliações!$G$2:$G$1247,FALSE))=0,"",INDEX(Avaliações!$F$2:$F$1247,MATCH(A600&amp;G600,Avaliações!$A$2:$A$1247&amp;Avaliações!$G$2:$G$1247,FALSE)))),"")</f>
        <v>1º Termo de Alteração Simples</v>
      </c>
      <c r="G600" s="176">
        <v>2</v>
      </c>
      <c r="H600" s="126" t="s">
        <v>35</v>
      </c>
      <c r="I600" s="135" t="str">
        <f t="array" ref="I600">IFERROR(IF(G600="","",INDEX(Avaliações!H$2:H$688,MATCH($A600&amp;$G600,Avaliações!$A$2:$A$688&amp;Avaliações!$G$2:$G$688,FALSE))),"")</f>
        <v/>
      </c>
      <c r="J600" s="138">
        <f t="array" ref="J600">IFERROR(IF(E600="","",INDEX(Avaliações!I$2:I$1247,MATCH($A600&amp;$G600,Avaliações!$A$2:$A$1247&amp;Avaliações!$G$2:$G$1247,FALSE))),"")</f>
        <v>44742</v>
      </c>
      <c r="K600" s="183" t="s">
        <v>1134</v>
      </c>
    </row>
    <row r="601" spans="1:11" x14ac:dyDescent="0.25">
      <c r="A601" s="96" t="s">
        <v>564</v>
      </c>
      <c r="B601" s="44" t="str">
        <f>IF(C601="","",VLOOKUP($A601,'Infos Gerais'!$A$2:$D$101,4,FALSE))</f>
        <v>Vigente</v>
      </c>
      <c r="C601" s="5" t="str">
        <f>IF(A601="","",VLOOKUP($A601,'Infos Gerais'!$A$2:$I$101,7,FALSE))</f>
        <v>IEF</v>
      </c>
      <c r="D601" s="6" t="str">
        <f>IF(C601="","",VLOOKUP($A601,'Infos Gerais'!$A$2:$I$101,9,FALSE))</f>
        <v>IEKOS</v>
      </c>
      <c r="E601" s="7" t="str">
        <f t="array" ref="E601">IFERROR(IF(G601="","",INDEX(Avaliações!$E$2:$E$1247,MATCH(A601&amp;G601,Avaliações!$A$2:$A$1247&amp;Avaliações!$G$2:$G$1247,FALSE))),"")</f>
        <v>Termo de Parceria</v>
      </c>
      <c r="F601" s="43" t="str">
        <f t="array" ref="F601">IFERROR(IF(G601="","",IF(INDEX(Avaliações!$F$2:$F$1247,MATCH(A601&amp;G601,Avaliações!$A$2:$A$1247&amp;Avaliações!$G$2:$G$1247,FALSE))=0,"",INDEX(Avaliações!$F$2:$F$1247,MATCH(A601&amp;G601,Avaliações!$A$2:$A$1247&amp;Avaliações!$G$2:$G$1247,FALSE)))),"")</f>
        <v>1º Termo de Alteração Simples</v>
      </c>
      <c r="G601" s="176">
        <v>2</v>
      </c>
      <c r="H601" s="126" t="s">
        <v>32</v>
      </c>
      <c r="I601" s="135" t="str">
        <f t="array" ref="I601">IFERROR(IF(G601="","",INDEX(Avaliações!H$2:H$688,MATCH($A601&amp;$G601,Avaliações!$A$2:$A$688&amp;Avaliações!$G$2:$G$688,FALSE))),"")</f>
        <v/>
      </c>
      <c r="J601" s="138">
        <f t="array" ref="J601">IFERROR(IF(E601="","",INDEX(Avaliações!I$2:I$1247,MATCH($A601&amp;$G601,Avaliações!$A$2:$A$1247&amp;Avaliações!$G$2:$G$1247,FALSE))),"")</f>
        <v>44742</v>
      </c>
      <c r="K601" s="183" t="s">
        <v>1135</v>
      </c>
    </row>
    <row r="602" spans="1:11" x14ac:dyDescent="0.25">
      <c r="A602" s="96" t="s">
        <v>564</v>
      </c>
      <c r="B602" s="44" t="str">
        <f>IF(C602="","",VLOOKUP($A602,'Infos Gerais'!$A$2:$D$101,4,FALSE))</f>
        <v>Vigente</v>
      </c>
      <c r="C602" s="5" t="str">
        <f>IF(A602="","",VLOOKUP($A602,'Infos Gerais'!$A$2:$I$101,7,FALSE))</f>
        <v>IEF</v>
      </c>
      <c r="D602" s="6" t="str">
        <f>IF(C602="","",VLOOKUP($A602,'Infos Gerais'!$A$2:$I$101,9,FALSE))</f>
        <v>IEKOS</v>
      </c>
      <c r="E602" s="7" t="str">
        <f t="array" ref="E602">IFERROR(IF(G602="","",INDEX(Avaliações!$E$2:$E$1247,MATCH(A602&amp;G602,Avaliações!$A$2:$A$1247&amp;Avaliações!$G$2:$G$1247,FALSE))),"")</f>
        <v>1º Termo Aditivo</v>
      </c>
      <c r="F602" s="43" t="str">
        <f t="array" ref="F602">IFERROR(IF(G602="","",IF(INDEX(Avaliações!$F$2:$F$1247,MATCH(A602&amp;G602,Avaliações!$A$2:$A$1247&amp;Avaliações!$G$2:$G$1247,FALSE))=0,"",INDEX(Avaliações!$F$2:$F$1247,MATCH(A602&amp;G602,Avaliações!$A$2:$A$1247&amp;Avaliações!$G$2:$G$1247,FALSE)))),"")</f>
        <v>2º Termo de Alteração Simples</v>
      </c>
      <c r="G602" s="176">
        <v>3</v>
      </c>
      <c r="H602" s="126" t="s">
        <v>41</v>
      </c>
      <c r="I602" s="248">
        <v>44743</v>
      </c>
      <c r="J602" s="250">
        <v>44834</v>
      </c>
      <c r="K602" s="183" t="s">
        <v>1136</v>
      </c>
    </row>
    <row r="603" spans="1:11" x14ac:dyDescent="0.25">
      <c r="A603" s="96" t="s">
        <v>564</v>
      </c>
      <c r="B603" s="44" t="str">
        <f>IF(C603="","",VLOOKUP($A603,'Infos Gerais'!$A$2:$D$101,4,FALSE))</f>
        <v>Vigente</v>
      </c>
      <c r="C603" s="5" t="str">
        <f>IF(A603="","",VLOOKUP($A603,'Infos Gerais'!$A$2:$I$101,7,FALSE))</f>
        <v>IEF</v>
      </c>
      <c r="D603" s="6" t="str">
        <f>IF(C603="","",VLOOKUP($A603,'Infos Gerais'!$A$2:$I$101,9,FALSE))</f>
        <v>IEKOS</v>
      </c>
      <c r="E603" s="7" t="str">
        <f t="array" ref="E603">IFERROR(IF(G603="","",INDEX(Avaliações!$E$2:$E$1247,MATCH(A603&amp;G603,Avaliações!$A$2:$A$1247&amp;Avaliações!$G$2:$G$1247,FALSE))),"")</f>
        <v>1º Termo Aditivo</v>
      </c>
      <c r="F603" s="43" t="str">
        <f t="array" ref="F603">IFERROR(IF(G603="","",IF(INDEX(Avaliações!$F$2:$F$1247,MATCH(A603&amp;G603,Avaliações!$A$2:$A$1247&amp;Avaliações!$G$2:$G$1247,FALSE))=0,"",INDEX(Avaliações!$F$2:$F$1247,MATCH(A603&amp;G603,Avaliações!$A$2:$A$1247&amp;Avaliações!$G$2:$G$1247,FALSE)))),"")</f>
        <v>2º Termo de Alteração Simples</v>
      </c>
      <c r="G603" s="176">
        <v>3</v>
      </c>
      <c r="H603" s="126" t="s">
        <v>38</v>
      </c>
      <c r="I603" s="248">
        <v>44743</v>
      </c>
      <c r="J603" s="250">
        <v>44834</v>
      </c>
      <c r="K603" s="183" t="s">
        <v>1137</v>
      </c>
    </row>
    <row r="604" spans="1:11" x14ac:dyDescent="0.25">
      <c r="A604" s="96" t="s">
        <v>564</v>
      </c>
      <c r="B604" s="44" t="str">
        <f>IF(C604="","",VLOOKUP($A604,'Infos Gerais'!$A$2:$D$101,4,FALSE))</f>
        <v>Vigente</v>
      </c>
      <c r="C604" s="5" t="str">
        <f>IF(A604="","",VLOOKUP($A604,'Infos Gerais'!$A$2:$I$101,7,FALSE))</f>
        <v>IEF</v>
      </c>
      <c r="D604" s="6" t="str">
        <f>IF(C604="","",VLOOKUP($A604,'Infos Gerais'!$A$2:$I$101,9,FALSE))</f>
        <v>IEKOS</v>
      </c>
      <c r="E604" s="7" t="str">
        <f t="array" ref="E604">IFERROR(IF(G604="","",INDEX(Avaliações!$E$2:$E$1247,MATCH(A604&amp;G604,Avaliações!$A$2:$A$1247&amp;Avaliações!$G$2:$G$1247,FALSE))),"")</f>
        <v>1º Termo Aditivo</v>
      </c>
      <c r="F604" s="43" t="str">
        <f t="array" ref="F604">IFERROR(IF(G604="","",IF(INDEX(Avaliações!$F$2:$F$1247,MATCH(A604&amp;G604,Avaliações!$A$2:$A$1247&amp;Avaliações!$G$2:$G$1247,FALSE))=0,"",INDEX(Avaliações!$F$2:$F$1247,MATCH(A604&amp;G604,Avaliações!$A$2:$A$1247&amp;Avaliações!$G$2:$G$1247,FALSE)))),"")</f>
        <v>2º Termo de Alteração Simples</v>
      </c>
      <c r="G604" s="176">
        <v>3</v>
      </c>
      <c r="H604" s="126" t="s">
        <v>32</v>
      </c>
      <c r="I604" s="248">
        <v>44743</v>
      </c>
      <c r="J604" s="250">
        <v>44834</v>
      </c>
      <c r="K604" s="183" t="s">
        <v>1138</v>
      </c>
    </row>
    <row r="605" spans="1:11" x14ac:dyDescent="0.25">
      <c r="A605" s="96" t="s">
        <v>564</v>
      </c>
      <c r="B605" s="44" t="str">
        <f>IF(C605="","",VLOOKUP($A605,'Infos Gerais'!$A$2:$D$101,4,FALSE))</f>
        <v>Vigente</v>
      </c>
      <c r="C605" s="5" t="str">
        <f>IF(A605="","",VLOOKUP($A605,'Infos Gerais'!$A$2:$I$101,7,FALSE))</f>
        <v>IEF</v>
      </c>
      <c r="D605" s="6" t="str">
        <f>IF(C605="","",VLOOKUP($A605,'Infos Gerais'!$A$2:$I$101,9,FALSE))</f>
        <v>IEKOS</v>
      </c>
      <c r="E605" s="7" t="str">
        <f t="array" ref="E605">IFERROR(IF(G605="","",INDEX(Avaliações!$E$2:$E$1247,MATCH(A605&amp;G605,Avaliações!$A$2:$A$1247&amp;Avaliações!$G$2:$G$1247,FALSE))),"")</f>
        <v>1º Termo Aditivo</v>
      </c>
      <c r="F605" s="43" t="str">
        <f t="array" ref="F605">IFERROR(IF(G605="","",IF(INDEX(Avaliações!$F$2:$F$1247,MATCH(A605&amp;G605,Avaliações!$A$2:$A$1247&amp;Avaliações!$G$2:$G$1247,FALSE))=0,"",INDEX(Avaliações!$F$2:$F$1247,MATCH(A605&amp;G605,Avaliações!$A$2:$A$1247&amp;Avaliações!$G$2:$G$1247,FALSE)))),"")</f>
        <v>2º Termo de Alteração Simples</v>
      </c>
      <c r="G605" s="176">
        <v>4</v>
      </c>
      <c r="H605" s="126" t="s">
        <v>41</v>
      </c>
      <c r="I605" s="248">
        <v>44835</v>
      </c>
      <c r="J605" s="250">
        <v>44926</v>
      </c>
      <c r="K605" s="183" t="s">
        <v>1139</v>
      </c>
    </row>
    <row r="606" spans="1:11" x14ac:dyDescent="0.25">
      <c r="A606" s="96" t="s">
        <v>564</v>
      </c>
      <c r="B606" s="44" t="str">
        <f>IF(C606="","",VLOOKUP($A606,'Infos Gerais'!$A$2:$D$101,4,FALSE))</f>
        <v>Vigente</v>
      </c>
      <c r="C606" s="5" t="str">
        <f>IF(A606="","",VLOOKUP($A606,'Infos Gerais'!$A$2:$I$101,7,FALSE))</f>
        <v>IEF</v>
      </c>
      <c r="D606" s="6" t="str">
        <f>IF(C606="","",VLOOKUP($A606,'Infos Gerais'!$A$2:$I$101,9,FALSE))</f>
        <v>IEKOS</v>
      </c>
      <c r="E606" s="7" t="str">
        <f t="array" ref="E606">IFERROR(IF(G606="","",INDEX(Avaliações!$E$2:$E$1247,MATCH(A606&amp;G606,Avaliações!$A$2:$A$1247&amp;Avaliações!$G$2:$G$1247,FALSE))),"")</f>
        <v>1º Termo Aditivo</v>
      </c>
      <c r="F606" s="43" t="str">
        <f t="array" ref="F606">IFERROR(IF(G606="","",IF(INDEX(Avaliações!$F$2:$F$1247,MATCH(A606&amp;G606,Avaliações!$A$2:$A$1247&amp;Avaliações!$G$2:$G$1247,FALSE))=0,"",INDEX(Avaliações!$F$2:$F$1247,MATCH(A606&amp;G606,Avaliações!$A$2:$A$1247&amp;Avaliações!$G$2:$G$1247,FALSE)))),"")</f>
        <v>2º Termo de Alteração Simples</v>
      </c>
      <c r="G606" s="176">
        <v>4</v>
      </c>
      <c r="H606" s="126" t="s">
        <v>38</v>
      </c>
      <c r="I606" s="248">
        <v>44835</v>
      </c>
      <c r="J606" s="250">
        <v>44926</v>
      </c>
      <c r="K606" s="183" t="s">
        <v>1140</v>
      </c>
    </row>
    <row r="607" spans="1:11" x14ac:dyDescent="0.25">
      <c r="A607" s="96" t="s">
        <v>564</v>
      </c>
      <c r="B607" s="44" t="str">
        <f>IF(C607="","",VLOOKUP($A607,'Infos Gerais'!$A$2:$D$101,4,FALSE))</f>
        <v>Vigente</v>
      </c>
      <c r="C607" s="5" t="str">
        <f>IF(A607="","",VLOOKUP($A607,'Infos Gerais'!$A$2:$I$101,7,FALSE))</f>
        <v>IEF</v>
      </c>
      <c r="D607" s="6" t="str">
        <f>IF(C607="","",VLOOKUP($A607,'Infos Gerais'!$A$2:$I$101,9,FALSE))</f>
        <v>IEKOS</v>
      </c>
      <c r="E607" s="7" t="str">
        <f t="array" ref="E607">IFERROR(IF(G607="","",INDEX(Avaliações!$E$2:$E$1247,MATCH(A607&amp;G607,Avaliações!$A$2:$A$1247&amp;Avaliações!$G$2:$G$1247,FALSE))),"")</f>
        <v>1º Termo Aditivo</v>
      </c>
      <c r="F607" s="43" t="str">
        <f t="array" ref="F607">IFERROR(IF(G607="","",IF(INDEX(Avaliações!$F$2:$F$1247,MATCH(A607&amp;G607,Avaliações!$A$2:$A$1247&amp;Avaliações!$G$2:$G$1247,FALSE))=0,"",INDEX(Avaliações!$F$2:$F$1247,MATCH(A607&amp;G607,Avaliações!$A$2:$A$1247&amp;Avaliações!$G$2:$G$1247,FALSE)))),"")</f>
        <v>2º Termo de Alteração Simples</v>
      </c>
      <c r="G607" s="176">
        <v>4</v>
      </c>
      <c r="H607" s="126" t="s">
        <v>32</v>
      </c>
      <c r="I607" s="248">
        <v>44835</v>
      </c>
      <c r="J607" s="250">
        <v>44926</v>
      </c>
      <c r="K607" s="183" t="s">
        <v>1141</v>
      </c>
    </row>
    <row r="608" spans="1:11" x14ac:dyDescent="0.25">
      <c r="A608" s="96" t="s">
        <v>564</v>
      </c>
      <c r="B608" s="44" t="str">
        <f>IF(C608="","",VLOOKUP($A608,'Infos Gerais'!$A$2:$D$101,4,FALSE))</f>
        <v>Vigente</v>
      </c>
      <c r="C608" s="5" t="str">
        <f>IF(A608="","",VLOOKUP($A608,'Infos Gerais'!$A$2:$I$101,7,FALSE))</f>
        <v>IEF</v>
      </c>
      <c r="D608" s="6" t="str">
        <f>IF(C608="","",VLOOKUP($A608,'Infos Gerais'!$A$2:$I$101,9,FALSE))</f>
        <v>IEKOS</v>
      </c>
      <c r="E608" s="7" t="str">
        <f t="array" ref="E608">IFERROR(IF(G608="","",INDEX(Avaliações!$E$2:$E$1247,MATCH(A608&amp;G608,Avaliações!$A$2:$A$1247&amp;Avaliações!$G$2:$G$1247,FALSE))),"")</f>
        <v>1º Termo Aditivo</v>
      </c>
      <c r="F608" s="43" t="str">
        <f t="array" ref="F608">IFERROR(IF(G608="","",IF(INDEX(Avaliações!$F$2:$F$1247,MATCH(A608&amp;G608,Avaliações!$A$2:$A$1247&amp;Avaliações!$G$2:$G$1247,FALSE))=0,"",INDEX(Avaliações!$F$2:$F$1247,MATCH(A608&amp;G608,Avaliações!$A$2:$A$1247&amp;Avaliações!$G$2:$G$1247,FALSE)))),"")</f>
        <v>2º Termo de Alteração Simples</v>
      </c>
      <c r="G608" s="176">
        <v>5</v>
      </c>
      <c r="H608" s="126" t="s">
        <v>41</v>
      </c>
      <c r="I608" s="248">
        <v>44927</v>
      </c>
      <c r="J608" s="250">
        <v>45016</v>
      </c>
      <c r="K608" s="223" t="s">
        <v>1142</v>
      </c>
    </row>
    <row r="609" spans="1:11" x14ac:dyDescent="0.25">
      <c r="A609" s="96" t="s">
        <v>564</v>
      </c>
      <c r="B609" s="44" t="str">
        <f>IF(C609="","",VLOOKUP($A609,'Infos Gerais'!$A$2:$D$101,4,FALSE))</f>
        <v>Vigente</v>
      </c>
      <c r="C609" s="5" t="str">
        <f>IF(A609="","",VLOOKUP($A609,'Infos Gerais'!$A$2:$I$101,7,FALSE))</f>
        <v>IEF</v>
      </c>
      <c r="D609" s="6" t="str">
        <f>IF(C609="","",VLOOKUP($A609,'Infos Gerais'!$A$2:$I$101,9,FALSE))</f>
        <v>IEKOS</v>
      </c>
      <c r="E609" s="7" t="str">
        <f t="array" ref="E609">IFERROR(IF(G609="","",INDEX(Avaliações!$E$2:$E$1247,MATCH(A609&amp;G609,Avaliações!$A$2:$A$1247&amp;Avaliações!$G$2:$G$1247,FALSE))),"")</f>
        <v>1º Termo Aditivo</v>
      </c>
      <c r="F609" s="43" t="str">
        <f t="array" ref="F609">IFERROR(IF(G609="","",IF(INDEX(Avaliações!$F$2:$F$1247,MATCH(A609&amp;G609,Avaliações!$A$2:$A$1247&amp;Avaliações!$G$2:$G$1247,FALSE))=0,"",INDEX(Avaliações!$F$2:$F$1247,MATCH(A609&amp;G609,Avaliações!$A$2:$A$1247&amp;Avaliações!$G$2:$G$1247,FALSE)))),"")</f>
        <v>2º Termo de Alteração Simples</v>
      </c>
      <c r="G609" s="176">
        <v>5</v>
      </c>
      <c r="H609" s="126" t="s">
        <v>38</v>
      </c>
      <c r="I609" s="248">
        <v>44927</v>
      </c>
      <c r="J609" s="250">
        <v>45016</v>
      </c>
      <c r="K609" s="223" t="s">
        <v>1143</v>
      </c>
    </row>
    <row r="610" spans="1:11" x14ac:dyDescent="0.25">
      <c r="A610" s="96" t="s">
        <v>564</v>
      </c>
      <c r="B610" s="44" t="str">
        <f>IF(C610="","",VLOOKUP($A610,'Infos Gerais'!$A$2:$D$101,4,FALSE))</f>
        <v>Vigente</v>
      </c>
      <c r="C610" s="5" t="str">
        <f>IF(A610="","",VLOOKUP($A610,'Infos Gerais'!$A$2:$I$101,7,FALSE))</f>
        <v>IEF</v>
      </c>
      <c r="D610" s="6" t="str">
        <f>IF(C610="","",VLOOKUP($A610,'Infos Gerais'!$A$2:$I$101,9,FALSE))</f>
        <v>IEKOS</v>
      </c>
      <c r="E610" s="7" t="str">
        <f t="array" ref="E610">IFERROR(IF(G610="","",INDEX(Avaliações!$E$2:$E$1247,MATCH(A610&amp;G610,Avaliações!$A$2:$A$1247&amp;Avaliações!$G$2:$G$1247,FALSE))),"")</f>
        <v>1º Termo Aditivo</v>
      </c>
      <c r="F610" s="43" t="str">
        <f t="array" ref="F610">IFERROR(IF(G610="","",IF(INDEX(Avaliações!$F$2:$F$1247,MATCH(A610&amp;G610,Avaliações!$A$2:$A$1247&amp;Avaliações!$G$2:$G$1247,FALSE))=0,"",INDEX(Avaliações!$F$2:$F$1247,MATCH(A610&amp;G610,Avaliações!$A$2:$A$1247&amp;Avaliações!$G$2:$G$1247,FALSE)))),"")</f>
        <v>2º Termo de Alteração Simples</v>
      </c>
      <c r="G610" s="176">
        <v>5</v>
      </c>
      <c r="H610" s="126" t="s">
        <v>32</v>
      </c>
      <c r="I610" s="248">
        <v>44927</v>
      </c>
      <c r="J610" s="250">
        <v>45016</v>
      </c>
      <c r="K610" s="223" t="s">
        <v>1144</v>
      </c>
    </row>
    <row r="611" spans="1:11" x14ac:dyDescent="0.25">
      <c r="A611" s="96" t="s">
        <v>564</v>
      </c>
      <c r="B611" s="44" t="str">
        <f>IF(C611="","",VLOOKUP($A611,'Infos Gerais'!$A$2:$D$101,4,FALSE))</f>
        <v>Vigente</v>
      </c>
      <c r="C611" s="5" t="str">
        <f>IF(A611="","",VLOOKUP($A611,'Infos Gerais'!$A$2:$I$101,7,FALSE))</f>
        <v>IEF</v>
      </c>
      <c r="D611" s="6" t="str">
        <f>IF(C611="","",VLOOKUP($A611,'Infos Gerais'!$A$2:$I$101,9,FALSE))</f>
        <v>IEKOS</v>
      </c>
      <c r="E611" s="7" t="str">
        <f t="array" ref="E611">IFERROR(IF(G611="","",INDEX(Avaliações!$E$2:$E$1247,MATCH(A611&amp;G611,Avaliações!$A$2:$A$1247&amp;Avaliações!$G$2:$G$1247,FALSE))),"")</f>
        <v>1º Termo Aditivo</v>
      </c>
      <c r="F611" s="43" t="str">
        <f t="array" ref="F611">IFERROR(IF(G611="","",IF(INDEX(Avaliações!$F$2:$F$1247,MATCH(A611&amp;G611,Avaliações!$A$2:$A$1247&amp;Avaliações!$G$2:$G$1247,FALSE))=0,"",INDEX(Avaliações!$F$2:$F$1247,MATCH(A611&amp;G611,Avaliações!$A$2:$A$1247&amp;Avaliações!$G$2:$G$1247,FALSE)))),"")</f>
        <v>3º Termo de Alteração Simples</v>
      </c>
      <c r="G611" s="176">
        <v>6</v>
      </c>
      <c r="H611" s="126" t="s">
        <v>41</v>
      </c>
      <c r="I611" s="248">
        <v>45017</v>
      </c>
      <c r="J611" s="250">
        <v>45107</v>
      </c>
      <c r="K611" s="223" t="s">
        <v>1145</v>
      </c>
    </row>
    <row r="612" spans="1:11" x14ac:dyDescent="0.25">
      <c r="A612" s="96" t="s">
        <v>564</v>
      </c>
      <c r="B612" s="44" t="str">
        <f>IF(C612="","",VLOOKUP($A612,'Infos Gerais'!$A$2:$D$101,4,FALSE))</f>
        <v>Vigente</v>
      </c>
      <c r="C612" s="5" t="str">
        <f>IF(A612="","",VLOOKUP($A612,'Infos Gerais'!$A$2:$I$101,7,FALSE))</f>
        <v>IEF</v>
      </c>
      <c r="D612" s="6" t="str">
        <f>IF(C612="","",VLOOKUP($A612,'Infos Gerais'!$A$2:$I$101,9,FALSE))</f>
        <v>IEKOS</v>
      </c>
      <c r="E612" s="7" t="str">
        <f t="array" ref="E612">IFERROR(IF(G612="","",INDEX(Avaliações!$E$2:$E$1247,MATCH(A612&amp;G612,Avaliações!$A$2:$A$1247&amp;Avaliações!$G$2:$G$1247,FALSE))),"")</f>
        <v>1º Termo Aditivo</v>
      </c>
      <c r="F612" s="43" t="str">
        <f t="array" ref="F612">IFERROR(IF(G612="","",IF(INDEX(Avaliações!$F$2:$F$1247,MATCH(A612&amp;G612,Avaliações!$A$2:$A$1247&amp;Avaliações!$G$2:$G$1247,FALSE))=0,"",INDEX(Avaliações!$F$2:$F$1247,MATCH(A612&amp;G612,Avaliações!$A$2:$A$1247&amp;Avaliações!$G$2:$G$1247,FALSE)))),"")</f>
        <v>3º Termo de Alteração Simples</v>
      </c>
      <c r="G612" s="176">
        <v>6</v>
      </c>
      <c r="H612" s="126" t="s">
        <v>38</v>
      </c>
      <c r="I612" s="248">
        <v>45017</v>
      </c>
      <c r="J612" s="250">
        <v>45107</v>
      </c>
      <c r="K612" s="223" t="s">
        <v>1146</v>
      </c>
    </row>
    <row r="613" spans="1:11" x14ac:dyDescent="0.25">
      <c r="A613" s="96" t="s">
        <v>564</v>
      </c>
      <c r="B613" s="44" t="str">
        <f>IF(C613="","",VLOOKUP($A613,'Infos Gerais'!$A$2:$D$101,4,FALSE))</f>
        <v>Vigente</v>
      </c>
      <c r="C613" s="5" t="str">
        <f>IF(A613="","",VLOOKUP($A613,'Infos Gerais'!$A$2:$I$101,7,FALSE))</f>
        <v>IEF</v>
      </c>
      <c r="D613" s="6" t="str">
        <f>IF(C613="","",VLOOKUP($A613,'Infos Gerais'!$A$2:$I$101,9,FALSE))</f>
        <v>IEKOS</v>
      </c>
      <c r="E613" s="7" t="str">
        <f t="array" ref="E613">IFERROR(IF(G613="","",INDEX(Avaliações!$E$2:$E$1247,MATCH(A613&amp;G613,Avaliações!$A$2:$A$1247&amp;Avaliações!$G$2:$G$1247,FALSE))),"")</f>
        <v>1º Termo Aditivo</v>
      </c>
      <c r="F613" s="43" t="str">
        <f t="array" ref="F613">IFERROR(IF(G613="","",IF(INDEX(Avaliações!$F$2:$F$1247,MATCH(A613&amp;G613,Avaliações!$A$2:$A$1247&amp;Avaliações!$G$2:$G$1247,FALSE))=0,"",INDEX(Avaliações!$F$2:$F$1247,MATCH(A613&amp;G613,Avaliações!$A$2:$A$1247&amp;Avaliações!$G$2:$G$1247,FALSE)))),"")</f>
        <v>3º Termo de Alteração Simples</v>
      </c>
      <c r="G613" s="176">
        <v>6</v>
      </c>
      <c r="H613" s="126" t="s">
        <v>32</v>
      </c>
      <c r="I613" s="248">
        <v>45017</v>
      </c>
      <c r="J613" s="250">
        <v>45107</v>
      </c>
      <c r="K613" s="223" t="s">
        <v>1147</v>
      </c>
    </row>
    <row r="614" spans="1:11" x14ac:dyDescent="0.25">
      <c r="A614" s="96" t="s">
        <v>473</v>
      </c>
      <c r="B614" s="44" t="str">
        <f>IF(C614="","",VLOOKUP($A614,'Infos Gerais'!$A$2:$D$101,4,FALSE))</f>
        <v>Vigente</v>
      </c>
      <c r="C614" s="5" t="str">
        <f>IF(A614="","",VLOOKUP($A614,'Infos Gerais'!$A$2:$I$101,7,FALSE))</f>
        <v>SEJUSP</v>
      </c>
      <c r="D614" s="6" t="str">
        <f>IF(C614="","",VLOOKUP($A614,'Infos Gerais'!$A$2:$I$101,9,FALSE))</f>
        <v>IELO</v>
      </c>
      <c r="E614" s="7" t="str">
        <f t="array" ref="E614">IFERROR(IF(G614="","",INDEX(Avaliações!$E$2:$E$1247,MATCH(A614&amp;G614,Avaliações!$A$2:$A$1247&amp;Avaliações!$G$2:$G$1247,FALSE))),"")</f>
        <v>2º Termo Aditivo</v>
      </c>
      <c r="F614" s="43" t="str">
        <f t="array" ref="F614">IFERROR(IF(G614="","",IF(INDEX(Avaliações!$F$2:$F$1247,MATCH(A614&amp;G614,Avaliações!$A$2:$A$1247&amp;Avaliações!$G$2:$G$1247,FALSE))=0,"",INDEX(Avaliações!$F$2:$F$1247,MATCH(A614&amp;G614,Avaliações!$A$2:$A$1247&amp;Avaliações!$G$2:$G$1247,FALSE)))),"")</f>
        <v/>
      </c>
      <c r="G614" s="176">
        <v>10</v>
      </c>
      <c r="H614" s="126" t="s">
        <v>32</v>
      </c>
      <c r="I614" s="135">
        <f t="array" ref="I614">IFERROR(IF(G614="","",INDEX(Avaliações!H$2:H$688,MATCH($A614&amp;$G614,Avaliações!$A$2:$A$688&amp;Avaliações!$G$2:$G$688,FALSE))),"")</f>
        <v>45200</v>
      </c>
      <c r="J614" s="138">
        <f t="array" ref="J614">IFERROR(IF(E614="","",INDEX(Avaliações!I$2:I$1247,MATCH($A614&amp;$G614,Avaliações!$A$2:$A$1247&amp;Avaliações!$G$2:$G$1247,FALSE))),"")</f>
        <v>45291</v>
      </c>
      <c r="K614" s="178"/>
    </row>
    <row r="615" spans="1:11" x14ac:dyDescent="0.25">
      <c r="A615" s="96" t="s">
        <v>473</v>
      </c>
      <c r="B615" s="44" t="str">
        <f>IF(C615="","",VLOOKUP($A615,'Infos Gerais'!$A$2:$D$101,4,FALSE))</f>
        <v>Vigente</v>
      </c>
      <c r="C615" s="5" t="str">
        <f>IF(A615="","",VLOOKUP($A615,'Infos Gerais'!$A$2:$I$101,7,FALSE))</f>
        <v>SEJUSP</v>
      </c>
      <c r="D615" s="6" t="str">
        <f>IF(C615="","",VLOOKUP($A615,'Infos Gerais'!$A$2:$I$101,9,FALSE))</f>
        <v>IELO</v>
      </c>
      <c r="E615" s="7" t="str">
        <f t="array" ref="E615">IFERROR(IF(G615="","",INDEX(Avaliações!$E$2:$E$1247,MATCH(A615&amp;G615,Avaliações!$A$2:$A$1247&amp;Avaliações!$G$2:$G$1247,FALSE))),"")</f>
        <v>2º Termo Aditivo</v>
      </c>
      <c r="F615" s="43" t="str">
        <f t="array" ref="F615">IFERROR(IF(G615="","",IF(INDEX(Avaliações!$F$2:$F$1247,MATCH(A615&amp;G615,Avaliações!$A$2:$A$1247&amp;Avaliações!$G$2:$G$1247,FALSE))=0,"",INDEX(Avaliações!$F$2:$F$1247,MATCH(A615&amp;G615,Avaliações!$A$2:$A$1247&amp;Avaliações!$G$2:$G$1247,FALSE)))),"")</f>
        <v/>
      </c>
      <c r="G615" s="176">
        <v>10</v>
      </c>
      <c r="H615" s="126" t="s">
        <v>35</v>
      </c>
      <c r="I615" s="135">
        <f t="array" ref="I615">IFERROR(IF(G615="","",INDEX(Avaliações!H$2:H$688,MATCH($A615&amp;$G615,Avaliações!$A$2:$A$688&amp;Avaliações!$G$2:$G$688,FALSE))),"")</f>
        <v>45200</v>
      </c>
      <c r="J615" s="138">
        <f t="array" ref="J615">IFERROR(IF(E615="","",INDEX(Avaliações!I$2:I$1247,MATCH($A615&amp;$G615,Avaliações!$A$2:$A$1247&amp;Avaliações!$G$2:$G$1247,FALSE))),"")</f>
        <v>45291</v>
      </c>
      <c r="K615" s="183" t="s">
        <v>1148</v>
      </c>
    </row>
    <row r="616" spans="1:11" x14ac:dyDescent="0.25">
      <c r="A616" s="96" t="s">
        <v>473</v>
      </c>
      <c r="B616" s="44" t="str">
        <f>IF(C616="","",VLOOKUP($A616,'Infos Gerais'!$A$2:$D$101,4,FALSE))</f>
        <v>Vigente</v>
      </c>
      <c r="C616" s="5" t="str">
        <f>IF(A616="","",VLOOKUP($A616,'Infos Gerais'!$A$2:$I$101,7,FALSE))</f>
        <v>SEJUSP</v>
      </c>
      <c r="D616" s="6" t="str">
        <f>IF(C616="","",VLOOKUP($A616,'Infos Gerais'!$A$2:$I$101,9,FALSE))</f>
        <v>IELO</v>
      </c>
      <c r="E616" s="7" t="str">
        <f t="array" ref="E616">IFERROR(IF(G616="","",INDEX(Avaliações!$E$2:$E$1247,MATCH(A616&amp;G616,Avaliações!$A$2:$A$1247&amp;Avaliações!$G$2:$G$1247,FALSE))),"")</f>
        <v>2º Termo Aditivo</v>
      </c>
      <c r="F616" s="43" t="str">
        <f t="array" ref="F616">IFERROR(IF(G616="","",IF(INDEX(Avaliações!$F$2:$F$1247,MATCH(A616&amp;G616,Avaliações!$A$2:$A$1247&amp;Avaliações!$G$2:$G$1247,FALSE))=0,"",INDEX(Avaliações!$F$2:$F$1247,MATCH(A616&amp;G616,Avaliações!$A$2:$A$1247&amp;Avaliações!$G$2:$G$1247,FALSE)))),"")</f>
        <v/>
      </c>
      <c r="G616" s="176">
        <v>10</v>
      </c>
      <c r="H616" s="126" t="s">
        <v>41</v>
      </c>
      <c r="I616" s="135">
        <f t="array" ref="I616">IFERROR(IF(G616="","",INDEX(Avaliações!H$2:H$688,MATCH($A616&amp;$G616,Avaliações!$A$2:$A$688&amp;Avaliações!$G$2:$G$688,FALSE))),"")</f>
        <v>45200</v>
      </c>
      <c r="J616" s="138">
        <f t="array" ref="J616">IFERROR(IF(E616="","",INDEX(Avaliações!I$2:I$1247,MATCH($A616&amp;$G616,Avaliações!$A$2:$A$1247&amp;Avaliações!$G$2:$G$1247,FALSE))),"")</f>
        <v>45291</v>
      </c>
      <c r="K616" s="183" t="s">
        <v>1149</v>
      </c>
    </row>
    <row r="617" spans="1:11" x14ac:dyDescent="0.25">
      <c r="A617" s="96" t="s">
        <v>473</v>
      </c>
      <c r="B617" s="44" t="str">
        <f>IF(C617="","",VLOOKUP($A617,'Infos Gerais'!$A$2:$D$101,4,FALSE))</f>
        <v>Vigente</v>
      </c>
      <c r="C617" s="5" t="str">
        <f>IF(A617="","",VLOOKUP($A617,'Infos Gerais'!$A$2:$I$101,7,FALSE))</f>
        <v>SEJUSP</v>
      </c>
      <c r="D617" s="6" t="str">
        <f>IF(C617="","",VLOOKUP($A617,'Infos Gerais'!$A$2:$I$101,9,FALSE))</f>
        <v>IELO</v>
      </c>
      <c r="E617" s="7" t="str">
        <f t="array" ref="E617">IFERROR(IF(G617="","",INDEX(Avaliações!$E$2:$E$1247,MATCH(A617&amp;G617,Avaliações!$A$2:$A$1247&amp;Avaliações!$G$2:$G$1247,FALSE))),"")</f>
        <v>2º Termo Aditivo</v>
      </c>
      <c r="F617" s="43" t="str">
        <f t="array" ref="F617">IFERROR(IF(G617="","",IF(INDEX(Avaliações!$F$2:$F$1247,MATCH(A617&amp;G617,Avaliações!$A$2:$A$1247&amp;Avaliações!$G$2:$G$1247,FALSE))=0,"",INDEX(Avaliações!$F$2:$F$1247,MATCH(A617&amp;G617,Avaliações!$A$2:$A$1247&amp;Avaliações!$G$2:$G$1247,FALSE)))),"")</f>
        <v/>
      </c>
      <c r="G617" s="176">
        <v>10</v>
      </c>
      <c r="H617" s="126" t="s">
        <v>44</v>
      </c>
      <c r="I617" s="135">
        <f t="array" ref="I617">IFERROR(IF(G617="","",INDEX(Avaliações!H$2:H$688,MATCH($A617&amp;$G617,Avaliações!$A$2:$A$688&amp;Avaliações!$G$2:$G$688,FALSE))),"")</f>
        <v>45200</v>
      </c>
      <c r="J617" s="138">
        <f t="array" ref="J617">IFERROR(IF(E617="","",INDEX(Avaliações!I$2:I$1247,MATCH($A617&amp;$G617,Avaliações!$A$2:$A$1247&amp;Avaliações!$G$2:$G$1247,FALSE))),"")</f>
        <v>45291</v>
      </c>
      <c r="K617" s="183" t="s">
        <v>1150</v>
      </c>
    </row>
    <row r="618" spans="1:11" x14ac:dyDescent="0.25">
      <c r="A618" s="96" t="s">
        <v>480</v>
      </c>
      <c r="B618" s="44" t="str">
        <f>IF(C618="","",VLOOKUP($A618,'Infos Gerais'!$A$2:$D$101,4,FALSE))</f>
        <v>Vigente</v>
      </c>
      <c r="C618" s="5" t="str">
        <f>IF(A618="","",VLOOKUP($A618,'Infos Gerais'!$A$2:$I$101,7,FALSE))</f>
        <v>SEJUSP</v>
      </c>
      <c r="D618" s="6" t="str">
        <f>IF(C618="","",VLOOKUP($A618,'Infos Gerais'!$A$2:$I$101,9,FALSE))</f>
        <v>IELO</v>
      </c>
      <c r="E618" s="7" t="str">
        <f t="array" ref="E618">IFERROR(IF(G618="","",INDEX(Avaliações!$E$2:$E$1247,MATCH(A618&amp;G618,Avaliações!$A$2:$A$1247&amp;Avaliações!$G$2:$G$1247,FALSE))),"")</f>
        <v>Contrato de Gestão</v>
      </c>
      <c r="F618" s="43" t="str">
        <f t="array" ref="F618">IFERROR(IF(G618="","",IF(INDEX(Avaliações!$F$2:$F$1247,MATCH(A618&amp;G618,Avaliações!$A$2:$A$1247&amp;Avaliações!$G$2:$G$1247,FALSE))=0,"",INDEX(Avaliações!$F$2:$F$1247,MATCH(A618&amp;G618,Avaliações!$A$2:$A$1247&amp;Avaliações!$G$2:$G$1247,FALSE)))),"")</f>
        <v/>
      </c>
      <c r="G618" s="176">
        <v>1</v>
      </c>
      <c r="H618" s="126" t="s">
        <v>32</v>
      </c>
      <c r="I618" s="135">
        <f t="array" ref="I618">IFERROR(IF(G618="","",INDEX(Avaliações!H$2:H$688,MATCH($A618&amp;$G618,Avaliações!$A$2:$A$688&amp;Avaliações!$G$2:$G$688,FALSE))),"")</f>
        <v>45261</v>
      </c>
      <c r="J618" s="138">
        <f t="array" ref="J618">IFERROR(IF(E618="","",INDEX(Avaliações!I$2:I$1247,MATCH($A618&amp;$G618,Avaliações!$A$2:$A$1247&amp;Avaliações!$G$2:$G$1247,FALSE))),"")</f>
        <v>45261</v>
      </c>
      <c r="K618" s="183" t="s">
        <v>1151</v>
      </c>
    </row>
    <row r="619" spans="1:11" x14ac:dyDescent="0.25">
      <c r="A619" s="96" t="s">
        <v>480</v>
      </c>
      <c r="B619" s="44" t="str">
        <f>IF(C619="","",VLOOKUP($A619,'Infos Gerais'!$A$2:$D$101,4,FALSE))</f>
        <v>Vigente</v>
      </c>
      <c r="C619" s="5" t="str">
        <f>IF(A619="","",VLOOKUP($A619,'Infos Gerais'!$A$2:$I$101,7,FALSE))</f>
        <v>SEJUSP</v>
      </c>
      <c r="D619" s="6" t="str">
        <f>IF(C619="","",VLOOKUP($A619,'Infos Gerais'!$A$2:$I$101,9,FALSE))</f>
        <v>IELO</v>
      </c>
      <c r="E619" s="7" t="str">
        <f t="array" ref="E619">IFERROR(IF(G619="","",INDEX(Avaliações!$E$2:$E$1247,MATCH(A619&amp;G619,Avaliações!$A$2:$A$1247&amp;Avaliações!$G$2:$G$1247,FALSE))),"")</f>
        <v>Contrato de Gestão</v>
      </c>
      <c r="F619" s="43" t="str">
        <f t="array" ref="F619">IFERROR(IF(G619="","",IF(INDEX(Avaliações!$F$2:$F$1247,MATCH(A619&amp;G619,Avaliações!$A$2:$A$1247&amp;Avaliações!$G$2:$G$1247,FALSE))=0,"",INDEX(Avaliações!$F$2:$F$1247,MATCH(A619&amp;G619,Avaliações!$A$2:$A$1247&amp;Avaliações!$G$2:$G$1247,FALSE)))),"")</f>
        <v/>
      </c>
      <c r="G619" s="176">
        <v>1</v>
      </c>
      <c r="H619" s="126" t="s">
        <v>35</v>
      </c>
      <c r="I619" s="135">
        <f t="array" ref="I619">IFERROR(IF(G619="","",INDEX(Avaliações!H$2:H$688,MATCH($A619&amp;$G619,Avaliações!$A$2:$A$688&amp;Avaliações!$G$2:$G$688,FALSE))),"")</f>
        <v>45261</v>
      </c>
      <c r="J619" s="138">
        <f t="array" ref="J619">IFERROR(IF(E619="","",INDEX(Avaliações!I$2:I$1247,MATCH($A619&amp;$G619,Avaliações!$A$2:$A$1247&amp;Avaliações!$G$2:$G$1247,FALSE))),"")</f>
        <v>45261</v>
      </c>
      <c r="K619" s="183" t="s">
        <v>1152</v>
      </c>
    </row>
    <row r="620" spans="1:11" x14ac:dyDescent="0.25">
      <c r="A620" s="96" t="s">
        <v>480</v>
      </c>
      <c r="B620" s="44" t="str">
        <f>IF(C620="","",VLOOKUP($A620,'Infos Gerais'!$A$2:$D$101,4,FALSE))</f>
        <v>Vigente</v>
      </c>
      <c r="C620" s="5" t="str">
        <f>IF(A620="","",VLOOKUP($A620,'Infos Gerais'!$A$2:$I$101,7,FALSE))</f>
        <v>SEJUSP</v>
      </c>
      <c r="D620" s="6" t="str">
        <f>IF(C620="","",VLOOKUP($A620,'Infos Gerais'!$A$2:$I$101,9,FALSE))</f>
        <v>IELO</v>
      </c>
      <c r="E620" s="7" t="str">
        <f t="array" ref="E620">IFERROR(IF(G620="","",INDEX(Avaliações!$E$2:$E$1247,MATCH(A620&amp;G620,Avaliações!$A$2:$A$1247&amp;Avaliações!$G$2:$G$1247,FALSE))),"")</f>
        <v>Contrato de Gestão</v>
      </c>
      <c r="F620" s="43" t="str">
        <f t="array" ref="F620">IFERROR(IF(G620="","",IF(INDEX(Avaliações!$F$2:$F$1247,MATCH(A620&amp;G620,Avaliações!$A$2:$A$1247&amp;Avaliações!$G$2:$G$1247,FALSE))=0,"",INDEX(Avaliações!$F$2:$F$1247,MATCH(A620&amp;G620,Avaliações!$A$2:$A$1247&amp;Avaliações!$G$2:$G$1247,FALSE)))),"")</f>
        <v/>
      </c>
      <c r="G620" s="176">
        <v>1</v>
      </c>
      <c r="H620" s="126" t="s">
        <v>41</v>
      </c>
      <c r="I620" s="135">
        <f t="array" ref="I620">IFERROR(IF(G620="","",INDEX(Avaliações!H$2:H$688,MATCH($A620&amp;$G620,Avaliações!$A$2:$A$688&amp;Avaliações!$G$2:$G$688,FALSE))),"")</f>
        <v>45261</v>
      </c>
      <c r="J620" s="138">
        <f t="array" ref="J620">IFERROR(IF(E620="","",INDEX(Avaliações!I$2:I$1247,MATCH($A620&amp;$G620,Avaliações!$A$2:$A$1247&amp;Avaliações!$G$2:$G$1247,FALSE))),"")</f>
        <v>45261</v>
      </c>
      <c r="K620" s="183" t="s">
        <v>1153</v>
      </c>
    </row>
    <row r="621" spans="1:11" x14ac:dyDescent="0.25">
      <c r="A621" s="96" t="s">
        <v>480</v>
      </c>
      <c r="B621" s="44" t="str">
        <f>IF(C621="","",VLOOKUP($A621,'Infos Gerais'!$A$2:$D$101,4,FALSE))</f>
        <v>Vigente</v>
      </c>
      <c r="C621" s="5" t="str">
        <f>IF(A621="","",VLOOKUP($A621,'Infos Gerais'!$A$2:$I$101,7,FALSE))</f>
        <v>SEJUSP</v>
      </c>
      <c r="D621" s="6" t="str">
        <f>IF(C621="","",VLOOKUP($A621,'Infos Gerais'!$A$2:$I$101,9,FALSE))</f>
        <v>IELO</v>
      </c>
      <c r="E621" s="7" t="str">
        <f t="array" ref="E621">IFERROR(IF(G621="","",INDEX(Avaliações!$E$2:$E$1247,MATCH(A621&amp;G621,Avaliações!$A$2:$A$1247&amp;Avaliações!$G$2:$G$1247,FALSE))),"")</f>
        <v>Contrato de Gestão</v>
      </c>
      <c r="F621" s="43" t="str">
        <f t="array" ref="F621">IFERROR(IF(G621="","",IF(INDEX(Avaliações!$F$2:$F$1247,MATCH(A621&amp;G621,Avaliações!$A$2:$A$1247&amp;Avaliações!$G$2:$G$1247,FALSE))=0,"",INDEX(Avaliações!$F$2:$F$1247,MATCH(A621&amp;G621,Avaliações!$A$2:$A$1247&amp;Avaliações!$G$2:$G$1247,FALSE)))),"")</f>
        <v/>
      </c>
      <c r="G621" s="176">
        <v>1</v>
      </c>
      <c r="H621" s="126" t="s">
        <v>44</v>
      </c>
      <c r="I621" s="135">
        <f t="array" ref="I621">IFERROR(IF(G621="","",INDEX(Avaliações!H$2:H$688,MATCH($A621&amp;$G621,Avaliações!$A$2:$A$688&amp;Avaliações!$G$2:$G$688,FALSE))),"")</f>
        <v>45261</v>
      </c>
      <c r="J621" s="138">
        <f t="array" ref="J621">IFERROR(IF(E621="","",INDEX(Avaliações!I$2:I$1247,MATCH($A621&amp;$G621,Avaliações!$A$2:$A$1247&amp;Avaliações!$G$2:$G$1247,FALSE))),"")</f>
        <v>45261</v>
      </c>
      <c r="K621" s="183" t="s">
        <v>1154</v>
      </c>
    </row>
    <row r="622" spans="1:11" x14ac:dyDescent="0.25">
      <c r="A622" s="96"/>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6"/>
      <c r="H622" s="126"/>
      <c r="I622" s="135" t="str">
        <f t="array" ref="I622">IFERROR(IF(G622="","",INDEX(Avaliações!H$2:H$688,MATCH($A622&amp;$G622,Avaliações!$A$2:$A$688&amp;Avaliações!$G$2:$G$688,FALSE))),"")</f>
        <v/>
      </c>
      <c r="J622" s="138" t="str">
        <f t="array" ref="J622">IFERROR(IF(E622="","",INDEX(Avaliações!I$2:I$1247,MATCH($A622&amp;$G622,Avaliações!$A$2:$A$1247&amp;Avaliações!$G$2:$G$1247,FALSE))),"")</f>
        <v/>
      </c>
      <c r="K622" s="178"/>
    </row>
    <row r="623" spans="1:11" x14ac:dyDescent="0.25">
      <c r="A623" s="96"/>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6"/>
      <c r="H623" s="126"/>
      <c r="I623" s="135" t="str">
        <f t="array" ref="I623">IFERROR(IF(G623="","",INDEX(Avaliações!H$2:H$688,MATCH($A623&amp;$G623,Avaliações!$A$2:$A$688&amp;Avaliações!$G$2:$G$688,FALSE))),"")</f>
        <v/>
      </c>
      <c r="J623" s="138" t="str">
        <f t="array" ref="J623">IFERROR(IF(E623="","",INDEX(Avaliações!I$2:I$1247,MATCH($A623&amp;$G623,Avaliações!$A$2:$A$1247&amp;Avaliações!$G$2:$G$1247,FALSE))),"")</f>
        <v/>
      </c>
      <c r="K623" s="178"/>
    </row>
    <row r="624" spans="1:11" x14ac:dyDescent="0.25">
      <c r="A624" s="96"/>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6"/>
      <c r="H624" s="126"/>
      <c r="I624" s="135" t="str">
        <f t="array" ref="I624">IFERROR(IF(G624="","",INDEX(Avaliações!H$2:H$688,MATCH($A624&amp;$G624,Avaliações!$A$2:$A$688&amp;Avaliações!$G$2:$G$688,FALSE))),"")</f>
        <v/>
      </c>
      <c r="J624" s="138" t="str">
        <f t="array" ref="J624">IFERROR(IF(E624="","",INDEX(Avaliações!I$2:I$1247,MATCH($A624&amp;$G624,Avaliações!$A$2:$A$1247&amp;Avaliações!$G$2:$G$1247,FALSE))),"")</f>
        <v/>
      </c>
      <c r="K624" s="178"/>
    </row>
    <row r="625" spans="1:11" x14ac:dyDescent="0.25">
      <c r="A625" s="96"/>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6"/>
      <c r="H625" s="126"/>
      <c r="I625" s="135" t="str">
        <f t="array" ref="I625">IFERROR(IF(G625="","",INDEX(Avaliações!H$2:H$688,MATCH($A625&amp;$G625,Avaliações!$A$2:$A$688&amp;Avaliações!$G$2:$G$688,FALSE))),"")</f>
        <v/>
      </c>
      <c r="J625" s="138" t="str">
        <f t="array" ref="J625">IFERROR(IF(E625="","",INDEX(Avaliações!I$2:I$1247,MATCH($A625&amp;$G625,Avaliações!$A$2:$A$1247&amp;Avaliações!$G$2:$G$1247,FALSE))),"")</f>
        <v/>
      </c>
      <c r="K625" s="178"/>
    </row>
    <row r="626" spans="1:11" x14ac:dyDescent="0.25">
      <c r="A626" s="96"/>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6"/>
      <c r="H626" s="126"/>
      <c r="I626" s="135" t="str">
        <f t="array" ref="I626">IFERROR(IF(G626="","",INDEX(Avaliações!H$2:H$688,MATCH($A626&amp;$G626,Avaliações!$A$2:$A$688&amp;Avaliações!$G$2:$G$688,FALSE))),"")</f>
        <v/>
      </c>
      <c r="J626" s="138" t="str">
        <f t="array" ref="J626">IFERROR(IF(E626="","",INDEX(Avaliações!I$2:I$1247,MATCH($A626&amp;$G626,Avaliações!$A$2:$A$1247&amp;Avaliações!$G$2:$G$1247,FALSE))),"")</f>
        <v/>
      </c>
      <c r="K626" s="178"/>
    </row>
    <row r="627" spans="1:11" x14ac:dyDescent="0.25">
      <c r="A627" s="96"/>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6"/>
      <c r="H627" s="126"/>
      <c r="I627" s="135" t="str">
        <f t="array" ref="I627">IFERROR(IF(G627="","",INDEX(Avaliações!H$2:H$688,MATCH($A627&amp;$G627,Avaliações!$A$2:$A$688&amp;Avaliações!$G$2:$G$688,FALSE))),"")</f>
        <v/>
      </c>
      <c r="J627" s="138" t="str">
        <f t="array" ref="J627">IFERROR(IF(E627="","",INDEX(Avaliações!I$2:I$1247,MATCH($A627&amp;$G627,Avaliações!$A$2:$A$1247&amp;Avaliações!$G$2:$G$1247,FALSE))),"")</f>
        <v/>
      </c>
      <c r="K627" s="178"/>
    </row>
    <row r="628" spans="1:11" x14ac:dyDescent="0.25">
      <c r="A628" s="96"/>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6"/>
      <c r="H628" s="126"/>
      <c r="I628" s="135" t="str">
        <f t="array" ref="I628">IFERROR(IF(G628="","",INDEX(Avaliações!H$2:H$688,MATCH($A628&amp;$G628,Avaliações!$A$2:$A$688&amp;Avaliações!$G$2:$G$688,FALSE))),"")</f>
        <v/>
      </c>
      <c r="J628" s="138" t="str">
        <f t="array" ref="J628">IFERROR(IF(E628="","",INDEX(Avaliações!I$2:I$1247,MATCH($A628&amp;$G628,Avaliações!$A$2:$A$1247&amp;Avaliações!$G$2:$G$1247,FALSE))),"")</f>
        <v/>
      </c>
      <c r="K628" s="178"/>
    </row>
    <row r="629" spans="1:11" x14ac:dyDescent="0.25">
      <c r="A629" s="96"/>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6"/>
      <c r="H629" s="126"/>
      <c r="I629" s="135" t="str">
        <f t="array" ref="I629">IFERROR(IF(G629="","",INDEX(Avaliações!H$2:H$688,MATCH($A629&amp;$G629,Avaliações!$A$2:$A$688&amp;Avaliações!$G$2:$G$688,FALSE))),"")</f>
        <v/>
      </c>
      <c r="J629" s="138" t="str">
        <f t="array" ref="J629">IFERROR(IF(E629="","",INDEX(Avaliações!I$2:I$1247,MATCH($A629&amp;$G629,Avaliações!$A$2:$A$1247&amp;Avaliações!$G$2:$G$1247,FALSE))),"")</f>
        <v/>
      </c>
      <c r="K629" s="178"/>
    </row>
    <row r="630" spans="1:11" x14ac:dyDescent="0.25">
      <c r="A630" s="96"/>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6"/>
      <c r="H630" s="126"/>
      <c r="I630" s="135" t="str">
        <f t="array" ref="I630">IFERROR(IF(G630="","",INDEX(Avaliações!H$2:H$688,MATCH($A630&amp;$G630,Avaliações!$A$2:$A$688&amp;Avaliações!$G$2:$G$688,FALSE))),"")</f>
        <v/>
      </c>
      <c r="J630" s="138" t="str">
        <f t="array" ref="J630">IFERROR(IF(E630="","",INDEX(Avaliações!I$2:I$1247,MATCH($A630&amp;$G630,Avaliações!$A$2:$A$1247&amp;Avaliações!$G$2:$G$1247,FALSE))),"")</f>
        <v/>
      </c>
      <c r="K630" s="178"/>
    </row>
    <row r="631" spans="1:11" x14ac:dyDescent="0.25">
      <c r="A631" s="96"/>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6"/>
      <c r="H631" s="126"/>
      <c r="I631" s="135" t="str">
        <f t="array" ref="I631">IFERROR(IF(G631="","",INDEX(Avaliações!H$2:H$688,MATCH($A631&amp;$G631,Avaliações!$A$2:$A$688&amp;Avaliações!$G$2:$G$688,FALSE))),"")</f>
        <v/>
      </c>
      <c r="J631" s="138" t="str">
        <f t="array" ref="J631">IFERROR(IF(E631="","",INDEX(Avaliações!I$2:I$1247,MATCH($A631&amp;$G631,Avaliações!$A$2:$A$1247&amp;Avaliações!$G$2:$G$1247,FALSE))),"")</f>
        <v/>
      </c>
      <c r="K631" s="178"/>
    </row>
    <row r="632" spans="1:11" x14ac:dyDescent="0.25">
      <c r="A632" s="96"/>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6"/>
      <c r="H632" s="126"/>
      <c r="I632" s="135" t="str">
        <f t="array" ref="I632">IFERROR(IF(G632="","",INDEX(Avaliações!H$2:H$688,MATCH($A632&amp;$G632,Avaliações!$A$2:$A$688&amp;Avaliações!$G$2:$G$688,FALSE))),"")</f>
        <v/>
      </c>
      <c r="J632" s="138" t="str">
        <f t="array" ref="J632">IFERROR(IF(E632="","",INDEX(Avaliações!I$2:I$1247,MATCH($A632&amp;$G632,Avaliações!$A$2:$A$1247&amp;Avaliações!$G$2:$G$1247,FALSE))),"")</f>
        <v/>
      </c>
      <c r="K632" s="178"/>
    </row>
    <row r="633" spans="1:11" x14ac:dyDescent="0.25">
      <c r="A633" s="96"/>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6"/>
      <c r="H633" s="126"/>
      <c r="I633" s="135" t="str">
        <f t="array" ref="I633">IFERROR(IF(G633="","",INDEX(Avaliações!H$2:H$688,MATCH($A633&amp;$G633,Avaliações!$A$2:$A$688&amp;Avaliações!$G$2:$G$688,FALSE))),"")</f>
        <v/>
      </c>
      <c r="J633" s="138" t="str">
        <f t="array" ref="J633">IFERROR(IF(E633="","",INDEX(Avaliações!I$2:I$1247,MATCH($A633&amp;$G633,Avaliações!$A$2:$A$1247&amp;Avaliações!$G$2:$G$1247,FALSE))),"")</f>
        <v/>
      </c>
      <c r="K633" s="178"/>
    </row>
    <row r="634" spans="1:11" x14ac:dyDescent="0.25">
      <c r="A634" s="96"/>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6"/>
      <c r="H634" s="126"/>
      <c r="I634" s="135" t="str">
        <f t="array" ref="I634">IFERROR(IF(G634="","",INDEX(Avaliações!H$2:H$688,MATCH($A634&amp;$G634,Avaliações!$A$2:$A$688&amp;Avaliações!$G$2:$G$688,FALSE))),"")</f>
        <v/>
      </c>
      <c r="J634" s="138" t="str">
        <f t="array" ref="J634">IFERROR(IF(E634="","",INDEX(Avaliações!I$2:I$1247,MATCH($A634&amp;$G634,Avaliações!$A$2:$A$1247&amp;Avaliações!$G$2:$G$1247,FALSE))),"")</f>
        <v/>
      </c>
      <c r="K634" s="178"/>
    </row>
    <row r="635" spans="1:11" x14ac:dyDescent="0.25">
      <c r="A635" s="96"/>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6"/>
      <c r="H635" s="126"/>
      <c r="I635" s="135" t="str">
        <f t="array" ref="I635">IFERROR(IF(G635="","",INDEX(Avaliações!H$2:H$688,MATCH($A635&amp;$G635,Avaliações!$A$2:$A$688&amp;Avaliações!$G$2:$G$688,FALSE))),"")</f>
        <v/>
      </c>
      <c r="J635" s="138" t="str">
        <f t="array" ref="J635">IFERROR(IF(E635="","",INDEX(Avaliações!I$2:I$1247,MATCH($A635&amp;$G635,Avaliações!$A$2:$A$1247&amp;Avaliações!$G$2:$G$1247,FALSE))),"")</f>
        <v/>
      </c>
      <c r="K635" s="178"/>
    </row>
    <row r="636" spans="1:11" x14ac:dyDescent="0.25">
      <c r="A636" s="96"/>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6"/>
      <c r="H636" s="126"/>
      <c r="I636" s="135" t="str">
        <f t="array" ref="I636">IFERROR(IF(G636="","",INDEX(Avaliações!H$2:H$688,MATCH($A636&amp;$G636,Avaliações!$A$2:$A$688&amp;Avaliações!$G$2:$G$688,FALSE))),"")</f>
        <v/>
      </c>
      <c r="J636" s="138" t="str">
        <f t="array" ref="J636">IFERROR(IF(E636="","",INDEX(Avaliações!I$2:I$1247,MATCH($A636&amp;$G636,Avaliações!$A$2:$A$1247&amp;Avaliações!$G$2:$G$1247,FALSE))),"")</f>
        <v/>
      </c>
      <c r="K636" s="178"/>
    </row>
    <row r="637" spans="1:11" x14ac:dyDescent="0.25">
      <c r="A637" s="96"/>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6"/>
      <c r="H637" s="126"/>
      <c r="I637" s="135" t="str">
        <f t="array" ref="I637">IFERROR(IF(G637="","",INDEX(Avaliações!H$2:H$688,MATCH($A637&amp;$G637,Avaliações!$A$2:$A$688&amp;Avaliações!$G$2:$G$688,FALSE))),"")</f>
        <v/>
      </c>
      <c r="J637" s="138" t="str">
        <f t="array" ref="J637">IFERROR(IF(E637="","",INDEX(Avaliações!I$2:I$1247,MATCH($A637&amp;$G637,Avaliações!$A$2:$A$1247&amp;Avaliações!$G$2:$G$1247,FALSE))),"")</f>
        <v/>
      </c>
      <c r="K637" s="178"/>
    </row>
    <row r="638" spans="1:11" x14ac:dyDescent="0.25">
      <c r="A638" s="96"/>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6"/>
      <c r="H638" s="126"/>
      <c r="I638" s="135" t="str">
        <f t="array" ref="I638">IFERROR(IF(G638="","",INDEX(Avaliações!H$2:H$688,MATCH($A638&amp;$G638,Avaliações!$A$2:$A$688&amp;Avaliações!$G$2:$G$688,FALSE))),"")</f>
        <v/>
      </c>
      <c r="J638" s="138" t="str">
        <f t="array" ref="J638">IFERROR(IF(E638="","",INDEX(Avaliações!I$2:I$1247,MATCH($A638&amp;$G638,Avaliações!$A$2:$A$1247&amp;Avaliações!$G$2:$G$1247,FALSE))),"")</f>
        <v/>
      </c>
      <c r="K638" s="178"/>
    </row>
    <row r="639" spans="1:11" x14ac:dyDescent="0.25">
      <c r="A639" s="96"/>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6"/>
      <c r="H639" s="126"/>
      <c r="I639" s="135" t="str">
        <f t="array" ref="I639">IFERROR(IF(G639="","",INDEX(Avaliações!H$2:H$688,MATCH($A639&amp;$G639,Avaliações!$A$2:$A$688&amp;Avaliações!$G$2:$G$688,FALSE))),"")</f>
        <v/>
      </c>
      <c r="J639" s="138" t="str">
        <f t="array" ref="J639">IFERROR(IF(E639="","",INDEX(Avaliações!I$2:I$1247,MATCH($A639&amp;$G639,Avaliações!$A$2:$A$1247&amp;Avaliações!$G$2:$G$1247,FALSE))),"")</f>
        <v/>
      </c>
      <c r="K639" s="178"/>
    </row>
    <row r="640" spans="1:11" x14ac:dyDescent="0.25">
      <c r="A640" s="96"/>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6"/>
      <c r="H640" s="126"/>
      <c r="I640" s="135" t="str">
        <f t="array" ref="I640">IFERROR(IF(G640="","",INDEX(Avaliações!H$2:H$688,MATCH($A640&amp;$G640,Avaliações!$A$2:$A$688&amp;Avaliações!$G$2:$G$688,FALSE))),"")</f>
        <v/>
      </c>
      <c r="J640" s="138" t="str">
        <f t="array" ref="J640">IFERROR(IF(E640="","",INDEX(Avaliações!I$2:I$1247,MATCH($A640&amp;$G640,Avaliações!$A$2:$A$1247&amp;Avaliações!$G$2:$G$1247,FALSE))),"")</f>
        <v/>
      </c>
      <c r="K640" s="178"/>
    </row>
    <row r="641" spans="1:11" x14ac:dyDescent="0.25">
      <c r="A641" s="96"/>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6"/>
      <c r="H641" s="126"/>
      <c r="I641" s="135" t="str">
        <f t="array" ref="I641">IFERROR(IF(G641="","",INDEX(Avaliações!H$2:H$688,MATCH($A641&amp;$G641,Avaliações!$A$2:$A$688&amp;Avaliações!$G$2:$G$688,FALSE))),"")</f>
        <v/>
      </c>
      <c r="J641" s="138" t="str">
        <f t="array" ref="J641">IFERROR(IF(E641="","",INDEX(Avaliações!I$2:I$1247,MATCH($A641&amp;$G641,Avaliações!$A$2:$A$1247&amp;Avaliações!$G$2:$G$1247,FALSE))),"")</f>
        <v/>
      </c>
      <c r="K641" s="178"/>
    </row>
    <row r="642" spans="1:11" x14ac:dyDescent="0.25">
      <c r="A642" s="96"/>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6"/>
      <c r="H642" s="126"/>
      <c r="I642" s="135" t="str">
        <f t="array" ref="I642">IFERROR(IF(G642="","",INDEX(Avaliações!H$2:H$688,MATCH($A642&amp;$G642,Avaliações!$A$2:$A$688&amp;Avaliações!$G$2:$G$688,FALSE))),"")</f>
        <v/>
      </c>
      <c r="J642" s="138" t="str">
        <f t="array" ref="J642">IFERROR(IF(E642="","",INDEX(Avaliações!I$2:I$1247,MATCH($A642&amp;$G642,Avaliações!$A$2:$A$1247&amp;Avaliações!$G$2:$G$1247,FALSE))),"")</f>
        <v/>
      </c>
      <c r="K642" s="178"/>
    </row>
    <row r="643" spans="1:11" x14ac:dyDescent="0.25">
      <c r="A643" s="96"/>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6"/>
      <c r="H643" s="126"/>
      <c r="I643" s="135" t="str">
        <f t="array" ref="I643">IFERROR(IF(G643="","",INDEX(Avaliações!H$2:H$688,MATCH($A643&amp;$G643,Avaliações!$A$2:$A$688&amp;Avaliações!$G$2:$G$688,FALSE))),"")</f>
        <v/>
      </c>
      <c r="J643" s="138" t="str">
        <f t="array" ref="J643">IFERROR(IF(E643="","",INDEX(Avaliações!I$2:I$1247,MATCH($A643&amp;$G643,Avaliações!$A$2:$A$1247&amp;Avaliações!$G$2:$G$1247,FALSE))),"")</f>
        <v/>
      </c>
      <c r="K643" s="178"/>
    </row>
    <row r="644" spans="1:11" x14ac:dyDescent="0.25">
      <c r="A644" s="96"/>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6"/>
      <c r="H644" s="126"/>
      <c r="I644" s="135" t="str">
        <f t="array" ref="I644">IFERROR(IF(G644="","",INDEX(Avaliações!H$2:H$688,MATCH($A644&amp;$G644,Avaliações!$A$2:$A$688&amp;Avaliações!$G$2:$G$688,FALSE))),"")</f>
        <v/>
      </c>
      <c r="J644" s="138" t="str">
        <f t="array" ref="J644">IFERROR(IF(E644="","",INDEX(Avaliações!I$2:I$1247,MATCH($A644&amp;$G644,Avaliações!$A$2:$A$1247&amp;Avaliações!$G$2:$G$1247,FALSE))),"")</f>
        <v/>
      </c>
      <c r="K644" s="178"/>
    </row>
    <row r="645" spans="1:11" x14ac:dyDescent="0.25">
      <c r="A645" s="96"/>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6"/>
      <c r="H645" s="126"/>
      <c r="I645" s="135" t="str">
        <f t="array" ref="I645">IFERROR(IF(G645="","",INDEX(Avaliações!H$2:H$688,MATCH($A645&amp;$G645,Avaliações!$A$2:$A$688&amp;Avaliações!$G$2:$G$688,FALSE))),"")</f>
        <v/>
      </c>
      <c r="J645" s="138" t="str">
        <f t="array" ref="J645">IFERROR(IF(E645="","",INDEX(Avaliações!I$2:I$1247,MATCH($A645&amp;$G645,Avaliações!$A$2:$A$1247&amp;Avaliações!$G$2:$G$1247,FALSE))),"")</f>
        <v/>
      </c>
      <c r="K645" s="178"/>
    </row>
    <row r="646" spans="1:11" x14ac:dyDescent="0.25">
      <c r="A646" s="96"/>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6"/>
      <c r="H646" s="126"/>
      <c r="I646" s="135" t="str">
        <f t="array" ref="I646">IFERROR(IF(G646="","",INDEX(Avaliações!H$2:H$688,MATCH($A646&amp;$G646,Avaliações!$A$2:$A$688&amp;Avaliações!$G$2:$G$688,FALSE))),"")</f>
        <v/>
      </c>
      <c r="J646" s="138" t="str">
        <f t="array" ref="J646">IFERROR(IF(E646="","",INDEX(Avaliações!I$2:I$1247,MATCH($A646&amp;$G646,Avaliações!$A$2:$A$1247&amp;Avaliações!$G$2:$G$1247,FALSE))),"")</f>
        <v/>
      </c>
      <c r="K646" s="178"/>
    </row>
    <row r="647" spans="1:11" x14ac:dyDescent="0.25">
      <c r="A647" s="96"/>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6"/>
      <c r="H647" s="126"/>
      <c r="I647" s="135" t="str">
        <f t="array" ref="I647">IFERROR(IF(G647="","",INDEX(Avaliações!H$2:H$688,MATCH($A647&amp;$G647,Avaliações!$A$2:$A$688&amp;Avaliações!$G$2:$G$688,FALSE))),"")</f>
        <v/>
      </c>
      <c r="J647" s="138" t="str">
        <f t="array" ref="J647">IFERROR(IF(E647="","",INDEX(Avaliações!I$2:I$1247,MATCH($A647&amp;$G647,Avaliações!$A$2:$A$1247&amp;Avaliações!$G$2:$G$1247,FALSE))),"")</f>
        <v/>
      </c>
      <c r="K647" s="178"/>
    </row>
    <row r="648" spans="1:11" x14ac:dyDescent="0.25">
      <c r="A648" s="96"/>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6"/>
      <c r="H648" s="126"/>
      <c r="I648" s="135" t="str">
        <f t="array" ref="I648">IFERROR(IF(G648="","",INDEX(Avaliações!H$2:H$688,MATCH($A648&amp;$G648,Avaliações!$A$2:$A$688&amp;Avaliações!$G$2:$G$688,FALSE))),"")</f>
        <v/>
      </c>
      <c r="J648" s="138" t="str">
        <f t="array" ref="J648">IFERROR(IF(E648="","",INDEX(Avaliações!I$2:I$1247,MATCH($A648&amp;$G648,Avaliações!$A$2:$A$1247&amp;Avaliações!$G$2:$G$1247,FALSE))),"")</f>
        <v/>
      </c>
      <c r="K648" s="178"/>
    </row>
    <row r="649" spans="1:11" x14ac:dyDescent="0.25">
      <c r="A649" s="96"/>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6"/>
      <c r="H649" s="126"/>
      <c r="I649" s="135" t="str">
        <f t="array" ref="I649">IFERROR(IF(G649="","",INDEX(Avaliações!H$2:H$688,MATCH($A649&amp;$G649,Avaliações!$A$2:$A$688&amp;Avaliações!$G$2:$G$688,FALSE))),"")</f>
        <v/>
      </c>
      <c r="J649" s="138" t="str">
        <f t="array" ref="J649">IFERROR(IF(E649="","",INDEX(Avaliações!I$2:I$1247,MATCH($A649&amp;$G649,Avaliações!$A$2:$A$1247&amp;Avaliações!$G$2:$G$1247,FALSE))),"")</f>
        <v/>
      </c>
      <c r="K649" s="178"/>
    </row>
    <row r="650" spans="1:11" x14ac:dyDescent="0.25">
      <c r="A650" s="96"/>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6"/>
      <c r="H650" s="126"/>
      <c r="I650" s="135" t="str">
        <f t="array" ref="I650">IFERROR(IF(G650="","",INDEX(Avaliações!H$2:H$688,MATCH($A650&amp;$G650,Avaliações!$A$2:$A$688&amp;Avaliações!$G$2:$G$688,FALSE))),"")</f>
        <v/>
      </c>
      <c r="J650" s="138" t="str">
        <f t="array" ref="J650">IFERROR(IF(E650="","",INDEX(Avaliações!I$2:I$1247,MATCH($A650&amp;$G650,Avaliações!$A$2:$A$1247&amp;Avaliações!$G$2:$G$1247,FALSE))),"")</f>
        <v/>
      </c>
      <c r="K650" s="178"/>
    </row>
    <row r="651" spans="1:11" x14ac:dyDescent="0.25">
      <c r="A651" s="96"/>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6"/>
      <c r="H651" s="126"/>
      <c r="I651" s="135" t="str">
        <f t="array" ref="I651">IFERROR(IF(G651="","",INDEX(Avaliações!H$2:H$688,MATCH($A651&amp;$G651,Avaliações!$A$2:$A$688&amp;Avaliações!$G$2:$G$688,FALSE))),"")</f>
        <v/>
      </c>
      <c r="J651" s="138" t="str">
        <f t="array" ref="J651">IFERROR(IF(E651="","",INDEX(Avaliações!I$2:I$1247,MATCH($A651&amp;$G651,Avaliações!$A$2:$A$1247&amp;Avaliações!$G$2:$G$1247,FALSE))),"")</f>
        <v/>
      </c>
      <c r="K651" s="178"/>
    </row>
    <row r="652" spans="1:11" x14ac:dyDescent="0.25">
      <c r="A652" s="96"/>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6"/>
      <c r="H652" s="126"/>
      <c r="I652" s="135" t="str">
        <f t="array" ref="I652">IFERROR(IF(G652="","",INDEX(Avaliações!H$2:H$688,MATCH($A652&amp;$G652,Avaliações!$A$2:$A$688&amp;Avaliações!$G$2:$G$688,FALSE))),"")</f>
        <v/>
      </c>
      <c r="J652" s="138" t="str">
        <f t="array" ref="J652">IFERROR(IF(E652="","",INDEX(Avaliações!I$2:I$1247,MATCH($A652&amp;$G652,Avaliações!$A$2:$A$1247&amp;Avaliações!$G$2:$G$1247,FALSE))),"")</f>
        <v/>
      </c>
      <c r="K652" s="178"/>
    </row>
    <row r="653" spans="1:11" x14ac:dyDescent="0.25">
      <c r="A653" s="96"/>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6"/>
      <c r="H653" s="126"/>
      <c r="I653" s="135" t="str">
        <f t="array" ref="I653">IFERROR(IF(G653="","",INDEX(Avaliações!H$2:H$688,MATCH($A653&amp;$G653,Avaliações!$A$2:$A$688&amp;Avaliações!$G$2:$G$688,FALSE))),"")</f>
        <v/>
      </c>
      <c r="J653" s="138" t="str">
        <f t="array" ref="J653">IFERROR(IF(E653="","",INDEX(Avaliações!I$2:I$1247,MATCH($A653&amp;$G653,Avaliações!$A$2:$A$1247&amp;Avaliações!$G$2:$G$1247,FALSE))),"")</f>
        <v/>
      </c>
      <c r="K653" s="178"/>
    </row>
    <row r="654" spans="1:11" x14ac:dyDescent="0.25">
      <c r="A654" s="96"/>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6"/>
      <c r="H654" s="126"/>
      <c r="I654" s="135" t="str">
        <f t="array" ref="I654">IFERROR(IF(G654="","",INDEX(Avaliações!H$2:H$688,MATCH($A654&amp;$G654,Avaliações!$A$2:$A$688&amp;Avaliações!$G$2:$G$688,FALSE))),"")</f>
        <v/>
      </c>
      <c r="J654" s="138" t="str">
        <f t="array" ref="J654">IFERROR(IF(E654="","",INDEX(Avaliações!I$2:I$1247,MATCH($A654&amp;$G654,Avaliações!$A$2:$A$1247&amp;Avaliações!$G$2:$G$1247,FALSE))),"")</f>
        <v/>
      </c>
      <c r="K654" s="178"/>
    </row>
    <row r="655" spans="1:11" x14ac:dyDescent="0.25">
      <c r="A655" s="96"/>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6"/>
      <c r="H655" s="126"/>
      <c r="I655" s="135" t="str">
        <f t="array" ref="I655">IFERROR(IF(G655="","",INDEX(Avaliações!H$2:H$688,MATCH($A655&amp;$G655,Avaliações!$A$2:$A$688&amp;Avaliações!$G$2:$G$688,FALSE))),"")</f>
        <v/>
      </c>
      <c r="J655" s="138" t="str">
        <f t="array" ref="J655">IFERROR(IF(E655="","",INDEX(Avaliações!I$2:I$1247,MATCH($A655&amp;$G655,Avaliações!$A$2:$A$1247&amp;Avaliações!$G$2:$G$1247,FALSE))),"")</f>
        <v/>
      </c>
      <c r="K655" s="178"/>
    </row>
    <row r="656" spans="1:11" x14ac:dyDescent="0.25">
      <c r="A656" s="96"/>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6"/>
      <c r="H656" s="126"/>
      <c r="I656" s="135" t="str">
        <f t="array" ref="I656">IFERROR(IF(G656="","",INDEX(Avaliações!H$2:H$688,MATCH($A656&amp;$G656,Avaliações!$A$2:$A$688&amp;Avaliações!$G$2:$G$688,FALSE))),"")</f>
        <v/>
      </c>
      <c r="J656" s="138" t="str">
        <f t="array" ref="J656">IFERROR(IF(E656="","",INDEX(Avaliações!I$2:I$1247,MATCH($A656&amp;$G656,Avaliações!$A$2:$A$1247&amp;Avaliações!$G$2:$G$1247,FALSE))),"")</f>
        <v/>
      </c>
      <c r="K656" s="178"/>
    </row>
    <row r="657" spans="1:11" x14ac:dyDescent="0.25">
      <c r="A657" s="96"/>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6"/>
      <c r="H657" s="126"/>
      <c r="I657" s="135" t="str">
        <f t="array" ref="I657">IFERROR(IF(G657="","",INDEX(Avaliações!H$2:H$688,MATCH($A657&amp;$G657,Avaliações!$A$2:$A$688&amp;Avaliações!$G$2:$G$688,FALSE))),"")</f>
        <v/>
      </c>
      <c r="J657" s="138" t="str">
        <f t="array" ref="J657">IFERROR(IF(E657="","",INDEX(Avaliações!I$2:I$1247,MATCH($A657&amp;$G657,Avaliações!$A$2:$A$1247&amp;Avaliações!$G$2:$G$1247,FALSE))),"")</f>
        <v/>
      </c>
      <c r="K657" s="178"/>
    </row>
    <row r="658" spans="1:11" x14ac:dyDescent="0.25">
      <c r="A658" s="96"/>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6"/>
      <c r="H658" s="126"/>
      <c r="I658" s="135" t="str">
        <f t="array" ref="I658">IFERROR(IF(G658="","",INDEX(Avaliações!H$2:H$688,MATCH($A658&amp;$G658,Avaliações!$A$2:$A$688&amp;Avaliações!$G$2:$G$688,FALSE))),"")</f>
        <v/>
      </c>
      <c r="J658" s="138" t="str">
        <f t="array" ref="J658">IFERROR(IF(E658="","",INDEX(Avaliações!I$2:I$1247,MATCH($A658&amp;$G658,Avaliações!$A$2:$A$1247&amp;Avaliações!$G$2:$G$1247,FALSE))),"")</f>
        <v/>
      </c>
      <c r="K658" s="178"/>
    </row>
    <row r="659" spans="1:11" x14ac:dyDescent="0.25">
      <c r="A659" s="96"/>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6"/>
      <c r="H659" s="126"/>
      <c r="I659" s="135" t="str">
        <f t="array" ref="I659">IFERROR(IF(G659="","",INDEX(Avaliações!H$2:H$688,MATCH($A659&amp;$G659,Avaliações!$A$2:$A$688&amp;Avaliações!$G$2:$G$688,FALSE))),"")</f>
        <v/>
      </c>
      <c r="J659" s="138" t="str">
        <f t="array" ref="J659">IFERROR(IF(E659="","",INDEX(Avaliações!I$2:I$1247,MATCH($A659&amp;$G659,Avaliações!$A$2:$A$1247&amp;Avaliações!$G$2:$G$1247,FALSE))),"")</f>
        <v/>
      </c>
      <c r="K659" s="178"/>
    </row>
    <row r="660" spans="1:11" x14ac:dyDescent="0.25">
      <c r="A660" s="96"/>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6"/>
      <c r="H660" s="126"/>
      <c r="I660" s="135" t="str">
        <f t="array" ref="I660">IFERROR(IF(G660="","",INDEX(Avaliações!H$2:H$688,MATCH($A660&amp;$G660,Avaliações!$A$2:$A$688&amp;Avaliações!$G$2:$G$688,FALSE))),"")</f>
        <v/>
      </c>
      <c r="J660" s="138" t="str">
        <f t="array" ref="J660">IFERROR(IF(E660="","",INDEX(Avaliações!I$2:I$1247,MATCH($A660&amp;$G660,Avaliações!$A$2:$A$1247&amp;Avaliações!$G$2:$G$1247,FALSE))),"")</f>
        <v/>
      </c>
      <c r="K660" s="178"/>
    </row>
    <row r="661" spans="1:11" x14ac:dyDescent="0.25">
      <c r="A661" s="96"/>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6"/>
      <c r="H661" s="126"/>
      <c r="I661" s="135" t="str">
        <f t="array" ref="I661">IFERROR(IF(G661="","",INDEX(Avaliações!H$2:H$688,MATCH($A661&amp;$G661,Avaliações!$A$2:$A$688&amp;Avaliações!$G$2:$G$688,FALSE))),"")</f>
        <v/>
      </c>
      <c r="J661" s="138" t="str">
        <f t="array" ref="J661">IFERROR(IF(E661="","",INDEX(Avaliações!I$2:I$1247,MATCH($A661&amp;$G661,Avaliações!$A$2:$A$1247&amp;Avaliações!$G$2:$G$1247,FALSE))),"")</f>
        <v/>
      </c>
      <c r="K661" s="178"/>
    </row>
    <row r="662" spans="1:11" x14ac:dyDescent="0.25">
      <c r="A662" s="96"/>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6"/>
      <c r="H662" s="126"/>
      <c r="I662" s="135" t="str">
        <f t="array" ref="I662">IFERROR(IF(G662="","",INDEX(Avaliações!H$2:H$688,MATCH($A662&amp;$G662,Avaliações!$A$2:$A$688&amp;Avaliações!$G$2:$G$688,FALSE))),"")</f>
        <v/>
      </c>
      <c r="J662" s="138" t="str">
        <f t="array" ref="J662">IFERROR(IF(E662="","",INDEX(Avaliações!I$2:I$1247,MATCH($A662&amp;$G662,Avaliações!$A$2:$A$1247&amp;Avaliações!$G$2:$G$1247,FALSE))),"")</f>
        <v/>
      </c>
      <c r="K662" s="178"/>
    </row>
    <row r="663" spans="1:11" x14ac:dyDescent="0.25">
      <c r="A663" s="96"/>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6"/>
      <c r="H663" s="126"/>
      <c r="I663" s="135" t="str">
        <f t="array" ref="I663">IFERROR(IF(G663="","",INDEX(Avaliações!H$2:H$688,MATCH($A663&amp;$G663,Avaliações!$A$2:$A$688&amp;Avaliações!$G$2:$G$688,FALSE))),"")</f>
        <v/>
      </c>
      <c r="J663" s="138" t="str">
        <f t="array" ref="J663">IFERROR(IF(E663="","",INDEX(Avaliações!I$2:I$1247,MATCH($A663&amp;$G663,Avaliações!$A$2:$A$1247&amp;Avaliações!$G$2:$G$1247,FALSE))),"")</f>
        <v/>
      </c>
      <c r="K663" s="178"/>
    </row>
    <row r="664" spans="1:11" x14ac:dyDescent="0.25">
      <c r="A664" s="96"/>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6"/>
      <c r="H664" s="126"/>
      <c r="I664" s="135" t="str">
        <f t="array" ref="I664">IFERROR(IF(G664="","",INDEX(Avaliações!H$2:H$688,MATCH($A664&amp;$G664,Avaliações!$A$2:$A$688&amp;Avaliações!$G$2:$G$688,FALSE))),"")</f>
        <v/>
      </c>
      <c r="J664" s="138" t="str">
        <f t="array" ref="J664">IFERROR(IF(E664="","",INDEX(Avaliações!I$2:I$1247,MATCH($A664&amp;$G664,Avaliações!$A$2:$A$1247&amp;Avaliações!$G$2:$G$1247,FALSE))),"")</f>
        <v/>
      </c>
      <c r="K664" s="178"/>
    </row>
    <row r="665" spans="1:11" x14ac:dyDescent="0.25">
      <c r="A665" s="96"/>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6"/>
      <c r="H665" s="126"/>
      <c r="I665" s="135" t="str">
        <f t="array" ref="I665">IFERROR(IF(G665="","",INDEX(Avaliações!H$2:H$688,MATCH($A665&amp;$G665,Avaliações!$A$2:$A$688&amp;Avaliações!$G$2:$G$688,FALSE))),"")</f>
        <v/>
      </c>
      <c r="J665" s="138" t="str">
        <f t="array" ref="J665">IFERROR(IF(E665="","",INDEX(Avaliações!I$2:I$1247,MATCH($A665&amp;$G665,Avaliações!$A$2:$A$1247&amp;Avaliações!$G$2:$G$1247,FALSE))),"")</f>
        <v/>
      </c>
      <c r="K665" s="178"/>
    </row>
    <row r="666" spans="1:11" x14ac:dyDescent="0.25">
      <c r="A666" s="96"/>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6"/>
      <c r="H666" s="126"/>
      <c r="I666" s="135" t="str">
        <f t="array" ref="I666">IFERROR(IF(G666="","",INDEX(Avaliações!H$2:H$688,MATCH($A666&amp;$G666,Avaliações!$A$2:$A$688&amp;Avaliações!$G$2:$G$688,FALSE))),"")</f>
        <v/>
      </c>
      <c r="J666" s="138" t="str">
        <f t="array" ref="J666">IFERROR(IF(E666="","",INDEX(Avaliações!I$2:I$1247,MATCH($A666&amp;$G666,Avaliações!$A$2:$A$1247&amp;Avaliações!$G$2:$G$1247,FALSE))),"")</f>
        <v/>
      </c>
      <c r="K666" s="178"/>
    </row>
    <row r="667" spans="1:11" x14ac:dyDescent="0.25">
      <c r="A667" s="96"/>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6"/>
      <c r="H667" s="126"/>
      <c r="I667" s="135" t="str">
        <f t="array" ref="I667">IFERROR(IF(G667="","",INDEX(Avaliações!H$2:H$688,MATCH($A667&amp;$G667,Avaliações!$A$2:$A$688&amp;Avaliações!$G$2:$G$688,FALSE))),"")</f>
        <v/>
      </c>
      <c r="J667" s="138" t="str">
        <f t="array" ref="J667">IFERROR(IF(E667="","",INDEX(Avaliações!I$2:I$1247,MATCH($A667&amp;$G667,Avaliações!$A$2:$A$1247&amp;Avaliações!$G$2:$G$1247,FALSE))),"")</f>
        <v/>
      </c>
      <c r="K667" s="178"/>
    </row>
    <row r="668" spans="1:11" x14ac:dyDescent="0.25">
      <c r="A668" s="96"/>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6"/>
      <c r="H668" s="126"/>
      <c r="I668" s="135" t="str">
        <f t="array" ref="I668">IFERROR(IF(G668="","",INDEX(Avaliações!H$2:H$688,MATCH($A668&amp;$G668,Avaliações!$A$2:$A$688&amp;Avaliações!$G$2:$G$688,FALSE))),"")</f>
        <v/>
      </c>
      <c r="J668" s="138" t="str">
        <f t="array" ref="J668">IFERROR(IF(E668="","",INDEX(Avaliações!I$2:I$1247,MATCH($A668&amp;$G668,Avaliações!$A$2:$A$1247&amp;Avaliações!$G$2:$G$1247,FALSE))),"")</f>
        <v/>
      </c>
      <c r="K668" s="178"/>
    </row>
    <row r="669" spans="1:11" x14ac:dyDescent="0.25">
      <c r="A669" s="96"/>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6"/>
      <c r="H669" s="126"/>
      <c r="I669" s="135" t="str">
        <f t="array" ref="I669">IFERROR(IF(G669="","",INDEX(Avaliações!H$2:H$688,MATCH($A669&amp;$G669,Avaliações!$A$2:$A$688&amp;Avaliações!$G$2:$G$688,FALSE))),"")</f>
        <v/>
      </c>
      <c r="J669" s="138" t="str">
        <f t="array" ref="J669">IFERROR(IF(E669="","",INDEX(Avaliações!I$2:I$1247,MATCH($A669&amp;$G669,Avaliações!$A$2:$A$1247&amp;Avaliações!$G$2:$G$1247,FALSE))),"")</f>
        <v/>
      </c>
      <c r="K669" s="178"/>
    </row>
    <row r="670" spans="1:11" x14ac:dyDescent="0.25">
      <c r="A670" s="96"/>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6"/>
      <c r="H670" s="126"/>
      <c r="I670" s="135" t="str">
        <f t="array" ref="I670">IFERROR(IF(G670="","",INDEX(Avaliações!H$2:H$688,MATCH($A670&amp;$G670,Avaliações!$A$2:$A$688&amp;Avaliações!$G$2:$G$688,FALSE))),"")</f>
        <v/>
      </c>
      <c r="J670" s="138" t="str">
        <f t="array" ref="J670">IFERROR(IF(E670="","",INDEX(Avaliações!I$2:I$1247,MATCH($A670&amp;$G670,Avaliações!$A$2:$A$1247&amp;Avaliações!$G$2:$G$1247,FALSE))),"")</f>
        <v/>
      </c>
      <c r="K670" s="178"/>
    </row>
    <row r="671" spans="1:11" x14ac:dyDescent="0.25">
      <c r="A671" s="96"/>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6"/>
      <c r="H671" s="126"/>
      <c r="I671" s="135" t="str">
        <f t="array" ref="I671">IFERROR(IF(G671="","",INDEX(Avaliações!H$2:H$688,MATCH($A671&amp;$G671,Avaliações!$A$2:$A$688&amp;Avaliações!$G$2:$G$688,FALSE))),"")</f>
        <v/>
      </c>
      <c r="J671" s="138" t="str">
        <f t="array" ref="J671">IFERROR(IF(E671="","",INDEX(Avaliações!I$2:I$1247,MATCH($A671&amp;$G671,Avaliações!$A$2:$A$1247&amp;Avaliações!$G$2:$G$1247,FALSE))),"")</f>
        <v/>
      </c>
      <c r="K671" s="178"/>
    </row>
    <row r="672" spans="1:11" x14ac:dyDescent="0.25">
      <c r="A672" s="96"/>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6"/>
      <c r="H672" s="126"/>
      <c r="I672" s="135" t="str">
        <f t="array" ref="I672">IFERROR(IF(G672="","",INDEX(Avaliações!H$2:H$688,MATCH($A672&amp;$G672,Avaliações!$A$2:$A$688&amp;Avaliações!$G$2:$G$688,FALSE))),"")</f>
        <v/>
      </c>
      <c r="J672" s="138" t="str">
        <f t="array" ref="J672">IFERROR(IF(E672="","",INDEX(Avaliações!I$2:I$1247,MATCH($A672&amp;$G672,Avaliações!$A$2:$A$1247&amp;Avaliações!$G$2:$G$1247,FALSE))),"")</f>
        <v/>
      </c>
      <c r="K672" s="178"/>
    </row>
    <row r="673" spans="1:11" x14ac:dyDescent="0.25">
      <c r="A673" s="96"/>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6"/>
      <c r="H673" s="126"/>
      <c r="I673" s="135" t="str">
        <f t="array" ref="I673">IFERROR(IF(G673="","",INDEX(Avaliações!H$2:H$688,MATCH($A673&amp;$G673,Avaliações!$A$2:$A$688&amp;Avaliações!$G$2:$G$688,FALSE))),"")</f>
        <v/>
      </c>
      <c r="J673" s="138" t="str">
        <f t="array" ref="J673">IFERROR(IF(E673="","",INDEX(Avaliações!I$2:I$1247,MATCH($A673&amp;$G673,Avaliações!$A$2:$A$1247&amp;Avaliações!$G$2:$G$1247,FALSE))),"")</f>
        <v/>
      </c>
      <c r="K673" s="178"/>
    </row>
    <row r="674" spans="1:11" x14ac:dyDescent="0.25">
      <c r="A674" s="96"/>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6"/>
      <c r="H674" s="126"/>
      <c r="I674" s="135" t="str">
        <f t="array" ref="I674">IFERROR(IF(G674="","",INDEX(Avaliações!H$2:H$688,MATCH($A674&amp;$G674,Avaliações!$A$2:$A$688&amp;Avaliações!$G$2:$G$688,FALSE))),"")</f>
        <v/>
      </c>
      <c r="J674" s="138" t="str">
        <f t="array" ref="J674">IFERROR(IF(E674="","",INDEX(Avaliações!I$2:I$1247,MATCH($A674&amp;$G674,Avaliações!$A$2:$A$1247&amp;Avaliações!$G$2:$G$1247,FALSE))),"")</f>
        <v/>
      </c>
      <c r="K674" s="178"/>
    </row>
    <row r="675" spans="1:11" x14ac:dyDescent="0.25">
      <c r="A675" s="96"/>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6"/>
      <c r="H675" s="126"/>
      <c r="I675" s="135" t="str">
        <f t="array" ref="I675">IFERROR(IF(G675="","",INDEX(Avaliações!H$2:H$688,MATCH($A675&amp;$G675,Avaliações!$A$2:$A$688&amp;Avaliações!$G$2:$G$688,FALSE))),"")</f>
        <v/>
      </c>
      <c r="J675" s="138" t="str">
        <f t="array" ref="J675">IFERROR(IF(E675="","",INDEX(Avaliações!I$2:I$1247,MATCH($A675&amp;$G675,Avaliações!$A$2:$A$1247&amp;Avaliações!$G$2:$G$1247,FALSE))),"")</f>
        <v/>
      </c>
      <c r="K675" s="178"/>
    </row>
    <row r="676" spans="1:11" x14ac:dyDescent="0.25">
      <c r="A676" s="96"/>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6"/>
      <c r="H676" s="126"/>
      <c r="I676" s="135" t="str">
        <f t="array" ref="I676">IFERROR(IF(G676="","",INDEX(Avaliações!H$2:H$688,MATCH($A676&amp;$G676,Avaliações!$A$2:$A$688&amp;Avaliações!$G$2:$G$688,FALSE))),"")</f>
        <v/>
      </c>
      <c r="J676" s="138" t="str">
        <f t="array" ref="J676">IFERROR(IF(E676="","",INDEX(Avaliações!I$2:I$1247,MATCH($A676&amp;$G676,Avaliações!$A$2:$A$1247&amp;Avaliações!$G$2:$G$1247,FALSE))),"")</f>
        <v/>
      </c>
      <c r="K676" s="178"/>
    </row>
    <row r="677" spans="1:11" x14ac:dyDescent="0.25">
      <c r="A677" s="96"/>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6"/>
      <c r="H677" s="126"/>
      <c r="I677" s="135" t="str">
        <f t="array" ref="I677">IFERROR(IF(G677="","",INDEX(Avaliações!H$2:H$688,MATCH($A677&amp;$G677,Avaliações!$A$2:$A$688&amp;Avaliações!$G$2:$G$688,FALSE))),"")</f>
        <v/>
      </c>
      <c r="J677" s="138" t="str">
        <f t="array" ref="J677">IFERROR(IF(E677="","",INDEX(Avaliações!I$2:I$1247,MATCH($A677&amp;$G677,Avaliações!$A$2:$A$1247&amp;Avaliações!$G$2:$G$1247,FALSE))),"")</f>
        <v/>
      </c>
      <c r="K677" s="178"/>
    </row>
    <row r="678" spans="1:11" x14ac:dyDescent="0.25">
      <c r="A678" s="96"/>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6"/>
      <c r="H678" s="126"/>
      <c r="I678" s="135" t="str">
        <f t="array" ref="I678">IFERROR(IF(G678="","",INDEX(Avaliações!H$2:H$688,MATCH($A678&amp;$G678,Avaliações!$A$2:$A$688&amp;Avaliações!$G$2:$G$688,FALSE))),"")</f>
        <v/>
      </c>
      <c r="J678" s="138" t="str">
        <f t="array" ref="J678">IFERROR(IF(E678="","",INDEX(Avaliações!I$2:I$1247,MATCH($A678&amp;$G678,Avaliações!$A$2:$A$1247&amp;Avaliações!$G$2:$G$1247,FALSE))),"")</f>
        <v/>
      </c>
      <c r="K678" s="178"/>
    </row>
    <row r="679" spans="1:11" x14ac:dyDescent="0.25">
      <c r="A679" s="96"/>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6"/>
      <c r="H679" s="126"/>
      <c r="I679" s="135" t="str">
        <f t="array" ref="I679">IFERROR(IF(G679="","",INDEX(Avaliações!H$2:H$688,MATCH($A679&amp;$G679,Avaliações!$A$2:$A$688&amp;Avaliações!$G$2:$G$688,FALSE))),"")</f>
        <v/>
      </c>
      <c r="J679" s="138" t="str">
        <f t="array" ref="J679">IFERROR(IF(E679="","",INDEX(Avaliações!I$2:I$1247,MATCH($A679&amp;$G679,Avaliações!$A$2:$A$1247&amp;Avaliações!$G$2:$G$1247,FALSE))),"")</f>
        <v/>
      </c>
      <c r="K679" s="178"/>
    </row>
    <row r="680" spans="1:11" x14ac:dyDescent="0.25">
      <c r="A680" s="96"/>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6"/>
      <c r="H680" s="126"/>
      <c r="I680" s="135" t="str">
        <f t="array" ref="I680">IFERROR(IF(G680="","",INDEX(Avaliações!H$2:H$688,MATCH($A680&amp;$G680,Avaliações!$A$2:$A$688&amp;Avaliações!$G$2:$G$688,FALSE))),"")</f>
        <v/>
      </c>
      <c r="J680" s="138" t="str">
        <f t="array" ref="J680">IFERROR(IF(E680="","",INDEX(Avaliações!I$2:I$1247,MATCH($A680&amp;$G680,Avaliações!$A$2:$A$1247&amp;Avaliações!$G$2:$G$1247,FALSE))),"")</f>
        <v/>
      </c>
      <c r="K680" s="178"/>
    </row>
    <row r="681" spans="1:11" x14ac:dyDescent="0.25">
      <c r="A681" s="96"/>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6"/>
      <c r="H681" s="126"/>
      <c r="I681" s="135" t="str">
        <f t="array" ref="I681">IFERROR(IF(G681="","",INDEX(Avaliações!H$2:H$688,MATCH($A681&amp;$G681,Avaliações!$A$2:$A$688&amp;Avaliações!$G$2:$G$688,FALSE))),"")</f>
        <v/>
      </c>
      <c r="J681" s="138" t="str">
        <f t="array" ref="J681">IFERROR(IF(E681="","",INDEX(Avaliações!I$2:I$1247,MATCH($A681&amp;$G681,Avaliações!$A$2:$A$1247&amp;Avaliações!$G$2:$G$1247,FALSE))),"")</f>
        <v/>
      </c>
      <c r="K681" s="178"/>
    </row>
    <row r="682" spans="1:11" x14ac:dyDescent="0.25">
      <c r="A682" s="96"/>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6"/>
      <c r="H682" s="126"/>
      <c r="I682" s="135" t="str">
        <f t="array" ref="I682">IFERROR(IF(G682="","",INDEX(Avaliações!H$2:H$688,MATCH($A682&amp;$G682,Avaliações!$A$2:$A$688&amp;Avaliações!$G$2:$G$688,FALSE))),"")</f>
        <v/>
      </c>
      <c r="J682" s="138" t="str">
        <f t="array" ref="J682">IFERROR(IF(E682="","",INDEX(Avaliações!I$2:I$1247,MATCH($A682&amp;$G682,Avaliações!$A$2:$A$1247&amp;Avaliações!$G$2:$G$1247,FALSE))),"")</f>
        <v/>
      </c>
      <c r="K682" s="178"/>
    </row>
    <row r="683" spans="1:11" x14ac:dyDescent="0.25">
      <c r="A683" s="96"/>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6"/>
      <c r="H683" s="126"/>
      <c r="I683" s="135" t="str">
        <f t="array" ref="I683">IFERROR(IF(G683="","",INDEX(Avaliações!H$2:H$688,MATCH($A683&amp;$G683,Avaliações!$A$2:$A$688&amp;Avaliações!$G$2:$G$688,FALSE))),"")</f>
        <v/>
      </c>
      <c r="J683" s="138" t="str">
        <f t="array" ref="J683">IFERROR(IF(E683="","",INDEX(Avaliações!I$2:I$1247,MATCH($A683&amp;$G683,Avaliações!$A$2:$A$1247&amp;Avaliações!$G$2:$G$1247,FALSE))),"")</f>
        <v/>
      </c>
      <c r="K683" s="178"/>
    </row>
    <row r="684" spans="1:11" x14ac:dyDescent="0.25">
      <c r="A684" s="96"/>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6"/>
      <c r="H684" s="126"/>
      <c r="I684" s="135" t="str">
        <f t="array" ref="I684">IFERROR(IF(G684="","",INDEX(Avaliações!H$2:H$688,MATCH($A684&amp;$G684,Avaliações!$A$2:$A$688&amp;Avaliações!$G$2:$G$688,FALSE))),"")</f>
        <v/>
      </c>
      <c r="J684" s="138" t="str">
        <f t="array" ref="J684">IFERROR(IF(E684="","",INDEX(Avaliações!I$2:I$1247,MATCH($A684&amp;$G684,Avaliações!$A$2:$A$1247&amp;Avaliações!$G$2:$G$1247,FALSE))),"")</f>
        <v/>
      </c>
      <c r="K684" s="178"/>
    </row>
    <row r="685" spans="1:11" x14ac:dyDescent="0.25">
      <c r="A685" s="96"/>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6"/>
      <c r="H685" s="126"/>
      <c r="I685" s="135" t="str">
        <f t="array" ref="I685">IFERROR(IF(G685="","",INDEX(Avaliações!H$2:H$688,MATCH($A685&amp;$G685,Avaliações!$A$2:$A$688&amp;Avaliações!$G$2:$G$688,FALSE))),"")</f>
        <v/>
      </c>
      <c r="J685" s="138" t="str">
        <f t="array" ref="J685">IFERROR(IF(E685="","",INDEX(Avaliações!I$2:I$1247,MATCH($A685&amp;$G685,Avaliações!$A$2:$A$1247&amp;Avaliações!$G$2:$G$1247,FALSE))),"")</f>
        <v/>
      </c>
      <c r="K685" s="178"/>
    </row>
    <row r="686" spans="1:11" x14ac:dyDescent="0.25">
      <c r="A686" s="96"/>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6"/>
      <c r="H686" s="126"/>
      <c r="I686" s="135" t="str">
        <f t="array" ref="I686">IFERROR(IF(G686="","",INDEX(Avaliações!H$2:H$688,MATCH($A686&amp;$G686,Avaliações!$A$2:$A$688&amp;Avaliações!$G$2:$G$688,FALSE))),"")</f>
        <v/>
      </c>
      <c r="J686" s="138" t="str">
        <f t="array" ref="J686">IFERROR(IF(E686="","",INDEX(Avaliações!I$2:I$1247,MATCH($A686&amp;$G686,Avaliações!$A$2:$A$1247&amp;Avaliações!$G$2:$G$1247,FALSE))),"")</f>
        <v/>
      </c>
      <c r="K686" s="178"/>
    </row>
    <row r="687" spans="1:11" x14ac:dyDescent="0.25">
      <c r="A687" s="96"/>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6"/>
      <c r="H687" s="126"/>
      <c r="I687" s="135" t="str">
        <f t="array" ref="I687">IFERROR(IF(G687="","",INDEX(Avaliações!H$2:H$688,MATCH($A687&amp;$G687,Avaliações!$A$2:$A$688&amp;Avaliações!$G$2:$G$688,FALSE))),"")</f>
        <v/>
      </c>
      <c r="J687" s="138" t="str">
        <f t="array" ref="J687">IFERROR(IF(E687="","",INDEX(Avaliações!I$2:I$1247,MATCH($A687&amp;$G687,Avaliações!$A$2:$A$1247&amp;Avaliações!$G$2:$G$1247,FALSE))),"")</f>
        <v/>
      </c>
      <c r="K687" s="178"/>
    </row>
    <row r="688" spans="1:11" x14ac:dyDescent="0.25">
      <c r="A688" s="96"/>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6"/>
      <c r="H688" s="126"/>
      <c r="I688" s="135" t="str">
        <f t="array" ref="I688">IFERROR(IF(G688="","",INDEX(Avaliações!H$2:H$688,MATCH($A688&amp;$G688,Avaliações!$A$2:$A$688&amp;Avaliações!$G$2:$G$688,FALSE))),"")</f>
        <v/>
      </c>
      <c r="J688" s="138" t="str">
        <f t="array" ref="J688">IFERROR(IF(E688="","",INDEX(Avaliações!I$2:I$1247,MATCH($A688&amp;$G688,Avaliações!$A$2:$A$1247&amp;Avaliações!$G$2:$G$1247,FALSE))),"")</f>
        <v/>
      </c>
      <c r="K688" s="178"/>
    </row>
    <row r="689" spans="1:11" x14ac:dyDescent="0.25">
      <c r="A689" s="96"/>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6"/>
      <c r="H689" s="126"/>
      <c r="I689" s="135" t="str">
        <f t="array" ref="I689">IFERROR(IF(G689="","",INDEX(Avaliações!H$2:H$688,MATCH($A689&amp;$G689,Avaliações!$A$2:$A$688&amp;Avaliações!$G$2:$G$688,FALSE))),"")</f>
        <v/>
      </c>
      <c r="J689" s="138" t="str">
        <f t="array" ref="J689">IFERROR(IF(E689="","",INDEX(Avaliações!I$2:I$1247,MATCH($A689&amp;$G689,Avaliações!$A$2:$A$1247&amp;Avaliações!$G$2:$G$1247,FALSE))),"")</f>
        <v/>
      </c>
      <c r="K689" s="178"/>
    </row>
    <row r="690" spans="1:11" x14ac:dyDescent="0.25">
      <c r="A690" s="96"/>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6"/>
      <c r="H690" s="126"/>
      <c r="I690" s="135" t="str">
        <f t="array" ref="I690">IFERROR(IF(G690="","",INDEX(Avaliações!H$2:H$688,MATCH($A690&amp;$G690,Avaliações!$A$2:$A$688&amp;Avaliações!$G$2:$G$688,FALSE))),"")</f>
        <v/>
      </c>
      <c r="J690" s="138" t="str">
        <f t="array" ref="J690">IFERROR(IF(E690="","",INDEX(Avaliações!I$2:I$1247,MATCH($A690&amp;$G690,Avaliações!$A$2:$A$1247&amp;Avaliações!$G$2:$G$1247,FALSE))),"")</f>
        <v/>
      </c>
      <c r="K690" s="178"/>
    </row>
    <row r="691" spans="1:11" x14ac:dyDescent="0.25">
      <c r="A691" s="96"/>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6"/>
      <c r="H691" s="126"/>
      <c r="I691" s="135" t="str">
        <f t="array" ref="I691">IFERROR(IF(G691="","",INDEX(Avaliações!H$2:H$688,MATCH($A691&amp;$G691,Avaliações!$A$2:$A$688&amp;Avaliações!$G$2:$G$688,FALSE))),"")</f>
        <v/>
      </c>
      <c r="J691" s="138" t="str">
        <f t="array" ref="J691">IFERROR(IF(E691="","",INDEX(Avaliações!I$2:I$1247,MATCH($A691&amp;$G691,Avaliações!$A$2:$A$1247&amp;Avaliações!$G$2:$G$1247,FALSE))),"")</f>
        <v/>
      </c>
      <c r="K691" s="178"/>
    </row>
    <row r="692" spans="1:11" x14ac:dyDescent="0.25">
      <c r="A692" s="96"/>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6"/>
      <c r="H692" s="126"/>
      <c r="I692" s="135" t="str">
        <f t="array" ref="I692">IFERROR(IF(G692="","",INDEX(Avaliações!H$2:H$688,MATCH($A692&amp;$G692,Avaliações!$A$2:$A$688&amp;Avaliações!$G$2:$G$688,FALSE))),"")</f>
        <v/>
      </c>
      <c r="J692" s="138" t="str">
        <f t="array" ref="J692">IFERROR(IF(E692="","",INDEX(Avaliações!I$2:I$1247,MATCH($A692&amp;$G692,Avaliações!$A$2:$A$1247&amp;Avaliações!$G$2:$G$1247,FALSE))),"")</f>
        <v/>
      </c>
      <c r="K692" s="178"/>
    </row>
    <row r="693" spans="1:11" x14ac:dyDescent="0.25">
      <c r="A693" s="96"/>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6"/>
      <c r="H693" s="126"/>
      <c r="I693" s="135" t="str">
        <f t="array" ref="I693">IFERROR(IF(G693="","",INDEX(Avaliações!H$2:H$688,MATCH($A693&amp;$G693,Avaliações!$A$2:$A$688&amp;Avaliações!$G$2:$G$688,FALSE))),"")</f>
        <v/>
      </c>
      <c r="J693" s="138" t="str">
        <f t="array" ref="J693">IFERROR(IF(E693="","",INDEX(Avaliações!I$2:I$1247,MATCH($A693&amp;$G693,Avaliações!$A$2:$A$1247&amp;Avaliações!$G$2:$G$1247,FALSE))),"")</f>
        <v/>
      </c>
      <c r="K693" s="178"/>
    </row>
    <row r="694" spans="1:11" x14ac:dyDescent="0.25">
      <c r="A694" s="96"/>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6"/>
      <c r="H694" s="126"/>
      <c r="I694" s="135" t="str">
        <f t="array" ref="I694">IFERROR(IF(G694="","",INDEX(Avaliações!H$2:H$688,MATCH($A694&amp;$G694,Avaliações!$A$2:$A$688&amp;Avaliações!$G$2:$G$688,FALSE))),"")</f>
        <v/>
      </c>
      <c r="J694" s="138" t="str">
        <f t="array" ref="J694">IFERROR(IF(E694="","",INDEX(Avaliações!I$2:I$1247,MATCH($A694&amp;$G694,Avaliações!$A$2:$A$1247&amp;Avaliações!$G$2:$G$1247,FALSE))),"")</f>
        <v/>
      </c>
      <c r="K694" s="178"/>
    </row>
    <row r="695" spans="1:11" x14ac:dyDescent="0.25">
      <c r="A695" s="96"/>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6"/>
      <c r="H695" s="126"/>
      <c r="I695" s="135" t="str">
        <f t="array" ref="I695">IFERROR(IF(G695="","",INDEX(Avaliações!H$2:H$688,MATCH($A695&amp;$G695,Avaliações!$A$2:$A$688&amp;Avaliações!$G$2:$G$688,FALSE))),"")</f>
        <v/>
      </c>
      <c r="J695" s="138" t="str">
        <f t="array" ref="J695">IFERROR(IF(E695="","",INDEX(Avaliações!I$2:I$1247,MATCH($A695&amp;$G695,Avaliações!$A$2:$A$1247&amp;Avaliações!$G$2:$G$1247,FALSE))),"")</f>
        <v/>
      </c>
      <c r="K695" s="178"/>
    </row>
    <row r="696" spans="1:11" x14ac:dyDescent="0.25">
      <c r="A696" s="96"/>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6"/>
      <c r="H696" s="126"/>
      <c r="I696" s="135" t="str">
        <f t="array" ref="I696">IFERROR(IF(G696="","",INDEX(Avaliações!H$2:H$688,MATCH($A696&amp;$G696,Avaliações!$A$2:$A$688&amp;Avaliações!$G$2:$G$688,FALSE))),"")</f>
        <v/>
      </c>
      <c r="J696" s="138" t="str">
        <f t="array" ref="J696">IFERROR(IF(E696="","",INDEX(Avaliações!I$2:I$1247,MATCH($A696&amp;$G696,Avaliações!$A$2:$A$1247&amp;Avaliações!$G$2:$G$1247,FALSE))),"")</f>
        <v/>
      </c>
      <c r="K696" s="178"/>
    </row>
    <row r="697" spans="1:11" x14ac:dyDescent="0.25">
      <c r="A697" s="96"/>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6"/>
      <c r="H697" s="126"/>
      <c r="I697" s="135" t="str">
        <f t="array" ref="I697">IFERROR(IF(G697="","",INDEX(Avaliações!H$2:H$688,MATCH($A697&amp;$G697,Avaliações!$A$2:$A$688&amp;Avaliações!$G$2:$G$688,FALSE))),"")</f>
        <v/>
      </c>
      <c r="J697" s="138" t="str">
        <f t="array" ref="J697">IFERROR(IF(E697="","",INDEX(Avaliações!I$2:I$1247,MATCH($A697&amp;$G697,Avaliações!$A$2:$A$1247&amp;Avaliações!$G$2:$G$1247,FALSE))),"")</f>
        <v/>
      </c>
      <c r="K697" s="178"/>
    </row>
    <row r="698" spans="1:11" x14ac:dyDescent="0.25">
      <c r="A698" s="96"/>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6"/>
      <c r="H698" s="126"/>
      <c r="I698" s="135" t="str">
        <f t="array" ref="I698">IFERROR(IF(G698="","",INDEX(Avaliações!H$2:H$688,MATCH($A698&amp;$G698,Avaliações!$A$2:$A$688&amp;Avaliações!$G$2:$G$688,FALSE))),"")</f>
        <v/>
      </c>
      <c r="J698" s="138" t="str">
        <f t="array" ref="J698">IFERROR(IF(E698="","",INDEX(Avaliações!I$2:I$1247,MATCH($A698&amp;$G698,Avaliações!$A$2:$A$1247&amp;Avaliações!$G$2:$G$1247,FALSE))),"")</f>
        <v/>
      </c>
      <c r="K698" s="178"/>
    </row>
    <row r="699" spans="1:11" x14ac:dyDescent="0.25">
      <c r="A699" s="96"/>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6"/>
      <c r="H699" s="126"/>
      <c r="I699" s="135" t="str">
        <f t="array" ref="I699">IFERROR(IF(G699="","",INDEX(Avaliações!H$2:H$688,MATCH($A699&amp;$G699,Avaliações!$A$2:$A$688&amp;Avaliações!$G$2:$G$688,FALSE))),"")</f>
        <v/>
      </c>
      <c r="J699" s="138" t="str">
        <f t="array" ref="J699">IFERROR(IF(E699="","",INDEX(Avaliações!I$2:I$1247,MATCH($A699&amp;$G699,Avaliações!$A$2:$A$1247&amp;Avaliações!$G$2:$G$1247,FALSE))),"")</f>
        <v/>
      </c>
      <c r="K699" s="178"/>
    </row>
    <row r="700" spans="1:11" x14ac:dyDescent="0.25">
      <c r="A700" s="96"/>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6"/>
      <c r="H700" s="126"/>
      <c r="I700" s="135" t="str">
        <f t="array" ref="I700">IFERROR(IF(G700="","",INDEX(Avaliações!H$2:H$688,MATCH($A700&amp;$G700,Avaliações!$A$2:$A$688&amp;Avaliações!$G$2:$G$688,FALSE))),"")</f>
        <v/>
      </c>
      <c r="J700" s="138" t="str">
        <f t="array" ref="J700">IFERROR(IF(E700="","",INDEX(Avaliações!I$2:I$1247,MATCH($A700&amp;$G700,Avaliações!$A$2:$A$1247&amp;Avaliações!$G$2:$G$1247,FALSE))),"")</f>
        <v/>
      </c>
      <c r="K700" s="178"/>
    </row>
    <row r="701" spans="1:11" x14ac:dyDescent="0.25">
      <c r="A701" s="96"/>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6"/>
      <c r="H701" s="126"/>
      <c r="I701" s="135" t="str">
        <f t="array" ref="I701">IFERROR(IF(G701="","",INDEX(Avaliações!H$2:H$688,MATCH($A701&amp;$G701,Avaliações!$A$2:$A$688&amp;Avaliações!$G$2:$G$688,FALSE))),"")</f>
        <v/>
      </c>
      <c r="J701" s="138" t="str">
        <f t="array" ref="J701">IFERROR(IF(E701="","",INDEX(Avaliações!I$2:I$1247,MATCH($A701&amp;$G701,Avaliações!$A$2:$A$1247&amp;Avaliações!$G$2:$G$1247,FALSE))),"")</f>
        <v/>
      </c>
      <c r="K701" s="178"/>
    </row>
    <row r="702" spans="1:11" x14ac:dyDescent="0.25">
      <c r="A702" s="96"/>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6"/>
      <c r="H702" s="126"/>
      <c r="I702" s="135" t="str">
        <f t="array" ref="I702">IFERROR(IF(G702="","",INDEX(Avaliações!H$2:H$688,MATCH($A702&amp;$G702,Avaliações!$A$2:$A$688&amp;Avaliações!$G$2:$G$688,FALSE))),"")</f>
        <v/>
      </c>
      <c r="J702" s="138" t="str">
        <f t="array" ref="J702">IFERROR(IF(E702="","",INDEX(Avaliações!I$2:I$1247,MATCH($A702&amp;$G702,Avaliações!$A$2:$A$1247&amp;Avaliações!$G$2:$G$1247,FALSE))),"")</f>
        <v/>
      </c>
      <c r="K702" s="178"/>
    </row>
    <row r="703" spans="1:11" x14ac:dyDescent="0.25">
      <c r="A703" s="96"/>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6"/>
      <c r="H703" s="126"/>
      <c r="I703" s="135" t="str">
        <f t="array" ref="I703">IFERROR(IF(G703="","",INDEX(Avaliações!H$2:H$688,MATCH($A703&amp;$G703,Avaliações!$A$2:$A$688&amp;Avaliações!$G$2:$G$688,FALSE))),"")</f>
        <v/>
      </c>
      <c r="J703" s="138" t="str">
        <f t="array" ref="J703">IFERROR(IF(E703="","",INDEX(Avaliações!I$2:I$1247,MATCH($A703&amp;$G703,Avaliações!$A$2:$A$1247&amp;Avaliações!$G$2:$G$1247,FALSE))),"")</f>
        <v/>
      </c>
      <c r="K703" s="178"/>
    </row>
    <row r="704" spans="1:11" x14ac:dyDescent="0.25">
      <c r="A704" s="96"/>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6"/>
      <c r="H704" s="126"/>
      <c r="I704" s="135" t="str">
        <f t="array" ref="I704">IFERROR(IF(G704="","",INDEX(Avaliações!H$2:H$688,MATCH($A704&amp;$G704,Avaliações!$A$2:$A$688&amp;Avaliações!$G$2:$G$688,FALSE))),"")</f>
        <v/>
      </c>
      <c r="J704" s="138" t="str">
        <f t="array" ref="J704">IFERROR(IF(E704="","",INDEX(Avaliações!I$2:I$1247,MATCH($A704&amp;$G704,Avaliações!$A$2:$A$1247&amp;Avaliações!$G$2:$G$1247,FALSE))),"")</f>
        <v/>
      </c>
      <c r="K704" s="178"/>
    </row>
    <row r="705" spans="1:11" x14ac:dyDescent="0.25">
      <c r="A705" s="96"/>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6"/>
      <c r="H705" s="126"/>
      <c r="I705" s="135" t="str">
        <f t="array" ref="I705">IFERROR(IF(G705="","",INDEX(Avaliações!H$2:H$688,MATCH($A705&amp;$G705,Avaliações!$A$2:$A$688&amp;Avaliações!$G$2:$G$688,FALSE))),"")</f>
        <v/>
      </c>
      <c r="J705" s="138" t="str">
        <f t="array" ref="J705">IFERROR(IF(E705="","",INDEX(Avaliações!I$2:I$1247,MATCH($A705&amp;$G705,Avaliações!$A$2:$A$1247&amp;Avaliações!$G$2:$G$1247,FALSE))),"")</f>
        <v/>
      </c>
      <c r="K705" s="178"/>
    </row>
    <row r="706" spans="1:11" x14ac:dyDescent="0.25">
      <c r="A706" s="96"/>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6"/>
      <c r="H706" s="126"/>
      <c r="I706" s="135" t="str">
        <f t="array" ref="I706">IFERROR(IF(G706="","",INDEX(Avaliações!H$2:H$688,MATCH($A706&amp;$G706,Avaliações!$A$2:$A$688&amp;Avaliações!$G$2:$G$688,FALSE))),"")</f>
        <v/>
      </c>
      <c r="J706" s="138" t="str">
        <f t="array" ref="J706">IFERROR(IF(E706="","",INDEX(Avaliações!I$2:I$1247,MATCH($A706&amp;$G706,Avaliações!$A$2:$A$1247&amp;Avaliações!$G$2:$G$1247,FALSE))),"")</f>
        <v/>
      </c>
      <c r="K706" s="178"/>
    </row>
    <row r="707" spans="1:11" x14ac:dyDescent="0.25">
      <c r="A707" s="96"/>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6"/>
      <c r="H707" s="126"/>
      <c r="I707" s="135" t="str">
        <f t="array" ref="I707">IFERROR(IF(G707="","",INDEX(Avaliações!H$2:H$688,MATCH($A707&amp;$G707,Avaliações!$A$2:$A$688&amp;Avaliações!$G$2:$G$688,FALSE))),"")</f>
        <v/>
      </c>
      <c r="J707" s="138" t="str">
        <f t="array" ref="J707">IFERROR(IF(E707="","",INDEX(Avaliações!I$2:I$1247,MATCH($A707&amp;$G707,Avaliações!$A$2:$A$1247&amp;Avaliações!$G$2:$G$1247,FALSE))),"")</f>
        <v/>
      </c>
      <c r="K707" s="178"/>
    </row>
    <row r="708" spans="1:11" x14ac:dyDescent="0.25">
      <c r="A708" s="96"/>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6"/>
      <c r="H708" s="126"/>
      <c r="I708" s="135" t="str">
        <f t="array" ref="I708">IFERROR(IF(G708="","",INDEX(Avaliações!H$2:H$688,MATCH($A708&amp;$G708,Avaliações!$A$2:$A$688&amp;Avaliações!$G$2:$G$688,FALSE))),"")</f>
        <v/>
      </c>
      <c r="J708" s="138" t="str">
        <f t="array" ref="J708">IFERROR(IF(E708="","",INDEX(Avaliações!I$2:I$1247,MATCH($A708&amp;$G708,Avaliações!$A$2:$A$1247&amp;Avaliações!$G$2:$G$1247,FALSE))),"")</f>
        <v/>
      </c>
      <c r="K708" s="178"/>
    </row>
    <row r="709" spans="1:11" x14ac:dyDescent="0.25">
      <c r="A709" s="96"/>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6"/>
      <c r="H709" s="126"/>
      <c r="I709" s="135" t="str">
        <f t="array" ref="I709">IFERROR(IF(G709="","",INDEX(Avaliações!H$2:H$688,MATCH($A709&amp;$G709,Avaliações!$A$2:$A$688&amp;Avaliações!$G$2:$G$688,FALSE))),"")</f>
        <v/>
      </c>
      <c r="J709" s="138" t="str">
        <f t="array" ref="J709">IFERROR(IF(E709="","",INDEX(Avaliações!I$2:I$1247,MATCH($A709&amp;$G709,Avaliações!$A$2:$A$1247&amp;Avaliações!$G$2:$G$1247,FALSE))),"")</f>
        <v/>
      </c>
      <c r="K709" s="178"/>
    </row>
    <row r="710" spans="1:11" x14ac:dyDescent="0.25">
      <c r="A710" s="96"/>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6"/>
      <c r="H710" s="126"/>
      <c r="I710" s="135" t="str">
        <f t="array" ref="I710">IFERROR(IF(G710="","",INDEX(Avaliações!H$2:H$688,MATCH($A710&amp;$G710,Avaliações!$A$2:$A$688&amp;Avaliações!$G$2:$G$688,FALSE))),"")</f>
        <v/>
      </c>
      <c r="J710" s="138" t="str">
        <f t="array" ref="J710">IFERROR(IF(E710="","",INDEX(Avaliações!I$2:I$1247,MATCH($A710&amp;$G710,Avaliações!$A$2:$A$1247&amp;Avaliações!$G$2:$G$1247,FALSE))),"")</f>
        <v/>
      </c>
      <c r="K710" s="178"/>
    </row>
    <row r="711" spans="1:11" x14ac:dyDescent="0.25">
      <c r="A711" s="96"/>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6"/>
      <c r="H711" s="126"/>
      <c r="I711" s="135" t="str">
        <f t="array" ref="I711">IFERROR(IF(G711="","",INDEX(Avaliações!H$2:H$688,MATCH($A711&amp;$G711,Avaliações!$A$2:$A$688&amp;Avaliações!$G$2:$G$688,FALSE))),"")</f>
        <v/>
      </c>
      <c r="J711" s="138" t="str">
        <f t="array" ref="J711">IFERROR(IF(E711="","",INDEX(Avaliações!I$2:I$1247,MATCH($A711&amp;$G711,Avaliações!$A$2:$A$1247&amp;Avaliações!$G$2:$G$1247,FALSE))),"")</f>
        <v/>
      </c>
      <c r="K711" s="178"/>
    </row>
    <row r="712" spans="1:11" x14ac:dyDescent="0.25">
      <c r="A712" s="96"/>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6"/>
      <c r="H712" s="126"/>
      <c r="I712" s="135" t="str">
        <f t="array" ref="I712">IFERROR(IF(G712="","",INDEX(Avaliações!H$2:H$688,MATCH($A712&amp;$G712,Avaliações!$A$2:$A$688&amp;Avaliações!$G$2:$G$688,FALSE))),"")</f>
        <v/>
      </c>
      <c r="J712" s="138" t="str">
        <f t="array" ref="J712">IFERROR(IF(E712="","",INDEX(Avaliações!I$2:I$1247,MATCH($A712&amp;$G712,Avaliações!$A$2:$A$1247&amp;Avaliações!$G$2:$G$1247,FALSE))),"")</f>
        <v/>
      </c>
      <c r="K712" s="178"/>
    </row>
    <row r="713" spans="1:11" x14ac:dyDescent="0.25">
      <c r="A713" s="96"/>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6"/>
      <c r="H713" s="126"/>
      <c r="I713" s="135" t="str">
        <f t="array" ref="I713">IFERROR(IF(G713="","",INDEX(Avaliações!H$2:H$688,MATCH($A713&amp;$G713,Avaliações!$A$2:$A$688&amp;Avaliações!$G$2:$G$688,FALSE))),"")</f>
        <v/>
      </c>
      <c r="J713" s="138" t="str">
        <f t="array" ref="J713">IFERROR(IF(E713="","",INDEX(Avaliações!I$2:I$1247,MATCH($A713&amp;$G713,Avaliações!$A$2:$A$1247&amp;Avaliações!$G$2:$G$1247,FALSE))),"")</f>
        <v/>
      </c>
      <c r="K713" s="178"/>
    </row>
    <row r="714" spans="1:11" x14ac:dyDescent="0.25">
      <c r="A714" s="96"/>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6"/>
      <c r="H714" s="126"/>
      <c r="I714" s="135" t="str">
        <f t="array" ref="I714">IFERROR(IF(G714="","",INDEX(Avaliações!H$2:H$688,MATCH($A714&amp;$G714,Avaliações!$A$2:$A$688&amp;Avaliações!$G$2:$G$688,FALSE))),"")</f>
        <v/>
      </c>
      <c r="J714" s="138" t="str">
        <f t="array" ref="J714">IFERROR(IF(E714="","",INDEX(Avaliações!I$2:I$1247,MATCH($A714&amp;$G714,Avaliações!$A$2:$A$1247&amp;Avaliações!$G$2:$G$1247,FALSE))),"")</f>
        <v/>
      </c>
      <c r="K714" s="178"/>
    </row>
    <row r="715" spans="1:11" x14ac:dyDescent="0.25">
      <c r="A715" s="96"/>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6"/>
      <c r="H715" s="126"/>
      <c r="I715" s="135" t="str">
        <f t="array" ref="I715">IFERROR(IF(G715="","",INDEX(Avaliações!H$2:H$688,MATCH($A715&amp;$G715,Avaliações!$A$2:$A$688&amp;Avaliações!$G$2:$G$688,FALSE))),"")</f>
        <v/>
      </c>
      <c r="J715" s="138" t="str">
        <f t="array" ref="J715">IFERROR(IF(E715="","",INDEX(Avaliações!I$2:I$1247,MATCH($A715&amp;$G715,Avaliações!$A$2:$A$1247&amp;Avaliações!$G$2:$G$1247,FALSE))),"")</f>
        <v/>
      </c>
      <c r="K715" s="178"/>
    </row>
    <row r="716" spans="1:11" x14ac:dyDescent="0.25">
      <c r="A716" s="96"/>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6"/>
      <c r="H716" s="126"/>
      <c r="I716" s="135" t="str">
        <f t="array" ref="I716">IFERROR(IF(G716="","",INDEX(Avaliações!H$2:H$688,MATCH($A716&amp;$G716,Avaliações!$A$2:$A$688&amp;Avaliações!$G$2:$G$688,FALSE))),"")</f>
        <v/>
      </c>
      <c r="J716" s="138" t="str">
        <f t="array" ref="J716">IFERROR(IF(E716="","",INDEX(Avaliações!I$2:I$1247,MATCH($A716&amp;$G716,Avaliações!$A$2:$A$1247&amp;Avaliações!$G$2:$G$1247,FALSE))),"")</f>
        <v/>
      </c>
      <c r="K716" s="178"/>
    </row>
    <row r="717" spans="1:11" x14ac:dyDescent="0.25">
      <c r="A717" s="96"/>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6"/>
      <c r="H717" s="126"/>
      <c r="I717" s="135" t="str">
        <f t="array" ref="I717">IFERROR(IF(G717="","",INDEX(Avaliações!H$2:H$688,MATCH($A717&amp;$G717,Avaliações!$A$2:$A$688&amp;Avaliações!$G$2:$G$688,FALSE))),"")</f>
        <v/>
      </c>
      <c r="J717" s="138" t="str">
        <f t="array" ref="J717">IFERROR(IF(E717="","",INDEX(Avaliações!I$2:I$1247,MATCH($A717&amp;$G717,Avaliações!$A$2:$A$1247&amp;Avaliações!$G$2:$G$1247,FALSE))),"")</f>
        <v/>
      </c>
      <c r="K717" s="178"/>
    </row>
    <row r="718" spans="1:11" x14ac:dyDescent="0.25">
      <c r="A718" s="96"/>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6"/>
      <c r="H718" s="126"/>
      <c r="I718" s="135" t="str">
        <f t="array" ref="I718">IFERROR(IF(G718="","",INDEX(Avaliações!H$2:H$688,MATCH($A718&amp;$G718,Avaliações!$A$2:$A$688&amp;Avaliações!$G$2:$G$688,FALSE))),"")</f>
        <v/>
      </c>
      <c r="J718" s="138" t="str">
        <f t="array" ref="J718">IFERROR(IF(E718="","",INDEX(Avaliações!I$2:I$1247,MATCH($A718&amp;$G718,Avaliações!$A$2:$A$1247&amp;Avaliações!$G$2:$G$1247,FALSE))),"")</f>
        <v/>
      </c>
      <c r="K718" s="178"/>
    </row>
    <row r="719" spans="1:11" x14ac:dyDescent="0.25">
      <c r="A719" s="96"/>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6"/>
      <c r="H719" s="126"/>
      <c r="I719" s="135" t="str">
        <f t="array" ref="I719">IFERROR(IF(G719="","",INDEX(Avaliações!H$2:H$688,MATCH($A719&amp;$G719,Avaliações!$A$2:$A$688&amp;Avaliações!$G$2:$G$688,FALSE))),"")</f>
        <v/>
      </c>
      <c r="J719" s="138" t="str">
        <f t="array" ref="J719">IFERROR(IF(E719="","",INDEX(Avaliações!I$2:I$1247,MATCH($A719&amp;$G719,Avaliações!$A$2:$A$1247&amp;Avaliações!$G$2:$G$1247,FALSE))),"")</f>
        <v/>
      </c>
      <c r="K719" s="178"/>
    </row>
    <row r="720" spans="1:11" x14ac:dyDescent="0.25">
      <c r="A720" s="96"/>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6"/>
      <c r="H720" s="126"/>
      <c r="I720" s="135" t="str">
        <f t="array" ref="I720">IFERROR(IF(G720="","",INDEX(Avaliações!H$2:H$688,MATCH($A720&amp;$G720,Avaliações!$A$2:$A$688&amp;Avaliações!$G$2:$G$688,FALSE))),"")</f>
        <v/>
      </c>
      <c r="J720" s="138" t="str">
        <f t="array" ref="J720">IFERROR(IF(E720="","",INDEX(Avaliações!I$2:I$1247,MATCH($A720&amp;$G720,Avaliações!$A$2:$A$1247&amp;Avaliações!$G$2:$G$1247,FALSE))),"")</f>
        <v/>
      </c>
      <c r="K720" s="178"/>
    </row>
    <row r="721" spans="1:11" x14ac:dyDescent="0.25">
      <c r="A721" s="96"/>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6"/>
      <c r="H721" s="126"/>
      <c r="I721" s="135" t="str">
        <f t="array" ref="I721">IFERROR(IF(G721="","",INDEX(Avaliações!H$2:H$688,MATCH($A721&amp;$G721,Avaliações!$A$2:$A$688&amp;Avaliações!$G$2:$G$688,FALSE))),"")</f>
        <v/>
      </c>
      <c r="J721" s="138" t="str">
        <f t="array" ref="J721">IFERROR(IF(E721="","",INDEX(Avaliações!I$2:I$1247,MATCH($A721&amp;$G721,Avaliações!$A$2:$A$1247&amp;Avaliações!$G$2:$G$1247,FALSE))),"")</f>
        <v/>
      </c>
      <c r="K721" s="178"/>
    </row>
    <row r="722" spans="1:11" x14ac:dyDescent="0.25">
      <c r="A722" s="96"/>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6"/>
      <c r="H722" s="126"/>
      <c r="I722" s="135" t="str">
        <f t="array" ref="I722">IFERROR(IF(G722="","",INDEX(Avaliações!H$2:H$688,MATCH($A722&amp;$G722,Avaliações!$A$2:$A$688&amp;Avaliações!$G$2:$G$688,FALSE))),"")</f>
        <v/>
      </c>
      <c r="J722" s="138" t="str">
        <f t="array" ref="J722">IFERROR(IF(E722="","",INDEX(Avaliações!I$2:I$1247,MATCH($A722&amp;$G722,Avaliações!$A$2:$A$1247&amp;Avaliações!$G$2:$G$1247,FALSE))),"")</f>
        <v/>
      </c>
      <c r="K722" s="178"/>
    </row>
    <row r="723" spans="1:11" x14ac:dyDescent="0.25">
      <c r="A723" s="96"/>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6"/>
      <c r="H723" s="126"/>
      <c r="I723" s="135" t="str">
        <f t="array" ref="I723">IFERROR(IF(G723="","",INDEX(Avaliações!H$2:H$688,MATCH($A723&amp;$G723,Avaliações!$A$2:$A$688&amp;Avaliações!$G$2:$G$688,FALSE))),"")</f>
        <v/>
      </c>
      <c r="J723" s="138" t="str">
        <f t="array" ref="J723">IFERROR(IF(E723="","",INDEX(Avaliações!I$2:I$1247,MATCH($A723&amp;$G723,Avaliações!$A$2:$A$1247&amp;Avaliações!$G$2:$G$1247,FALSE))),"")</f>
        <v/>
      </c>
      <c r="K723" s="178"/>
    </row>
    <row r="724" spans="1:11" x14ac:dyDescent="0.25">
      <c r="A724" s="96"/>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6"/>
      <c r="H724" s="126"/>
      <c r="I724" s="135" t="str">
        <f t="array" ref="I724">IFERROR(IF(G724="","",INDEX(Avaliações!H$2:H$688,MATCH($A724&amp;$G724,Avaliações!$A$2:$A$688&amp;Avaliações!$G$2:$G$688,FALSE))),"")</f>
        <v/>
      </c>
      <c r="J724" s="138" t="str">
        <f t="array" ref="J724">IFERROR(IF(E724="","",INDEX(Avaliações!I$2:I$1247,MATCH($A724&amp;$G724,Avaliações!$A$2:$A$1247&amp;Avaliações!$G$2:$G$1247,FALSE))),"")</f>
        <v/>
      </c>
      <c r="K724" s="178"/>
    </row>
    <row r="725" spans="1:11" x14ac:dyDescent="0.25">
      <c r="A725" s="96"/>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6"/>
      <c r="H725" s="126"/>
      <c r="I725" s="135" t="str">
        <f t="array" ref="I725">IFERROR(IF(G725="","",INDEX(Avaliações!H$2:H$688,MATCH($A725&amp;$G725,Avaliações!$A$2:$A$688&amp;Avaliações!$G$2:$G$688,FALSE))),"")</f>
        <v/>
      </c>
      <c r="J725" s="138" t="str">
        <f t="array" ref="J725">IFERROR(IF(E725="","",INDEX(Avaliações!I$2:I$1247,MATCH($A725&amp;$G725,Avaliações!$A$2:$A$1247&amp;Avaliações!$G$2:$G$1247,FALSE))),"")</f>
        <v/>
      </c>
      <c r="K725" s="178"/>
    </row>
    <row r="726" spans="1:11" x14ac:dyDescent="0.25">
      <c r="A726" s="96"/>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6"/>
      <c r="H726" s="126"/>
      <c r="I726" s="135" t="str">
        <f t="array" ref="I726">IFERROR(IF(G726="","",INDEX(Avaliações!H$2:H$688,MATCH($A726&amp;$G726,Avaliações!$A$2:$A$688&amp;Avaliações!$G$2:$G$688,FALSE))),"")</f>
        <v/>
      </c>
      <c r="J726" s="138" t="str">
        <f t="array" ref="J726">IFERROR(IF(E726="","",INDEX(Avaliações!I$2:I$1247,MATCH($A726&amp;$G726,Avaliações!$A$2:$A$1247&amp;Avaliações!$G$2:$G$1247,FALSE))),"")</f>
        <v/>
      </c>
      <c r="K726" s="178"/>
    </row>
    <row r="727" spans="1:11" x14ac:dyDescent="0.25">
      <c r="A727" s="96"/>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6"/>
      <c r="H727" s="126"/>
      <c r="I727" s="135" t="str">
        <f t="array" ref="I727">IFERROR(IF(G727="","",INDEX(Avaliações!H$2:H$688,MATCH($A727&amp;$G727,Avaliações!$A$2:$A$688&amp;Avaliações!$G$2:$G$688,FALSE))),"")</f>
        <v/>
      </c>
      <c r="J727" s="138" t="str">
        <f t="array" ref="J727">IFERROR(IF(E727="","",INDEX(Avaliações!I$2:I$1247,MATCH($A727&amp;$G727,Avaliações!$A$2:$A$1247&amp;Avaliações!$G$2:$G$1247,FALSE))),"")</f>
        <v/>
      </c>
      <c r="K727" s="178"/>
    </row>
    <row r="728" spans="1:11" x14ac:dyDescent="0.25">
      <c r="A728" s="96"/>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6"/>
      <c r="H728" s="126"/>
      <c r="I728" s="135" t="str">
        <f t="array" ref="I728">IFERROR(IF(G728="","",INDEX(Avaliações!H$2:H$688,MATCH($A728&amp;$G728,Avaliações!$A$2:$A$688&amp;Avaliações!$G$2:$G$688,FALSE))),"")</f>
        <v/>
      </c>
      <c r="J728" s="138" t="str">
        <f t="array" ref="J728">IFERROR(IF(E728="","",INDEX(Avaliações!I$2:I$1247,MATCH($A728&amp;$G728,Avaliações!$A$2:$A$1247&amp;Avaliações!$G$2:$G$1247,FALSE))),"")</f>
        <v/>
      </c>
      <c r="K728" s="178"/>
    </row>
    <row r="729" spans="1:11" x14ac:dyDescent="0.25">
      <c r="A729" s="96"/>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6"/>
      <c r="H729" s="126"/>
      <c r="I729" s="135" t="str">
        <f t="array" ref="I729">IFERROR(IF(G729="","",INDEX(Avaliações!H$2:H$688,MATCH($A729&amp;$G729,Avaliações!$A$2:$A$688&amp;Avaliações!$G$2:$G$688,FALSE))),"")</f>
        <v/>
      </c>
      <c r="J729" s="138" t="str">
        <f t="array" ref="J729">IFERROR(IF(E729="","",INDEX(Avaliações!I$2:I$1247,MATCH($A729&amp;$G729,Avaliações!$A$2:$A$1247&amp;Avaliações!$G$2:$G$1247,FALSE))),"")</f>
        <v/>
      </c>
      <c r="K729" s="178"/>
    </row>
    <row r="730" spans="1:11" x14ac:dyDescent="0.25">
      <c r="A730" s="96"/>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6"/>
      <c r="H730" s="126"/>
      <c r="I730" s="135" t="str">
        <f t="array" ref="I730">IFERROR(IF(G730="","",INDEX(Avaliações!H$2:H$688,MATCH($A730&amp;$G730,Avaliações!$A$2:$A$688&amp;Avaliações!$G$2:$G$688,FALSE))),"")</f>
        <v/>
      </c>
      <c r="J730" s="138" t="str">
        <f t="array" ref="J730">IFERROR(IF(E730="","",INDEX(Avaliações!I$2:I$1247,MATCH($A730&amp;$G730,Avaliações!$A$2:$A$1247&amp;Avaliações!$G$2:$G$1247,FALSE))),"")</f>
        <v/>
      </c>
      <c r="K730" s="178"/>
    </row>
    <row r="731" spans="1:11" x14ac:dyDescent="0.25">
      <c r="A731" s="96"/>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6"/>
      <c r="H731" s="126"/>
      <c r="I731" s="135" t="str">
        <f t="array" ref="I731">IFERROR(IF(G731="","",INDEX(Avaliações!H$2:H$688,MATCH($A731&amp;$G731,Avaliações!$A$2:$A$688&amp;Avaliações!$G$2:$G$688,FALSE))),"")</f>
        <v/>
      </c>
      <c r="J731" s="138" t="str">
        <f t="array" ref="J731">IFERROR(IF(E731="","",INDEX(Avaliações!I$2:I$1247,MATCH($A731&amp;$G731,Avaliações!$A$2:$A$1247&amp;Avaliações!$G$2:$G$1247,FALSE))),"")</f>
        <v/>
      </c>
      <c r="K731" s="178"/>
    </row>
    <row r="732" spans="1:11" x14ac:dyDescent="0.25">
      <c r="A732" s="96"/>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6"/>
      <c r="H732" s="126"/>
      <c r="I732" s="135" t="str">
        <f t="array" ref="I732">IFERROR(IF(G732="","",INDEX(Avaliações!H$2:H$688,MATCH($A732&amp;$G732,Avaliações!$A$2:$A$688&amp;Avaliações!$G$2:$G$688,FALSE))),"")</f>
        <v/>
      </c>
      <c r="J732" s="138" t="str">
        <f t="array" ref="J732">IFERROR(IF(E732="","",INDEX(Avaliações!I$2:I$1247,MATCH($A732&amp;$G732,Avaliações!$A$2:$A$1247&amp;Avaliações!$G$2:$G$1247,FALSE))),"")</f>
        <v/>
      </c>
      <c r="K732" s="178"/>
    </row>
    <row r="733" spans="1:11" x14ac:dyDescent="0.25">
      <c r="A733" s="96"/>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6"/>
      <c r="H733" s="126"/>
      <c r="I733" s="135" t="str">
        <f t="array" ref="I733">IFERROR(IF(G733="","",INDEX(Avaliações!H$2:H$688,MATCH($A733&amp;$G733,Avaliações!$A$2:$A$688&amp;Avaliações!$G$2:$G$688,FALSE))),"")</f>
        <v/>
      </c>
      <c r="J733" s="138" t="str">
        <f t="array" ref="J733">IFERROR(IF(E733="","",INDEX(Avaliações!I$2:I$1247,MATCH($A733&amp;$G733,Avaliações!$A$2:$A$1247&amp;Avaliações!$G$2:$G$1247,FALSE))),"")</f>
        <v/>
      </c>
      <c r="K733" s="178"/>
    </row>
    <row r="734" spans="1:11" x14ac:dyDescent="0.25">
      <c r="A734" s="96"/>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6"/>
      <c r="H734" s="126"/>
      <c r="I734" s="135" t="str">
        <f t="array" ref="I734">IFERROR(IF(G734="","",INDEX(Avaliações!H$2:H$688,MATCH($A734&amp;$G734,Avaliações!$A$2:$A$688&amp;Avaliações!$G$2:$G$688,FALSE))),"")</f>
        <v/>
      </c>
      <c r="J734" s="138" t="str">
        <f t="array" ref="J734">IFERROR(IF(E734="","",INDEX(Avaliações!I$2:I$1247,MATCH($A734&amp;$G734,Avaliações!$A$2:$A$1247&amp;Avaliações!$G$2:$G$1247,FALSE))),"")</f>
        <v/>
      </c>
      <c r="K734" s="178"/>
    </row>
    <row r="735" spans="1:11" x14ac:dyDescent="0.25">
      <c r="A735" s="96"/>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6"/>
      <c r="H735" s="126"/>
      <c r="I735" s="135" t="str">
        <f t="array" ref="I735">IFERROR(IF(G735="","",INDEX(Avaliações!H$2:H$688,MATCH($A735&amp;$G735,Avaliações!$A$2:$A$688&amp;Avaliações!$G$2:$G$688,FALSE))),"")</f>
        <v/>
      </c>
      <c r="J735" s="138" t="str">
        <f t="array" ref="J735">IFERROR(IF(E735="","",INDEX(Avaliações!I$2:I$1247,MATCH($A735&amp;$G735,Avaliações!$A$2:$A$1247&amp;Avaliações!$G$2:$G$1247,FALSE))),"")</f>
        <v/>
      </c>
      <c r="K735" s="178"/>
    </row>
    <row r="736" spans="1:11" x14ac:dyDescent="0.25">
      <c r="A736" s="96"/>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6"/>
      <c r="H736" s="126"/>
      <c r="I736" s="135" t="str">
        <f t="array" ref="I736">IFERROR(IF(G736="","",INDEX(Avaliações!H$2:H$688,MATCH($A736&amp;$G736,Avaliações!$A$2:$A$688&amp;Avaliações!$G$2:$G$688,FALSE))),"")</f>
        <v/>
      </c>
      <c r="J736" s="138" t="str">
        <f t="array" ref="J736">IFERROR(IF(E736="","",INDEX(Avaliações!I$2:I$1247,MATCH($A736&amp;$G736,Avaliações!$A$2:$A$1247&amp;Avaliações!$G$2:$G$1247,FALSE))),"")</f>
        <v/>
      </c>
      <c r="K736" s="178"/>
    </row>
    <row r="737" spans="1:11" x14ac:dyDescent="0.25">
      <c r="A737" s="96"/>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6"/>
      <c r="H737" s="126"/>
      <c r="I737" s="135" t="str">
        <f t="array" ref="I737">IFERROR(IF(G737="","",INDEX(Avaliações!H$2:H$688,MATCH($A737&amp;$G737,Avaliações!$A$2:$A$688&amp;Avaliações!$G$2:$G$688,FALSE))),"")</f>
        <v/>
      </c>
      <c r="J737" s="138" t="str">
        <f t="array" ref="J737">IFERROR(IF(E737="","",INDEX(Avaliações!I$2:I$1247,MATCH($A737&amp;$G737,Avaliações!$A$2:$A$1247&amp;Avaliações!$G$2:$G$1247,FALSE))),"")</f>
        <v/>
      </c>
      <c r="K737" s="178"/>
    </row>
    <row r="738" spans="1:11" x14ac:dyDescent="0.25">
      <c r="A738" s="96"/>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6"/>
      <c r="H738" s="126"/>
      <c r="I738" s="135" t="str">
        <f t="array" ref="I738">IFERROR(IF(G738="","",INDEX(Avaliações!H$2:H$688,MATCH($A738&amp;$G738,Avaliações!$A$2:$A$688&amp;Avaliações!$G$2:$G$688,FALSE))),"")</f>
        <v/>
      </c>
      <c r="J738" s="138" t="str">
        <f t="array" ref="J738">IFERROR(IF(E738="","",INDEX(Avaliações!I$2:I$1247,MATCH($A738&amp;$G738,Avaliações!$A$2:$A$1247&amp;Avaliações!$G$2:$G$1247,FALSE))),"")</f>
        <v/>
      </c>
      <c r="K738" s="178"/>
    </row>
    <row r="739" spans="1:11" x14ac:dyDescent="0.25">
      <c r="A739" s="96"/>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6"/>
      <c r="H739" s="126"/>
      <c r="I739" s="135" t="str">
        <f t="array" ref="I739">IFERROR(IF(G739="","",INDEX(Avaliações!H$2:H$688,MATCH($A739&amp;$G739,Avaliações!$A$2:$A$688&amp;Avaliações!$G$2:$G$688,FALSE))),"")</f>
        <v/>
      </c>
      <c r="J739" s="138" t="str">
        <f t="array" ref="J739">IFERROR(IF(E739="","",INDEX(Avaliações!I$2:I$1247,MATCH($A739&amp;$G739,Avaliações!$A$2:$A$1247&amp;Avaliações!$G$2:$G$1247,FALSE))),"")</f>
        <v/>
      </c>
      <c r="K739" s="178"/>
    </row>
    <row r="740" spans="1:11" x14ac:dyDescent="0.25">
      <c r="A740" s="96"/>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6"/>
      <c r="H740" s="126"/>
      <c r="I740" s="135" t="str">
        <f t="array" ref="I740">IFERROR(IF(G740="","",INDEX(Avaliações!H$2:H$688,MATCH($A740&amp;$G740,Avaliações!$A$2:$A$688&amp;Avaliações!$G$2:$G$688,FALSE))),"")</f>
        <v/>
      </c>
      <c r="J740" s="138" t="str">
        <f t="array" ref="J740">IFERROR(IF(E740="","",INDEX(Avaliações!I$2:I$1247,MATCH($A740&amp;$G740,Avaliações!$A$2:$A$1247&amp;Avaliações!$G$2:$G$1247,FALSE))),"")</f>
        <v/>
      </c>
      <c r="K740" s="178"/>
    </row>
    <row r="741" spans="1:11" x14ac:dyDescent="0.25">
      <c r="A741" s="96"/>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6"/>
      <c r="H741" s="126"/>
      <c r="I741" s="135" t="str">
        <f t="array" ref="I741">IFERROR(IF(G741="","",INDEX(Avaliações!H$2:H$688,MATCH($A741&amp;$G741,Avaliações!$A$2:$A$688&amp;Avaliações!$G$2:$G$688,FALSE))),"")</f>
        <v/>
      </c>
      <c r="J741" s="138" t="str">
        <f t="array" ref="J741">IFERROR(IF(E741="","",INDEX(Avaliações!I$2:I$1247,MATCH($A741&amp;$G741,Avaliações!$A$2:$A$1247&amp;Avaliações!$G$2:$G$1247,FALSE))),"")</f>
        <v/>
      </c>
      <c r="K741" s="178"/>
    </row>
    <row r="742" spans="1:11" x14ac:dyDescent="0.25">
      <c r="A742" s="96"/>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6"/>
      <c r="H742" s="126"/>
      <c r="I742" s="135" t="str">
        <f t="array" ref="I742">IFERROR(IF(G742="","",INDEX(Avaliações!H$2:H$688,MATCH($A742&amp;$G742,Avaliações!$A$2:$A$688&amp;Avaliações!$G$2:$G$688,FALSE))),"")</f>
        <v/>
      </c>
      <c r="J742" s="138" t="str">
        <f t="array" ref="J742">IFERROR(IF(E742="","",INDEX(Avaliações!I$2:I$1247,MATCH($A742&amp;$G742,Avaliações!$A$2:$A$1247&amp;Avaliações!$G$2:$G$1247,FALSE))),"")</f>
        <v/>
      </c>
      <c r="K742" s="178"/>
    </row>
    <row r="743" spans="1:11" x14ac:dyDescent="0.25">
      <c r="A743" s="96"/>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6"/>
      <c r="H743" s="126"/>
      <c r="I743" s="135" t="str">
        <f t="array" ref="I743">IFERROR(IF(G743="","",INDEX(Avaliações!H$2:H$688,MATCH($A743&amp;$G743,Avaliações!$A$2:$A$688&amp;Avaliações!$G$2:$G$688,FALSE))),"")</f>
        <v/>
      </c>
      <c r="J743" s="138" t="str">
        <f t="array" ref="J743">IFERROR(IF(E743="","",INDEX(Avaliações!I$2:I$1247,MATCH($A743&amp;$G743,Avaliações!$A$2:$A$1247&amp;Avaliações!$G$2:$G$1247,FALSE))),"")</f>
        <v/>
      </c>
      <c r="K743" s="178"/>
    </row>
    <row r="744" spans="1:11" x14ac:dyDescent="0.25">
      <c r="A744" s="96"/>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6"/>
      <c r="H744" s="126"/>
      <c r="I744" s="135" t="str">
        <f t="array" ref="I744">IFERROR(IF(G744="","",INDEX(Avaliações!H$2:H$688,MATCH($A744&amp;$G744,Avaliações!$A$2:$A$688&amp;Avaliações!$G$2:$G$688,FALSE))),"")</f>
        <v/>
      </c>
      <c r="J744" s="138" t="str">
        <f t="array" ref="J744">IFERROR(IF(E744="","",INDEX(Avaliações!I$2:I$1247,MATCH($A744&amp;$G744,Avaliações!$A$2:$A$1247&amp;Avaliações!$G$2:$G$1247,FALSE))),"")</f>
        <v/>
      </c>
      <c r="K744" s="178"/>
    </row>
    <row r="745" spans="1:11" x14ac:dyDescent="0.25">
      <c r="A745" s="96"/>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6"/>
      <c r="H745" s="126"/>
      <c r="I745" s="135" t="str">
        <f t="array" ref="I745">IFERROR(IF(G745="","",INDEX(Avaliações!H$2:H$688,MATCH($A745&amp;$G745,Avaliações!$A$2:$A$688&amp;Avaliações!$G$2:$G$688,FALSE))),"")</f>
        <v/>
      </c>
      <c r="J745" s="138" t="str">
        <f t="array" ref="J745">IFERROR(IF(E745="","",INDEX(Avaliações!I$2:I$1247,MATCH($A745&amp;$G745,Avaliações!$A$2:$A$1247&amp;Avaliações!$G$2:$G$1247,FALSE))),"")</f>
        <v/>
      </c>
      <c r="K745" s="178"/>
    </row>
    <row r="746" spans="1:11" x14ac:dyDescent="0.25">
      <c r="A746" s="96"/>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6"/>
      <c r="H746" s="126"/>
      <c r="I746" s="135" t="str">
        <f t="array" ref="I746">IFERROR(IF(G746="","",INDEX(Avaliações!H$2:H$688,MATCH($A746&amp;$G746,Avaliações!$A$2:$A$688&amp;Avaliações!$G$2:$G$688,FALSE))),"")</f>
        <v/>
      </c>
      <c r="J746" s="138" t="str">
        <f t="array" ref="J746">IFERROR(IF(E746="","",INDEX(Avaliações!I$2:I$1247,MATCH($A746&amp;$G746,Avaliações!$A$2:$A$1247&amp;Avaliações!$G$2:$G$1247,FALSE))),"")</f>
        <v/>
      </c>
      <c r="K746" s="178"/>
    </row>
    <row r="747" spans="1:11" x14ac:dyDescent="0.25">
      <c r="A747" s="96"/>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6"/>
      <c r="H747" s="126"/>
      <c r="I747" s="135" t="str">
        <f t="array" ref="I747">IFERROR(IF(G747="","",INDEX(Avaliações!H$2:H$688,MATCH($A747&amp;$G747,Avaliações!$A$2:$A$688&amp;Avaliações!$G$2:$G$688,FALSE))),"")</f>
        <v/>
      </c>
      <c r="J747" s="138" t="str">
        <f t="array" ref="J747">IFERROR(IF(E747="","",INDEX(Avaliações!I$2:I$1247,MATCH($A747&amp;$G747,Avaliações!$A$2:$A$1247&amp;Avaliações!$G$2:$G$1247,FALSE))),"")</f>
        <v/>
      </c>
      <c r="K747" s="178"/>
    </row>
    <row r="748" spans="1:11" x14ac:dyDescent="0.25">
      <c r="A748" s="96"/>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6"/>
      <c r="H748" s="126"/>
      <c r="I748" s="135" t="str">
        <f t="array" ref="I748">IFERROR(IF(G748="","",INDEX(Avaliações!H$2:H$688,MATCH($A748&amp;$G748,Avaliações!$A$2:$A$688&amp;Avaliações!$G$2:$G$688,FALSE))),"")</f>
        <v/>
      </c>
      <c r="J748" s="138" t="str">
        <f t="array" ref="J748">IFERROR(IF(E748="","",INDEX(Avaliações!I$2:I$1247,MATCH($A748&amp;$G748,Avaliações!$A$2:$A$1247&amp;Avaliações!$G$2:$G$1247,FALSE))),"")</f>
        <v/>
      </c>
      <c r="K748" s="178"/>
    </row>
    <row r="749" spans="1:11" x14ac:dyDescent="0.25">
      <c r="A749" s="96"/>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6"/>
      <c r="H749" s="126"/>
      <c r="I749" s="135" t="str">
        <f t="array" ref="I749">IFERROR(IF(G749="","",INDEX(Avaliações!H$2:H$688,MATCH($A749&amp;$G749,Avaliações!$A$2:$A$688&amp;Avaliações!$G$2:$G$688,FALSE))),"")</f>
        <v/>
      </c>
      <c r="J749" s="138" t="str">
        <f t="array" ref="J749">IFERROR(IF(E749="","",INDEX(Avaliações!I$2:I$1247,MATCH($A749&amp;$G749,Avaliações!$A$2:$A$1247&amp;Avaliações!$G$2:$G$1247,FALSE))),"")</f>
        <v/>
      </c>
      <c r="K749" s="178"/>
    </row>
    <row r="750" spans="1:11" x14ac:dyDescent="0.25">
      <c r="A750" s="96"/>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6"/>
      <c r="H750" s="126"/>
      <c r="I750" s="135" t="str">
        <f t="array" ref="I750">IFERROR(IF(G750="","",INDEX(Avaliações!H$2:H$688,MATCH($A750&amp;$G750,Avaliações!$A$2:$A$688&amp;Avaliações!$G$2:$G$688,FALSE))),"")</f>
        <v/>
      </c>
      <c r="J750" s="138" t="str">
        <f t="array" ref="J750">IFERROR(IF(E750="","",INDEX(Avaliações!I$2:I$1247,MATCH($A750&amp;$G750,Avaliações!$A$2:$A$1247&amp;Avaliações!$G$2:$G$1247,FALSE))),"")</f>
        <v/>
      </c>
      <c r="K750" s="178"/>
    </row>
    <row r="751" spans="1:11" x14ac:dyDescent="0.25">
      <c r="A751" s="96"/>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6"/>
      <c r="H751" s="126"/>
      <c r="I751" s="135" t="str">
        <f t="array" ref="I751">IFERROR(IF(G751="","",INDEX(Avaliações!H$2:H$688,MATCH($A751&amp;$G751,Avaliações!$A$2:$A$688&amp;Avaliações!$G$2:$G$688,FALSE))),"")</f>
        <v/>
      </c>
      <c r="J751" s="138" t="str">
        <f t="array" ref="J751">IFERROR(IF(E751="","",INDEX(Avaliações!I$2:I$1247,MATCH($A751&amp;$G751,Avaliações!$A$2:$A$1247&amp;Avaliações!$G$2:$G$1247,FALSE))),"")</f>
        <v/>
      </c>
      <c r="K751" s="178"/>
    </row>
    <row r="752" spans="1:11" x14ac:dyDescent="0.25">
      <c r="A752" s="96"/>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6"/>
      <c r="H752" s="126"/>
      <c r="I752" s="135" t="str">
        <f t="array" ref="I752">IFERROR(IF(G752="","",INDEX(Avaliações!H$2:H$688,MATCH($A752&amp;$G752,Avaliações!$A$2:$A$688&amp;Avaliações!$G$2:$G$688,FALSE))),"")</f>
        <v/>
      </c>
      <c r="J752" s="138" t="str">
        <f t="array" ref="J752">IFERROR(IF(E752="","",INDEX(Avaliações!I$2:I$1247,MATCH($A752&amp;$G752,Avaliações!$A$2:$A$1247&amp;Avaliações!$G$2:$G$1247,FALSE))),"")</f>
        <v/>
      </c>
      <c r="K752" s="178"/>
    </row>
    <row r="753" spans="1:11" x14ac:dyDescent="0.25">
      <c r="A753" s="96"/>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6"/>
      <c r="H753" s="126"/>
      <c r="I753" s="135" t="str">
        <f t="array" ref="I753">IFERROR(IF(G753="","",INDEX(Avaliações!H$2:H$688,MATCH($A753&amp;$G753,Avaliações!$A$2:$A$688&amp;Avaliações!$G$2:$G$688,FALSE))),"")</f>
        <v/>
      </c>
      <c r="J753" s="138" t="str">
        <f t="array" ref="J753">IFERROR(IF(E753="","",INDEX(Avaliações!I$2:I$1247,MATCH($A753&amp;$G753,Avaliações!$A$2:$A$1247&amp;Avaliações!$G$2:$G$1247,FALSE))),"")</f>
        <v/>
      </c>
      <c r="K753" s="178"/>
    </row>
    <row r="754" spans="1:11" x14ac:dyDescent="0.25">
      <c r="A754" s="96"/>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6"/>
      <c r="H754" s="126"/>
      <c r="I754" s="135" t="str">
        <f t="array" ref="I754">IFERROR(IF(G754="","",INDEX(Avaliações!H$2:H$688,MATCH($A754&amp;$G754,Avaliações!$A$2:$A$688&amp;Avaliações!$G$2:$G$688,FALSE))),"")</f>
        <v/>
      </c>
      <c r="J754" s="138" t="str">
        <f t="array" ref="J754">IFERROR(IF(E754="","",INDEX(Avaliações!I$2:I$1247,MATCH($A754&amp;$G754,Avaliações!$A$2:$A$1247&amp;Avaliações!$G$2:$G$1247,FALSE))),"")</f>
        <v/>
      </c>
      <c r="K754" s="178"/>
    </row>
    <row r="755" spans="1:11" x14ac:dyDescent="0.25">
      <c r="A755" s="96"/>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6"/>
      <c r="H755" s="126"/>
      <c r="I755" s="135" t="str">
        <f t="array" ref="I755">IFERROR(IF(G755="","",INDEX(Avaliações!H$2:H$688,MATCH($A755&amp;$G755,Avaliações!$A$2:$A$688&amp;Avaliações!$G$2:$G$688,FALSE))),"")</f>
        <v/>
      </c>
      <c r="J755" s="138" t="str">
        <f t="array" ref="J755">IFERROR(IF(E755="","",INDEX(Avaliações!I$2:I$1247,MATCH($A755&amp;$G755,Avaliações!$A$2:$A$1247&amp;Avaliações!$G$2:$G$1247,FALSE))),"")</f>
        <v/>
      </c>
      <c r="K755" s="178"/>
    </row>
    <row r="756" spans="1:11" x14ac:dyDescent="0.25">
      <c r="A756" s="96"/>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6"/>
      <c r="H756" s="126"/>
      <c r="I756" s="135" t="str">
        <f t="array" ref="I756">IFERROR(IF(G756="","",INDEX(Avaliações!H$2:H$688,MATCH($A756&amp;$G756,Avaliações!$A$2:$A$688&amp;Avaliações!$G$2:$G$688,FALSE))),"")</f>
        <v/>
      </c>
      <c r="J756" s="138" t="str">
        <f t="array" ref="J756">IFERROR(IF(E756="","",INDEX(Avaliações!I$2:I$1247,MATCH($A756&amp;$G756,Avaliações!$A$2:$A$1247&amp;Avaliações!$G$2:$G$1247,FALSE))),"")</f>
        <v/>
      </c>
      <c r="K756" s="178"/>
    </row>
    <row r="757" spans="1:11" x14ac:dyDescent="0.25">
      <c r="A757" s="96"/>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6"/>
      <c r="H757" s="126"/>
      <c r="I757" s="135" t="str">
        <f t="array" ref="I757">IFERROR(IF(G757="","",INDEX(Avaliações!H$2:H$688,MATCH($A757&amp;$G757,Avaliações!$A$2:$A$688&amp;Avaliações!$G$2:$G$688,FALSE))),"")</f>
        <v/>
      </c>
      <c r="J757" s="138" t="str">
        <f t="array" ref="J757">IFERROR(IF(E757="","",INDEX(Avaliações!I$2:I$1247,MATCH($A757&amp;$G757,Avaliações!$A$2:$A$1247&amp;Avaliações!$G$2:$G$1247,FALSE))),"")</f>
        <v/>
      </c>
      <c r="K757" s="178"/>
    </row>
    <row r="758" spans="1:11" x14ac:dyDescent="0.25">
      <c r="A758" s="96"/>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6"/>
      <c r="H758" s="126"/>
      <c r="I758" s="135" t="str">
        <f t="array" ref="I758">IFERROR(IF(G758="","",INDEX(Avaliações!H$2:H$688,MATCH($A758&amp;$G758,Avaliações!$A$2:$A$688&amp;Avaliações!$G$2:$G$688,FALSE))),"")</f>
        <v/>
      </c>
      <c r="J758" s="138" t="str">
        <f t="array" ref="J758">IFERROR(IF(E758="","",INDEX(Avaliações!I$2:I$1247,MATCH($A758&amp;$G758,Avaliações!$A$2:$A$1247&amp;Avaliações!$G$2:$G$1247,FALSE))),"")</f>
        <v/>
      </c>
      <c r="K758" s="178"/>
    </row>
    <row r="759" spans="1:11" x14ac:dyDescent="0.25">
      <c r="A759" s="96"/>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6"/>
      <c r="H759" s="126"/>
      <c r="I759" s="135" t="str">
        <f t="array" ref="I759">IFERROR(IF(G759="","",INDEX(Avaliações!H$2:H$688,MATCH($A759&amp;$G759,Avaliações!$A$2:$A$688&amp;Avaliações!$G$2:$G$688,FALSE))),"")</f>
        <v/>
      </c>
      <c r="J759" s="138" t="str">
        <f t="array" ref="J759">IFERROR(IF(E759="","",INDEX(Avaliações!I$2:I$1247,MATCH($A759&amp;$G759,Avaliações!$A$2:$A$1247&amp;Avaliações!$G$2:$G$1247,FALSE))),"")</f>
        <v/>
      </c>
      <c r="K759" s="178"/>
    </row>
    <row r="760" spans="1:11" x14ac:dyDescent="0.25">
      <c r="A760" s="96"/>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6"/>
      <c r="H760" s="126"/>
      <c r="I760" s="135" t="str">
        <f t="array" ref="I760">IFERROR(IF(G760="","",INDEX(Avaliações!H$2:H$688,MATCH($A760&amp;$G760,Avaliações!$A$2:$A$688&amp;Avaliações!$G$2:$G$688,FALSE))),"")</f>
        <v/>
      </c>
      <c r="J760" s="138" t="str">
        <f t="array" ref="J760">IFERROR(IF(E760="","",INDEX(Avaliações!I$2:I$1247,MATCH($A760&amp;$G760,Avaliações!$A$2:$A$1247&amp;Avaliações!$G$2:$G$1247,FALSE))),"")</f>
        <v/>
      </c>
      <c r="K760" s="178"/>
    </row>
    <row r="761" spans="1:11" x14ac:dyDescent="0.25">
      <c r="A761" s="96"/>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6"/>
      <c r="H761" s="126"/>
      <c r="I761" s="135" t="str">
        <f t="array" ref="I761">IFERROR(IF(G761="","",INDEX(Avaliações!H$2:H$688,MATCH($A761&amp;$G761,Avaliações!$A$2:$A$688&amp;Avaliações!$G$2:$G$688,FALSE))),"")</f>
        <v/>
      </c>
      <c r="J761" s="138" t="str">
        <f t="array" ref="J761">IFERROR(IF(E761="","",INDEX(Avaliações!I$2:I$1247,MATCH($A761&amp;$G761,Avaliações!$A$2:$A$1247&amp;Avaliações!$G$2:$G$1247,FALSE))),"")</f>
        <v/>
      </c>
      <c r="K761" s="178"/>
    </row>
    <row r="762" spans="1:11" x14ac:dyDescent="0.25">
      <c r="A762" s="96"/>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6"/>
      <c r="H762" s="126"/>
      <c r="I762" s="135" t="str">
        <f t="array" ref="I762">IFERROR(IF(G762="","",INDEX(Avaliações!H$2:H$688,MATCH($A762&amp;$G762,Avaliações!$A$2:$A$688&amp;Avaliações!$G$2:$G$688,FALSE))),"")</f>
        <v/>
      </c>
      <c r="J762" s="138" t="str">
        <f t="array" ref="J762">IFERROR(IF(E762="","",INDEX(Avaliações!I$2:I$1247,MATCH($A762&amp;$G762,Avaliações!$A$2:$A$1247&amp;Avaliações!$G$2:$G$1247,FALSE))),"")</f>
        <v/>
      </c>
      <c r="K762" s="178"/>
    </row>
    <row r="763" spans="1:11" x14ac:dyDescent="0.25">
      <c r="A763" s="96"/>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6"/>
      <c r="H763" s="126"/>
      <c r="I763" s="135" t="str">
        <f t="array" ref="I763">IFERROR(IF(G763="","",INDEX(Avaliações!H$2:H$688,MATCH($A763&amp;$G763,Avaliações!$A$2:$A$688&amp;Avaliações!$G$2:$G$688,FALSE))),"")</f>
        <v/>
      </c>
      <c r="J763" s="138" t="str">
        <f t="array" ref="J763">IFERROR(IF(E763="","",INDEX(Avaliações!I$2:I$1247,MATCH($A763&amp;$G763,Avaliações!$A$2:$A$1247&amp;Avaliações!$G$2:$G$1247,FALSE))),"")</f>
        <v/>
      </c>
      <c r="K763" s="178"/>
    </row>
    <row r="764" spans="1:11" x14ac:dyDescent="0.25">
      <c r="A764" s="96"/>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6"/>
      <c r="H764" s="126"/>
      <c r="I764" s="135" t="str">
        <f t="array" ref="I764">IFERROR(IF(G764="","",INDEX(Avaliações!H$2:H$688,MATCH($A764&amp;$G764,Avaliações!$A$2:$A$688&amp;Avaliações!$G$2:$G$688,FALSE))),"")</f>
        <v/>
      </c>
      <c r="J764" s="138" t="str">
        <f t="array" ref="J764">IFERROR(IF(E764="","",INDEX(Avaliações!I$2:I$1247,MATCH($A764&amp;$G764,Avaliações!$A$2:$A$1247&amp;Avaliações!$G$2:$G$1247,FALSE))),"")</f>
        <v/>
      </c>
      <c r="K764" s="178"/>
    </row>
    <row r="765" spans="1:11" x14ac:dyDescent="0.25">
      <c r="A765" s="96"/>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6"/>
      <c r="H765" s="126"/>
      <c r="I765" s="135" t="str">
        <f t="array" ref="I765">IFERROR(IF(G765="","",INDEX(Avaliações!H$2:H$688,MATCH($A765&amp;$G765,Avaliações!$A$2:$A$688&amp;Avaliações!$G$2:$G$688,FALSE))),"")</f>
        <v/>
      </c>
      <c r="J765" s="138" t="str">
        <f t="array" ref="J765">IFERROR(IF(E765="","",INDEX(Avaliações!I$2:I$1247,MATCH($A765&amp;$G765,Avaliações!$A$2:$A$1247&amp;Avaliações!$G$2:$G$1247,FALSE))),"")</f>
        <v/>
      </c>
      <c r="K765" s="178"/>
    </row>
    <row r="766" spans="1:11" x14ac:dyDescent="0.25">
      <c r="A766" s="96"/>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6"/>
      <c r="H766" s="126"/>
      <c r="I766" s="135" t="str">
        <f t="array" ref="I766">IFERROR(IF(G766="","",INDEX(Avaliações!H$2:H$688,MATCH($A766&amp;$G766,Avaliações!$A$2:$A$688&amp;Avaliações!$G$2:$G$688,FALSE))),"")</f>
        <v/>
      </c>
      <c r="J766" s="138" t="str">
        <f t="array" ref="J766">IFERROR(IF(E766="","",INDEX(Avaliações!I$2:I$1247,MATCH($A766&amp;$G766,Avaliações!$A$2:$A$1247&amp;Avaliações!$G$2:$G$1247,FALSE))),"")</f>
        <v/>
      </c>
      <c r="K766" s="178"/>
    </row>
    <row r="767" spans="1:11" x14ac:dyDescent="0.25">
      <c r="A767" s="96"/>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6"/>
      <c r="H767" s="126"/>
      <c r="I767" s="135" t="str">
        <f t="array" ref="I767">IFERROR(IF(G767="","",INDEX(Avaliações!H$2:H$688,MATCH($A767&amp;$G767,Avaliações!$A$2:$A$688&amp;Avaliações!$G$2:$G$688,FALSE))),"")</f>
        <v/>
      </c>
      <c r="J767" s="138" t="str">
        <f t="array" ref="J767">IFERROR(IF(E767="","",INDEX(Avaliações!I$2:I$1247,MATCH($A767&amp;$G767,Avaliações!$A$2:$A$1247&amp;Avaliações!$G$2:$G$1247,FALSE))),"")</f>
        <v/>
      </c>
      <c r="K767" s="178"/>
    </row>
    <row r="768" spans="1:11" x14ac:dyDescent="0.25">
      <c r="A768" s="96"/>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6"/>
      <c r="H768" s="126"/>
      <c r="I768" s="135" t="str">
        <f t="array" ref="I768">IFERROR(IF(G768="","",INDEX(Avaliações!H$2:H$688,MATCH($A768&amp;$G768,Avaliações!$A$2:$A$688&amp;Avaliações!$G$2:$G$688,FALSE))),"")</f>
        <v/>
      </c>
      <c r="J768" s="138" t="str">
        <f t="array" ref="J768">IFERROR(IF(E768="","",INDEX(Avaliações!I$2:I$1247,MATCH($A768&amp;$G768,Avaliações!$A$2:$A$1247&amp;Avaliações!$G$2:$G$1247,FALSE))),"")</f>
        <v/>
      </c>
      <c r="K768" s="178"/>
    </row>
    <row r="769" spans="1:11" x14ac:dyDescent="0.25">
      <c r="A769" s="96"/>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6"/>
      <c r="H769" s="126"/>
      <c r="I769" s="135" t="str">
        <f t="array" ref="I769">IFERROR(IF(G769="","",INDEX(Avaliações!H$2:H$688,MATCH($A769&amp;$G769,Avaliações!$A$2:$A$688&amp;Avaliações!$G$2:$G$688,FALSE))),"")</f>
        <v/>
      </c>
      <c r="J769" s="138" t="str">
        <f t="array" ref="J769">IFERROR(IF(E769="","",INDEX(Avaliações!I$2:I$1247,MATCH($A769&amp;$G769,Avaliações!$A$2:$A$1247&amp;Avaliações!$G$2:$G$1247,FALSE))),"")</f>
        <v/>
      </c>
      <c r="K769" s="178"/>
    </row>
    <row r="770" spans="1:11" x14ac:dyDescent="0.25">
      <c r="A770" s="96"/>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6"/>
      <c r="H770" s="126"/>
      <c r="I770" s="135" t="str">
        <f t="array" ref="I770">IFERROR(IF(G770="","",INDEX(Avaliações!H$2:H$688,MATCH($A770&amp;$G770,Avaliações!$A$2:$A$688&amp;Avaliações!$G$2:$G$688,FALSE))),"")</f>
        <v/>
      </c>
      <c r="J770" s="138" t="str">
        <f t="array" ref="J770">IFERROR(IF(E770="","",INDEX(Avaliações!I$2:I$1247,MATCH($A770&amp;$G770,Avaliações!$A$2:$A$1247&amp;Avaliações!$G$2:$G$1247,FALSE))),"")</f>
        <v/>
      </c>
      <c r="K770" s="178"/>
    </row>
    <row r="771" spans="1:11" x14ac:dyDescent="0.25">
      <c r="A771" s="96"/>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6"/>
      <c r="H771" s="126"/>
      <c r="I771" s="135" t="str">
        <f t="array" ref="I771">IFERROR(IF(G771="","",INDEX(Avaliações!H$2:H$688,MATCH($A771&amp;$G771,Avaliações!$A$2:$A$688&amp;Avaliações!$G$2:$G$688,FALSE))),"")</f>
        <v/>
      </c>
      <c r="J771" s="138" t="str">
        <f t="array" ref="J771">IFERROR(IF(E771="","",INDEX(Avaliações!I$2:I$1247,MATCH($A771&amp;$G771,Avaliações!$A$2:$A$1247&amp;Avaliações!$G$2:$G$1247,FALSE))),"")</f>
        <v/>
      </c>
      <c r="K771" s="178"/>
    </row>
    <row r="772" spans="1:11" x14ac:dyDescent="0.25">
      <c r="A772" s="96"/>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6"/>
      <c r="H772" s="126"/>
      <c r="I772" s="135" t="str">
        <f t="array" ref="I772">IFERROR(IF(G772="","",INDEX(Avaliações!H$2:H$688,MATCH($A772&amp;$G772,Avaliações!$A$2:$A$688&amp;Avaliações!$G$2:$G$688,FALSE))),"")</f>
        <v/>
      </c>
      <c r="J772" s="138" t="str">
        <f t="array" ref="J772">IFERROR(IF(E772="","",INDEX(Avaliações!I$2:I$1247,MATCH($A772&amp;$G772,Avaliações!$A$2:$A$1247&amp;Avaliações!$G$2:$G$1247,FALSE))),"")</f>
        <v/>
      </c>
      <c r="K772" s="178"/>
    </row>
    <row r="773" spans="1:11" x14ac:dyDescent="0.25">
      <c r="A773" s="96"/>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6"/>
      <c r="H773" s="126"/>
      <c r="I773" s="135" t="str">
        <f t="array" ref="I773">IFERROR(IF(G773="","",INDEX(Avaliações!H$2:H$688,MATCH($A773&amp;$G773,Avaliações!$A$2:$A$688&amp;Avaliações!$G$2:$G$688,FALSE))),"")</f>
        <v/>
      </c>
      <c r="J773" s="138" t="str">
        <f t="array" ref="J773">IFERROR(IF(E773="","",INDEX(Avaliações!I$2:I$1247,MATCH($A773&amp;$G773,Avaliações!$A$2:$A$1247&amp;Avaliações!$G$2:$G$1247,FALSE))),"")</f>
        <v/>
      </c>
      <c r="K773" s="178"/>
    </row>
    <row r="774" spans="1:11" x14ac:dyDescent="0.25">
      <c r="A774" s="96"/>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6"/>
      <c r="H774" s="126"/>
      <c r="I774" s="135" t="str">
        <f t="array" ref="I774">IFERROR(IF(G774="","",INDEX(Avaliações!H$2:H$688,MATCH($A774&amp;$G774,Avaliações!$A$2:$A$688&amp;Avaliações!$G$2:$G$688,FALSE))),"")</f>
        <v/>
      </c>
      <c r="J774" s="138" t="str">
        <f t="array" ref="J774">IFERROR(IF(E774="","",INDEX(Avaliações!I$2:I$1247,MATCH($A774&amp;$G774,Avaliações!$A$2:$A$1247&amp;Avaliações!$G$2:$G$1247,FALSE))),"")</f>
        <v/>
      </c>
      <c r="K774" s="178"/>
    </row>
    <row r="775" spans="1:11" x14ac:dyDescent="0.25">
      <c r="A775" s="96"/>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6"/>
      <c r="H775" s="126"/>
      <c r="I775" s="135" t="str">
        <f t="array" ref="I775">IFERROR(IF(G775="","",INDEX(Avaliações!H$2:H$688,MATCH($A775&amp;$G775,Avaliações!$A$2:$A$688&amp;Avaliações!$G$2:$G$688,FALSE))),"")</f>
        <v/>
      </c>
      <c r="J775" s="138" t="str">
        <f t="array" ref="J775">IFERROR(IF(E775="","",INDEX(Avaliações!I$2:I$1247,MATCH($A775&amp;$G775,Avaliações!$A$2:$A$1247&amp;Avaliações!$G$2:$G$1247,FALSE))),"")</f>
        <v/>
      </c>
      <c r="K775" s="178"/>
    </row>
    <row r="776" spans="1:11" x14ac:dyDescent="0.25">
      <c r="A776" s="96"/>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6"/>
      <c r="H776" s="126"/>
      <c r="I776" s="135" t="str">
        <f t="array" ref="I776">IFERROR(IF(G776="","",INDEX(Avaliações!H$2:H$688,MATCH($A776&amp;$G776,Avaliações!$A$2:$A$688&amp;Avaliações!$G$2:$G$688,FALSE))),"")</f>
        <v/>
      </c>
      <c r="J776" s="138" t="str">
        <f t="array" ref="J776">IFERROR(IF(E776="","",INDEX(Avaliações!I$2:I$1247,MATCH($A776&amp;$G776,Avaliações!$A$2:$A$1247&amp;Avaliações!$G$2:$G$1247,FALSE))),"")</f>
        <v/>
      </c>
      <c r="K776" s="178"/>
    </row>
    <row r="777" spans="1:11" x14ac:dyDescent="0.25">
      <c r="A777" s="96"/>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6"/>
      <c r="H777" s="126"/>
      <c r="I777" s="135" t="str">
        <f t="array" ref="I777">IFERROR(IF(G777="","",INDEX(Avaliações!H$2:H$688,MATCH($A777&amp;$G777,Avaliações!$A$2:$A$688&amp;Avaliações!$G$2:$G$688,FALSE))),"")</f>
        <v/>
      </c>
      <c r="J777" s="138" t="str">
        <f t="array" ref="J777">IFERROR(IF(E777="","",INDEX(Avaliações!I$2:I$1247,MATCH($A777&amp;$G777,Avaliações!$A$2:$A$1247&amp;Avaliações!$G$2:$G$1247,FALSE))),"")</f>
        <v/>
      </c>
      <c r="K777" s="178"/>
    </row>
    <row r="778" spans="1:11" x14ac:dyDescent="0.25">
      <c r="A778" s="96"/>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6"/>
      <c r="H778" s="126"/>
      <c r="I778" s="135" t="str">
        <f t="array" ref="I778">IFERROR(IF(G778="","",INDEX(Avaliações!H$2:H$688,MATCH($A778&amp;$G778,Avaliações!$A$2:$A$688&amp;Avaliações!$G$2:$G$688,FALSE))),"")</f>
        <v/>
      </c>
      <c r="J778" s="138" t="str">
        <f t="array" ref="J778">IFERROR(IF(E778="","",INDEX(Avaliações!I$2:I$1247,MATCH($A778&amp;$G778,Avaliações!$A$2:$A$1247&amp;Avaliações!$G$2:$G$1247,FALSE))),"")</f>
        <v/>
      </c>
      <c r="K778" s="178"/>
    </row>
    <row r="779" spans="1:11" x14ac:dyDescent="0.25">
      <c r="A779" s="96"/>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6"/>
      <c r="H779" s="126"/>
      <c r="I779" s="135" t="str">
        <f t="array" ref="I779">IFERROR(IF(G779="","",INDEX(Avaliações!H$2:H$688,MATCH($A779&amp;$G779,Avaliações!$A$2:$A$688&amp;Avaliações!$G$2:$G$688,FALSE))),"")</f>
        <v/>
      </c>
      <c r="J779" s="138" t="str">
        <f t="array" ref="J779">IFERROR(IF(E779="","",INDEX(Avaliações!I$2:I$1247,MATCH($A779&amp;$G779,Avaliações!$A$2:$A$1247&amp;Avaliações!$G$2:$G$1247,FALSE))),"")</f>
        <v/>
      </c>
      <c r="K779" s="178"/>
    </row>
    <row r="780" spans="1:11" x14ac:dyDescent="0.25">
      <c r="A780" s="96"/>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6"/>
      <c r="H780" s="126"/>
      <c r="I780" s="135" t="str">
        <f t="array" ref="I780">IFERROR(IF(G780="","",INDEX(Avaliações!H$2:H$688,MATCH($A780&amp;$G780,Avaliações!$A$2:$A$688&amp;Avaliações!$G$2:$G$688,FALSE))),"")</f>
        <v/>
      </c>
      <c r="J780" s="138" t="str">
        <f t="array" ref="J780">IFERROR(IF(E780="","",INDEX(Avaliações!I$2:I$1247,MATCH($A780&amp;$G780,Avaliações!$A$2:$A$1247&amp;Avaliações!$G$2:$G$1247,FALSE))),"")</f>
        <v/>
      </c>
      <c r="K780" s="178"/>
    </row>
    <row r="781" spans="1:11" x14ac:dyDescent="0.25">
      <c r="A781" s="96"/>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6"/>
      <c r="H781" s="126"/>
      <c r="I781" s="135" t="str">
        <f t="array" ref="I781">IFERROR(IF(G781="","",INDEX(Avaliações!H$2:H$688,MATCH($A781&amp;$G781,Avaliações!$A$2:$A$688&amp;Avaliações!$G$2:$G$688,FALSE))),"")</f>
        <v/>
      </c>
      <c r="J781" s="138" t="str">
        <f t="array" ref="J781">IFERROR(IF(E781="","",INDEX(Avaliações!I$2:I$1247,MATCH($A781&amp;$G781,Avaliações!$A$2:$A$1247&amp;Avaliações!$G$2:$G$1247,FALSE))),"")</f>
        <v/>
      </c>
      <c r="K781" s="178"/>
    </row>
    <row r="782" spans="1:11" x14ac:dyDescent="0.25">
      <c r="A782" s="96"/>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6"/>
      <c r="H782" s="126"/>
      <c r="I782" s="135" t="str">
        <f t="array" ref="I782">IFERROR(IF(G782="","",INDEX(Avaliações!H$2:H$688,MATCH($A782&amp;$G782,Avaliações!$A$2:$A$688&amp;Avaliações!$G$2:$G$688,FALSE))),"")</f>
        <v/>
      </c>
      <c r="J782" s="138" t="str">
        <f t="array" ref="J782">IFERROR(IF(E782="","",INDEX(Avaliações!I$2:I$1247,MATCH($A782&amp;$G782,Avaliações!$A$2:$A$1247&amp;Avaliações!$G$2:$G$1247,FALSE))),"")</f>
        <v/>
      </c>
      <c r="K782" s="178"/>
    </row>
    <row r="783" spans="1:11" x14ac:dyDescent="0.25">
      <c r="A783" s="96"/>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6"/>
      <c r="H783" s="126"/>
      <c r="I783" s="135" t="str">
        <f t="array" ref="I783">IFERROR(IF(G783="","",INDEX(Avaliações!H$2:H$688,MATCH($A783&amp;$G783,Avaliações!$A$2:$A$688&amp;Avaliações!$G$2:$G$688,FALSE))),"")</f>
        <v/>
      </c>
      <c r="J783" s="138" t="str">
        <f t="array" ref="J783">IFERROR(IF(E783="","",INDEX(Avaliações!I$2:I$1247,MATCH($A783&amp;$G783,Avaliações!$A$2:$A$1247&amp;Avaliações!$G$2:$G$1247,FALSE))),"")</f>
        <v/>
      </c>
      <c r="K783" s="178"/>
    </row>
    <row r="784" spans="1:11" x14ac:dyDescent="0.25">
      <c r="A784" s="96"/>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6"/>
      <c r="H784" s="126"/>
      <c r="I784" s="135" t="str">
        <f t="array" ref="I784">IFERROR(IF(G784="","",INDEX(Avaliações!H$2:H$688,MATCH($A784&amp;$G784,Avaliações!$A$2:$A$688&amp;Avaliações!$G$2:$G$688,FALSE))),"")</f>
        <v/>
      </c>
      <c r="J784" s="138" t="str">
        <f t="array" ref="J784">IFERROR(IF(E784="","",INDEX(Avaliações!I$2:I$1247,MATCH($A784&amp;$G784,Avaliações!$A$2:$A$1247&amp;Avaliações!$G$2:$G$1247,FALSE))),"")</f>
        <v/>
      </c>
      <c r="K784" s="178"/>
    </row>
    <row r="785" spans="1:11" x14ac:dyDescent="0.25">
      <c r="A785" s="96"/>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6"/>
      <c r="H785" s="126"/>
      <c r="I785" s="135" t="str">
        <f t="array" ref="I785">IFERROR(IF(G785="","",INDEX(Avaliações!H$2:H$688,MATCH($A785&amp;$G785,Avaliações!$A$2:$A$688&amp;Avaliações!$G$2:$G$688,FALSE))),"")</f>
        <v/>
      </c>
      <c r="J785" s="138" t="str">
        <f t="array" ref="J785">IFERROR(IF(E785="","",INDEX(Avaliações!I$2:I$1247,MATCH($A785&amp;$G785,Avaliações!$A$2:$A$1247&amp;Avaliações!$G$2:$G$1247,FALSE))),"")</f>
        <v/>
      </c>
      <c r="K785" s="178"/>
    </row>
    <row r="786" spans="1:11" x14ac:dyDescent="0.25">
      <c r="A786" s="96"/>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6"/>
      <c r="H786" s="126"/>
      <c r="I786" s="135" t="str">
        <f t="array" ref="I786">IFERROR(IF(G786="","",INDEX(Avaliações!H$2:H$688,MATCH($A786&amp;$G786,Avaliações!$A$2:$A$688&amp;Avaliações!$G$2:$G$688,FALSE))),"")</f>
        <v/>
      </c>
      <c r="J786" s="138" t="str">
        <f t="array" ref="J786">IFERROR(IF(E786="","",INDEX(Avaliações!I$2:I$1247,MATCH($A786&amp;$G786,Avaliações!$A$2:$A$1247&amp;Avaliações!$G$2:$G$1247,FALSE))),"")</f>
        <v/>
      </c>
      <c r="K786" s="178"/>
    </row>
    <row r="787" spans="1:11" x14ac:dyDescent="0.25">
      <c r="A787" s="96"/>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6"/>
      <c r="H787" s="126"/>
      <c r="I787" s="135" t="str">
        <f t="array" ref="I787">IFERROR(IF(G787="","",INDEX(Avaliações!H$2:H$688,MATCH($A787&amp;$G787,Avaliações!$A$2:$A$688&amp;Avaliações!$G$2:$G$688,FALSE))),"")</f>
        <v/>
      </c>
      <c r="J787" s="138" t="str">
        <f t="array" ref="J787">IFERROR(IF(E787="","",INDEX(Avaliações!I$2:I$1247,MATCH($A787&amp;$G787,Avaliações!$A$2:$A$1247&amp;Avaliações!$G$2:$G$1247,FALSE))),"")</f>
        <v/>
      </c>
      <c r="K787" s="178"/>
    </row>
    <row r="788" spans="1:11" x14ac:dyDescent="0.25">
      <c r="A788" s="96"/>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6"/>
      <c r="H788" s="126"/>
      <c r="I788" s="135" t="str">
        <f t="array" ref="I788">IFERROR(IF(G788="","",INDEX(Avaliações!H$2:H$688,MATCH($A788&amp;$G788,Avaliações!$A$2:$A$688&amp;Avaliações!$G$2:$G$688,FALSE))),"")</f>
        <v/>
      </c>
      <c r="J788" s="138" t="str">
        <f t="array" ref="J788">IFERROR(IF(E788="","",INDEX(Avaliações!I$2:I$1247,MATCH($A788&amp;$G788,Avaliações!$A$2:$A$1247&amp;Avaliações!$G$2:$G$1247,FALSE))),"")</f>
        <v/>
      </c>
      <c r="K788" s="178"/>
    </row>
    <row r="789" spans="1:11" x14ac:dyDescent="0.25">
      <c r="A789" s="96"/>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6"/>
      <c r="H789" s="126"/>
      <c r="I789" s="135" t="str">
        <f t="array" ref="I789">IFERROR(IF(G789="","",INDEX(Avaliações!H$2:H$688,MATCH($A789&amp;$G789,Avaliações!$A$2:$A$688&amp;Avaliações!$G$2:$G$688,FALSE))),"")</f>
        <v/>
      </c>
      <c r="J789" s="138" t="str">
        <f t="array" ref="J789">IFERROR(IF(E789="","",INDEX(Avaliações!I$2:I$1247,MATCH($A789&amp;$G789,Avaliações!$A$2:$A$1247&amp;Avaliações!$G$2:$G$1247,FALSE))),"")</f>
        <v/>
      </c>
      <c r="K789" s="178"/>
    </row>
    <row r="790" spans="1:11" x14ac:dyDescent="0.25">
      <c r="A790" s="96"/>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6"/>
      <c r="H790" s="126"/>
      <c r="I790" s="135" t="str">
        <f t="array" ref="I790">IFERROR(IF(G790="","",INDEX(Avaliações!H$2:H$688,MATCH($A790&amp;$G790,Avaliações!$A$2:$A$688&amp;Avaliações!$G$2:$G$688,FALSE))),"")</f>
        <v/>
      </c>
      <c r="J790" s="138" t="str">
        <f t="array" ref="J790">IFERROR(IF(E790="","",INDEX(Avaliações!I$2:I$1247,MATCH($A790&amp;$G790,Avaliações!$A$2:$A$1247&amp;Avaliações!$G$2:$G$1247,FALSE))),"")</f>
        <v/>
      </c>
      <c r="K790" s="178"/>
    </row>
    <row r="791" spans="1:11" x14ac:dyDescent="0.25">
      <c r="A791" s="96"/>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6"/>
      <c r="H791" s="126"/>
      <c r="I791" s="135" t="str">
        <f t="array" ref="I791">IFERROR(IF(G791="","",INDEX(Avaliações!H$2:H$688,MATCH($A791&amp;$G791,Avaliações!$A$2:$A$688&amp;Avaliações!$G$2:$G$688,FALSE))),"")</f>
        <v/>
      </c>
      <c r="J791" s="138" t="str">
        <f t="array" ref="J791">IFERROR(IF(E791="","",INDEX(Avaliações!I$2:I$1247,MATCH($A791&amp;$G791,Avaliações!$A$2:$A$1247&amp;Avaliações!$G$2:$G$1247,FALSE))),"")</f>
        <v/>
      </c>
      <c r="K791" s="178"/>
    </row>
    <row r="792" spans="1:11" x14ac:dyDescent="0.25">
      <c r="A792" s="96"/>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6"/>
      <c r="H792" s="126"/>
      <c r="I792" s="135" t="str">
        <f t="array" ref="I792">IFERROR(IF(G792="","",INDEX(Avaliações!H$2:H$688,MATCH($A792&amp;$G792,Avaliações!$A$2:$A$688&amp;Avaliações!$G$2:$G$688,FALSE))),"")</f>
        <v/>
      </c>
      <c r="J792" s="138" t="str">
        <f t="array" ref="J792">IFERROR(IF(E792="","",INDEX(Avaliações!I$2:I$1247,MATCH($A792&amp;$G792,Avaliações!$A$2:$A$1247&amp;Avaliações!$G$2:$G$1247,FALSE))),"")</f>
        <v/>
      </c>
      <c r="K792" s="178"/>
    </row>
    <row r="793" spans="1:11" x14ac:dyDescent="0.25">
      <c r="A793" s="96"/>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6"/>
      <c r="H793" s="126"/>
      <c r="I793" s="135" t="str">
        <f t="array" ref="I793">IFERROR(IF(G793="","",INDEX(Avaliações!H$2:H$688,MATCH($A793&amp;$G793,Avaliações!$A$2:$A$688&amp;Avaliações!$G$2:$G$688,FALSE))),"")</f>
        <v/>
      </c>
      <c r="J793" s="138" t="str">
        <f t="array" ref="J793">IFERROR(IF(E793="","",INDEX(Avaliações!I$2:I$1247,MATCH($A793&amp;$G793,Avaliações!$A$2:$A$1247&amp;Avaliações!$G$2:$G$1247,FALSE))),"")</f>
        <v/>
      </c>
      <c r="K793" s="178"/>
    </row>
    <row r="794" spans="1:11" x14ac:dyDescent="0.25">
      <c r="A794" s="96"/>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6"/>
      <c r="H794" s="126"/>
      <c r="I794" s="135" t="str">
        <f t="array" ref="I794">IFERROR(IF(G794="","",INDEX(Avaliações!H$2:H$688,MATCH($A794&amp;$G794,Avaliações!$A$2:$A$688&amp;Avaliações!$G$2:$G$688,FALSE))),"")</f>
        <v/>
      </c>
      <c r="J794" s="138" t="str">
        <f t="array" ref="J794">IFERROR(IF(E794="","",INDEX(Avaliações!I$2:I$1247,MATCH($A794&amp;$G794,Avaliações!$A$2:$A$1247&amp;Avaliações!$G$2:$G$1247,FALSE))),"")</f>
        <v/>
      </c>
      <c r="K794" s="178"/>
    </row>
    <row r="795" spans="1:11" x14ac:dyDescent="0.25">
      <c r="A795" s="96"/>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6"/>
      <c r="H795" s="126"/>
      <c r="I795" s="135" t="str">
        <f t="array" ref="I795">IFERROR(IF(G795="","",INDEX(Avaliações!H$2:H$688,MATCH($A795&amp;$G795,Avaliações!$A$2:$A$688&amp;Avaliações!$G$2:$G$688,FALSE))),"")</f>
        <v/>
      </c>
      <c r="J795" s="138" t="str">
        <f t="array" ref="J795">IFERROR(IF(E795="","",INDEX(Avaliações!I$2:I$1247,MATCH($A795&amp;$G795,Avaliações!$A$2:$A$1247&amp;Avaliações!$G$2:$G$1247,FALSE))),"")</f>
        <v/>
      </c>
      <c r="K795" s="178"/>
    </row>
    <row r="796" spans="1:11" x14ac:dyDescent="0.25">
      <c r="A796" s="96"/>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6"/>
      <c r="H796" s="126"/>
      <c r="I796" s="135" t="str">
        <f t="array" ref="I796">IFERROR(IF(G796="","",INDEX(Avaliações!H$2:H$688,MATCH($A796&amp;$G796,Avaliações!$A$2:$A$688&amp;Avaliações!$G$2:$G$688,FALSE))),"")</f>
        <v/>
      </c>
      <c r="J796" s="138" t="str">
        <f t="array" ref="J796">IFERROR(IF(E796="","",INDEX(Avaliações!I$2:I$1247,MATCH($A796&amp;$G796,Avaliações!$A$2:$A$1247&amp;Avaliações!$G$2:$G$1247,FALSE))),"")</f>
        <v/>
      </c>
      <c r="K796" s="178"/>
    </row>
    <row r="797" spans="1:11" x14ac:dyDescent="0.25">
      <c r="A797" s="96"/>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6"/>
      <c r="H797" s="126"/>
      <c r="I797" s="135" t="str">
        <f t="array" ref="I797">IFERROR(IF(G797="","",INDEX(Avaliações!H$2:H$688,MATCH($A797&amp;$G797,Avaliações!$A$2:$A$688&amp;Avaliações!$G$2:$G$688,FALSE))),"")</f>
        <v/>
      </c>
      <c r="J797" s="138" t="str">
        <f t="array" ref="J797">IFERROR(IF(E797="","",INDEX(Avaliações!I$2:I$1247,MATCH($A797&amp;$G797,Avaliações!$A$2:$A$1247&amp;Avaliações!$G$2:$G$1247,FALSE))),"")</f>
        <v/>
      </c>
      <c r="K797" s="178"/>
    </row>
    <row r="798" spans="1:11" x14ac:dyDescent="0.25">
      <c r="A798" s="96"/>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6"/>
      <c r="H798" s="126"/>
      <c r="I798" s="135" t="str">
        <f t="array" ref="I798">IFERROR(IF(G798="","",INDEX(Avaliações!H$2:H$688,MATCH($A798&amp;$G798,Avaliações!$A$2:$A$688&amp;Avaliações!$G$2:$G$688,FALSE))),"")</f>
        <v/>
      </c>
      <c r="J798" s="138" t="str">
        <f t="array" ref="J798">IFERROR(IF(E798="","",INDEX(Avaliações!I$2:I$1247,MATCH($A798&amp;$G798,Avaliações!$A$2:$A$1247&amp;Avaliações!$G$2:$G$1247,FALSE))),"")</f>
        <v/>
      </c>
      <c r="K798" s="178"/>
    </row>
    <row r="799" spans="1:11" x14ac:dyDescent="0.25">
      <c r="A799" s="96"/>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6"/>
      <c r="H799" s="126"/>
      <c r="I799" s="135" t="str">
        <f t="array" ref="I799">IFERROR(IF(G799="","",INDEX(Avaliações!H$2:H$688,MATCH($A799&amp;$G799,Avaliações!$A$2:$A$688&amp;Avaliações!$G$2:$G$688,FALSE))),"")</f>
        <v/>
      </c>
      <c r="J799" s="138" t="str">
        <f t="array" ref="J799">IFERROR(IF(E799="","",INDEX(Avaliações!I$2:I$1247,MATCH($A799&amp;$G799,Avaliações!$A$2:$A$1247&amp;Avaliações!$G$2:$G$1247,FALSE))),"")</f>
        <v/>
      </c>
      <c r="K799" s="178"/>
    </row>
    <row r="800" spans="1:11" x14ac:dyDescent="0.25">
      <c r="A800" s="96"/>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6"/>
      <c r="H800" s="126"/>
      <c r="I800" s="135" t="str">
        <f t="array" ref="I800">IFERROR(IF(G800="","",INDEX(Avaliações!H$2:H$688,MATCH($A800&amp;$G800,Avaliações!$A$2:$A$688&amp;Avaliações!$G$2:$G$688,FALSE))),"")</f>
        <v/>
      </c>
      <c r="J800" s="138" t="str">
        <f t="array" ref="J800">IFERROR(IF(E800="","",INDEX(Avaliações!I$2:I$1247,MATCH($A800&amp;$G800,Avaliações!$A$2:$A$1247&amp;Avaliações!$G$2:$G$1247,FALSE))),"")</f>
        <v/>
      </c>
      <c r="K800" s="178"/>
    </row>
    <row r="801" spans="1:11" x14ac:dyDescent="0.25">
      <c r="A801" s="96"/>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6"/>
      <c r="H801" s="126"/>
      <c r="I801" s="135" t="str">
        <f t="array" ref="I801">IFERROR(IF(G801="","",INDEX(Avaliações!H$2:H$688,MATCH($A801&amp;$G801,Avaliações!$A$2:$A$688&amp;Avaliações!$G$2:$G$688,FALSE))),"")</f>
        <v/>
      </c>
      <c r="J801" s="138" t="str">
        <f t="array" ref="J801">IFERROR(IF(E801="","",INDEX(Avaliações!I$2:I$1247,MATCH($A801&amp;$G801,Avaliações!$A$2:$A$1247&amp;Avaliações!$G$2:$G$1247,FALSE))),"")</f>
        <v/>
      </c>
      <c r="K801" s="178"/>
    </row>
    <row r="802" spans="1:11" x14ac:dyDescent="0.25">
      <c r="A802" s="96"/>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6"/>
      <c r="H802" s="126"/>
      <c r="I802" s="135" t="str">
        <f t="array" ref="I802">IFERROR(IF(G802="","",INDEX(Avaliações!H$2:H$688,MATCH($A802&amp;$G802,Avaliações!$A$2:$A$688&amp;Avaliações!$G$2:$G$688,FALSE))),"")</f>
        <v/>
      </c>
      <c r="J802" s="138" t="str">
        <f t="array" ref="J802">IFERROR(IF(E802="","",INDEX(Avaliações!I$2:I$1247,MATCH($A802&amp;$G802,Avaliações!$A$2:$A$1247&amp;Avaliações!$G$2:$G$1247,FALSE))),"")</f>
        <v/>
      </c>
      <c r="K802" s="178"/>
    </row>
    <row r="803" spans="1:11" x14ac:dyDescent="0.25">
      <c r="A803" s="96"/>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6"/>
      <c r="H803" s="126"/>
      <c r="I803" s="135" t="str">
        <f t="array" ref="I803">IFERROR(IF(G803="","",INDEX(Avaliações!H$2:H$688,MATCH($A803&amp;$G803,Avaliações!$A$2:$A$688&amp;Avaliações!$G$2:$G$688,FALSE))),"")</f>
        <v/>
      </c>
      <c r="J803" s="138" t="str">
        <f t="array" ref="J803">IFERROR(IF(E803="","",INDEX(Avaliações!I$2:I$1247,MATCH($A803&amp;$G803,Avaliações!$A$2:$A$1247&amp;Avaliações!$G$2:$G$1247,FALSE))),"")</f>
        <v/>
      </c>
      <c r="K803" s="178"/>
    </row>
    <row r="804" spans="1:11" x14ac:dyDescent="0.25">
      <c r="A804" s="96"/>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6"/>
      <c r="H804" s="126"/>
      <c r="I804" s="135" t="str">
        <f t="array" ref="I804">IFERROR(IF(G804="","",INDEX(Avaliações!H$2:H$688,MATCH($A804&amp;$G804,Avaliações!$A$2:$A$688&amp;Avaliações!$G$2:$G$688,FALSE))),"")</f>
        <v/>
      </c>
      <c r="J804" s="138" t="str">
        <f t="array" ref="J804">IFERROR(IF(E804="","",INDEX(Avaliações!I$2:I$1247,MATCH($A804&amp;$G804,Avaliações!$A$2:$A$1247&amp;Avaliações!$G$2:$G$1247,FALSE))),"")</f>
        <v/>
      </c>
      <c r="K804" s="178"/>
    </row>
    <row r="805" spans="1:11" x14ac:dyDescent="0.25">
      <c r="A805" s="96"/>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6"/>
      <c r="H805" s="126"/>
      <c r="I805" s="135" t="str">
        <f t="array" ref="I805">IFERROR(IF(G805="","",INDEX(Avaliações!H$2:H$688,MATCH($A805&amp;$G805,Avaliações!$A$2:$A$688&amp;Avaliações!$G$2:$G$688,FALSE))),"")</f>
        <v/>
      </c>
      <c r="J805" s="138" t="str">
        <f t="array" ref="J805">IFERROR(IF(E805="","",INDEX(Avaliações!I$2:I$1247,MATCH($A805&amp;$G805,Avaliações!$A$2:$A$1247&amp;Avaliações!$G$2:$G$1247,FALSE))),"")</f>
        <v/>
      </c>
      <c r="K805" s="178"/>
    </row>
    <row r="806" spans="1:11" x14ac:dyDescent="0.25">
      <c r="A806" s="96"/>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6"/>
      <c r="H806" s="126"/>
      <c r="I806" s="135" t="str">
        <f t="array" ref="I806">IFERROR(IF(G806="","",INDEX(Avaliações!H$2:H$688,MATCH($A806&amp;$G806,Avaliações!$A$2:$A$688&amp;Avaliações!$G$2:$G$688,FALSE))),"")</f>
        <v/>
      </c>
      <c r="J806" s="138" t="str">
        <f t="array" ref="J806">IFERROR(IF(E806="","",INDEX(Avaliações!I$2:I$1247,MATCH($A806&amp;$G806,Avaliações!$A$2:$A$1247&amp;Avaliações!$G$2:$G$1247,FALSE))),"")</f>
        <v/>
      </c>
      <c r="K806" s="178"/>
    </row>
    <row r="807" spans="1:11" x14ac:dyDescent="0.25">
      <c r="A807" s="96"/>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6"/>
      <c r="H807" s="126"/>
      <c r="I807" s="135" t="str">
        <f t="array" ref="I807">IFERROR(IF(G807="","",INDEX(Avaliações!H$2:H$688,MATCH($A807&amp;$G807,Avaliações!$A$2:$A$688&amp;Avaliações!$G$2:$G$688,FALSE))),"")</f>
        <v/>
      </c>
      <c r="J807" s="138" t="str">
        <f t="array" ref="J807">IFERROR(IF(E807="","",INDEX(Avaliações!I$2:I$1247,MATCH($A807&amp;$G807,Avaliações!$A$2:$A$1247&amp;Avaliações!$G$2:$G$1247,FALSE))),"")</f>
        <v/>
      </c>
      <c r="K807" s="178"/>
    </row>
    <row r="808" spans="1:11" x14ac:dyDescent="0.25">
      <c r="A808" s="96"/>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6"/>
      <c r="H808" s="126"/>
      <c r="I808" s="135" t="str">
        <f t="array" ref="I808">IFERROR(IF(G808="","",INDEX(Avaliações!H$2:H$688,MATCH($A808&amp;$G808,Avaliações!$A$2:$A$688&amp;Avaliações!$G$2:$G$688,FALSE))),"")</f>
        <v/>
      </c>
      <c r="J808" s="138" t="str">
        <f t="array" ref="J808">IFERROR(IF(E808="","",INDEX(Avaliações!I$2:I$1247,MATCH($A808&amp;$G808,Avaliações!$A$2:$A$1247&amp;Avaliações!$G$2:$G$1247,FALSE))),"")</f>
        <v/>
      </c>
      <c r="K808" s="178"/>
    </row>
    <row r="809" spans="1:11" x14ac:dyDescent="0.25">
      <c r="A809" s="96"/>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6"/>
      <c r="H809" s="126"/>
      <c r="I809" s="135" t="str">
        <f t="array" ref="I809">IFERROR(IF(G809="","",INDEX(Avaliações!H$2:H$688,MATCH($A809&amp;$G809,Avaliações!$A$2:$A$688&amp;Avaliações!$G$2:$G$688,FALSE))),"")</f>
        <v/>
      </c>
      <c r="J809" s="138" t="str">
        <f t="array" ref="J809">IFERROR(IF(E809="","",INDEX(Avaliações!I$2:I$1247,MATCH($A809&amp;$G809,Avaliações!$A$2:$A$1247&amp;Avaliações!$G$2:$G$1247,FALSE))),"")</f>
        <v/>
      </c>
      <c r="K809" s="178"/>
    </row>
    <row r="810" spans="1:11" x14ac:dyDescent="0.25">
      <c r="A810" s="96"/>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6"/>
      <c r="H810" s="126"/>
      <c r="I810" s="135" t="str">
        <f t="array" ref="I810">IFERROR(IF(G810="","",INDEX(Avaliações!H$2:H$688,MATCH($A810&amp;$G810,Avaliações!$A$2:$A$688&amp;Avaliações!$G$2:$G$688,FALSE))),"")</f>
        <v/>
      </c>
      <c r="J810" s="138" t="str">
        <f t="array" ref="J810">IFERROR(IF(E810="","",INDEX(Avaliações!I$2:I$1247,MATCH($A810&amp;$G810,Avaliações!$A$2:$A$1247&amp;Avaliações!$G$2:$G$1247,FALSE))),"")</f>
        <v/>
      </c>
      <c r="K810" s="178"/>
    </row>
    <row r="811" spans="1:11" x14ac:dyDescent="0.25">
      <c r="A811" s="96"/>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6"/>
      <c r="H811" s="126"/>
      <c r="I811" s="135" t="str">
        <f t="array" ref="I811">IFERROR(IF(G811="","",INDEX(Avaliações!H$2:H$688,MATCH($A811&amp;$G811,Avaliações!$A$2:$A$688&amp;Avaliações!$G$2:$G$688,FALSE))),"")</f>
        <v/>
      </c>
      <c r="J811" s="138" t="str">
        <f t="array" ref="J811">IFERROR(IF(E811="","",INDEX(Avaliações!I$2:I$1247,MATCH($A811&amp;$G811,Avaliações!$A$2:$A$1247&amp;Avaliações!$G$2:$G$1247,FALSE))),"")</f>
        <v/>
      </c>
      <c r="K811" s="178"/>
    </row>
    <row r="812" spans="1:11" x14ac:dyDescent="0.25">
      <c r="A812" s="96"/>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6"/>
      <c r="H812" s="126"/>
      <c r="I812" s="135" t="str">
        <f t="array" ref="I812">IFERROR(IF(G812="","",INDEX(Avaliações!H$2:H$688,MATCH($A812&amp;$G812,Avaliações!$A$2:$A$688&amp;Avaliações!$G$2:$G$688,FALSE))),"")</f>
        <v/>
      </c>
      <c r="J812" s="138" t="str">
        <f t="array" ref="J812">IFERROR(IF(E812="","",INDEX(Avaliações!I$2:I$1247,MATCH($A812&amp;$G812,Avaliações!$A$2:$A$1247&amp;Avaliações!$G$2:$G$1247,FALSE))),"")</f>
        <v/>
      </c>
      <c r="K812" s="178"/>
    </row>
    <row r="813" spans="1:11" x14ac:dyDescent="0.25">
      <c r="A813" s="96"/>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6"/>
      <c r="H813" s="126"/>
      <c r="I813" s="135" t="str">
        <f t="array" ref="I813">IFERROR(IF(G813="","",INDEX(Avaliações!H$2:H$688,MATCH($A813&amp;$G813,Avaliações!$A$2:$A$688&amp;Avaliações!$G$2:$G$688,FALSE))),"")</f>
        <v/>
      </c>
      <c r="J813" s="138" t="str">
        <f t="array" ref="J813">IFERROR(IF(E813="","",INDEX(Avaliações!I$2:I$1247,MATCH($A813&amp;$G813,Avaliações!$A$2:$A$1247&amp;Avaliações!$G$2:$G$1247,FALSE))),"")</f>
        <v/>
      </c>
      <c r="K813" s="178"/>
    </row>
    <row r="814" spans="1:11" x14ac:dyDescent="0.25">
      <c r="A814" s="96"/>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6"/>
      <c r="H814" s="126"/>
      <c r="I814" s="135" t="str">
        <f t="array" ref="I814">IFERROR(IF(G814="","",INDEX(Avaliações!H$2:H$688,MATCH($A814&amp;$G814,Avaliações!$A$2:$A$688&amp;Avaliações!$G$2:$G$688,FALSE))),"")</f>
        <v/>
      </c>
      <c r="J814" s="138" t="str">
        <f t="array" ref="J814">IFERROR(IF(E814="","",INDEX(Avaliações!I$2:I$1247,MATCH($A814&amp;$G814,Avaliações!$A$2:$A$1247&amp;Avaliações!$G$2:$G$1247,FALSE))),"")</f>
        <v/>
      </c>
      <c r="K814" s="178"/>
    </row>
    <row r="815" spans="1:11" x14ac:dyDescent="0.25">
      <c r="A815" s="96"/>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6"/>
      <c r="H815" s="126"/>
      <c r="I815" s="135" t="str">
        <f t="array" ref="I815">IFERROR(IF(G815="","",INDEX(Avaliações!H$2:H$688,MATCH($A815&amp;$G815,Avaliações!$A$2:$A$688&amp;Avaliações!$G$2:$G$688,FALSE))),"")</f>
        <v/>
      </c>
      <c r="J815" s="138" t="str">
        <f t="array" ref="J815">IFERROR(IF(E815="","",INDEX(Avaliações!I$2:I$1247,MATCH($A815&amp;$G815,Avaliações!$A$2:$A$1247&amp;Avaliações!$G$2:$G$1247,FALSE))),"")</f>
        <v/>
      </c>
      <c r="K815" s="178"/>
    </row>
    <row r="816" spans="1:11" x14ac:dyDescent="0.25">
      <c r="A816" s="96"/>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6"/>
      <c r="H816" s="126"/>
      <c r="I816" s="135" t="str">
        <f t="array" ref="I816">IFERROR(IF(G816="","",INDEX(Avaliações!H$2:H$688,MATCH($A816&amp;$G816,Avaliações!$A$2:$A$688&amp;Avaliações!$G$2:$G$688,FALSE))),"")</f>
        <v/>
      </c>
      <c r="J816" s="138" t="str">
        <f t="array" ref="J816">IFERROR(IF(E816="","",INDEX(Avaliações!I$2:I$1247,MATCH($A816&amp;$G816,Avaliações!$A$2:$A$1247&amp;Avaliações!$G$2:$G$1247,FALSE))),"")</f>
        <v/>
      </c>
      <c r="K816" s="178"/>
    </row>
    <row r="817" spans="1:11" x14ac:dyDescent="0.25">
      <c r="A817" s="96"/>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6"/>
      <c r="H817" s="126"/>
      <c r="I817" s="135" t="str">
        <f t="array" ref="I817">IFERROR(IF(G817="","",INDEX(Avaliações!H$2:H$688,MATCH($A817&amp;$G817,Avaliações!$A$2:$A$688&amp;Avaliações!$G$2:$G$688,FALSE))),"")</f>
        <v/>
      </c>
      <c r="J817" s="138" t="str">
        <f t="array" ref="J817">IFERROR(IF(E817="","",INDEX(Avaliações!I$2:I$1247,MATCH($A817&amp;$G817,Avaliações!$A$2:$A$1247&amp;Avaliações!$G$2:$G$1247,FALSE))),"")</f>
        <v/>
      </c>
      <c r="K817" s="178"/>
    </row>
    <row r="818" spans="1:11" x14ac:dyDescent="0.25">
      <c r="A818" s="96"/>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6"/>
      <c r="H818" s="126"/>
      <c r="I818" s="135" t="str">
        <f t="array" ref="I818">IFERROR(IF(G818="","",INDEX(Avaliações!H$2:H$688,MATCH($A818&amp;$G818,Avaliações!$A$2:$A$688&amp;Avaliações!$G$2:$G$688,FALSE))),"")</f>
        <v/>
      </c>
      <c r="J818" s="138" t="str">
        <f t="array" ref="J818">IFERROR(IF(E818="","",INDEX(Avaliações!I$2:I$1247,MATCH($A818&amp;$G818,Avaliações!$A$2:$A$1247&amp;Avaliações!$G$2:$G$1247,FALSE))),"")</f>
        <v/>
      </c>
      <c r="K818" s="178"/>
    </row>
    <row r="819" spans="1:11" x14ac:dyDescent="0.25">
      <c r="A819" s="96"/>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6"/>
      <c r="H819" s="126"/>
      <c r="I819" s="135" t="str">
        <f t="array" ref="I819">IFERROR(IF(G819="","",INDEX(Avaliações!H$2:H$688,MATCH($A819&amp;$G819,Avaliações!$A$2:$A$688&amp;Avaliações!$G$2:$G$688,FALSE))),"")</f>
        <v/>
      </c>
      <c r="J819" s="138" t="str">
        <f t="array" ref="J819">IFERROR(IF(E819="","",INDEX(Avaliações!I$2:I$1247,MATCH($A819&amp;$G819,Avaliações!$A$2:$A$1247&amp;Avaliações!$G$2:$G$1247,FALSE))),"")</f>
        <v/>
      </c>
      <c r="K819" s="178"/>
    </row>
    <row r="820" spans="1:11" x14ac:dyDescent="0.25">
      <c r="A820" s="96"/>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6"/>
      <c r="H820" s="126"/>
      <c r="I820" s="135" t="str">
        <f t="array" ref="I820">IFERROR(IF(G820="","",INDEX(Avaliações!H$2:H$688,MATCH($A820&amp;$G820,Avaliações!$A$2:$A$688&amp;Avaliações!$G$2:$G$688,FALSE))),"")</f>
        <v/>
      </c>
      <c r="J820" s="138" t="str">
        <f t="array" ref="J820">IFERROR(IF(E820="","",INDEX(Avaliações!I$2:I$1247,MATCH($A820&amp;$G820,Avaliações!$A$2:$A$1247&amp;Avaliações!$G$2:$G$1247,FALSE))),"")</f>
        <v/>
      </c>
      <c r="K820" s="178"/>
    </row>
    <row r="821" spans="1:11" x14ac:dyDescent="0.25">
      <c r="A821" s="96"/>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6"/>
      <c r="H821" s="126"/>
      <c r="I821" s="135" t="str">
        <f t="array" ref="I821">IFERROR(IF(G821="","",INDEX(Avaliações!H$2:H$688,MATCH($A821&amp;$G821,Avaliações!$A$2:$A$688&amp;Avaliações!$G$2:$G$688,FALSE))),"")</f>
        <v/>
      </c>
      <c r="J821" s="138" t="str">
        <f t="array" ref="J821">IFERROR(IF(E821="","",INDEX(Avaliações!I$2:I$1247,MATCH($A821&amp;$G821,Avaliações!$A$2:$A$1247&amp;Avaliações!$G$2:$G$1247,FALSE))),"")</f>
        <v/>
      </c>
      <c r="K821" s="178"/>
    </row>
    <row r="822" spans="1:11" x14ac:dyDescent="0.25">
      <c r="A822" s="96"/>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6"/>
      <c r="H822" s="126"/>
      <c r="I822" s="135" t="str">
        <f t="array" ref="I822">IFERROR(IF(G822="","",INDEX(Avaliações!H$2:H$688,MATCH($A822&amp;$G822,Avaliações!$A$2:$A$688&amp;Avaliações!$G$2:$G$688,FALSE))),"")</f>
        <v/>
      </c>
      <c r="J822" s="138" t="str">
        <f t="array" ref="J822">IFERROR(IF(E822="","",INDEX(Avaliações!I$2:I$1247,MATCH($A822&amp;$G822,Avaliações!$A$2:$A$1247&amp;Avaliações!$G$2:$G$1247,FALSE))),"")</f>
        <v/>
      </c>
      <c r="K822" s="178"/>
    </row>
    <row r="823" spans="1:11" x14ac:dyDescent="0.25">
      <c r="A823" s="96"/>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6"/>
      <c r="H823" s="126"/>
      <c r="I823" s="135" t="str">
        <f t="array" ref="I823">IFERROR(IF(G823="","",INDEX(Avaliações!H$2:H$688,MATCH($A823&amp;$G823,Avaliações!$A$2:$A$688&amp;Avaliações!$G$2:$G$688,FALSE))),"")</f>
        <v/>
      </c>
      <c r="J823" s="138" t="str">
        <f t="array" ref="J823">IFERROR(IF(E823="","",INDEX(Avaliações!I$2:I$1247,MATCH($A823&amp;$G823,Avaliações!$A$2:$A$1247&amp;Avaliações!$G$2:$G$1247,FALSE))),"")</f>
        <v/>
      </c>
      <c r="K823" s="178"/>
    </row>
    <row r="824" spans="1:11" x14ac:dyDescent="0.25">
      <c r="A824" s="96"/>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6"/>
      <c r="H824" s="126"/>
      <c r="I824" s="135" t="str">
        <f t="array" ref="I824">IFERROR(IF(G824="","",INDEX(Avaliações!H$2:H$688,MATCH($A824&amp;$G824,Avaliações!$A$2:$A$688&amp;Avaliações!$G$2:$G$688,FALSE))),"")</f>
        <v/>
      </c>
      <c r="J824" s="138" t="str">
        <f t="array" ref="J824">IFERROR(IF(E824="","",INDEX(Avaliações!I$2:I$1247,MATCH($A824&amp;$G824,Avaliações!$A$2:$A$1247&amp;Avaliações!$G$2:$G$1247,FALSE))),"")</f>
        <v/>
      </c>
      <c r="K824" s="178"/>
    </row>
    <row r="825" spans="1:11" x14ac:dyDescent="0.25">
      <c r="A825" s="96"/>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6"/>
      <c r="H825" s="126"/>
      <c r="I825" s="135" t="str">
        <f t="array" ref="I825">IFERROR(IF(G825="","",INDEX(Avaliações!H$2:H$688,MATCH($A825&amp;$G825,Avaliações!$A$2:$A$688&amp;Avaliações!$G$2:$G$688,FALSE))),"")</f>
        <v/>
      </c>
      <c r="J825" s="138" t="str">
        <f t="array" ref="J825">IFERROR(IF(E825="","",INDEX(Avaliações!I$2:I$1247,MATCH($A825&amp;$G825,Avaliações!$A$2:$A$1247&amp;Avaliações!$G$2:$G$1247,FALSE))),"")</f>
        <v/>
      </c>
      <c r="K825" s="178"/>
    </row>
    <row r="826" spans="1:11" x14ac:dyDescent="0.25">
      <c r="A826" s="96"/>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6"/>
      <c r="H826" s="126"/>
      <c r="I826" s="135" t="str">
        <f t="array" ref="I826">IFERROR(IF(G826="","",INDEX(Avaliações!H$2:H$688,MATCH($A826&amp;$G826,Avaliações!$A$2:$A$688&amp;Avaliações!$G$2:$G$688,FALSE))),"")</f>
        <v/>
      </c>
      <c r="J826" s="138" t="str">
        <f t="array" ref="J826">IFERROR(IF(E826="","",INDEX(Avaliações!I$2:I$1247,MATCH($A826&amp;$G826,Avaliações!$A$2:$A$1247&amp;Avaliações!$G$2:$G$1247,FALSE))),"")</f>
        <v/>
      </c>
      <c r="K826" s="178"/>
    </row>
    <row r="827" spans="1:11" x14ac:dyDescent="0.25">
      <c r="A827" s="96"/>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6"/>
      <c r="H827" s="126"/>
      <c r="I827" s="135" t="str">
        <f t="array" ref="I827">IFERROR(IF(G827="","",INDEX(Avaliações!H$2:H$688,MATCH($A827&amp;$G827,Avaliações!$A$2:$A$688&amp;Avaliações!$G$2:$G$688,FALSE))),"")</f>
        <v/>
      </c>
      <c r="J827" s="138" t="str">
        <f t="array" ref="J827">IFERROR(IF(E827="","",INDEX(Avaliações!I$2:I$1247,MATCH($A827&amp;$G827,Avaliações!$A$2:$A$1247&amp;Avaliações!$G$2:$G$1247,FALSE))),"")</f>
        <v/>
      </c>
      <c r="K827" s="178"/>
    </row>
    <row r="828" spans="1:11" x14ac:dyDescent="0.25">
      <c r="A828" s="96"/>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6"/>
      <c r="H828" s="126"/>
      <c r="I828" s="135" t="str">
        <f t="array" ref="I828">IFERROR(IF(G828="","",INDEX(Avaliações!H$2:H$688,MATCH($A828&amp;$G828,Avaliações!$A$2:$A$688&amp;Avaliações!$G$2:$G$688,FALSE))),"")</f>
        <v/>
      </c>
      <c r="J828" s="138" t="str">
        <f t="array" ref="J828">IFERROR(IF(E828="","",INDEX(Avaliações!I$2:I$1247,MATCH($A828&amp;$G828,Avaliações!$A$2:$A$1247&amp;Avaliações!$G$2:$G$1247,FALSE))),"")</f>
        <v/>
      </c>
      <c r="K828" s="178"/>
    </row>
    <row r="829" spans="1:11" x14ac:dyDescent="0.25">
      <c r="A829" s="96"/>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6"/>
      <c r="H829" s="126"/>
      <c r="I829" s="135" t="str">
        <f t="array" ref="I829">IFERROR(IF(G829="","",INDEX(Avaliações!H$2:H$688,MATCH($A829&amp;$G829,Avaliações!$A$2:$A$688&amp;Avaliações!$G$2:$G$688,FALSE))),"")</f>
        <v/>
      </c>
      <c r="J829" s="138" t="str">
        <f t="array" ref="J829">IFERROR(IF(E829="","",INDEX(Avaliações!I$2:I$1247,MATCH($A829&amp;$G829,Avaliações!$A$2:$A$1247&amp;Avaliações!$G$2:$G$1247,FALSE))),"")</f>
        <v/>
      </c>
      <c r="K829" s="178"/>
    </row>
    <row r="830" spans="1:11" x14ac:dyDescent="0.25">
      <c r="A830" s="96"/>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6"/>
      <c r="H830" s="126"/>
      <c r="I830" s="135" t="str">
        <f t="array" ref="I830">IFERROR(IF(G830="","",INDEX(Avaliações!H$2:H$688,MATCH($A830&amp;$G830,Avaliações!$A$2:$A$688&amp;Avaliações!$G$2:$G$688,FALSE))),"")</f>
        <v/>
      </c>
      <c r="J830" s="138" t="str">
        <f t="array" ref="J830">IFERROR(IF(E830="","",INDEX(Avaliações!I$2:I$1247,MATCH($A830&amp;$G830,Avaliações!$A$2:$A$1247&amp;Avaliações!$G$2:$G$1247,FALSE))),"")</f>
        <v/>
      </c>
      <c r="K830" s="178"/>
    </row>
    <row r="831" spans="1:11" x14ac:dyDescent="0.25">
      <c r="A831" s="96"/>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6"/>
      <c r="H831" s="126"/>
      <c r="I831" s="135" t="str">
        <f t="array" ref="I831">IFERROR(IF(G831="","",INDEX(Avaliações!H$2:H$688,MATCH($A831&amp;$G831,Avaliações!$A$2:$A$688&amp;Avaliações!$G$2:$G$688,FALSE))),"")</f>
        <v/>
      </c>
      <c r="J831" s="138" t="str">
        <f t="array" ref="J831">IFERROR(IF(E831="","",INDEX(Avaliações!I$2:I$1247,MATCH($A831&amp;$G831,Avaliações!$A$2:$A$1247&amp;Avaliações!$G$2:$G$1247,FALSE))),"")</f>
        <v/>
      </c>
      <c r="K831" s="178"/>
    </row>
    <row r="832" spans="1:11" x14ac:dyDescent="0.25">
      <c r="A832" s="96"/>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6"/>
      <c r="H832" s="126"/>
      <c r="I832" s="135" t="str">
        <f t="array" ref="I832">IFERROR(IF(G832="","",INDEX(Avaliações!H$2:H$688,MATCH($A832&amp;$G832,Avaliações!$A$2:$A$688&amp;Avaliações!$G$2:$G$688,FALSE))),"")</f>
        <v/>
      </c>
      <c r="J832" s="138" t="str">
        <f t="array" ref="J832">IFERROR(IF(E832="","",INDEX(Avaliações!I$2:I$1247,MATCH($A832&amp;$G832,Avaliações!$A$2:$A$1247&amp;Avaliações!$G$2:$G$1247,FALSE))),"")</f>
        <v/>
      </c>
      <c r="K832" s="178"/>
    </row>
    <row r="833" spans="1:11" x14ac:dyDescent="0.25">
      <c r="A833" s="96"/>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6"/>
      <c r="H833" s="126"/>
      <c r="I833" s="135" t="str">
        <f t="array" ref="I833">IFERROR(IF(G833="","",INDEX(Avaliações!H$2:H$688,MATCH($A833&amp;$G833,Avaliações!$A$2:$A$688&amp;Avaliações!$G$2:$G$688,FALSE))),"")</f>
        <v/>
      </c>
      <c r="J833" s="138" t="str">
        <f t="array" ref="J833">IFERROR(IF(E833="","",INDEX(Avaliações!I$2:I$1247,MATCH($A833&amp;$G833,Avaliações!$A$2:$A$1247&amp;Avaliações!$G$2:$G$1247,FALSE))),"")</f>
        <v/>
      </c>
      <c r="K833" s="178"/>
    </row>
    <row r="834" spans="1:11" x14ac:dyDescent="0.25">
      <c r="A834" s="96"/>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6"/>
      <c r="H834" s="126"/>
      <c r="I834" s="135" t="str">
        <f t="array" ref="I834">IFERROR(IF(G834="","",INDEX(Avaliações!H$2:H$688,MATCH($A834&amp;$G834,Avaliações!$A$2:$A$688&amp;Avaliações!$G$2:$G$688,FALSE))),"")</f>
        <v/>
      </c>
      <c r="J834" s="138" t="str">
        <f t="array" ref="J834">IFERROR(IF(E834="","",INDEX(Avaliações!I$2:I$1247,MATCH($A834&amp;$G834,Avaliações!$A$2:$A$1247&amp;Avaliações!$G$2:$G$1247,FALSE))),"")</f>
        <v/>
      </c>
      <c r="K834" s="178"/>
    </row>
    <row r="835" spans="1:11" x14ac:dyDescent="0.25">
      <c r="A835" s="96"/>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6"/>
      <c r="H835" s="126"/>
      <c r="I835" s="135" t="str">
        <f t="array" ref="I835">IFERROR(IF(G835="","",INDEX(Avaliações!H$2:H$688,MATCH($A835&amp;$G835,Avaliações!$A$2:$A$688&amp;Avaliações!$G$2:$G$688,FALSE))),"")</f>
        <v/>
      </c>
      <c r="J835" s="138" t="str">
        <f t="array" ref="J835">IFERROR(IF(E835="","",INDEX(Avaliações!I$2:I$1247,MATCH($A835&amp;$G835,Avaliações!$A$2:$A$1247&amp;Avaliações!$G$2:$G$1247,FALSE))),"")</f>
        <v/>
      </c>
      <c r="K835" s="178"/>
    </row>
    <row r="836" spans="1:11" x14ac:dyDescent="0.25">
      <c r="A836" s="96"/>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6"/>
      <c r="H836" s="126"/>
      <c r="I836" s="135" t="str">
        <f t="array" ref="I836">IFERROR(IF(G836="","",INDEX(Avaliações!H$2:H$688,MATCH($A836&amp;$G836,Avaliações!$A$2:$A$688&amp;Avaliações!$G$2:$G$688,FALSE))),"")</f>
        <v/>
      </c>
      <c r="J836" s="138" t="str">
        <f t="array" ref="J836">IFERROR(IF(E836="","",INDEX(Avaliações!I$2:I$1247,MATCH($A836&amp;$G836,Avaliações!$A$2:$A$1247&amp;Avaliações!$G$2:$G$1247,FALSE))),"")</f>
        <v/>
      </c>
      <c r="K836" s="178"/>
    </row>
    <row r="837" spans="1:11" x14ac:dyDescent="0.25">
      <c r="A837" s="96"/>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6"/>
      <c r="H837" s="126"/>
      <c r="I837" s="135" t="str">
        <f t="array" ref="I837">IFERROR(IF(G837="","",INDEX(Avaliações!H$2:H$688,MATCH($A837&amp;$G837,Avaliações!$A$2:$A$688&amp;Avaliações!$G$2:$G$688,FALSE))),"")</f>
        <v/>
      </c>
      <c r="J837" s="138" t="str">
        <f t="array" ref="J837">IFERROR(IF(E837="","",INDEX(Avaliações!I$2:I$1247,MATCH($A837&amp;$G837,Avaliações!$A$2:$A$1247&amp;Avaliações!$G$2:$G$1247,FALSE))),"")</f>
        <v/>
      </c>
      <c r="K837" s="178"/>
    </row>
    <row r="838" spans="1:11" x14ac:dyDescent="0.25">
      <c r="A838" s="96"/>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6"/>
      <c r="H838" s="126"/>
      <c r="I838" s="135" t="str">
        <f t="array" ref="I838">IFERROR(IF(G838="","",INDEX(Avaliações!H$2:H$688,MATCH($A838&amp;$G838,Avaliações!$A$2:$A$688&amp;Avaliações!$G$2:$G$688,FALSE))),"")</f>
        <v/>
      </c>
      <c r="J838" s="138" t="str">
        <f t="array" ref="J838">IFERROR(IF(E838="","",INDEX(Avaliações!I$2:I$1247,MATCH($A838&amp;$G838,Avaliações!$A$2:$A$1247&amp;Avaliações!$G$2:$G$1247,FALSE))),"")</f>
        <v/>
      </c>
      <c r="K838" s="178"/>
    </row>
    <row r="839" spans="1:11" x14ac:dyDescent="0.25">
      <c r="A839" s="96"/>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6"/>
      <c r="H839" s="126"/>
      <c r="I839" s="135" t="str">
        <f t="array" ref="I839">IFERROR(IF(G839="","",INDEX(Avaliações!H$2:H$688,MATCH($A839&amp;$G839,Avaliações!$A$2:$A$688&amp;Avaliações!$G$2:$G$688,FALSE))),"")</f>
        <v/>
      </c>
      <c r="J839" s="138" t="str">
        <f t="array" ref="J839">IFERROR(IF(E839="","",INDEX(Avaliações!I$2:I$1247,MATCH($A839&amp;$G839,Avaliações!$A$2:$A$1247&amp;Avaliações!$G$2:$G$1247,FALSE))),"")</f>
        <v/>
      </c>
      <c r="K839" s="178"/>
    </row>
    <row r="840" spans="1:11" x14ac:dyDescent="0.25">
      <c r="A840" s="96"/>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6"/>
      <c r="H840" s="126"/>
      <c r="I840" s="135" t="str">
        <f t="array" ref="I840">IFERROR(IF(G840="","",INDEX(Avaliações!H$2:H$688,MATCH($A840&amp;$G840,Avaliações!$A$2:$A$688&amp;Avaliações!$G$2:$G$688,FALSE))),"")</f>
        <v/>
      </c>
      <c r="J840" s="138" t="str">
        <f t="array" ref="J840">IFERROR(IF(E840="","",INDEX(Avaliações!I$2:I$1247,MATCH($A840&amp;$G840,Avaliações!$A$2:$A$1247&amp;Avaliações!$G$2:$G$1247,FALSE))),"")</f>
        <v/>
      </c>
      <c r="K840" s="178"/>
    </row>
    <row r="841" spans="1:11" x14ac:dyDescent="0.25">
      <c r="A841" s="96"/>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6"/>
      <c r="H841" s="126"/>
      <c r="I841" s="135" t="str">
        <f t="array" ref="I841">IFERROR(IF(G841="","",INDEX(Avaliações!H$2:H$688,MATCH($A841&amp;$G841,Avaliações!$A$2:$A$688&amp;Avaliações!$G$2:$G$688,FALSE))),"")</f>
        <v/>
      </c>
      <c r="J841" s="138" t="str">
        <f t="array" ref="J841">IFERROR(IF(E841="","",INDEX(Avaliações!I$2:I$1247,MATCH($A841&amp;$G841,Avaliações!$A$2:$A$1247&amp;Avaliações!$G$2:$G$1247,FALSE))),"")</f>
        <v/>
      </c>
      <c r="K841" s="178"/>
    </row>
    <row r="842" spans="1:11" x14ac:dyDescent="0.25">
      <c r="A842" s="96"/>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6"/>
      <c r="H842" s="126"/>
      <c r="I842" s="135" t="str">
        <f t="array" ref="I842">IFERROR(IF(G842="","",INDEX(Avaliações!H$2:H$688,MATCH($A842&amp;$G842,Avaliações!$A$2:$A$688&amp;Avaliações!$G$2:$G$688,FALSE))),"")</f>
        <v/>
      </c>
      <c r="J842" s="138" t="str">
        <f t="array" ref="J842">IFERROR(IF(E842="","",INDEX(Avaliações!I$2:I$1247,MATCH($A842&amp;$G842,Avaliações!$A$2:$A$1247&amp;Avaliações!$G$2:$G$1247,FALSE))),"")</f>
        <v/>
      </c>
      <c r="K842" s="178"/>
    </row>
    <row r="843" spans="1:11" x14ac:dyDescent="0.25">
      <c r="A843" s="96"/>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6"/>
      <c r="H843" s="126"/>
      <c r="I843" s="135" t="str">
        <f t="array" ref="I843">IFERROR(IF(G843="","",INDEX(Avaliações!H$2:H$688,MATCH($A843&amp;$G843,Avaliações!$A$2:$A$688&amp;Avaliações!$G$2:$G$688,FALSE))),"")</f>
        <v/>
      </c>
      <c r="J843" s="138" t="str">
        <f t="array" ref="J843">IFERROR(IF(E843="","",INDEX(Avaliações!I$2:I$1247,MATCH($A843&amp;$G843,Avaliações!$A$2:$A$1247&amp;Avaliações!$G$2:$G$1247,FALSE))),"")</f>
        <v/>
      </c>
      <c r="K843" s="178"/>
    </row>
    <row r="844" spans="1:11" x14ac:dyDescent="0.25">
      <c r="A844" s="96"/>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6"/>
      <c r="H844" s="126"/>
      <c r="I844" s="135" t="str">
        <f t="array" ref="I844">IFERROR(IF(G844="","",INDEX(Avaliações!H$2:H$688,MATCH($A844&amp;$G844,Avaliações!$A$2:$A$688&amp;Avaliações!$G$2:$G$688,FALSE))),"")</f>
        <v/>
      </c>
      <c r="J844" s="138" t="str">
        <f t="array" ref="J844">IFERROR(IF(E844="","",INDEX(Avaliações!I$2:I$1247,MATCH($A844&amp;$G844,Avaliações!$A$2:$A$1247&amp;Avaliações!$G$2:$G$1247,FALSE))),"")</f>
        <v/>
      </c>
      <c r="K844" s="178"/>
    </row>
    <row r="845" spans="1:11" x14ac:dyDescent="0.25">
      <c r="A845" s="96"/>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6"/>
      <c r="H845" s="126"/>
      <c r="I845" s="135" t="str">
        <f t="array" ref="I845">IFERROR(IF(G845="","",INDEX(Avaliações!H$2:H$688,MATCH($A845&amp;$G845,Avaliações!$A$2:$A$688&amp;Avaliações!$G$2:$G$688,FALSE))),"")</f>
        <v/>
      </c>
      <c r="J845" s="138" t="str">
        <f t="array" ref="J845">IFERROR(IF(E845="","",INDEX(Avaliações!I$2:I$1247,MATCH($A845&amp;$G845,Avaliações!$A$2:$A$1247&amp;Avaliações!$G$2:$G$1247,FALSE))),"")</f>
        <v/>
      </c>
      <c r="K845" s="178"/>
    </row>
    <row r="846" spans="1:11" x14ac:dyDescent="0.25">
      <c r="A846" s="96"/>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6"/>
      <c r="H846" s="126"/>
      <c r="I846" s="135" t="str">
        <f t="array" ref="I846">IFERROR(IF(G846="","",INDEX(Avaliações!H$2:H$688,MATCH($A846&amp;$G846,Avaliações!$A$2:$A$688&amp;Avaliações!$G$2:$G$688,FALSE))),"")</f>
        <v/>
      </c>
      <c r="J846" s="138" t="str">
        <f t="array" ref="J846">IFERROR(IF(E846="","",INDEX(Avaliações!I$2:I$1247,MATCH($A846&amp;$G846,Avaliações!$A$2:$A$1247&amp;Avaliações!$G$2:$G$1247,FALSE))),"")</f>
        <v/>
      </c>
      <c r="K846" s="178"/>
    </row>
    <row r="847" spans="1:11" x14ac:dyDescent="0.25">
      <c r="A847" s="96"/>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6"/>
      <c r="H847" s="126"/>
      <c r="I847" s="135" t="str">
        <f t="array" ref="I847">IFERROR(IF(G847="","",INDEX(Avaliações!H$2:H$688,MATCH($A847&amp;$G847,Avaliações!$A$2:$A$688&amp;Avaliações!$G$2:$G$688,FALSE))),"")</f>
        <v/>
      </c>
      <c r="J847" s="138" t="str">
        <f t="array" ref="J847">IFERROR(IF(E847="","",INDEX(Avaliações!I$2:I$1247,MATCH($A847&amp;$G847,Avaliações!$A$2:$A$1247&amp;Avaliações!$G$2:$G$1247,FALSE))),"")</f>
        <v/>
      </c>
      <c r="K847" s="178"/>
    </row>
    <row r="848" spans="1:11" x14ac:dyDescent="0.25">
      <c r="A848" s="96"/>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6"/>
      <c r="H848" s="126"/>
      <c r="I848" s="135" t="str">
        <f t="array" ref="I848">IFERROR(IF(G848="","",INDEX(Avaliações!H$2:H$688,MATCH($A848&amp;$G848,Avaliações!$A$2:$A$688&amp;Avaliações!$G$2:$G$688,FALSE))),"")</f>
        <v/>
      </c>
      <c r="J848" s="138" t="str">
        <f t="array" ref="J848">IFERROR(IF(E848="","",INDEX(Avaliações!I$2:I$1247,MATCH($A848&amp;$G848,Avaliações!$A$2:$A$1247&amp;Avaliações!$G$2:$G$1247,FALSE))),"")</f>
        <v/>
      </c>
      <c r="K848" s="178"/>
    </row>
    <row r="849" spans="1:11" x14ac:dyDescent="0.25">
      <c r="A849" s="96"/>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6"/>
      <c r="H849" s="126"/>
      <c r="I849" s="135" t="str">
        <f t="array" ref="I849">IFERROR(IF(G849="","",INDEX(Avaliações!H$2:H$688,MATCH($A849&amp;$G849,Avaliações!$A$2:$A$688&amp;Avaliações!$G$2:$G$688,FALSE))),"")</f>
        <v/>
      </c>
      <c r="J849" s="138" t="str">
        <f t="array" ref="J849">IFERROR(IF(E849="","",INDEX(Avaliações!I$2:I$1247,MATCH($A849&amp;$G849,Avaliações!$A$2:$A$1247&amp;Avaliações!$G$2:$G$1247,FALSE))),"")</f>
        <v/>
      </c>
      <c r="K849" s="178"/>
    </row>
    <row r="850" spans="1:11" x14ac:dyDescent="0.25">
      <c r="A850" s="96"/>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6"/>
      <c r="H850" s="126"/>
      <c r="I850" s="135" t="str">
        <f t="array" ref="I850">IFERROR(IF(G850="","",INDEX(Avaliações!H$2:H$688,MATCH($A850&amp;$G850,Avaliações!$A$2:$A$688&amp;Avaliações!$G$2:$G$688,FALSE))),"")</f>
        <v/>
      </c>
      <c r="J850" s="138" t="str">
        <f t="array" ref="J850">IFERROR(IF(E850="","",INDEX(Avaliações!I$2:I$1247,MATCH($A850&amp;$G850,Avaliações!$A$2:$A$1247&amp;Avaliações!$G$2:$G$1247,FALSE))),"")</f>
        <v/>
      </c>
      <c r="K850" s="178"/>
    </row>
    <row r="851" spans="1:11" x14ac:dyDescent="0.25">
      <c r="A851" s="96"/>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6"/>
      <c r="H851" s="126"/>
      <c r="I851" s="135" t="str">
        <f t="array" ref="I851">IFERROR(IF(G851="","",INDEX(Avaliações!H$2:H$688,MATCH($A851&amp;$G851,Avaliações!$A$2:$A$688&amp;Avaliações!$G$2:$G$688,FALSE))),"")</f>
        <v/>
      </c>
      <c r="J851" s="138" t="str">
        <f t="array" ref="J851">IFERROR(IF(E851="","",INDEX(Avaliações!I$2:I$1247,MATCH($A851&amp;$G851,Avaliações!$A$2:$A$1247&amp;Avaliações!$G$2:$G$1247,FALSE))),"")</f>
        <v/>
      </c>
      <c r="K851" s="178"/>
    </row>
    <row r="852" spans="1:11" x14ac:dyDescent="0.25">
      <c r="A852" s="96"/>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6"/>
      <c r="H852" s="126"/>
      <c r="I852" s="135" t="str">
        <f t="array" ref="I852">IFERROR(IF(G852="","",INDEX(Avaliações!H$2:H$688,MATCH($A852&amp;$G852,Avaliações!$A$2:$A$688&amp;Avaliações!$G$2:$G$688,FALSE))),"")</f>
        <v/>
      </c>
      <c r="J852" s="138" t="str">
        <f t="array" ref="J852">IFERROR(IF(E852="","",INDEX(Avaliações!I$2:I$1247,MATCH($A852&amp;$G852,Avaliações!$A$2:$A$1247&amp;Avaliações!$G$2:$G$1247,FALSE))),"")</f>
        <v/>
      </c>
      <c r="K852" s="178"/>
    </row>
    <row r="853" spans="1:11" x14ac:dyDescent="0.25">
      <c r="A853" s="96"/>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6"/>
      <c r="H853" s="126"/>
      <c r="I853" s="135" t="str">
        <f t="array" ref="I853">IFERROR(IF(G853="","",INDEX(Avaliações!H$2:H$688,MATCH($A853&amp;$G853,Avaliações!$A$2:$A$688&amp;Avaliações!$G$2:$G$688,FALSE))),"")</f>
        <v/>
      </c>
      <c r="J853" s="138" t="str">
        <f t="array" ref="J853">IFERROR(IF(E853="","",INDEX(Avaliações!I$2:I$1247,MATCH($A853&amp;$G853,Avaliações!$A$2:$A$1247&amp;Avaliações!$G$2:$G$1247,FALSE))),"")</f>
        <v/>
      </c>
      <c r="K853" s="178"/>
    </row>
    <row r="854" spans="1:11" x14ac:dyDescent="0.25">
      <c r="A854" s="96"/>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6"/>
      <c r="H854" s="126"/>
      <c r="I854" s="135" t="str">
        <f t="array" ref="I854">IFERROR(IF(G854="","",INDEX(Avaliações!H$2:H$688,MATCH($A854&amp;$G854,Avaliações!$A$2:$A$688&amp;Avaliações!$G$2:$G$688,FALSE))),"")</f>
        <v/>
      </c>
      <c r="J854" s="138" t="str">
        <f t="array" ref="J854">IFERROR(IF(E854="","",INDEX(Avaliações!I$2:I$1247,MATCH($A854&amp;$G854,Avaliações!$A$2:$A$1247&amp;Avaliações!$G$2:$G$1247,FALSE))),"")</f>
        <v/>
      </c>
      <c r="K854" s="178"/>
    </row>
    <row r="855" spans="1:11" x14ac:dyDescent="0.25">
      <c r="A855" s="96"/>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6"/>
      <c r="H855" s="126"/>
      <c r="I855" s="135" t="str">
        <f t="array" ref="I855">IFERROR(IF(G855="","",INDEX(Avaliações!H$2:H$688,MATCH($A855&amp;$G855,Avaliações!$A$2:$A$688&amp;Avaliações!$G$2:$G$688,FALSE))),"")</f>
        <v/>
      </c>
      <c r="J855" s="138" t="str">
        <f t="array" ref="J855">IFERROR(IF(E855="","",INDEX(Avaliações!I$2:I$1247,MATCH($A855&amp;$G855,Avaliações!$A$2:$A$1247&amp;Avaliações!$G$2:$G$1247,FALSE))),"")</f>
        <v/>
      </c>
      <c r="K855" s="178"/>
    </row>
    <row r="856" spans="1:11" x14ac:dyDescent="0.25">
      <c r="A856" s="96"/>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6"/>
      <c r="H856" s="126"/>
      <c r="I856" s="135" t="str">
        <f t="array" ref="I856">IFERROR(IF(G856="","",INDEX(Avaliações!H$2:H$688,MATCH($A856&amp;$G856,Avaliações!$A$2:$A$688&amp;Avaliações!$G$2:$G$688,FALSE))),"")</f>
        <v/>
      </c>
      <c r="J856" s="138" t="str">
        <f t="array" ref="J856">IFERROR(IF(E856="","",INDEX(Avaliações!I$2:I$1247,MATCH($A856&amp;$G856,Avaliações!$A$2:$A$1247&amp;Avaliações!$G$2:$G$1247,FALSE))),"")</f>
        <v/>
      </c>
      <c r="K856" s="178"/>
    </row>
    <row r="857" spans="1:11" x14ac:dyDescent="0.25">
      <c r="A857" s="96"/>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6"/>
      <c r="H857" s="126"/>
      <c r="I857" s="135" t="str">
        <f t="array" ref="I857">IFERROR(IF(G857="","",INDEX(Avaliações!H$2:H$688,MATCH($A857&amp;$G857,Avaliações!$A$2:$A$688&amp;Avaliações!$G$2:$G$688,FALSE))),"")</f>
        <v/>
      </c>
      <c r="J857" s="138" t="str">
        <f t="array" ref="J857">IFERROR(IF(E857="","",INDEX(Avaliações!I$2:I$1247,MATCH($A857&amp;$G857,Avaliações!$A$2:$A$1247&amp;Avaliações!$G$2:$G$1247,FALSE))),"")</f>
        <v/>
      </c>
      <c r="K857" s="178"/>
    </row>
    <row r="858" spans="1:11" x14ac:dyDescent="0.25">
      <c r="A858" s="96"/>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6"/>
      <c r="H858" s="126"/>
      <c r="I858" s="135" t="str">
        <f t="array" ref="I858">IFERROR(IF(G858="","",INDEX(Avaliações!H$2:H$688,MATCH($A858&amp;$G858,Avaliações!$A$2:$A$688&amp;Avaliações!$G$2:$G$688,FALSE))),"")</f>
        <v/>
      </c>
      <c r="J858" s="138" t="str">
        <f t="array" ref="J858">IFERROR(IF(E858="","",INDEX(Avaliações!I$2:I$1247,MATCH($A858&amp;$G858,Avaliações!$A$2:$A$1247&amp;Avaliações!$G$2:$G$1247,FALSE))),"")</f>
        <v/>
      </c>
      <c r="K858" s="178"/>
    </row>
    <row r="859" spans="1:11" x14ac:dyDescent="0.25">
      <c r="A859" s="96"/>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6"/>
      <c r="H859" s="126"/>
      <c r="I859" s="135" t="str">
        <f t="array" ref="I859">IFERROR(IF(G859="","",INDEX(Avaliações!H$2:H$688,MATCH($A859&amp;$G859,Avaliações!$A$2:$A$688&amp;Avaliações!$G$2:$G$688,FALSE))),"")</f>
        <v/>
      </c>
      <c r="J859" s="138" t="str">
        <f t="array" ref="J859">IFERROR(IF(E859="","",INDEX(Avaliações!I$2:I$1247,MATCH($A859&amp;$G859,Avaliações!$A$2:$A$1247&amp;Avaliações!$G$2:$G$1247,FALSE))),"")</f>
        <v/>
      </c>
      <c r="K859" s="178"/>
    </row>
    <row r="860" spans="1:11" x14ac:dyDescent="0.25">
      <c r="A860" s="96"/>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6"/>
      <c r="H860" s="126"/>
      <c r="I860" s="135" t="str">
        <f t="array" ref="I860">IFERROR(IF(G860="","",INDEX(Avaliações!H$2:H$688,MATCH($A860&amp;$G860,Avaliações!$A$2:$A$688&amp;Avaliações!$G$2:$G$688,FALSE))),"")</f>
        <v/>
      </c>
      <c r="J860" s="138" t="str">
        <f t="array" ref="J860">IFERROR(IF(E860="","",INDEX(Avaliações!I$2:I$1247,MATCH($A860&amp;$G860,Avaliações!$A$2:$A$1247&amp;Avaliações!$G$2:$G$1247,FALSE))),"")</f>
        <v/>
      </c>
      <c r="K860" s="178"/>
    </row>
    <row r="861" spans="1:11" x14ac:dyDescent="0.25">
      <c r="A861" s="96"/>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6"/>
      <c r="H861" s="126"/>
      <c r="I861" s="135" t="str">
        <f t="array" ref="I861">IFERROR(IF(G861="","",INDEX(Avaliações!H$2:H$688,MATCH($A861&amp;$G861,Avaliações!$A$2:$A$688&amp;Avaliações!$G$2:$G$688,FALSE))),"")</f>
        <v/>
      </c>
      <c r="J861" s="138" t="str">
        <f t="array" ref="J861">IFERROR(IF(E861="","",INDEX(Avaliações!I$2:I$1247,MATCH($A861&amp;$G861,Avaliações!$A$2:$A$1247&amp;Avaliações!$G$2:$G$1247,FALSE))),"")</f>
        <v/>
      </c>
      <c r="K861" s="178"/>
    </row>
    <row r="862" spans="1:11" x14ac:dyDescent="0.25">
      <c r="A862" s="96"/>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6"/>
      <c r="H862" s="126"/>
      <c r="I862" s="135" t="str">
        <f t="array" ref="I862">IFERROR(IF(G862="","",INDEX(Avaliações!H$2:H$688,MATCH($A862&amp;$G862,Avaliações!$A$2:$A$688&amp;Avaliações!$G$2:$G$688,FALSE))),"")</f>
        <v/>
      </c>
      <c r="J862" s="138" t="str">
        <f t="array" ref="J862">IFERROR(IF(E862="","",INDEX(Avaliações!I$2:I$1247,MATCH($A862&amp;$G862,Avaliações!$A$2:$A$1247&amp;Avaliações!$G$2:$G$1247,FALSE))),"")</f>
        <v/>
      </c>
      <c r="K862" s="178"/>
    </row>
    <row r="863" spans="1:11" x14ac:dyDescent="0.25">
      <c r="A863" s="96"/>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6"/>
      <c r="H863" s="126"/>
      <c r="I863" s="135" t="str">
        <f t="array" ref="I863">IFERROR(IF(G863="","",INDEX(Avaliações!H$2:H$688,MATCH($A863&amp;$G863,Avaliações!$A$2:$A$688&amp;Avaliações!$G$2:$G$688,FALSE))),"")</f>
        <v/>
      </c>
      <c r="J863" s="138" t="str">
        <f t="array" ref="J863">IFERROR(IF(E863="","",INDEX(Avaliações!I$2:I$1247,MATCH($A863&amp;$G863,Avaliações!$A$2:$A$1247&amp;Avaliações!$G$2:$G$1247,FALSE))),"")</f>
        <v/>
      </c>
      <c r="K863" s="178"/>
    </row>
    <row r="864" spans="1:11" x14ac:dyDescent="0.25">
      <c r="A864" s="96"/>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6"/>
      <c r="H864" s="126"/>
      <c r="I864" s="135" t="str">
        <f t="array" ref="I864">IFERROR(IF(G864="","",INDEX(Avaliações!H$2:H$688,MATCH($A864&amp;$G864,Avaliações!$A$2:$A$688&amp;Avaliações!$G$2:$G$688,FALSE))),"")</f>
        <v/>
      </c>
      <c r="J864" s="138" t="str">
        <f t="array" ref="J864">IFERROR(IF(E864="","",INDEX(Avaliações!I$2:I$1247,MATCH($A864&amp;$G864,Avaliações!$A$2:$A$1247&amp;Avaliações!$G$2:$G$1247,FALSE))),"")</f>
        <v/>
      </c>
      <c r="K864" s="178"/>
    </row>
    <row r="865" spans="1:11" x14ac:dyDescent="0.25">
      <c r="A865" s="96"/>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6"/>
      <c r="H865" s="126"/>
      <c r="I865" s="135" t="str">
        <f t="array" ref="I865">IFERROR(IF(G865="","",INDEX(Avaliações!H$2:H$688,MATCH($A865&amp;$G865,Avaliações!$A$2:$A$688&amp;Avaliações!$G$2:$G$688,FALSE))),"")</f>
        <v/>
      </c>
      <c r="J865" s="138" t="str">
        <f t="array" ref="J865">IFERROR(IF(E865="","",INDEX(Avaliações!I$2:I$1247,MATCH($A865&amp;$G865,Avaliações!$A$2:$A$1247&amp;Avaliações!$G$2:$G$1247,FALSE))),"")</f>
        <v/>
      </c>
      <c r="K865" s="178"/>
    </row>
    <row r="866" spans="1:11" x14ac:dyDescent="0.25">
      <c r="A866" s="96"/>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6"/>
      <c r="H866" s="126"/>
      <c r="I866" s="135" t="str">
        <f t="array" ref="I866">IFERROR(IF(G866="","",INDEX(Avaliações!H$2:H$688,MATCH($A866&amp;$G866,Avaliações!$A$2:$A$688&amp;Avaliações!$G$2:$G$688,FALSE))),"")</f>
        <v/>
      </c>
      <c r="J866" s="138" t="str">
        <f t="array" ref="J866">IFERROR(IF(E866="","",INDEX(Avaliações!I$2:I$1247,MATCH($A866&amp;$G866,Avaliações!$A$2:$A$1247&amp;Avaliações!$G$2:$G$1247,FALSE))),"")</f>
        <v/>
      </c>
      <c r="K866" s="178"/>
    </row>
    <row r="867" spans="1:11" x14ac:dyDescent="0.25">
      <c r="A867" s="96"/>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6"/>
      <c r="H867" s="126"/>
      <c r="I867" s="135" t="str">
        <f t="array" ref="I867">IFERROR(IF(G867="","",INDEX(Avaliações!H$2:H$688,MATCH($A867&amp;$G867,Avaliações!$A$2:$A$688&amp;Avaliações!$G$2:$G$688,FALSE))),"")</f>
        <v/>
      </c>
      <c r="J867" s="138" t="str">
        <f t="array" ref="J867">IFERROR(IF(E867="","",INDEX(Avaliações!I$2:I$1247,MATCH($A867&amp;$G867,Avaliações!$A$2:$A$1247&amp;Avaliações!$G$2:$G$1247,FALSE))),"")</f>
        <v/>
      </c>
      <c r="K867" s="178"/>
    </row>
    <row r="868" spans="1:11" x14ac:dyDescent="0.25">
      <c r="A868" s="96"/>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6"/>
      <c r="H868" s="126"/>
      <c r="I868" s="135" t="str">
        <f t="array" ref="I868">IFERROR(IF(G868="","",INDEX(Avaliações!H$2:H$688,MATCH($A868&amp;$G868,Avaliações!$A$2:$A$688&amp;Avaliações!$G$2:$G$688,FALSE))),"")</f>
        <v/>
      </c>
      <c r="J868" s="138" t="str">
        <f t="array" ref="J868">IFERROR(IF(E868="","",INDEX(Avaliações!I$2:I$1247,MATCH($A868&amp;$G868,Avaliações!$A$2:$A$1247&amp;Avaliações!$G$2:$G$1247,FALSE))),"")</f>
        <v/>
      </c>
      <c r="K868" s="178"/>
    </row>
    <row r="869" spans="1:11" x14ac:dyDescent="0.25">
      <c r="A869" s="96"/>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6"/>
      <c r="H869" s="126"/>
      <c r="I869" s="135" t="str">
        <f t="array" ref="I869">IFERROR(IF(G869="","",INDEX(Avaliações!H$2:H$688,MATCH($A869&amp;$G869,Avaliações!$A$2:$A$688&amp;Avaliações!$G$2:$G$688,FALSE))),"")</f>
        <v/>
      </c>
      <c r="J869" s="138" t="str">
        <f t="array" ref="J869">IFERROR(IF(E869="","",INDEX(Avaliações!I$2:I$1247,MATCH($A869&amp;$G869,Avaliações!$A$2:$A$1247&amp;Avaliações!$G$2:$G$1247,FALSE))),"")</f>
        <v/>
      </c>
      <c r="K869" s="178"/>
    </row>
    <row r="870" spans="1:11" x14ac:dyDescent="0.25">
      <c r="A870" s="96"/>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6"/>
      <c r="H870" s="126"/>
      <c r="I870" s="135" t="str">
        <f t="array" ref="I870">IFERROR(IF(G870="","",INDEX(Avaliações!H$2:H$688,MATCH($A870&amp;$G870,Avaliações!$A$2:$A$688&amp;Avaliações!$G$2:$G$688,FALSE))),"")</f>
        <v/>
      </c>
      <c r="J870" s="138" t="str">
        <f t="array" ref="J870">IFERROR(IF(E870="","",INDEX(Avaliações!I$2:I$1247,MATCH($A870&amp;$G870,Avaliações!$A$2:$A$1247&amp;Avaliações!$G$2:$G$1247,FALSE))),"")</f>
        <v/>
      </c>
      <c r="K870" s="178"/>
    </row>
    <row r="871" spans="1:11" x14ac:dyDescent="0.25">
      <c r="A871" s="96"/>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6"/>
      <c r="H871" s="126"/>
      <c r="I871" s="135" t="str">
        <f t="array" ref="I871">IFERROR(IF(G871="","",INDEX(Avaliações!H$2:H$688,MATCH($A871&amp;$G871,Avaliações!$A$2:$A$688&amp;Avaliações!$G$2:$G$688,FALSE))),"")</f>
        <v/>
      </c>
      <c r="J871" s="138" t="str">
        <f t="array" ref="J871">IFERROR(IF(E871="","",INDEX(Avaliações!I$2:I$1247,MATCH($A871&amp;$G871,Avaliações!$A$2:$A$1247&amp;Avaliações!$G$2:$G$1247,FALSE))),"")</f>
        <v/>
      </c>
      <c r="K871" s="178"/>
    </row>
    <row r="872" spans="1:11" x14ac:dyDescent="0.25">
      <c r="A872" s="96"/>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6"/>
      <c r="H872" s="126"/>
      <c r="I872" s="135" t="str">
        <f t="array" ref="I872">IFERROR(IF(G872="","",INDEX(Avaliações!H$2:H$688,MATCH($A872&amp;$G872,Avaliações!$A$2:$A$688&amp;Avaliações!$G$2:$G$688,FALSE))),"")</f>
        <v/>
      </c>
      <c r="J872" s="138" t="str">
        <f t="array" ref="J872">IFERROR(IF(E872="","",INDEX(Avaliações!I$2:I$1247,MATCH($A872&amp;$G872,Avaliações!$A$2:$A$1247&amp;Avaliações!$G$2:$G$1247,FALSE))),"")</f>
        <v/>
      </c>
      <c r="K872" s="178"/>
    </row>
    <row r="873" spans="1:11" x14ac:dyDescent="0.25">
      <c r="A873" s="96"/>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6"/>
      <c r="H873" s="126"/>
      <c r="I873" s="135" t="str">
        <f t="array" ref="I873">IFERROR(IF(G873="","",INDEX(Avaliações!H$2:H$688,MATCH($A873&amp;$G873,Avaliações!$A$2:$A$688&amp;Avaliações!$G$2:$G$688,FALSE))),"")</f>
        <v/>
      </c>
      <c r="J873" s="138" t="str">
        <f t="array" ref="J873">IFERROR(IF(E873="","",INDEX(Avaliações!I$2:I$1247,MATCH($A873&amp;$G873,Avaliações!$A$2:$A$1247&amp;Avaliações!$G$2:$G$1247,FALSE))),"")</f>
        <v/>
      </c>
      <c r="K873" s="178"/>
    </row>
    <row r="874" spans="1:11" x14ac:dyDescent="0.25">
      <c r="A874" s="96"/>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6"/>
      <c r="H874" s="126"/>
      <c r="I874" s="135" t="str">
        <f t="array" ref="I874">IFERROR(IF(G874="","",INDEX(Avaliações!H$2:H$688,MATCH($A874&amp;$G874,Avaliações!$A$2:$A$688&amp;Avaliações!$G$2:$G$688,FALSE))),"")</f>
        <v/>
      </c>
      <c r="J874" s="138" t="str">
        <f t="array" ref="J874">IFERROR(IF(E874="","",INDEX(Avaliações!I$2:I$1247,MATCH($A874&amp;$G874,Avaliações!$A$2:$A$1247&amp;Avaliações!$G$2:$G$1247,FALSE))),"")</f>
        <v/>
      </c>
      <c r="K874" s="178"/>
    </row>
    <row r="875" spans="1:11" x14ac:dyDescent="0.25">
      <c r="A875" s="96"/>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6"/>
      <c r="H875" s="126"/>
      <c r="I875" s="135" t="str">
        <f t="array" ref="I875">IFERROR(IF(G875="","",INDEX(Avaliações!H$2:H$688,MATCH($A875&amp;$G875,Avaliações!$A$2:$A$688&amp;Avaliações!$G$2:$G$688,FALSE))),"")</f>
        <v/>
      </c>
      <c r="J875" s="138" t="str">
        <f t="array" ref="J875">IFERROR(IF(E875="","",INDEX(Avaliações!I$2:I$1247,MATCH($A875&amp;$G875,Avaliações!$A$2:$A$1247&amp;Avaliações!$G$2:$G$1247,FALSE))),"")</f>
        <v/>
      </c>
      <c r="K875" s="178"/>
    </row>
    <row r="876" spans="1:11" x14ac:dyDescent="0.25">
      <c r="A876" s="96"/>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6"/>
      <c r="H876" s="126"/>
      <c r="I876" s="135" t="str">
        <f t="array" ref="I876">IFERROR(IF(G876="","",INDEX(Avaliações!H$2:H$688,MATCH($A876&amp;$G876,Avaliações!$A$2:$A$688&amp;Avaliações!$G$2:$G$688,FALSE))),"")</f>
        <v/>
      </c>
      <c r="J876" s="138" t="str">
        <f t="array" ref="J876">IFERROR(IF(E876="","",INDEX(Avaliações!I$2:I$1247,MATCH($A876&amp;$G876,Avaliações!$A$2:$A$1247&amp;Avaliações!$G$2:$G$1247,FALSE))),"")</f>
        <v/>
      </c>
      <c r="K876" s="178"/>
    </row>
    <row r="877" spans="1:11" x14ac:dyDescent="0.25">
      <c r="A877" s="96"/>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6"/>
      <c r="H877" s="126"/>
      <c r="I877" s="135" t="str">
        <f t="array" ref="I877">IFERROR(IF(G877="","",INDEX(Avaliações!H$2:H$688,MATCH($A877&amp;$G877,Avaliações!$A$2:$A$688&amp;Avaliações!$G$2:$G$688,FALSE))),"")</f>
        <v/>
      </c>
      <c r="J877" s="138" t="str">
        <f t="array" ref="J877">IFERROR(IF(E877="","",INDEX(Avaliações!I$2:I$1247,MATCH($A877&amp;$G877,Avaliações!$A$2:$A$1247&amp;Avaliações!$G$2:$G$1247,FALSE))),"")</f>
        <v/>
      </c>
      <c r="K877" s="178"/>
    </row>
    <row r="878" spans="1:11" x14ac:dyDescent="0.25">
      <c r="A878" s="96"/>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6"/>
      <c r="H878" s="126"/>
      <c r="I878" s="135" t="str">
        <f t="array" ref="I878">IFERROR(IF(G878="","",INDEX(Avaliações!H$2:H$688,MATCH($A878&amp;$G878,Avaliações!$A$2:$A$688&amp;Avaliações!$G$2:$G$688,FALSE))),"")</f>
        <v/>
      </c>
      <c r="J878" s="138" t="str">
        <f t="array" ref="J878">IFERROR(IF(E878="","",INDEX(Avaliações!I$2:I$1247,MATCH($A878&amp;$G878,Avaliações!$A$2:$A$1247&amp;Avaliações!$G$2:$G$1247,FALSE))),"")</f>
        <v/>
      </c>
      <c r="K878" s="178"/>
    </row>
    <row r="879" spans="1:11" x14ac:dyDescent="0.25">
      <c r="A879" s="96"/>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6"/>
      <c r="H879" s="126"/>
      <c r="I879" s="135" t="str">
        <f t="array" ref="I879">IFERROR(IF(G879="","",INDEX(Avaliações!H$2:H$688,MATCH($A879&amp;$G879,Avaliações!$A$2:$A$688&amp;Avaliações!$G$2:$G$688,FALSE))),"")</f>
        <v/>
      </c>
      <c r="J879" s="138" t="str">
        <f t="array" ref="J879">IFERROR(IF(E879="","",INDEX(Avaliações!I$2:I$1247,MATCH($A879&amp;$G879,Avaliações!$A$2:$A$1247&amp;Avaliações!$G$2:$G$1247,FALSE))),"")</f>
        <v/>
      </c>
      <c r="K879" s="178"/>
    </row>
    <row r="880" spans="1:11" x14ac:dyDescent="0.25">
      <c r="A880" s="96"/>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6"/>
      <c r="H880" s="126"/>
      <c r="I880" s="135" t="str">
        <f t="array" ref="I880">IFERROR(IF(G880="","",INDEX(Avaliações!H$2:H$688,MATCH($A880&amp;$G880,Avaliações!$A$2:$A$688&amp;Avaliações!$G$2:$G$688,FALSE))),"")</f>
        <v/>
      </c>
      <c r="J880" s="138" t="str">
        <f t="array" ref="J880">IFERROR(IF(E880="","",INDEX(Avaliações!I$2:I$1247,MATCH($A880&amp;$G880,Avaliações!$A$2:$A$1247&amp;Avaliações!$G$2:$G$1247,FALSE))),"")</f>
        <v/>
      </c>
      <c r="K880" s="178"/>
    </row>
    <row r="881" spans="1:11" x14ac:dyDescent="0.25">
      <c r="A881" s="96"/>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6"/>
      <c r="H881" s="126"/>
      <c r="I881" s="135" t="str">
        <f t="array" ref="I881">IFERROR(IF(G881="","",INDEX(Avaliações!H$2:H$688,MATCH($A881&amp;$G881,Avaliações!$A$2:$A$688&amp;Avaliações!$G$2:$G$688,FALSE))),"")</f>
        <v/>
      </c>
      <c r="J881" s="138" t="str">
        <f t="array" ref="J881">IFERROR(IF(E881="","",INDEX(Avaliações!I$2:I$1247,MATCH($A881&amp;$G881,Avaliações!$A$2:$A$1247&amp;Avaliações!$G$2:$G$1247,FALSE))),"")</f>
        <v/>
      </c>
      <c r="K881" s="178"/>
    </row>
    <row r="882" spans="1:11" x14ac:dyDescent="0.25">
      <c r="A882" s="96"/>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6"/>
      <c r="H882" s="126"/>
      <c r="I882" s="135" t="str">
        <f t="array" ref="I882">IFERROR(IF(G882="","",INDEX(Avaliações!H$2:H$688,MATCH($A882&amp;$G882,Avaliações!$A$2:$A$688&amp;Avaliações!$G$2:$G$688,FALSE))),"")</f>
        <v/>
      </c>
      <c r="J882" s="138" t="str">
        <f t="array" ref="J882">IFERROR(IF(E882="","",INDEX(Avaliações!I$2:I$1247,MATCH($A882&amp;$G882,Avaliações!$A$2:$A$1247&amp;Avaliações!$G$2:$G$1247,FALSE))),"")</f>
        <v/>
      </c>
      <c r="K882" s="178"/>
    </row>
    <row r="883" spans="1:11" x14ac:dyDescent="0.25">
      <c r="A883" s="96"/>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6"/>
      <c r="H883" s="126"/>
      <c r="I883" s="135" t="str">
        <f t="array" ref="I883">IFERROR(IF(G883="","",INDEX(Avaliações!H$2:H$688,MATCH($A883&amp;$G883,Avaliações!$A$2:$A$688&amp;Avaliações!$G$2:$G$688,FALSE))),"")</f>
        <v/>
      </c>
      <c r="J883" s="138" t="str">
        <f t="array" ref="J883">IFERROR(IF(E883="","",INDEX(Avaliações!I$2:I$1247,MATCH($A883&amp;$G883,Avaliações!$A$2:$A$1247&amp;Avaliações!$G$2:$G$1247,FALSE))),"")</f>
        <v/>
      </c>
      <c r="K883" s="178"/>
    </row>
    <row r="884" spans="1:11" x14ac:dyDescent="0.25">
      <c r="A884" s="96"/>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6"/>
      <c r="H884" s="126"/>
      <c r="I884" s="135" t="str">
        <f t="array" ref="I884">IFERROR(IF(G884="","",INDEX(Avaliações!H$2:H$688,MATCH($A884&amp;$G884,Avaliações!$A$2:$A$688&amp;Avaliações!$G$2:$G$688,FALSE))),"")</f>
        <v/>
      </c>
      <c r="J884" s="138" t="str">
        <f t="array" ref="J884">IFERROR(IF(E884="","",INDEX(Avaliações!I$2:I$1247,MATCH($A884&amp;$G884,Avaliações!$A$2:$A$1247&amp;Avaliações!$G$2:$G$1247,FALSE))),"")</f>
        <v/>
      </c>
      <c r="K884" s="178"/>
    </row>
    <row r="885" spans="1:11" x14ac:dyDescent="0.25">
      <c r="A885" s="96"/>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6"/>
      <c r="H885" s="126"/>
      <c r="I885" s="135" t="str">
        <f t="array" ref="I885">IFERROR(IF(G885="","",INDEX(Avaliações!H$2:H$688,MATCH($A885&amp;$G885,Avaliações!$A$2:$A$688&amp;Avaliações!$G$2:$G$688,FALSE))),"")</f>
        <v/>
      </c>
      <c r="J885" s="138" t="str">
        <f t="array" ref="J885">IFERROR(IF(E885="","",INDEX(Avaliações!I$2:I$1247,MATCH($A885&amp;$G885,Avaliações!$A$2:$A$1247&amp;Avaliações!$G$2:$G$1247,FALSE))),"")</f>
        <v/>
      </c>
      <c r="K885" s="178"/>
    </row>
    <row r="886" spans="1:11" x14ac:dyDescent="0.25">
      <c r="A886" s="96"/>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6"/>
      <c r="H886" s="126"/>
      <c r="I886" s="135" t="str">
        <f t="array" ref="I886">IFERROR(IF(G886="","",INDEX(Avaliações!H$2:H$688,MATCH($A886&amp;$G886,Avaliações!$A$2:$A$688&amp;Avaliações!$G$2:$G$688,FALSE))),"")</f>
        <v/>
      </c>
      <c r="J886" s="138" t="str">
        <f t="array" ref="J886">IFERROR(IF(E886="","",INDEX(Avaliações!I$2:I$1247,MATCH($A886&amp;$G886,Avaliações!$A$2:$A$1247&amp;Avaliações!$G$2:$G$1247,FALSE))),"")</f>
        <v/>
      </c>
      <c r="K886" s="178"/>
    </row>
    <row r="887" spans="1:11" x14ac:dyDescent="0.25">
      <c r="A887" s="96"/>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6"/>
      <c r="H887" s="126"/>
      <c r="I887" s="135" t="str">
        <f t="array" ref="I887">IFERROR(IF(G887="","",INDEX(Avaliações!H$2:H$688,MATCH($A887&amp;$G887,Avaliações!$A$2:$A$688&amp;Avaliações!$G$2:$G$688,FALSE))),"")</f>
        <v/>
      </c>
      <c r="J887" s="138" t="str">
        <f t="array" ref="J887">IFERROR(IF(E887="","",INDEX(Avaliações!I$2:I$1247,MATCH($A887&amp;$G887,Avaliações!$A$2:$A$1247&amp;Avaliações!$G$2:$G$1247,FALSE))),"")</f>
        <v/>
      </c>
      <c r="K887" s="178"/>
    </row>
    <row r="888" spans="1:11" x14ac:dyDescent="0.25">
      <c r="A888" s="96"/>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6"/>
      <c r="H888" s="126"/>
      <c r="I888" s="135" t="str">
        <f t="array" ref="I888">IFERROR(IF(G888="","",INDEX(Avaliações!H$2:H$688,MATCH($A888&amp;$G888,Avaliações!$A$2:$A$688&amp;Avaliações!$G$2:$G$688,FALSE))),"")</f>
        <v/>
      </c>
      <c r="J888" s="138" t="str">
        <f t="array" ref="J888">IFERROR(IF(E888="","",INDEX(Avaliações!I$2:I$1247,MATCH($A888&amp;$G888,Avaliações!$A$2:$A$1247&amp;Avaliações!$G$2:$G$1247,FALSE))),"")</f>
        <v/>
      </c>
      <c r="K888" s="178"/>
    </row>
    <row r="889" spans="1:11" x14ac:dyDescent="0.25">
      <c r="A889" s="96"/>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6"/>
      <c r="H889" s="126"/>
      <c r="I889" s="135" t="str">
        <f t="array" ref="I889">IFERROR(IF(G889="","",INDEX(Avaliações!H$2:H$688,MATCH($A889&amp;$G889,Avaliações!$A$2:$A$688&amp;Avaliações!$G$2:$G$688,FALSE))),"")</f>
        <v/>
      </c>
      <c r="J889" s="138" t="str">
        <f t="array" ref="J889">IFERROR(IF(E889="","",INDEX(Avaliações!I$2:I$1247,MATCH($A889&amp;$G889,Avaliações!$A$2:$A$1247&amp;Avaliações!$G$2:$G$1247,FALSE))),"")</f>
        <v/>
      </c>
      <c r="K889" s="178"/>
    </row>
    <row r="890" spans="1:11" x14ac:dyDescent="0.25">
      <c r="A890" s="96"/>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6"/>
      <c r="H890" s="126"/>
      <c r="I890" s="135" t="str">
        <f t="array" ref="I890">IFERROR(IF(G890="","",INDEX(Avaliações!H$2:H$688,MATCH($A890&amp;$G890,Avaliações!$A$2:$A$688&amp;Avaliações!$G$2:$G$688,FALSE))),"")</f>
        <v/>
      </c>
      <c r="J890" s="138" t="str">
        <f t="array" ref="J890">IFERROR(IF(E890="","",INDEX(Avaliações!I$2:I$1247,MATCH($A890&amp;$G890,Avaliações!$A$2:$A$1247&amp;Avaliações!$G$2:$G$1247,FALSE))),"")</f>
        <v/>
      </c>
      <c r="K890" s="178"/>
    </row>
    <row r="891" spans="1:11" x14ac:dyDescent="0.25">
      <c r="A891" s="96"/>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6"/>
      <c r="H891" s="126"/>
      <c r="I891" s="135" t="str">
        <f t="array" ref="I891">IFERROR(IF(G891="","",INDEX(Avaliações!H$2:H$688,MATCH($A891&amp;$G891,Avaliações!$A$2:$A$688&amp;Avaliações!$G$2:$G$688,FALSE))),"")</f>
        <v/>
      </c>
      <c r="J891" s="138" t="str">
        <f t="array" ref="J891">IFERROR(IF(E891="","",INDEX(Avaliações!I$2:I$1247,MATCH($A891&amp;$G891,Avaliações!$A$2:$A$1247&amp;Avaliações!$G$2:$G$1247,FALSE))),"")</f>
        <v/>
      </c>
      <c r="K891" s="178"/>
    </row>
    <row r="892" spans="1:11" x14ac:dyDescent="0.25">
      <c r="A892" s="96"/>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6"/>
      <c r="H892" s="126"/>
      <c r="I892" s="135" t="str">
        <f t="array" ref="I892">IFERROR(IF(G892="","",INDEX(Avaliações!H$2:H$688,MATCH($A892&amp;$G892,Avaliações!$A$2:$A$688&amp;Avaliações!$G$2:$G$688,FALSE))),"")</f>
        <v/>
      </c>
      <c r="J892" s="138" t="str">
        <f t="array" ref="J892">IFERROR(IF(E892="","",INDEX(Avaliações!I$2:I$1247,MATCH($A892&amp;$G892,Avaliações!$A$2:$A$1247&amp;Avaliações!$G$2:$G$1247,FALSE))),"")</f>
        <v/>
      </c>
      <c r="K892" s="178"/>
    </row>
    <row r="893" spans="1:11" x14ac:dyDescent="0.25">
      <c r="A893" s="96"/>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6"/>
      <c r="H893" s="126"/>
      <c r="I893" s="135" t="str">
        <f t="array" ref="I893">IFERROR(IF(G893="","",INDEX(Avaliações!H$2:H$688,MATCH($A893&amp;$G893,Avaliações!$A$2:$A$688&amp;Avaliações!$G$2:$G$688,FALSE))),"")</f>
        <v/>
      </c>
      <c r="J893" s="138" t="str">
        <f t="array" ref="J893">IFERROR(IF(E893="","",INDEX(Avaliações!I$2:I$1247,MATCH($A893&amp;$G893,Avaliações!$A$2:$A$1247&amp;Avaliações!$G$2:$G$1247,FALSE))),"")</f>
        <v/>
      </c>
      <c r="K893" s="178"/>
    </row>
    <row r="894" spans="1:11" x14ac:dyDescent="0.25">
      <c r="A894" s="96"/>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6"/>
      <c r="H894" s="126"/>
      <c r="I894" s="135" t="str">
        <f t="array" ref="I894">IFERROR(IF(G894="","",INDEX(Avaliações!H$2:H$688,MATCH($A894&amp;$G894,Avaliações!$A$2:$A$688&amp;Avaliações!$G$2:$G$688,FALSE))),"")</f>
        <v/>
      </c>
      <c r="J894" s="138" t="str">
        <f t="array" ref="J894">IFERROR(IF(E894="","",INDEX(Avaliações!I$2:I$1247,MATCH($A894&amp;$G894,Avaliações!$A$2:$A$1247&amp;Avaliações!$G$2:$G$1247,FALSE))),"")</f>
        <v/>
      </c>
      <c r="K894" s="178"/>
    </row>
    <row r="895" spans="1:11" x14ac:dyDescent="0.25">
      <c r="A895" s="96"/>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6"/>
      <c r="H895" s="126"/>
      <c r="I895" s="135" t="str">
        <f t="array" ref="I895">IFERROR(IF(G895="","",INDEX(Avaliações!H$2:H$688,MATCH($A895&amp;$G895,Avaliações!$A$2:$A$688&amp;Avaliações!$G$2:$G$688,FALSE))),"")</f>
        <v/>
      </c>
      <c r="J895" s="138" t="str">
        <f t="array" ref="J895">IFERROR(IF(E895="","",INDEX(Avaliações!I$2:I$1247,MATCH($A895&amp;$G895,Avaliações!$A$2:$A$1247&amp;Avaliações!$G$2:$G$1247,FALSE))),"")</f>
        <v/>
      </c>
      <c r="K895" s="178"/>
    </row>
    <row r="896" spans="1:11" x14ac:dyDescent="0.25">
      <c r="A896" s="96"/>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6"/>
      <c r="H896" s="126"/>
      <c r="I896" s="135" t="str">
        <f t="array" ref="I896">IFERROR(IF(G896="","",INDEX(Avaliações!H$2:H$688,MATCH($A896&amp;$G896,Avaliações!$A$2:$A$688&amp;Avaliações!$G$2:$G$688,FALSE))),"")</f>
        <v/>
      </c>
      <c r="J896" s="138" t="str">
        <f t="array" ref="J896">IFERROR(IF(E896="","",INDEX(Avaliações!I$2:I$1247,MATCH($A896&amp;$G896,Avaliações!$A$2:$A$1247&amp;Avaliações!$G$2:$G$1247,FALSE))),"")</f>
        <v/>
      </c>
      <c r="K896" s="178"/>
    </row>
    <row r="897" spans="1:11" x14ac:dyDescent="0.25">
      <c r="A897" s="96"/>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6"/>
      <c r="H897" s="126"/>
      <c r="I897" s="135" t="str">
        <f t="array" ref="I897">IFERROR(IF(G897="","",INDEX(Avaliações!H$2:H$688,MATCH($A897&amp;$G897,Avaliações!$A$2:$A$688&amp;Avaliações!$G$2:$G$688,FALSE))),"")</f>
        <v/>
      </c>
      <c r="J897" s="138" t="str">
        <f t="array" ref="J897">IFERROR(IF(E897="","",INDEX(Avaliações!I$2:I$1247,MATCH($A897&amp;$G897,Avaliações!$A$2:$A$1247&amp;Avaliações!$G$2:$G$1247,FALSE))),"")</f>
        <v/>
      </c>
      <c r="K897" s="178"/>
    </row>
    <row r="898" spans="1:11" x14ac:dyDescent="0.25">
      <c r="A898" s="96"/>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6"/>
      <c r="H898" s="126"/>
      <c r="I898" s="135" t="str">
        <f t="array" ref="I898">IFERROR(IF(G898="","",INDEX(Avaliações!H$2:H$688,MATCH($A898&amp;$G898,Avaliações!$A$2:$A$688&amp;Avaliações!$G$2:$G$688,FALSE))),"")</f>
        <v/>
      </c>
      <c r="J898" s="138" t="str">
        <f t="array" ref="J898">IFERROR(IF(E898="","",INDEX(Avaliações!I$2:I$1247,MATCH($A898&amp;$G898,Avaliações!$A$2:$A$1247&amp;Avaliações!$G$2:$G$1247,FALSE))),"")</f>
        <v/>
      </c>
      <c r="K898" s="178"/>
    </row>
    <row r="899" spans="1:11" x14ac:dyDescent="0.25">
      <c r="A899" s="96"/>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6"/>
      <c r="H899" s="126"/>
      <c r="I899" s="135" t="str">
        <f t="array" ref="I899">IFERROR(IF(G899="","",INDEX(Avaliações!H$2:H$688,MATCH($A899&amp;$G899,Avaliações!$A$2:$A$688&amp;Avaliações!$G$2:$G$688,FALSE))),"")</f>
        <v/>
      </c>
      <c r="J899" s="138" t="str">
        <f t="array" ref="J899">IFERROR(IF(E899="","",INDEX(Avaliações!I$2:I$1247,MATCH($A899&amp;$G899,Avaliações!$A$2:$A$1247&amp;Avaliações!$G$2:$G$1247,FALSE))),"")</f>
        <v/>
      </c>
      <c r="K899" s="178"/>
    </row>
    <row r="900" spans="1:11" x14ac:dyDescent="0.25">
      <c r="A900" s="96"/>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6"/>
      <c r="H900" s="126"/>
      <c r="I900" s="135" t="str">
        <f t="array" ref="I900">IFERROR(IF(G900="","",INDEX(Avaliações!H$2:H$688,MATCH($A900&amp;$G900,Avaliações!$A$2:$A$688&amp;Avaliações!$G$2:$G$688,FALSE))),"")</f>
        <v/>
      </c>
      <c r="J900" s="138" t="str">
        <f t="array" ref="J900">IFERROR(IF(E900="","",INDEX(Avaliações!I$2:I$1247,MATCH($A900&amp;$G900,Avaliações!$A$2:$A$1247&amp;Avaliações!$G$2:$G$1247,FALSE))),"")</f>
        <v/>
      </c>
      <c r="K900" s="178"/>
    </row>
    <row r="901" spans="1:11" x14ac:dyDescent="0.25">
      <c r="A901" s="96"/>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6"/>
      <c r="H901" s="126"/>
      <c r="I901" s="135" t="str">
        <f t="array" ref="I901">IFERROR(IF(G901="","",INDEX(Avaliações!H$2:H$688,MATCH($A901&amp;$G901,Avaliações!$A$2:$A$688&amp;Avaliações!$G$2:$G$688,FALSE))),"")</f>
        <v/>
      </c>
      <c r="J901" s="138" t="str">
        <f t="array" ref="J901">IFERROR(IF(E901="","",INDEX(Avaliações!I$2:I$1247,MATCH($A901&amp;$G901,Avaliações!$A$2:$A$1247&amp;Avaliações!$G$2:$G$1247,FALSE))),"")</f>
        <v/>
      </c>
      <c r="K901" s="178"/>
    </row>
    <row r="902" spans="1:11" x14ac:dyDescent="0.25">
      <c r="A902" s="96"/>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6"/>
      <c r="H902" s="126"/>
      <c r="I902" s="135" t="str">
        <f t="array" ref="I902">IFERROR(IF(G902="","",INDEX(Avaliações!H$2:H$688,MATCH($A902&amp;$G902,Avaliações!$A$2:$A$688&amp;Avaliações!$G$2:$G$688,FALSE))),"")</f>
        <v/>
      </c>
      <c r="J902" s="138" t="str">
        <f t="array" ref="J902">IFERROR(IF(E902="","",INDEX(Avaliações!I$2:I$1247,MATCH($A902&amp;$G902,Avaliações!$A$2:$A$1247&amp;Avaliações!$G$2:$G$1247,FALSE))),"")</f>
        <v/>
      </c>
      <c r="K902" s="178"/>
    </row>
    <row r="903" spans="1:11" x14ac:dyDescent="0.25">
      <c r="A903" s="96"/>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6"/>
      <c r="H903" s="126"/>
      <c r="I903" s="135" t="str">
        <f t="array" ref="I903">IFERROR(IF(G903="","",INDEX(Avaliações!H$2:H$688,MATCH($A903&amp;$G903,Avaliações!$A$2:$A$688&amp;Avaliações!$G$2:$G$688,FALSE))),"")</f>
        <v/>
      </c>
      <c r="J903" s="138" t="str">
        <f t="array" ref="J903">IFERROR(IF(E903="","",INDEX(Avaliações!I$2:I$1247,MATCH($A903&amp;$G903,Avaliações!$A$2:$A$1247&amp;Avaliações!$G$2:$G$1247,FALSE))),"")</f>
        <v/>
      </c>
      <c r="K903" s="178"/>
    </row>
    <row r="904" spans="1:11" x14ac:dyDescent="0.25">
      <c r="A904" s="96"/>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6"/>
      <c r="H904" s="126"/>
      <c r="I904" s="135" t="str">
        <f t="array" ref="I904">IFERROR(IF(G904="","",INDEX(Avaliações!H$2:H$688,MATCH($A904&amp;$G904,Avaliações!$A$2:$A$688&amp;Avaliações!$G$2:$G$688,FALSE))),"")</f>
        <v/>
      </c>
      <c r="J904" s="138" t="str">
        <f t="array" ref="J904">IFERROR(IF(E904="","",INDEX(Avaliações!I$2:I$1247,MATCH($A904&amp;$G904,Avaliações!$A$2:$A$1247&amp;Avaliações!$G$2:$G$1247,FALSE))),"")</f>
        <v/>
      </c>
      <c r="K904" s="178"/>
    </row>
    <row r="905" spans="1:11" x14ac:dyDescent="0.25">
      <c r="A905" s="96"/>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6"/>
      <c r="H905" s="126"/>
      <c r="I905" s="135" t="str">
        <f t="array" ref="I905">IFERROR(IF(G905="","",INDEX(Avaliações!H$2:H$688,MATCH($A905&amp;$G905,Avaliações!$A$2:$A$688&amp;Avaliações!$G$2:$G$688,FALSE))),"")</f>
        <v/>
      </c>
      <c r="J905" s="138" t="str">
        <f t="array" ref="J905">IFERROR(IF(E905="","",INDEX(Avaliações!I$2:I$1247,MATCH($A905&amp;$G905,Avaliações!$A$2:$A$1247&amp;Avaliações!$G$2:$G$1247,FALSE))),"")</f>
        <v/>
      </c>
      <c r="K905" s="178"/>
    </row>
    <row r="906" spans="1:11" x14ac:dyDescent="0.25">
      <c r="A906" s="96"/>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6"/>
      <c r="H906" s="126"/>
      <c r="I906" s="135" t="str">
        <f t="array" ref="I906">IFERROR(IF(G906="","",INDEX(Avaliações!H$2:H$688,MATCH($A906&amp;$G906,Avaliações!$A$2:$A$688&amp;Avaliações!$G$2:$G$688,FALSE))),"")</f>
        <v/>
      </c>
      <c r="J906" s="138" t="str">
        <f t="array" ref="J906">IFERROR(IF(E906="","",INDEX(Avaliações!I$2:I$1247,MATCH($A906&amp;$G906,Avaliações!$A$2:$A$1247&amp;Avaliações!$G$2:$G$1247,FALSE))),"")</f>
        <v/>
      </c>
      <c r="K906" s="178"/>
    </row>
    <row r="907" spans="1:11" x14ac:dyDescent="0.25">
      <c r="A907" s="96"/>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6"/>
      <c r="H907" s="126"/>
      <c r="I907" s="135" t="str">
        <f t="array" ref="I907">IFERROR(IF(G907="","",INDEX(Avaliações!H$2:H$688,MATCH($A907&amp;$G907,Avaliações!$A$2:$A$688&amp;Avaliações!$G$2:$G$688,FALSE))),"")</f>
        <v/>
      </c>
      <c r="J907" s="138" t="str">
        <f t="array" ref="J907">IFERROR(IF(E907="","",INDEX(Avaliações!I$2:I$1247,MATCH($A907&amp;$G907,Avaliações!$A$2:$A$1247&amp;Avaliações!$G$2:$G$1247,FALSE))),"")</f>
        <v/>
      </c>
      <c r="K907" s="178"/>
    </row>
    <row r="908" spans="1:11" x14ac:dyDescent="0.25">
      <c r="A908" s="96"/>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6"/>
      <c r="H908" s="126"/>
      <c r="I908" s="135" t="str">
        <f t="array" ref="I908">IFERROR(IF(G908="","",INDEX(Avaliações!H$2:H$688,MATCH($A908&amp;$G908,Avaliações!$A$2:$A$688&amp;Avaliações!$G$2:$G$688,FALSE))),"")</f>
        <v/>
      </c>
      <c r="J908" s="138" t="str">
        <f t="array" ref="J908">IFERROR(IF(E908="","",INDEX(Avaliações!I$2:I$1247,MATCH($A908&amp;$G908,Avaliações!$A$2:$A$1247&amp;Avaliações!$G$2:$G$1247,FALSE))),"")</f>
        <v/>
      </c>
      <c r="K908" s="178"/>
    </row>
    <row r="909" spans="1:11" x14ac:dyDescent="0.25">
      <c r="A909" s="96"/>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6"/>
      <c r="H909" s="126"/>
      <c r="I909" s="135" t="str">
        <f t="array" ref="I909">IFERROR(IF(G909="","",INDEX(Avaliações!H$2:H$688,MATCH($A909&amp;$G909,Avaliações!$A$2:$A$688&amp;Avaliações!$G$2:$G$688,FALSE))),"")</f>
        <v/>
      </c>
      <c r="J909" s="138" t="str">
        <f t="array" ref="J909">IFERROR(IF(E909="","",INDEX(Avaliações!I$2:I$1247,MATCH($A909&amp;$G909,Avaliações!$A$2:$A$1247&amp;Avaliações!$G$2:$G$1247,FALSE))),"")</f>
        <v/>
      </c>
      <c r="K909" s="178"/>
    </row>
    <row r="910" spans="1:11" x14ac:dyDescent="0.25">
      <c r="A910" s="96"/>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6"/>
      <c r="H910" s="126"/>
      <c r="I910" s="135" t="str">
        <f t="array" ref="I910">IFERROR(IF(G910="","",INDEX(Avaliações!H$2:H$688,MATCH($A910&amp;$G910,Avaliações!$A$2:$A$688&amp;Avaliações!$G$2:$G$688,FALSE))),"")</f>
        <v/>
      </c>
      <c r="J910" s="138" t="str">
        <f t="array" ref="J910">IFERROR(IF(E910="","",INDEX(Avaliações!I$2:I$1247,MATCH($A910&amp;$G910,Avaliações!$A$2:$A$1247&amp;Avaliações!$G$2:$G$1247,FALSE))),"")</f>
        <v/>
      </c>
      <c r="K910" s="178"/>
    </row>
    <row r="911" spans="1:11" x14ac:dyDescent="0.25">
      <c r="A911" s="96"/>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6"/>
      <c r="H911" s="126"/>
      <c r="I911" s="135" t="str">
        <f t="array" ref="I911">IFERROR(IF(G911="","",INDEX(Avaliações!H$2:H$688,MATCH($A911&amp;$G911,Avaliações!$A$2:$A$688&amp;Avaliações!$G$2:$G$688,FALSE))),"")</f>
        <v/>
      </c>
      <c r="J911" s="138" t="str">
        <f t="array" ref="J911">IFERROR(IF(E911="","",INDEX(Avaliações!I$2:I$1247,MATCH($A911&amp;$G911,Avaliações!$A$2:$A$1247&amp;Avaliações!$G$2:$G$1247,FALSE))),"")</f>
        <v/>
      </c>
      <c r="K911" s="178"/>
    </row>
    <row r="912" spans="1:11" x14ac:dyDescent="0.25">
      <c r="A912" s="96"/>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6"/>
      <c r="H912" s="126"/>
      <c r="I912" s="135" t="str">
        <f t="array" ref="I912">IFERROR(IF(G912="","",INDEX(Avaliações!H$2:H$688,MATCH($A912&amp;$G912,Avaliações!$A$2:$A$688&amp;Avaliações!$G$2:$G$688,FALSE))),"")</f>
        <v/>
      </c>
      <c r="J912" s="138" t="str">
        <f t="array" ref="J912">IFERROR(IF(E912="","",INDEX(Avaliações!I$2:I$1247,MATCH($A912&amp;$G912,Avaliações!$A$2:$A$1247&amp;Avaliações!$G$2:$G$1247,FALSE))),"")</f>
        <v/>
      </c>
      <c r="K912" s="178"/>
    </row>
    <row r="913" spans="1:11" x14ac:dyDescent="0.25">
      <c r="A913" s="96"/>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6"/>
      <c r="H913" s="126"/>
      <c r="I913" s="135" t="str">
        <f t="array" ref="I913">IFERROR(IF(G913="","",INDEX(Avaliações!H$2:H$688,MATCH($A913&amp;$G913,Avaliações!$A$2:$A$688&amp;Avaliações!$G$2:$G$688,FALSE))),"")</f>
        <v/>
      </c>
      <c r="J913" s="138" t="str">
        <f t="array" ref="J913">IFERROR(IF(E913="","",INDEX(Avaliações!I$2:I$1247,MATCH($A913&amp;$G913,Avaliações!$A$2:$A$1247&amp;Avaliações!$G$2:$G$1247,FALSE))),"")</f>
        <v/>
      </c>
      <c r="K913" s="178"/>
    </row>
    <row r="914" spans="1:11" x14ac:dyDescent="0.25">
      <c r="A914" s="96"/>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6"/>
      <c r="H914" s="126"/>
      <c r="I914" s="135" t="str">
        <f t="array" ref="I914">IFERROR(IF(G914="","",INDEX(Avaliações!H$2:H$688,MATCH($A914&amp;$G914,Avaliações!$A$2:$A$688&amp;Avaliações!$G$2:$G$688,FALSE))),"")</f>
        <v/>
      </c>
      <c r="J914" s="138" t="str">
        <f t="array" ref="J914">IFERROR(IF(E914="","",INDEX(Avaliações!I$2:I$1247,MATCH($A914&amp;$G914,Avaliações!$A$2:$A$1247&amp;Avaliações!$G$2:$G$1247,FALSE))),"")</f>
        <v/>
      </c>
      <c r="K914" s="178"/>
    </row>
    <row r="915" spans="1:11" x14ac:dyDescent="0.25">
      <c r="A915" s="96"/>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6"/>
      <c r="H915" s="126"/>
      <c r="I915" s="135" t="str">
        <f t="array" ref="I915">IFERROR(IF(G915="","",INDEX(Avaliações!H$2:H$688,MATCH($A915&amp;$G915,Avaliações!$A$2:$A$688&amp;Avaliações!$G$2:$G$688,FALSE))),"")</f>
        <v/>
      </c>
      <c r="J915" s="138" t="str">
        <f t="array" ref="J915">IFERROR(IF(E915="","",INDEX(Avaliações!I$2:I$1247,MATCH($A915&amp;$G915,Avaliações!$A$2:$A$1247&amp;Avaliações!$G$2:$G$1247,FALSE))),"")</f>
        <v/>
      </c>
      <c r="K915" s="178"/>
    </row>
    <row r="916" spans="1:11" x14ac:dyDescent="0.25">
      <c r="A916" s="96"/>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6"/>
      <c r="H916" s="126"/>
      <c r="I916" s="135" t="str">
        <f t="array" ref="I916">IFERROR(IF(G916="","",INDEX(Avaliações!H$2:H$688,MATCH($A916&amp;$G916,Avaliações!$A$2:$A$688&amp;Avaliações!$G$2:$G$688,FALSE))),"")</f>
        <v/>
      </c>
      <c r="J916" s="138" t="str">
        <f t="array" ref="J916">IFERROR(IF(E916="","",INDEX(Avaliações!I$2:I$1247,MATCH($A916&amp;$G916,Avaliações!$A$2:$A$1247&amp;Avaliações!$G$2:$G$1247,FALSE))),"")</f>
        <v/>
      </c>
      <c r="K916" s="178"/>
    </row>
    <row r="917" spans="1:11" x14ac:dyDescent="0.25">
      <c r="A917" s="96"/>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6"/>
      <c r="H917" s="126"/>
      <c r="I917" s="135" t="str">
        <f t="array" ref="I917">IFERROR(IF(G917="","",INDEX(Avaliações!H$2:H$688,MATCH($A917&amp;$G917,Avaliações!$A$2:$A$688&amp;Avaliações!$G$2:$G$688,FALSE))),"")</f>
        <v/>
      </c>
      <c r="J917" s="138" t="str">
        <f t="array" ref="J917">IFERROR(IF(E917="","",INDEX(Avaliações!I$2:I$1247,MATCH($A917&amp;$G917,Avaliações!$A$2:$A$1247&amp;Avaliações!$G$2:$G$1247,FALSE))),"")</f>
        <v/>
      </c>
      <c r="K917" s="178"/>
    </row>
    <row r="918" spans="1:11" x14ac:dyDescent="0.25">
      <c r="A918" s="96"/>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6"/>
      <c r="H918" s="126"/>
      <c r="I918" s="135" t="str">
        <f t="array" ref="I918">IFERROR(IF(G918="","",INDEX(Avaliações!H$2:H$688,MATCH($A918&amp;$G918,Avaliações!$A$2:$A$688&amp;Avaliações!$G$2:$G$688,FALSE))),"")</f>
        <v/>
      </c>
      <c r="J918" s="138" t="str">
        <f t="array" ref="J918">IFERROR(IF(E918="","",INDEX(Avaliações!I$2:I$1247,MATCH($A918&amp;$G918,Avaliações!$A$2:$A$1247&amp;Avaliações!$G$2:$G$1247,FALSE))),"")</f>
        <v/>
      </c>
      <c r="K918" s="178"/>
    </row>
    <row r="919" spans="1:11" x14ac:dyDescent="0.25">
      <c r="A919" s="96"/>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6"/>
      <c r="H919" s="126"/>
      <c r="I919" s="135" t="str">
        <f t="array" ref="I919">IFERROR(IF(G919="","",INDEX(Avaliações!H$2:H$688,MATCH($A919&amp;$G919,Avaliações!$A$2:$A$688&amp;Avaliações!$G$2:$G$688,FALSE))),"")</f>
        <v/>
      </c>
      <c r="J919" s="138" t="str">
        <f t="array" ref="J919">IFERROR(IF(E919="","",INDEX(Avaliações!I$2:I$1247,MATCH($A919&amp;$G919,Avaliações!$A$2:$A$1247&amp;Avaliações!$G$2:$G$1247,FALSE))),"")</f>
        <v/>
      </c>
      <c r="K919" s="178"/>
    </row>
    <row r="920" spans="1:11" x14ac:dyDescent="0.25">
      <c r="A920" s="96"/>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6"/>
      <c r="H920" s="126"/>
      <c r="I920" s="135" t="str">
        <f t="array" ref="I920">IFERROR(IF(G920="","",INDEX(Avaliações!H$2:H$688,MATCH($A920&amp;$G920,Avaliações!$A$2:$A$688&amp;Avaliações!$G$2:$G$688,FALSE))),"")</f>
        <v/>
      </c>
      <c r="J920" s="138" t="str">
        <f t="array" ref="J920">IFERROR(IF(E920="","",INDEX(Avaliações!I$2:I$1247,MATCH($A920&amp;$G920,Avaliações!$A$2:$A$1247&amp;Avaliações!$G$2:$G$1247,FALSE))),"")</f>
        <v/>
      </c>
      <c r="K920" s="178"/>
    </row>
    <row r="921" spans="1:11" x14ac:dyDescent="0.25">
      <c r="A921" s="96"/>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6"/>
      <c r="H921" s="126"/>
      <c r="I921" s="135" t="str">
        <f t="array" ref="I921">IFERROR(IF(G921="","",INDEX(Avaliações!H$2:H$688,MATCH($A921&amp;$G921,Avaliações!$A$2:$A$688&amp;Avaliações!$G$2:$G$688,FALSE))),"")</f>
        <v/>
      </c>
      <c r="J921" s="138" t="str">
        <f t="array" ref="J921">IFERROR(IF(E921="","",INDEX(Avaliações!I$2:I$1247,MATCH($A921&amp;$G921,Avaliações!$A$2:$A$1247&amp;Avaliações!$G$2:$G$1247,FALSE))),"")</f>
        <v/>
      </c>
      <c r="K921" s="178"/>
    </row>
    <row r="922" spans="1:11" x14ac:dyDescent="0.25">
      <c r="A922" s="96"/>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6"/>
      <c r="H922" s="126"/>
      <c r="I922" s="135" t="str">
        <f t="array" ref="I922">IFERROR(IF(G922="","",INDEX(Avaliações!H$2:H$688,MATCH($A922&amp;$G922,Avaliações!$A$2:$A$688&amp;Avaliações!$G$2:$G$688,FALSE))),"")</f>
        <v/>
      </c>
      <c r="J922" s="138" t="str">
        <f t="array" ref="J922">IFERROR(IF(E922="","",INDEX(Avaliações!I$2:I$1247,MATCH($A922&amp;$G922,Avaliações!$A$2:$A$1247&amp;Avaliações!$G$2:$G$1247,FALSE))),"")</f>
        <v/>
      </c>
      <c r="K922" s="178"/>
    </row>
    <row r="923" spans="1:11" x14ac:dyDescent="0.25">
      <c r="A923" s="96"/>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6"/>
      <c r="H923" s="126"/>
      <c r="I923" s="135" t="str">
        <f t="array" ref="I923">IFERROR(IF(G923="","",INDEX(Avaliações!H$2:H$688,MATCH($A923&amp;$G923,Avaliações!$A$2:$A$688&amp;Avaliações!$G$2:$G$688,FALSE))),"")</f>
        <v/>
      </c>
      <c r="J923" s="138" t="str">
        <f t="array" ref="J923">IFERROR(IF(E923="","",INDEX(Avaliações!I$2:I$1247,MATCH($A923&amp;$G923,Avaliações!$A$2:$A$1247&amp;Avaliações!$G$2:$G$1247,FALSE))),"")</f>
        <v/>
      </c>
      <c r="K923" s="178"/>
    </row>
    <row r="924" spans="1:11" x14ac:dyDescent="0.25">
      <c r="A924" s="96"/>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6"/>
      <c r="H924" s="126"/>
      <c r="I924" s="135" t="str">
        <f t="array" ref="I924">IFERROR(IF(G924="","",INDEX(Avaliações!H$2:H$688,MATCH($A924&amp;$G924,Avaliações!$A$2:$A$688&amp;Avaliações!$G$2:$G$688,FALSE))),"")</f>
        <v/>
      </c>
      <c r="J924" s="138" t="str">
        <f t="array" ref="J924">IFERROR(IF(E924="","",INDEX(Avaliações!I$2:I$1247,MATCH($A924&amp;$G924,Avaliações!$A$2:$A$1247&amp;Avaliações!$G$2:$G$1247,FALSE))),"")</f>
        <v/>
      </c>
      <c r="K924" s="178"/>
    </row>
    <row r="925" spans="1:11" x14ac:dyDescent="0.25">
      <c r="A925" s="96"/>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6"/>
      <c r="H925" s="126"/>
      <c r="I925" s="135" t="str">
        <f t="array" ref="I925">IFERROR(IF(G925="","",INDEX(Avaliações!H$2:H$688,MATCH($A925&amp;$G925,Avaliações!$A$2:$A$688&amp;Avaliações!$G$2:$G$688,FALSE))),"")</f>
        <v/>
      </c>
      <c r="J925" s="138" t="str">
        <f t="array" ref="J925">IFERROR(IF(E925="","",INDEX(Avaliações!I$2:I$1247,MATCH($A925&amp;$G925,Avaliações!$A$2:$A$1247&amp;Avaliações!$G$2:$G$1247,FALSE))),"")</f>
        <v/>
      </c>
      <c r="K925" s="178"/>
    </row>
    <row r="926" spans="1:11" x14ac:dyDescent="0.25">
      <c r="A926" s="96"/>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6"/>
      <c r="H926" s="126"/>
      <c r="I926" s="135" t="str">
        <f t="array" ref="I926">IFERROR(IF(G926="","",INDEX(Avaliações!H$2:H$688,MATCH($A926&amp;$G926,Avaliações!$A$2:$A$688&amp;Avaliações!$G$2:$G$688,FALSE))),"")</f>
        <v/>
      </c>
      <c r="J926" s="138" t="str">
        <f t="array" ref="J926">IFERROR(IF(E926="","",INDEX(Avaliações!I$2:I$1247,MATCH($A926&amp;$G926,Avaliações!$A$2:$A$1247&amp;Avaliações!$G$2:$G$1247,FALSE))),"")</f>
        <v/>
      </c>
      <c r="K926" s="178"/>
    </row>
    <row r="927" spans="1:11" x14ac:dyDescent="0.25">
      <c r="A927" s="96"/>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6"/>
      <c r="H927" s="126"/>
      <c r="I927" s="135" t="str">
        <f t="array" ref="I927">IFERROR(IF(G927="","",INDEX(Avaliações!H$2:H$688,MATCH($A927&amp;$G927,Avaliações!$A$2:$A$688&amp;Avaliações!$G$2:$G$688,FALSE))),"")</f>
        <v/>
      </c>
      <c r="J927" s="138" t="str">
        <f t="array" ref="J927">IFERROR(IF(E927="","",INDEX(Avaliações!I$2:I$1247,MATCH($A927&amp;$G927,Avaliações!$A$2:$A$1247&amp;Avaliações!$G$2:$G$1247,FALSE))),"")</f>
        <v/>
      </c>
      <c r="K927" s="178"/>
    </row>
    <row r="928" spans="1:11" x14ac:dyDescent="0.25">
      <c r="A928" s="96"/>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6"/>
      <c r="H928" s="126"/>
      <c r="I928" s="135" t="str">
        <f t="array" ref="I928">IFERROR(IF(G928="","",INDEX(Avaliações!H$2:H$688,MATCH($A928&amp;$G928,Avaliações!$A$2:$A$688&amp;Avaliações!$G$2:$G$688,FALSE))),"")</f>
        <v/>
      </c>
      <c r="J928" s="138" t="str">
        <f t="array" ref="J928">IFERROR(IF(E928="","",INDEX(Avaliações!I$2:I$1247,MATCH($A928&amp;$G928,Avaliações!$A$2:$A$1247&amp;Avaliações!$G$2:$G$1247,FALSE))),"")</f>
        <v/>
      </c>
      <c r="K928" s="178"/>
    </row>
    <row r="929" spans="1:11" x14ac:dyDescent="0.25">
      <c r="A929" s="96"/>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6"/>
      <c r="H929" s="126"/>
      <c r="I929" s="135" t="str">
        <f t="array" ref="I929">IFERROR(IF(G929="","",INDEX(Avaliações!H$2:H$688,MATCH($A929&amp;$G929,Avaliações!$A$2:$A$688&amp;Avaliações!$G$2:$G$688,FALSE))),"")</f>
        <v/>
      </c>
      <c r="J929" s="138" t="str">
        <f t="array" ref="J929">IFERROR(IF(E929="","",INDEX(Avaliações!I$2:I$1247,MATCH($A929&amp;$G929,Avaliações!$A$2:$A$1247&amp;Avaliações!$G$2:$G$1247,FALSE))),"")</f>
        <v/>
      </c>
      <c r="K929" s="178"/>
    </row>
    <row r="930" spans="1:11" x14ac:dyDescent="0.25">
      <c r="A930" s="96"/>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6"/>
      <c r="H930" s="126"/>
      <c r="I930" s="135" t="str">
        <f t="array" ref="I930">IFERROR(IF(G930="","",INDEX(Avaliações!H$2:H$688,MATCH($A930&amp;$G930,Avaliações!$A$2:$A$688&amp;Avaliações!$G$2:$G$688,FALSE))),"")</f>
        <v/>
      </c>
      <c r="J930" s="138" t="str">
        <f t="array" ref="J930">IFERROR(IF(E930="","",INDEX(Avaliações!I$2:I$1247,MATCH($A930&amp;$G930,Avaliações!$A$2:$A$1247&amp;Avaliações!$G$2:$G$1247,FALSE))),"")</f>
        <v/>
      </c>
      <c r="K930" s="178"/>
    </row>
    <row r="931" spans="1:11" x14ac:dyDescent="0.25">
      <c r="A931" s="96"/>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6"/>
      <c r="H931" s="126"/>
      <c r="I931" s="135" t="str">
        <f t="array" ref="I931">IFERROR(IF(G931="","",INDEX(Avaliações!H$2:H$688,MATCH($A931&amp;$G931,Avaliações!$A$2:$A$688&amp;Avaliações!$G$2:$G$688,FALSE))),"")</f>
        <v/>
      </c>
      <c r="J931" s="138" t="str">
        <f t="array" ref="J931">IFERROR(IF(E931="","",INDEX(Avaliações!I$2:I$1247,MATCH($A931&amp;$G931,Avaliações!$A$2:$A$1247&amp;Avaliações!$G$2:$G$1247,FALSE))),"")</f>
        <v/>
      </c>
      <c r="K931" s="178"/>
    </row>
    <row r="932" spans="1:11" x14ac:dyDescent="0.25">
      <c r="A932" s="96"/>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6"/>
      <c r="H932" s="126"/>
      <c r="I932" s="135" t="str">
        <f t="array" ref="I932">IFERROR(IF(G932="","",INDEX(Avaliações!H$2:H$688,MATCH($A932&amp;$G932,Avaliações!$A$2:$A$688&amp;Avaliações!$G$2:$G$688,FALSE))),"")</f>
        <v/>
      </c>
      <c r="J932" s="138" t="str">
        <f t="array" ref="J932">IFERROR(IF(E932="","",INDEX(Avaliações!I$2:I$1247,MATCH($A932&amp;$G932,Avaliações!$A$2:$A$1247&amp;Avaliações!$G$2:$G$1247,FALSE))),"")</f>
        <v/>
      </c>
      <c r="K932" s="178"/>
    </row>
    <row r="933" spans="1:11" x14ac:dyDescent="0.25">
      <c r="A933" s="96"/>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6"/>
      <c r="H933" s="126"/>
      <c r="I933" s="135" t="str">
        <f t="array" ref="I933">IFERROR(IF(G933="","",INDEX(Avaliações!H$2:H$688,MATCH($A933&amp;$G933,Avaliações!$A$2:$A$688&amp;Avaliações!$G$2:$G$688,FALSE))),"")</f>
        <v/>
      </c>
      <c r="J933" s="138" t="str">
        <f t="array" ref="J933">IFERROR(IF(E933="","",INDEX(Avaliações!I$2:I$1247,MATCH($A933&amp;$G933,Avaliações!$A$2:$A$1247&amp;Avaliações!$G$2:$G$1247,FALSE))),"")</f>
        <v/>
      </c>
      <c r="K933" s="178"/>
    </row>
    <row r="934" spans="1:11" x14ac:dyDescent="0.25">
      <c r="A934" s="96"/>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6"/>
      <c r="H934" s="126"/>
      <c r="I934" s="135" t="str">
        <f t="array" ref="I934">IFERROR(IF(G934="","",INDEX(Avaliações!H$2:H$688,MATCH($A934&amp;$G934,Avaliações!$A$2:$A$688&amp;Avaliações!$G$2:$G$688,FALSE))),"")</f>
        <v/>
      </c>
      <c r="J934" s="138" t="str">
        <f t="array" ref="J934">IFERROR(IF(E934="","",INDEX(Avaliações!I$2:I$1247,MATCH($A934&amp;$G934,Avaliações!$A$2:$A$1247&amp;Avaliações!$G$2:$G$1247,FALSE))),"")</f>
        <v/>
      </c>
      <c r="K934" s="178"/>
    </row>
    <row r="935" spans="1:11" x14ac:dyDescent="0.25">
      <c r="A935" s="96"/>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6"/>
      <c r="H935" s="126"/>
      <c r="I935" s="135" t="str">
        <f t="array" ref="I935">IFERROR(IF(G935="","",INDEX(Avaliações!H$2:H$688,MATCH($A935&amp;$G935,Avaliações!$A$2:$A$688&amp;Avaliações!$G$2:$G$688,FALSE))),"")</f>
        <v/>
      </c>
      <c r="J935" s="138" t="str">
        <f t="array" ref="J935">IFERROR(IF(E935="","",INDEX(Avaliações!I$2:I$1247,MATCH($A935&amp;$G935,Avaliações!$A$2:$A$1247&amp;Avaliações!$G$2:$G$1247,FALSE))),"")</f>
        <v/>
      </c>
      <c r="K935" s="178"/>
    </row>
    <row r="936" spans="1:11" x14ac:dyDescent="0.25">
      <c r="A936" s="96"/>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6"/>
      <c r="H936" s="126"/>
      <c r="I936" s="135" t="str">
        <f t="array" ref="I936">IFERROR(IF(G936="","",INDEX(Avaliações!H$2:H$688,MATCH($A936&amp;$G936,Avaliações!$A$2:$A$688&amp;Avaliações!$G$2:$G$688,FALSE))),"")</f>
        <v/>
      </c>
      <c r="J936" s="138" t="str">
        <f t="array" ref="J936">IFERROR(IF(E936="","",INDEX(Avaliações!I$2:I$1247,MATCH($A936&amp;$G936,Avaliações!$A$2:$A$1247&amp;Avaliações!$G$2:$G$1247,FALSE))),"")</f>
        <v/>
      </c>
      <c r="K936" s="178"/>
    </row>
    <row r="937" spans="1:11" x14ac:dyDescent="0.25">
      <c r="A937" s="96"/>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6"/>
      <c r="H937" s="126"/>
      <c r="I937" s="135" t="str">
        <f t="array" ref="I937">IFERROR(IF(G937="","",INDEX(Avaliações!H$2:H$688,MATCH($A937&amp;$G937,Avaliações!$A$2:$A$688&amp;Avaliações!$G$2:$G$688,FALSE))),"")</f>
        <v/>
      </c>
      <c r="J937" s="138" t="str">
        <f t="array" ref="J937">IFERROR(IF(E937="","",INDEX(Avaliações!I$2:I$1247,MATCH($A937&amp;$G937,Avaliações!$A$2:$A$1247&amp;Avaliações!$G$2:$G$1247,FALSE))),"")</f>
        <v/>
      </c>
      <c r="K937" s="178"/>
    </row>
    <row r="938" spans="1:11" x14ac:dyDescent="0.25">
      <c r="A938" s="96"/>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6"/>
      <c r="H938" s="126"/>
      <c r="I938" s="135" t="str">
        <f t="array" ref="I938">IFERROR(IF(G938="","",INDEX(Avaliações!H$2:H$688,MATCH($A938&amp;$G938,Avaliações!$A$2:$A$688&amp;Avaliações!$G$2:$G$688,FALSE))),"")</f>
        <v/>
      </c>
      <c r="J938" s="138" t="str">
        <f t="array" ref="J938">IFERROR(IF(E938="","",INDEX(Avaliações!I$2:I$1247,MATCH($A938&amp;$G938,Avaliações!$A$2:$A$1247&amp;Avaliações!$G$2:$G$1247,FALSE))),"")</f>
        <v/>
      </c>
      <c r="K938" s="178"/>
    </row>
    <row r="939" spans="1:11" x14ac:dyDescent="0.25">
      <c r="A939" s="96"/>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6"/>
      <c r="H939" s="126"/>
      <c r="I939" s="135" t="str">
        <f t="array" ref="I939">IFERROR(IF(G939="","",INDEX(Avaliações!H$2:H$688,MATCH($A939&amp;$G939,Avaliações!$A$2:$A$688&amp;Avaliações!$G$2:$G$688,FALSE))),"")</f>
        <v/>
      </c>
      <c r="J939" s="138" t="str">
        <f t="array" ref="J939">IFERROR(IF(E939="","",INDEX(Avaliações!I$2:I$1247,MATCH($A939&amp;$G939,Avaliações!$A$2:$A$1247&amp;Avaliações!$G$2:$G$1247,FALSE))),"")</f>
        <v/>
      </c>
      <c r="K939" s="178"/>
    </row>
    <row r="940" spans="1:11" x14ac:dyDescent="0.25">
      <c r="A940" s="96"/>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6"/>
      <c r="H940" s="126"/>
      <c r="I940" s="135" t="str">
        <f t="array" ref="I940">IFERROR(IF(G940="","",INDEX(Avaliações!H$2:H$688,MATCH($A940&amp;$G940,Avaliações!$A$2:$A$688&amp;Avaliações!$G$2:$G$688,FALSE))),"")</f>
        <v/>
      </c>
      <c r="J940" s="138" t="str">
        <f t="array" ref="J940">IFERROR(IF(E940="","",INDEX(Avaliações!I$2:I$1247,MATCH($A940&amp;$G940,Avaliações!$A$2:$A$1247&amp;Avaliações!$G$2:$G$1247,FALSE))),"")</f>
        <v/>
      </c>
      <c r="K940" s="178"/>
    </row>
    <row r="941" spans="1:11" x14ac:dyDescent="0.25">
      <c r="A941" s="96"/>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6"/>
      <c r="H941" s="126"/>
      <c r="I941" s="135" t="str">
        <f t="array" ref="I941">IFERROR(IF(G941="","",INDEX(Avaliações!H$2:H$688,MATCH($A941&amp;$G941,Avaliações!$A$2:$A$688&amp;Avaliações!$G$2:$G$688,FALSE))),"")</f>
        <v/>
      </c>
      <c r="J941" s="138" t="str">
        <f t="array" ref="J941">IFERROR(IF(E941="","",INDEX(Avaliações!I$2:I$1247,MATCH($A941&amp;$G941,Avaliações!$A$2:$A$1247&amp;Avaliações!$G$2:$G$1247,FALSE))),"")</f>
        <v/>
      </c>
      <c r="K941" s="178"/>
    </row>
    <row r="942" spans="1:11" x14ac:dyDescent="0.25">
      <c r="A942" s="96"/>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6"/>
      <c r="H942" s="126"/>
      <c r="I942" s="135" t="str">
        <f t="array" ref="I942">IFERROR(IF(G942="","",INDEX(Avaliações!H$2:H$688,MATCH($A942&amp;$G942,Avaliações!$A$2:$A$688&amp;Avaliações!$G$2:$G$688,FALSE))),"")</f>
        <v/>
      </c>
      <c r="J942" s="138" t="str">
        <f t="array" ref="J942">IFERROR(IF(E942="","",INDEX(Avaliações!I$2:I$1247,MATCH($A942&amp;$G942,Avaliações!$A$2:$A$1247&amp;Avaliações!$G$2:$G$1247,FALSE))),"")</f>
        <v/>
      </c>
      <c r="K942" s="178"/>
    </row>
    <row r="943" spans="1:11" x14ac:dyDescent="0.25">
      <c r="A943" s="96"/>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6"/>
      <c r="H943" s="126"/>
      <c r="I943" s="135" t="str">
        <f t="array" ref="I943">IFERROR(IF(G943="","",INDEX(Avaliações!H$2:H$688,MATCH($A943&amp;$G943,Avaliações!$A$2:$A$688&amp;Avaliações!$G$2:$G$688,FALSE))),"")</f>
        <v/>
      </c>
      <c r="J943" s="138" t="str">
        <f t="array" ref="J943">IFERROR(IF(E943="","",INDEX(Avaliações!I$2:I$1247,MATCH($A943&amp;$G943,Avaliações!$A$2:$A$1247&amp;Avaliações!$G$2:$G$1247,FALSE))),"")</f>
        <v/>
      </c>
      <c r="K943" s="178"/>
    </row>
    <row r="944" spans="1:11" x14ac:dyDescent="0.25">
      <c r="A944" s="96"/>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6"/>
      <c r="H944" s="126"/>
      <c r="I944" s="135" t="str">
        <f t="array" ref="I944">IFERROR(IF(G944="","",INDEX(Avaliações!H$2:H$688,MATCH($A944&amp;$G944,Avaliações!$A$2:$A$688&amp;Avaliações!$G$2:$G$688,FALSE))),"")</f>
        <v/>
      </c>
      <c r="J944" s="138" t="str">
        <f t="array" ref="J944">IFERROR(IF(E944="","",INDEX(Avaliações!I$2:I$1247,MATCH($A944&amp;$G944,Avaliações!$A$2:$A$1247&amp;Avaliações!$G$2:$G$1247,FALSE))),"")</f>
        <v/>
      </c>
      <c r="K944" s="178"/>
    </row>
    <row r="945" spans="1:11" x14ac:dyDescent="0.25">
      <c r="A945" s="96"/>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6"/>
      <c r="H945" s="126"/>
      <c r="I945" s="135" t="str">
        <f t="array" ref="I945">IFERROR(IF(G945="","",INDEX(Avaliações!H$2:H$688,MATCH($A945&amp;$G945,Avaliações!$A$2:$A$688&amp;Avaliações!$G$2:$G$688,FALSE))),"")</f>
        <v/>
      </c>
      <c r="J945" s="138" t="str">
        <f t="array" ref="J945">IFERROR(IF(E945="","",INDEX(Avaliações!I$2:I$1247,MATCH($A945&amp;$G945,Avaliações!$A$2:$A$1247&amp;Avaliações!$G$2:$G$1247,FALSE))),"")</f>
        <v/>
      </c>
      <c r="K945" s="178"/>
    </row>
    <row r="946" spans="1:11" x14ac:dyDescent="0.25">
      <c r="A946" s="96"/>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6"/>
      <c r="H946" s="126"/>
      <c r="I946" s="135" t="str">
        <f t="array" ref="I946">IFERROR(IF(G946="","",INDEX(Avaliações!H$2:H$688,MATCH($A946&amp;$G946,Avaliações!$A$2:$A$688&amp;Avaliações!$G$2:$G$688,FALSE))),"")</f>
        <v/>
      </c>
      <c r="J946" s="138" t="str">
        <f t="array" ref="J946">IFERROR(IF(E946="","",INDEX(Avaliações!I$2:I$1247,MATCH($A946&amp;$G946,Avaliações!$A$2:$A$1247&amp;Avaliações!$G$2:$G$1247,FALSE))),"")</f>
        <v/>
      </c>
      <c r="K946" s="178"/>
    </row>
    <row r="947" spans="1:11" x14ac:dyDescent="0.25">
      <c r="A947" s="96"/>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6"/>
      <c r="H947" s="126"/>
      <c r="I947" s="135" t="str">
        <f t="array" ref="I947">IFERROR(IF(G947="","",INDEX(Avaliações!H$2:H$688,MATCH($A947&amp;$G947,Avaliações!$A$2:$A$688&amp;Avaliações!$G$2:$G$688,FALSE))),"")</f>
        <v/>
      </c>
      <c r="J947" s="138" t="str">
        <f t="array" ref="J947">IFERROR(IF(E947="","",INDEX(Avaliações!I$2:I$1247,MATCH($A947&amp;$G947,Avaliações!$A$2:$A$1247&amp;Avaliações!$G$2:$G$1247,FALSE))),"")</f>
        <v/>
      </c>
      <c r="K947" s="178"/>
    </row>
    <row r="948" spans="1:11" x14ac:dyDescent="0.25">
      <c r="A948" s="96"/>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6"/>
      <c r="H948" s="126"/>
      <c r="I948" s="135" t="str">
        <f t="array" ref="I948">IFERROR(IF(G948="","",INDEX(Avaliações!H$2:H$688,MATCH($A948&amp;$G948,Avaliações!$A$2:$A$688&amp;Avaliações!$G$2:$G$688,FALSE))),"")</f>
        <v/>
      </c>
      <c r="J948" s="138" t="str">
        <f t="array" ref="J948">IFERROR(IF(E948="","",INDEX(Avaliações!I$2:I$1247,MATCH($A948&amp;$G948,Avaliações!$A$2:$A$1247&amp;Avaliações!$G$2:$G$1247,FALSE))),"")</f>
        <v/>
      </c>
      <c r="K948" s="178"/>
    </row>
    <row r="949" spans="1:11" x14ac:dyDescent="0.25">
      <c r="A949" s="96"/>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6"/>
      <c r="H949" s="126"/>
      <c r="I949" s="135" t="str">
        <f t="array" ref="I949">IFERROR(IF(G949="","",INDEX(Avaliações!H$2:H$688,MATCH($A949&amp;$G949,Avaliações!$A$2:$A$688&amp;Avaliações!$G$2:$G$688,FALSE))),"")</f>
        <v/>
      </c>
      <c r="J949" s="138" t="str">
        <f t="array" ref="J949">IFERROR(IF(E949="","",INDEX(Avaliações!I$2:I$1247,MATCH($A949&amp;$G949,Avaliações!$A$2:$A$1247&amp;Avaliações!$G$2:$G$1247,FALSE))),"")</f>
        <v/>
      </c>
      <c r="K949" s="178"/>
    </row>
    <row r="950" spans="1:11" x14ac:dyDescent="0.25">
      <c r="A950" s="96"/>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6"/>
      <c r="H950" s="126"/>
      <c r="I950" s="135" t="str">
        <f t="array" ref="I950">IFERROR(IF(G950="","",INDEX(Avaliações!H$2:H$688,MATCH($A950&amp;$G950,Avaliações!$A$2:$A$688&amp;Avaliações!$G$2:$G$688,FALSE))),"")</f>
        <v/>
      </c>
      <c r="J950" s="138" t="str">
        <f t="array" ref="J950">IFERROR(IF(E950="","",INDEX(Avaliações!I$2:I$1247,MATCH($A950&amp;$G950,Avaliações!$A$2:$A$1247&amp;Avaliações!$G$2:$G$1247,FALSE))),"")</f>
        <v/>
      </c>
      <c r="K950" s="178"/>
    </row>
    <row r="951" spans="1:11" x14ac:dyDescent="0.25">
      <c r="A951" s="96"/>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6"/>
      <c r="H951" s="126"/>
      <c r="I951" s="135" t="str">
        <f t="array" ref="I951">IFERROR(IF(G951="","",INDEX(Avaliações!H$2:H$688,MATCH($A951&amp;$G951,Avaliações!$A$2:$A$688&amp;Avaliações!$G$2:$G$688,FALSE))),"")</f>
        <v/>
      </c>
      <c r="J951" s="138" t="str">
        <f t="array" ref="J951">IFERROR(IF(E951="","",INDEX(Avaliações!I$2:I$1247,MATCH($A951&amp;$G951,Avaliações!$A$2:$A$1247&amp;Avaliações!$G$2:$G$1247,FALSE))),"")</f>
        <v/>
      </c>
      <c r="K951" s="178"/>
    </row>
    <row r="952" spans="1:11" x14ac:dyDescent="0.25">
      <c r="A952" s="96"/>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6"/>
      <c r="H952" s="126"/>
      <c r="I952" s="135" t="str">
        <f t="array" ref="I952">IFERROR(IF(G952="","",INDEX(Avaliações!H$2:H$688,MATCH($A952&amp;$G952,Avaliações!$A$2:$A$688&amp;Avaliações!$G$2:$G$688,FALSE))),"")</f>
        <v/>
      </c>
      <c r="J952" s="138" t="str">
        <f t="array" ref="J952">IFERROR(IF(E952="","",INDEX(Avaliações!I$2:I$1247,MATCH($A952&amp;$G952,Avaliações!$A$2:$A$1247&amp;Avaliações!$G$2:$G$1247,FALSE))),"")</f>
        <v/>
      </c>
      <c r="K952" s="178"/>
    </row>
    <row r="953" spans="1:11" x14ac:dyDescent="0.25">
      <c r="A953" s="96"/>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6"/>
      <c r="H953" s="126"/>
      <c r="I953" s="135" t="str">
        <f t="array" ref="I953">IFERROR(IF(G953="","",INDEX(Avaliações!H$2:H$688,MATCH($A953&amp;$G953,Avaliações!$A$2:$A$688&amp;Avaliações!$G$2:$G$688,FALSE))),"")</f>
        <v/>
      </c>
      <c r="J953" s="138" t="str">
        <f t="array" ref="J953">IFERROR(IF(E953="","",INDEX(Avaliações!I$2:I$1247,MATCH($A953&amp;$G953,Avaliações!$A$2:$A$1247&amp;Avaliações!$G$2:$G$1247,FALSE))),"")</f>
        <v/>
      </c>
      <c r="K953" s="178"/>
    </row>
    <row r="954" spans="1:11" x14ac:dyDescent="0.25">
      <c r="A954" s="96"/>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6"/>
      <c r="H954" s="126"/>
      <c r="I954" s="135" t="str">
        <f t="array" ref="I954">IFERROR(IF(G954="","",INDEX(Avaliações!H$2:H$688,MATCH($A954&amp;$G954,Avaliações!$A$2:$A$688&amp;Avaliações!$G$2:$G$688,FALSE))),"")</f>
        <v/>
      </c>
      <c r="J954" s="138" t="str">
        <f t="array" ref="J954">IFERROR(IF(E954="","",INDEX(Avaliações!I$2:I$1247,MATCH($A954&amp;$G954,Avaliações!$A$2:$A$1247&amp;Avaliações!$G$2:$G$1247,FALSE))),"")</f>
        <v/>
      </c>
      <c r="K954" s="178"/>
    </row>
    <row r="955" spans="1:11" x14ac:dyDescent="0.25">
      <c r="A955" s="96"/>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6"/>
      <c r="H955" s="126"/>
      <c r="I955" s="135" t="str">
        <f t="array" ref="I955">IFERROR(IF(G955="","",INDEX(Avaliações!H$2:H$688,MATCH($A955&amp;$G955,Avaliações!$A$2:$A$688&amp;Avaliações!$G$2:$G$688,FALSE))),"")</f>
        <v/>
      </c>
      <c r="J955" s="138" t="str">
        <f t="array" ref="J955">IFERROR(IF(E955="","",INDEX(Avaliações!I$2:I$1247,MATCH($A955&amp;$G955,Avaliações!$A$2:$A$1247&amp;Avaliações!$G$2:$G$1247,FALSE))),"")</f>
        <v/>
      </c>
      <c r="K955" s="178"/>
    </row>
    <row r="956" spans="1:11" x14ac:dyDescent="0.25">
      <c r="A956" s="96"/>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6"/>
      <c r="H956" s="126"/>
      <c r="I956" s="135" t="str">
        <f t="array" ref="I956">IFERROR(IF(G956="","",INDEX(Avaliações!H$2:H$688,MATCH($A956&amp;$G956,Avaliações!$A$2:$A$688&amp;Avaliações!$G$2:$G$688,FALSE))),"")</f>
        <v/>
      </c>
      <c r="J956" s="138" t="str">
        <f t="array" ref="J956">IFERROR(IF(E956="","",INDEX(Avaliações!I$2:I$1247,MATCH($A956&amp;$G956,Avaliações!$A$2:$A$1247&amp;Avaliações!$G$2:$G$1247,FALSE))),"")</f>
        <v/>
      </c>
      <c r="K956" s="178"/>
    </row>
    <row r="957" spans="1:11" x14ac:dyDescent="0.25">
      <c r="A957" s="96"/>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6"/>
      <c r="H957" s="126"/>
      <c r="I957" s="135" t="str">
        <f t="array" ref="I957">IFERROR(IF(G957="","",INDEX(Avaliações!H$2:H$688,MATCH($A957&amp;$G957,Avaliações!$A$2:$A$688&amp;Avaliações!$G$2:$G$688,FALSE))),"")</f>
        <v/>
      </c>
      <c r="J957" s="138" t="str">
        <f t="array" ref="J957">IFERROR(IF(E957="","",INDEX(Avaliações!I$2:I$1247,MATCH($A957&amp;$G957,Avaliações!$A$2:$A$1247&amp;Avaliações!$G$2:$G$1247,FALSE))),"")</f>
        <v/>
      </c>
      <c r="K957" s="178"/>
    </row>
    <row r="958" spans="1:11" x14ac:dyDescent="0.25">
      <c r="A958" s="96"/>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6"/>
      <c r="H958" s="126"/>
      <c r="I958" s="135" t="str">
        <f t="array" ref="I958">IFERROR(IF(G958="","",INDEX(Avaliações!H$2:H$688,MATCH($A958&amp;$G958,Avaliações!$A$2:$A$688&amp;Avaliações!$G$2:$G$688,FALSE))),"")</f>
        <v/>
      </c>
      <c r="J958" s="138" t="str">
        <f t="array" ref="J958">IFERROR(IF(E958="","",INDEX(Avaliações!I$2:I$1247,MATCH($A958&amp;$G958,Avaliações!$A$2:$A$1247&amp;Avaliações!$G$2:$G$1247,FALSE))),"")</f>
        <v/>
      </c>
      <c r="K958" s="178"/>
    </row>
    <row r="959" spans="1:11" x14ac:dyDescent="0.25">
      <c r="A959" s="96"/>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6"/>
      <c r="H959" s="126"/>
      <c r="I959" s="135" t="str">
        <f t="array" ref="I959">IFERROR(IF(G959="","",INDEX(Avaliações!H$2:H$688,MATCH($A959&amp;$G959,Avaliações!$A$2:$A$688&amp;Avaliações!$G$2:$G$688,FALSE))),"")</f>
        <v/>
      </c>
      <c r="J959" s="138" t="str">
        <f t="array" ref="J959">IFERROR(IF(E959="","",INDEX(Avaliações!I$2:I$1247,MATCH($A959&amp;$G959,Avaliações!$A$2:$A$1247&amp;Avaliações!$G$2:$G$1247,FALSE))),"")</f>
        <v/>
      </c>
      <c r="K959" s="178"/>
    </row>
    <row r="960" spans="1:11" x14ac:dyDescent="0.25">
      <c r="A960" s="96"/>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6"/>
      <c r="H960" s="126"/>
      <c r="I960" s="135" t="str">
        <f t="array" ref="I960">IFERROR(IF(G960="","",INDEX(Avaliações!H$2:H$688,MATCH($A960&amp;$G960,Avaliações!$A$2:$A$688&amp;Avaliações!$G$2:$G$688,FALSE))),"")</f>
        <v/>
      </c>
      <c r="J960" s="138" t="str">
        <f t="array" ref="J960">IFERROR(IF(E960="","",INDEX(Avaliações!I$2:I$1247,MATCH($A960&amp;$G960,Avaliações!$A$2:$A$1247&amp;Avaliações!$G$2:$G$1247,FALSE))),"")</f>
        <v/>
      </c>
      <c r="K960" s="178"/>
    </row>
    <row r="961" spans="1:11" x14ac:dyDescent="0.25">
      <c r="A961" s="96"/>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6"/>
      <c r="H961" s="126"/>
      <c r="I961" s="135" t="str">
        <f t="array" ref="I961">IFERROR(IF(G961="","",INDEX(Avaliações!H$2:H$688,MATCH($A961&amp;$G961,Avaliações!$A$2:$A$688&amp;Avaliações!$G$2:$G$688,FALSE))),"")</f>
        <v/>
      </c>
      <c r="J961" s="138" t="str">
        <f t="array" ref="J961">IFERROR(IF(E961="","",INDEX(Avaliações!I$2:I$1247,MATCH($A961&amp;$G961,Avaliações!$A$2:$A$1247&amp;Avaliações!$G$2:$G$1247,FALSE))),"")</f>
        <v/>
      </c>
      <c r="K961" s="178"/>
    </row>
    <row r="962" spans="1:11" x14ac:dyDescent="0.25">
      <c r="A962" s="96"/>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6"/>
      <c r="H962" s="126"/>
      <c r="I962" s="135" t="str">
        <f t="array" ref="I962">IFERROR(IF(G962="","",INDEX(Avaliações!H$2:H$688,MATCH($A962&amp;$G962,Avaliações!$A$2:$A$688&amp;Avaliações!$G$2:$G$688,FALSE))),"")</f>
        <v/>
      </c>
      <c r="J962" s="138" t="str">
        <f t="array" ref="J962">IFERROR(IF(E962="","",INDEX(Avaliações!I$2:I$1247,MATCH($A962&amp;$G962,Avaliações!$A$2:$A$1247&amp;Avaliações!$G$2:$G$1247,FALSE))),"")</f>
        <v/>
      </c>
      <c r="K962" s="178"/>
    </row>
    <row r="963" spans="1:11" x14ac:dyDescent="0.25">
      <c r="A963" s="96"/>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6"/>
      <c r="H963" s="126"/>
      <c r="I963" s="135" t="str">
        <f t="array" ref="I963">IFERROR(IF(G963="","",INDEX(Avaliações!H$2:H$688,MATCH($A963&amp;$G963,Avaliações!$A$2:$A$688&amp;Avaliações!$G$2:$G$688,FALSE))),"")</f>
        <v/>
      </c>
      <c r="J963" s="138" t="str">
        <f t="array" ref="J963">IFERROR(IF(E963="","",INDEX(Avaliações!I$2:I$1247,MATCH($A963&amp;$G963,Avaliações!$A$2:$A$1247&amp;Avaliações!$G$2:$G$1247,FALSE))),"")</f>
        <v/>
      </c>
      <c r="K963" s="178"/>
    </row>
    <row r="964" spans="1:11" x14ac:dyDescent="0.25">
      <c r="A964" s="96"/>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6"/>
      <c r="H964" s="126"/>
      <c r="I964" s="135" t="str">
        <f t="array" ref="I964">IFERROR(IF(G964="","",INDEX(Avaliações!H$2:H$688,MATCH($A964&amp;$G964,Avaliações!$A$2:$A$688&amp;Avaliações!$G$2:$G$688,FALSE))),"")</f>
        <v/>
      </c>
      <c r="J964" s="138" t="str">
        <f t="array" ref="J964">IFERROR(IF(E964="","",INDEX(Avaliações!I$2:I$1247,MATCH($A964&amp;$G964,Avaliações!$A$2:$A$1247&amp;Avaliações!$G$2:$G$1247,FALSE))),"")</f>
        <v/>
      </c>
      <c r="K964" s="178"/>
    </row>
    <row r="965" spans="1:11" x14ac:dyDescent="0.25">
      <c r="A965" s="96"/>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6"/>
      <c r="H965" s="126"/>
      <c r="I965" s="135" t="str">
        <f t="array" ref="I965">IFERROR(IF(G965="","",INDEX(Avaliações!H$2:H$688,MATCH($A965&amp;$G965,Avaliações!$A$2:$A$688&amp;Avaliações!$G$2:$G$688,FALSE))),"")</f>
        <v/>
      </c>
      <c r="J965" s="138" t="str">
        <f t="array" ref="J965">IFERROR(IF(E965="","",INDEX(Avaliações!I$2:I$1247,MATCH($A965&amp;$G965,Avaliações!$A$2:$A$1247&amp;Avaliações!$G$2:$G$1247,FALSE))),"")</f>
        <v/>
      </c>
      <c r="K965" s="178"/>
    </row>
    <row r="966" spans="1:11" x14ac:dyDescent="0.25">
      <c r="A966" s="96"/>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6"/>
      <c r="H966" s="126"/>
      <c r="I966" s="135" t="str">
        <f t="array" ref="I966">IFERROR(IF(G966="","",INDEX(Avaliações!H$2:H$688,MATCH($A966&amp;$G966,Avaliações!$A$2:$A$688&amp;Avaliações!$G$2:$G$688,FALSE))),"")</f>
        <v/>
      </c>
      <c r="J966" s="138" t="str">
        <f t="array" ref="J966">IFERROR(IF(E966="","",INDEX(Avaliações!I$2:I$1247,MATCH($A966&amp;$G966,Avaliações!$A$2:$A$1247&amp;Avaliações!$G$2:$G$1247,FALSE))),"")</f>
        <v/>
      </c>
      <c r="K966" s="178"/>
    </row>
    <row r="967" spans="1:11" x14ac:dyDescent="0.25">
      <c r="A967" s="96"/>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6"/>
      <c r="H967" s="126"/>
      <c r="I967" s="135" t="str">
        <f t="array" ref="I967">IFERROR(IF(G967="","",INDEX(Avaliações!H$2:H$688,MATCH($A967&amp;$G967,Avaliações!$A$2:$A$688&amp;Avaliações!$G$2:$G$688,FALSE))),"")</f>
        <v/>
      </c>
      <c r="J967" s="138" t="str">
        <f t="array" ref="J967">IFERROR(IF(E967="","",INDEX(Avaliações!I$2:I$1247,MATCH($A967&amp;$G967,Avaliações!$A$2:$A$1247&amp;Avaliações!$G$2:$G$1247,FALSE))),"")</f>
        <v/>
      </c>
      <c r="K967" s="178"/>
    </row>
    <row r="968" spans="1:11" x14ac:dyDescent="0.25">
      <c r="A968" s="96"/>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6"/>
      <c r="H968" s="126"/>
      <c r="I968" s="135" t="str">
        <f t="array" ref="I968">IFERROR(IF(G968="","",INDEX(Avaliações!H$2:H$688,MATCH($A968&amp;$G968,Avaliações!$A$2:$A$688&amp;Avaliações!$G$2:$G$688,FALSE))),"")</f>
        <v/>
      </c>
      <c r="J968" s="138" t="str">
        <f t="array" ref="J968">IFERROR(IF(E968="","",INDEX(Avaliações!I$2:I$1247,MATCH($A968&amp;$G968,Avaliações!$A$2:$A$1247&amp;Avaliações!$G$2:$G$1247,FALSE))),"")</f>
        <v/>
      </c>
      <c r="K968" s="178"/>
    </row>
    <row r="969" spans="1:11" x14ac:dyDescent="0.25">
      <c r="A969" s="96"/>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6"/>
      <c r="H969" s="126"/>
      <c r="I969" s="135" t="str">
        <f t="array" ref="I969">IFERROR(IF(G969="","",INDEX(Avaliações!H$2:H$688,MATCH($A969&amp;$G969,Avaliações!$A$2:$A$688&amp;Avaliações!$G$2:$G$688,FALSE))),"")</f>
        <v/>
      </c>
      <c r="J969" s="138" t="str">
        <f t="array" ref="J969">IFERROR(IF(E969="","",INDEX(Avaliações!I$2:I$1247,MATCH($A969&amp;$G969,Avaliações!$A$2:$A$1247&amp;Avaliações!$G$2:$G$1247,FALSE))),"")</f>
        <v/>
      </c>
      <c r="K969" s="178"/>
    </row>
    <row r="970" spans="1:11" x14ac:dyDescent="0.25">
      <c r="A970" s="96"/>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6"/>
      <c r="H970" s="126"/>
      <c r="I970" s="135" t="str">
        <f t="array" ref="I970">IFERROR(IF(G970="","",INDEX(Avaliações!H$2:H$688,MATCH($A970&amp;$G970,Avaliações!$A$2:$A$688&amp;Avaliações!$G$2:$G$688,FALSE))),"")</f>
        <v/>
      </c>
      <c r="J970" s="138" t="str">
        <f t="array" ref="J970">IFERROR(IF(E970="","",INDEX(Avaliações!I$2:I$1247,MATCH($A970&amp;$G970,Avaliações!$A$2:$A$1247&amp;Avaliações!$G$2:$G$1247,FALSE))),"")</f>
        <v/>
      </c>
      <c r="K970" s="178"/>
    </row>
    <row r="971" spans="1:11" x14ac:dyDescent="0.25">
      <c r="A971" s="96"/>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6"/>
      <c r="H971" s="126"/>
      <c r="I971" s="135" t="str">
        <f t="array" ref="I971">IFERROR(IF(G971="","",INDEX(Avaliações!H$2:H$688,MATCH($A971&amp;$G971,Avaliações!$A$2:$A$688&amp;Avaliações!$G$2:$G$688,FALSE))),"")</f>
        <v/>
      </c>
      <c r="J971" s="138" t="str">
        <f t="array" ref="J971">IFERROR(IF(E971="","",INDEX(Avaliações!I$2:I$1247,MATCH($A971&amp;$G971,Avaliações!$A$2:$A$1247&amp;Avaliações!$G$2:$G$1247,FALSE))),"")</f>
        <v/>
      </c>
      <c r="K971" s="178"/>
    </row>
    <row r="972" spans="1:11" x14ac:dyDescent="0.25">
      <c r="A972" s="96"/>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6"/>
      <c r="H972" s="126"/>
      <c r="I972" s="135" t="str">
        <f t="array" ref="I972">IFERROR(IF(G972="","",INDEX(Avaliações!H$2:H$688,MATCH($A972&amp;$G972,Avaliações!$A$2:$A$688&amp;Avaliações!$G$2:$G$688,FALSE))),"")</f>
        <v/>
      </c>
      <c r="J972" s="138" t="str">
        <f t="array" ref="J972">IFERROR(IF(E972="","",INDEX(Avaliações!I$2:I$1247,MATCH($A972&amp;$G972,Avaliações!$A$2:$A$1247&amp;Avaliações!$G$2:$G$1247,FALSE))),"")</f>
        <v/>
      </c>
      <c r="K972" s="178"/>
    </row>
    <row r="973" spans="1:11" x14ac:dyDescent="0.25">
      <c r="A973" s="96"/>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6"/>
      <c r="H973" s="126"/>
      <c r="I973" s="135" t="str">
        <f t="array" ref="I973">IFERROR(IF(G973="","",INDEX(Avaliações!H$2:H$688,MATCH($A973&amp;$G973,Avaliações!$A$2:$A$688&amp;Avaliações!$G$2:$G$688,FALSE))),"")</f>
        <v/>
      </c>
      <c r="J973" s="138" t="str">
        <f t="array" ref="J973">IFERROR(IF(E973="","",INDEX(Avaliações!I$2:I$1247,MATCH($A973&amp;$G973,Avaliações!$A$2:$A$1247&amp;Avaliações!$G$2:$G$1247,FALSE))),"")</f>
        <v/>
      </c>
      <c r="K973" s="178"/>
    </row>
    <row r="974" spans="1:11" x14ac:dyDescent="0.25">
      <c r="A974" s="96"/>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6"/>
      <c r="H974" s="126"/>
      <c r="I974" s="135" t="str">
        <f t="array" ref="I974">IFERROR(IF(G974="","",INDEX(Avaliações!H$2:H$688,MATCH($A974&amp;$G974,Avaliações!$A$2:$A$688&amp;Avaliações!$G$2:$G$688,FALSE))),"")</f>
        <v/>
      </c>
      <c r="J974" s="138" t="str">
        <f t="array" ref="J974">IFERROR(IF(E974="","",INDEX(Avaliações!I$2:I$1247,MATCH($A974&amp;$G974,Avaliações!$A$2:$A$1247&amp;Avaliações!$G$2:$G$1247,FALSE))),"")</f>
        <v/>
      </c>
      <c r="K974" s="178"/>
    </row>
    <row r="975" spans="1:11" x14ac:dyDescent="0.25">
      <c r="A975" s="96"/>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6"/>
      <c r="H975" s="126"/>
      <c r="I975" s="135" t="str">
        <f t="array" ref="I975">IFERROR(IF(G975="","",INDEX(Avaliações!H$2:H$688,MATCH($A975&amp;$G975,Avaliações!$A$2:$A$688&amp;Avaliações!$G$2:$G$688,FALSE))),"")</f>
        <v/>
      </c>
      <c r="J975" s="138" t="str">
        <f t="array" ref="J975">IFERROR(IF(E975="","",INDEX(Avaliações!I$2:I$1247,MATCH($A975&amp;$G975,Avaliações!$A$2:$A$1247&amp;Avaliações!$G$2:$G$1247,FALSE))),"")</f>
        <v/>
      </c>
      <c r="K975" s="178"/>
    </row>
    <row r="976" spans="1:11" x14ac:dyDescent="0.25">
      <c r="A976" s="96"/>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6"/>
      <c r="H976" s="126"/>
      <c r="I976" s="135" t="str">
        <f t="array" ref="I976">IFERROR(IF(G976="","",INDEX(Avaliações!H$2:H$688,MATCH($A976&amp;$G976,Avaliações!$A$2:$A$688&amp;Avaliações!$G$2:$G$688,FALSE))),"")</f>
        <v/>
      </c>
      <c r="J976" s="138" t="str">
        <f t="array" ref="J976">IFERROR(IF(E976="","",INDEX(Avaliações!I$2:I$1247,MATCH($A976&amp;$G976,Avaliações!$A$2:$A$1247&amp;Avaliações!$G$2:$G$1247,FALSE))),"")</f>
        <v/>
      </c>
      <c r="K976" s="178"/>
    </row>
    <row r="977" spans="1:11" x14ac:dyDescent="0.25">
      <c r="A977" s="96"/>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6"/>
      <c r="H977" s="126"/>
      <c r="I977" s="135" t="str">
        <f t="array" ref="I977">IFERROR(IF(G977="","",INDEX(Avaliações!H$2:H$688,MATCH($A977&amp;$G977,Avaliações!$A$2:$A$688&amp;Avaliações!$G$2:$G$688,FALSE))),"")</f>
        <v/>
      </c>
      <c r="J977" s="138" t="str">
        <f t="array" ref="J977">IFERROR(IF(E977="","",INDEX(Avaliações!I$2:I$1247,MATCH($A977&amp;$G977,Avaliações!$A$2:$A$1247&amp;Avaliações!$G$2:$G$1247,FALSE))),"")</f>
        <v/>
      </c>
      <c r="K977" s="178"/>
    </row>
    <row r="978" spans="1:11" x14ac:dyDescent="0.25">
      <c r="A978" s="96"/>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6"/>
      <c r="H978" s="126"/>
      <c r="I978" s="135" t="str">
        <f t="array" ref="I978">IFERROR(IF(G978="","",INDEX(Avaliações!H$2:H$688,MATCH($A978&amp;$G978,Avaliações!$A$2:$A$688&amp;Avaliações!$G$2:$G$688,FALSE))),"")</f>
        <v/>
      </c>
      <c r="J978" s="138" t="str">
        <f t="array" ref="J978">IFERROR(IF(E978="","",INDEX(Avaliações!I$2:I$1247,MATCH($A978&amp;$G978,Avaliações!$A$2:$A$1247&amp;Avaliações!$G$2:$G$1247,FALSE))),"")</f>
        <v/>
      </c>
      <c r="K978" s="178"/>
    </row>
    <row r="979" spans="1:11" x14ac:dyDescent="0.25">
      <c r="A979" s="96"/>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6"/>
      <c r="H979" s="126"/>
      <c r="I979" s="135" t="str">
        <f t="array" ref="I979">IFERROR(IF(G979="","",INDEX(Avaliações!H$2:H$688,MATCH($A979&amp;$G979,Avaliações!$A$2:$A$688&amp;Avaliações!$G$2:$G$688,FALSE))),"")</f>
        <v/>
      </c>
      <c r="J979" s="138" t="str">
        <f t="array" ref="J979">IFERROR(IF(E979="","",INDEX(Avaliações!I$2:I$1247,MATCH($A979&amp;$G979,Avaliações!$A$2:$A$1247&amp;Avaliações!$G$2:$G$1247,FALSE))),"")</f>
        <v/>
      </c>
      <c r="K979" s="178"/>
    </row>
    <row r="980" spans="1:11" x14ac:dyDescent="0.25">
      <c r="A980" s="96"/>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6"/>
      <c r="H980" s="126"/>
      <c r="I980" s="135" t="str">
        <f t="array" ref="I980">IFERROR(IF(G980="","",INDEX(Avaliações!H$2:H$688,MATCH($A980&amp;$G980,Avaliações!$A$2:$A$688&amp;Avaliações!$G$2:$G$688,FALSE))),"")</f>
        <v/>
      </c>
      <c r="J980" s="138" t="str">
        <f t="array" ref="J980">IFERROR(IF(E980="","",INDEX(Avaliações!I$2:I$1247,MATCH($A980&amp;$G980,Avaliações!$A$2:$A$1247&amp;Avaliações!$G$2:$G$1247,FALSE))),"")</f>
        <v/>
      </c>
      <c r="K980" s="178"/>
    </row>
    <row r="981" spans="1:11" x14ac:dyDescent="0.25">
      <c r="A981" s="96"/>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6"/>
      <c r="H981" s="126"/>
      <c r="I981" s="135" t="str">
        <f t="array" ref="I981">IFERROR(IF(G981="","",INDEX(Avaliações!H$2:H$688,MATCH($A981&amp;$G981,Avaliações!$A$2:$A$688&amp;Avaliações!$G$2:$G$688,FALSE))),"")</f>
        <v/>
      </c>
      <c r="J981" s="138" t="str">
        <f t="array" ref="J981">IFERROR(IF(E981="","",INDEX(Avaliações!I$2:I$1247,MATCH($A981&amp;$G981,Avaliações!$A$2:$A$1247&amp;Avaliações!$G$2:$G$1247,FALSE))),"")</f>
        <v/>
      </c>
      <c r="K981" s="178"/>
    </row>
    <row r="982" spans="1:11" x14ac:dyDescent="0.25">
      <c r="A982" s="96"/>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6"/>
      <c r="H982" s="126"/>
      <c r="I982" s="135" t="str">
        <f t="array" ref="I982">IFERROR(IF(G982="","",INDEX(Avaliações!H$2:H$688,MATCH($A982&amp;$G982,Avaliações!$A$2:$A$688&amp;Avaliações!$G$2:$G$688,FALSE))),"")</f>
        <v/>
      </c>
      <c r="J982" s="138" t="str">
        <f t="array" ref="J982">IFERROR(IF(E982="","",INDEX(Avaliações!I$2:I$1247,MATCH($A982&amp;$G982,Avaliações!$A$2:$A$1247&amp;Avaliações!$G$2:$G$1247,FALSE))),"")</f>
        <v/>
      </c>
      <c r="K982" s="178"/>
    </row>
    <row r="983" spans="1:11" x14ac:dyDescent="0.25">
      <c r="A983" s="96"/>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6"/>
      <c r="H983" s="126"/>
      <c r="I983" s="135" t="str">
        <f t="array" ref="I983">IFERROR(IF(G983="","",INDEX(Avaliações!H$2:H$688,MATCH($A983&amp;$G983,Avaliações!$A$2:$A$688&amp;Avaliações!$G$2:$G$688,FALSE))),"")</f>
        <v/>
      </c>
      <c r="J983" s="138" t="str">
        <f t="array" ref="J983">IFERROR(IF(E983="","",INDEX(Avaliações!I$2:I$1247,MATCH($A983&amp;$G983,Avaliações!$A$2:$A$1247&amp;Avaliações!$G$2:$G$1247,FALSE))),"")</f>
        <v/>
      </c>
      <c r="K983" s="178"/>
    </row>
    <row r="984" spans="1:11" x14ac:dyDescent="0.25">
      <c r="A984" s="96"/>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6"/>
      <c r="H984" s="126"/>
      <c r="I984" s="135" t="str">
        <f t="array" ref="I984">IFERROR(IF(G984="","",INDEX(Avaliações!H$2:H$688,MATCH($A984&amp;$G984,Avaliações!$A$2:$A$688&amp;Avaliações!$G$2:$G$688,FALSE))),"")</f>
        <v/>
      </c>
      <c r="J984" s="138" t="str">
        <f t="array" ref="J984">IFERROR(IF(E984="","",INDEX(Avaliações!I$2:I$1247,MATCH($A984&amp;$G984,Avaliações!$A$2:$A$1247&amp;Avaliações!$G$2:$G$1247,FALSE))),"")</f>
        <v/>
      </c>
      <c r="K984" s="178"/>
    </row>
    <row r="985" spans="1:11" x14ac:dyDescent="0.25">
      <c r="A985" s="96"/>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6"/>
      <c r="H985" s="126"/>
      <c r="I985" s="135" t="str">
        <f t="array" ref="I985">IFERROR(IF(G985="","",INDEX(Avaliações!H$2:H$688,MATCH($A985&amp;$G985,Avaliações!$A$2:$A$688&amp;Avaliações!$G$2:$G$688,FALSE))),"")</f>
        <v/>
      </c>
      <c r="J985" s="138" t="str">
        <f t="array" ref="J985">IFERROR(IF(E985="","",INDEX(Avaliações!I$2:I$1247,MATCH($A985&amp;$G985,Avaliações!$A$2:$A$1247&amp;Avaliações!$G$2:$G$1247,FALSE))),"")</f>
        <v/>
      </c>
      <c r="K985" s="178"/>
    </row>
    <row r="986" spans="1:11" x14ac:dyDescent="0.25">
      <c r="A986" s="96"/>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6"/>
      <c r="H986" s="126"/>
      <c r="I986" s="135" t="str">
        <f t="array" ref="I986">IFERROR(IF(G986="","",INDEX(Avaliações!H$2:H$688,MATCH($A986&amp;$G986,Avaliações!$A$2:$A$688&amp;Avaliações!$G$2:$G$688,FALSE))),"")</f>
        <v/>
      </c>
      <c r="J986" s="138" t="str">
        <f t="array" ref="J986">IFERROR(IF(E986="","",INDEX(Avaliações!I$2:I$1247,MATCH($A986&amp;$G986,Avaliações!$A$2:$A$1247&amp;Avaliações!$G$2:$G$1247,FALSE))),"")</f>
        <v/>
      </c>
      <c r="K986" s="178"/>
    </row>
    <row r="987" spans="1:11" x14ac:dyDescent="0.25">
      <c r="A987" s="96"/>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6"/>
      <c r="H987" s="126"/>
      <c r="I987" s="135" t="str">
        <f t="array" ref="I987">IFERROR(IF(G987="","",INDEX(Avaliações!H$2:H$688,MATCH($A987&amp;$G987,Avaliações!$A$2:$A$688&amp;Avaliações!$G$2:$G$688,FALSE))),"")</f>
        <v/>
      </c>
      <c r="J987" s="138" t="str">
        <f t="array" ref="J987">IFERROR(IF(E987="","",INDEX(Avaliações!I$2:I$1247,MATCH($A987&amp;$G987,Avaliações!$A$2:$A$1247&amp;Avaliações!$G$2:$G$1247,FALSE))),"")</f>
        <v/>
      </c>
      <c r="K987" s="178"/>
    </row>
    <row r="988" spans="1:11" x14ac:dyDescent="0.25">
      <c r="A988" s="96"/>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6"/>
      <c r="H988" s="126"/>
      <c r="I988" s="135" t="str">
        <f t="array" ref="I988">IFERROR(IF(G988="","",INDEX(Avaliações!H$2:H$688,MATCH($A988&amp;$G988,Avaliações!$A$2:$A$688&amp;Avaliações!$G$2:$G$688,FALSE))),"")</f>
        <v/>
      </c>
      <c r="J988" s="138" t="str">
        <f t="array" ref="J988">IFERROR(IF(E988="","",INDEX(Avaliações!I$2:I$1247,MATCH($A988&amp;$G988,Avaliações!$A$2:$A$1247&amp;Avaliações!$G$2:$G$1247,FALSE))),"")</f>
        <v/>
      </c>
      <c r="K988" s="178"/>
    </row>
    <row r="989" spans="1:11" x14ac:dyDescent="0.25">
      <c r="A989" s="96"/>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6"/>
      <c r="H989" s="126"/>
      <c r="I989" s="135" t="str">
        <f t="array" ref="I989">IFERROR(IF(G989="","",INDEX(Avaliações!H$2:H$688,MATCH($A989&amp;$G989,Avaliações!$A$2:$A$688&amp;Avaliações!$G$2:$G$688,FALSE))),"")</f>
        <v/>
      </c>
      <c r="J989" s="138" t="str">
        <f t="array" ref="J989">IFERROR(IF(E989="","",INDEX(Avaliações!I$2:I$1247,MATCH($A989&amp;$G989,Avaliações!$A$2:$A$1247&amp;Avaliações!$G$2:$G$1247,FALSE))),"")</f>
        <v/>
      </c>
      <c r="K989" s="178"/>
    </row>
    <row r="990" spans="1:11" x14ac:dyDescent="0.25">
      <c r="A990" s="96"/>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6"/>
      <c r="H990" s="126"/>
      <c r="I990" s="135" t="str">
        <f t="array" ref="I990">IFERROR(IF(G990="","",INDEX(Avaliações!H$2:H$688,MATCH($A990&amp;$G990,Avaliações!$A$2:$A$688&amp;Avaliações!$G$2:$G$688,FALSE))),"")</f>
        <v/>
      </c>
      <c r="J990" s="138" t="str">
        <f t="array" ref="J990">IFERROR(IF(E990="","",INDEX(Avaliações!I$2:I$1247,MATCH($A990&amp;$G990,Avaliações!$A$2:$A$1247&amp;Avaliações!$G$2:$G$1247,FALSE))),"")</f>
        <v/>
      </c>
      <c r="K990" s="178"/>
    </row>
    <row r="991" spans="1:11" x14ac:dyDescent="0.25">
      <c r="A991" s="96"/>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6"/>
      <c r="H991" s="126"/>
      <c r="I991" s="135" t="str">
        <f t="array" ref="I991">IFERROR(IF(G991="","",INDEX(Avaliações!H$2:H$688,MATCH($A991&amp;$G991,Avaliações!$A$2:$A$688&amp;Avaliações!$G$2:$G$688,FALSE))),"")</f>
        <v/>
      </c>
      <c r="J991" s="138" t="str">
        <f t="array" ref="J991">IFERROR(IF(E991="","",INDEX(Avaliações!I$2:I$1247,MATCH($A991&amp;$G991,Avaliações!$A$2:$A$1247&amp;Avaliações!$G$2:$G$1247,FALSE))),"")</f>
        <v/>
      </c>
      <c r="K991" s="178"/>
    </row>
    <row r="992" spans="1:11" x14ac:dyDescent="0.25">
      <c r="A992" s="96"/>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6"/>
      <c r="H992" s="126"/>
      <c r="I992" s="135" t="str">
        <f t="array" ref="I992">IFERROR(IF(G992="","",INDEX(Avaliações!H$2:H$688,MATCH($A992&amp;$G992,Avaliações!$A$2:$A$688&amp;Avaliações!$G$2:$G$688,FALSE))),"")</f>
        <v/>
      </c>
      <c r="J992" s="138" t="str">
        <f t="array" ref="J992">IFERROR(IF(E992="","",INDEX(Avaliações!I$2:I$1247,MATCH($A992&amp;$G992,Avaliações!$A$2:$A$1247&amp;Avaliações!$G$2:$G$1247,FALSE))),"")</f>
        <v/>
      </c>
      <c r="K992" s="178"/>
    </row>
    <row r="993" spans="1:11" x14ac:dyDescent="0.25">
      <c r="A993" s="96"/>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6"/>
      <c r="H993" s="126"/>
      <c r="I993" s="135" t="str">
        <f t="array" ref="I993">IFERROR(IF(G993="","",INDEX(Avaliações!H$2:H$688,MATCH($A993&amp;$G993,Avaliações!$A$2:$A$688&amp;Avaliações!$G$2:$G$688,FALSE))),"")</f>
        <v/>
      </c>
      <c r="J993" s="138" t="str">
        <f t="array" ref="J993">IFERROR(IF(E993="","",INDEX(Avaliações!I$2:I$1247,MATCH($A993&amp;$G993,Avaliações!$A$2:$A$1247&amp;Avaliações!$G$2:$G$1247,FALSE))),"")</f>
        <v/>
      </c>
      <c r="K993" s="178"/>
    </row>
    <row r="994" spans="1:11" x14ac:dyDescent="0.25">
      <c r="A994" s="96"/>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6"/>
      <c r="H994" s="126"/>
      <c r="I994" s="135" t="str">
        <f t="array" ref="I994">IFERROR(IF(G994="","",INDEX(Avaliações!H$2:H$688,MATCH($A994&amp;$G994,Avaliações!$A$2:$A$688&amp;Avaliações!$G$2:$G$688,FALSE))),"")</f>
        <v/>
      </c>
      <c r="J994" s="138" t="str">
        <f t="array" ref="J994">IFERROR(IF(E994="","",INDEX(Avaliações!I$2:I$1247,MATCH($A994&amp;$G994,Avaliações!$A$2:$A$1247&amp;Avaliações!$G$2:$G$1247,FALSE))),"")</f>
        <v/>
      </c>
      <c r="K994" s="178"/>
    </row>
    <row r="995" spans="1:11" x14ac:dyDescent="0.25">
      <c r="A995" s="96"/>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6"/>
      <c r="H995" s="126"/>
      <c r="I995" s="135" t="str">
        <f t="array" ref="I995">IFERROR(IF(G995="","",INDEX(Avaliações!H$2:H$688,MATCH($A995&amp;$G995,Avaliações!$A$2:$A$688&amp;Avaliações!$G$2:$G$688,FALSE))),"")</f>
        <v/>
      </c>
      <c r="J995" s="138" t="str">
        <f t="array" ref="J995">IFERROR(IF(E995="","",INDEX(Avaliações!I$2:I$1247,MATCH($A995&amp;$G995,Avaliações!$A$2:$A$1247&amp;Avaliações!$G$2:$G$1247,FALSE))),"")</f>
        <v/>
      </c>
      <c r="K995" s="178"/>
    </row>
    <row r="996" spans="1:11" x14ac:dyDescent="0.25">
      <c r="A996" s="96"/>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6"/>
      <c r="H996" s="126"/>
      <c r="I996" s="135" t="str">
        <f t="array" ref="I996">IFERROR(IF(G996="","",INDEX(Avaliações!H$2:H$688,MATCH($A996&amp;$G996,Avaliações!$A$2:$A$688&amp;Avaliações!$G$2:$G$688,FALSE))),"")</f>
        <v/>
      </c>
      <c r="J996" s="138" t="str">
        <f t="array" ref="J996">IFERROR(IF(E996="","",INDEX(Avaliações!I$2:I$1247,MATCH($A996&amp;$G996,Avaliações!$A$2:$A$1247&amp;Avaliações!$G$2:$G$1247,FALSE))),"")</f>
        <v/>
      </c>
      <c r="K996" s="178"/>
    </row>
    <row r="997" spans="1:11" x14ac:dyDescent="0.25">
      <c r="A997" s="96"/>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6"/>
      <c r="H997" s="126"/>
      <c r="I997" s="135" t="str">
        <f t="array" ref="I997">IFERROR(IF(G997="","",INDEX(Avaliações!H$2:H$688,MATCH($A997&amp;$G997,Avaliações!$A$2:$A$688&amp;Avaliações!$G$2:$G$688,FALSE))),"")</f>
        <v/>
      </c>
      <c r="J997" s="138" t="str">
        <f t="array" ref="J997">IFERROR(IF(E997="","",INDEX(Avaliações!I$2:I$1247,MATCH($A997&amp;$G997,Avaliações!$A$2:$A$1247&amp;Avaliações!$G$2:$G$1247,FALSE))),"")</f>
        <v/>
      </c>
      <c r="K997" s="178"/>
    </row>
    <row r="998" spans="1:11" x14ac:dyDescent="0.25">
      <c r="A998" s="96"/>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6"/>
      <c r="H998" s="126"/>
      <c r="I998" s="135" t="str">
        <f t="array" ref="I998">IFERROR(IF(G998="","",INDEX(Avaliações!H$2:H$688,MATCH($A998&amp;$G998,Avaliações!$A$2:$A$688&amp;Avaliações!$G$2:$G$688,FALSE))),"")</f>
        <v/>
      </c>
      <c r="J998" s="138" t="str">
        <f t="array" ref="J998">IFERROR(IF(E998="","",INDEX(Avaliações!I$2:I$1247,MATCH($A998&amp;$G998,Avaliações!$A$2:$A$1247&amp;Avaliações!$G$2:$G$1247,FALSE))),"")</f>
        <v/>
      </c>
      <c r="K998" s="178"/>
    </row>
    <row r="999" spans="1:11" x14ac:dyDescent="0.25">
      <c r="A999" s="96"/>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6"/>
      <c r="H999" s="126"/>
      <c r="I999" s="135" t="str">
        <f t="array" ref="I999">IFERROR(IF(G999="","",INDEX(Avaliações!H$2:H$688,MATCH($A999&amp;$G999,Avaliações!$A$2:$A$688&amp;Avaliações!$G$2:$G$688,FALSE))),"")</f>
        <v/>
      </c>
      <c r="J999" s="138" t="str">
        <f t="array" ref="J999">IFERROR(IF(E999="","",INDEX(Avaliações!I$2:I$1247,MATCH($A999&amp;$G999,Avaliações!$A$2:$A$1247&amp;Avaliações!$G$2:$G$1247,FALSE))),"")</f>
        <v/>
      </c>
      <c r="K999" s="178"/>
    </row>
    <row r="1000" spans="1:11" x14ac:dyDescent="0.25">
      <c r="A1000" s="96"/>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6"/>
      <c r="H1000" s="126"/>
      <c r="I1000" s="135" t="str">
        <f t="array" ref="I1000">IFERROR(IF(G1000="","",INDEX(Avaliações!H$2:H$688,MATCH($A1000&amp;$G1000,Avaliações!$A$2:$A$688&amp;Avaliações!$G$2:$G$688,FALSE))),"")</f>
        <v/>
      </c>
      <c r="J1000" s="138" t="str">
        <f t="array" ref="J1000">IFERROR(IF(E1000="","",INDEX(Avaliações!I$2:I$1247,MATCH($A1000&amp;$G1000,Avaliações!$A$2:$A$1247&amp;Avaliações!$G$2:$G$1247,FALSE))),"")</f>
        <v/>
      </c>
      <c r="K1000" s="178"/>
    </row>
    <row r="1001" spans="1:11" x14ac:dyDescent="0.25">
      <c r="A1001" s="96"/>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6"/>
      <c r="H1001" s="126"/>
      <c r="I1001" s="135" t="str">
        <f t="array" ref="I1001">IFERROR(IF(G1001="","",INDEX(Avaliações!H$2:H$688,MATCH($A1001&amp;$G1001,Avaliações!$A$2:$A$688&amp;Avaliações!$G$2:$G$688,FALSE))),"")</f>
        <v/>
      </c>
      <c r="J1001" s="138" t="str">
        <f t="array" ref="J1001">IFERROR(IF(E1001="","",INDEX(Avaliações!I$2:I$1247,MATCH($A1001&amp;$G1001,Avaliações!$A$2:$A$1247&amp;Avaliações!$G$2:$G$1247,FALSE))),"")</f>
        <v/>
      </c>
      <c r="K1001" s="178"/>
    </row>
    <row r="1002" spans="1:11" x14ac:dyDescent="0.25">
      <c r="A1002" s="96"/>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6"/>
      <c r="H1002" s="126"/>
      <c r="I1002" s="135" t="str">
        <f t="array" ref="I1002">IFERROR(IF(G1002="","",INDEX(Avaliações!H$2:H$688,MATCH($A1002&amp;$G1002,Avaliações!$A$2:$A$688&amp;Avaliações!$G$2:$G$688,FALSE))),"")</f>
        <v/>
      </c>
      <c r="J1002" s="138" t="str">
        <f t="array" ref="J1002">IFERROR(IF(E1002="","",INDEX(Avaliações!I$2:I$1247,MATCH($A1002&amp;$G1002,Avaliações!$A$2:$A$1247&amp;Avaliações!$G$2:$G$1247,FALSE))),"")</f>
        <v/>
      </c>
      <c r="K1002" s="178"/>
    </row>
    <row r="1003" spans="1:11" x14ac:dyDescent="0.25">
      <c r="A1003" s="96"/>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6"/>
      <c r="H1003" s="126"/>
      <c r="I1003" s="135" t="str">
        <f t="array" ref="I1003">IFERROR(IF(G1003="","",INDEX(Avaliações!H$2:H$688,MATCH($A1003&amp;$G1003,Avaliações!$A$2:$A$688&amp;Avaliações!$G$2:$G$688,FALSE))),"")</f>
        <v/>
      </c>
      <c r="J1003" s="138" t="str">
        <f t="array" ref="J1003">IFERROR(IF(E1003="","",INDEX(Avaliações!I$2:I$1247,MATCH($A1003&amp;$G1003,Avaliações!$A$2:$A$1247&amp;Avaliações!$G$2:$G$1247,FALSE))),"")</f>
        <v/>
      </c>
      <c r="K1003" s="178"/>
    </row>
    <row r="1004" spans="1:11" x14ac:dyDescent="0.25">
      <c r="A1004" s="96"/>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6"/>
      <c r="H1004" s="126"/>
      <c r="I1004" s="135" t="str">
        <f t="array" ref="I1004">IFERROR(IF(G1004="","",INDEX(Avaliações!H$2:H$688,MATCH($A1004&amp;$G1004,Avaliações!$A$2:$A$688&amp;Avaliações!$G$2:$G$688,FALSE))),"")</f>
        <v/>
      </c>
      <c r="J1004" s="138" t="str">
        <f t="array" ref="J1004">IFERROR(IF(E1004="","",INDEX(Avaliações!I$2:I$1247,MATCH($A1004&amp;$G1004,Avaliações!$A$2:$A$1247&amp;Avaliações!$G$2:$G$1247,FALSE))),"")</f>
        <v/>
      </c>
      <c r="K1004" s="178"/>
    </row>
    <row r="1005" spans="1:11" x14ac:dyDescent="0.25">
      <c r="A1005" s="96"/>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6"/>
      <c r="H1005" s="126"/>
      <c r="I1005" s="135" t="str">
        <f t="array" ref="I1005">IFERROR(IF(G1005="","",INDEX(Avaliações!H$2:H$688,MATCH($A1005&amp;$G1005,Avaliações!$A$2:$A$688&amp;Avaliações!$G$2:$G$688,FALSE))),"")</f>
        <v/>
      </c>
      <c r="J1005" s="138" t="str">
        <f t="array" ref="J1005">IFERROR(IF(E1005="","",INDEX(Avaliações!I$2:I$1247,MATCH($A1005&amp;$G1005,Avaliações!$A$2:$A$1247&amp;Avaliações!$G$2:$G$1247,FALSE))),"")</f>
        <v/>
      </c>
      <c r="K1005" s="178"/>
    </row>
    <row r="1006" spans="1:11" x14ac:dyDescent="0.25">
      <c r="A1006" s="96"/>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6"/>
      <c r="H1006" s="126"/>
      <c r="I1006" s="135" t="str">
        <f t="array" ref="I1006">IFERROR(IF(G1006="","",INDEX(Avaliações!H$2:H$688,MATCH($A1006&amp;$G1006,Avaliações!$A$2:$A$688&amp;Avaliações!$G$2:$G$688,FALSE))),"")</f>
        <v/>
      </c>
      <c r="J1006" s="138" t="str">
        <f t="array" ref="J1006">IFERROR(IF(E1006="","",INDEX(Avaliações!I$2:I$1247,MATCH($A1006&amp;$G1006,Avaliações!$A$2:$A$1247&amp;Avaliações!$G$2:$G$1247,FALSE))),"")</f>
        <v/>
      </c>
      <c r="K1006" s="178"/>
    </row>
    <row r="1007" spans="1:11" x14ac:dyDescent="0.25">
      <c r="A1007" s="96"/>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6"/>
      <c r="H1007" s="126"/>
      <c r="I1007" s="135" t="str">
        <f t="array" ref="I1007">IFERROR(IF(G1007="","",INDEX(Avaliações!H$2:H$688,MATCH($A1007&amp;$G1007,Avaliações!$A$2:$A$688&amp;Avaliações!$G$2:$G$688,FALSE))),"")</f>
        <v/>
      </c>
      <c r="J1007" s="138" t="str">
        <f t="array" ref="J1007">IFERROR(IF(E1007="","",INDEX(Avaliações!I$2:I$1247,MATCH($A1007&amp;$G1007,Avaliações!$A$2:$A$1247&amp;Avaliações!$G$2:$G$1247,FALSE))),"")</f>
        <v/>
      </c>
      <c r="K1007" s="178"/>
    </row>
    <row r="1008" spans="1:11" x14ac:dyDescent="0.25">
      <c r="A1008" s="96"/>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6"/>
      <c r="H1008" s="126"/>
      <c r="I1008" s="135" t="str">
        <f t="array" ref="I1008">IFERROR(IF(G1008="","",INDEX(Avaliações!H$2:H$688,MATCH($A1008&amp;$G1008,Avaliações!$A$2:$A$688&amp;Avaliações!$G$2:$G$688,FALSE))),"")</f>
        <v/>
      </c>
      <c r="J1008" s="138" t="str">
        <f t="array" ref="J1008">IFERROR(IF(E1008="","",INDEX(Avaliações!I$2:I$1247,MATCH($A1008&amp;$G1008,Avaliações!$A$2:$A$1247&amp;Avaliações!$G$2:$G$1247,FALSE))),"")</f>
        <v/>
      </c>
      <c r="K1008" s="178"/>
    </row>
    <row r="1009" spans="1:11" x14ac:dyDescent="0.25">
      <c r="A1009" s="96"/>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6"/>
      <c r="H1009" s="126"/>
      <c r="I1009" s="135" t="str">
        <f t="array" ref="I1009">IFERROR(IF(G1009="","",INDEX(Avaliações!H$2:H$688,MATCH($A1009&amp;$G1009,Avaliações!$A$2:$A$688&amp;Avaliações!$G$2:$G$688,FALSE))),"")</f>
        <v/>
      </c>
      <c r="J1009" s="138" t="str">
        <f t="array" ref="J1009">IFERROR(IF(E1009="","",INDEX(Avaliações!I$2:I$1247,MATCH($A1009&amp;$G1009,Avaliações!$A$2:$A$1247&amp;Avaliações!$G$2:$G$1247,FALSE))),"")</f>
        <v/>
      </c>
      <c r="K1009" s="178"/>
    </row>
    <row r="1010" spans="1:11" x14ac:dyDescent="0.25">
      <c r="A1010" s="96"/>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6"/>
      <c r="H1010" s="126"/>
      <c r="I1010" s="135" t="str">
        <f t="array" ref="I1010">IFERROR(IF(G1010="","",INDEX(Avaliações!H$2:H$688,MATCH($A1010&amp;$G1010,Avaliações!$A$2:$A$688&amp;Avaliações!$G$2:$G$688,FALSE))),"")</f>
        <v/>
      </c>
      <c r="J1010" s="138" t="str">
        <f t="array" ref="J1010">IFERROR(IF(E1010="","",INDEX(Avaliações!I$2:I$1247,MATCH($A1010&amp;$G1010,Avaliações!$A$2:$A$1247&amp;Avaliações!$G$2:$G$1247,FALSE))),"")</f>
        <v/>
      </c>
      <c r="K1010" s="178"/>
    </row>
    <row r="1011" spans="1:11" x14ac:dyDescent="0.25">
      <c r="A1011" s="96"/>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6"/>
      <c r="H1011" s="126"/>
      <c r="I1011" s="135" t="str">
        <f t="array" ref="I1011">IFERROR(IF(G1011="","",INDEX(Avaliações!H$2:H$688,MATCH($A1011&amp;$G1011,Avaliações!$A$2:$A$688&amp;Avaliações!$G$2:$G$688,FALSE))),"")</f>
        <v/>
      </c>
      <c r="J1011" s="138" t="str">
        <f t="array" ref="J1011">IFERROR(IF(E1011="","",INDEX(Avaliações!I$2:I$1247,MATCH($A1011&amp;$G1011,Avaliações!$A$2:$A$1247&amp;Avaliações!$G$2:$G$1247,FALSE))),"")</f>
        <v/>
      </c>
      <c r="K1011" s="178"/>
    </row>
    <row r="1012" spans="1:11" x14ac:dyDescent="0.25">
      <c r="A1012" s="96"/>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6"/>
      <c r="H1012" s="126"/>
      <c r="I1012" s="135" t="str">
        <f t="array" ref="I1012">IFERROR(IF(G1012="","",INDEX(Avaliações!H$2:H$688,MATCH($A1012&amp;$G1012,Avaliações!$A$2:$A$688&amp;Avaliações!$G$2:$G$688,FALSE))),"")</f>
        <v/>
      </c>
      <c r="J1012" s="138" t="str">
        <f t="array" ref="J1012">IFERROR(IF(E1012="","",INDEX(Avaliações!I$2:I$1247,MATCH($A1012&amp;$G1012,Avaliações!$A$2:$A$1247&amp;Avaliações!$G$2:$G$1247,FALSE))),"")</f>
        <v/>
      </c>
      <c r="K1012" s="178"/>
    </row>
    <row r="1013" spans="1:11" x14ac:dyDescent="0.25">
      <c r="A1013" s="96"/>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6"/>
      <c r="H1013" s="126"/>
      <c r="I1013" s="135" t="str">
        <f t="array" ref="I1013">IFERROR(IF(G1013="","",INDEX(Avaliações!H$2:H$688,MATCH($A1013&amp;$G1013,Avaliações!$A$2:$A$688&amp;Avaliações!$G$2:$G$688,FALSE))),"")</f>
        <v/>
      </c>
      <c r="J1013" s="138" t="str">
        <f t="array" ref="J1013">IFERROR(IF(E1013="","",INDEX(Avaliações!I$2:I$1247,MATCH($A1013&amp;$G1013,Avaliações!$A$2:$A$1247&amp;Avaliações!$G$2:$G$1247,FALSE))),"")</f>
        <v/>
      </c>
      <c r="K1013" s="178"/>
    </row>
    <row r="1014" spans="1:11" x14ac:dyDescent="0.25">
      <c r="A1014" s="96"/>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6"/>
      <c r="H1014" s="126"/>
      <c r="I1014" s="135" t="str">
        <f t="array" ref="I1014">IFERROR(IF(G1014="","",INDEX(Avaliações!H$2:H$688,MATCH($A1014&amp;$G1014,Avaliações!$A$2:$A$688&amp;Avaliações!$G$2:$G$688,FALSE))),"")</f>
        <v/>
      </c>
      <c r="J1014" s="138" t="str">
        <f t="array" ref="J1014">IFERROR(IF(E1014="","",INDEX(Avaliações!I$2:I$1247,MATCH($A1014&amp;$G1014,Avaliações!$A$2:$A$1247&amp;Avaliações!$G$2:$G$1247,FALSE))),"")</f>
        <v/>
      </c>
      <c r="K1014" s="178"/>
    </row>
    <row r="1015" spans="1:11" x14ac:dyDescent="0.25">
      <c r="A1015" s="96"/>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6"/>
      <c r="H1015" s="126"/>
      <c r="I1015" s="135" t="str">
        <f t="array" ref="I1015">IFERROR(IF(G1015="","",INDEX(Avaliações!H$2:H$688,MATCH($A1015&amp;$G1015,Avaliações!$A$2:$A$688&amp;Avaliações!$G$2:$G$688,FALSE))),"")</f>
        <v/>
      </c>
      <c r="J1015" s="138" t="str">
        <f t="array" ref="J1015">IFERROR(IF(E1015="","",INDEX(Avaliações!I$2:I$1247,MATCH($A1015&amp;$G1015,Avaliações!$A$2:$A$1247&amp;Avaliações!$G$2:$G$1247,FALSE))),"")</f>
        <v/>
      </c>
      <c r="K1015" s="178"/>
    </row>
    <row r="1016" spans="1:11" x14ac:dyDescent="0.25">
      <c r="A1016" s="96"/>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6"/>
      <c r="H1016" s="126"/>
      <c r="I1016" s="135" t="str">
        <f t="array" ref="I1016">IFERROR(IF(G1016="","",INDEX(Avaliações!H$2:H$688,MATCH($A1016&amp;$G1016,Avaliações!$A$2:$A$688&amp;Avaliações!$G$2:$G$688,FALSE))),"")</f>
        <v/>
      </c>
      <c r="J1016" s="138" t="str">
        <f t="array" ref="J1016">IFERROR(IF(E1016="","",INDEX(Avaliações!I$2:I$1247,MATCH($A1016&amp;$G1016,Avaliações!$A$2:$A$1247&amp;Avaliações!$G$2:$G$1247,FALSE))),"")</f>
        <v/>
      </c>
      <c r="K1016" s="178"/>
    </row>
    <row r="1017" spans="1:11" x14ac:dyDescent="0.25">
      <c r="A1017" s="96"/>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6"/>
      <c r="H1017" s="126"/>
      <c r="I1017" s="135" t="str">
        <f t="array" ref="I1017">IFERROR(IF(G1017="","",INDEX(Avaliações!H$2:H$688,MATCH($A1017&amp;$G1017,Avaliações!$A$2:$A$688&amp;Avaliações!$G$2:$G$688,FALSE))),"")</f>
        <v/>
      </c>
      <c r="J1017" s="138" t="str">
        <f t="array" ref="J1017">IFERROR(IF(E1017="","",INDEX(Avaliações!I$2:I$1247,MATCH($A1017&amp;$G1017,Avaliações!$A$2:$A$1247&amp;Avaliações!$G$2:$G$1247,FALSE))),"")</f>
        <v/>
      </c>
      <c r="K1017" s="178"/>
    </row>
    <row r="1018" spans="1:11" x14ac:dyDescent="0.25">
      <c r="A1018" s="96"/>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6"/>
      <c r="H1018" s="126"/>
      <c r="I1018" s="135" t="str">
        <f t="array" ref="I1018">IFERROR(IF(G1018="","",INDEX(Avaliações!H$2:H$688,MATCH($A1018&amp;$G1018,Avaliações!$A$2:$A$688&amp;Avaliações!$G$2:$G$688,FALSE))),"")</f>
        <v/>
      </c>
      <c r="J1018" s="138" t="str">
        <f t="array" ref="J1018">IFERROR(IF(E1018="","",INDEX(Avaliações!I$2:I$1247,MATCH($A1018&amp;$G1018,Avaliações!$A$2:$A$1247&amp;Avaliações!$G$2:$G$1247,FALSE))),"")</f>
        <v/>
      </c>
      <c r="K1018" s="178"/>
    </row>
    <row r="1019" spans="1:11" x14ac:dyDescent="0.25">
      <c r="A1019" s="96"/>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6"/>
      <c r="H1019" s="126"/>
      <c r="I1019" s="135" t="str">
        <f t="array" ref="I1019">IFERROR(IF(G1019="","",INDEX(Avaliações!H$2:H$688,MATCH($A1019&amp;$G1019,Avaliações!$A$2:$A$688&amp;Avaliações!$G$2:$G$688,FALSE))),"")</f>
        <v/>
      </c>
      <c r="J1019" s="138" t="str">
        <f t="array" ref="J1019">IFERROR(IF(E1019="","",INDEX(Avaliações!I$2:I$1247,MATCH($A1019&amp;$G1019,Avaliações!$A$2:$A$1247&amp;Avaliações!$G$2:$G$1247,FALSE))),"")</f>
        <v/>
      </c>
      <c r="K1019" s="178"/>
    </row>
    <row r="1020" spans="1:11" x14ac:dyDescent="0.25">
      <c r="A1020" s="96"/>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6"/>
      <c r="H1020" s="126"/>
      <c r="I1020" s="135" t="str">
        <f t="array" ref="I1020">IFERROR(IF(G1020="","",INDEX(Avaliações!H$2:H$688,MATCH($A1020&amp;$G1020,Avaliações!$A$2:$A$688&amp;Avaliações!$G$2:$G$688,FALSE))),"")</f>
        <v/>
      </c>
      <c r="J1020" s="138" t="str">
        <f t="array" ref="J1020">IFERROR(IF(E1020="","",INDEX(Avaliações!I$2:I$1247,MATCH($A1020&amp;$G1020,Avaliações!$A$2:$A$1247&amp;Avaliações!$G$2:$G$1247,FALSE))),"")</f>
        <v/>
      </c>
      <c r="K1020" s="178"/>
    </row>
    <row r="1021" spans="1:11" x14ac:dyDescent="0.25">
      <c r="A1021" s="96"/>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6"/>
      <c r="H1021" s="126"/>
      <c r="I1021" s="135" t="str">
        <f t="array" ref="I1021">IFERROR(IF(G1021="","",INDEX(Avaliações!H$2:H$688,MATCH($A1021&amp;$G1021,Avaliações!$A$2:$A$688&amp;Avaliações!$G$2:$G$688,FALSE))),"")</f>
        <v/>
      </c>
      <c r="J1021" s="138" t="str">
        <f t="array" ref="J1021">IFERROR(IF(E1021="","",INDEX(Avaliações!I$2:I$1247,MATCH($A1021&amp;$G1021,Avaliações!$A$2:$A$1247&amp;Avaliações!$G$2:$G$1247,FALSE))),"")</f>
        <v/>
      </c>
      <c r="K1021" s="178"/>
    </row>
    <row r="1022" spans="1:11" x14ac:dyDescent="0.25">
      <c r="A1022" s="96"/>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6"/>
      <c r="H1022" s="126"/>
      <c r="I1022" s="135" t="str">
        <f t="array" ref="I1022">IFERROR(IF(G1022="","",INDEX(Avaliações!H$2:H$688,MATCH($A1022&amp;$G1022,Avaliações!$A$2:$A$688&amp;Avaliações!$G$2:$G$688,FALSE))),"")</f>
        <v/>
      </c>
      <c r="J1022" s="138" t="str">
        <f t="array" ref="J1022">IFERROR(IF(E1022="","",INDEX(Avaliações!I$2:I$1247,MATCH($A1022&amp;$G1022,Avaliações!$A$2:$A$1247&amp;Avaliações!$G$2:$G$1247,FALSE))),"")</f>
        <v/>
      </c>
      <c r="K1022" s="178"/>
    </row>
    <row r="1023" spans="1:11" x14ac:dyDescent="0.25">
      <c r="A1023" s="96"/>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6"/>
      <c r="H1023" s="126"/>
      <c r="I1023" s="135" t="str">
        <f t="array" ref="I1023">IFERROR(IF(G1023="","",INDEX(Avaliações!H$2:H$688,MATCH($A1023&amp;$G1023,Avaliações!$A$2:$A$688&amp;Avaliações!$G$2:$G$688,FALSE))),"")</f>
        <v/>
      </c>
      <c r="J1023" s="138" t="str">
        <f t="array" ref="J1023">IFERROR(IF(E1023="","",INDEX(Avaliações!I$2:I$1247,MATCH($A1023&amp;$G1023,Avaliações!$A$2:$A$1247&amp;Avaliações!$G$2:$G$1247,FALSE))),"")</f>
        <v/>
      </c>
      <c r="K1023" s="178"/>
    </row>
    <row r="1024" spans="1:11" x14ac:dyDescent="0.25">
      <c r="A1024" s="96"/>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6"/>
      <c r="H1024" s="126"/>
      <c r="I1024" s="135" t="str">
        <f t="array" ref="I1024">IFERROR(IF(G1024="","",INDEX(Avaliações!H$2:H$688,MATCH($A1024&amp;$G1024,Avaliações!$A$2:$A$688&amp;Avaliações!$G$2:$G$688,FALSE))),"")</f>
        <v/>
      </c>
      <c r="J1024" s="138" t="str">
        <f t="array" ref="J1024">IFERROR(IF(E1024="","",INDEX(Avaliações!I$2:I$1247,MATCH($A1024&amp;$G1024,Avaliações!$A$2:$A$1247&amp;Avaliações!$G$2:$G$1247,FALSE))),"")</f>
        <v/>
      </c>
      <c r="K1024" s="178"/>
    </row>
    <row r="1025" spans="1:11" x14ac:dyDescent="0.25">
      <c r="A1025" s="96"/>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6"/>
      <c r="H1025" s="126"/>
      <c r="I1025" s="135" t="str">
        <f t="array" ref="I1025">IFERROR(IF(G1025="","",INDEX(Avaliações!H$2:H$688,MATCH($A1025&amp;$G1025,Avaliações!$A$2:$A$688&amp;Avaliações!$G$2:$G$688,FALSE))),"")</f>
        <v/>
      </c>
      <c r="J1025" s="138" t="str">
        <f t="array" ref="J1025">IFERROR(IF(E1025="","",INDEX(Avaliações!I$2:I$1247,MATCH($A1025&amp;$G1025,Avaliações!$A$2:$A$1247&amp;Avaliações!$G$2:$G$1247,FALSE))),"")</f>
        <v/>
      </c>
      <c r="K1025" s="178"/>
    </row>
    <row r="1026" spans="1:11" x14ac:dyDescent="0.25">
      <c r="A1026" s="96"/>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6"/>
      <c r="H1026" s="126"/>
      <c r="I1026" s="135" t="str">
        <f t="array" ref="I1026">IFERROR(IF(G1026="","",INDEX(Avaliações!H$2:H$688,MATCH($A1026&amp;$G1026,Avaliações!$A$2:$A$688&amp;Avaliações!$G$2:$G$688,FALSE))),"")</f>
        <v/>
      </c>
      <c r="J1026" s="138" t="str">
        <f t="array" ref="J1026">IFERROR(IF(E1026="","",INDEX(Avaliações!I$2:I$1247,MATCH($A1026&amp;$G1026,Avaliações!$A$2:$A$1247&amp;Avaliações!$G$2:$G$1247,FALSE))),"")</f>
        <v/>
      </c>
      <c r="K1026" s="178"/>
    </row>
    <row r="1027" spans="1:11" x14ac:dyDescent="0.25">
      <c r="A1027" s="96"/>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6"/>
      <c r="H1027" s="126"/>
      <c r="I1027" s="135" t="str">
        <f t="array" ref="I1027">IFERROR(IF(G1027="","",INDEX(Avaliações!H$2:H$688,MATCH($A1027&amp;$G1027,Avaliações!$A$2:$A$688&amp;Avaliações!$G$2:$G$688,FALSE))),"")</f>
        <v/>
      </c>
      <c r="J1027" s="138" t="str">
        <f t="array" ref="J1027">IFERROR(IF(E1027="","",INDEX(Avaliações!I$2:I$1247,MATCH($A1027&amp;$G1027,Avaliações!$A$2:$A$1247&amp;Avaliações!$G$2:$G$1247,FALSE))),"")</f>
        <v/>
      </c>
      <c r="K1027" s="178"/>
    </row>
    <row r="1028" spans="1:11" x14ac:dyDescent="0.25">
      <c r="A1028" s="96"/>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6"/>
      <c r="H1028" s="126"/>
      <c r="I1028" s="135" t="str">
        <f t="array" ref="I1028">IFERROR(IF(G1028="","",INDEX(Avaliações!H$2:H$688,MATCH($A1028&amp;$G1028,Avaliações!$A$2:$A$688&amp;Avaliações!$G$2:$G$688,FALSE))),"")</f>
        <v/>
      </c>
      <c r="J1028" s="138" t="str">
        <f t="array" ref="J1028">IFERROR(IF(E1028="","",INDEX(Avaliações!I$2:I$1247,MATCH($A1028&amp;$G1028,Avaliações!$A$2:$A$1247&amp;Avaliações!$G$2:$G$1247,FALSE))),"")</f>
        <v/>
      </c>
      <c r="K1028" s="178"/>
    </row>
    <row r="1029" spans="1:11" x14ac:dyDescent="0.25">
      <c r="A1029" s="96"/>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6"/>
      <c r="H1029" s="126"/>
      <c r="I1029" s="135" t="str">
        <f t="array" ref="I1029">IFERROR(IF(G1029="","",INDEX(Avaliações!H$2:H$688,MATCH($A1029&amp;$G1029,Avaliações!$A$2:$A$688&amp;Avaliações!$G$2:$G$688,FALSE))),"")</f>
        <v/>
      </c>
      <c r="J1029" s="138" t="str">
        <f t="array" ref="J1029">IFERROR(IF(E1029="","",INDEX(Avaliações!I$2:I$1247,MATCH($A1029&amp;$G1029,Avaliações!$A$2:$A$1247&amp;Avaliações!$G$2:$G$1247,FALSE))),"")</f>
        <v/>
      </c>
      <c r="K1029" s="178"/>
    </row>
    <row r="1030" spans="1:11" x14ac:dyDescent="0.25">
      <c r="A1030" s="96"/>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6"/>
      <c r="H1030" s="126"/>
      <c r="I1030" s="135" t="str">
        <f t="array" ref="I1030">IFERROR(IF(G1030="","",INDEX(Avaliações!H$2:H$688,MATCH($A1030&amp;$G1030,Avaliações!$A$2:$A$688&amp;Avaliações!$G$2:$G$688,FALSE))),"")</f>
        <v/>
      </c>
      <c r="J1030" s="138" t="str">
        <f t="array" ref="J1030">IFERROR(IF(E1030="","",INDEX(Avaliações!I$2:I$1247,MATCH($A1030&amp;$G1030,Avaliações!$A$2:$A$1247&amp;Avaliações!$G$2:$G$1247,FALSE))),"")</f>
        <v/>
      </c>
      <c r="K1030" s="178"/>
    </row>
    <row r="1031" spans="1:11" x14ac:dyDescent="0.25">
      <c r="A1031" s="96"/>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6"/>
      <c r="H1031" s="126"/>
      <c r="I1031" s="135" t="str">
        <f t="array" ref="I1031">IFERROR(IF(G1031="","",INDEX(Avaliações!H$2:H$688,MATCH($A1031&amp;$G1031,Avaliações!$A$2:$A$688&amp;Avaliações!$G$2:$G$688,FALSE))),"")</f>
        <v/>
      </c>
      <c r="J1031" s="138" t="str">
        <f t="array" ref="J1031">IFERROR(IF(E1031="","",INDEX(Avaliações!I$2:I$1247,MATCH($A1031&amp;$G1031,Avaliações!$A$2:$A$1247&amp;Avaliações!$G$2:$G$1247,FALSE))),"")</f>
        <v/>
      </c>
      <c r="K1031" s="178"/>
    </row>
    <row r="1032" spans="1:11" x14ac:dyDescent="0.25">
      <c r="A1032" s="96"/>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6"/>
      <c r="H1032" s="126"/>
      <c r="I1032" s="135" t="str">
        <f t="array" ref="I1032">IFERROR(IF(G1032="","",INDEX(Avaliações!H$2:H$688,MATCH($A1032&amp;$G1032,Avaliações!$A$2:$A$688&amp;Avaliações!$G$2:$G$688,FALSE))),"")</f>
        <v/>
      </c>
      <c r="J1032" s="138" t="str">
        <f t="array" ref="J1032">IFERROR(IF(E1032="","",INDEX(Avaliações!I$2:I$1247,MATCH($A1032&amp;$G1032,Avaliações!$A$2:$A$1247&amp;Avaliações!$G$2:$G$1247,FALSE))),"")</f>
        <v/>
      </c>
      <c r="K1032" s="178"/>
    </row>
    <row r="1033" spans="1:11" x14ac:dyDescent="0.25">
      <c r="A1033" s="96"/>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6"/>
      <c r="H1033" s="126"/>
      <c r="I1033" s="135" t="str">
        <f t="array" ref="I1033">IFERROR(IF(G1033="","",INDEX(Avaliações!H$2:H$688,MATCH($A1033&amp;$G1033,Avaliações!$A$2:$A$688&amp;Avaliações!$G$2:$G$688,FALSE))),"")</f>
        <v/>
      </c>
      <c r="J1033" s="138" t="str">
        <f t="array" ref="J1033">IFERROR(IF(E1033="","",INDEX(Avaliações!I$2:I$1247,MATCH($A1033&amp;$G1033,Avaliações!$A$2:$A$1247&amp;Avaliações!$G$2:$G$1247,FALSE))),"")</f>
        <v/>
      </c>
      <c r="K1033" s="178"/>
    </row>
    <row r="1034" spans="1:11" x14ac:dyDescent="0.25">
      <c r="A1034" s="96"/>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6"/>
      <c r="H1034" s="126"/>
      <c r="I1034" s="135" t="str">
        <f t="array" ref="I1034">IFERROR(IF(G1034="","",INDEX(Avaliações!H$2:H$688,MATCH($A1034&amp;$G1034,Avaliações!$A$2:$A$688&amp;Avaliações!$G$2:$G$688,FALSE))),"")</f>
        <v/>
      </c>
      <c r="J1034" s="138" t="str">
        <f t="array" ref="J1034">IFERROR(IF(E1034="","",INDEX(Avaliações!I$2:I$1247,MATCH($A1034&amp;$G1034,Avaliações!$A$2:$A$1247&amp;Avaliações!$G$2:$G$1247,FALSE))),"")</f>
        <v/>
      </c>
      <c r="K1034" s="178"/>
    </row>
    <row r="1035" spans="1:11" x14ac:dyDescent="0.25">
      <c r="A1035" s="96"/>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6"/>
      <c r="H1035" s="126"/>
      <c r="I1035" s="135" t="str">
        <f t="array" ref="I1035">IFERROR(IF(G1035="","",INDEX(Avaliações!H$2:H$688,MATCH($A1035&amp;$G1035,Avaliações!$A$2:$A$688&amp;Avaliações!$G$2:$G$688,FALSE))),"")</f>
        <v/>
      </c>
      <c r="J1035" s="138" t="str">
        <f t="array" ref="J1035">IFERROR(IF(E1035="","",INDEX(Avaliações!I$2:I$1247,MATCH($A1035&amp;$G1035,Avaliações!$A$2:$A$1247&amp;Avaliações!$G$2:$G$1247,FALSE))),"")</f>
        <v/>
      </c>
      <c r="K1035" s="178"/>
    </row>
    <row r="1036" spans="1:11" x14ac:dyDescent="0.25">
      <c r="A1036" s="96"/>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6"/>
      <c r="H1036" s="126"/>
      <c r="I1036" s="135" t="str">
        <f t="array" ref="I1036">IFERROR(IF(G1036="","",INDEX(Avaliações!H$2:H$688,MATCH($A1036&amp;$G1036,Avaliações!$A$2:$A$688&amp;Avaliações!$G$2:$G$688,FALSE))),"")</f>
        <v/>
      </c>
      <c r="J1036" s="138" t="str">
        <f t="array" ref="J1036">IFERROR(IF(E1036="","",INDEX(Avaliações!I$2:I$1247,MATCH($A1036&amp;$G1036,Avaliações!$A$2:$A$1247&amp;Avaliações!$G$2:$G$1247,FALSE))),"")</f>
        <v/>
      </c>
      <c r="K1036" s="178"/>
    </row>
    <row r="1037" spans="1:11" x14ac:dyDescent="0.25">
      <c r="A1037" s="96"/>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6"/>
      <c r="H1037" s="126"/>
      <c r="I1037" s="135" t="str">
        <f t="array" ref="I1037">IFERROR(IF(G1037="","",INDEX(Avaliações!H$2:H$688,MATCH($A1037&amp;$G1037,Avaliações!$A$2:$A$688&amp;Avaliações!$G$2:$G$688,FALSE))),"")</f>
        <v/>
      </c>
      <c r="J1037" s="138" t="str">
        <f t="array" ref="J1037">IFERROR(IF(E1037="","",INDEX(Avaliações!I$2:I$1247,MATCH($A1037&amp;$G1037,Avaliações!$A$2:$A$1247&amp;Avaliações!$G$2:$G$1247,FALSE))),"")</f>
        <v/>
      </c>
      <c r="K1037" s="178"/>
    </row>
    <row r="1038" spans="1:11" x14ac:dyDescent="0.25">
      <c r="A1038" s="96"/>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6"/>
      <c r="H1038" s="126"/>
      <c r="I1038" s="135" t="str">
        <f t="array" ref="I1038">IFERROR(IF(G1038="","",INDEX(Avaliações!H$2:H$688,MATCH($A1038&amp;$G1038,Avaliações!$A$2:$A$688&amp;Avaliações!$G$2:$G$688,FALSE))),"")</f>
        <v/>
      </c>
      <c r="J1038" s="138" t="str">
        <f t="array" ref="J1038">IFERROR(IF(E1038="","",INDEX(Avaliações!I$2:I$1247,MATCH($A1038&amp;$G1038,Avaliações!$A$2:$A$1247&amp;Avaliações!$G$2:$G$1247,FALSE))),"")</f>
        <v/>
      </c>
      <c r="K1038" s="178"/>
    </row>
    <row r="1039" spans="1:11" x14ac:dyDescent="0.25">
      <c r="A1039" s="96"/>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6"/>
      <c r="H1039" s="126"/>
      <c r="I1039" s="135" t="str">
        <f t="array" ref="I1039">IFERROR(IF(G1039="","",INDEX(Avaliações!H$2:H$688,MATCH($A1039&amp;$G1039,Avaliações!$A$2:$A$688&amp;Avaliações!$G$2:$G$688,FALSE))),"")</f>
        <v/>
      </c>
      <c r="J1039" s="138" t="str">
        <f t="array" ref="J1039">IFERROR(IF(E1039="","",INDEX(Avaliações!I$2:I$1247,MATCH($A1039&amp;$G1039,Avaliações!$A$2:$A$1247&amp;Avaliações!$G$2:$G$1247,FALSE))),"")</f>
        <v/>
      </c>
      <c r="K1039" s="178"/>
    </row>
    <row r="1040" spans="1:11" x14ac:dyDescent="0.25">
      <c r="A1040" s="96"/>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6"/>
      <c r="H1040" s="126"/>
      <c r="I1040" s="135" t="str">
        <f t="array" ref="I1040">IFERROR(IF(G1040="","",INDEX(Avaliações!H$2:H$688,MATCH($A1040&amp;$G1040,Avaliações!$A$2:$A$688&amp;Avaliações!$G$2:$G$688,FALSE))),"")</f>
        <v/>
      </c>
      <c r="J1040" s="138" t="str">
        <f t="array" ref="J1040">IFERROR(IF(E1040="","",INDEX(Avaliações!I$2:I$1247,MATCH($A1040&amp;$G1040,Avaliações!$A$2:$A$1247&amp;Avaliações!$G$2:$G$1247,FALSE))),"")</f>
        <v/>
      </c>
      <c r="K1040" s="178"/>
    </row>
    <row r="1041" spans="1:11" x14ac:dyDescent="0.25">
      <c r="A1041" s="96"/>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6"/>
      <c r="H1041" s="126"/>
      <c r="I1041" s="135" t="str">
        <f t="array" ref="I1041">IFERROR(IF(G1041="","",INDEX(Avaliações!H$2:H$688,MATCH($A1041&amp;$G1041,Avaliações!$A$2:$A$688&amp;Avaliações!$G$2:$G$688,FALSE))),"")</f>
        <v/>
      </c>
      <c r="J1041" s="138" t="str">
        <f t="array" ref="J1041">IFERROR(IF(E1041="","",INDEX(Avaliações!I$2:I$1247,MATCH($A1041&amp;$G1041,Avaliações!$A$2:$A$1247&amp;Avaliações!$G$2:$G$1247,FALSE))),"")</f>
        <v/>
      </c>
      <c r="K1041" s="178"/>
    </row>
    <row r="1042" spans="1:11" x14ac:dyDescent="0.25">
      <c r="A1042" s="96"/>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6"/>
      <c r="H1042" s="126"/>
      <c r="I1042" s="135" t="str">
        <f t="array" ref="I1042">IFERROR(IF(G1042="","",INDEX(Avaliações!H$2:H$688,MATCH($A1042&amp;$G1042,Avaliações!$A$2:$A$688&amp;Avaliações!$G$2:$G$688,FALSE))),"")</f>
        <v/>
      </c>
      <c r="J1042" s="138" t="str">
        <f t="array" ref="J1042">IFERROR(IF(E1042="","",INDEX(Avaliações!I$2:I$1247,MATCH($A1042&amp;$G1042,Avaliações!$A$2:$A$1247&amp;Avaliações!$G$2:$G$1247,FALSE))),"")</f>
        <v/>
      </c>
      <c r="K1042" s="178"/>
    </row>
    <row r="1043" spans="1:11" x14ac:dyDescent="0.25">
      <c r="A1043" s="96"/>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6"/>
      <c r="H1043" s="126"/>
      <c r="I1043" s="135" t="str">
        <f t="array" ref="I1043">IFERROR(IF(G1043="","",INDEX(Avaliações!H$2:H$688,MATCH($A1043&amp;$G1043,Avaliações!$A$2:$A$688&amp;Avaliações!$G$2:$G$688,FALSE))),"")</f>
        <v/>
      </c>
      <c r="J1043" s="138" t="str">
        <f t="array" ref="J1043">IFERROR(IF(E1043="","",INDEX(Avaliações!I$2:I$1247,MATCH($A1043&amp;$G1043,Avaliações!$A$2:$A$1247&amp;Avaliações!$G$2:$G$1247,FALSE))),"")</f>
        <v/>
      </c>
      <c r="K1043" s="178"/>
    </row>
    <row r="1044" spans="1:11" x14ac:dyDescent="0.25">
      <c r="A1044" s="96"/>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6"/>
      <c r="H1044" s="126"/>
      <c r="I1044" s="135" t="str">
        <f t="array" ref="I1044">IFERROR(IF(G1044="","",INDEX(Avaliações!H$2:H$688,MATCH($A1044&amp;$G1044,Avaliações!$A$2:$A$688&amp;Avaliações!$G$2:$G$688,FALSE))),"")</f>
        <v/>
      </c>
      <c r="J1044" s="138" t="str">
        <f t="array" ref="J1044">IFERROR(IF(E1044="","",INDEX(Avaliações!I$2:I$1247,MATCH($A1044&amp;$G1044,Avaliações!$A$2:$A$1247&amp;Avaliações!$G$2:$G$1247,FALSE))),"")</f>
        <v/>
      </c>
      <c r="K1044" s="178"/>
    </row>
    <row r="1045" spans="1:11" x14ac:dyDescent="0.25">
      <c r="A1045" s="96"/>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6"/>
      <c r="H1045" s="126"/>
      <c r="I1045" s="135" t="str">
        <f t="array" ref="I1045">IFERROR(IF(G1045="","",INDEX(Avaliações!H$2:H$688,MATCH($A1045&amp;$G1045,Avaliações!$A$2:$A$688&amp;Avaliações!$G$2:$G$688,FALSE))),"")</f>
        <v/>
      </c>
      <c r="J1045" s="138" t="str">
        <f t="array" ref="J1045">IFERROR(IF(E1045="","",INDEX(Avaliações!I$2:I$1247,MATCH($A1045&amp;$G1045,Avaliações!$A$2:$A$1247&amp;Avaliações!$G$2:$G$1247,FALSE))),"")</f>
        <v/>
      </c>
      <c r="K1045" s="178"/>
    </row>
    <row r="1046" spans="1:11" x14ac:dyDescent="0.25">
      <c r="A1046" s="96"/>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6"/>
      <c r="H1046" s="126"/>
      <c r="I1046" s="135" t="str">
        <f t="array" ref="I1046">IFERROR(IF(G1046="","",INDEX(Avaliações!H$2:H$688,MATCH($A1046&amp;$G1046,Avaliações!$A$2:$A$688&amp;Avaliações!$G$2:$G$688,FALSE))),"")</f>
        <v/>
      </c>
      <c r="J1046" s="138" t="str">
        <f t="array" ref="J1046">IFERROR(IF(E1046="","",INDEX(Avaliações!I$2:I$1247,MATCH($A1046&amp;$G1046,Avaliações!$A$2:$A$1247&amp;Avaliações!$G$2:$G$1247,FALSE))),"")</f>
        <v/>
      </c>
      <c r="K1046" s="178"/>
    </row>
    <row r="1047" spans="1:11" x14ac:dyDescent="0.25">
      <c r="A1047" s="96"/>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6"/>
      <c r="H1047" s="126"/>
      <c r="I1047" s="135" t="str">
        <f t="array" ref="I1047">IFERROR(IF(G1047="","",INDEX(Avaliações!H$2:H$688,MATCH($A1047&amp;$G1047,Avaliações!$A$2:$A$688&amp;Avaliações!$G$2:$G$688,FALSE))),"")</f>
        <v/>
      </c>
      <c r="J1047" s="138" t="str">
        <f t="array" ref="J1047">IFERROR(IF(E1047="","",INDEX(Avaliações!I$2:I$1247,MATCH($A1047&amp;$G1047,Avaliações!$A$2:$A$1247&amp;Avaliações!$G$2:$G$1247,FALSE))),"")</f>
        <v/>
      </c>
      <c r="K1047" s="178"/>
    </row>
    <row r="1048" spans="1:11" x14ac:dyDescent="0.25">
      <c r="A1048" s="96"/>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6"/>
      <c r="H1048" s="126"/>
      <c r="I1048" s="135" t="str">
        <f t="array" ref="I1048">IFERROR(IF(G1048="","",INDEX(Avaliações!H$2:H$688,MATCH($A1048&amp;$G1048,Avaliações!$A$2:$A$688&amp;Avaliações!$G$2:$G$688,FALSE))),"")</f>
        <v/>
      </c>
      <c r="J1048" s="138" t="str">
        <f t="array" ref="J1048">IFERROR(IF(E1048="","",INDEX(Avaliações!I$2:I$1247,MATCH($A1048&amp;$G1048,Avaliações!$A$2:$A$1247&amp;Avaliações!$G$2:$G$1247,FALSE))),"")</f>
        <v/>
      </c>
      <c r="K1048" s="178"/>
    </row>
    <row r="1049" spans="1:11" x14ac:dyDescent="0.25">
      <c r="A1049" s="96"/>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6"/>
      <c r="H1049" s="126"/>
      <c r="I1049" s="135" t="str">
        <f t="array" ref="I1049">IFERROR(IF(G1049="","",INDEX(Avaliações!H$2:H$688,MATCH($A1049&amp;$G1049,Avaliações!$A$2:$A$688&amp;Avaliações!$G$2:$G$688,FALSE))),"")</f>
        <v/>
      </c>
      <c r="J1049" s="138" t="str">
        <f t="array" ref="J1049">IFERROR(IF(E1049="","",INDEX(Avaliações!I$2:I$1247,MATCH($A1049&amp;$G1049,Avaliações!$A$2:$A$1247&amp;Avaliações!$G$2:$G$1247,FALSE))),"")</f>
        <v/>
      </c>
      <c r="K1049" s="178"/>
    </row>
    <row r="1050" spans="1:11" x14ac:dyDescent="0.25">
      <c r="A1050" s="96"/>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6"/>
      <c r="H1050" s="126"/>
      <c r="I1050" s="135" t="str">
        <f t="array" ref="I1050">IFERROR(IF(G1050="","",INDEX(Avaliações!H$2:H$688,MATCH($A1050&amp;$G1050,Avaliações!$A$2:$A$688&amp;Avaliações!$G$2:$G$688,FALSE))),"")</f>
        <v/>
      </c>
      <c r="J1050" s="138" t="str">
        <f t="array" ref="J1050">IFERROR(IF(E1050="","",INDEX(Avaliações!I$2:I$1247,MATCH($A1050&amp;$G1050,Avaliações!$A$2:$A$1247&amp;Avaliações!$G$2:$G$1247,FALSE))),"")</f>
        <v/>
      </c>
      <c r="K1050" s="178"/>
    </row>
    <row r="1051" spans="1:11" x14ac:dyDescent="0.25">
      <c r="A1051" s="96"/>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6"/>
      <c r="H1051" s="126"/>
      <c r="I1051" s="135" t="str">
        <f t="array" ref="I1051">IFERROR(IF(G1051="","",INDEX(Avaliações!H$2:H$688,MATCH($A1051&amp;$G1051,Avaliações!$A$2:$A$688&amp;Avaliações!$G$2:$G$688,FALSE))),"")</f>
        <v/>
      </c>
      <c r="J1051" s="138" t="str">
        <f t="array" ref="J1051">IFERROR(IF(E1051="","",INDEX(Avaliações!I$2:I$1247,MATCH($A1051&amp;$G1051,Avaliações!$A$2:$A$1247&amp;Avaliações!$G$2:$G$1247,FALSE))),"")</f>
        <v/>
      </c>
      <c r="K1051" s="178"/>
    </row>
    <row r="1052" spans="1:11" x14ac:dyDescent="0.25">
      <c r="A1052" s="96"/>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6"/>
      <c r="H1052" s="126"/>
      <c r="I1052" s="135" t="str">
        <f t="array" ref="I1052">IFERROR(IF(G1052="","",INDEX(Avaliações!H$2:H$688,MATCH($A1052&amp;$G1052,Avaliações!$A$2:$A$688&amp;Avaliações!$G$2:$G$688,FALSE))),"")</f>
        <v/>
      </c>
      <c r="J1052" s="138" t="str">
        <f t="array" ref="J1052">IFERROR(IF(E1052="","",INDEX(Avaliações!I$2:I$1247,MATCH($A1052&amp;$G1052,Avaliações!$A$2:$A$1247&amp;Avaliações!$G$2:$G$1247,FALSE))),"")</f>
        <v/>
      </c>
      <c r="K1052" s="178"/>
    </row>
    <row r="1053" spans="1:11" x14ac:dyDescent="0.25">
      <c r="A1053" s="96"/>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6"/>
      <c r="H1053" s="126"/>
      <c r="I1053" s="135" t="str">
        <f t="array" ref="I1053">IFERROR(IF(G1053="","",INDEX(Avaliações!H$2:H$688,MATCH($A1053&amp;$G1053,Avaliações!$A$2:$A$688&amp;Avaliações!$G$2:$G$688,FALSE))),"")</f>
        <v/>
      </c>
      <c r="J1053" s="138" t="str">
        <f t="array" ref="J1053">IFERROR(IF(E1053="","",INDEX(Avaliações!I$2:I$1247,MATCH($A1053&amp;$G1053,Avaliações!$A$2:$A$1247&amp;Avaliações!$G$2:$G$1247,FALSE))),"")</f>
        <v/>
      </c>
      <c r="K1053" s="178"/>
    </row>
    <row r="1054" spans="1:11" x14ac:dyDescent="0.25">
      <c r="A1054" s="96"/>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6"/>
      <c r="H1054" s="126"/>
      <c r="I1054" s="135" t="str">
        <f t="array" ref="I1054">IFERROR(IF(G1054="","",INDEX(Avaliações!H$2:H$688,MATCH($A1054&amp;$G1054,Avaliações!$A$2:$A$688&amp;Avaliações!$G$2:$G$688,FALSE))),"")</f>
        <v/>
      </c>
      <c r="J1054" s="138" t="str">
        <f t="array" ref="J1054">IFERROR(IF(E1054="","",INDEX(Avaliações!I$2:I$1247,MATCH($A1054&amp;$G1054,Avaliações!$A$2:$A$1247&amp;Avaliações!$G$2:$G$1247,FALSE))),"")</f>
        <v/>
      </c>
      <c r="K1054" s="178"/>
    </row>
    <row r="1055" spans="1:11" x14ac:dyDescent="0.25">
      <c r="A1055" s="96"/>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6"/>
      <c r="H1055" s="126"/>
      <c r="I1055" s="135" t="str">
        <f t="array" ref="I1055">IFERROR(IF(G1055="","",INDEX(Avaliações!H$2:H$688,MATCH($A1055&amp;$G1055,Avaliações!$A$2:$A$688&amp;Avaliações!$G$2:$G$688,FALSE))),"")</f>
        <v/>
      </c>
      <c r="J1055" s="138" t="str">
        <f t="array" ref="J1055">IFERROR(IF(E1055="","",INDEX(Avaliações!I$2:I$1247,MATCH($A1055&amp;$G1055,Avaliações!$A$2:$A$1247&amp;Avaliações!$G$2:$G$1247,FALSE))),"")</f>
        <v/>
      </c>
      <c r="K1055" s="178"/>
    </row>
    <row r="1056" spans="1:11" x14ac:dyDescent="0.25">
      <c r="A1056" s="96"/>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6"/>
      <c r="H1056" s="126"/>
      <c r="I1056" s="135" t="str">
        <f t="array" ref="I1056">IFERROR(IF(G1056="","",INDEX(Avaliações!H$2:H$688,MATCH($A1056&amp;$G1056,Avaliações!$A$2:$A$688&amp;Avaliações!$G$2:$G$688,FALSE))),"")</f>
        <v/>
      </c>
      <c r="J1056" s="138" t="str">
        <f t="array" ref="J1056">IFERROR(IF(E1056="","",INDEX(Avaliações!I$2:I$1247,MATCH($A1056&amp;$G1056,Avaliações!$A$2:$A$1247&amp;Avaliações!$G$2:$G$1247,FALSE))),"")</f>
        <v/>
      </c>
      <c r="K1056" s="178"/>
    </row>
    <row r="1057" spans="1:11" x14ac:dyDescent="0.25">
      <c r="A1057" s="96"/>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6"/>
      <c r="H1057" s="126"/>
      <c r="I1057" s="135" t="str">
        <f t="array" ref="I1057">IFERROR(IF(G1057="","",INDEX(Avaliações!H$2:H$688,MATCH($A1057&amp;$G1057,Avaliações!$A$2:$A$688&amp;Avaliações!$G$2:$G$688,FALSE))),"")</f>
        <v/>
      </c>
      <c r="J1057" s="138" t="str">
        <f t="array" ref="J1057">IFERROR(IF(E1057="","",INDEX(Avaliações!I$2:I$1247,MATCH($A1057&amp;$G1057,Avaliações!$A$2:$A$1247&amp;Avaliações!$G$2:$G$1247,FALSE))),"")</f>
        <v/>
      </c>
      <c r="K1057" s="178"/>
    </row>
    <row r="1058" spans="1:11" x14ac:dyDescent="0.25">
      <c r="A1058" s="96"/>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6"/>
      <c r="H1058" s="126"/>
      <c r="I1058" s="135" t="str">
        <f t="array" ref="I1058">IFERROR(IF(G1058="","",INDEX(Avaliações!H$2:H$688,MATCH($A1058&amp;$G1058,Avaliações!$A$2:$A$688&amp;Avaliações!$G$2:$G$688,FALSE))),"")</f>
        <v/>
      </c>
      <c r="J1058" s="138" t="str">
        <f t="array" ref="J1058">IFERROR(IF(E1058="","",INDEX(Avaliações!I$2:I$1247,MATCH($A1058&amp;$G1058,Avaliações!$A$2:$A$1247&amp;Avaliações!$G$2:$G$1247,FALSE))),"")</f>
        <v/>
      </c>
      <c r="K1058" s="178"/>
    </row>
    <row r="1059" spans="1:11" x14ac:dyDescent="0.25">
      <c r="A1059" s="96"/>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6"/>
      <c r="H1059" s="126"/>
      <c r="I1059" s="135" t="str">
        <f t="array" ref="I1059">IFERROR(IF(G1059="","",INDEX(Avaliações!H$2:H$688,MATCH($A1059&amp;$G1059,Avaliações!$A$2:$A$688&amp;Avaliações!$G$2:$G$688,FALSE))),"")</f>
        <v/>
      </c>
      <c r="J1059" s="138" t="str">
        <f t="array" ref="J1059">IFERROR(IF(E1059="","",INDEX(Avaliações!I$2:I$1247,MATCH($A1059&amp;$G1059,Avaliações!$A$2:$A$1247&amp;Avaliações!$G$2:$G$1247,FALSE))),"")</f>
        <v/>
      </c>
      <c r="K1059" s="178"/>
    </row>
    <row r="1060" spans="1:11" x14ac:dyDescent="0.25">
      <c r="A1060" s="96"/>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6"/>
      <c r="H1060" s="126"/>
      <c r="I1060" s="135" t="str">
        <f t="array" ref="I1060">IFERROR(IF(G1060="","",INDEX(Avaliações!H$2:H$688,MATCH($A1060&amp;$G1060,Avaliações!$A$2:$A$688&amp;Avaliações!$G$2:$G$688,FALSE))),"")</f>
        <v/>
      </c>
      <c r="J1060" s="138" t="str">
        <f t="array" ref="J1060">IFERROR(IF(E1060="","",INDEX(Avaliações!I$2:I$1247,MATCH($A1060&amp;$G1060,Avaliações!$A$2:$A$1247&amp;Avaliações!$G$2:$G$1247,FALSE))),"")</f>
        <v/>
      </c>
      <c r="K1060" s="178"/>
    </row>
    <row r="1061" spans="1:11" x14ac:dyDescent="0.25">
      <c r="A1061" s="96"/>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6"/>
      <c r="H1061" s="126"/>
      <c r="I1061" s="135" t="str">
        <f t="array" ref="I1061">IFERROR(IF(G1061="","",INDEX(Avaliações!H$2:H$688,MATCH($A1061&amp;$G1061,Avaliações!$A$2:$A$688&amp;Avaliações!$G$2:$G$688,FALSE))),"")</f>
        <v/>
      </c>
      <c r="J1061" s="138" t="str">
        <f t="array" ref="J1061">IFERROR(IF(E1061="","",INDEX(Avaliações!I$2:I$1247,MATCH($A1061&amp;$G1061,Avaliações!$A$2:$A$1247&amp;Avaliações!$G$2:$G$1247,FALSE))),"")</f>
        <v/>
      </c>
      <c r="K1061" s="178"/>
    </row>
    <row r="1062" spans="1:11" x14ac:dyDescent="0.25">
      <c r="A1062" s="96"/>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6"/>
      <c r="H1062" s="126"/>
      <c r="I1062" s="135" t="str">
        <f t="array" ref="I1062">IFERROR(IF(G1062="","",INDEX(Avaliações!H$2:H$688,MATCH($A1062&amp;$G1062,Avaliações!$A$2:$A$688&amp;Avaliações!$G$2:$G$688,FALSE))),"")</f>
        <v/>
      </c>
      <c r="J1062" s="138" t="str">
        <f t="array" ref="J1062">IFERROR(IF(E1062="","",INDEX(Avaliações!I$2:I$1247,MATCH($A1062&amp;$G1062,Avaliações!$A$2:$A$1247&amp;Avaliações!$G$2:$G$1247,FALSE))),"")</f>
        <v/>
      </c>
      <c r="K1062" s="178"/>
    </row>
    <row r="1063" spans="1:11" x14ac:dyDescent="0.25">
      <c r="A1063" s="96"/>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6"/>
      <c r="H1063" s="126"/>
      <c r="I1063" s="135" t="str">
        <f t="array" ref="I1063">IFERROR(IF(G1063="","",INDEX(Avaliações!H$2:H$688,MATCH($A1063&amp;$G1063,Avaliações!$A$2:$A$688&amp;Avaliações!$G$2:$G$688,FALSE))),"")</f>
        <v/>
      </c>
      <c r="J1063" s="138" t="str">
        <f t="array" ref="J1063">IFERROR(IF(E1063="","",INDEX(Avaliações!I$2:I$1247,MATCH($A1063&amp;$G1063,Avaliações!$A$2:$A$1247&amp;Avaliações!$G$2:$G$1247,FALSE))),"")</f>
        <v/>
      </c>
      <c r="K1063" s="178"/>
    </row>
    <row r="1064" spans="1:11" x14ac:dyDescent="0.25">
      <c r="A1064" s="96"/>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6"/>
      <c r="H1064" s="126"/>
      <c r="I1064" s="135" t="str">
        <f t="array" ref="I1064">IFERROR(IF(G1064="","",INDEX(Avaliações!H$2:H$688,MATCH($A1064&amp;$G1064,Avaliações!$A$2:$A$688&amp;Avaliações!$G$2:$G$688,FALSE))),"")</f>
        <v/>
      </c>
      <c r="J1064" s="138" t="str">
        <f t="array" ref="J1064">IFERROR(IF(E1064="","",INDEX(Avaliações!I$2:I$1247,MATCH($A1064&amp;$G1064,Avaliações!$A$2:$A$1247&amp;Avaliações!$G$2:$G$1247,FALSE))),"")</f>
        <v/>
      </c>
      <c r="K1064" s="178"/>
    </row>
    <row r="1065" spans="1:11" x14ac:dyDescent="0.25">
      <c r="A1065" s="96"/>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6"/>
      <c r="H1065" s="126"/>
      <c r="I1065" s="135" t="str">
        <f t="array" ref="I1065">IFERROR(IF(G1065="","",INDEX(Avaliações!H$2:H$688,MATCH($A1065&amp;$G1065,Avaliações!$A$2:$A$688&amp;Avaliações!$G$2:$G$688,FALSE))),"")</f>
        <v/>
      </c>
      <c r="J1065" s="138" t="str">
        <f t="array" ref="J1065">IFERROR(IF(E1065="","",INDEX(Avaliações!I$2:I$1247,MATCH($A1065&amp;$G1065,Avaliações!$A$2:$A$1247&amp;Avaliações!$G$2:$G$1247,FALSE))),"")</f>
        <v/>
      </c>
      <c r="K1065" s="178"/>
    </row>
    <row r="1066" spans="1:11" x14ac:dyDescent="0.25">
      <c r="A1066" s="96"/>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6"/>
      <c r="H1066" s="126"/>
      <c r="I1066" s="135" t="str">
        <f t="array" ref="I1066">IFERROR(IF(G1066="","",INDEX(Avaliações!H$2:H$688,MATCH($A1066&amp;$G1066,Avaliações!$A$2:$A$688&amp;Avaliações!$G$2:$G$688,FALSE))),"")</f>
        <v/>
      </c>
      <c r="J1066" s="138" t="str">
        <f t="array" ref="J1066">IFERROR(IF(E1066="","",INDEX(Avaliações!I$2:I$1247,MATCH($A1066&amp;$G1066,Avaliações!$A$2:$A$1247&amp;Avaliações!$G$2:$G$1247,FALSE))),"")</f>
        <v/>
      </c>
      <c r="K1066" s="178"/>
    </row>
    <row r="1067" spans="1:11" x14ac:dyDescent="0.25">
      <c r="A1067" s="96"/>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6"/>
      <c r="H1067" s="126"/>
      <c r="I1067" s="135" t="str">
        <f t="array" ref="I1067">IFERROR(IF(G1067="","",INDEX(Avaliações!H$2:H$688,MATCH($A1067&amp;$G1067,Avaliações!$A$2:$A$688&amp;Avaliações!$G$2:$G$688,FALSE))),"")</f>
        <v/>
      </c>
      <c r="J1067" s="138" t="str">
        <f t="array" ref="J1067">IFERROR(IF(E1067="","",INDEX(Avaliações!I$2:I$1247,MATCH($A1067&amp;$G1067,Avaliações!$A$2:$A$1247&amp;Avaliações!$G$2:$G$1247,FALSE))),"")</f>
        <v/>
      </c>
      <c r="K1067" s="178"/>
    </row>
    <row r="1068" spans="1:11" x14ac:dyDescent="0.25">
      <c r="A1068" s="96"/>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6"/>
      <c r="H1068" s="126"/>
      <c r="I1068" s="135" t="str">
        <f t="array" ref="I1068">IFERROR(IF(G1068="","",INDEX(Avaliações!H$2:H$688,MATCH($A1068&amp;$G1068,Avaliações!$A$2:$A$688&amp;Avaliações!$G$2:$G$688,FALSE))),"")</f>
        <v/>
      </c>
      <c r="J1068" s="138" t="str">
        <f t="array" ref="J1068">IFERROR(IF(E1068="","",INDEX(Avaliações!I$2:I$1247,MATCH($A1068&amp;$G1068,Avaliações!$A$2:$A$1247&amp;Avaliações!$G$2:$G$1247,FALSE))),"")</f>
        <v/>
      </c>
      <c r="K1068" s="178"/>
    </row>
    <row r="1069" spans="1:11" x14ac:dyDescent="0.25">
      <c r="A1069" s="96"/>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6"/>
      <c r="H1069" s="126"/>
      <c r="I1069" s="135" t="str">
        <f t="array" ref="I1069">IFERROR(IF(G1069="","",INDEX(Avaliações!H$2:H$688,MATCH($A1069&amp;$G1069,Avaliações!$A$2:$A$688&amp;Avaliações!$G$2:$G$688,FALSE))),"")</f>
        <v/>
      </c>
      <c r="J1069" s="138" t="str">
        <f t="array" ref="J1069">IFERROR(IF(E1069="","",INDEX(Avaliações!I$2:I$1247,MATCH($A1069&amp;$G1069,Avaliações!$A$2:$A$1247&amp;Avaliações!$G$2:$G$1247,FALSE))),"")</f>
        <v/>
      </c>
      <c r="K1069" s="178"/>
    </row>
    <row r="1070" spans="1:11" x14ac:dyDescent="0.25">
      <c r="A1070" s="96"/>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6"/>
      <c r="H1070" s="126"/>
      <c r="I1070" s="135" t="str">
        <f t="array" ref="I1070">IFERROR(IF(G1070="","",INDEX(Avaliações!H$2:H$688,MATCH($A1070&amp;$G1070,Avaliações!$A$2:$A$688&amp;Avaliações!$G$2:$G$688,FALSE))),"")</f>
        <v/>
      </c>
      <c r="J1070" s="138" t="str">
        <f t="array" ref="J1070">IFERROR(IF(E1070="","",INDEX(Avaliações!I$2:I$1247,MATCH($A1070&amp;$G1070,Avaliações!$A$2:$A$1247&amp;Avaliações!$G$2:$G$1247,FALSE))),"")</f>
        <v/>
      </c>
      <c r="K1070" s="178"/>
    </row>
    <row r="1071" spans="1:11" x14ac:dyDescent="0.25">
      <c r="A1071" s="96"/>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6"/>
      <c r="H1071" s="126"/>
      <c r="I1071" s="135" t="str">
        <f t="array" ref="I1071">IFERROR(IF(G1071="","",INDEX(Avaliações!H$2:H$688,MATCH($A1071&amp;$G1071,Avaliações!$A$2:$A$688&amp;Avaliações!$G$2:$G$688,FALSE))),"")</f>
        <v/>
      </c>
      <c r="J1071" s="138" t="str">
        <f t="array" ref="J1071">IFERROR(IF(E1071="","",INDEX(Avaliações!I$2:I$1247,MATCH($A1071&amp;$G1071,Avaliações!$A$2:$A$1247&amp;Avaliações!$G$2:$G$1247,FALSE))),"")</f>
        <v/>
      </c>
      <c r="K1071" s="178"/>
    </row>
    <row r="1072" spans="1:11" x14ac:dyDescent="0.25">
      <c r="A1072" s="96"/>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6"/>
      <c r="H1072" s="126"/>
      <c r="I1072" s="135" t="str">
        <f t="array" ref="I1072">IFERROR(IF(G1072="","",INDEX(Avaliações!H$2:H$688,MATCH($A1072&amp;$G1072,Avaliações!$A$2:$A$688&amp;Avaliações!$G$2:$G$688,FALSE))),"")</f>
        <v/>
      </c>
      <c r="J1072" s="138" t="str">
        <f t="array" ref="J1072">IFERROR(IF(E1072="","",INDEX(Avaliações!I$2:I$1247,MATCH($A1072&amp;$G1072,Avaliações!$A$2:$A$1247&amp;Avaliações!$G$2:$G$1247,FALSE))),"")</f>
        <v/>
      </c>
      <c r="K1072" s="178"/>
    </row>
    <row r="1073" spans="1:11" x14ac:dyDescent="0.25">
      <c r="A1073" s="96"/>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6"/>
      <c r="H1073" s="126"/>
      <c r="I1073" s="135" t="str">
        <f t="array" ref="I1073">IFERROR(IF(G1073="","",INDEX(Avaliações!H$2:H$688,MATCH($A1073&amp;$G1073,Avaliações!$A$2:$A$688&amp;Avaliações!$G$2:$G$688,FALSE))),"")</f>
        <v/>
      </c>
      <c r="J1073" s="138" t="str">
        <f t="array" ref="J1073">IFERROR(IF(E1073="","",INDEX(Avaliações!I$2:I$1247,MATCH($A1073&amp;$G1073,Avaliações!$A$2:$A$1247&amp;Avaliações!$G$2:$G$1247,FALSE))),"")</f>
        <v/>
      </c>
      <c r="K1073" s="178"/>
    </row>
    <row r="1074" spans="1:11" x14ac:dyDescent="0.25">
      <c r="A1074" s="96"/>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6"/>
      <c r="H1074" s="126"/>
      <c r="I1074" s="135" t="str">
        <f t="array" ref="I1074">IFERROR(IF(G1074="","",INDEX(Avaliações!H$2:H$688,MATCH($A1074&amp;$G1074,Avaliações!$A$2:$A$688&amp;Avaliações!$G$2:$G$688,FALSE))),"")</f>
        <v/>
      </c>
      <c r="J1074" s="138" t="str">
        <f t="array" ref="J1074">IFERROR(IF(E1074="","",INDEX(Avaliações!I$2:I$1247,MATCH($A1074&amp;$G1074,Avaliações!$A$2:$A$1247&amp;Avaliações!$G$2:$G$1247,FALSE))),"")</f>
        <v/>
      </c>
      <c r="K1074" s="178"/>
    </row>
    <row r="1075" spans="1:11" x14ac:dyDescent="0.25">
      <c r="A1075" s="96"/>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6"/>
      <c r="H1075" s="126"/>
      <c r="I1075" s="135" t="str">
        <f t="array" ref="I1075">IFERROR(IF(G1075="","",INDEX(Avaliações!H$2:H$688,MATCH($A1075&amp;$G1075,Avaliações!$A$2:$A$688&amp;Avaliações!$G$2:$G$688,FALSE))),"")</f>
        <v/>
      </c>
      <c r="J1075" s="138" t="str">
        <f t="array" ref="J1075">IFERROR(IF(E1075="","",INDEX(Avaliações!I$2:I$1247,MATCH($A1075&amp;$G1075,Avaliações!$A$2:$A$1247&amp;Avaliações!$G$2:$G$1247,FALSE))),"")</f>
        <v/>
      </c>
      <c r="K1075" s="178"/>
    </row>
    <row r="1076" spans="1:11" x14ac:dyDescent="0.25">
      <c r="A1076" s="96"/>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6"/>
      <c r="H1076" s="126"/>
      <c r="I1076" s="135" t="str">
        <f t="array" ref="I1076">IFERROR(IF(G1076="","",INDEX(Avaliações!H$2:H$688,MATCH($A1076&amp;$G1076,Avaliações!$A$2:$A$688&amp;Avaliações!$G$2:$G$688,FALSE))),"")</f>
        <v/>
      </c>
      <c r="J1076" s="138" t="str">
        <f t="array" ref="J1076">IFERROR(IF(E1076="","",INDEX(Avaliações!I$2:I$1247,MATCH($A1076&amp;$G1076,Avaliações!$A$2:$A$1247&amp;Avaliações!$G$2:$G$1247,FALSE))),"")</f>
        <v/>
      </c>
      <c r="K1076" s="178"/>
    </row>
    <row r="1077" spans="1:11" x14ac:dyDescent="0.25">
      <c r="A1077" s="96"/>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6"/>
      <c r="H1077" s="126"/>
      <c r="I1077" s="135" t="str">
        <f t="array" ref="I1077">IFERROR(IF(G1077="","",INDEX(Avaliações!H$2:H$688,MATCH($A1077&amp;$G1077,Avaliações!$A$2:$A$688&amp;Avaliações!$G$2:$G$688,FALSE))),"")</f>
        <v/>
      </c>
      <c r="J1077" s="138" t="str">
        <f t="array" ref="J1077">IFERROR(IF(E1077="","",INDEX(Avaliações!I$2:I$1247,MATCH($A1077&amp;$G1077,Avaliações!$A$2:$A$1247&amp;Avaliações!$G$2:$G$1247,FALSE))),"")</f>
        <v/>
      </c>
      <c r="K1077" s="178"/>
    </row>
    <row r="1078" spans="1:11" x14ac:dyDescent="0.25">
      <c r="A1078" s="96"/>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6"/>
      <c r="H1078" s="126"/>
      <c r="I1078" s="135" t="str">
        <f t="array" ref="I1078">IFERROR(IF(G1078="","",INDEX(Avaliações!H$2:H$688,MATCH($A1078&amp;$G1078,Avaliações!$A$2:$A$688&amp;Avaliações!$G$2:$G$688,FALSE))),"")</f>
        <v/>
      </c>
      <c r="J1078" s="138" t="str">
        <f t="array" ref="J1078">IFERROR(IF(E1078="","",INDEX(Avaliações!I$2:I$1247,MATCH($A1078&amp;$G1078,Avaliações!$A$2:$A$1247&amp;Avaliações!$G$2:$G$1247,FALSE))),"")</f>
        <v/>
      </c>
      <c r="K1078" s="178"/>
    </row>
    <row r="1079" spans="1:11" x14ac:dyDescent="0.25">
      <c r="A1079" s="96"/>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6"/>
      <c r="H1079" s="126"/>
      <c r="I1079" s="135" t="str">
        <f t="array" ref="I1079">IFERROR(IF(G1079="","",INDEX(Avaliações!H$2:H$688,MATCH($A1079&amp;$G1079,Avaliações!$A$2:$A$688&amp;Avaliações!$G$2:$G$688,FALSE))),"")</f>
        <v/>
      </c>
      <c r="J1079" s="138" t="str">
        <f t="array" ref="J1079">IFERROR(IF(E1079="","",INDEX(Avaliações!I$2:I$1247,MATCH($A1079&amp;$G1079,Avaliações!$A$2:$A$1247&amp;Avaliações!$G$2:$G$1247,FALSE))),"")</f>
        <v/>
      </c>
      <c r="K1079" s="178"/>
    </row>
    <row r="1080" spans="1:11" x14ac:dyDescent="0.25">
      <c r="A1080" s="96"/>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6"/>
      <c r="H1080" s="126"/>
      <c r="I1080" s="135" t="str">
        <f t="array" ref="I1080">IFERROR(IF(G1080="","",INDEX(Avaliações!H$2:H$688,MATCH($A1080&amp;$G1080,Avaliações!$A$2:$A$688&amp;Avaliações!$G$2:$G$688,FALSE))),"")</f>
        <v/>
      </c>
      <c r="J1080" s="138" t="str">
        <f t="array" ref="J1080">IFERROR(IF(E1080="","",INDEX(Avaliações!I$2:I$1247,MATCH($A1080&amp;$G1080,Avaliações!$A$2:$A$1247&amp;Avaliações!$G$2:$G$1247,FALSE))),"")</f>
        <v/>
      </c>
      <c r="K1080" s="178"/>
    </row>
    <row r="1081" spans="1:11" x14ac:dyDescent="0.25">
      <c r="A1081" s="96"/>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6"/>
      <c r="H1081" s="126"/>
      <c r="I1081" s="135" t="str">
        <f t="array" ref="I1081">IFERROR(IF(G1081="","",INDEX(Avaliações!H$2:H$688,MATCH($A1081&amp;$G1081,Avaliações!$A$2:$A$688&amp;Avaliações!$G$2:$G$688,FALSE))),"")</f>
        <v/>
      </c>
      <c r="J1081" s="138" t="str">
        <f t="array" ref="J1081">IFERROR(IF(E1081="","",INDEX(Avaliações!I$2:I$1247,MATCH($A1081&amp;$G1081,Avaliações!$A$2:$A$1247&amp;Avaliações!$G$2:$G$1247,FALSE))),"")</f>
        <v/>
      </c>
      <c r="K1081" s="178"/>
    </row>
    <row r="1082" spans="1:11" x14ac:dyDescent="0.25">
      <c r="A1082" s="96"/>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6"/>
      <c r="H1082" s="126"/>
      <c r="I1082" s="135" t="str">
        <f t="array" ref="I1082">IFERROR(IF(G1082="","",INDEX(Avaliações!H$2:H$688,MATCH($A1082&amp;$G1082,Avaliações!$A$2:$A$688&amp;Avaliações!$G$2:$G$688,FALSE))),"")</f>
        <v/>
      </c>
      <c r="J1082" s="138" t="str">
        <f t="array" ref="J1082">IFERROR(IF(E1082="","",INDEX(Avaliações!I$2:I$1247,MATCH($A1082&amp;$G1082,Avaliações!$A$2:$A$1247&amp;Avaliações!$G$2:$G$1247,FALSE))),"")</f>
        <v/>
      </c>
      <c r="K1082" s="178"/>
    </row>
    <row r="1083" spans="1:11" x14ac:dyDescent="0.25">
      <c r="A1083" s="96"/>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6"/>
      <c r="H1083" s="126"/>
      <c r="I1083" s="135" t="str">
        <f t="array" ref="I1083">IFERROR(IF(G1083="","",INDEX(Avaliações!H$2:H$688,MATCH($A1083&amp;$G1083,Avaliações!$A$2:$A$688&amp;Avaliações!$G$2:$G$688,FALSE))),"")</f>
        <v/>
      </c>
      <c r="J1083" s="138" t="str">
        <f t="array" ref="J1083">IFERROR(IF(E1083="","",INDEX(Avaliações!I$2:I$1247,MATCH($A1083&amp;$G1083,Avaliações!$A$2:$A$1247&amp;Avaliações!$G$2:$G$1247,FALSE))),"")</f>
        <v/>
      </c>
      <c r="K1083" s="178"/>
    </row>
    <row r="1084" spans="1:11" x14ac:dyDescent="0.25">
      <c r="A1084" s="96"/>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6"/>
      <c r="H1084" s="126"/>
      <c r="I1084" s="135" t="str">
        <f t="array" ref="I1084">IFERROR(IF(G1084="","",INDEX(Avaliações!H$2:H$688,MATCH($A1084&amp;$G1084,Avaliações!$A$2:$A$688&amp;Avaliações!$G$2:$G$688,FALSE))),"")</f>
        <v/>
      </c>
      <c r="J1084" s="138" t="str">
        <f t="array" ref="J1084">IFERROR(IF(E1084="","",INDEX(Avaliações!I$2:I$1247,MATCH($A1084&amp;$G1084,Avaliações!$A$2:$A$1247&amp;Avaliações!$G$2:$G$1247,FALSE))),"")</f>
        <v/>
      </c>
      <c r="K1084" s="178"/>
    </row>
    <row r="1085" spans="1:11" x14ac:dyDescent="0.25">
      <c r="A1085" s="96"/>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6"/>
      <c r="H1085" s="126"/>
      <c r="I1085" s="135" t="str">
        <f t="array" ref="I1085">IFERROR(IF(G1085="","",INDEX(Avaliações!H$2:H$688,MATCH($A1085&amp;$G1085,Avaliações!$A$2:$A$688&amp;Avaliações!$G$2:$G$688,FALSE))),"")</f>
        <v/>
      </c>
      <c r="J1085" s="138" t="str">
        <f t="array" ref="J1085">IFERROR(IF(E1085="","",INDEX(Avaliações!I$2:I$1247,MATCH($A1085&amp;$G1085,Avaliações!$A$2:$A$1247&amp;Avaliações!$G$2:$G$1247,FALSE))),"")</f>
        <v/>
      </c>
      <c r="K1085" s="178"/>
    </row>
    <row r="1086" spans="1:11" x14ac:dyDescent="0.25">
      <c r="A1086" s="96"/>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6"/>
      <c r="H1086" s="126"/>
      <c r="I1086" s="135" t="str">
        <f t="array" ref="I1086">IFERROR(IF(G1086="","",INDEX(Avaliações!H$2:H$688,MATCH($A1086&amp;$G1086,Avaliações!$A$2:$A$688&amp;Avaliações!$G$2:$G$688,FALSE))),"")</f>
        <v/>
      </c>
      <c r="J1086" s="138" t="str">
        <f t="array" ref="J1086">IFERROR(IF(E1086="","",INDEX(Avaliações!I$2:I$1247,MATCH($A1086&amp;$G1086,Avaliações!$A$2:$A$1247&amp;Avaliações!$G$2:$G$1247,FALSE))),"")</f>
        <v/>
      </c>
      <c r="K1086" s="178"/>
    </row>
    <row r="1087" spans="1:11" x14ac:dyDescent="0.25">
      <c r="A1087" s="96"/>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6"/>
      <c r="H1087" s="126"/>
      <c r="I1087" s="135" t="str">
        <f t="array" ref="I1087">IFERROR(IF(G1087="","",INDEX(Avaliações!H$2:H$688,MATCH($A1087&amp;$G1087,Avaliações!$A$2:$A$688&amp;Avaliações!$G$2:$G$688,FALSE))),"")</f>
        <v/>
      </c>
      <c r="J1087" s="138" t="str">
        <f t="array" ref="J1087">IFERROR(IF(E1087="","",INDEX(Avaliações!I$2:I$1247,MATCH($A1087&amp;$G1087,Avaliações!$A$2:$A$1247&amp;Avaliações!$G$2:$G$1247,FALSE))),"")</f>
        <v/>
      </c>
      <c r="K1087" s="178"/>
    </row>
    <row r="1088" spans="1:11" x14ac:dyDescent="0.25">
      <c r="A1088" s="96"/>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6"/>
      <c r="H1088" s="126"/>
      <c r="I1088" s="135" t="str">
        <f t="array" ref="I1088">IFERROR(IF(G1088="","",INDEX(Avaliações!H$2:H$688,MATCH($A1088&amp;$G1088,Avaliações!$A$2:$A$688&amp;Avaliações!$G$2:$G$688,FALSE))),"")</f>
        <v/>
      </c>
      <c r="J1088" s="138" t="str">
        <f t="array" ref="J1088">IFERROR(IF(E1088="","",INDEX(Avaliações!I$2:I$1247,MATCH($A1088&amp;$G1088,Avaliações!$A$2:$A$1247&amp;Avaliações!$G$2:$G$1247,FALSE))),"")</f>
        <v/>
      </c>
      <c r="K1088" s="178"/>
    </row>
    <row r="1089" spans="1:11" x14ac:dyDescent="0.25">
      <c r="A1089" s="96"/>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6"/>
      <c r="H1089" s="126"/>
      <c r="I1089" s="135" t="str">
        <f t="array" ref="I1089">IFERROR(IF(G1089="","",INDEX(Avaliações!H$2:H$688,MATCH($A1089&amp;$G1089,Avaliações!$A$2:$A$688&amp;Avaliações!$G$2:$G$688,FALSE))),"")</f>
        <v/>
      </c>
      <c r="J1089" s="138" t="str">
        <f t="array" ref="J1089">IFERROR(IF(E1089="","",INDEX(Avaliações!I$2:I$1247,MATCH($A1089&amp;$G1089,Avaliações!$A$2:$A$1247&amp;Avaliações!$G$2:$G$1247,FALSE))),"")</f>
        <v/>
      </c>
      <c r="K1089" s="178"/>
    </row>
    <row r="1090" spans="1:11" x14ac:dyDescent="0.25">
      <c r="A1090" s="96"/>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6"/>
      <c r="H1090" s="126"/>
      <c r="I1090" s="135" t="str">
        <f t="array" ref="I1090">IFERROR(IF(G1090="","",INDEX(Avaliações!H$2:H$688,MATCH($A1090&amp;$G1090,Avaliações!$A$2:$A$688&amp;Avaliações!$G$2:$G$688,FALSE))),"")</f>
        <v/>
      </c>
      <c r="J1090" s="138" t="str">
        <f t="array" ref="J1090">IFERROR(IF(E1090="","",INDEX(Avaliações!I$2:I$1247,MATCH($A1090&amp;$G1090,Avaliações!$A$2:$A$1247&amp;Avaliações!$G$2:$G$1247,FALSE))),"")</f>
        <v/>
      </c>
      <c r="K1090" s="178"/>
    </row>
    <row r="1091" spans="1:11" x14ac:dyDescent="0.25">
      <c r="A1091" s="96"/>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6"/>
      <c r="H1091" s="126"/>
      <c r="I1091" s="135" t="str">
        <f t="array" ref="I1091">IFERROR(IF(G1091="","",INDEX(Avaliações!H$2:H$688,MATCH($A1091&amp;$G1091,Avaliações!$A$2:$A$688&amp;Avaliações!$G$2:$G$688,FALSE))),"")</f>
        <v/>
      </c>
      <c r="J1091" s="138" t="str">
        <f t="array" ref="J1091">IFERROR(IF(E1091="","",INDEX(Avaliações!I$2:I$1247,MATCH($A1091&amp;$G1091,Avaliações!$A$2:$A$1247&amp;Avaliações!$G$2:$G$1247,FALSE))),"")</f>
        <v/>
      </c>
      <c r="K1091" s="178"/>
    </row>
    <row r="1092" spans="1:11" x14ac:dyDescent="0.25">
      <c r="A1092" s="96"/>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6"/>
      <c r="H1092" s="126"/>
      <c r="I1092" s="135" t="str">
        <f t="array" ref="I1092">IFERROR(IF(G1092="","",INDEX(Avaliações!H$2:H$688,MATCH($A1092&amp;$G1092,Avaliações!$A$2:$A$688&amp;Avaliações!$G$2:$G$688,FALSE))),"")</f>
        <v/>
      </c>
      <c r="J1092" s="138" t="str">
        <f t="array" ref="J1092">IFERROR(IF(E1092="","",INDEX(Avaliações!I$2:I$1247,MATCH($A1092&amp;$G1092,Avaliações!$A$2:$A$1247&amp;Avaliações!$G$2:$G$1247,FALSE))),"")</f>
        <v/>
      </c>
      <c r="K1092" s="178"/>
    </row>
    <row r="1093" spans="1:11" x14ac:dyDescent="0.25">
      <c r="A1093" s="96"/>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6"/>
      <c r="H1093" s="126"/>
      <c r="I1093" s="135" t="str">
        <f t="array" ref="I1093">IFERROR(IF(G1093="","",INDEX(Avaliações!H$2:H$688,MATCH($A1093&amp;$G1093,Avaliações!$A$2:$A$688&amp;Avaliações!$G$2:$G$688,FALSE))),"")</f>
        <v/>
      </c>
      <c r="J1093" s="138" t="str">
        <f t="array" ref="J1093">IFERROR(IF(E1093="","",INDEX(Avaliações!I$2:I$1247,MATCH($A1093&amp;$G1093,Avaliações!$A$2:$A$1247&amp;Avaliações!$G$2:$G$1247,FALSE))),"")</f>
        <v/>
      </c>
      <c r="K1093" s="178"/>
    </row>
    <row r="1094" spans="1:11" x14ac:dyDescent="0.25">
      <c r="A1094" s="96"/>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6"/>
      <c r="H1094" s="126"/>
      <c r="I1094" s="135" t="str">
        <f t="array" ref="I1094">IFERROR(IF(G1094="","",INDEX(Avaliações!H$2:H$688,MATCH($A1094&amp;$G1094,Avaliações!$A$2:$A$688&amp;Avaliações!$G$2:$G$688,FALSE))),"")</f>
        <v/>
      </c>
      <c r="J1094" s="138" t="str">
        <f t="array" ref="J1094">IFERROR(IF(E1094="","",INDEX(Avaliações!I$2:I$1247,MATCH($A1094&amp;$G1094,Avaliações!$A$2:$A$1247&amp;Avaliações!$G$2:$G$1247,FALSE))),"")</f>
        <v/>
      </c>
      <c r="K1094" s="178"/>
    </row>
    <row r="1095" spans="1:11" x14ac:dyDescent="0.25">
      <c r="A1095" s="96"/>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6"/>
      <c r="H1095" s="126"/>
      <c r="I1095" s="135" t="str">
        <f t="array" ref="I1095">IFERROR(IF(G1095="","",INDEX(Avaliações!H$2:H$688,MATCH($A1095&amp;$G1095,Avaliações!$A$2:$A$688&amp;Avaliações!$G$2:$G$688,FALSE))),"")</f>
        <v/>
      </c>
      <c r="J1095" s="138" t="str">
        <f t="array" ref="J1095">IFERROR(IF(E1095="","",INDEX(Avaliações!I$2:I$1247,MATCH($A1095&amp;$G1095,Avaliações!$A$2:$A$1247&amp;Avaliações!$G$2:$G$1247,FALSE))),"")</f>
        <v/>
      </c>
      <c r="K1095" s="178"/>
    </row>
    <row r="1096" spans="1:11" x14ac:dyDescent="0.25">
      <c r="A1096" s="96"/>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6"/>
      <c r="H1096" s="126"/>
      <c r="I1096" s="135" t="str">
        <f t="array" ref="I1096">IFERROR(IF(G1096="","",INDEX(Avaliações!H$2:H$688,MATCH($A1096&amp;$G1096,Avaliações!$A$2:$A$688&amp;Avaliações!$G$2:$G$688,FALSE))),"")</f>
        <v/>
      </c>
      <c r="J1096" s="138" t="str">
        <f t="array" ref="J1096">IFERROR(IF(E1096="","",INDEX(Avaliações!I$2:I$1247,MATCH($A1096&amp;$G1096,Avaliações!$A$2:$A$1247&amp;Avaliações!$G$2:$G$1247,FALSE))),"")</f>
        <v/>
      </c>
      <c r="K1096" s="178"/>
    </row>
    <row r="1097" spans="1:11" x14ac:dyDescent="0.25">
      <c r="A1097" s="96"/>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6"/>
      <c r="H1097" s="126"/>
      <c r="I1097" s="135" t="str">
        <f t="array" ref="I1097">IFERROR(IF(G1097="","",INDEX(Avaliações!H$2:H$688,MATCH($A1097&amp;$G1097,Avaliações!$A$2:$A$688&amp;Avaliações!$G$2:$G$688,FALSE))),"")</f>
        <v/>
      </c>
      <c r="J1097" s="138" t="str">
        <f t="array" ref="J1097">IFERROR(IF(E1097="","",INDEX(Avaliações!I$2:I$1247,MATCH($A1097&amp;$G1097,Avaliações!$A$2:$A$1247&amp;Avaliações!$G$2:$G$1247,FALSE))),"")</f>
        <v/>
      </c>
      <c r="K1097" s="178"/>
    </row>
    <row r="1098" spans="1:11" x14ac:dyDescent="0.25">
      <c r="A1098" s="96"/>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6"/>
      <c r="H1098" s="126"/>
      <c r="I1098" s="135" t="str">
        <f t="array" ref="I1098">IFERROR(IF(G1098="","",INDEX(Avaliações!H$2:H$688,MATCH($A1098&amp;$G1098,Avaliações!$A$2:$A$688&amp;Avaliações!$G$2:$G$688,FALSE))),"")</f>
        <v/>
      </c>
      <c r="J1098" s="138" t="str">
        <f t="array" ref="J1098">IFERROR(IF(E1098="","",INDEX(Avaliações!I$2:I$1247,MATCH($A1098&amp;$G1098,Avaliações!$A$2:$A$1247&amp;Avaliações!$G$2:$G$1247,FALSE))),"")</f>
        <v/>
      </c>
      <c r="K1098" s="178"/>
    </row>
    <row r="1099" spans="1:11" x14ac:dyDescent="0.25">
      <c r="A1099" s="96"/>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6"/>
      <c r="H1099" s="126"/>
      <c r="I1099" s="135" t="str">
        <f t="array" ref="I1099">IFERROR(IF(G1099="","",INDEX(Avaliações!H$2:H$688,MATCH($A1099&amp;$G1099,Avaliações!$A$2:$A$688&amp;Avaliações!$G$2:$G$688,FALSE))),"")</f>
        <v/>
      </c>
      <c r="J1099" s="138" t="str">
        <f t="array" ref="J1099">IFERROR(IF(E1099="","",INDEX(Avaliações!I$2:I$1247,MATCH($A1099&amp;$G1099,Avaliações!$A$2:$A$1247&amp;Avaliações!$G$2:$G$1247,FALSE))),"")</f>
        <v/>
      </c>
      <c r="K1099" s="178"/>
    </row>
    <row r="1100" spans="1:11" x14ac:dyDescent="0.25">
      <c r="A1100" s="96"/>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6"/>
      <c r="H1100" s="126"/>
      <c r="I1100" s="135" t="str">
        <f t="array" ref="I1100">IFERROR(IF(G1100="","",INDEX(Avaliações!H$2:H$688,MATCH($A1100&amp;$G1100,Avaliações!$A$2:$A$688&amp;Avaliações!$G$2:$G$688,FALSE))),"")</f>
        <v/>
      </c>
      <c r="J1100" s="138" t="str">
        <f t="array" ref="J1100">IFERROR(IF(E1100="","",INDEX(Avaliações!I$2:I$1247,MATCH($A1100&amp;$G1100,Avaliações!$A$2:$A$1247&amp;Avaliações!$G$2:$G$1247,FALSE))),"")</f>
        <v/>
      </c>
      <c r="K1100" s="178"/>
    </row>
    <row r="1101" spans="1:11" x14ac:dyDescent="0.25">
      <c r="A1101" s="96"/>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6"/>
      <c r="H1101" s="126"/>
      <c r="I1101" s="135" t="str">
        <f t="array" ref="I1101">IFERROR(IF(G1101="","",INDEX(Avaliações!H$2:H$688,MATCH($A1101&amp;$G1101,Avaliações!$A$2:$A$688&amp;Avaliações!$G$2:$G$688,FALSE))),"")</f>
        <v/>
      </c>
      <c r="J1101" s="138" t="str">
        <f t="array" ref="J1101">IFERROR(IF(E1101="","",INDEX(Avaliações!I$2:I$1247,MATCH($A1101&amp;$G1101,Avaliações!$A$2:$A$1247&amp;Avaliações!$G$2:$G$1247,FALSE))),"")</f>
        <v/>
      </c>
      <c r="K1101" s="178"/>
    </row>
    <row r="1102" spans="1:11" x14ac:dyDescent="0.25">
      <c r="A1102" s="96"/>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6"/>
      <c r="H1102" s="126"/>
      <c r="I1102" s="135" t="str">
        <f t="array" ref="I1102">IFERROR(IF(G1102="","",INDEX(Avaliações!H$2:H$688,MATCH($A1102&amp;$G1102,Avaliações!$A$2:$A$688&amp;Avaliações!$G$2:$G$688,FALSE))),"")</f>
        <v/>
      </c>
      <c r="J1102" s="138" t="str">
        <f t="array" ref="J1102">IFERROR(IF(E1102="","",INDEX(Avaliações!I$2:I$1247,MATCH($A1102&amp;$G1102,Avaliações!$A$2:$A$1247&amp;Avaliações!$G$2:$G$1247,FALSE))),"")</f>
        <v/>
      </c>
      <c r="K1102" s="178"/>
    </row>
    <row r="1103" spans="1:11" x14ac:dyDescent="0.25">
      <c r="A1103" s="96"/>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6"/>
      <c r="H1103" s="126"/>
      <c r="I1103" s="135" t="str">
        <f t="array" ref="I1103">IFERROR(IF(G1103="","",INDEX(Avaliações!H$2:H$688,MATCH($A1103&amp;$G1103,Avaliações!$A$2:$A$688&amp;Avaliações!$G$2:$G$688,FALSE))),"")</f>
        <v/>
      </c>
      <c r="J1103" s="138" t="str">
        <f t="array" ref="J1103">IFERROR(IF(E1103="","",INDEX(Avaliações!I$2:I$1247,MATCH($A1103&amp;$G1103,Avaliações!$A$2:$A$1247&amp;Avaliações!$G$2:$G$1247,FALSE))),"")</f>
        <v/>
      </c>
      <c r="K1103" s="178"/>
    </row>
    <row r="1104" spans="1:11" x14ac:dyDescent="0.25">
      <c r="A1104" s="96"/>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6"/>
      <c r="H1104" s="126"/>
      <c r="I1104" s="135" t="str">
        <f t="array" ref="I1104">IFERROR(IF(G1104="","",INDEX(Avaliações!H$2:H$688,MATCH($A1104&amp;$G1104,Avaliações!$A$2:$A$688&amp;Avaliações!$G$2:$G$688,FALSE))),"")</f>
        <v/>
      </c>
      <c r="J1104" s="138" t="str">
        <f t="array" ref="J1104">IFERROR(IF(E1104="","",INDEX(Avaliações!I$2:I$1247,MATCH($A1104&amp;$G1104,Avaliações!$A$2:$A$1247&amp;Avaliações!$G$2:$G$1247,FALSE))),"")</f>
        <v/>
      </c>
      <c r="K1104" s="178"/>
    </row>
    <row r="1105" spans="1:11" x14ac:dyDescent="0.25">
      <c r="A1105" s="96"/>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6"/>
      <c r="H1105" s="126"/>
      <c r="I1105" s="135" t="str">
        <f t="array" ref="I1105">IFERROR(IF(G1105="","",INDEX(Avaliações!H$2:H$688,MATCH($A1105&amp;$G1105,Avaliações!$A$2:$A$688&amp;Avaliações!$G$2:$G$688,FALSE))),"")</f>
        <v/>
      </c>
      <c r="J1105" s="138" t="str">
        <f t="array" ref="J1105">IFERROR(IF(E1105="","",INDEX(Avaliações!I$2:I$1247,MATCH($A1105&amp;$G1105,Avaliações!$A$2:$A$1247&amp;Avaliações!$G$2:$G$1247,FALSE))),"")</f>
        <v/>
      </c>
      <c r="K1105" s="178"/>
    </row>
    <row r="1106" spans="1:11" x14ac:dyDescent="0.25">
      <c r="A1106" s="96"/>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6"/>
      <c r="H1106" s="126"/>
      <c r="I1106" s="135" t="str">
        <f t="array" ref="I1106">IFERROR(IF(G1106="","",INDEX(Avaliações!H$2:H$688,MATCH($A1106&amp;$G1106,Avaliações!$A$2:$A$688&amp;Avaliações!$G$2:$G$688,FALSE))),"")</f>
        <v/>
      </c>
      <c r="J1106" s="138" t="str">
        <f t="array" ref="J1106">IFERROR(IF(E1106="","",INDEX(Avaliações!I$2:I$1247,MATCH($A1106&amp;$G1106,Avaliações!$A$2:$A$1247&amp;Avaliações!$G$2:$G$1247,FALSE))),"")</f>
        <v/>
      </c>
      <c r="K1106" s="178"/>
    </row>
    <row r="1107" spans="1:11" x14ac:dyDescent="0.25">
      <c r="A1107" s="96"/>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6"/>
      <c r="H1107" s="126"/>
      <c r="I1107" s="135" t="str">
        <f t="array" ref="I1107">IFERROR(IF(G1107="","",INDEX(Avaliações!H$2:H$688,MATCH($A1107&amp;$G1107,Avaliações!$A$2:$A$688&amp;Avaliações!$G$2:$G$688,FALSE))),"")</f>
        <v/>
      </c>
      <c r="J1107" s="138" t="str">
        <f t="array" ref="J1107">IFERROR(IF(E1107="","",INDEX(Avaliações!I$2:I$1247,MATCH($A1107&amp;$G1107,Avaliações!$A$2:$A$1247&amp;Avaliações!$G$2:$G$1247,FALSE))),"")</f>
        <v/>
      </c>
      <c r="K1107" s="178"/>
    </row>
    <row r="1108" spans="1:11" x14ac:dyDescent="0.25">
      <c r="A1108" s="96"/>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6"/>
      <c r="H1108" s="126"/>
      <c r="I1108" s="135" t="str">
        <f t="array" ref="I1108">IFERROR(IF(G1108="","",INDEX(Avaliações!H$2:H$688,MATCH($A1108&amp;$G1108,Avaliações!$A$2:$A$688&amp;Avaliações!$G$2:$G$688,FALSE))),"")</f>
        <v/>
      </c>
      <c r="J1108" s="138" t="str">
        <f t="array" ref="J1108">IFERROR(IF(E1108="","",INDEX(Avaliações!I$2:I$1247,MATCH($A1108&amp;$G1108,Avaliações!$A$2:$A$1247&amp;Avaliações!$G$2:$G$1247,FALSE))),"")</f>
        <v/>
      </c>
      <c r="K1108" s="178"/>
    </row>
    <row r="1109" spans="1:11" x14ac:dyDescent="0.25">
      <c r="A1109" s="96"/>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6"/>
      <c r="H1109" s="126"/>
      <c r="I1109" s="135" t="str">
        <f t="array" ref="I1109">IFERROR(IF(G1109="","",INDEX(Avaliações!H$2:H$688,MATCH($A1109&amp;$G1109,Avaliações!$A$2:$A$688&amp;Avaliações!$G$2:$G$688,FALSE))),"")</f>
        <v/>
      </c>
      <c r="J1109" s="138" t="str">
        <f t="array" ref="J1109">IFERROR(IF(E1109="","",INDEX(Avaliações!I$2:I$1247,MATCH($A1109&amp;$G1109,Avaliações!$A$2:$A$1247&amp;Avaliações!$G$2:$G$1247,FALSE))),"")</f>
        <v/>
      </c>
      <c r="K1109" s="178"/>
    </row>
    <row r="1110" spans="1:11" x14ac:dyDescent="0.25">
      <c r="A1110" s="96"/>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6"/>
      <c r="H1110" s="126"/>
      <c r="I1110" s="135" t="str">
        <f t="array" ref="I1110">IFERROR(IF(G1110="","",INDEX(Avaliações!H$2:H$688,MATCH($A1110&amp;$G1110,Avaliações!$A$2:$A$688&amp;Avaliações!$G$2:$G$688,FALSE))),"")</f>
        <v/>
      </c>
      <c r="J1110" s="138" t="str">
        <f t="array" ref="J1110">IFERROR(IF(E1110="","",INDEX(Avaliações!I$2:I$1247,MATCH($A1110&amp;$G1110,Avaliações!$A$2:$A$1247&amp;Avaliações!$G$2:$G$1247,FALSE))),"")</f>
        <v/>
      </c>
      <c r="K1110" s="178"/>
    </row>
    <row r="1111" spans="1:11" x14ac:dyDescent="0.25">
      <c r="A1111" s="96"/>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6"/>
      <c r="H1111" s="126"/>
      <c r="I1111" s="135" t="str">
        <f t="array" ref="I1111">IFERROR(IF(G1111="","",INDEX(Avaliações!H$2:H$688,MATCH($A1111&amp;$G1111,Avaliações!$A$2:$A$688&amp;Avaliações!$G$2:$G$688,FALSE))),"")</f>
        <v/>
      </c>
      <c r="J1111" s="138" t="str">
        <f t="array" ref="J1111">IFERROR(IF(E1111="","",INDEX(Avaliações!I$2:I$1247,MATCH($A1111&amp;$G1111,Avaliações!$A$2:$A$1247&amp;Avaliações!$G$2:$G$1247,FALSE))),"")</f>
        <v/>
      </c>
      <c r="K1111" s="178"/>
    </row>
    <row r="1112" spans="1:11" x14ac:dyDescent="0.25">
      <c r="A1112" s="96"/>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6"/>
      <c r="H1112" s="126"/>
      <c r="I1112" s="135" t="str">
        <f t="array" ref="I1112">IFERROR(IF(G1112="","",INDEX(Avaliações!H$2:H$688,MATCH($A1112&amp;$G1112,Avaliações!$A$2:$A$688&amp;Avaliações!$G$2:$G$688,FALSE))),"")</f>
        <v/>
      </c>
      <c r="J1112" s="138" t="str">
        <f t="array" ref="J1112">IFERROR(IF(E1112="","",INDEX(Avaliações!I$2:I$1247,MATCH($A1112&amp;$G1112,Avaliações!$A$2:$A$1247&amp;Avaliações!$G$2:$G$1247,FALSE))),"")</f>
        <v/>
      </c>
      <c r="K1112" s="178"/>
    </row>
    <row r="1113" spans="1:11" x14ac:dyDescent="0.25">
      <c r="A1113" s="96"/>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6"/>
      <c r="H1113" s="126"/>
      <c r="I1113" s="135" t="str">
        <f t="array" ref="I1113">IFERROR(IF(G1113="","",INDEX(Avaliações!H$2:H$688,MATCH($A1113&amp;$G1113,Avaliações!$A$2:$A$688&amp;Avaliações!$G$2:$G$688,FALSE))),"")</f>
        <v/>
      </c>
      <c r="J1113" s="138" t="str">
        <f t="array" ref="J1113">IFERROR(IF(E1113="","",INDEX(Avaliações!I$2:I$1247,MATCH($A1113&amp;$G1113,Avaliações!$A$2:$A$1247&amp;Avaliações!$G$2:$G$1247,FALSE))),"")</f>
        <v/>
      </c>
      <c r="K1113" s="178"/>
    </row>
    <row r="1114" spans="1:11" x14ac:dyDescent="0.25">
      <c r="A1114" s="96"/>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6"/>
      <c r="H1114" s="126"/>
      <c r="I1114" s="135" t="str">
        <f t="array" ref="I1114">IFERROR(IF(G1114="","",INDEX(Avaliações!H$2:H$688,MATCH($A1114&amp;$G1114,Avaliações!$A$2:$A$688&amp;Avaliações!$G$2:$G$688,FALSE))),"")</f>
        <v/>
      </c>
      <c r="J1114" s="138" t="str">
        <f t="array" ref="J1114">IFERROR(IF(E1114="","",INDEX(Avaliações!I$2:I$1247,MATCH($A1114&amp;$G1114,Avaliações!$A$2:$A$1247&amp;Avaliações!$G$2:$G$1247,FALSE))),"")</f>
        <v/>
      </c>
      <c r="K1114" s="178"/>
    </row>
    <row r="1115" spans="1:11" x14ac:dyDescent="0.25">
      <c r="A1115" s="96"/>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6"/>
      <c r="H1115" s="126"/>
      <c r="I1115" s="135" t="str">
        <f t="array" ref="I1115">IFERROR(IF(G1115="","",INDEX(Avaliações!H$2:H$688,MATCH($A1115&amp;$G1115,Avaliações!$A$2:$A$688&amp;Avaliações!$G$2:$G$688,FALSE))),"")</f>
        <v/>
      </c>
      <c r="J1115" s="138" t="str">
        <f t="array" ref="J1115">IFERROR(IF(E1115="","",INDEX(Avaliações!I$2:I$1247,MATCH($A1115&amp;$G1115,Avaliações!$A$2:$A$1247&amp;Avaliações!$G$2:$G$1247,FALSE))),"")</f>
        <v/>
      </c>
      <c r="K1115" s="178"/>
    </row>
    <row r="1116" spans="1:11" x14ac:dyDescent="0.25">
      <c r="A1116" s="96"/>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6"/>
      <c r="H1116" s="126"/>
      <c r="I1116" s="135" t="str">
        <f t="array" ref="I1116">IFERROR(IF(G1116="","",INDEX(Avaliações!H$2:H$688,MATCH($A1116&amp;$G1116,Avaliações!$A$2:$A$688&amp;Avaliações!$G$2:$G$688,FALSE))),"")</f>
        <v/>
      </c>
      <c r="J1116" s="138" t="str">
        <f t="array" ref="J1116">IFERROR(IF(E1116="","",INDEX(Avaliações!I$2:I$1247,MATCH($A1116&amp;$G1116,Avaliações!$A$2:$A$1247&amp;Avaliações!$G$2:$G$1247,FALSE))),"")</f>
        <v/>
      </c>
      <c r="K1116" s="178"/>
    </row>
    <row r="1117" spans="1:11" x14ac:dyDescent="0.25">
      <c r="A1117" s="96"/>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6"/>
      <c r="H1117" s="126"/>
      <c r="I1117" s="135" t="str">
        <f t="array" ref="I1117">IFERROR(IF(G1117="","",INDEX(Avaliações!H$2:H$688,MATCH($A1117&amp;$G1117,Avaliações!$A$2:$A$688&amp;Avaliações!$G$2:$G$688,FALSE))),"")</f>
        <v/>
      </c>
      <c r="J1117" s="138" t="str">
        <f t="array" ref="J1117">IFERROR(IF(E1117="","",INDEX(Avaliações!I$2:I$1247,MATCH($A1117&amp;$G1117,Avaliações!$A$2:$A$1247&amp;Avaliações!$G$2:$G$1247,FALSE))),"")</f>
        <v/>
      </c>
      <c r="K1117" s="178"/>
    </row>
    <row r="1118" spans="1:11" x14ac:dyDescent="0.25">
      <c r="A1118" s="96"/>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6"/>
      <c r="H1118" s="126"/>
      <c r="I1118" s="135" t="str">
        <f t="array" ref="I1118">IFERROR(IF(G1118="","",INDEX(Avaliações!H$2:H$688,MATCH($A1118&amp;$G1118,Avaliações!$A$2:$A$688&amp;Avaliações!$G$2:$G$688,FALSE))),"")</f>
        <v/>
      </c>
      <c r="J1118" s="138" t="str">
        <f t="array" ref="J1118">IFERROR(IF(E1118="","",INDEX(Avaliações!I$2:I$1247,MATCH($A1118&amp;$G1118,Avaliações!$A$2:$A$1247&amp;Avaliações!$G$2:$G$1247,FALSE))),"")</f>
        <v/>
      </c>
      <c r="K1118" s="178"/>
    </row>
    <row r="1119" spans="1:11" x14ac:dyDescent="0.25">
      <c r="A1119" s="96"/>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6"/>
      <c r="H1119" s="126"/>
      <c r="I1119" s="135" t="str">
        <f t="array" ref="I1119">IFERROR(IF(G1119="","",INDEX(Avaliações!H$2:H$688,MATCH($A1119&amp;$G1119,Avaliações!$A$2:$A$688&amp;Avaliações!$G$2:$G$688,FALSE))),"")</f>
        <v/>
      </c>
      <c r="J1119" s="138" t="str">
        <f t="array" ref="J1119">IFERROR(IF(E1119="","",INDEX(Avaliações!I$2:I$1247,MATCH($A1119&amp;$G1119,Avaliações!$A$2:$A$1247&amp;Avaliações!$G$2:$G$1247,FALSE))),"")</f>
        <v/>
      </c>
      <c r="K1119" s="178"/>
    </row>
    <row r="1120" spans="1:11" x14ac:dyDescent="0.25">
      <c r="A1120" s="96"/>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6"/>
      <c r="H1120" s="126"/>
      <c r="I1120" s="135" t="str">
        <f t="array" ref="I1120">IFERROR(IF(G1120="","",INDEX(Avaliações!H$2:H$688,MATCH($A1120&amp;$G1120,Avaliações!$A$2:$A$688&amp;Avaliações!$G$2:$G$688,FALSE))),"")</f>
        <v/>
      </c>
      <c r="J1120" s="138" t="str">
        <f t="array" ref="J1120">IFERROR(IF(E1120="","",INDEX(Avaliações!I$2:I$1247,MATCH($A1120&amp;$G1120,Avaliações!$A$2:$A$1247&amp;Avaliações!$G$2:$G$1247,FALSE))),"")</f>
        <v/>
      </c>
      <c r="K1120" s="178"/>
    </row>
    <row r="1121" spans="1:11" x14ac:dyDescent="0.25">
      <c r="A1121" s="96"/>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6"/>
      <c r="H1121" s="126"/>
      <c r="I1121" s="135" t="str">
        <f t="array" ref="I1121">IFERROR(IF(G1121="","",INDEX(Avaliações!H$2:H$688,MATCH($A1121&amp;$G1121,Avaliações!$A$2:$A$688&amp;Avaliações!$G$2:$G$688,FALSE))),"")</f>
        <v/>
      </c>
      <c r="J1121" s="138" t="str">
        <f t="array" ref="J1121">IFERROR(IF(E1121="","",INDEX(Avaliações!I$2:I$1247,MATCH($A1121&amp;$G1121,Avaliações!$A$2:$A$1247&amp;Avaliações!$G$2:$G$1247,FALSE))),"")</f>
        <v/>
      </c>
      <c r="K1121" s="178"/>
    </row>
    <row r="1122" spans="1:11" x14ac:dyDescent="0.25">
      <c r="A1122" s="96"/>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6"/>
      <c r="H1122" s="126"/>
      <c r="I1122" s="135" t="str">
        <f t="array" ref="I1122">IFERROR(IF(G1122="","",INDEX(Avaliações!H$2:H$688,MATCH($A1122&amp;$G1122,Avaliações!$A$2:$A$688&amp;Avaliações!$G$2:$G$688,FALSE))),"")</f>
        <v/>
      </c>
      <c r="J1122" s="138" t="str">
        <f t="array" ref="J1122">IFERROR(IF(E1122="","",INDEX(Avaliações!I$2:I$1247,MATCH($A1122&amp;$G1122,Avaliações!$A$2:$A$1247&amp;Avaliações!$G$2:$G$1247,FALSE))),"")</f>
        <v/>
      </c>
      <c r="K1122" s="178"/>
    </row>
    <row r="1123" spans="1:11" x14ac:dyDescent="0.25">
      <c r="A1123" s="96"/>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6"/>
      <c r="H1123" s="126"/>
      <c r="I1123" s="135" t="str">
        <f t="array" ref="I1123">IFERROR(IF(G1123="","",INDEX(Avaliações!H$2:H$688,MATCH($A1123&amp;$G1123,Avaliações!$A$2:$A$688&amp;Avaliações!$G$2:$G$688,FALSE))),"")</f>
        <v/>
      </c>
      <c r="J1123" s="138" t="str">
        <f t="array" ref="J1123">IFERROR(IF(E1123="","",INDEX(Avaliações!I$2:I$1247,MATCH($A1123&amp;$G1123,Avaliações!$A$2:$A$1247&amp;Avaliações!$G$2:$G$1247,FALSE))),"")</f>
        <v/>
      </c>
      <c r="K1123" s="178"/>
    </row>
    <row r="1124" spans="1:11" x14ac:dyDescent="0.25">
      <c r="A1124" s="96"/>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6"/>
      <c r="H1124" s="126"/>
      <c r="I1124" s="135" t="str">
        <f t="array" ref="I1124">IFERROR(IF(G1124="","",INDEX(Avaliações!H$2:H$688,MATCH($A1124&amp;$G1124,Avaliações!$A$2:$A$688&amp;Avaliações!$G$2:$G$688,FALSE))),"")</f>
        <v/>
      </c>
      <c r="J1124" s="138" t="str">
        <f t="array" ref="J1124">IFERROR(IF(E1124="","",INDEX(Avaliações!I$2:I$1247,MATCH($A1124&amp;$G1124,Avaliações!$A$2:$A$1247&amp;Avaliações!$G$2:$G$1247,FALSE))),"")</f>
        <v/>
      </c>
      <c r="K1124" s="178"/>
    </row>
    <row r="1125" spans="1:11" x14ac:dyDescent="0.25">
      <c r="A1125" s="96"/>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6"/>
      <c r="H1125" s="126"/>
      <c r="I1125" s="135" t="str">
        <f t="array" ref="I1125">IFERROR(IF(G1125="","",INDEX(Avaliações!H$2:H$688,MATCH($A1125&amp;$G1125,Avaliações!$A$2:$A$688&amp;Avaliações!$G$2:$G$688,FALSE))),"")</f>
        <v/>
      </c>
      <c r="J1125" s="138" t="str">
        <f t="array" ref="J1125">IFERROR(IF(E1125="","",INDEX(Avaliações!I$2:I$1247,MATCH($A1125&amp;$G1125,Avaliações!$A$2:$A$1247&amp;Avaliações!$G$2:$G$1247,FALSE))),"")</f>
        <v/>
      </c>
      <c r="K1125" s="178"/>
    </row>
    <row r="1126" spans="1:11" x14ac:dyDescent="0.25">
      <c r="A1126" s="96"/>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6"/>
      <c r="H1126" s="126"/>
      <c r="I1126" s="135" t="str">
        <f t="array" ref="I1126">IFERROR(IF(G1126="","",INDEX(Avaliações!H$2:H$688,MATCH($A1126&amp;$G1126,Avaliações!$A$2:$A$688&amp;Avaliações!$G$2:$G$688,FALSE))),"")</f>
        <v/>
      </c>
      <c r="J1126" s="138" t="str">
        <f t="array" ref="J1126">IFERROR(IF(E1126="","",INDEX(Avaliações!I$2:I$1247,MATCH($A1126&amp;$G1126,Avaliações!$A$2:$A$1247&amp;Avaliações!$G$2:$G$1247,FALSE))),"")</f>
        <v/>
      </c>
      <c r="K1126" s="178"/>
    </row>
    <row r="1127" spans="1:11" x14ac:dyDescent="0.25">
      <c r="A1127" s="96"/>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6"/>
      <c r="H1127" s="126"/>
      <c r="I1127" s="135" t="str">
        <f t="array" ref="I1127">IFERROR(IF(G1127="","",INDEX(Avaliações!H$2:H$688,MATCH($A1127&amp;$G1127,Avaliações!$A$2:$A$688&amp;Avaliações!$G$2:$G$688,FALSE))),"")</f>
        <v/>
      </c>
      <c r="J1127" s="138" t="str">
        <f t="array" ref="J1127">IFERROR(IF(E1127="","",INDEX(Avaliações!I$2:I$1247,MATCH($A1127&amp;$G1127,Avaliações!$A$2:$A$1247&amp;Avaliações!$G$2:$G$1247,FALSE))),"")</f>
        <v/>
      </c>
      <c r="K1127" s="178"/>
    </row>
    <row r="1128" spans="1:11" x14ac:dyDescent="0.25">
      <c r="A1128" s="96"/>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6"/>
      <c r="H1128" s="126"/>
      <c r="I1128" s="135" t="str">
        <f t="array" ref="I1128">IFERROR(IF(G1128="","",INDEX(Avaliações!H$2:H$688,MATCH($A1128&amp;$G1128,Avaliações!$A$2:$A$688&amp;Avaliações!$G$2:$G$688,FALSE))),"")</f>
        <v/>
      </c>
      <c r="J1128" s="138" t="str">
        <f t="array" ref="J1128">IFERROR(IF(E1128="","",INDEX(Avaliações!I$2:I$1247,MATCH($A1128&amp;$G1128,Avaliações!$A$2:$A$1247&amp;Avaliações!$G$2:$G$1247,FALSE))),"")</f>
        <v/>
      </c>
      <c r="K1128" s="178"/>
    </row>
    <row r="1129" spans="1:11" x14ac:dyDescent="0.25">
      <c r="A1129" s="96"/>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6"/>
      <c r="H1129" s="126"/>
      <c r="I1129" s="135" t="str">
        <f t="array" ref="I1129">IFERROR(IF(G1129="","",INDEX(Avaliações!H$2:H$688,MATCH($A1129&amp;$G1129,Avaliações!$A$2:$A$688&amp;Avaliações!$G$2:$G$688,FALSE))),"")</f>
        <v/>
      </c>
      <c r="J1129" s="138" t="str">
        <f t="array" ref="J1129">IFERROR(IF(E1129="","",INDEX(Avaliações!I$2:I$1247,MATCH($A1129&amp;$G1129,Avaliações!$A$2:$A$1247&amp;Avaliações!$G$2:$G$1247,FALSE))),"")</f>
        <v/>
      </c>
      <c r="K1129" s="178"/>
    </row>
    <row r="1130" spans="1:11" x14ac:dyDescent="0.25">
      <c r="A1130" s="96"/>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6"/>
      <c r="H1130" s="126"/>
      <c r="I1130" s="135" t="str">
        <f t="array" ref="I1130">IFERROR(IF(G1130="","",INDEX(Avaliações!H$2:H$688,MATCH($A1130&amp;$G1130,Avaliações!$A$2:$A$688&amp;Avaliações!$G$2:$G$688,FALSE))),"")</f>
        <v/>
      </c>
      <c r="J1130" s="138" t="str">
        <f t="array" ref="J1130">IFERROR(IF(E1130="","",INDEX(Avaliações!I$2:I$1247,MATCH($A1130&amp;$G1130,Avaliações!$A$2:$A$1247&amp;Avaliações!$G$2:$G$1247,FALSE))),"")</f>
        <v/>
      </c>
      <c r="K1130" s="178"/>
    </row>
    <row r="1131" spans="1:11" x14ac:dyDescent="0.25">
      <c r="A1131" s="96"/>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6"/>
      <c r="H1131" s="126"/>
      <c r="I1131" s="135" t="str">
        <f t="array" ref="I1131">IFERROR(IF(G1131="","",INDEX(Avaliações!H$2:H$688,MATCH($A1131&amp;$G1131,Avaliações!$A$2:$A$688&amp;Avaliações!$G$2:$G$688,FALSE))),"")</f>
        <v/>
      </c>
      <c r="J1131" s="138" t="str">
        <f t="array" ref="J1131">IFERROR(IF(E1131="","",INDEX(Avaliações!I$2:I$1247,MATCH($A1131&amp;$G1131,Avaliações!$A$2:$A$1247&amp;Avaliações!$G$2:$G$1247,FALSE))),"")</f>
        <v/>
      </c>
      <c r="K1131" s="178"/>
    </row>
    <row r="1132" spans="1:11" x14ac:dyDescent="0.25">
      <c r="A1132" s="96"/>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6"/>
      <c r="H1132" s="126"/>
      <c r="I1132" s="135" t="str">
        <f t="array" ref="I1132">IFERROR(IF(G1132="","",INDEX(Avaliações!H$2:H$688,MATCH($A1132&amp;$G1132,Avaliações!$A$2:$A$688&amp;Avaliações!$G$2:$G$688,FALSE))),"")</f>
        <v/>
      </c>
      <c r="J1132" s="138" t="str">
        <f t="array" ref="J1132">IFERROR(IF(E1132="","",INDEX(Avaliações!I$2:I$1247,MATCH($A1132&amp;$G1132,Avaliações!$A$2:$A$1247&amp;Avaliações!$G$2:$G$1247,FALSE))),"")</f>
        <v/>
      </c>
      <c r="K1132" s="178"/>
    </row>
    <row r="1133" spans="1:11" x14ac:dyDescent="0.25">
      <c r="A1133" s="96"/>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6"/>
      <c r="H1133" s="126"/>
      <c r="I1133" s="135" t="str">
        <f t="array" ref="I1133">IFERROR(IF(G1133="","",INDEX(Avaliações!H$2:H$688,MATCH($A1133&amp;$G1133,Avaliações!$A$2:$A$688&amp;Avaliações!$G$2:$G$688,FALSE))),"")</f>
        <v/>
      </c>
      <c r="J1133" s="138" t="str">
        <f t="array" ref="J1133">IFERROR(IF(E1133="","",INDEX(Avaliações!I$2:I$1247,MATCH($A1133&amp;$G1133,Avaliações!$A$2:$A$1247&amp;Avaliações!$G$2:$G$1247,FALSE))),"")</f>
        <v/>
      </c>
      <c r="K1133" s="178"/>
    </row>
    <row r="1134" spans="1:11" x14ac:dyDescent="0.25">
      <c r="A1134" s="96"/>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6"/>
      <c r="H1134" s="126"/>
      <c r="I1134" s="135" t="str">
        <f t="array" ref="I1134">IFERROR(IF(G1134="","",INDEX(Avaliações!H$2:H$688,MATCH($A1134&amp;$G1134,Avaliações!$A$2:$A$688&amp;Avaliações!$G$2:$G$688,FALSE))),"")</f>
        <v/>
      </c>
      <c r="J1134" s="138" t="str">
        <f t="array" ref="J1134">IFERROR(IF(E1134="","",INDEX(Avaliações!I$2:I$1247,MATCH($A1134&amp;$G1134,Avaliações!$A$2:$A$1247&amp;Avaliações!$G$2:$G$1247,FALSE))),"")</f>
        <v/>
      </c>
      <c r="K1134" s="178"/>
    </row>
    <row r="1135" spans="1:11" x14ac:dyDescent="0.25">
      <c r="A1135" s="96"/>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6"/>
      <c r="H1135" s="126"/>
      <c r="I1135" s="135" t="str">
        <f t="array" ref="I1135">IFERROR(IF(G1135="","",INDEX(Avaliações!H$2:H$688,MATCH($A1135&amp;$G1135,Avaliações!$A$2:$A$688&amp;Avaliações!$G$2:$G$688,FALSE))),"")</f>
        <v/>
      </c>
      <c r="J1135" s="138" t="str">
        <f t="array" ref="J1135">IFERROR(IF(E1135="","",INDEX(Avaliações!I$2:I$1247,MATCH($A1135&amp;$G1135,Avaliações!$A$2:$A$1247&amp;Avaliações!$G$2:$G$1247,FALSE))),"")</f>
        <v/>
      </c>
      <c r="K1135" s="178"/>
    </row>
    <row r="1136" spans="1:11" x14ac:dyDescent="0.25">
      <c r="A1136" s="96"/>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6"/>
      <c r="H1136" s="126"/>
      <c r="I1136" s="135" t="str">
        <f t="array" ref="I1136">IFERROR(IF(G1136="","",INDEX(Avaliações!H$2:H$688,MATCH($A1136&amp;$G1136,Avaliações!$A$2:$A$688&amp;Avaliações!$G$2:$G$688,FALSE))),"")</f>
        <v/>
      </c>
      <c r="J1136" s="138" t="str">
        <f t="array" ref="J1136">IFERROR(IF(E1136="","",INDEX(Avaliações!I$2:I$1247,MATCH($A1136&amp;$G1136,Avaliações!$A$2:$A$1247&amp;Avaliações!$G$2:$G$1247,FALSE))),"")</f>
        <v/>
      </c>
      <c r="K1136" s="178"/>
    </row>
    <row r="1137" spans="1:11" x14ac:dyDescent="0.25">
      <c r="A1137" s="96"/>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6"/>
      <c r="H1137" s="126"/>
      <c r="I1137" s="135" t="str">
        <f t="array" ref="I1137">IFERROR(IF(G1137="","",INDEX(Avaliações!H$2:H$688,MATCH($A1137&amp;$G1137,Avaliações!$A$2:$A$688&amp;Avaliações!$G$2:$G$688,FALSE))),"")</f>
        <v/>
      </c>
      <c r="J1137" s="138" t="str">
        <f t="array" ref="J1137">IFERROR(IF(E1137="","",INDEX(Avaliações!I$2:I$1247,MATCH($A1137&amp;$G1137,Avaliações!$A$2:$A$1247&amp;Avaliações!$G$2:$G$1247,FALSE))),"")</f>
        <v/>
      </c>
      <c r="K1137" s="178"/>
    </row>
    <row r="1138" spans="1:11" x14ac:dyDescent="0.25">
      <c r="A1138" s="96"/>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6"/>
      <c r="H1138" s="126"/>
      <c r="I1138" s="135" t="str">
        <f t="array" ref="I1138">IFERROR(IF(G1138="","",INDEX(Avaliações!H$2:H$688,MATCH($A1138&amp;$G1138,Avaliações!$A$2:$A$688&amp;Avaliações!$G$2:$G$688,FALSE))),"")</f>
        <v/>
      </c>
      <c r="J1138" s="138" t="str">
        <f t="array" ref="J1138">IFERROR(IF(E1138="","",INDEX(Avaliações!I$2:I$1247,MATCH($A1138&amp;$G1138,Avaliações!$A$2:$A$1247&amp;Avaliações!$G$2:$G$1247,FALSE))),"")</f>
        <v/>
      </c>
      <c r="K1138" s="178"/>
    </row>
    <row r="1139" spans="1:11" x14ac:dyDescent="0.25">
      <c r="A1139" s="96"/>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6"/>
      <c r="H1139" s="126"/>
      <c r="I1139" s="135" t="str">
        <f t="array" ref="I1139">IFERROR(IF(G1139="","",INDEX(Avaliações!H$2:H$688,MATCH($A1139&amp;$G1139,Avaliações!$A$2:$A$688&amp;Avaliações!$G$2:$G$688,FALSE))),"")</f>
        <v/>
      </c>
      <c r="J1139" s="138" t="str">
        <f t="array" ref="J1139">IFERROR(IF(E1139="","",INDEX(Avaliações!I$2:I$1247,MATCH($A1139&amp;$G1139,Avaliações!$A$2:$A$1247&amp;Avaliações!$G$2:$G$1247,FALSE))),"")</f>
        <v/>
      </c>
      <c r="K1139" s="178"/>
    </row>
    <row r="1140" spans="1:11" x14ac:dyDescent="0.25">
      <c r="A1140" s="96"/>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6"/>
      <c r="H1140" s="126"/>
      <c r="I1140" s="135" t="str">
        <f t="array" ref="I1140">IFERROR(IF(G1140="","",INDEX(Avaliações!H$2:H$688,MATCH($A1140&amp;$G1140,Avaliações!$A$2:$A$688&amp;Avaliações!$G$2:$G$688,FALSE))),"")</f>
        <v/>
      </c>
      <c r="J1140" s="138" t="str">
        <f t="array" ref="J1140">IFERROR(IF(E1140="","",INDEX(Avaliações!I$2:I$1247,MATCH($A1140&amp;$G1140,Avaliações!$A$2:$A$1247&amp;Avaliações!$G$2:$G$1247,FALSE))),"")</f>
        <v/>
      </c>
      <c r="K1140" s="178"/>
    </row>
    <row r="1141" spans="1:11" x14ac:dyDescent="0.25">
      <c r="A1141" s="96"/>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6"/>
      <c r="H1141" s="126"/>
      <c r="I1141" s="135" t="str">
        <f t="array" ref="I1141">IFERROR(IF(G1141="","",INDEX(Avaliações!H$2:H$688,MATCH($A1141&amp;$G1141,Avaliações!$A$2:$A$688&amp;Avaliações!$G$2:$G$688,FALSE))),"")</f>
        <v/>
      </c>
      <c r="J1141" s="138" t="str">
        <f t="array" ref="J1141">IFERROR(IF(E1141="","",INDEX(Avaliações!I$2:I$1247,MATCH($A1141&amp;$G1141,Avaliações!$A$2:$A$1247&amp;Avaliações!$G$2:$G$1247,FALSE))),"")</f>
        <v/>
      </c>
      <c r="K1141" s="178"/>
    </row>
    <row r="1142" spans="1:11" x14ac:dyDescent="0.25">
      <c r="A1142" s="96"/>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6"/>
      <c r="H1142" s="126"/>
      <c r="I1142" s="135" t="str">
        <f t="array" ref="I1142">IFERROR(IF(G1142="","",INDEX(Avaliações!H$2:H$688,MATCH($A1142&amp;$G1142,Avaliações!$A$2:$A$688&amp;Avaliações!$G$2:$G$688,FALSE))),"")</f>
        <v/>
      </c>
      <c r="J1142" s="138" t="str">
        <f t="array" ref="J1142">IFERROR(IF(E1142="","",INDEX(Avaliações!I$2:I$1247,MATCH($A1142&amp;$G1142,Avaliações!$A$2:$A$1247&amp;Avaliações!$G$2:$G$1247,FALSE))),"")</f>
        <v/>
      </c>
      <c r="K1142" s="178"/>
    </row>
    <row r="1143" spans="1:11" x14ac:dyDescent="0.25">
      <c r="A1143" s="96"/>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6"/>
      <c r="H1143" s="126"/>
      <c r="I1143" s="135" t="str">
        <f t="array" ref="I1143">IFERROR(IF(G1143="","",INDEX(Avaliações!H$2:H$688,MATCH($A1143&amp;$G1143,Avaliações!$A$2:$A$688&amp;Avaliações!$G$2:$G$688,FALSE))),"")</f>
        <v/>
      </c>
      <c r="J1143" s="138" t="str">
        <f t="array" ref="J1143">IFERROR(IF(E1143="","",INDEX(Avaliações!I$2:I$1247,MATCH($A1143&amp;$G1143,Avaliações!$A$2:$A$1247&amp;Avaliações!$G$2:$G$1247,FALSE))),"")</f>
        <v/>
      </c>
      <c r="K1143" s="178"/>
    </row>
    <row r="1144" spans="1:11" x14ac:dyDescent="0.25">
      <c r="A1144" s="96"/>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6"/>
      <c r="H1144" s="126"/>
      <c r="I1144" s="135" t="str">
        <f t="array" ref="I1144">IFERROR(IF(G1144="","",INDEX(Avaliações!H$2:H$688,MATCH($A1144&amp;$G1144,Avaliações!$A$2:$A$688&amp;Avaliações!$G$2:$G$688,FALSE))),"")</f>
        <v/>
      </c>
      <c r="J1144" s="138" t="str">
        <f t="array" ref="J1144">IFERROR(IF(E1144="","",INDEX(Avaliações!I$2:I$1247,MATCH($A1144&amp;$G1144,Avaliações!$A$2:$A$1247&amp;Avaliações!$G$2:$G$1247,FALSE))),"")</f>
        <v/>
      </c>
      <c r="K1144" s="178"/>
    </row>
    <row r="1145" spans="1:11" x14ac:dyDescent="0.25">
      <c r="A1145" s="96"/>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6"/>
      <c r="H1145" s="126"/>
      <c r="I1145" s="135" t="str">
        <f t="array" ref="I1145">IFERROR(IF(G1145="","",INDEX(Avaliações!H$2:H$688,MATCH($A1145&amp;$G1145,Avaliações!$A$2:$A$688&amp;Avaliações!$G$2:$G$688,FALSE))),"")</f>
        <v/>
      </c>
      <c r="J1145" s="138" t="str">
        <f t="array" ref="J1145">IFERROR(IF(E1145="","",INDEX(Avaliações!I$2:I$1247,MATCH($A1145&amp;$G1145,Avaliações!$A$2:$A$1247&amp;Avaliações!$G$2:$G$1247,FALSE))),"")</f>
        <v/>
      </c>
      <c r="K1145" s="178"/>
    </row>
    <row r="1146" spans="1:11" x14ac:dyDescent="0.25">
      <c r="A1146" s="96"/>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6"/>
      <c r="H1146" s="126"/>
      <c r="I1146" s="135" t="str">
        <f t="array" ref="I1146">IFERROR(IF(G1146="","",INDEX(Avaliações!H$2:H$688,MATCH($A1146&amp;$G1146,Avaliações!$A$2:$A$688&amp;Avaliações!$G$2:$G$688,FALSE))),"")</f>
        <v/>
      </c>
      <c r="J1146" s="138" t="str">
        <f t="array" ref="J1146">IFERROR(IF(E1146="","",INDEX(Avaliações!I$2:I$1247,MATCH($A1146&amp;$G1146,Avaliações!$A$2:$A$1247&amp;Avaliações!$G$2:$G$1247,FALSE))),"")</f>
        <v/>
      </c>
      <c r="K1146" s="178"/>
    </row>
    <row r="1147" spans="1:11" x14ac:dyDescent="0.25">
      <c r="A1147" s="96"/>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6"/>
      <c r="H1147" s="126"/>
      <c r="I1147" s="135" t="str">
        <f t="array" ref="I1147">IFERROR(IF(G1147="","",INDEX(Avaliações!H$2:H$688,MATCH($A1147&amp;$G1147,Avaliações!$A$2:$A$688&amp;Avaliações!$G$2:$G$688,FALSE))),"")</f>
        <v/>
      </c>
      <c r="J1147" s="138" t="str">
        <f t="array" ref="J1147">IFERROR(IF(E1147="","",INDEX(Avaliações!I$2:I$1247,MATCH($A1147&amp;$G1147,Avaliações!$A$2:$A$1247&amp;Avaliações!$G$2:$G$1247,FALSE))),"")</f>
        <v/>
      </c>
      <c r="K1147" s="178"/>
    </row>
    <row r="1148" spans="1:11" x14ac:dyDescent="0.25">
      <c r="A1148" s="96"/>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6"/>
      <c r="H1148" s="126"/>
      <c r="I1148" s="135" t="str">
        <f t="array" ref="I1148">IFERROR(IF(G1148="","",INDEX(Avaliações!H$2:H$688,MATCH($A1148&amp;$G1148,Avaliações!$A$2:$A$688&amp;Avaliações!$G$2:$G$688,FALSE))),"")</f>
        <v/>
      </c>
      <c r="J1148" s="138" t="str">
        <f t="array" ref="J1148">IFERROR(IF(E1148="","",INDEX(Avaliações!I$2:I$1247,MATCH($A1148&amp;$G1148,Avaliações!$A$2:$A$1247&amp;Avaliações!$G$2:$G$1247,FALSE))),"")</f>
        <v/>
      </c>
      <c r="K1148" s="178"/>
    </row>
    <row r="1149" spans="1:11" x14ac:dyDescent="0.25">
      <c r="A1149" s="96"/>
      <c r="B1149" s="44" t="str">
        <f>IF(C1149="","",VLOOKUP($A1149,'Infos Gerais'!$A$2:$D$101,4,FALSE))</f>
        <v/>
      </c>
      <c r="C1149" s="5" t="str">
        <f>IF(A1149="","",VLOOKUP($A1149,'Infos Gerais'!$A$2:$I$101,7,FALSE))</f>
        <v/>
      </c>
      <c r="D1149" s="6" t="str">
        <f>IF(C1149="","",VLOOKUP($A1149,'Infos Gerais'!$A$2:$I$101,9,FALSE))</f>
        <v/>
      </c>
      <c r="E1149" s="7" t="str">
        <f t="array" ref="E1149">IFERROR(IF(G1149="","",INDEX(Avaliações!$E$2:$E$1247,MATCH(A1149&amp;G1149,Avaliações!$A$2:$A$1247&amp;Avaliações!$G$2:$G$1247,FALSE))),"")</f>
        <v/>
      </c>
      <c r="F1149" s="43" t="str">
        <f t="array" ref="F1149">IFERROR(IF(G1149="","",IF(INDEX(Avaliações!$F$2:$F$1247,MATCH(A1149&amp;G1149,Avaliações!$A$2:$A$1247&amp;Avaliações!$G$2:$G$1247,FALSE))=0,"",INDEX(Avaliações!$F$2:$F$1247,MATCH(A1149&amp;G1149,Avaliações!$A$2:$A$1247&amp;Avaliações!$G$2:$G$1247,FALSE)))),"")</f>
        <v/>
      </c>
      <c r="G1149" s="176"/>
      <c r="H1149" s="126"/>
      <c r="I1149" s="135" t="str">
        <f t="array" ref="I1149">IFERROR(IF(G1149="","",INDEX(Avaliações!H$2:H$688,MATCH($A1149&amp;$G1149,Avaliações!$A$2:$A$688&amp;Avaliações!$G$2:$G$688,FALSE))),"")</f>
        <v/>
      </c>
      <c r="J1149" s="138" t="str">
        <f t="array" ref="J1149">IFERROR(IF(E1149="","",INDEX(Avaliações!I$2:I$1247,MATCH($A1149&amp;$G1149,Avaliações!$A$2:$A$1247&amp;Avaliações!$G$2:$G$1247,FALSE))),"")</f>
        <v/>
      </c>
      <c r="K1149" s="178"/>
    </row>
    <row r="1150" spans="1:11" x14ac:dyDescent="0.25">
      <c r="A1150" s="96"/>
      <c r="B1150" s="44" t="str">
        <f>IF(C1150="","",VLOOKUP($A1150,'Infos Gerais'!$A$2:$D$101,4,FALSE))</f>
        <v/>
      </c>
      <c r="C1150" s="5" t="str">
        <f>IF(A1150="","",VLOOKUP($A1150,'Infos Gerais'!$A$2:$I$101,7,FALSE))</f>
        <v/>
      </c>
      <c r="D1150" s="6" t="str">
        <f>IF(C1150="","",VLOOKUP($A1150,'Infos Gerais'!$A$2:$I$101,9,FALSE))</f>
        <v/>
      </c>
      <c r="E1150" s="7" t="str">
        <f t="array" ref="E1150">IFERROR(IF(G1150="","",INDEX(Avaliações!$E$2:$E$1247,MATCH(A1150&amp;G1150,Avaliações!$A$2:$A$1247&amp;Avaliações!$G$2:$G$1247,FALSE))),"")</f>
        <v/>
      </c>
      <c r="F1150" s="43" t="str">
        <f t="array" ref="F1150">IFERROR(IF(G1150="","",IF(INDEX(Avaliações!$F$2:$F$1247,MATCH(A1150&amp;G1150,Avaliações!$A$2:$A$1247&amp;Avaliações!$G$2:$G$1247,FALSE))=0,"",INDEX(Avaliações!$F$2:$F$1247,MATCH(A1150&amp;G1150,Avaliações!$A$2:$A$1247&amp;Avaliações!$G$2:$G$1247,FALSE)))),"")</f>
        <v/>
      </c>
      <c r="G1150" s="176"/>
      <c r="H1150" s="126"/>
      <c r="I1150" s="135" t="str">
        <f t="array" ref="I1150">IFERROR(IF(G1150="","",INDEX(Avaliações!H$2:H$688,MATCH($A1150&amp;$G1150,Avaliações!$A$2:$A$688&amp;Avaliações!$G$2:$G$688,FALSE))),"")</f>
        <v/>
      </c>
      <c r="J1150" s="138" t="str">
        <f t="array" ref="J1150">IFERROR(IF(E1150="","",INDEX(Avaliações!I$2:I$1247,MATCH($A1150&amp;$G1150,Avaliações!$A$2:$A$1247&amp;Avaliações!$G$2:$G$1247,FALSE))),"")</f>
        <v/>
      </c>
      <c r="K1150" s="178"/>
    </row>
    <row r="1151" spans="1:11" x14ac:dyDescent="0.25">
      <c r="A1151" s="96"/>
      <c r="B1151" s="44" t="str">
        <f>IF(C1151="","",VLOOKUP($A1151,'Infos Gerais'!$A$2:$D$101,4,FALSE))</f>
        <v/>
      </c>
      <c r="C1151" s="5" t="str">
        <f>IF(A1151="","",VLOOKUP($A1151,'Infos Gerais'!$A$2:$I$101,7,FALSE))</f>
        <v/>
      </c>
      <c r="D1151" s="6" t="str">
        <f>IF(C1151="","",VLOOKUP($A1151,'Infos Gerais'!$A$2:$I$101,9,FALSE))</f>
        <v/>
      </c>
      <c r="E1151" s="7" t="str">
        <f t="array" ref="E1151">IFERROR(IF(G1151="","",INDEX(Avaliações!$E$2:$E$1247,MATCH(A1151&amp;G1151,Avaliações!$A$2:$A$1247&amp;Avaliações!$G$2:$G$1247,FALSE))),"")</f>
        <v/>
      </c>
      <c r="F1151" s="43" t="str">
        <f t="array" ref="F1151">IFERROR(IF(G1151="","",IF(INDEX(Avaliações!$F$2:$F$1247,MATCH(A1151&amp;G1151,Avaliações!$A$2:$A$1247&amp;Avaliações!$G$2:$G$1247,FALSE))=0,"",INDEX(Avaliações!$F$2:$F$1247,MATCH(A1151&amp;G1151,Avaliações!$A$2:$A$1247&amp;Avaliações!$G$2:$G$1247,FALSE)))),"")</f>
        <v/>
      </c>
      <c r="G1151" s="176"/>
      <c r="H1151" s="126"/>
      <c r="I1151" s="135" t="str">
        <f t="array" ref="I1151">IFERROR(IF(G1151="","",INDEX(Avaliações!H$2:H$688,MATCH($A1151&amp;$G1151,Avaliações!$A$2:$A$688&amp;Avaliações!$G$2:$G$688,FALSE))),"")</f>
        <v/>
      </c>
      <c r="J1151" s="138" t="str">
        <f t="array" ref="J1151">IFERROR(IF(E1151="","",INDEX(Avaliações!I$2:I$1247,MATCH($A1151&amp;$G1151,Avaliações!$A$2:$A$1247&amp;Avaliações!$G$2:$G$1247,FALSE))),"")</f>
        <v/>
      </c>
      <c r="K1151" s="178"/>
    </row>
    <row r="1152" spans="1:11" x14ac:dyDescent="0.25">
      <c r="A1152" s="96"/>
      <c r="B1152" s="44" t="str">
        <f>IF(C1152="","",VLOOKUP($A1152,'Infos Gerais'!$A$2:$D$101,4,FALSE))</f>
        <v/>
      </c>
      <c r="C1152" s="5" t="str">
        <f>IF(A1152="","",VLOOKUP($A1152,'Infos Gerais'!$A$2:$I$101,7,FALSE))</f>
        <v/>
      </c>
      <c r="D1152" s="6" t="str">
        <f>IF(C1152="","",VLOOKUP($A1152,'Infos Gerais'!$A$2:$I$101,9,FALSE))</f>
        <v/>
      </c>
      <c r="E1152" s="7" t="str">
        <f t="array" ref="E1152">IFERROR(IF(G1152="","",INDEX(Avaliações!$E$2:$E$1247,MATCH(A1152&amp;G1152,Avaliações!$A$2:$A$1247&amp;Avaliações!$G$2:$G$1247,FALSE))),"")</f>
        <v/>
      </c>
      <c r="F1152" s="43" t="str">
        <f t="array" ref="F1152">IFERROR(IF(G1152="","",IF(INDEX(Avaliações!$F$2:$F$1247,MATCH(A1152&amp;G1152,Avaliações!$A$2:$A$1247&amp;Avaliações!$G$2:$G$1247,FALSE))=0,"",INDEX(Avaliações!$F$2:$F$1247,MATCH(A1152&amp;G1152,Avaliações!$A$2:$A$1247&amp;Avaliações!$G$2:$G$1247,FALSE)))),"")</f>
        <v/>
      </c>
      <c r="G1152" s="176"/>
      <c r="H1152" s="126"/>
      <c r="I1152" s="135" t="str">
        <f t="array" ref="I1152">IFERROR(IF(G1152="","",INDEX(Avaliações!H$2:H$688,MATCH($A1152&amp;$G1152,Avaliações!$A$2:$A$688&amp;Avaliações!$G$2:$G$688,FALSE))),"")</f>
        <v/>
      </c>
      <c r="J1152" s="138" t="str">
        <f t="array" ref="J1152">IFERROR(IF(E1152="","",INDEX(Avaliações!I$2:I$1247,MATCH($A1152&amp;$G1152,Avaliações!$A$2:$A$1247&amp;Avaliações!$G$2:$G$1247,FALSE))),"")</f>
        <v/>
      </c>
      <c r="K1152" s="178"/>
    </row>
    <row r="1153" spans="1:11" x14ac:dyDescent="0.25">
      <c r="A1153" s="96"/>
      <c r="B1153" s="44" t="str">
        <f>IF(C1153="","",VLOOKUP($A1153,'Infos Gerais'!$A$2:$D$101,4,FALSE))</f>
        <v/>
      </c>
      <c r="C1153" s="5" t="str">
        <f>IF(A1153="","",VLOOKUP($A1153,'Infos Gerais'!$A$2:$I$101,7,FALSE))</f>
        <v/>
      </c>
      <c r="D1153" s="6" t="str">
        <f>IF(C1153="","",VLOOKUP($A1153,'Infos Gerais'!$A$2:$I$101,9,FALSE))</f>
        <v/>
      </c>
      <c r="E1153" s="7" t="str">
        <f t="array" ref="E1153">IFERROR(IF(G1153="","",INDEX(Avaliações!$E$2:$E$1247,MATCH(A1153&amp;G1153,Avaliações!$A$2:$A$1247&amp;Avaliações!$G$2:$G$1247,FALSE))),"")</f>
        <v/>
      </c>
      <c r="F1153" s="43" t="str">
        <f t="array" ref="F1153">IFERROR(IF(G1153="","",IF(INDEX(Avaliações!$F$2:$F$1247,MATCH(A1153&amp;G1153,Avaliações!$A$2:$A$1247&amp;Avaliações!$G$2:$G$1247,FALSE))=0,"",INDEX(Avaliações!$F$2:$F$1247,MATCH(A1153&amp;G1153,Avaliações!$A$2:$A$1247&amp;Avaliações!$G$2:$G$1247,FALSE)))),"")</f>
        <v/>
      </c>
      <c r="G1153" s="176"/>
      <c r="H1153" s="126"/>
      <c r="I1153" s="135" t="str">
        <f t="array" ref="I1153">IFERROR(IF(G1153="","",INDEX(Avaliações!H$2:H$688,MATCH($A1153&amp;$G1153,Avaliações!$A$2:$A$688&amp;Avaliações!$G$2:$G$688,FALSE))),"")</f>
        <v/>
      </c>
      <c r="J1153" s="138" t="str">
        <f t="array" ref="J1153">IFERROR(IF(E1153="","",INDEX(Avaliações!I$2:I$1247,MATCH($A1153&amp;$G1153,Avaliações!$A$2:$A$1247&amp;Avaliações!$G$2:$G$1247,FALSE))),"")</f>
        <v/>
      </c>
      <c r="K1153" s="178"/>
    </row>
    <row r="1154" spans="1:11" x14ac:dyDescent="0.25">
      <c r="A1154" s="96"/>
      <c r="B1154" s="44" t="str">
        <f>IF(C1154="","",VLOOKUP($A1154,'Infos Gerais'!$A$2:$D$101,4,FALSE))</f>
        <v/>
      </c>
      <c r="C1154" s="5" t="str">
        <f>IF(A1154="","",VLOOKUP($A1154,'Infos Gerais'!$A$2:$I$101,7,FALSE))</f>
        <v/>
      </c>
      <c r="D1154" s="6" t="str">
        <f>IF(C1154="","",VLOOKUP($A1154,'Infos Gerais'!$A$2:$I$101,9,FALSE))</f>
        <v/>
      </c>
      <c r="E1154" s="7" t="str">
        <f t="array" ref="E1154">IFERROR(IF(G1154="","",INDEX(Avaliações!$E$2:$E$1247,MATCH(A1154&amp;G1154,Avaliações!$A$2:$A$1247&amp;Avaliações!$G$2:$G$1247,FALSE))),"")</f>
        <v/>
      </c>
      <c r="F1154" s="43" t="str">
        <f t="array" ref="F1154">IFERROR(IF(G1154="","",IF(INDEX(Avaliações!$F$2:$F$1247,MATCH(A1154&amp;G1154,Avaliações!$A$2:$A$1247&amp;Avaliações!$G$2:$G$1247,FALSE))=0,"",INDEX(Avaliações!$F$2:$F$1247,MATCH(A1154&amp;G1154,Avaliações!$A$2:$A$1247&amp;Avaliações!$G$2:$G$1247,FALSE)))),"")</f>
        <v/>
      </c>
      <c r="G1154" s="176"/>
      <c r="H1154" s="126"/>
      <c r="I1154" s="135" t="str">
        <f t="array" ref="I1154">IFERROR(IF(G1154="","",INDEX(Avaliações!H$2:H$688,MATCH($A1154&amp;$G1154,Avaliações!$A$2:$A$688&amp;Avaliações!$G$2:$G$688,FALSE))),"")</f>
        <v/>
      </c>
      <c r="J1154" s="138" t="str">
        <f t="array" ref="J1154">IFERROR(IF(E1154="","",INDEX(Avaliações!I$2:I$1247,MATCH($A1154&amp;$G1154,Avaliações!$A$2:$A$1247&amp;Avaliações!$G$2:$G$1247,FALSE))),"")</f>
        <v/>
      </c>
      <c r="K1154" s="178"/>
    </row>
    <row r="1155" spans="1:11" x14ac:dyDescent="0.25">
      <c r="A1155" s="96"/>
      <c r="B1155" s="44" t="str">
        <f>IF(C1155="","",VLOOKUP($A1155,'Infos Gerais'!$A$2:$D$101,4,FALSE))</f>
        <v/>
      </c>
      <c r="C1155" s="5" t="str">
        <f>IF(A1155="","",VLOOKUP($A1155,'Infos Gerais'!$A$2:$I$101,7,FALSE))</f>
        <v/>
      </c>
      <c r="D1155" s="6" t="str">
        <f>IF(C1155="","",VLOOKUP($A1155,'Infos Gerais'!$A$2:$I$101,9,FALSE))</f>
        <v/>
      </c>
      <c r="E1155" s="7" t="str">
        <f t="array" ref="E1155">IFERROR(IF(G1155="","",INDEX(Avaliações!$E$2:$E$1247,MATCH(A1155&amp;G1155,Avaliações!$A$2:$A$1247&amp;Avaliações!$G$2:$G$1247,FALSE))),"")</f>
        <v/>
      </c>
      <c r="F1155" s="43" t="str">
        <f t="array" ref="F1155">IFERROR(IF(G1155="","",IF(INDEX(Avaliações!$F$2:$F$1247,MATCH(A1155&amp;G1155,Avaliações!$A$2:$A$1247&amp;Avaliações!$G$2:$G$1247,FALSE))=0,"",INDEX(Avaliações!$F$2:$F$1247,MATCH(A1155&amp;G1155,Avaliações!$A$2:$A$1247&amp;Avaliações!$G$2:$G$1247,FALSE)))),"")</f>
        <v/>
      </c>
      <c r="G1155" s="176"/>
      <c r="H1155" s="126"/>
      <c r="I1155" s="135" t="str">
        <f t="array" ref="I1155">IFERROR(IF(G1155="","",INDEX(Avaliações!H$2:H$688,MATCH($A1155&amp;$G1155,Avaliações!$A$2:$A$688&amp;Avaliações!$G$2:$G$688,FALSE))),"")</f>
        <v/>
      </c>
      <c r="J1155" s="138" t="str">
        <f t="array" ref="J1155">IFERROR(IF(E1155="","",INDEX(Avaliações!I$2:I$1247,MATCH($A1155&amp;$G1155,Avaliações!$A$2:$A$1247&amp;Avaliações!$G$2:$G$1247,FALSE))),"")</f>
        <v/>
      </c>
      <c r="K1155" s="178"/>
    </row>
    <row r="1156" spans="1:11" x14ac:dyDescent="0.25">
      <c r="A1156" s="96"/>
      <c r="B1156" s="44" t="str">
        <f>IF(C1156="","",VLOOKUP($A1156,'Infos Gerais'!$A$2:$D$101,4,FALSE))</f>
        <v/>
      </c>
      <c r="C1156" s="5" t="str">
        <f>IF(A1156="","",VLOOKUP($A1156,'Infos Gerais'!$A$2:$I$101,7,FALSE))</f>
        <v/>
      </c>
      <c r="D1156" s="6" t="str">
        <f>IF(C1156="","",VLOOKUP($A1156,'Infos Gerais'!$A$2:$I$101,9,FALSE))</f>
        <v/>
      </c>
      <c r="E1156" s="7" t="str">
        <f t="array" ref="E1156">IFERROR(IF(G1156="","",INDEX(Avaliações!$E$2:$E$1247,MATCH(A1156&amp;G1156,Avaliações!$A$2:$A$1247&amp;Avaliações!$G$2:$G$1247,FALSE))),"")</f>
        <v/>
      </c>
      <c r="F1156" s="43" t="str">
        <f t="array" ref="F1156">IFERROR(IF(G1156="","",IF(INDEX(Avaliações!$F$2:$F$1247,MATCH(A1156&amp;G1156,Avaliações!$A$2:$A$1247&amp;Avaliações!$G$2:$G$1247,FALSE))=0,"",INDEX(Avaliações!$F$2:$F$1247,MATCH(A1156&amp;G1156,Avaliações!$A$2:$A$1247&amp;Avaliações!$G$2:$G$1247,FALSE)))),"")</f>
        <v/>
      </c>
      <c r="G1156" s="176"/>
      <c r="H1156" s="126"/>
      <c r="I1156" s="135" t="str">
        <f t="array" ref="I1156">IFERROR(IF(G1156="","",INDEX(Avaliações!H$2:H$688,MATCH($A1156&amp;$G1156,Avaliações!$A$2:$A$688&amp;Avaliações!$G$2:$G$688,FALSE))),"")</f>
        <v/>
      </c>
      <c r="J1156" s="138" t="str">
        <f t="array" ref="J1156">IFERROR(IF(E1156="","",INDEX(Avaliações!I$2:I$1247,MATCH($A1156&amp;$G1156,Avaliações!$A$2:$A$1247&amp;Avaliações!$G$2:$G$1247,FALSE))),"")</f>
        <v/>
      </c>
      <c r="K1156" s="178"/>
    </row>
    <row r="1157" spans="1:11" x14ac:dyDescent="0.25">
      <c r="A1157" s="96"/>
      <c r="B1157" s="44" t="str">
        <f>IF(C1157="","",VLOOKUP($A1157,'Infos Gerais'!$A$2:$D$101,4,FALSE))</f>
        <v/>
      </c>
      <c r="C1157" s="5" t="str">
        <f>IF(A1157="","",VLOOKUP($A1157,'Infos Gerais'!$A$2:$I$101,7,FALSE))</f>
        <v/>
      </c>
      <c r="D1157" s="6" t="str">
        <f>IF(C1157="","",VLOOKUP($A1157,'Infos Gerais'!$A$2:$I$101,9,FALSE))</f>
        <v/>
      </c>
      <c r="E1157" s="7" t="str">
        <f t="array" ref="E1157">IFERROR(IF(G1157="","",INDEX(Avaliações!$E$2:$E$1247,MATCH(A1157&amp;G1157,Avaliações!$A$2:$A$1247&amp;Avaliações!$G$2:$G$1247,FALSE))),"")</f>
        <v/>
      </c>
      <c r="F1157" s="43" t="str">
        <f t="array" ref="F1157">IFERROR(IF(G1157="","",IF(INDEX(Avaliações!$F$2:$F$1247,MATCH(A1157&amp;G1157,Avaliações!$A$2:$A$1247&amp;Avaliações!$G$2:$G$1247,FALSE))=0,"",INDEX(Avaliações!$F$2:$F$1247,MATCH(A1157&amp;G1157,Avaliações!$A$2:$A$1247&amp;Avaliações!$G$2:$G$1247,FALSE)))),"")</f>
        <v/>
      </c>
      <c r="G1157" s="176"/>
      <c r="H1157" s="126"/>
      <c r="I1157" s="135" t="str">
        <f t="array" ref="I1157">IFERROR(IF(G1157="","",INDEX(Avaliações!H$2:H$688,MATCH($A1157&amp;$G1157,Avaliações!$A$2:$A$688&amp;Avaliações!$G$2:$G$688,FALSE))),"")</f>
        <v/>
      </c>
      <c r="J1157" s="138" t="str">
        <f t="array" ref="J1157">IFERROR(IF(E1157="","",INDEX(Avaliações!I$2:I$1247,MATCH($A1157&amp;$G1157,Avaliações!$A$2:$A$1247&amp;Avaliações!$G$2:$G$1247,FALSE))),"")</f>
        <v/>
      </c>
      <c r="K1157" s="178"/>
    </row>
    <row r="1158" spans="1:11" x14ac:dyDescent="0.25">
      <c r="A1158" s="96"/>
      <c r="B1158" s="44" t="str">
        <f>IF(C1158="","",VLOOKUP($A1158,'Infos Gerais'!$A$2:$D$101,4,FALSE))</f>
        <v/>
      </c>
      <c r="C1158" s="5" t="str">
        <f>IF(A1158="","",VLOOKUP($A1158,'Infos Gerais'!$A$2:$I$101,7,FALSE))</f>
        <v/>
      </c>
      <c r="D1158" s="6" t="str">
        <f>IF(C1158="","",VLOOKUP($A1158,'Infos Gerais'!$A$2:$I$101,9,FALSE))</f>
        <v/>
      </c>
      <c r="E1158" s="7" t="str">
        <f t="array" ref="E1158">IFERROR(IF(G1158="","",INDEX(Avaliações!$E$2:$E$1247,MATCH(A1158&amp;G1158,Avaliações!$A$2:$A$1247&amp;Avaliações!$G$2:$G$1247,FALSE))),"")</f>
        <v/>
      </c>
      <c r="F1158" s="43" t="str">
        <f t="array" ref="F1158">IFERROR(IF(G1158="","",IF(INDEX(Avaliações!$F$2:$F$1247,MATCH(A1158&amp;G1158,Avaliações!$A$2:$A$1247&amp;Avaliações!$G$2:$G$1247,FALSE))=0,"",INDEX(Avaliações!$F$2:$F$1247,MATCH(A1158&amp;G1158,Avaliações!$A$2:$A$1247&amp;Avaliações!$G$2:$G$1247,FALSE)))),"")</f>
        <v/>
      </c>
      <c r="G1158" s="176"/>
      <c r="H1158" s="126"/>
      <c r="I1158" s="135" t="str">
        <f t="array" ref="I1158">IFERROR(IF(G1158="","",INDEX(Avaliações!H$2:H$688,MATCH($A1158&amp;$G1158,Avaliações!$A$2:$A$688&amp;Avaliações!$G$2:$G$688,FALSE))),"")</f>
        <v/>
      </c>
      <c r="J1158" s="138" t="str">
        <f t="array" ref="J1158">IFERROR(IF(E1158="","",INDEX(Avaliações!I$2:I$1247,MATCH($A1158&amp;$G1158,Avaliações!$A$2:$A$1247&amp;Avaliações!$G$2:$G$1247,FALSE))),"")</f>
        <v/>
      </c>
      <c r="K1158" s="178"/>
    </row>
    <row r="1159" spans="1:11" x14ac:dyDescent="0.25">
      <c r="A1159" s="96"/>
      <c r="B1159" s="44" t="str">
        <f>IF(C1159="","",VLOOKUP($A1159,'Infos Gerais'!$A$2:$D$101,4,FALSE))</f>
        <v/>
      </c>
      <c r="C1159" s="5" t="str">
        <f>IF(A1159="","",VLOOKUP($A1159,'Infos Gerais'!$A$2:$I$101,7,FALSE))</f>
        <v/>
      </c>
      <c r="D1159" s="6" t="str">
        <f>IF(C1159="","",VLOOKUP($A1159,'Infos Gerais'!$A$2:$I$101,9,FALSE))</f>
        <v/>
      </c>
      <c r="E1159" s="7" t="str">
        <f t="array" ref="E1159">IFERROR(IF(G1159="","",INDEX(Avaliações!$E$2:$E$1247,MATCH(A1159&amp;G1159,Avaliações!$A$2:$A$1247&amp;Avaliações!$G$2:$G$1247,FALSE))),"")</f>
        <v/>
      </c>
      <c r="F1159" s="43" t="str">
        <f t="array" ref="F1159">IFERROR(IF(G1159="","",IF(INDEX(Avaliações!$F$2:$F$1247,MATCH(A1159&amp;G1159,Avaliações!$A$2:$A$1247&amp;Avaliações!$G$2:$G$1247,FALSE))=0,"",INDEX(Avaliações!$F$2:$F$1247,MATCH(A1159&amp;G1159,Avaliações!$A$2:$A$1247&amp;Avaliações!$G$2:$G$1247,FALSE)))),"")</f>
        <v/>
      </c>
      <c r="G1159" s="176"/>
      <c r="H1159" s="126"/>
      <c r="I1159" s="135" t="str">
        <f t="array" ref="I1159">IFERROR(IF(G1159="","",INDEX(Avaliações!H$2:H$688,MATCH($A1159&amp;$G1159,Avaliações!$A$2:$A$688&amp;Avaliações!$G$2:$G$688,FALSE))),"")</f>
        <v/>
      </c>
      <c r="J1159" s="138" t="str">
        <f t="array" ref="J1159">IFERROR(IF(E1159="","",INDEX(Avaliações!I$2:I$1247,MATCH($A1159&amp;$G1159,Avaliações!$A$2:$A$1247&amp;Avaliações!$G$2:$G$1247,FALSE))),"")</f>
        <v/>
      </c>
      <c r="K1159" s="178"/>
    </row>
    <row r="1160" spans="1:11" x14ac:dyDescent="0.25">
      <c r="A1160" s="96"/>
      <c r="B1160" s="44" t="str">
        <f>IF(C1160="","",VLOOKUP($A1160,'Infos Gerais'!$A$2:$D$101,4,FALSE))</f>
        <v/>
      </c>
      <c r="C1160" s="5" t="str">
        <f>IF(A1160="","",VLOOKUP($A1160,'Infos Gerais'!$A$2:$I$101,7,FALSE))</f>
        <v/>
      </c>
      <c r="D1160" s="6" t="str">
        <f>IF(C1160="","",VLOOKUP($A1160,'Infos Gerais'!$A$2:$I$101,9,FALSE))</f>
        <v/>
      </c>
      <c r="E1160" s="7" t="str">
        <f t="array" ref="E1160">IFERROR(IF(G1160="","",INDEX(Avaliações!$E$2:$E$1247,MATCH(A1160&amp;G1160,Avaliações!$A$2:$A$1247&amp;Avaliações!$G$2:$G$1247,FALSE))),"")</f>
        <v/>
      </c>
      <c r="F1160" s="43" t="str">
        <f t="array" ref="F1160">IFERROR(IF(G1160="","",IF(INDEX(Avaliações!$F$2:$F$1247,MATCH(A1160&amp;G1160,Avaliações!$A$2:$A$1247&amp;Avaliações!$G$2:$G$1247,FALSE))=0,"",INDEX(Avaliações!$F$2:$F$1247,MATCH(A1160&amp;G1160,Avaliações!$A$2:$A$1247&amp;Avaliações!$G$2:$G$1247,FALSE)))),"")</f>
        <v/>
      </c>
      <c r="G1160" s="176"/>
      <c r="H1160" s="126"/>
      <c r="I1160" s="135" t="str">
        <f t="array" ref="I1160">IFERROR(IF(G1160="","",INDEX(Avaliações!H$2:H$688,MATCH($A1160&amp;$G1160,Avaliações!$A$2:$A$688&amp;Avaliações!$G$2:$G$688,FALSE))),"")</f>
        <v/>
      </c>
      <c r="J1160" s="138" t="str">
        <f t="array" ref="J1160">IFERROR(IF(E1160="","",INDEX(Avaliações!I$2:I$1247,MATCH($A1160&amp;$G1160,Avaliações!$A$2:$A$1247&amp;Avaliações!$G$2:$G$1247,FALSE))),"")</f>
        <v/>
      </c>
      <c r="K1160" s="178"/>
    </row>
    <row r="1161" spans="1:11" x14ac:dyDescent="0.25">
      <c r="A1161" s="96"/>
      <c r="B1161" s="44" t="str">
        <f>IF(C1161="","",VLOOKUP($A1161,'Infos Gerais'!$A$2:$D$101,4,FALSE))</f>
        <v/>
      </c>
      <c r="C1161" s="5" t="str">
        <f>IF(A1161="","",VLOOKUP($A1161,'Infos Gerais'!$A$2:$I$101,7,FALSE))</f>
        <v/>
      </c>
      <c r="D1161" s="6" t="str">
        <f>IF(C1161="","",VLOOKUP($A1161,'Infos Gerais'!$A$2:$I$101,9,FALSE))</f>
        <v/>
      </c>
      <c r="E1161" s="7" t="str">
        <f t="array" ref="E1161">IFERROR(IF(G1161="","",INDEX(Avaliações!$E$2:$E$1247,MATCH(A1161&amp;G1161,Avaliações!$A$2:$A$1247&amp;Avaliações!$G$2:$G$1247,FALSE))),"")</f>
        <v/>
      </c>
      <c r="F1161" s="43" t="str">
        <f t="array" ref="F1161">IFERROR(IF(G1161="","",IF(INDEX(Avaliações!$F$2:$F$1247,MATCH(A1161&amp;G1161,Avaliações!$A$2:$A$1247&amp;Avaliações!$G$2:$G$1247,FALSE))=0,"",INDEX(Avaliações!$F$2:$F$1247,MATCH(A1161&amp;G1161,Avaliações!$A$2:$A$1247&amp;Avaliações!$G$2:$G$1247,FALSE)))),"")</f>
        <v/>
      </c>
      <c r="G1161" s="176"/>
      <c r="H1161" s="126"/>
      <c r="I1161" s="135" t="str">
        <f t="array" ref="I1161">IFERROR(IF(G1161="","",INDEX(Avaliações!H$2:H$688,MATCH($A1161&amp;$G1161,Avaliações!$A$2:$A$688&amp;Avaliações!$G$2:$G$688,FALSE))),"")</f>
        <v/>
      </c>
      <c r="J1161" s="138" t="str">
        <f t="array" ref="J1161">IFERROR(IF(E1161="","",INDEX(Avaliações!I$2:I$1247,MATCH($A1161&amp;$G1161,Avaliações!$A$2:$A$1247&amp;Avaliações!$G$2:$G$1247,FALSE))),"")</f>
        <v/>
      </c>
      <c r="K1161" s="178"/>
    </row>
    <row r="1162" spans="1:11" x14ac:dyDescent="0.25">
      <c r="A1162" s="96"/>
      <c r="B1162" s="44" t="str">
        <f>IF(C1162="","",VLOOKUP($A1162,'Infos Gerais'!$A$2:$D$101,4,FALSE))</f>
        <v/>
      </c>
      <c r="C1162" s="5" t="str">
        <f>IF(A1162="","",VLOOKUP($A1162,'Infos Gerais'!$A$2:$I$101,7,FALSE))</f>
        <v/>
      </c>
      <c r="D1162" s="6" t="str">
        <f>IF(C1162="","",VLOOKUP($A1162,'Infos Gerais'!$A$2:$I$101,9,FALSE))</f>
        <v/>
      </c>
      <c r="E1162" s="7" t="str">
        <f t="array" ref="E1162">IFERROR(IF(G1162="","",INDEX(Avaliações!$E$2:$E$1247,MATCH(A1162&amp;G1162,Avaliações!$A$2:$A$1247&amp;Avaliações!$G$2:$G$1247,FALSE))),"")</f>
        <v/>
      </c>
      <c r="F1162" s="43" t="str">
        <f t="array" ref="F1162">IFERROR(IF(G1162="","",IF(INDEX(Avaliações!$F$2:$F$1247,MATCH(A1162&amp;G1162,Avaliações!$A$2:$A$1247&amp;Avaliações!$G$2:$G$1247,FALSE))=0,"",INDEX(Avaliações!$F$2:$F$1247,MATCH(A1162&amp;G1162,Avaliações!$A$2:$A$1247&amp;Avaliações!$G$2:$G$1247,FALSE)))),"")</f>
        <v/>
      </c>
      <c r="G1162" s="176"/>
      <c r="H1162" s="126"/>
      <c r="I1162" s="135" t="str">
        <f t="array" ref="I1162">IFERROR(IF(G1162="","",INDEX(Avaliações!H$2:H$688,MATCH($A1162&amp;$G1162,Avaliações!$A$2:$A$688&amp;Avaliações!$G$2:$G$688,FALSE))),"")</f>
        <v/>
      </c>
      <c r="J1162" s="138" t="str">
        <f t="array" ref="J1162">IFERROR(IF(E1162="","",INDEX(Avaliações!I$2:I$1247,MATCH($A1162&amp;$G1162,Avaliações!$A$2:$A$1247&amp;Avaliações!$G$2:$G$1247,FALSE))),"")</f>
        <v/>
      </c>
      <c r="K1162" s="178"/>
    </row>
    <row r="1163" spans="1:11" x14ac:dyDescent="0.25">
      <c r="A1163" s="96"/>
      <c r="B1163" s="44" t="str">
        <f>IF(C1163="","",VLOOKUP($A1163,'Infos Gerais'!$A$2:$D$101,4,FALSE))</f>
        <v/>
      </c>
      <c r="C1163" s="5" t="str">
        <f>IF(A1163="","",VLOOKUP($A1163,'Infos Gerais'!$A$2:$I$101,7,FALSE))</f>
        <v/>
      </c>
      <c r="D1163" s="6" t="str">
        <f>IF(C1163="","",VLOOKUP($A1163,'Infos Gerais'!$A$2:$I$101,9,FALSE))</f>
        <v/>
      </c>
      <c r="E1163" s="7" t="str">
        <f t="array" ref="E1163">IFERROR(IF(G1163="","",INDEX(Avaliações!$E$2:$E$1247,MATCH(A1163&amp;G1163,Avaliações!$A$2:$A$1247&amp;Avaliações!$G$2:$G$1247,FALSE))),"")</f>
        <v/>
      </c>
      <c r="F1163" s="43" t="str">
        <f t="array" ref="F1163">IFERROR(IF(G1163="","",IF(INDEX(Avaliações!$F$2:$F$1247,MATCH(A1163&amp;G1163,Avaliações!$A$2:$A$1247&amp;Avaliações!$G$2:$G$1247,FALSE))=0,"",INDEX(Avaliações!$F$2:$F$1247,MATCH(A1163&amp;G1163,Avaliações!$A$2:$A$1247&amp;Avaliações!$G$2:$G$1247,FALSE)))),"")</f>
        <v/>
      </c>
      <c r="G1163" s="176"/>
      <c r="H1163" s="126"/>
      <c r="I1163" s="135" t="str">
        <f t="array" ref="I1163">IFERROR(IF(G1163="","",INDEX(Avaliações!H$2:H$688,MATCH($A1163&amp;$G1163,Avaliações!$A$2:$A$688&amp;Avaliações!$G$2:$G$688,FALSE))),"")</f>
        <v/>
      </c>
      <c r="J1163" s="138" t="str">
        <f t="array" ref="J1163">IFERROR(IF(E1163="","",INDEX(Avaliações!I$2:I$1247,MATCH($A1163&amp;$G1163,Avaliações!$A$2:$A$1247&amp;Avaliações!$G$2:$G$1247,FALSE))),"")</f>
        <v/>
      </c>
      <c r="K1163" s="178"/>
    </row>
    <row r="1164" spans="1:11" x14ac:dyDescent="0.25">
      <c r="A1164" s="96"/>
      <c r="B1164" s="44" t="str">
        <f>IF(C1164="","",VLOOKUP($A1164,'Infos Gerais'!$A$2:$D$101,4,FALSE))</f>
        <v/>
      </c>
      <c r="C1164" s="5" t="str">
        <f>IF(A1164="","",VLOOKUP($A1164,'Infos Gerais'!$A$2:$I$101,7,FALSE))</f>
        <v/>
      </c>
      <c r="D1164" s="6" t="str">
        <f>IF(C1164="","",VLOOKUP($A1164,'Infos Gerais'!$A$2:$I$101,9,FALSE))</f>
        <v/>
      </c>
      <c r="E1164" s="7" t="str">
        <f t="array" ref="E1164">IFERROR(IF(G1164="","",INDEX(Avaliações!$E$2:$E$1247,MATCH(A1164&amp;G1164,Avaliações!$A$2:$A$1247&amp;Avaliações!$G$2:$G$1247,FALSE))),"")</f>
        <v/>
      </c>
      <c r="F1164" s="43" t="str">
        <f t="array" ref="F1164">IFERROR(IF(G1164="","",IF(INDEX(Avaliações!$F$2:$F$1247,MATCH(A1164&amp;G1164,Avaliações!$A$2:$A$1247&amp;Avaliações!$G$2:$G$1247,FALSE))=0,"",INDEX(Avaliações!$F$2:$F$1247,MATCH(A1164&amp;G1164,Avaliações!$A$2:$A$1247&amp;Avaliações!$G$2:$G$1247,FALSE)))),"")</f>
        <v/>
      </c>
      <c r="G1164" s="176"/>
      <c r="H1164" s="126"/>
      <c r="I1164" s="135" t="str">
        <f t="array" ref="I1164">IFERROR(IF(G1164="","",INDEX(Avaliações!H$2:H$688,MATCH($A1164&amp;$G1164,Avaliações!$A$2:$A$688&amp;Avaliações!$G$2:$G$688,FALSE))),"")</f>
        <v/>
      </c>
      <c r="J1164" s="138" t="str">
        <f t="array" ref="J1164">IFERROR(IF(E1164="","",INDEX(Avaliações!I$2:I$1247,MATCH($A1164&amp;$G1164,Avaliações!$A$2:$A$1247&amp;Avaliações!$G$2:$G$1247,FALSE))),"")</f>
        <v/>
      </c>
      <c r="K1164" s="178"/>
    </row>
    <row r="1165" spans="1:11" x14ac:dyDescent="0.25">
      <c r="A1165" s="96"/>
      <c r="B1165" s="44" t="str">
        <f>IF(C1165="","",VLOOKUP($A1165,'Infos Gerais'!$A$2:$D$101,4,FALSE))</f>
        <v/>
      </c>
      <c r="C1165" s="5" t="str">
        <f>IF(A1165="","",VLOOKUP($A1165,'Infos Gerais'!$A$2:$I$101,7,FALSE))</f>
        <v/>
      </c>
      <c r="D1165" s="6" t="str">
        <f>IF(C1165="","",VLOOKUP($A1165,'Infos Gerais'!$A$2:$I$101,9,FALSE))</f>
        <v/>
      </c>
      <c r="E1165" s="7" t="str">
        <f t="array" ref="E1165">IFERROR(IF(G1165="","",INDEX(Avaliações!$E$2:$E$1247,MATCH(A1165&amp;G1165,Avaliações!$A$2:$A$1247&amp;Avaliações!$G$2:$G$1247,FALSE))),"")</f>
        <v/>
      </c>
      <c r="F1165" s="43" t="str">
        <f t="array" ref="F1165">IFERROR(IF(G1165="","",IF(INDEX(Avaliações!$F$2:$F$1247,MATCH(A1165&amp;G1165,Avaliações!$A$2:$A$1247&amp;Avaliações!$G$2:$G$1247,FALSE))=0,"",INDEX(Avaliações!$F$2:$F$1247,MATCH(A1165&amp;G1165,Avaliações!$A$2:$A$1247&amp;Avaliações!$G$2:$G$1247,FALSE)))),"")</f>
        <v/>
      </c>
      <c r="G1165" s="176"/>
      <c r="H1165" s="126"/>
      <c r="I1165" s="135" t="str">
        <f t="array" ref="I1165">IFERROR(IF(G1165="","",INDEX(Avaliações!H$2:H$688,MATCH($A1165&amp;$G1165,Avaliações!$A$2:$A$688&amp;Avaliações!$G$2:$G$688,FALSE))),"")</f>
        <v/>
      </c>
      <c r="J1165" s="138" t="str">
        <f t="array" ref="J1165">IFERROR(IF(E1165="","",INDEX(Avaliações!I$2:I$1247,MATCH($A1165&amp;$G1165,Avaliações!$A$2:$A$1247&amp;Avaliações!$G$2:$G$1247,FALSE))),"")</f>
        <v/>
      </c>
      <c r="K1165" s="178"/>
    </row>
    <row r="1166" spans="1:11" x14ac:dyDescent="0.25">
      <c r="A1166" s="96"/>
      <c r="B1166" s="44" t="str">
        <f>IF(C1166="","",VLOOKUP($A1166,'Infos Gerais'!$A$2:$D$101,4,FALSE))</f>
        <v/>
      </c>
      <c r="C1166" s="5" t="str">
        <f>IF(A1166="","",VLOOKUP($A1166,'Infos Gerais'!$A$2:$I$101,7,FALSE))</f>
        <v/>
      </c>
      <c r="D1166" s="6" t="str">
        <f>IF(C1166="","",VLOOKUP($A1166,'Infos Gerais'!$A$2:$I$101,9,FALSE))</f>
        <v/>
      </c>
      <c r="E1166" s="7" t="str">
        <f t="array" ref="E1166">IFERROR(IF(G1166="","",INDEX(Avaliações!$E$2:$E$1247,MATCH(A1166&amp;G1166,Avaliações!$A$2:$A$1247&amp;Avaliações!$G$2:$G$1247,FALSE))),"")</f>
        <v/>
      </c>
      <c r="F1166" s="43" t="str">
        <f t="array" ref="F1166">IFERROR(IF(G1166="","",IF(INDEX(Avaliações!$F$2:$F$1247,MATCH(A1166&amp;G1166,Avaliações!$A$2:$A$1247&amp;Avaliações!$G$2:$G$1247,FALSE))=0,"",INDEX(Avaliações!$F$2:$F$1247,MATCH(A1166&amp;G1166,Avaliações!$A$2:$A$1247&amp;Avaliações!$G$2:$G$1247,FALSE)))),"")</f>
        <v/>
      </c>
      <c r="G1166" s="176"/>
      <c r="H1166" s="126"/>
      <c r="I1166" s="135" t="str">
        <f t="array" ref="I1166">IFERROR(IF(G1166="","",INDEX(Avaliações!H$2:H$688,MATCH($A1166&amp;$G1166,Avaliações!$A$2:$A$688&amp;Avaliações!$G$2:$G$688,FALSE))),"")</f>
        <v/>
      </c>
      <c r="J1166" s="138" t="str">
        <f t="array" ref="J1166">IFERROR(IF(E1166="","",INDEX(Avaliações!I$2:I$1247,MATCH($A1166&amp;$G1166,Avaliações!$A$2:$A$1247&amp;Avaliações!$G$2:$G$1247,FALSE))),"")</f>
        <v/>
      </c>
      <c r="K1166" s="178"/>
    </row>
    <row r="1167" spans="1:11" x14ac:dyDescent="0.25">
      <c r="A1167" s="96"/>
      <c r="B1167" s="44" t="str">
        <f>IF(C1167="","",VLOOKUP($A1167,'Infos Gerais'!$A$2:$D$101,4,FALSE))</f>
        <v/>
      </c>
      <c r="C1167" s="5" t="str">
        <f>IF(A1167="","",VLOOKUP($A1167,'Infos Gerais'!$A$2:$I$101,7,FALSE))</f>
        <v/>
      </c>
      <c r="D1167" s="6" t="str">
        <f>IF(C1167="","",VLOOKUP($A1167,'Infos Gerais'!$A$2:$I$101,9,FALSE))</f>
        <v/>
      </c>
      <c r="E1167" s="7" t="str">
        <f t="array" ref="E1167">IFERROR(IF(G1167="","",INDEX(Avaliações!$E$2:$E$1247,MATCH(A1167&amp;G1167,Avaliações!$A$2:$A$1247&amp;Avaliações!$G$2:$G$1247,FALSE))),"")</f>
        <v/>
      </c>
      <c r="F1167" s="43" t="str">
        <f t="array" ref="F1167">IFERROR(IF(G1167="","",IF(INDEX(Avaliações!$F$2:$F$1247,MATCH(A1167&amp;G1167,Avaliações!$A$2:$A$1247&amp;Avaliações!$G$2:$G$1247,FALSE))=0,"",INDEX(Avaliações!$F$2:$F$1247,MATCH(A1167&amp;G1167,Avaliações!$A$2:$A$1247&amp;Avaliações!$G$2:$G$1247,FALSE)))),"")</f>
        <v/>
      </c>
      <c r="G1167" s="176"/>
      <c r="H1167" s="126"/>
      <c r="I1167" s="135" t="str">
        <f t="array" ref="I1167">IFERROR(IF(G1167="","",INDEX(Avaliações!H$2:H$688,MATCH($A1167&amp;$G1167,Avaliações!$A$2:$A$688&amp;Avaliações!$G$2:$G$688,FALSE))),"")</f>
        <v/>
      </c>
      <c r="J1167" s="138" t="str">
        <f t="array" ref="J1167">IFERROR(IF(E1167="","",INDEX(Avaliações!I$2:I$1247,MATCH($A1167&amp;$G1167,Avaliações!$A$2:$A$1247&amp;Avaliações!$G$2:$G$1247,FALSE))),"")</f>
        <v/>
      </c>
      <c r="K1167" s="178"/>
    </row>
    <row r="1168" spans="1:11" x14ac:dyDescent="0.25">
      <c r="A1168" s="96"/>
      <c r="B1168" s="44" t="str">
        <f>IF(C1168="","",VLOOKUP($A1168,'Infos Gerais'!$A$2:$D$101,4,FALSE))</f>
        <v/>
      </c>
      <c r="C1168" s="5" t="str">
        <f>IF(A1168="","",VLOOKUP($A1168,'Infos Gerais'!$A$2:$I$101,7,FALSE))</f>
        <v/>
      </c>
      <c r="D1168" s="6" t="str">
        <f>IF(C1168="","",VLOOKUP($A1168,'Infos Gerais'!$A$2:$I$101,9,FALSE))</f>
        <v/>
      </c>
      <c r="E1168" s="7" t="str">
        <f t="array" ref="E1168">IFERROR(IF(G1168="","",INDEX(Avaliações!$E$2:$E$1247,MATCH(A1168&amp;G1168,Avaliações!$A$2:$A$1247&amp;Avaliações!$G$2:$G$1247,FALSE))),"")</f>
        <v/>
      </c>
      <c r="F1168" s="43" t="str">
        <f t="array" ref="F1168">IFERROR(IF(G1168="","",IF(INDEX(Avaliações!$F$2:$F$1247,MATCH(A1168&amp;G1168,Avaliações!$A$2:$A$1247&amp;Avaliações!$G$2:$G$1247,FALSE))=0,"",INDEX(Avaliações!$F$2:$F$1247,MATCH(A1168&amp;G1168,Avaliações!$A$2:$A$1247&amp;Avaliações!$G$2:$G$1247,FALSE)))),"")</f>
        <v/>
      </c>
      <c r="G1168" s="176"/>
      <c r="H1168" s="126"/>
      <c r="I1168" s="135" t="str">
        <f t="array" ref="I1168">IFERROR(IF(G1168="","",INDEX(Avaliações!H$2:H$688,MATCH($A1168&amp;$G1168,Avaliações!$A$2:$A$688&amp;Avaliações!$G$2:$G$688,FALSE))),"")</f>
        <v/>
      </c>
      <c r="J1168" s="138" t="str">
        <f t="array" ref="J1168">IFERROR(IF(E1168="","",INDEX(Avaliações!I$2:I$1247,MATCH($A1168&amp;$G1168,Avaliações!$A$2:$A$1247&amp;Avaliações!$G$2:$G$1247,FALSE))),"")</f>
        <v/>
      </c>
      <c r="K1168" s="178"/>
    </row>
    <row r="1169" spans="1:11" x14ac:dyDescent="0.25">
      <c r="A1169" s="96"/>
      <c r="B1169" s="44" t="str">
        <f>IF(C1169="","",VLOOKUP($A1169,'Infos Gerais'!$A$2:$D$101,4,FALSE))</f>
        <v/>
      </c>
      <c r="C1169" s="5" t="str">
        <f>IF(A1169="","",VLOOKUP($A1169,'Infos Gerais'!$A$2:$I$101,7,FALSE))</f>
        <v/>
      </c>
      <c r="D1169" s="6" t="str">
        <f>IF(C1169="","",VLOOKUP($A1169,'Infos Gerais'!$A$2:$I$101,9,FALSE))</f>
        <v/>
      </c>
      <c r="E1169" s="7" t="str">
        <f t="array" ref="E1169">IFERROR(IF(G1169="","",INDEX(Avaliações!$E$2:$E$1247,MATCH(A1169&amp;G1169,Avaliações!$A$2:$A$1247&amp;Avaliações!$G$2:$G$1247,FALSE))),"")</f>
        <v/>
      </c>
      <c r="F1169" s="43" t="str">
        <f t="array" ref="F1169">IFERROR(IF(G1169="","",IF(INDEX(Avaliações!$F$2:$F$1247,MATCH(A1169&amp;G1169,Avaliações!$A$2:$A$1247&amp;Avaliações!$G$2:$G$1247,FALSE))=0,"",INDEX(Avaliações!$F$2:$F$1247,MATCH(A1169&amp;G1169,Avaliações!$A$2:$A$1247&amp;Avaliações!$G$2:$G$1247,FALSE)))),"")</f>
        <v/>
      </c>
      <c r="G1169" s="176"/>
      <c r="H1169" s="126"/>
      <c r="I1169" s="135" t="str">
        <f t="array" ref="I1169">IFERROR(IF(G1169="","",INDEX(Avaliações!H$2:H$688,MATCH($A1169&amp;$G1169,Avaliações!$A$2:$A$688&amp;Avaliações!$G$2:$G$688,FALSE))),"")</f>
        <v/>
      </c>
      <c r="J1169" s="138" t="str">
        <f t="array" ref="J1169">IFERROR(IF(E1169="","",INDEX(Avaliações!I$2:I$1247,MATCH($A1169&amp;$G1169,Avaliações!$A$2:$A$1247&amp;Avaliações!$G$2:$G$1247,FALSE))),"")</f>
        <v/>
      </c>
      <c r="K1169" s="178"/>
    </row>
    <row r="1170" spans="1:11" x14ac:dyDescent="0.25">
      <c r="A1170" s="96"/>
      <c r="B1170" s="44" t="str">
        <f>IF(C1170="","",VLOOKUP($A1170,'Infos Gerais'!$A$2:$D$101,4,FALSE))</f>
        <v/>
      </c>
      <c r="C1170" s="5" t="str">
        <f>IF(A1170="","",VLOOKUP($A1170,'Infos Gerais'!$A$2:$I$101,7,FALSE))</f>
        <v/>
      </c>
      <c r="D1170" s="6" t="str">
        <f>IF(C1170="","",VLOOKUP($A1170,'Infos Gerais'!$A$2:$I$101,9,FALSE))</f>
        <v/>
      </c>
      <c r="E1170" s="7" t="str">
        <f t="array" ref="E1170">IFERROR(IF(G1170="","",INDEX(Avaliações!$E$2:$E$1247,MATCH(A1170&amp;G1170,Avaliações!$A$2:$A$1247&amp;Avaliações!$G$2:$G$1247,FALSE))),"")</f>
        <v/>
      </c>
      <c r="F1170" s="43" t="str">
        <f t="array" ref="F1170">IFERROR(IF(G1170="","",IF(INDEX(Avaliações!$F$2:$F$1247,MATCH(A1170&amp;G1170,Avaliações!$A$2:$A$1247&amp;Avaliações!$G$2:$G$1247,FALSE))=0,"",INDEX(Avaliações!$F$2:$F$1247,MATCH(A1170&amp;G1170,Avaliações!$A$2:$A$1247&amp;Avaliações!$G$2:$G$1247,FALSE)))),"")</f>
        <v/>
      </c>
      <c r="G1170" s="176"/>
      <c r="H1170" s="126"/>
      <c r="I1170" s="135" t="str">
        <f t="array" ref="I1170">IFERROR(IF(G1170="","",INDEX(Avaliações!H$2:H$688,MATCH($A1170&amp;$G1170,Avaliações!$A$2:$A$688&amp;Avaliações!$G$2:$G$688,FALSE))),"")</f>
        <v/>
      </c>
      <c r="J1170" s="138" t="str">
        <f t="array" ref="J1170">IFERROR(IF(E1170="","",INDEX(Avaliações!I$2:I$1247,MATCH($A1170&amp;$G1170,Avaliações!$A$2:$A$1247&amp;Avaliações!$G$2:$G$1247,FALSE))),"")</f>
        <v/>
      </c>
      <c r="K1170" s="178"/>
    </row>
    <row r="1171" spans="1:11" x14ac:dyDescent="0.25">
      <c r="A1171" s="96"/>
      <c r="B1171" s="44" t="str">
        <f>IF(C1171="","",VLOOKUP($A1171,'Infos Gerais'!$A$2:$D$101,4,FALSE))</f>
        <v/>
      </c>
      <c r="C1171" s="5" t="str">
        <f>IF(A1171="","",VLOOKUP($A1171,'Infos Gerais'!$A$2:$I$101,7,FALSE))</f>
        <v/>
      </c>
      <c r="D1171" s="6" t="str">
        <f>IF(C1171="","",VLOOKUP($A1171,'Infos Gerais'!$A$2:$I$101,9,FALSE))</f>
        <v/>
      </c>
      <c r="E1171" s="7" t="str">
        <f t="array" ref="E1171">IFERROR(IF(G1171="","",INDEX(Avaliações!$E$2:$E$1247,MATCH(A1171&amp;G1171,Avaliações!$A$2:$A$1247&amp;Avaliações!$G$2:$G$1247,FALSE))),"")</f>
        <v/>
      </c>
      <c r="F1171" s="43" t="str">
        <f t="array" ref="F1171">IFERROR(IF(G1171="","",IF(INDEX(Avaliações!$F$2:$F$1247,MATCH(A1171&amp;G1171,Avaliações!$A$2:$A$1247&amp;Avaliações!$G$2:$G$1247,FALSE))=0,"",INDEX(Avaliações!$F$2:$F$1247,MATCH(A1171&amp;G1171,Avaliações!$A$2:$A$1247&amp;Avaliações!$G$2:$G$1247,FALSE)))),"")</f>
        <v/>
      </c>
      <c r="G1171" s="176"/>
      <c r="H1171" s="126"/>
      <c r="I1171" s="135" t="str">
        <f t="array" ref="I1171">IFERROR(IF(G1171="","",INDEX(Avaliações!H$2:H$688,MATCH($A1171&amp;$G1171,Avaliações!$A$2:$A$688&amp;Avaliações!$G$2:$G$688,FALSE))),"")</f>
        <v/>
      </c>
      <c r="J1171" s="138" t="str">
        <f t="array" ref="J1171">IFERROR(IF(E1171="","",INDEX(Avaliações!I$2:I$1247,MATCH($A1171&amp;$G1171,Avaliações!$A$2:$A$1247&amp;Avaliações!$G$2:$G$1247,FALSE))),"")</f>
        <v/>
      </c>
      <c r="K1171" s="178"/>
    </row>
    <row r="1172" spans="1:11" x14ac:dyDescent="0.25">
      <c r="A1172" s="96"/>
      <c r="B1172" s="44" t="str">
        <f>IF(C1172="","",VLOOKUP($A1172,'Infos Gerais'!$A$2:$D$101,4,FALSE))</f>
        <v/>
      </c>
      <c r="C1172" s="5" t="str">
        <f>IF(A1172="","",VLOOKUP($A1172,'Infos Gerais'!$A$2:$I$101,7,FALSE))</f>
        <v/>
      </c>
      <c r="D1172" s="6" t="str">
        <f>IF(C1172="","",VLOOKUP($A1172,'Infos Gerais'!$A$2:$I$101,9,FALSE))</f>
        <v/>
      </c>
      <c r="E1172" s="7" t="str">
        <f t="array" ref="E1172">IFERROR(IF(G1172="","",INDEX(Avaliações!$E$2:$E$1247,MATCH(A1172&amp;G1172,Avaliações!$A$2:$A$1247&amp;Avaliações!$G$2:$G$1247,FALSE))),"")</f>
        <v/>
      </c>
      <c r="F1172" s="43" t="str">
        <f t="array" ref="F1172">IFERROR(IF(G1172="","",IF(INDEX(Avaliações!$F$2:$F$1247,MATCH(A1172&amp;G1172,Avaliações!$A$2:$A$1247&amp;Avaliações!$G$2:$G$1247,FALSE))=0,"",INDEX(Avaliações!$F$2:$F$1247,MATCH(A1172&amp;G1172,Avaliações!$A$2:$A$1247&amp;Avaliações!$G$2:$G$1247,FALSE)))),"")</f>
        <v/>
      </c>
      <c r="G1172" s="176"/>
      <c r="H1172" s="126"/>
      <c r="I1172" s="135" t="str">
        <f t="array" ref="I1172">IFERROR(IF(G1172="","",INDEX(Avaliações!H$2:H$688,MATCH($A1172&amp;$G1172,Avaliações!$A$2:$A$688&amp;Avaliações!$G$2:$G$688,FALSE))),"")</f>
        <v/>
      </c>
      <c r="J1172" s="138" t="str">
        <f t="array" ref="J1172">IFERROR(IF(E1172="","",INDEX(Avaliações!I$2:I$1247,MATCH($A1172&amp;$G1172,Avaliações!$A$2:$A$1247&amp;Avaliações!$G$2:$G$1247,FALSE))),"")</f>
        <v/>
      </c>
      <c r="K1172" s="178"/>
    </row>
    <row r="1173" spans="1:11" x14ac:dyDescent="0.25">
      <c r="A1173" s="96"/>
      <c r="B1173" s="44" t="str">
        <f>IF(C1173="","",VLOOKUP($A1173,'Infos Gerais'!$A$2:$D$101,4,FALSE))</f>
        <v/>
      </c>
      <c r="C1173" s="5" t="str">
        <f>IF(A1173="","",VLOOKUP($A1173,'Infos Gerais'!$A$2:$I$101,7,FALSE))</f>
        <v/>
      </c>
      <c r="D1173" s="6" t="str">
        <f>IF(C1173="","",VLOOKUP($A1173,'Infos Gerais'!$A$2:$I$101,9,FALSE))</f>
        <v/>
      </c>
      <c r="E1173" s="7" t="str">
        <f t="array" ref="E1173">IFERROR(IF(G1173="","",INDEX(Avaliações!$E$2:$E$1247,MATCH(A1173&amp;G1173,Avaliações!$A$2:$A$1247&amp;Avaliações!$G$2:$G$1247,FALSE))),"")</f>
        <v/>
      </c>
      <c r="F1173" s="43" t="str">
        <f t="array" ref="F1173">IFERROR(IF(G1173="","",IF(INDEX(Avaliações!$F$2:$F$1247,MATCH(A1173&amp;G1173,Avaliações!$A$2:$A$1247&amp;Avaliações!$G$2:$G$1247,FALSE))=0,"",INDEX(Avaliações!$F$2:$F$1247,MATCH(A1173&amp;G1173,Avaliações!$A$2:$A$1247&amp;Avaliações!$G$2:$G$1247,FALSE)))),"")</f>
        <v/>
      </c>
      <c r="G1173" s="176"/>
      <c r="H1173" s="126"/>
      <c r="I1173" s="135" t="str">
        <f t="array" ref="I1173">IFERROR(IF(G1173="","",INDEX(Avaliações!H$2:H$688,MATCH($A1173&amp;$G1173,Avaliações!$A$2:$A$688&amp;Avaliações!$G$2:$G$688,FALSE))),"")</f>
        <v/>
      </c>
      <c r="J1173" s="138" t="str">
        <f t="array" ref="J1173">IFERROR(IF(E1173="","",INDEX(Avaliações!I$2:I$1247,MATCH($A1173&amp;$G1173,Avaliações!$A$2:$A$1247&amp;Avaliações!$G$2:$G$1247,FALSE))),"")</f>
        <v/>
      </c>
      <c r="K1173" s="178"/>
    </row>
    <row r="1174" spans="1:11" x14ac:dyDescent="0.25">
      <c r="A1174" s="96"/>
      <c r="B1174" s="44" t="str">
        <f>IF(C1174="","",VLOOKUP($A1174,'Infos Gerais'!$A$2:$D$101,4,FALSE))</f>
        <v/>
      </c>
      <c r="C1174" s="5" t="str">
        <f>IF(A1174="","",VLOOKUP($A1174,'Infos Gerais'!$A$2:$I$101,7,FALSE))</f>
        <v/>
      </c>
      <c r="D1174" s="6" t="str">
        <f>IF(C1174="","",VLOOKUP($A1174,'Infos Gerais'!$A$2:$I$101,9,FALSE))</f>
        <v/>
      </c>
      <c r="E1174" s="7" t="str">
        <f t="array" ref="E1174">IFERROR(IF(G1174="","",INDEX(Avaliações!$E$2:$E$1247,MATCH(A1174&amp;G1174,Avaliações!$A$2:$A$1247&amp;Avaliações!$G$2:$G$1247,FALSE))),"")</f>
        <v/>
      </c>
      <c r="F1174" s="43" t="str">
        <f t="array" ref="F1174">IFERROR(IF(G1174="","",IF(INDEX(Avaliações!$F$2:$F$1247,MATCH(A1174&amp;G1174,Avaliações!$A$2:$A$1247&amp;Avaliações!$G$2:$G$1247,FALSE))=0,"",INDEX(Avaliações!$F$2:$F$1247,MATCH(A1174&amp;G1174,Avaliações!$A$2:$A$1247&amp;Avaliações!$G$2:$G$1247,FALSE)))),"")</f>
        <v/>
      </c>
      <c r="G1174" s="176"/>
      <c r="H1174" s="126"/>
      <c r="I1174" s="135" t="str">
        <f t="array" ref="I1174">IFERROR(IF(G1174="","",INDEX(Avaliações!H$2:H$688,MATCH($A1174&amp;$G1174,Avaliações!$A$2:$A$688&amp;Avaliações!$G$2:$G$688,FALSE))),"")</f>
        <v/>
      </c>
      <c r="J1174" s="138" t="str">
        <f t="array" ref="J1174">IFERROR(IF(E1174="","",INDEX(Avaliações!I$2:I$1247,MATCH($A1174&amp;$G1174,Avaliações!$A$2:$A$1247&amp;Avaliações!$G$2:$G$1247,FALSE))),"")</f>
        <v/>
      </c>
      <c r="K1174" s="178"/>
    </row>
    <row r="1175" spans="1:11" x14ac:dyDescent="0.25">
      <c r="A1175" s="96"/>
      <c r="B1175" s="44" t="str">
        <f>IF(C1175="","",VLOOKUP($A1175,'Infos Gerais'!$A$2:$D$101,4,FALSE))</f>
        <v/>
      </c>
      <c r="C1175" s="5" t="str">
        <f>IF(A1175="","",VLOOKUP($A1175,'Infos Gerais'!$A$2:$I$101,7,FALSE))</f>
        <v/>
      </c>
      <c r="D1175" s="6" t="str">
        <f>IF(C1175="","",VLOOKUP($A1175,'Infos Gerais'!$A$2:$I$101,9,FALSE))</f>
        <v/>
      </c>
      <c r="E1175" s="7" t="str">
        <f t="array" ref="E1175">IFERROR(IF(G1175="","",INDEX(Avaliações!$E$2:$E$1247,MATCH(A1175&amp;G1175,Avaliações!$A$2:$A$1247&amp;Avaliações!$G$2:$G$1247,FALSE))),"")</f>
        <v/>
      </c>
      <c r="F1175" s="43" t="str">
        <f t="array" ref="F1175">IFERROR(IF(G1175="","",IF(INDEX(Avaliações!$F$2:$F$1247,MATCH(A1175&amp;G1175,Avaliações!$A$2:$A$1247&amp;Avaliações!$G$2:$G$1247,FALSE))=0,"",INDEX(Avaliações!$F$2:$F$1247,MATCH(A1175&amp;G1175,Avaliações!$A$2:$A$1247&amp;Avaliações!$G$2:$G$1247,FALSE)))),"")</f>
        <v/>
      </c>
      <c r="G1175" s="176"/>
      <c r="H1175" s="126"/>
      <c r="I1175" s="135" t="str">
        <f t="array" ref="I1175">IFERROR(IF(G1175="","",INDEX(Avaliações!H$2:H$688,MATCH($A1175&amp;$G1175,Avaliações!$A$2:$A$688&amp;Avaliações!$G$2:$G$688,FALSE))),"")</f>
        <v/>
      </c>
      <c r="J1175" s="138" t="str">
        <f t="array" ref="J1175">IFERROR(IF(E1175="","",INDEX(Avaliações!I$2:I$1247,MATCH($A1175&amp;$G1175,Avaliações!$A$2:$A$1247&amp;Avaliações!$G$2:$G$1247,FALSE))),"")</f>
        <v/>
      </c>
      <c r="K1175" s="178"/>
    </row>
    <row r="1176" spans="1:11" x14ac:dyDescent="0.25">
      <c r="A1176" s="96"/>
      <c r="B1176" s="44" t="str">
        <f>IF(C1176="","",VLOOKUP($A1176,'Infos Gerais'!$A$2:$D$101,4,FALSE))</f>
        <v/>
      </c>
      <c r="C1176" s="5" t="str">
        <f>IF(A1176="","",VLOOKUP($A1176,'Infos Gerais'!$A$2:$I$101,7,FALSE))</f>
        <v/>
      </c>
      <c r="D1176" s="6" t="str">
        <f>IF(C1176="","",VLOOKUP($A1176,'Infos Gerais'!$A$2:$I$101,9,FALSE))</f>
        <v/>
      </c>
      <c r="E1176" s="7" t="str">
        <f t="array" ref="E1176">IFERROR(IF(G1176="","",INDEX(Avaliações!$E$2:$E$1247,MATCH(A1176&amp;G1176,Avaliações!$A$2:$A$1247&amp;Avaliações!$G$2:$G$1247,FALSE))),"")</f>
        <v/>
      </c>
      <c r="F1176" s="43" t="str">
        <f t="array" ref="F1176">IFERROR(IF(G1176="","",IF(INDEX(Avaliações!$F$2:$F$1247,MATCH(A1176&amp;G1176,Avaliações!$A$2:$A$1247&amp;Avaliações!$G$2:$G$1247,FALSE))=0,"",INDEX(Avaliações!$F$2:$F$1247,MATCH(A1176&amp;G1176,Avaliações!$A$2:$A$1247&amp;Avaliações!$G$2:$G$1247,FALSE)))),"")</f>
        <v/>
      </c>
      <c r="G1176" s="176"/>
      <c r="H1176" s="126"/>
      <c r="I1176" s="135" t="str">
        <f t="array" ref="I1176">IFERROR(IF(G1176="","",INDEX(Avaliações!H$2:H$688,MATCH($A1176&amp;$G1176,Avaliações!$A$2:$A$688&amp;Avaliações!$G$2:$G$688,FALSE))),"")</f>
        <v/>
      </c>
      <c r="J1176" s="138" t="str">
        <f t="array" ref="J1176">IFERROR(IF(E1176="","",INDEX(Avaliações!I$2:I$1247,MATCH($A1176&amp;$G1176,Avaliações!$A$2:$A$1247&amp;Avaliações!$G$2:$G$1247,FALSE))),"")</f>
        <v/>
      </c>
      <c r="K1176" s="178"/>
    </row>
    <row r="1177" spans="1:11" x14ac:dyDescent="0.25">
      <c r="A1177" s="96"/>
      <c r="B1177" s="44" t="str">
        <f>IF(C1177="","",VLOOKUP($A1177,'Infos Gerais'!$A$2:$D$101,4,FALSE))</f>
        <v/>
      </c>
      <c r="C1177" s="5" t="str">
        <f>IF(A1177="","",VLOOKUP($A1177,'Infos Gerais'!$A$2:$I$101,7,FALSE))</f>
        <v/>
      </c>
      <c r="D1177" s="6" t="str">
        <f>IF(C1177="","",VLOOKUP($A1177,'Infos Gerais'!$A$2:$I$101,9,FALSE))</f>
        <v/>
      </c>
      <c r="E1177" s="7" t="str">
        <f t="array" ref="E1177">IFERROR(IF(G1177="","",INDEX(Avaliações!$E$2:$E$1247,MATCH(A1177&amp;G1177,Avaliações!$A$2:$A$1247&amp;Avaliações!$G$2:$G$1247,FALSE))),"")</f>
        <v/>
      </c>
      <c r="F1177" s="43" t="str">
        <f t="array" ref="F1177">IFERROR(IF(G1177="","",IF(INDEX(Avaliações!$F$2:$F$1247,MATCH(A1177&amp;G1177,Avaliações!$A$2:$A$1247&amp;Avaliações!$G$2:$G$1247,FALSE))=0,"",INDEX(Avaliações!$F$2:$F$1247,MATCH(A1177&amp;G1177,Avaliações!$A$2:$A$1247&amp;Avaliações!$G$2:$G$1247,FALSE)))),"")</f>
        <v/>
      </c>
      <c r="G1177" s="176"/>
      <c r="H1177" s="126"/>
      <c r="I1177" s="135" t="str">
        <f t="array" ref="I1177">IFERROR(IF(G1177="","",INDEX(Avaliações!H$2:H$688,MATCH($A1177&amp;$G1177,Avaliações!$A$2:$A$688&amp;Avaliações!$G$2:$G$688,FALSE))),"")</f>
        <v/>
      </c>
      <c r="J1177" s="138" t="str">
        <f t="array" ref="J1177">IFERROR(IF(E1177="","",INDEX(Avaliações!I$2:I$1247,MATCH($A1177&amp;$G1177,Avaliações!$A$2:$A$1247&amp;Avaliações!$G$2:$G$1247,FALSE))),"")</f>
        <v/>
      </c>
      <c r="K1177" s="178"/>
    </row>
    <row r="1178" spans="1:11" x14ac:dyDescent="0.25">
      <c r="A1178" s="96"/>
      <c r="B1178" s="44" t="str">
        <f>IF(C1178="","",VLOOKUP($A1178,'Infos Gerais'!$A$2:$D$101,4,FALSE))</f>
        <v/>
      </c>
      <c r="C1178" s="5" t="str">
        <f>IF(A1178="","",VLOOKUP($A1178,'Infos Gerais'!$A$2:$I$101,7,FALSE))</f>
        <v/>
      </c>
      <c r="D1178" s="6" t="str">
        <f>IF(C1178="","",VLOOKUP($A1178,'Infos Gerais'!$A$2:$I$101,9,FALSE))</f>
        <v/>
      </c>
      <c r="E1178" s="7" t="str">
        <f t="array" ref="E1178">IFERROR(IF(G1178="","",INDEX(Avaliações!$E$2:$E$1247,MATCH(A1178&amp;G1178,Avaliações!$A$2:$A$1247&amp;Avaliações!$G$2:$G$1247,FALSE))),"")</f>
        <v/>
      </c>
      <c r="F1178" s="43" t="str">
        <f t="array" ref="F1178">IFERROR(IF(G1178="","",IF(INDEX(Avaliações!$F$2:$F$1247,MATCH(A1178&amp;G1178,Avaliações!$A$2:$A$1247&amp;Avaliações!$G$2:$G$1247,FALSE))=0,"",INDEX(Avaliações!$F$2:$F$1247,MATCH(A1178&amp;G1178,Avaliações!$A$2:$A$1247&amp;Avaliações!$G$2:$G$1247,FALSE)))),"")</f>
        <v/>
      </c>
      <c r="G1178" s="176"/>
      <c r="H1178" s="126"/>
      <c r="I1178" s="135" t="str">
        <f t="array" ref="I1178">IFERROR(IF(G1178="","",INDEX(Avaliações!H$2:H$688,MATCH($A1178&amp;$G1178,Avaliações!$A$2:$A$688&amp;Avaliações!$G$2:$G$688,FALSE))),"")</f>
        <v/>
      </c>
      <c r="J1178" s="138" t="str">
        <f t="array" ref="J1178">IFERROR(IF(E1178="","",INDEX(Avaliações!I$2:I$1247,MATCH($A1178&amp;$G1178,Avaliações!$A$2:$A$1247&amp;Avaliações!$G$2:$G$1247,FALSE))),"")</f>
        <v/>
      </c>
      <c r="K1178" s="178"/>
    </row>
    <row r="1179" spans="1:11" x14ac:dyDescent="0.25">
      <c r="A1179" s="91"/>
    </row>
    <row r="1180" spans="1:11" x14ac:dyDescent="0.25"/>
    <row r="1181" spans="1:11" x14ac:dyDescent="0.25"/>
    <row r="1182" spans="1:11" x14ac:dyDescent="0.25"/>
    <row r="1183" spans="1:11" x14ac:dyDescent="0.25"/>
    <row r="1184" spans="1:11" x14ac:dyDescent="0.25"/>
    <row r="1185" x14ac:dyDescent="0.25"/>
    <row r="1186" x14ac:dyDescent="0.25"/>
    <row r="1187" x14ac:dyDescent="0.25"/>
    <row r="1188" x14ac:dyDescent="0.25"/>
    <row r="1189" x14ac:dyDescent="0.25"/>
    <row r="1190" x14ac:dyDescent="0.25"/>
  </sheetData>
  <sheetProtection autoFilter="0"/>
  <autoFilter ref="A1:K1178">
    <sortState ref="A2:K1178">
      <sortCondition ref="A1:A1178"/>
    </sortState>
  </autoFilter>
  <dataValidations count="2">
    <dataValidation type="list" allowBlank="1" showInputMessage="1" showErrorMessage="1" sqref="A2:A1178">
      <formula1>Codigo</formula1>
    </dataValidation>
    <dataValidation type="list" allowBlank="1" showInputMessage="1" showErrorMessage="1" sqref="H2:H1178">
      <formula1>Relatorios</formula1>
    </dataValidation>
  </dataValidations>
  <hyperlinks>
    <hyperlink ref="K474" r:id="rId1"/>
    <hyperlink ref="K596" r:id="rId2"/>
    <hyperlink ref="K597" r:id="rId3"/>
    <hyperlink ref="K598" r:id="rId4"/>
    <hyperlink ref="K549" r:id="rId5"/>
    <hyperlink ref="K599" r:id="rId6"/>
    <hyperlink ref="K600" r:id="rId7"/>
    <hyperlink ref="K601" r:id="rId8"/>
    <hyperlink ref="K242" r:id="rId9"/>
    <hyperlink ref="K243" r:id="rId10"/>
    <hyperlink ref="K244" r:id="rId11"/>
    <hyperlink ref="K245" r:id="rId12"/>
    <hyperlink ref="K246" r:id="rId13"/>
    <hyperlink ref="K247" r:id="rId14"/>
    <hyperlink ref="K248" r:id="rId15"/>
    <hyperlink ref="K249" r:id="rId16"/>
    <hyperlink ref="K250" r:id="rId17"/>
    <hyperlink ref="K168" r:id="rId18"/>
    <hyperlink ref="K169" r:id="rId19"/>
    <hyperlink ref="K170" r:id="rId20"/>
    <hyperlink ref="K171" r:id="rId21"/>
    <hyperlink ref="K172" r:id="rId22"/>
    <hyperlink ref="K174" r:id="rId23"/>
    <hyperlink ref="K173" r:id="rId24"/>
    <hyperlink ref="K175" r:id="rId25"/>
    <hyperlink ref="K176" r:id="rId26"/>
    <hyperlink ref="K177" r:id="rId27"/>
    <hyperlink ref="K178" r:id="rId28"/>
    <hyperlink ref="K179" r:id="rId29"/>
    <hyperlink ref="K182" r:id="rId30"/>
    <hyperlink ref="K181" r:id="rId31"/>
    <hyperlink ref="K183" r:id="rId32"/>
    <hyperlink ref="K184" r:id="rId33"/>
    <hyperlink ref="K186" r:id="rId34"/>
    <hyperlink ref="K185" r:id="rId35"/>
    <hyperlink ref="K303" r:id="rId36"/>
    <hyperlink ref="K302" r:id="rId37"/>
    <hyperlink ref="K301" r:id="rId38"/>
    <hyperlink ref="K307" r:id="rId39"/>
    <hyperlink ref="K306" r:id="rId40"/>
    <hyperlink ref="K305" r:id="rId41"/>
    <hyperlink ref="K304" r:id="rId42"/>
    <hyperlink ref="K30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251" r:id="rId64"/>
    <hyperlink ref="K252" r:id="rId65"/>
    <hyperlink ref="K253" r:id="rId66"/>
    <hyperlink ref="K254" r:id="rId67"/>
    <hyperlink ref="K255" r:id="rId68"/>
    <hyperlink ref="K180" r:id="rId69"/>
    <hyperlink ref="K559" r:id="rId70"/>
    <hyperlink ref="K560" r:id="rId71"/>
    <hyperlink ref="K189" r:id="rId72"/>
    <hyperlink ref="K188" r:id="rId73"/>
    <hyperlink ref="K190" r:id="rId74"/>
    <hyperlink ref="K191" r:id="rId75"/>
    <hyperlink ref="K193" r:id="rId76"/>
    <hyperlink ref="K192" r:id="rId77"/>
    <hyperlink ref="K187" r:id="rId78"/>
    <hyperlink ref="K558" r:id="rId79"/>
    <hyperlink ref="K552" r:id="rId80"/>
    <hyperlink ref="K553" r:id="rId81"/>
    <hyperlink ref="K554" r:id="rId82"/>
    <hyperlink ref="K555" r:id="rId83"/>
    <hyperlink ref="K556" r:id="rId84"/>
    <hyperlink ref="K557" r:id="rId85"/>
    <hyperlink ref="K590" r:id="rId86"/>
    <hyperlink ref="K591" r:id="rId87"/>
    <hyperlink ref="K592" r:id="rId88"/>
    <hyperlink ref="K535" r:id="rId89"/>
    <hyperlink ref="K561" r:id="rId90"/>
    <hyperlink ref="K562" r:id="rId91"/>
    <hyperlink ref="K194" r:id="rId92"/>
    <hyperlink ref="K195" r:id="rId93"/>
    <hyperlink ref="K196" r:id="rId94"/>
    <hyperlink ref="K197" r:id="rId95"/>
    <hyperlink ref="K198" r:id="rId96"/>
    <hyperlink ref="K199" r:id="rId97"/>
    <hyperlink ref="K200" r:id="rId98"/>
    <hyperlink ref="K563" r:id="rId99"/>
    <hyperlink ref="K89" r:id="rId100"/>
    <hyperlink ref="K90" r:id="rId101"/>
    <hyperlink ref="K91" r:id="rId102"/>
    <hyperlink ref="K92" r:id="rId103"/>
    <hyperlink ref="K93" r:id="rId104"/>
    <hyperlink ref="K94" r:id="rId105"/>
    <hyperlink ref="K95" r:id="rId106"/>
    <hyperlink ref="K96" r:id="rId107"/>
    <hyperlink ref="K97" r:id="rId108"/>
    <hyperlink ref="K98" r:id="rId109"/>
    <hyperlink ref="K99" r:id="rId110"/>
    <hyperlink ref="K256" r:id="rId111"/>
    <hyperlink ref="K257" r:id="rId112"/>
    <hyperlink ref="K258" r:id="rId113"/>
    <hyperlink ref="K259" r:id="rId114"/>
    <hyperlink ref="K260" r:id="rId115"/>
    <hyperlink ref="K261" r:id="rId116"/>
    <hyperlink ref="K262" r:id="rId117"/>
    <hyperlink ref="K263" r:id="rId118"/>
    <hyperlink ref="K264" r:id="rId119"/>
    <hyperlink ref="K201" r:id="rId120"/>
    <hyperlink ref="K204" r:id="rId121"/>
    <hyperlink ref="K205" r:id="rId122"/>
    <hyperlink ref="K202" r:id="rId123"/>
    <hyperlink ref="K310" r:id="rId124"/>
    <hyperlink ref="K311" r:id="rId125"/>
    <hyperlink ref="K309" r:id="rId126"/>
    <hyperlink ref="K314" r:id="rId127"/>
    <hyperlink ref="K315" r:id="rId128"/>
    <hyperlink ref="K313" r:id="rId129"/>
    <hyperlink ref="K318" r:id="rId130"/>
    <hyperlink ref="K317" r:id="rId131"/>
    <hyperlink ref="K319" r:id="rId132"/>
    <hyperlink ref="K321" r:id="rId133"/>
    <hyperlink ref="K322" r:id="rId134"/>
    <hyperlink ref="K323" r:id="rId135"/>
    <hyperlink ref="K326" r:id="rId136"/>
    <hyperlink ref="K327" r:id="rId137"/>
    <hyperlink ref="K325" r:id="rId138"/>
    <hyperlink ref="K100" r:id="rId139"/>
    <hyperlink ref="K265" r:id="rId140"/>
    <hyperlink ref="K266" r:id="rId141"/>
    <hyperlink ref="K267" r:id="rId142"/>
    <hyperlink ref="K268" r:id="rId143"/>
    <hyperlink ref="K101" r:id="rId144"/>
    <hyperlink ref="K102" r:id="rId145"/>
    <hyperlink ref="K103" r:id="rId146"/>
    <hyperlink ref="K104" r:id="rId147"/>
    <hyperlink ref="K593" r:id="rId148"/>
    <hyperlink ref="K594" r:id="rId149"/>
    <hyperlink ref="K595" r:id="rId150"/>
    <hyperlink ref="K602" r:id="rId151"/>
    <hyperlink ref="K603" r:id="rId152"/>
    <hyperlink ref="K604" r:id="rId153"/>
    <hyperlink ref="K605" r:id="rId154"/>
    <hyperlink ref="K606" r:id="rId155"/>
    <hyperlink ref="K607" r:id="rId156"/>
    <hyperlink ref="K312" r:id="rId157"/>
    <hyperlink ref="K316" r:id="rId158"/>
    <hyperlink ref="K320" r:id="rId159"/>
    <hyperlink ref="K324" r:id="rId160"/>
    <hyperlink ref="K328" r:id="rId161"/>
    <hyperlink ref="K330" r:id="rId162"/>
    <hyperlink ref="K329" r:id="rId163"/>
    <hyperlink ref="K331" r:id="rId164"/>
    <hyperlink ref="K608" r:id="rId165"/>
    <hyperlink ref="K609" r:id="rId166"/>
    <hyperlink ref="K610" r:id="rId167"/>
    <hyperlink ref="K332" r:id="rId168"/>
    <hyperlink ref="K269" r:id="rId169"/>
    <hyperlink ref="K270" r:id="rId170" display="https://www.secult.mg.gov.br/download/category/6-contratos-de-gestao?download=3246:13-relatorio-gerencial-de-resultados"/>
    <hyperlink ref="K271" r:id="rId171"/>
    <hyperlink ref="K272" r:id="rId172"/>
    <hyperlink ref="K206" r:id="rId173"/>
    <hyperlink ref="K209" r:id="rId174"/>
    <hyperlink ref="K210" r:id="rId175"/>
    <hyperlink ref="K211" r:id="rId176"/>
    <hyperlink ref="K212" r:id="rId177"/>
    <hyperlink ref="K213" r:id="rId178"/>
    <hyperlink ref="K105" r:id="rId179"/>
    <hyperlink ref="K106" r:id="rId180"/>
    <hyperlink ref="K611" r:id="rId181"/>
    <hyperlink ref="K612" r:id="rId182"/>
    <hyperlink ref="K613" r:id="rId183"/>
    <hyperlink ref="K107" r:id="rId184"/>
    <hyperlink ref="K108" r:id="rId185"/>
    <hyperlink ref="K109" r:id="rId186"/>
    <hyperlink ref="K110" r:id="rId187"/>
    <hyperlink ref="K333" r:id="rId188"/>
    <hyperlink ref="K334" r:id="rId189"/>
    <hyperlink ref="K335" r:id="rId190"/>
    <hyperlink ref="K336" r:id="rId191"/>
    <hyperlink ref="K111" r:id="rId192"/>
    <hyperlink ref="K273" r:id="rId193"/>
    <hyperlink ref="K274" r:id="rId194"/>
    <hyperlink ref="K275" r:id="rId195"/>
    <hyperlink ref="K276" r:id="rId196"/>
    <hyperlink ref="K214" r:id="rId197"/>
    <hyperlink ref="K215" r:id="rId198"/>
    <hyperlink ref="K216" r:id="rId199"/>
    <hyperlink ref="K218" r:id="rId200"/>
    <hyperlink ref="K112" r:id="rId201"/>
    <hyperlink ref="K113" r:id="rId202"/>
    <hyperlink ref="K114" r:id="rId203"/>
    <hyperlink ref="K115" r:id="rId204"/>
    <hyperlink ref="K116" r:id="rId205"/>
    <hyperlink ref="K616" r:id="rId206"/>
    <hyperlink ref="K617" r:id="rId207"/>
    <hyperlink ref="K615" r:id="rId208"/>
    <hyperlink ref="K620" r:id="rId209"/>
    <hyperlink ref="K621" r:id="rId210"/>
    <hyperlink ref="K619" r:id="rId211"/>
    <hyperlink ref="K618" r:id="rId212"/>
  </hyperlinks>
  <pageMargins left="0.511811024" right="0.511811024" top="0.78740157499999996" bottom="0.78740157499999996" header="0.31496062000000002" footer="0.31496062000000002"/>
  <pageSetup orientation="portrait" r:id="rId2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topLeftCell="A275" workbookViewId="0">
      <selection activeCell="B309" sqref="B309"/>
    </sheetView>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1155</v>
      </c>
      <c r="B1" t="s">
        <v>1156</v>
      </c>
      <c r="C1" t="s">
        <v>1157</v>
      </c>
      <c r="D1" t="s">
        <v>1158</v>
      </c>
      <c r="E1" t="s">
        <v>1159</v>
      </c>
    </row>
    <row r="2" spans="1:5" x14ac:dyDescent="0.25">
      <c r="A2" t="str">
        <f ca="1">SUBSTITUTE(OFFSET(Instrumentos!$A$1,ROW()-1,),"-","_")</f>
        <v>CG_001/2018</v>
      </c>
      <c r="B2" t="str">
        <f ca="1">IFERROR(SUBSTITUTE(C2,LEFT(C2,FIND("º",C2,1)+1),""),C2)</f>
        <v>Contrato de Gestão</v>
      </c>
      <c r="C2" t="str">
        <f ca="1">IF(OFFSET(Instrumentos!$E$1,ROW()-1,)=0,"",OFFSET(Instrumentos!$E$1,ROW()-1,))</f>
        <v>Contrato de Gestão</v>
      </c>
      <c r="D2" t="str">
        <f>IF(INDEX(Instrumentos!I1:I383,ROW())=0,"",INDEX(Instrumentos!I1:I383,ROW()))</f>
        <v>https://drive.google.com/file/d/1F8YFTplFTvopI7tN_8KodEMrR83HGAum/view</v>
      </c>
    </row>
    <row r="3" spans="1:5" x14ac:dyDescent="0.25">
      <c r="A3" t="str">
        <f ca="1">SUBSTITUTE(OFFSET(Instrumentos!$A$1,ROW()-1,),"-","_")</f>
        <v>CG_002/2019</v>
      </c>
      <c r="B3" t="str">
        <f t="shared" ref="B3:B66" ca="1" si="0">IFERROR(SUBSTITUTE(C3,LEFT(C3,FIND("º",C3,1)+1),""),C3)</f>
        <v>Contrato de Gestão</v>
      </c>
      <c r="C3" t="str">
        <f ca="1">IF(OFFSET(Instrumentos!$E$1,ROW()-1,)=0,"",OFFSET(Instrumentos!$E$1,ROW()-1,))</f>
        <v>Contrato de Gestão</v>
      </c>
      <c r="D3" t="str">
        <f>IF(INDEX(Instrumentos!I2:I385,ROW())=0,"",INDEX(Instrumentos!I2:I385,ROW()))</f>
        <v>http://www.seguranca.mg.gov.br/images/2019/DEZEMBRO/II%20Termo%20Aditivo%20ao%20Contrato%20de%20Gesto%20n%2002-2019.pdf</v>
      </c>
    </row>
    <row r="4" spans="1:5" x14ac:dyDescent="0.25">
      <c r="A4" t="str">
        <f ca="1">SUBSTITUTE(OFFSET(Instrumentos!$A$1,ROW()-1,),"-","_")</f>
        <v>CG_002/2019</v>
      </c>
      <c r="B4" t="str">
        <f t="shared" ca="1" si="0"/>
        <v>Termo Aditivo</v>
      </c>
      <c r="C4" t="str">
        <f ca="1">IF(OFFSET(Instrumentos!$E$1,ROW()-1,)=0,"",OFFSET(Instrumentos!$E$1,ROW()-1,))</f>
        <v>2º Termo Aditivo</v>
      </c>
      <c r="D4" t="str">
        <f>IF(INDEX(Instrumentos!I3:I386,ROW())=0,"",INDEX(Instrumentos!I3:I386,ROW()))</f>
        <v>https://docs.google.com/uc?export=download&amp;id=1IvlRmrzy2Zs878xSI2Gr6lyti5-SF-xF</v>
      </c>
    </row>
    <row r="5" spans="1:5" x14ac:dyDescent="0.25">
      <c r="A5" t="str">
        <f ca="1">SUBSTITUTE(OFFSET(Instrumentos!$A$1,ROW()-1,),"-","_")</f>
        <v>CG_002/2019</v>
      </c>
      <c r="B5" t="str">
        <f t="shared" ca="1" si="0"/>
        <v>Termo Aditivo</v>
      </c>
      <c r="C5" t="str">
        <f ca="1">IF(OFFSET(Instrumentos!$E$1,ROW()-1,)=0,"",OFFSET(Instrumentos!$E$1,ROW()-1,))</f>
        <v>3º Termo Aditivo</v>
      </c>
      <c r="D5" t="str">
        <f>IF(INDEX(Instrumentos!I4:I387,ROW())=0,"",INDEX(Instrumentos!I4:I387,ROW()))</f>
        <v>https://docs.google.com/uc?export=download&amp;id=1NAGbyMtwx3Oe4h21gD1O5m8VBySBHSyT</v>
      </c>
    </row>
    <row r="6" spans="1:5" x14ac:dyDescent="0.25">
      <c r="A6" t="str">
        <f ca="1">SUBSTITUTE(OFFSET(Instrumentos!$A$1,ROW()-1,),"-","_")</f>
        <v>CG_002/2019</v>
      </c>
      <c r="B6" t="str">
        <f t="shared" ca="1" si="0"/>
        <v>Termo Aditivo</v>
      </c>
      <c r="C6" t="str">
        <f ca="1">IF(OFFSET(Instrumentos!$E$1,ROW()-1,)=0,"",OFFSET(Instrumentos!$E$1,ROW()-1,))</f>
        <v>4º Termo Aditivo</v>
      </c>
      <c r="D6" t="str">
        <f>IF(INDEX(Instrumentos!I5:I388,ROW())=0,"",INDEX(Instrumentos!I5:I388,ROW()))</f>
        <v>https://docs.google.com/uc?export=download&amp;id=17XSab1U9EAsqmDD9FWrT8XRiOVlPuDU3</v>
      </c>
    </row>
    <row r="7" spans="1:5" x14ac:dyDescent="0.25">
      <c r="A7" t="str">
        <f ca="1">SUBSTITUTE(OFFSET(Instrumentos!$A$1,ROW()-1,),"-","_")</f>
        <v>CG_002/2019</v>
      </c>
      <c r="B7" t="str">
        <f t="shared" ca="1" si="0"/>
        <v>Termo Aditivo</v>
      </c>
      <c r="C7" t="str">
        <f ca="1">IF(OFFSET(Instrumentos!$E$1,ROW()-1,)=0,"",OFFSET(Instrumentos!$E$1,ROW()-1,))</f>
        <v>5º Termo Aditivo</v>
      </c>
      <c r="D7" t="str">
        <f>IF(INDEX(Instrumentos!I6:I389,ROW())=0,"",INDEX(Instrumentos!I6:I389,ROW()))</f>
        <v>https://docs.google.com/uc?export=download&amp;id=1PneS0eipVHLgYsLVyBIl6C03HJxtl5vP</v>
      </c>
    </row>
    <row r="8" spans="1:5" x14ac:dyDescent="0.25">
      <c r="A8" t="str">
        <f ca="1">SUBSTITUTE(OFFSET(Instrumentos!$A$1,ROW()-1,),"-","_")</f>
        <v>CG_002/2019</v>
      </c>
      <c r="B8" t="str">
        <f t="shared" ca="1" si="0"/>
        <v>Termo Aditivo</v>
      </c>
      <c r="C8" t="str">
        <f ca="1">IF(OFFSET(Instrumentos!$E$1,ROW()-1,)=0,"",OFFSET(Instrumentos!$E$1,ROW()-1,))</f>
        <v>6º Termo Aditivo</v>
      </c>
      <c r="D8" t="str">
        <f>IF(INDEX(Instrumentos!I7:I390,ROW())=0,"",INDEX(Instrumentos!I7:I390,ROW()))</f>
        <v>https://docs.google.com/uc?export=download&amp;id=1jn7TS8dmOvsXQBPf-uRw9QTW6zkZKtE9</v>
      </c>
    </row>
    <row r="9" spans="1:5" x14ac:dyDescent="0.25">
      <c r="A9" t="str">
        <f ca="1">SUBSTITUTE(OFFSET(Instrumentos!$A$1,ROW()-1,),"-","_")</f>
        <v>CG_002/2019</v>
      </c>
      <c r="B9" t="str">
        <f t="shared" ca="1" si="0"/>
        <v>Termo de Alteração Simples</v>
      </c>
      <c r="C9" t="str">
        <f ca="1">IF(OFFSET(Instrumentos!$E$1,ROW()-1,)=0,"",OFFSET(Instrumentos!$E$1,ROW()-1,))</f>
        <v>1º Termo de Alteração Simples</v>
      </c>
      <c r="D9" t="str">
        <f>IF(INDEX(Instrumentos!I8:I391,ROW())=0,"",INDEX(Instrumentos!I8:I391,ROW()))</f>
        <v>https://docs.google.com/uc?export=download&amp;id=1OoC-VOxWjldO6O6sYQinMVCzAYMhX6AX</v>
      </c>
    </row>
    <row r="10" spans="1:5" x14ac:dyDescent="0.25">
      <c r="A10" t="str">
        <f ca="1">SUBSTITUTE(OFFSET(Instrumentos!$A$1,ROW()-1,),"-","_")</f>
        <v>CG_002/2019</v>
      </c>
      <c r="B10" t="str">
        <f t="shared" ca="1" si="0"/>
        <v>Termo de Alteração Simples</v>
      </c>
      <c r="C10" t="str">
        <f ca="1">IF(OFFSET(Instrumentos!$E$1,ROW()-1,)=0,"",OFFSET(Instrumentos!$E$1,ROW()-1,))</f>
        <v>2º Termo de Alteração Simples</v>
      </c>
      <c r="D10" t="str">
        <f>IF(INDEX(Instrumentos!I9:I392,ROW())=0,"",INDEX(Instrumentos!I9:I392,ROW()))</f>
        <v>http://www.seguranca.mg.gov.br/images/2022/Dezembro/VII%20Termo%20Aditivo%20ao%20Contrato%20de%20Gesto%20n%2002_2019.pdf</v>
      </c>
    </row>
    <row r="11" spans="1:5" x14ac:dyDescent="0.25">
      <c r="A11" t="str">
        <f ca="1">SUBSTITUTE(OFFSET(Instrumentos!$A$1,ROW()-1,),"-","_")</f>
        <v>CG_002/2019</v>
      </c>
      <c r="B11" t="str">
        <f t="shared" ca="1" si="0"/>
        <v>Termo de Alteração Simples</v>
      </c>
      <c r="C11" t="str">
        <f ca="1">IF(OFFSET(Instrumentos!$E$1,ROW()-1,)=0,"",OFFSET(Instrumentos!$E$1,ROW()-1,))</f>
        <v>3º Termo de Alteração Simples</v>
      </c>
      <c r="D11" t="str">
        <f>IF(INDEX(Instrumentos!I10:I393,ROW())=0,"",INDEX(Instrumentos!I10:I393,ROW()))</f>
        <v>https://www.seguranca.mg.gov.br/images/seds_docs/Prevencao/SEI_63300425_Termo_de_Alteracao_Simples_n__05_2023.pdf</v>
      </c>
    </row>
    <row r="12" spans="1:5" x14ac:dyDescent="0.25">
      <c r="A12" t="str">
        <f ca="1">SUBSTITUTE(OFFSET(Instrumentos!$A$1,ROW()-1,),"-","_")</f>
        <v>CG_002/2019</v>
      </c>
      <c r="B12" t="str">
        <f t="shared" ca="1" si="0"/>
        <v>Termo de Alteração Simples</v>
      </c>
      <c r="C12" t="str">
        <f ca="1">IF(OFFSET(Instrumentos!$E$1,ROW()-1,)=0,"",OFFSET(Instrumentos!$E$1,ROW()-1,))</f>
        <v>4º Termo de Alteração Simples</v>
      </c>
      <c r="D12" t="str">
        <f>IF(INDEX(Instrumentos!I11:I394,ROW())=0,"",INDEX(Instrumentos!I11:I394,ROW()))</f>
        <v>https://www.seguranca.mg.gov.br/images/2023/Dezembro/VIII_Termo_Aditivo_ao_Contrato_de_Gest%C3%A3o_n%C2%BA_02_2019.pdf</v>
      </c>
    </row>
    <row r="13" spans="1:5" x14ac:dyDescent="0.25">
      <c r="A13" t="str">
        <f ca="1">SUBSTITUTE(OFFSET(Instrumentos!$A$1,ROW()-1,),"-","_")</f>
        <v>CG_002/2019</v>
      </c>
      <c r="B13" t="str">
        <f t="shared" ca="1" si="0"/>
        <v>Termo de Apostilamento</v>
      </c>
      <c r="C13" t="str">
        <f ca="1">IF(OFFSET(Instrumentos!$E$1,ROW()-1,)=0,"",OFFSET(Instrumentos!$E$1,ROW()-1,))</f>
        <v>1º Termo de Apostilamento</v>
      </c>
      <c r="D13" t="str">
        <f>IF(INDEX(Instrumentos!I12:I395,ROW())=0,"",INDEX(Instrumentos!I12:I395,ROW()))</f>
        <v>https://drive.google.com/file/d/120u0xq7kMXKM-Ix4Ko1Vi34cBXLiZIEx/view</v>
      </c>
    </row>
    <row r="14" spans="1:5" x14ac:dyDescent="0.25">
      <c r="A14" t="str">
        <f ca="1">SUBSTITUTE(OFFSET(Instrumentos!$A$1,ROW()-1,),"-","_")</f>
        <v>CG_002/2019</v>
      </c>
      <c r="B14" t="str">
        <f t="shared" ca="1" si="0"/>
        <v>Termo de Apostilamento</v>
      </c>
      <c r="C14" t="str">
        <f ca="1">IF(OFFSET(Instrumentos!$E$1,ROW()-1,)=0,"",OFFSET(Instrumentos!$E$1,ROW()-1,))</f>
        <v>2º Termo de Apostilamento</v>
      </c>
      <c r="D14" t="str">
        <f>IF(INDEX(Instrumentos!I13:I396,ROW())=0,"",INDEX(Instrumentos!I13:I396,ROW()))</f>
        <v>https://drive.google.com/file/d/1fEag7FUDGzNeu6E_BpXQuVVqTtLNu98E/view</v>
      </c>
    </row>
    <row r="15" spans="1:5" x14ac:dyDescent="0.25">
      <c r="A15" t="str">
        <f ca="1">SUBSTITUTE(OFFSET(Instrumentos!$A$1,ROW()-1,),"-","_")</f>
        <v>CG_002/2019</v>
      </c>
      <c r="B15" t="str">
        <f t="shared" ca="1" si="0"/>
        <v>Termo de Apostilamento</v>
      </c>
      <c r="C15" t="str">
        <f ca="1">IF(OFFSET(Instrumentos!$E$1,ROW()-1,)=0,"",OFFSET(Instrumentos!$E$1,ROW()-1,))</f>
        <v>3º Termo de Apostilamento</v>
      </c>
      <c r="D15" t="str">
        <f>IF(INDEX(Instrumentos!I14:I397,ROW())=0,"",INDEX(Instrumentos!I14:I397,ROW()))</f>
        <v>https://drive.google.com/file/d/1Mn1BVwaNpBs8XcmQT3o6ApNmKx-gAVfN/view</v>
      </c>
    </row>
    <row r="16" spans="1:5" x14ac:dyDescent="0.25">
      <c r="A16" t="str">
        <f ca="1">SUBSTITUTE(OFFSET(Instrumentos!$A$1,ROW()-1,),"-","_")</f>
        <v>CG_002/2019</v>
      </c>
      <c r="B16" t="str">
        <f t="shared" ca="1" si="0"/>
        <v>Termo de Apostilamento</v>
      </c>
      <c r="C16" t="str">
        <f ca="1">IF(OFFSET(Instrumentos!$E$1,ROW()-1,)=0,"",OFFSET(Instrumentos!$E$1,ROW()-1,))</f>
        <v>4º Termo de Apostilamento</v>
      </c>
      <c r="D16" t="str">
        <f>IF(INDEX(Instrumentos!I15:I398,ROW())=0,"",INDEX(Instrumentos!I15:I398,ROW()))</f>
        <v>https://drive.google.com/file/d/11rFOouzu5BAVVAe-YCuU1dBHgJ9Xl3nn/view</v>
      </c>
    </row>
    <row r="17" spans="1:4" x14ac:dyDescent="0.25">
      <c r="A17" t="str">
        <f ca="1">SUBSTITUTE(OFFSET(Instrumentos!$A$1,ROW()-1,),"-","_")</f>
        <v>CG_002/2019</v>
      </c>
      <c r="B17" t="str">
        <f t="shared" ca="1" si="0"/>
        <v>Termo de Apostilamento</v>
      </c>
      <c r="C17" t="str">
        <f ca="1">IF(OFFSET(Instrumentos!$E$1,ROW()-1,)=0,"",OFFSET(Instrumentos!$E$1,ROW()-1,))</f>
        <v>5º Termo de Apostilamento</v>
      </c>
      <c r="D17" t="str">
        <f>IF(INDEX(Instrumentos!I16:I399,ROW())=0,"",INDEX(Instrumentos!I16:I399,ROW()))</f>
        <v>https://fcs.mg.gov.br/wp-content/uploads/2022/12/4o-Termo-Aditivo.pdf</v>
      </c>
    </row>
    <row r="18" spans="1:4" x14ac:dyDescent="0.25">
      <c r="A18" t="str">
        <f ca="1">SUBSTITUTE(OFFSET(Instrumentos!$A$1,ROW()-1,),"-","_")</f>
        <v>CG_002/2019</v>
      </c>
      <c r="B18" t="str">
        <f t="shared" ca="1" si="0"/>
        <v>Termo Aditivo</v>
      </c>
      <c r="C18" t="str">
        <f ca="1">IF(OFFSET(Instrumentos!$E$1,ROW()-1,)=0,"",OFFSET(Instrumentos!$E$1,ROW()-1,))</f>
        <v>7º Termo Aditivo</v>
      </c>
      <c r="D18" t="str">
        <f>IF(INDEX(Instrumentos!I17:I400,ROW())=0,"",INDEX(Instrumentos!I17:I400,ROW()))</f>
        <v>https://fcs.mg.gov.br/wp-content/uploads/2023/09/6o-TA-Assinado.pdf</v>
      </c>
    </row>
    <row r="19" spans="1:4" x14ac:dyDescent="0.25">
      <c r="A19" t="str">
        <f ca="1">SUBSTITUTE(OFFSET(Instrumentos!$A$1,ROW()-1,),"-","_")</f>
        <v>CG_002/2019</v>
      </c>
      <c r="B19" t="str">
        <f t="shared" ca="1" si="0"/>
        <v>Termo de Apostilamento</v>
      </c>
      <c r="C19" t="str">
        <f ca="1">IF(OFFSET(Instrumentos!$E$1,ROW()-1,)=0,"",OFFSET(Instrumentos!$E$1,ROW()-1,))</f>
        <v>6º Termo de Apostilamento</v>
      </c>
      <c r="D19" t="str">
        <f>IF(INDEX(Instrumentos!I18:I401,ROW())=0,"",INDEX(Instrumentos!I18:I401,ROW()))</f>
        <v>https://fcs.mg.gov.br/wp-content/uploads/2022/12/2o-Termo-de-alterac%CC%A7a%CC%83o-Simples.pdf</v>
      </c>
    </row>
    <row r="20" spans="1:4" x14ac:dyDescent="0.25">
      <c r="A20" t="str">
        <f ca="1">SUBSTITUTE(OFFSET(Instrumentos!$A$1,ROW()-1,),"-","_")</f>
        <v>CG_002/2019</v>
      </c>
      <c r="B20" t="str">
        <f t="shared" ca="1" si="0"/>
        <v>Termo de Alteração Simples</v>
      </c>
      <c r="C20" t="str">
        <f ca="1">IF(OFFSET(Instrumentos!$E$1,ROW()-1,)=0,"",OFFSET(Instrumentos!$E$1,ROW()-1,))</f>
        <v>5º Termo de Alteração Simples</v>
      </c>
      <c r="D20" t="str">
        <f>IF(INDEX(Instrumentos!I19:I402,ROW())=0,"",INDEX(Instrumentos!I19:I402,ROW()))</f>
        <v>https://fcs.mg.gov.br/wp-content/uploads/2022/07/SEI_GOVMG-48948762-4o-Termo-de-Alterac%CC%A7a%CC%83o-Simples.pdf</v>
      </c>
    </row>
    <row r="21" spans="1:4" x14ac:dyDescent="0.25">
      <c r="A21" t="str">
        <f ca="1">SUBSTITUTE(OFFSET(Instrumentos!$A$1,ROW()-1,),"-","_")</f>
        <v>CG_002/2019</v>
      </c>
      <c r="B21" t="str">
        <f t="shared" ca="1" si="0"/>
        <v>Termo de Apostilamento</v>
      </c>
      <c r="C21" t="str">
        <f ca="1">IF(OFFSET(Instrumentos!$E$1,ROW()-1,)=0,"",OFFSET(Instrumentos!$E$1,ROW()-1,))</f>
        <v>7º Termo de Apostilamento</v>
      </c>
      <c r="D21" t="str">
        <f>IF(INDEX(Instrumentos!I20:I403,ROW())=0,"",INDEX(Instrumentos!I20:I403,ROW()))</f>
        <v>Não publicado.</v>
      </c>
    </row>
    <row r="22" spans="1:4" x14ac:dyDescent="0.25">
      <c r="A22" t="str">
        <f ca="1">SUBSTITUTE(OFFSET(Instrumentos!$A$1,ROW()-1,),"-","_")</f>
        <v>CG_002/2019</v>
      </c>
      <c r="B22" t="str">
        <f t="shared" ca="1" si="0"/>
        <v>Termo Aditivo</v>
      </c>
      <c r="C22" t="str">
        <f ca="1">IF(OFFSET(Instrumentos!$E$1,ROW()-1,)=0,"",OFFSET(Instrumentos!$E$1,ROW()-1,))</f>
        <v>8º Termo Aditivo</v>
      </c>
      <c r="D22" t="str">
        <f>IF(INDEX(Instrumentos!I21:I404,ROW())=0,"",INDEX(Instrumentos!I21:I404,ROW()))</f>
        <v>https://fcs.mg.gov.br/wp-content/uploads/2021/08/SEI_GOVMG-32323594-2o-Termo-de-Apostilamento.pdf</v>
      </c>
    </row>
    <row r="23" spans="1:4" x14ac:dyDescent="0.25">
      <c r="A23" t="str">
        <f ca="1">SUBSTITUTE(OFFSET(Instrumentos!$A$1,ROW()-1,),"-","_")</f>
        <v>CG_002/2019</v>
      </c>
      <c r="B23" t="str">
        <f t="shared" ca="1" si="0"/>
        <v>Termo de Apostilamento</v>
      </c>
      <c r="C23" t="str">
        <f ca="1">IF(OFFSET(Instrumentos!$E$1,ROW()-1,)=0,"",OFFSET(Instrumentos!$E$1,ROW()-1,))</f>
        <v>8º Termo de Apostilamento</v>
      </c>
      <c r="D23" t="str">
        <f>IF(INDEX(Instrumentos!I22:I405,ROW())=0,"",INDEX(Instrumentos!I22:I405,ROW()))</f>
        <v>Termo de Apostilamento CANCELADO (aparece como apagado no processo SEI nº 2180.01.0000214/2020-46).</v>
      </c>
    </row>
    <row r="24" spans="1:4" x14ac:dyDescent="0.25">
      <c r="A24" t="str">
        <f ca="1">SUBSTITUTE(OFFSET(Instrumentos!$A$1,ROW()-1,),"-","_")</f>
        <v>CG_003/2019</v>
      </c>
      <c r="B24" t="str">
        <f t="shared" ca="1" si="0"/>
        <v>Contrato de Gestão</v>
      </c>
      <c r="C24" t="str">
        <f ca="1">IF(OFFSET(Instrumentos!$E$1,ROW()-1,)=0,"",OFFSET(Instrumentos!$E$1,ROW()-1,))</f>
        <v>Contrato de Gestão</v>
      </c>
      <c r="D24" t="str">
        <f>IF(INDEX(Instrumentos!I24:I406,ROW())=0,"",INDEX(Instrumentos!I24:I406,ROW()))</f>
        <v>https://fcs.mg.gov.br/wp-content/uploads/2023/11/Termo-de-Apostilamento.pdf</v>
      </c>
    </row>
    <row r="25" spans="1:4" x14ac:dyDescent="0.25">
      <c r="A25" t="str">
        <f ca="1">SUBSTITUTE(OFFSET(Instrumentos!$A$1,ROW()-1,),"-","_")</f>
        <v>CG_003/2019</v>
      </c>
      <c r="B25" t="str">
        <f t="shared" ca="1" si="0"/>
        <v>Termo de Apostilamento</v>
      </c>
      <c r="C25" t="str">
        <f ca="1">IF(OFFSET(Instrumentos!$E$1,ROW()-1,)=0,"",OFFSET(Instrumentos!$E$1,ROW()-1,))</f>
        <v>1º Termo de Apostilamento</v>
      </c>
      <c r="D25" t="str">
        <f>IF(INDEX(Instrumentos!I25:I407,ROW())=0,"",INDEX(Instrumentos!I25:I407,ROW()))</f>
        <v>https://www.secult.mg.gov.br/download/category/6-contratos-de-gestao?download=1541:contrato-de-gestao-n-06-2020</v>
      </c>
    </row>
    <row r="26" spans="1:4" x14ac:dyDescent="0.25">
      <c r="A26" t="str">
        <f ca="1">SUBSTITUTE(OFFSET(Instrumentos!$A$1,ROW()-1,),"-","_")</f>
        <v>CG_004/2019</v>
      </c>
      <c r="B26" t="str">
        <f t="shared" ca="1" si="0"/>
        <v>Contrato de Gestão</v>
      </c>
      <c r="C26" t="str">
        <f ca="1">IF(OFFSET(Instrumentos!$E$1,ROW()-1,)=0,"",OFFSET(Instrumentos!$E$1,ROW()-1,))</f>
        <v>Contrato de Gestão</v>
      </c>
      <c r="D26" t="str">
        <f>IF(INDEX(Instrumentos!I26:I408,ROW())=0,"",INDEX(Instrumentos!I26:I408,ROW()))</f>
        <v>https://www.secult.mg.gov.br/download/category/6-contratos-de-gestao?download=3328:ii-termo-aditivo-cg-02-2020</v>
      </c>
    </row>
    <row r="27" spans="1:4" x14ac:dyDescent="0.25">
      <c r="A27" t="str">
        <f ca="1">SUBSTITUTE(OFFSET(Instrumentos!$A$1,ROW()-1,),"-","_")</f>
        <v>CG_004/2019</v>
      </c>
      <c r="B27" t="str">
        <f t="shared" ca="1" si="0"/>
        <v>Termo de Apostilamento</v>
      </c>
      <c r="C27" t="str">
        <f ca="1">IF(OFFSET(Instrumentos!$E$1,ROW()-1,)=0,"",OFFSET(Instrumentos!$E$1,ROW()-1,))</f>
        <v>1º Termo de Apostilamento</v>
      </c>
      <c r="D27" t="str">
        <f>IF(INDEX(Instrumentos!I27:I409,ROW())=0,"",INDEX(Instrumentos!I27:I409,ROW()))</f>
        <v/>
      </c>
    </row>
    <row r="28" spans="1:4" x14ac:dyDescent="0.25">
      <c r="A28" t="str">
        <f ca="1">SUBSTITUTE(OFFSET(Instrumentos!$A$1,ROW()-1,),"-","_")</f>
        <v>CG_005/2019</v>
      </c>
      <c r="B28" t="str">
        <f t="shared" ca="1" si="0"/>
        <v>Contrato de Gestão</v>
      </c>
      <c r="C28" t="str">
        <f ca="1">IF(OFFSET(Instrumentos!$E$1,ROW()-1,)=0,"",OFFSET(Instrumentos!$E$1,ROW()-1,))</f>
        <v>Contrato de Gestão</v>
      </c>
      <c r="D28" t="str">
        <f>IF(INDEX(Instrumentos!I28:I410,ROW())=0,"",INDEX(Instrumentos!I28:I410,ROW()))</f>
        <v/>
      </c>
    </row>
    <row r="29" spans="1:4" x14ac:dyDescent="0.25">
      <c r="A29" t="str">
        <f ca="1">SUBSTITUTE(OFFSET(Instrumentos!$A$1,ROW()-1,),"-","_")</f>
        <v>CG_005/2019</v>
      </c>
      <c r="B29" t="str">
        <f t="shared" ca="1" si="0"/>
        <v>Termo Aditivo</v>
      </c>
      <c r="C29" t="str">
        <f ca="1">IF(OFFSET(Instrumentos!$E$1,ROW()-1,)=0,"",OFFSET(Instrumentos!$E$1,ROW()-1,))</f>
        <v>1º Termo Aditivo</v>
      </c>
      <c r="D29" t="str">
        <f>IF(INDEX(Instrumentos!I29:I411,ROW())=0,"",INDEX(Instrumentos!I29:I411,ROW()))</f>
        <v/>
      </c>
    </row>
    <row r="30" spans="1:4" x14ac:dyDescent="0.25">
      <c r="A30" t="str">
        <f ca="1">SUBSTITUTE(OFFSET(Instrumentos!$A$1,ROW()-1,),"-","_")</f>
        <v>CG_005/2019</v>
      </c>
      <c r="B30" t="str">
        <f t="shared" ca="1" si="0"/>
        <v>Termo Aditivo</v>
      </c>
      <c r="C30" t="str">
        <f ca="1">IF(OFFSET(Instrumentos!$E$1,ROW()-1,)=0,"",OFFSET(Instrumentos!$E$1,ROW()-1,))</f>
        <v>2º Termo Aditivo</v>
      </c>
      <c r="D30" t="str">
        <f>IF(INDEX(Instrumentos!I30:I412,ROW())=0,"",INDEX(Instrumentos!I30:I412,ROW()))</f>
        <v>http://www.seguranca.mg.gov.br/images/2022/Julho/1%C2%BA_Termo_Aditivo_ao_Contrato_de_Gest%C3%A3o_n%C2%BA_08_2021.pdf</v>
      </c>
    </row>
    <row r="31" spans="1:4" x14ac:dyDescent="0.25">
      <c r="A31" t="str">
        <f ca="1">SUBSTITUTE(OFFSET(Instrumentos!$A$1,ROW()-1,),"-","_")</f>
        <v>CG_005/2019</v>
      </c>
      <c r="B31" t="str">
        <f t="shared" ca="1" si="0"/>
        <v>Termo Aditivo</v>
      </c>
      <c r="C31" t="str">
        <f ca="1">IF(OFFSET(Instrumentos!$E$1,ROW()-1,)=0,"",OFFSET(Instrumentos!$E$1,ROW()-1,))</f>
        <v>3º Termo Aditivo</v>
      </c>
      <c r="D31" t="str">
        <f>IF(INDEX(Instrumentos!I31:I413,ROW())=0,"",INDEX(Instrumentos!I31:I413,ROW()))</f>
        <v>http://www.seguranca.mg.gov.br/images/2022/Abril/Documentos/SEI_GOVMG%20-%2032465052%20-%201%20Termo%20de%20Apostilamento.pdf</v>
      </c>
    </row>
    <row r="32" spans="1:4" x14ac:dyDescent="0.25">
      <c r="A32" t="str">
        <f ca="1">SUBSTITUTE(OFFSET(Instrumentos!$A$1,ROW()-1,),"-","_")</f>
        <v>CG_005/2019</v>
      </c>
      <c r="B32" t="str">
        <f t="shared" ca="1" si="0"/>
        <v>Termo Aditivo</v>
      </c>
      <c r="C32" t="str">
        <f ca="1">IF(OFFSET(Instrumentos!$E$1,ROW()-1,)=0,"",OFFSET(Instrumentos!$E$1,ROW()-1,))</f>
        <v>4º Termo Aditivo</v>
      </c>
      <c r="D32" t="str">
        <f>IF(INDEX(Instrumentos!I32:I414,ROW())=0,"",INDEX(Instrumentos!I32:I414,ROW()))</f>
        <v>https://www.seguranca.mg.gov.br/images/CG_08-2021_Suase_IELO/TAS%20n%2003-2023.pdf</v>
      </c>
    </row>
    <row r="33" spans="1:4" x14ac:dyDescent="0.25">
      <c r="A33" t="str">
        <f ca="1">SUBSTITUTE(OFFSET(Instrumentos!$A$1,ROW()-1,),"-","_")</f>
        <v>CG_005/2019</v>
      </c>
      <c r="B33" t="str">
        <f t="shared" ca="1" si="0"/>
        <v>Termo Aditivo</v>
      </c>
      <c r="C33" t="str">
        <f ca="1">IF(OFFSET(Instrumentos!$E$1,ROW()-1,)=0,"",OFFSET(Instrumentos!$E$1,ROW()-1,))</f>
        <v>5º Termo Aditivo</v>
      </c>
      <c r="D33" t="str">
        <f>IF(INDEX(Instrumentos!I33:I415,ROW())=0,"",INDEX(Instrumentos!I33:I415,ROW()))</f>
        <v>http://www.seguranca.mg.gov.br/images/cogestao_suase/CG_10_2023/Contrato_de_Gestao_n__10_2023.pdf</v>
      </c>
    </row>
    <row r="34" spans="1:4" x14ac:dyDescent="0.25">
      <c r="A34" t="str">
        <f ca="1">SUBSTITUTE(OFFSET(Instrumentos!$A$1,ROW()-1,),"-","_")</f>
        <v>CG_005/2019</v>
      </c>
      <c r="B34" t="str">
        <f t="shared" ca="1" si="0"/>
        <v>Termo Aditivo</v>
      </c>
      <c r="C34" t="str">
        <f ca="1">IF(OFFSET(Instrumentos!$E$1,ROW()-1,)=0,"",OFFSET(Instrumentos!$E$1,ROW()-1,))</f>
        <v>6º Termo Aditivo</v>
      </c>
      <c r="D34" t="str">
        <f>IF(INDEX(Instrumentos!I34:I416,ROW())=0,"",INDEX(Instrumentos!I34:I416,ROW()))</f>
        <v/>
      </c>
    </row>
    <row r="35" spans="1:4" x14ac:dyDescent="0.25">
      <c r="A35" t="str">
        <f ca="1">SUBSTITUTE(OFFSET(Instrumentos!$A$1,ROW()-1,),"-","_")</f>
        <v>CG_005/2019</v>
      </c>
      <c r="B35" t="str">
        <f t="shared" ca="1" si="0"/>
        <v>Termo de Alteração Simples</v>
      </c>
      <c r="C35" t="str">
        <f ca="1">IF(OFFSET(Instrumentos!$E$1,ROW()-1,)=0,"",OFFSET(Instrumentos!$E$1,ROW()-1,))</f>
        <v>1º Termo de Alteração Simples</v>
      </c>
      <c r="D35" t="str">
        <f>IF(INDEX(Instrumentos!I35:I417,ROW())=0,"",INDEX(Instrumentos!I35:I417,ROW()))</f>
        <v/>
      </c>
    </row>
    <row r="36" spans="1:4" x14ac:dyDescent="0.25">
      <c r="A36" t="str">
        <f ca="1">SUBSTITUTE(OFFSET(Instrumentos!$A$1,ROW()-1,),"-","_")</f>
        <v>CG_005/2019</v>
      </c>
      <c r="B36" t="str">
        <f t="shared" ca="1" si="0"/>
        <v>Termo de Alteração Simples</v>
      </c>
      <c r="C36" t="str">
        <f ca="1">IF(OFFSET(Instrumentos!$E$1,ROW()-1,)=0,"",OFFSET(Instrumentos!$E$1,ROW()-1,))</f>
        <v>2º Termo de Alteração Simples</v>
      </c>
      <c r="D36" t="str">
        <f>IF(INDEX(Instrumentos!I36:I418,ROW())=0,"",INDEX(Instrumentos!I36:I418,ROW()))</f>
        <v/>
      </c>
    </row>
    <row r="37" spans="1:4" x14ac:dyDescent="0.25">
      <c r="A37" t="str">
        <f ca="1">SUBSTITUTE(OFFSET(Instrumentos!$A$1,ROW()-1,),"-","_")</f>
        <v>CG_005/2019</v>
      </c>
      <c r="B37" t="str">
        <f t="shared" ca="1" si="0"/>
        <v>Termo de Alteração Simples</v>
      </c>
      <c r="C37" t="str">
        <f ca="1">IF(OFFSET(Instrumentos!$E$1,ROW()-1,)=0,"",OFFSET(Instrumentos!$E$1,ROW()-1,))</f>
        <v>3º Termo de Alteração Simples</v>
      </c>
      <c r="D37" t="str">
        <f>IF(INDEX(Instrumentos!I37:I419,ROW())=0,"",INDEX(Instrumentos!I37:I419,ROW()))</f>
        <v/>
      </c>
    </row>
    <row r="38" spans="1:4" x14ac:dyDescent="0.25">
      <c r="A38" t="str">
        <f ca="1">SUBSTITUTE(OFFSET(Instrumentos!$A$1,ROW()-1,),"-","_")</f>
        <v>CG_005/2019</v>
      </c>
      <c r="B38" t="str">
        <f t="shared" ca="1" si="0"/>
        <v>Termo de Alteração Simples</v>
      </c>
      <c r="C38" t="str">
        <f ca="1">IF(OFFSET(Instrumentos!$E$1,ROW()-1,)=0,"",OFFSET(Instrumentos!$E$1,ROW()-1,))</f>
        <v>4º Termo de Alteração Simples</v>
      </c>
      <c r="D38" t="str">
        <f>IF(INDEX(Instrumentos!I38:I420,ROW())=0,"",INDEX(Instrumentos!I38:I420,ROW()))</f>
        <v/>
      </c>
    </row>
    <row r="39" spans="1:4" x14ac:dyDescent="0.25">
      <c r="A39" t="str">
        <f ca="1">SUBSTITUTE(OFFSET(Instrumentos!$A$1,ROW()-1,),"-","_")</f>
        <v>CG_005/2019</v>
      </c>
      <c r="B39" t="str">
        <f t="shared" ca="1" si="0"/>
        <v>Termo de Alteração Simples</v>
      </c>
      <c r="C39" t="str">
        <f ca="1">IF(OFFSET(Instrumentos!$E$1,ROW()-1,)=0,"",OFFSET(Instrumentos!$E$1,ROW()-1,))</f>
        <v>5º Termo de Alteração Simples</v>
      </c>
      <c r="D39" t="str">
        <f>IF(INDEX(Instrumentos!I39:I421,ROW())=0,"",INDEX(Instrumentos!I39:I421,ROW()))</f>
        <v/>
      </c>
    </row>
    <row r="40" spans="1:4" x14ac:dyDescent="0.25">
      <c r="A40" t="str">
        <f ca="1">SUBSTITUTE(OFFSET(Instrumentos!$A$1,ROW()-1,),"-","_")</f>
        <v>CG_005/2019</v>
      </c>
      <c r="B40" t="str">
        <f t="shared" ca="1" si="0"/>
        <v>Termo de Alteração Simples</v>
      </c>
      <c r="C40" t="str">
        <f ca="1">IF(OFFSET(Instrumentos!$E$1,ROW()-1,)=0,"",OFFSET(Instrumentos!$E$1,ROW()-1,))</f>
        <v>6º Termo de Alteração Simples</v>
      </c>
      <c r="D40" t="str">
        <f>IF(INDEX(Instrumentos!I40:I422,ROW())=0,"",INDEX(Instrumentos!I40:I422,ROW()))</f>
        <v/>
      </c>
    </row>
    <row r="41" spans="1:4" x14ac:dyDescent="0.25">
      <c r="A41" t="str">
        <f ca="1">SUBSTITUTE(OFFSET(Instrumentos!$A$1,ROW()-1,),"-","_")</f>
        <v>CG_005/2019</v>
      </c>
      <c r="B41" t="str">
        <f t="shared" ca="1" si="0"/>
        <v>Termo de Apostilamento</v>
      </c>
      <c r="C41" t="str">
        <f ca="1">IF(OFFSET(Instrumentos!$E$1,ROW()-1,)=0,"",OFFSET(Instrumentos!$E$1,ROW()-1,))</f>
        <v>1º Termo de Apostilamento</v>
      </c>
      <c r="D41" t="str">
        <f>IF(INDEX(Instrumentos!I41:I423,ROW())=0,"",INDEX(Instrumentos!I41:I423,ROW()))</f>
        <v/>
      </c>
    </row>
    <row r="42" spans="1:4" x14ac:dyDescent="0.25">
      <c r="A42" t="str">
        <f ca="1">SUBSTITUTE(OFFSET(Instrumentos!$A$1,ROW()-1,),"-","_")</f>
        <v>CG_005/2019</v>
      </c>
      <c r="B42" t="str">
        <f t="shared" ca="1" si="0"/>
        <v>Termo de Apostilamento</v>
      </c>
      <c r="C42" t="str">
        <f ca="1">IF(OFFSET(Instrumentos!$E$1,ROW()-1,)=0,"",OFFSET(Instrumentos!$E$1,ROW()-1,))</f>
        <v>2º Termo de Apostilamento</v>
      </c>
      <c r="D42" t="str">
        <f>IF(INDEX(Instrumentos!I42:I424,ROW())=0,"",INDEX(Instrumentos!I42:I424,ROW()))</f>
        <v/>
      </c>
    </row>
    <row r="43" spans="1:4" x14ac:dyDescent="0.25">
      <c r="A43" t="str">
        <f ca="1">SUBSTITUTE(OFFSET(Instrumentos!$A$1,ROW()-1,),"-","_")</f>
        <v>CG_005/2019</v>
      </c>
      <c r="B43" t="str">
        <f t="shared" ca="1" si="0"/>
        <v>Termo de Apostilamento</v>
      </c>
      <c r="C43" t="str">
        <f ca="1">IF(OFFSET(Instrumentos!$E$1,ROW()-1,)=0,"",OFFSET(Instrumentos!$E$1,ROW()-1,))</f>
        <v>3º Termo de Apostilamento</v>
      </c>
      <c r="D43" t="str">
        <f>IF(INDEX(Instrumentos!I43:I425,ROW())=0,"",INDEX(Instrumentos!I43:I425,ROW()))</f>
        <v/>
      </c>
    </row>
    <row r="44" spans="1:4" x14ac:dyDescent="0.25">
      <c r="A44" t="str">
        <f ca="1">SUBSTITUTE(OFFSET(Instrumentos!$A$1,ROW()-1,),"-","_")</f>
        <v>CG_005/2019</v>
      </c>
      <c r="B44" t="str">
        <f t="shared" ca="1" si="0"/>
        <v>Termo de Apostilamento</v>
      </c>
      <c r="C44" t="str">
        <f ca="1">IF(OFFSET(Instrumentos!$E$1,ROW()-1,)=0,"",OFFSET(Instrumentos!$E$1,ROW()-1,))</f>
        <v>4º Termo de Apostilamento</v>
      </c>
      <c r="D44" t="str">
        <f>IF(INDEX(Instrumentos!I44:I426,ROW())=0,"",INDEX(Instrumentos!I44:I426,ROW()))</f>
        <v/>
      </c>
    </row>
    <row r="45" spans="1:4" x14ac:dyDescent="0.25">
      <c r="A45" t="str">
        <f ca="1">SUBSTITUTE(OFFSET(Instrumentos!$A$1,ROW()-1,),"-","_")</f>
        <v>CG_005/2019</v>
      </c>
      <c r="B45" t="str">
        <f t="shared" ca="1" si="0"/>
        <v>Termo de Apostilamento</v>
      </c>
      <c r="C45" t="str">
        <f ca="1">IF(OFFSET(Instrumentos!$E$1,ROW()-1,)=0,"",OFFSET(Instrumentos!$E$1,ROW()-1,))</f>
        <v>5º Termo de Apostilamento</v>
      </c>
      <c r="D45" t="str">
        <f>IF(INDEX(Instrumentos!I45:I427,ROW())=0,"",INDEX(Instrumentos!I45:I427,ROW()))</f>
        <v/>
      </c>
    </row>
    <row r="46" spans="1:4" x14ac:dyDescent="0.25">
      <c r="A46" t="str">
        <f ca="1">SUBSTITUTE(OFFSET(Instrumentos!$A$1,ROW()-1,),"-","_")</f>
        <v>CG_005/2019</v>
      </c>
      <c r="B46" t="str">
        <f t="shared" ca="1" si="0"/>
        <v>Termo de Apostilamento</v>
      </c>
      <c r="C46" t="str">
        <f ca="1">IF(OFFSET(Instrumentos!$E$1,ROW()-1,)=0,"",OFFSET(Instrumentos!$E$1,ROW()-1,))</f>
        <v>6º Termo de Apostilamento</v>
      </c>
      <c r="D46" t="str">
        <f>IF(INDEX(Instrumentos!I46:I428,ROW())=0,"",INDEX(Instrumentos!I46:I428,ROW()))</f>
        <v/>
      </c>
    </row>
    <row r="47" spans="1:4" x14ac:dyDescent="0.25">
      <c r="A47" t="str">
        <f ca="1">SUBSTITUTE(OFFSET(Instrumentos!$A$1,ROW()-1,),"-","_")</f>
        <v>CG_005/2019</v>
      </c>
      <c r="B47" t="str">
        <f t="shared" ca="1" si="0"/>
        <v>Termo de Apostilamento</v>
      </c>
      <c r="C47" t="str">
        <f ca="1">IF(OFFSET(Instrumentos!$E$1,ROW()-1,)=0,"",OFFSET(Instrumentos!$E$1,ROW()-1,))</f>
        <v>7º Termo de Apostilamento</v>
      </c>
      <c r="D47" t="str">
        <f>IF(INDEX(Instrumentos!I47:I429,ROW())=0,"",INDEX(Instrumentos!I47:I429,ROW()))</f>
        <v/>
      </c>
    </row>
    <row r="48" spans="1:4" x14ac:dyDescent="0.25">
      <c r="A48" t="str">
        <f ca="1">SUBSTITUTE(OFFSET(Instrumentos!$A$1,ROW()-1,),"-","_")</f>
        <v>CG_005/2019</v>
      </c>
      <c r="B48" t="str">
        <f t="shared" ca="1" si="0"/>
        <v>Termo de Apostilamento</v>
      </c>
      <c r="C48" t="str">
        <f ca="1">IF(OFFSET(Instrumentos!$E$1,ROW()-1,)=0,"",OFFSET(Instrumentos!$E$1,ROW()-1,))</f>
        <v>8º Termo de Apostilamento</v>
      </c>
      <c r="D48" t="str">
        <f>IF(INDEX(Instrumentos!I49:I430,ROW())=0,"",INDEX(Instrumentos!I49:I430,ROW()))</f>
        <v/>
      </c>
    </row>
    <row r="49" spans="1:4" x14ac:dyDescent="0.25">
      <c r="A49" t="str">
        <f ca="1">SUBSTITUTE(OFFSET(Instrumentos!$A$1,ROW()-1,),"-","_")</f>
        <v>CG_006/2020</v>
      </c>
      <c r="B49" t="str">
        <f t="shared" ca="1" si="0"/>
        <v>Contrato de Gestão</v>
      </c>
      <c r="C49" t="str">
        <f ca="1">IF(OFFSET(Instrumentos!$E$1,ROW()-1,)=0,"",OFFSET(Instrumentos!$E$1,ROW()-1,))</f>
        <v>Contrato de Gestão</v>
      </c>
      <c r="D49" t="str">
        <f>IF(INDEX(Instrumentos!I50:I431,ROW())=0,"",INDEX(Instrumentos!I50:I431,ROW()))</f>
        <v/>
      </c>
    </row>
    <row r="50" spans="1:4" x14ac:dyDescent="0.25">
      <c r="A50" t="str">
        <f ca="1">SUBSTITUTE(OFFSET(Instrumentos!$A$1,ROW()-1,),"-","_")</f>
        <v>CG_006/2020</v>
      </c>
      <c r="B50" t="str">
        <f t="shared" ca="1" si="0"/>
        <v>Termo Aditivo</v>
      </c>
      <c r="C50" t="str">
        <f ca="1">IF(OFFSET(Instrumentos!$E$1,ROW()-1,)=0,"",OFFSET(Instrumentos!$E$1,ROW()-1,))</f>
        <v>1º Termo Aditivo</v>
      </c>
      <c r="D50" t="str">
        <f>IF(INDEX(Instrumentos!I51:I432,ROW())=0,"",INDEX(Instrumentos!I51:I432,ROW()))</f>
        <v/>
      </c>
    </row>
    <row r="51" spans="1:4" x14ac:dyDescent="0.25">
      <c r="A51" t="str">
        <f ca="1">SUBSTITUTE(OFFSET(Instrumentos!$A$1,ROW()-1,),"-","_")</f>
        <v>CG_006/2020</v>
      </c>
      <c r="B51" t="str">
        <f t="shared" ca="1" si="0"/>
        <v>Termo Aditivo</v>
      </c>
      <c r="C51" t="str">
        <f ca="1">IF(OFFSET(Instrumentos!$E$1,ROW()-1,)=0,"",OFFSET(Instrumentos!$E$1,ROW()-1,))</f>
        <v>2º Termo Aditivo</v>
      </c>
      <c r="D51" t="str">
        <f>IF(INDEX(Instrumentos!I51:I433,ROW())=0,"",INDEX(Instrumentos!I51:I433,ROW()))</f>
        <v/>
      </c>
    </row>
    <row r="52" spans="1:4" x14ac:dyDescent="0.25">
      <c r="A52" t="str">
        <f ca="1">SUBSTITUTE(OFFSET(Instrumentos!$A$1,ROW()-1,),"-","_")</f>
        <v>CG_007/2021</v>
      </c>
      <c r="B52" t="str">
        <f t="shared" ca="1" si="0"/>
        <v>Contrato de Gestão</v>
      </c>
      <c r="C52" t="str">
        <f ca="1">IF(OFFSET(Instrumentos!$E$1,ROW()-1,)=0,"",OFFSET(Instrumentos!$E$1,ROW()-1,))</f>
        <v>Contrato de Gestão</v>
      </c>
      <c r="D52" t="str">
        <f>IF(INDEX(Instrumentos!I52:I434,ROW())=0,"",INDEX(Instrumentos!I52:I434,ROW()))</f>
        <v/>
      </c>
    </row>
    <row r="53" spans="1:4" x14ac:dyDescent="0.25">
      <c r="A53" t="str">
        <f ca="1">SUBSTITUTE(OFFSET(Instrumentos!$A$1,ROW()-1,),"-","_")</f>
        <v>CG_007/2021</v>
      </c>
      <c r="B53" t="str">
        <f t="shared" ca="1" si="0"/>
        <v>Termo de Apostilamento</v>
      </c>
      <c r="C53" t="str">
        <f ca="1">IF(OFFSET(Instrumentos!$E$1,ROW()-1,)=0,"",OFFSET(Instrumentos!$E$1,ROW()-1,))</f>
        <v>1º Termo de Apostilamento</v>
      </c>
      <c r="D53" t="str">
        <f>IF(INDEX(Instrumentos!I53:I435,ROW())=0,"",INDEX(Instrumentos!I53:I435,ROW()))</f>
        <v/>
      </c>
    </row>
    <row r="54" spans="1:4" x14ac:dyDescent="0.25">
      <c r="A54" t="str">
        <f ca="1">SUBSTITUTE(OFFSET(Instrumentos!$A$1,ROW()-1,),"-","_")</f>
        <v>CG_007/2021</v>
      </c>
      <c r="B54" t="str">
        <f t="shared" ca="1" si="0"/>
        <v>Termo de Apostilamento</v>
      </c>
      <c r="C54" t="str">
        <f ca="1">IF(OFFSET(Instrumentos!$E$1,ROW()-1,)=0,"",OFFSET(Instrumentos!$E$1,ROW()-1,))</f>
        <v>2º Termo de Apostilamento</v>
      </c>
      <c r="D54" t="str">
        <f>IF(INDEX(Instrumentos!I54:I436,ROW())=0,"",INDEX(Instrumentos!I54:I436,ROW()))</f>
        <v/>
      </c>
    </row>
    <row r="55" spans="1:4" x14ac:dyDescent="0.25">
      <c r="A55" t="str">
        <f ca="1">SUBSTITUTE(OFFSET(Instrumentos!$A$1,ROW()-1,),"-","_")</f>
        <v>CG_007/2021</v>
      </c>
      <c r="B55" t="str">
        <f t="shared" ca="1" si="0"/>
        <v>Termo de Apostilamento</v>
      </c>
      <c r="C55" t="str">
        <f ca="1">IF(OFFSET(Instrumentos!$E$1,ROW()-1,)=0,"",OFFSET(Instrumentos!$E$1,ROW()-1,))</f>
        <v>3º Termo de Apostilamento</v>
      </c>
      <c r="D55" t="str">
        <f>IF(INDEX(Instrumentos!I55:I437,ROW())=0,"",INDEX(Instrumentos!I55:I437,ROW()))</f>
        <v/>
      </c>
    </row>
    <row r="56" spans="1:4" x14ac:dyDescent="0.25">
      <c r="A56" t="str">
        <f ca="1">SUBSTITUTE(OFFSET(Instrumentos!$A$1,ROW()-1,),"-","_")</f>
        <v>CG_007/2021</v>
      </c>
      <c r="B56" t="str">
        <f t="shared" ca="1" si="0"/>
        <v>Termo de Apostilamento</v>
      </c>
      <c r="C56" t="str">
        <f ca="1">IF(OFFSET(Instrumentos!$E$1,ROW()-1,)=0,"",OFFSET(Instrumentos!$E$1,ROW()-1,))</f>
        <v>4º Termo de Apostilamento</v>
      </c>
      <c r="D56" t="str">
        <f>IF(INDEX(Instrumentos!I56:I438,ROW())=0,"",INDEX(Instrumentos!I56:I438,ROW()))</f>
        <v/>
      </c>
    </row>
    <row r="57" spans="1:4" x14ac:dyDescent="0.25">
      <c r="A57" t="str">
        <f ca="1">SUBSTITUTE(OFFSET(Instrumentos!$A$1,ROW()-1,),"-","_")</f>
        <v>CG_007/2021</v>
      </c>
      <c r="B57" t="str">
        <f t="shared" ca="1" si="0"/>
        <v>Termo de Apostilamento</v>
      </c>
      <c r="C57" t="str">
        <f ca="1">IF(OFFSET(Instrumentos!$E$1,ROW()-1,)=0,"",OFFSET(Instrumentos!$E$1,ROW()-1,))</f>
        <v>5º Termo de Apostilamento</v>
      </c>
      <c r="D57" t="str">
        <f>IF(INDEX(Instrumentos!I57:I439,ROW())=0,"",INDEX(Instrumentos!I57:I439,ROW()))</f>
        <v/>
      </c>
    </row>
    <row r="58" spans="1:4" x14ac:dyDescent="0.25">
      <c r="A58" t="str">
        <f ca="1">SUBSTITUTE(OFFSET(Instrumentos!$A$1,ROW()-1,),"-","_")</f>
        <v>CG_008/2021</v>
      </c>
      <c r="B58" t="str">
        <f t="shared" ca="1" si="0"/>
        <v>Contrato de Gestão</v>
      </c>
      <c r="C58" t="str">
        <f ca="1">IF(OFFSET(Instrumentos!$E$1,ROW()-1,)=0,"",OFFSET(Instrumentos!$E$1,ROW()-1,))</f>
        <v>Contrato de Gestão</v>
      </c>
      <c r="D58" t="str">
        <f>IF(INDEX(Instrumentos!I58:I440,ROW())=0,"",INDEX(Instrumentos!I58:I440,ROW()))</f>
        <v/>
      </c>
    </row>
    <row r="59" spans="1:4" x14ac:dyDescent="0.25">
      <c r="A59" t="str">
        <f ca="1">SUBSTITUTE(OFFSET(Instrumentos!$A$1,ROW()-1,),"-","_")</f>
        <v>CG_008/2021</v>
      </c>
      <c r="B59" t="str">
        <f t="shared" ca="1" si="0"/>
        <v>Termo Aditivo</v>
      </c>
      <c r="C59" t="str">
        <f ca="1">IF(OFFSET(Instrumentos!$E$1,ROW()-1,)=0,"",OFFSET(Instrumentos!$E$1,ROW()-1,))</f>
        <v>1º Termo Aditivo</v>
      </c>
      <c r="D59" t="str">
        <f>IF(INDEX(Instrumentos!I59:I441,ROW())=0,"",INDEX(Instrumentos!I59:I441,ROW()))</f>
        <v/>
      </c>
    </row>
    <row r="60" spans="1:4" x14ac:dyDescent="0.25">
      <c r="A60" t="str">
        <f ca="1">SUBSTITUTE(OFFSET(Instrumentos!$A$1,ROW()-1,),"-","_")</f>
        <v>CG_008/2021</v>
      </c>
      <c r="B60" t="str">
        <f t="shared" ca="1" si="0"/>
        <v>Termo Aditivo</v>
      </c>
      <c r="C60" t="str">
        <f ca="1">IF(OFFSET(Instrumentos!$E$1,ROW()-1,)=0,"",OFFSET(Instrumentos!$E$1,ROW()-1,))</f>
        <v>2º Termo Aditivo</v>
      </c>
      <c r="D60" t="str">
        <f>IF(INDEX(Instrumentos!I60:I442,ROW())=0,"",INDEX(Instrumentos!I60:I442,ROW()))</f>
        <v/>
      </c>
    </row>
    <row r="61" spans="1:4" x14ac:dyDescent="0.25">
      <c r="A61" t="str">
        <f ca="1">SUBSTITUTE(OFFSET(Instrumentos!$A$1,ROW()-1,),"-","_")</f>
        <v>CG_008/2021</v>
      </c>
      <c r="B61" t="str">
        <f t="shared" ca="1" si="0"/>
        <v>Termo de Apostilamento</v>
      </c>
      <c r="C61" t="str">
        <f ca="1">IF(OFFSET(Instrumentos!$E$1,ROW()-1,)=0,"",OFFSET(Instrumentos!$E$1,ROW()-1,))</f>
        <v>1º Termo de Apostilamento</v>
      </c>
      <c r="D61" t="str">
        <f>IF(INDEX(Instrumentos!I61:I443,ROW())=0,"",INDEX(Instrumentos!I61:I443,ROW()))</f>
        <v/>
      </c>
    </row>
    <row r="62" spans="1:4" x14ac:dyDescent="0.25">
      <c r="A62" t="str">
        <f ca="1">SUBSTITUTE(OFFSET(Instrumentos!$A$1,ROW()-1,),"-","_")</f>
        <v>CG_008/2021</v>
      </c>
      <c r="B62" t="str">
        <f t="shared" ca="1" si="0"/>
        <v>Termo de Apostilamento</v>
      </c>
      <c r="C62" t="str">
        <f ca="1">IF(OFFSET(Instrumentos!$E$1,ROW()-1,)=0,"",OFFSET(Instrumentos!$E$1,ROW()-1,))</f>
        <v>2º Termo de Apostilamento</v>
      </c>
      <c r="D62" t="str">
        <f>IF(INDEX(Instrumentos!I62:I444,ROW())=0,"",INDEX(Instrumentos!I62:I444,ROW()))</f>
        <v/>
      </c>
    </row>
    <row r="63" spans="1:4" x14ac:dyDescent="0.25">
      <c r="A63" t="str">
        <f ca="1">SUBSTITUTE(OFFSET(Instrumentos!$A$1,ROW()-1,),"-","_")</f>
        <v>CG_008/2021</v>
      </c>
      <c r="B63" t="str">
        <f t="shared" ca="1" si="0"/>
        <v>Termo de Alteração Simples</v>
      </c>
      <c r="C63" t="str">
        <f ca="1">IF(OFFSET(Instrumentos!$E$1,ROW()-1,)=0,"",OFFSET(Instrumentos!$E$1,ROW()-1,))</f>
        <v>3º Termo de Alteração Simples</v>
      </c>
      <c r="D63" t="str">
        <f>IF(INDEX(Instrumentos!I63:I445,ROW())=0,"",INDEX(Instrumentos!I63:I445,ROW()))</f>
        <v/>
      </c>
    </row>
    <row r="64" spans="1:4" x14ac:dyDescent="0.25">
      <c r="A64" t="str">
        <f ca="1">SUBSTITUTE(OFFSET(Instrumentos!$A$1,ROW()-1,),"-","_")</f>
        <v>CG_009/2023</v>
      </c>
      <c r="B64" t="str">
        <f t="shared" ca="1" si="0"/>
        <v>Contrato de Gestão</v>
      </c>
      <c r="C64" t="str">
        <f ca="1">IF(OFFSET(Instrumentos!$E$1,ROW()-1,)=0,"",OFFSET(Instrumentos!$E$1,ROW()-1,))</f>
        <v>Contrato de Gestão</v>
      </c>
      <c r="D64" t="str">
        <f>IF(INDEX(Instrumentos!I64:I446,ROW())=0,"",INDEX(Instrumentos!I64:I446,ROW()))</f>
        <v/>
      </c>
    </row>
    <row r="65" spans="1:4" x14ac:dyDescent="0.25">
      <c r="A65" t="str">
        <f ca="1">SUBSTITUTE(OFFSET(Instrumentos!$A$1,ROW()-1,),"-","_")</f>
        <v>CG_010/2023</v>
      </c>
      <c r="B65" t="str">
        <f t="shared" ca="1" si="0"/>
        <v>Contrato de Gestão</v>
      </c>
      <c r="C65" t="str">
        <f ca="1">IF(OFFSET(Instrumentos!$E$1,ROW()-1,)=0,"",OFFSET(Instrumentos!$E$1,ROW()-1,))</f>
        <v>Contrato de Gestão</v>
      </c>
      <c r="D65" t="str">
        <f>IF(INDEX(Instrumentos!I65:I447,ROW())=0,"",INDEX(Instrumentos!I65:I447,ROW()))</f>
        <v/>
      </c>
    </row>
    <row r="66" spans="1:4" x14ac:dyDescent="0.25">
      <c r="A66" t="str">
        <f ca="1">SUBSTITUTE(OFFSET(Instrumentos!$A$1,ROW()-1,),"-","_")</f>
        <v>TP_001/2005</v>
      </c>
      <c r="B66" t="str">
        <f t="shared" ca="1" si="0"/>
        <v>Termo de Parceria</v>
      </c>
      <c r="C66" t="str">
        <f ca="1">IF(OFFSET(Instrumentos!$E$1,ROW()-1,)=0,"",OFFSET(Instrumentos!$E$1,ROW()-1,))</f>
        <v>Termo de Parceria</v>
      </c>
      <c r="D66" t="str">
        <f>IF(INDEX(Instrumentos!I66:I448,ROW())=0,"",INDEX(Instrumentos!I66:I448,ROW()))</f>
        <v/>
      </c>
    </row>
    <row r="67" spans="1:4" x14ac:dyDescent="0.25">
      <c r="A67" t="str">
        <f ca="1">SUBSTITUTE(OFFSET(Instrumentos!$A$1,ROW()-1,),"-","_")</f>
        <v>TP_001/2005</v>
      </c>
      <c r="B67" t="str">
        <f t="shared" ref="B67:B130" ca="1" si="1">IFERROR(SUBSTITUTE(C67,LEFT(C67,FIND("º",C67,1)+1),""),C67)</f>
        <v>Termo Aditivo</v>
      </c>
      <c r="C67" t="str">
        <f ca="1">IF(OFFSET(Instrumentos!$E$1,ROW()-1,)=0,"",OFFSET(Instrumentos!$E$1,ROW()-1,))</f>
        <v>1º Termo Aditivo</v>
      </c>
      <c r="D67" t="str">
        <f>IF(INDEX(Instrumentos!I67:I449,ROW())=0,"",INDEX(Instrumentos!I67:I449,ROW()))</f>
        <v/>
      </c>
    </row>
    <row r="68" spans="1:4" x14ac:dyDescent="0.25">
      <c r="A68" t="str">
        <f ca="1">SUBSTITUTE(OFFSET(Instrumentos!$A$1,ROW()-1,),"-","_")</f>
        <v>TP_002/2005</v>
      </c>
      <c r="B68" t="str">
        <f t="shared" ca="1" si="1"/>
        <v>Termo de Parceria</v>
      </c>
      <c r="C68" t="str">
        <f ca="1">IF(OFFSET(Instrumentos!$E$1,ROW()-1,)=0,"",OFFSET(Instrumentos!$E$1,ROW()-1,))</f>
        <v>Termo de Parceria</v>
      </c>
      <c r="D68" t="str">
        <f>IF(INDEX(Instrumentos!I68:I450,ROW())=0,"",INDEX(Instrumentos!I68:I450,ROW()))</f>
        <v/>
      </c>
    </row>
    <row r="69" spans="1:4" x14ac:dyDescent="0.25">
      <c r="A69" t="str">
        <f ca="1">SUBSTITUTE(OFFSET(Instrumentos!$A$1,ROW()-1,),"-","_")</f>
        <v>TP_002/2005</v>
      </c>
      <c r="B69" t="str">
        <f t="shared" ca="1" si="1"/>
        <v>Termo Aditivo</v>
      </c>
      <c r="C69" t="str">
        <f ca="1">IF(OFFSET(Instrumentos!$E$1,ROW()-1,)=0,"",OFFSET(Instrumentos!$E$1,ROW()-1,))</f>
        <v>1º Termo Aditivo</v>
      </c>
      <c r="D69" t="str">
        <f>IF(INDEX(Instrumentos!I69:I451,ROW())=0,"",INDEX(Instrumentos!I69:I451,ROW()))</f>
        <v/>
      </c>
    </row>
    <row r="70" spans="1:4" x14ac:dyDescent="0.25">
      <c r="A70" t="str">
        <f ca="1">SUBSTITUTE(OFFSET(Instrumentos!$A$1,ROW()-1,),"-","_")</f>
        <v>TP_002/2005</v>
      </c>
      <c r="B70" t="str">
        <f t="shared" ca="1" si="1"/>
        <v>Termo Aditivo</v>
      </c>
      <c r="C70" t="str">
        <f ca="1">IF(OFFSET(Instrumentos!$E$1,ROW()-1,)=0,"",OFFSET(Instrumentos!$E$1,ROW()-1,))</f>
        <v>2º Termo Aditivo</v>
      </c>
      <c r="D70" t="str">
        <f>IF(INDEX(Instrumentos!I70:I452,ROW())=0,"",INDEX(Instrumentos!I70:I452,ROW()))</f>
        <v/>
      </c>
    </row>
    <row r="71" spans="1:4" x14ac:dyDescent="0.25">
      <c r="A71" t="str">
        <f ca="1">SUBSTITUTE(OFFSET(Instrumentos!$A$1,ROW()-1,),"-","_")</f>
        <v>TP_002/2005</v>
      </c>
      <c r="B71" t="str">
        <f t="shared" ca="1" si="1"/>
        <v>Termo Aditivo</v>
      </c>
      <c r="C71" t="str">
        <f ca="1">IF(OFFSET(Instrumentos!$E$1,ROW()-1,)=0,"",OFFSET(Instrumentos!$E$1,ROW()-1,))</f>
        <v>3º Termo Aditivo</v>
      </c>
      <c r="D71" t="str">
        <f>IF(INDEX(Instrumentos!I71:I453,ROW())=0,"",INDEX(Instrumentos!I71:I453,ROW()))</f>
        <v/>
      </c>
    </row>
    <row r="72" spans="1:4" x14ac:dyDescent="0.25">
      <c r="A72" t="str">
        <f ca="1">SUBSTITUTE(OFFSET(Instrumentos!$A$1,ROW()-1,),"-","_")</f>
        <v>TP_002/2005</v>
      </c>
      <c r="B72" t="str">
        <f t="shared" ca="1" si="1"/>
        <v>Termo Aditivo</v>
      </c>
      <c r="C72" t="str">
        <f ca="1">IF(OFFSET(Instrumentos!$E$1,ROW()-1,)=0,"",OFFSET(Instrumentos!$E$1,ROW()-1,))</f>
        <v>4º Termo Aditivo</v>
      </c>
      <c r="D72" t="str">
        <f>IF(INDEX(Instrumentos!I72:I454,ROW())=0,"",INDEX(Instrumentos!I72:I454,ROW()))</f>
        <v/>
      </c>
    </row>
    <row r="73" spans="1:4" x14ac:dyDescent="0.25">
      <c r="A73" t="str">
        <f ca="1">SUBSTITUTE(OFFSET(Instrumentos!$A$1,ROW()-1,),"-","_")</f>
        <v>TP_002/2005</v>
      </c>
      <c r="B73" t="str">
        <f t="shared" ca="1" si="1"/>
        <v>Termo Aditivo</v>
      </c>
      <c r="C73" t="str">
        <f ca="1">IF(OFFSET(Instrumentos!$E$1,ROW()-1,)=0,"",OFFSET(Instrumentos!$E$1,ROW()-1,))</f>
        <v>5º Termo Aditivo</v>
      </c>
      <c r="D73" t="str">
        <f>IF(INDEX(Instrumentos!I73:I455,ROW())=0,"",INDEX(Instrumentos!I73:I455,ROW()))</f>
        <v/>
      </c>
    </row>
    <row r="74" spans="1:4" x14ac:dyDescent="0.25">
      <c r="A74" t="str">
        <f ca="1">SUBSTITUTE(OFFSET(Instrumentos!$A$1,ROW()-1,),"-","_")</f>
        <v>TP_002/2005</v>
      </c>
      <c r="B74" t="str">
        <f t="shared" ca="1" si="1"/>
        <v>Termo Aditivo</v>
      </c>
      <c r="C74" t="str">
        <f ca="1">IF(OFFSET(Instrumentos!$E$1,ROW()-1,)=0,"",OFFSET(Instrumentos!$E$1,ROW()-1,))</f>
        <v>6º Termo Aditivo</v>
      </c>
      <c r="D74" t="str">
        <f>IF(INDEX(Instrumentos!I74:I456,ROW())=0,"",INDEX(Instrumentos!I74:I456,ROW()))</f>
        <v/>
      </c>
    </row>
    <row r="75" spans="1:4" x14ac:dyDescent="0.25">
      <c r="A75" t="str">
        <f ca="1">SUBSTITUTE(OFFSET(Instrumentos!$A$1,ROW()-1,),"-","_")</f>
        <v>TP_002/2005</v>
      </c>
      <c r="B75" t="str">
        <f t="shared" ca="1" si="1"/>
        <v>Termo Aditivo</v>
      </c>
      <c r="C75" t="str">
        <f ca="1">IF(OFFSET(Instrumentos!$E$1,ROW()-1,)=0,"",OFFSET(Instrumentos!$E$1,ROW()-1,))</f>
        <v>7º Termo Aditivo</v>
      </c>
      <c r="D75" t="str">
        <f>IF(INDEX(Instrumentos!I75:I457,ROW())=0,"",INDEX(Instrumentos!I75:I457,ROW()))</f>
        <v/>
      </c>
    </row>
    <row r="76" spans="1:4" x14ac:dyDescent="0.25">
      <c r="A76" t="str">
        <f ca="1">SUBSTITUTE(OFFSET(Instrumentos!$A$1,ROW()-1,),"-","_")</f>
        <v>TP_002/2005</v>
      </c>
      <c r="B76" t="str">
        <f t="shared" ca="1" si="1"/>
        <v>Termo Aditivo</v>
      </c>
      <c r="C76" t="str">
        <f ca="1">IF(OFFSET(Instrumentos!$E$1,ROW()-1,)=0,"",OFFSET(Instrumentos!$E$1,ROW()-1,))</f>
        <v>8º Termo Aditivo</v>
      </c>
      <c r="D76" t="str">
        <f>IF(INDEX(Instrumentos!I76:I458,ROW())=0,"",INDEX(Instrumentos!I76:I458,ROW()))</f>
        <v/>
      </c>
    </row>
    <row r="77" spans="1:4" x14ac:dyDescent="0.25">
      <c r="A77" t="str">
        <f ca="1">SUBSTITUTE(OFFSET(Instrumentos!$A$1,ROW()-1,),"-","_")</f>
        <v>TP_002/2005</v>
      </c>
      <c r="B77" t="str">
        <f t="shared" ca="1" si="1"/>
        <v>Termo Aditivo</v>
      </c>
      <c r="C77" t="str">
        <f ca="1">IF(OFFSET(Instrumentos!$E$1,ROW()-1,)=0,"",OFFSET(Instrumentos!$E$1,ROW()-1,))</f>
        <v>9º Termo Aditivo</v>
      </c>
      <c r="D77" t="str">
        <f>IF(INDEX(Instrumentos!I77:I459,ROW())=0,"",INDEX(Instrumentos!I77:I459,ROW()))</f>
        <v/>
      </c>
    </row>
    <row r="78" spans="1:4" x14ac:dyDescent="0.25">
      <c r="A78" t="str">
        <f ca="1">SUBSTITUTE(OFFSET(Instrumentos!$A$1,ROW()-1,),"-","_")</f>
        <v>TP_002/2005</v>
      </c>
      <c r="B78" t="str">
        <f t="shared" ca="1" si="1"/>
        <v>Termo Aditivo</v>
      </c>
      <c r="C78" t="str">
        <f ca="1">IF(OFFSET(Instrumentos!$E$1,ROW()-1,)=0,"",OFFSET(Instrumentos!$E$1,ROW()-1,))</f>
        <v>10º Termo Aditivo</v>
      </c>
      <c r="D78" t="str">
        <f>IF(INDEX(Instrumentos!I78:I460,ROW())=0,"",INDEX(Instrumentos!I78:I460,ROW()))</f>
        <v/>
      </c>
    </row>
    <row r="79" spans="1:4" x14ac:dyDescent="0.25">
      <c r="A79" t="str">
        <f ca="1">SUBSTITUTE(OFFSET(Instrumentos!$A$1,ROW()-1,),"-","_")</f>
        <v>TP_002/2005</v>
      </c>
      <c r="B79" t="str">
        <f t="shared" ca="1" si="1"/>
        <v>Termo Aditivo</v>
      </c>
      <c r="C79" t="str">
        <f ca="1">IF(OFFSET(Instrumentos!$E$1,ROW()-1,)=0,"",OFFSET(Instrumentos!$E$1,ROW()-1,))</f>
        <v>11º Termo Aditivo</v>
      </c>
      <c r="D79" t="str">
        <f>IF(INDEX(Instrumentos!I79:I461,ROW())=0,"",INDEX(Instrumentos!I79:I461,ROW()))</f>
        <v/>
      </c>
    </row>
    <row r="80" spans="1:4" x14ac:dyDescent="0.25">
      <c r="A80" t="str">
        <f ca="1">SUBSTITUTE(OFFSET(Instrumentos!$A$1,ROW()-1,),"-","_")</f>
        <v>TP_002/2005</v>
      </c>
      <c r="B80" t="str">
        <f t="shared" ca="1" si="1"/>
        <v>Termo Aditivo</v>
      </c>
      <c r="C80" t="str">
        <f ca="1">IF(OFFSET(Instrumentos!$E$1,ROW()-1,)=0,"",OFFSET(Instrumentos!$E$1,ROW()-1,))</f>
        <v>12º Termo Aditivo</v>
      </c>
      <c r="D80" t="str">
        <f>IF(INDEX(Instrumentos!I80:I462,ROW())=0,"",INDEX(Instrumentos!I80:I462,ROW()))</f>
        <v/>
      </c>
    </row>
    <row r="81" spans="1:4" x14ac:dyDescent="0.25">
      <c r="A81" t="str">
        <f ca="1">SUBSTITUTE(OFFSET(Instrumentos!$A$1,ROW()-1,),"-","_")</f>
        <v>TP_002/2005</v>
      </c>
      <c r="B81" t="str">
        <f t="shared" ca="1" si="1"/>
        <v>Termo Aditivo</v>
      </c>
      <c r="C81" t="str">
        <f ca="1">IF(OFFSET(Instrumentos!$E$1,ROW()-1,)=0,"",OFFSET(Instrumentos!$E$1,ROW()-1,))</f>
        <v>13º Termo Aditivo</v>
      </c>
      <c r="D81" t="str">
        <f>IF(INDEX(Instrumentos!I81:I463,ROW())=0,"",INDEX(Instrumentos!I81:I463,ROW()))</f>
        <v/>
      </c>
    </row>
    <row r="82" spans="1:4" x14ac:dyDescent="0.25">
      <c r="A82" t="str">
        <f ca="1">SUBSTITUTE(OFFSET(Instrumentos!$A$1,ROW()-1,),"-","_")</f>
        <v>TP_002/2005</v>
      </c>
      <c r="B82" t="str">
        <f t="shared" ca="1" si="1"/>
        <v>Termo Aditivo</v>
      </c>
      <c r="C82" t="str">
        <f ca="1">IF(OFFSET(Instrumentos!$E$1,ROW()-1,)=0,"",OFFSET(Instrumentos!$E$1,ROW()-1,))</f>
        <v>13º Termo Aditivo</v>
      </c>
      <c r="D82" t="str">
        <f>IF(INDEX(Instrumentos!I82:I464,ROW())=0,"",INDEX(Instrumentos!I82:I464,ROW()))</f>
        <v/>
      </c>
    </row>
    <row r="83" spans="1:4" x14ac:dyDescent="0.25">
      <c r="A83" t="str">
        <f ca="1">SUBSTITUTE(OFFSET(Instrumentos!$A$1,ROW()-1,),"-","_")</f>
        <v>TP_002/2005</v>
      </c>
      <c r="B83" t="str">
        <f t="shared" ca="1" si="1"/>
        <v>Termo Aditivo</v>
      </c>
      <c r="C83" t="str">
        <f ca="1">IF(OFFSET(Instrumentos!$E$1,ROW()-1,)=0,"",OFFSET(Instrumentos!$E$1,ROW()-1,))</f>
        <v>14º Termo Aditivo</v>
      </c>
      <c r="D83" t="str">
        <f>IF(INDEX(Instrumentos!I83:I465,ROW())=0,"",INDEX(Instrumentos!I83:I465,ROW()))</f>
        <v/>
      </c>
    </row>
    <row r="84" spans="1:4" x14ac:dyDescent="0.25">
      <c r="A84" t="str">
        <f ca="1">SUBSTITUTE(OFFSET(Instrumentos!$A$1,ROW()-1,),"-","_")</f>
        <v>TP_003/2005</v>
      </c>
      <c r="B84" t="str">
        <f t="shared" ca="1" si="1"/>
        <v>Termo de Parceria</v>
      </c>
      <c r="C84" t="str">
        <f ca="1">IF(OFFSET(Instrumentos!$E$1,ROW()-1,)=0,"",OFFSET(Instrumentos!$E$1,ROW()-1,))</f>
        <v>Termo de Parceria</v>
      </c>
      <c r="D84" t="str">
        <f>IF(INDEX(Instrumentos!I84:I466,ROW())=0,"",INDEX(Instrumentos!I84:I466,ROW()))</f>
        <v/>
      </c>
    </row>
    <row r="85" spans="1:4" x14ac:dyDescent="0.25">
      <c r="A85" t="str">
        <f ca="1">SUBSTITUTE(OFFSET(Instrumentos!$A$1,ROW()-1,),"-","_")</f>
        <v>TP_003/2005</v>
      </c>
      <c r="B85" t="str">
        <f t="shared" ca="1" si="1"/>
        <v>Termo Aditivo</v>
      </c>
      <c r="C85" t="str">
        <f ca="1">IF(OFFSET(Instrumentos!$E$1,ROW()-1,)=0,"",OFFSET(Instrumentos!$E$1,ROW()-1,))</f>
        <v>1º Termo Aditivo</v>
      </c>
      <c r="D85" t="str">
        <f>IF(INDEX(Instrumentos!I85:I467,ROW())=0,"",INDEX(Instrumentos!I85:I467,ROW()))</f>
        <v/>
      </c>
    </row>
    <row r="86" spans="1:4" x14ac:dyDescent="0.25">
      <c r="A86" t="str">
        <f ca="1">SUBSTITUTE(OFFSET(Instrumentos!$A$1,ROW()-1,),"-","_")</f>
        <v>TP_003/2005</v>
      </c>
      <c r="B86" t="str">
        <f t="shared" ca="1" si="1"/>
        <v>Termo Aditivo</v>
      </c>
      <c r="C86" t="str">
        <f ca="1">IF(OFFSET(Instrumentos!$E$1,ROW()-1,)=0,"",OFFSET(Instrumentos!$E$1,ROW()-1,))</f>
        <v>2º Termo Aditivo</v>
      </c>
      <c r="D86" t="str">
        <f>IF(INDEX(Instrumentos!I86:I468,ROW())=0,"",INDEX(Instrumentos!I86:I468,ROW()))</f>
        <v/>
      </c>
    </row>
    <row r="87" spans="1:4" x14ac:dyDescent="0.25">
      <c r="A87" t="str">
        <f ca="1">SUBSTITUTE(OFFSET(Instrumentos!$A$1,ROW()-1,),"-","_")</f>
        <v>TP_004/2005</v>
      </c>
      <c r="B87" t="str">
        <f t="shared" ca="1" si="1"/>
        <v>Termo de Parceria</v>
      </c>
      <c r="C87" t="str">
        <f ca="1">IF(OFFSET(Instrumentos!$E$1,ROW()-1,)=0,"",OFFSET(Instrumentos!$E$1,ROW()-1,))</f>
        <v>Termo de Parceria</v>
      </c>
      <c r="D87" t="str">
        <f>IF(INDEX(Instrumentos!I87:I469,ROW())=0,"",INDEX(Instrumentos!I87:I469,ROW()))</f>
        <v/>
      </c>
    </row>
    <row r="88" spans="1:4" x14ac:dyDescent="0.25">
      <c r="A88" t="str">
        <f ca="1">SUBSTITUTE(OFFSET(Instrumentos!$A$1,ROW()-1,),"-","_")</f>
        <v>TP_004/2005</v>
      </c>
      <c r="B88" t="str">
        <f t="shared" ca="1" si="1"/>
        <v>Termo Aditivo</v>
      </c>
      <c r="C88" t="str">
        <f ca="1">IF(OFFSET(Instrumentos!$E$1,ROW()-1,)=0,"",OFFSET(Instrumentos!$E$1,ROW()-1,))</f>
        <v>1º Termo Aditivo</v>
      </c>
      <c r="D88" t="str">
        <f>IF(INDEX(Instrumentos!I88:I470,ROW())=0,"",INDEX(Instrumentos!I88:I470,ROW()))</f>
        <v/>
      </c>
    </row>
    <row r="89" spans="1:4" x14ac:dyDescent="0.25">
      <c r="A89" t="str">
        <f ca="1">SUBSTITUTE(OFFSET(Instrumentos!$A$1,ROW()-1,),"-","_")</f>
        <v>TP_004/2005</v>
      </c>
      <c r="B89" t="str">
        <f t="shared" ca="1" si="1"/>
        <v>Termo Aditivo</v>
      </c>
      <c r="C89" t="str">
        <f ca="1">IF(OFFSET(Instrumentos!$E$1,ROW()-1,)=0,"",OFFSET(Instrumentos!$E$1,ROW()-1,))</f>
        <v>2º Termo Aditivo</v>
      </c>
      <c r="D89" t="str">
        <f>IF(INDEX(Instrumentos!I89:I471,ROW())=0,"",INDEX(Instrumentos!I89:I471,ROW()))</f>
        <v/>
      </c>
    </row>
    <row r="90" spans="1:4" x14ac:dyDescent="0.25">
      <c r="A90" t="str">
        <f ca="1">SUBSTITUTE(OFFSET(Instrumentos!$A$1,ROW()-1,),"-","_")</f>
        <v>TP_005/2005</v>
      </c>
      <c r="B90" t="str">
        <f t="shared" ca="1" si="1"/>
        <v>Termo de Parceria</v>
      </c>
      <c r="C90" t="str">
        <f ca="1">IF(OFFSET(Instrumentos!$E$1,ROW()-1,)=0,"",OFFSET(Instrumentos!$E$1,ROW()-1,))</f>
        <v>Termo de Parceria</v>
      </c>
      <c r="D90" t="str">
        <f>IF(INDEX(Instrumentos!I90:I472,ROW())=0,"",INDEX(Instrumentos!I90:I472,ROW()))</f>
        <v/>
      </c>
    </row>
    <row r="91" spans="1:4" x14ac:dyDescent="0.25">
      <c r="A91" t="str">
        <f ca="1">SUBSTITUTE(OFFSET(Instrumentos!$A$1,ROW()-1,),"-","_")</f>
        <v>TP_005/2005</v>
      </c>
      <c r="B91" t="str">
        <f t="shared" ca="1" si="1"/>
        <v>Termo Aditivo</v>
      </c>
      <c r="C91" t="str">
        <f ca="1">IF(OFFSET(Instrumentos!$E$1,ROW()-1,)=0,"",OFFSET(Instrumentos!$E$1,ROW()-1,))</f>
        <v>1º Termo Aditivo</v>
      </c>
      <c r="D91" t="str">
        <f>IF(INDEX(Instrumentos!I91:I473,ROW())=0,"",INDEX(Instrumentos!I91:I473,ROW()))</f>
        <v/>
      </c>
    </row>
    <row r="92" spans="1:4" x14ac:dyDescent="0.25">
      <c r="A92" t="str">
        <f ca="1">SUBSTITUTE(OFFSET(Instrumentos!$A$1,ROW()-1,),"-","_")</f>
        <v>TP_005/2005</v>
      </c>
      <c r="B92" t="str">
        <f t="shared" ca="1" si="1"/>
        <v>Termo Aditivo</v>
      </c>
      <c r="C92" t="str">
        <f ca="1">IF(OFFSET(Instrumentos!$E$1,ROW()-1,)=0,"",OFFSET(Instrumentos!$E$1,ROW()-1,))</f>
        <v>2º Termo Aditivo</v>
      </c>
      <c r="D92" t="str">
        <f>IF(INDEX(Instrumentos!I92:I474,ROW())=0,"",INDEX(Instrumentos!I92:I474,ROW()))</f>
        <v/>
      </c>
    </row>
    <row r="93" spans="1:4" x14ac:dyDescent="0.25">
      <c r="A93" t="str">
        <f ca="1">SUBSTITUTE(OFFSET(Instrumentos!$A$1,ROW()-1,),"-","_")</f>
        <v>TP_005/2005</v>
      </c>
      <c r="B93" t="str">
        <f t="shared" ca="1" si="1"/>
        <v>Termo Aditivo</v>
      </c>
      <c r="C93" t="str">
        <f ca="1">IF(OFFSET(Instrumentos!$E$1,ROW()-1,)=0,"",OFFSET(Instrumentos!$E$1,ROW()-1,))</f>
        <v>3º Termo Aditivo</v>
      </c>
      <c r="D93" t="str">
        <f>IF(INDEX(Instrumentos!I93:I475,ROW())=0,"",INDEX(Instrumentos!I93:I475,ROW()))</f>
        <v/>
      </c>
    </row>
    <row r="94" spans="1:4" x14ac:dyDescent="0.25">
      <c r="A94" t="str">
        <f ca="1">SUBSTITUTE(OFFSET(Instrumentos!$A$1,ROW()-1,),"-","_")</f>
        <v>TP_005/2005</v>
      </c>
      <c r="B94" t="str">
        <f t="shared" ca="1" si="1"/>
        <v>Termo Aditivo</v>
      </c>
      <c r="C94" t="str">
        <f ca="1">IF(OFFSET(Instrumentos!$E$1,ROW()-1,)=0,"",OFFSET(Instrumentos!$E$1,ROW()-1,))</f>
        <v>4º Termo Aditivo</v>
      </c>
      <c r="D94" t="str">
        <f>IF(INDEX(Instrumentos!I94:I476,ROW())=0,"",INDEX(Instrumentos!I94:I476,ROW()))</f>
        <v/>
      </c>
    </row>
    <row r="95" spans="1:4" x14ac:dyDescent="0.25">
      <c r="A95" t="str">
        <f ca="1">SUBSTITUTE(OFFSET(Instrumentos!$A$1,ROW()-1,),"-","_")</f>
        <v>TP_005/2005</v>
      </c>
      <c r="B95" t="str">
        <f t="shared" ca="1" si="1"/>
        <v>Termo Aditivo</v>
      </c>
      <c r="C95" t="str">
        <f ca="1">IF(OFFSET(Instrumentos!$E$1,ROW()-1,)=0,"",OFFSET(Instrumentos!$E$1,ROW()-1,))</f>
        <v>5º Termo Aditivo</v>
      </c>
      <c r="D95" t="str">
        <f>IF(INDEX(Instrumentos!I95:I477,ROW())=0,"",INDEX(Instrumentos!I95:I477,ROW()))</f>
        <v/>
      </c>
    </row>
    <row r="96" spans="1:4" x14ac:dyDescent="0.25">
      <c r="A96" t="str">
        <f ca="1">SUBSTITUTE(OFFSET(Instrumentos!$A$1,ROW()-1,),"-","_")</f>
        <v>TP_005/2005</v>
      </c>
      <c r="B96" t="str">
        <f t="shared" ca="1" si="1"/>
        <v>Termo Aditivo</v>
      </c>
      <c r="C96" t="str">
        <f ca="1">IF(OFFSET(Instrumentos!$E$1,ROW()-1,)=0,"",OFFSET(Instrumentos!$E$1,ROW()-1,))</f>
        <v>6º Termo Aditivo</v>
      </c>
      <c r="D96" t="str">
        <f>IF(INDEX(Instrumentos!I96:I478,ROW())=0,"",INDEX(Instrumentos!I96:I478,ROW()))</f>
        <v/>
      </c>
    </row>
    <row r="97" spans="1:4" x14ac:dyDescent="0.25">
      <c r="A97" t="str">
        <f ca="1">SUBSTITUTE(OFFSET(Instrumentos!$A$1,ROW()-1,),"-","_")</f>
        <v>TP_005/2005</v>
      </c>
      <c r="B97" t="str">
        <f t="shared" ca="1" si="1"/>
        <v>Termo Aditivo</v>
      </c>
      <c r="C97" t="str">
        <f ca="1">IF(OFFSET(Instrumentos!$E$1,ROW()-1,)=0,"",OFFSET(Instrumentos!$E$1,ROW()-1,))</f>
        <v>7º Termo Aditivo</v>
      </c>
      <c r="D97" t="str">
        <f>IF(INDEX(Instrumentos!I97:I479,ROW())=0,"",INDEX(Instrumentos!I97:I479,ROW()))</f>
        <v/>
      </c>
    </row>
    <row r="98" spans="1:4" x14ac:dyDescent="0.25">
      <c r="A98" t="str">
        <f ca="1">SUBSTITUTE(OFFSET(Instrumentos!$A$1,ROW()-1,),"-","_")</f>
        <v>TP_005/2005</v>
      </c>
      <c r="B98" t="str">
        <f t="shared" ca="1" si="1"/>
        <v>Termo Aditivo</v>
      </c>
      <c r="C98" t="str">
        <f ca="1">IF(OFFSET(Instrumentos!$E$1,ROW()-1,)=0,"",OFFSET(Instrumentos!$E$1,ROW()-1,))</f>
        <v>8º Termo Aditivo</v>
      </c>
      <c r="D98" t="str">
        <f>IF(INDEX(Instrumentos!I98:I480,ROW())=0,"",INDEX(Instrumentos!I98:I480,ROW()))</f>
        <v/>
      </c>
    </row>
    <row r="99" spans="1:4" x14ac:dyDescent="0.25">
      <c r="A99" t="str">
        <f ca="1">SUBSTITUTE(OFFSET(Instrumentos!$A$1,ROW()-1,),"-","_")</f>
        <v>TP_005/2005</v>
      </c>
      <c r="B99" t="str">
        <f t="shared" ca="1" si="1"/>
        <v>Termo Aditivo</v>
      </c>
      <c r="C99" t="str">
        <f ca="1">IF(OFFSET(Instrumentos!$E$1,ROW()-1,)=0,"",OFFSET(Instrumentos!$E$1,ROW()-1,))</f>
        <v>9º Termo Aditivo</v>
      </c>
      <c r="D99" t="str">
        <f>IF(INDEX(Instrumentos!I99:I481,ROW())=0,"",INDEX(Instrumentos!I99:I481,ROW()))</f>
        <v/>
      </c>
    </row>
    <row r="100" spans="1:4" x14ac:dyDescent="0.25">
      <c r="A100" t="str">
        <f ca="1">SUBSTITUTE(OFFSET(Instrumentos!$A$1,ROW()-1,),"-","_")</f>
        <v>TP_005/2005</v>
      </c>
      <c r="B100" t="str">
        <f t="shared" ca="1" si="1"/>
        <v>Termo Aditivo</v>
      </c>
      <c r="C100" t="str">
        <f ca="1">IF(OFFSET(Instrumentos!$E$1,ROW()-1,)=0,"",OFFSET(Instrumentos!$E$1,ROW()-1,))</f>
        <v>10º Termo Aditivo</v>
      </c>
      <c r="D100" t="str">
        <f>IF(INDEX(Instrumentos!I100:I482,ROW())=0,"",INDEX(Instrumentos!I100:I482,ROW()))</f>
        <v/>
      </c>
    </row>
    <row r="101" spans="1:4" x14ac:dyDescent="0.25">
      <c r="A101" t="str">
        <f ca="1">SUBSTITUTE(OFFSET(Instrumentos!$A$1,ROW()-1,),"-","_")</f>
        <v>TP_005/2005</v>
      </c>
      <c r="B101" t="str">
        <f t="shared" ca="1" si="1"/>
        <v>Termo Aditivo</v>
      </c>
      <c r="C101" t="str">
        <f ca="1">IF(OFFSET(Instrumentos!$E$1,ROW()-1,)=0,"",OFFSET(Instrumentos!$E$1,ROW()-1,))</f>
        <v>11º Termo Aditivo</v>
      </c>
      <c r="D101" t="str">
        <f>IF(INDEX(Instrumentos!I101:I483,ROW())=0,"",INDEX(Instrumentos!I101:I483,ROW()))</f>
        <v/>
      </c>
    </row>
    <row r="102" spans="1:4" x14ac:dyDescent="0.25">
      <c r="A102" t="str">
        <f ca="1">SUBSTITUTE(OFFSET(Instrumentos!$A$1,ROW()-1,),"-","_")</f>
        <v>TP_005/2005</v>
      </c>
      <c r="B102" t="str">
        <f t="shared" ca="1" si="1"/>
        <v>Termo Aditivo</v>
      </c>
      <c r="C102" t="str">
        <f ca="1">IF(OFFSET(Instrumentos!$E$1,ROW()-1,)=0,"",OFFSET(Instrumentos!$E$1,ROW()-1,))</f>
        <v>12º Termo Aditivo</v>
      </c>
      <c r="D102" t="str">
        <f>IF(INDEX(Instrumentos!I102:I484,ROW())=0,"",INDEX(Instrumentos!I102:I484,ROW()))</f>
        <v/>
      </c>
    </row>
    <row r="103" spans="1:4" x14ac:dyDescent="0.25">
      <c r="A103" t="str">
        <f ca="1">SUBSTITUTE(OFFSET(Instrumentos!$A$1,ROW()-1,),"-","_")</f>
        <v>TP_005/2005</v>
      </c>
      <c r="B103" t="str">
        <f t="shared" ca="1" si="1"/>
        <v>Termo Aditivo</v>
      </c>
      <c r="C103" t="str">
        <f ca="1">IF(OFFSET(Instrumentos!$E$1,ROW()-1,)=0,"",OFFSET(Instrumentos!$E$1,ROW()-1,))</f>
        <v>13º Termo Aditivo</v>
      </c>
      <c r="D103" t="str">
        <f>IF(INDEX(Instrumentos!I103:I485,ROW())=0,"",INDEX(Instrumentos!I103:I485,ROW()))</f>
        <v/>
      </c>
    </row>
    <row r="104" spans="1:4" x14ac:dyDescent="0.25">
      <c r="A104" t="str">
        <f ca="1">SUBSTITUTE(OFFSET(Instrumentos!$A$1,ROW()-1,),"-","_")</f>
        <v>TP_005/2005</v>
      </c>
      <c r="B104" t="str">
        <f t="shared" ca="1" si="1"/>
        <v>Termo Aditivo</v>
      </c>
      <c r="C104" t="str">
        <f ca="1">IF(OFFSET(Instrumentos!$E$1,ROW()-1,)=0,"",OFFSET(Instrumentos!$E$1,ROW()-1,))</f>
        <v>14º Termo Aditivo</v>
      </c>
      <c r="D104" t="str">
        <f>IF(INDEX(Instrumentos!I104:I486,ROW())=0,"",INDEX(Instrumentos!I104:I486,ROW()))</f>
        <v/>
      </c>
    </row>
    <row r="105" spans="1:4" x14ac:dyDescent="0.25">
      <c r="A105" t="str">
        <f ca="1">SUBSTITUTE(OFFSET(Instrumentos!$A$1,ROW()-1,),"-","_")</f>
        <v>TP_005/2005</v>
      </c>
      <c r="B105" t="str">
        <f t="shared" ca="1" si="1"/>
        <v>Termo Aditivo</v>
      </c>
      <c r="C105" t="str">
        <f ca="1">IF(OFFSET(Instrumentos!$E$1,ROW()-1,)=0,"",OFFSET(Instrumentos!$E$1,ROW()-1,))</f>
        <v>15º Termo Aditivo</v>
      </c>
      <c r="D105" t="str">
        <f>IF(INDEX(Instrumentos!I105:I487,ROW())=0,"",INDEX(Instrumentos!I105:I487,ROW()))</f>
        <v/>
      </c>
    </row>
    <row r="106" spans="1:4" x14ac:dyDescent="0.25">
      <c r="A106" t="str">
        <f ca="1">SUBSTITUTE(OFFSET(Instrumentos!$A$1,ROW()-1,),"-","_")</f>
        <v>TP_005/2005</v>
      </c>
      <c r="B106" t="str">
        <f t="shared" ca="1" si="1"/>
        <v>Termo de Rescisão Unilateral</v>
      </c>
      <c r="C106" t="str">
        <f ca="1">IF(OFFSET(Instrumentos!$E$1,ROW()-1,)=0,"",OFFSET(Instrumentos!$E$1,ROW()-1,))</f>
        <v>Termo de Rescisão Unilateral</v>
      </c>
      <c r="D106" t="str">
        <f>IF(INDEX(Instrumentos!I106:I488,ROW())=0,"",INDEX(Instrumentos!I106:I488,ROW()))</f>
        <v/>
      </c>
    </row>
    <row r="107" spans="1:4" x14ac:dyDescent="0.25">
      <c r="A107" t="str">
        <f ca="1">SUBSTITUTE(OFFSET(Instrumentos!$A$1,ROW()-1,),"-","_")</f>
        <v>TP_006/2005</v>
      </c>
      <c r="B107" t="str">
        <f t="shared" ca="1" si="1"/>
        <v>Termo de Parceria</v>
      </c>
      <c r="C107" t="str">
        <f ca="1">IF(OFFSET(Instrumentos!$E$1,ROW()-1,)=0,"",OFFSET(Instrumentos!$E$1,ROW()-1,))</f>
        <v>Termo de Parceria</v>
      </c>
      <c r="D107" t="str">
        <f>IF(INDEX(Instrumentos!I107:I489,ROW())=0,"",INDEX(Instrumentos!I107:I489,ROW()))</f>
        <v/>
      </c>
    </row>
    <row r="108" spans="1:4" x14ac:dyDescent="0.25">
      <c r="A108" t="str">
        <f ca="1">SUBSTITUTE(OFFSET(Instrumentos!$A$1,ROW()-1,),"-","_")</f>
        <v>TP_006/2005</v>
      </c>
      <c r="B108" t="str">
        <f t="shared" ca="1" si="1"/>
        <v>Termo Aditivo</v>
      </c>
      <c r="C108" t="str">
        <f ca="1">IF(OFFSET(Instrumentos!$E$1,ROW()-1,)=0,"",OFFSET(Instrumentos!$E$1,ROW()-1,))</f>
        <v>1º Termo Aditivo</v>
      </c>
      <c r="D108" t="str">
        <f>IF(INDEX(Instrumentos!I108:I490,ROW())=0,"",INDEX(Instrumentos!I108:I490,ROW()))</f>
        <v/>
      </c>
    </row>
    <row r="109" spans="1:4" x14ac:dyDescent="0.25">
      <c r="A109" t="str">
        <f ca="1">SUBSTITUTE(OFFSET(Instrumentos!$A$1,ROW()-1,),"-","_")</f>
        <v>TP_006/2005</v>
      </c>
      <c r="B109" t="str">
        <f t="shared" ca="1" si="1"/>
        <v>Termo Aditivo</v>
      </c>
      <c r="C109" t="str">
        <f ca="1">IF(OFFSET(Instrumentos!$E$1,ROW()-1,)=0,"",OFFSET(Instrumentos!$E$1,ROW()-1,))</f>
        <v>2º Termo Aditivo</v>
      </c>
      <c r="D109" t="str">
        <f>IF(INDEX(Instrumentos!I109:I491,ROW())=0,"",INDEX(Instrumentos!I109:I491,ROW()))</f>
        <v/>
      </c>
    </row>
    <row r="110" spans="1:4" x14ac:dyDescent="0.25">
      <c r="A110" t="str">
        <f ca="1">SUBSTITUTE(OFFSET(Instrumentos!$A$1,ROW()-1,),"-","_")</f>
        <v>TP_006/2005</v>
      </c>
      <c r="B110" t="str">
        <f t="shared" ca="1" si="1"/>
        <v>Termo Aditivo</v>
      </c>
      <c r="C110" t="str">
        <f ca="1">IF(OFFSET(Instrumentos!$E$1,ROW()-1,)=0,"",OFFSET(Instrumentos!$E$1,ROW()-1,))</f>
        <v>3º Termo Aditivo</v>
      </c>
      <c r="D110" t="str">
        <f>IF(INDEX(Instrumentos!I110:I492,ROW())=0,"",INDEX(Instrumentos!I110:I492,ROW()))</f>
        <v/>
      </c>
    </row>
    <row r="111" spans="1:4" x14ac:dyDescent="0.25">
      <c r="A111" t="str">
        <f ca="1">SUBSTITUTE(OFFSET(Instrumentos!$A$1,ROW()-1,),"-","_")</f>
        <v>TP_006/2005</v>
      </c>
      <c r="B111" t="str">
        <f t="shared" ca="1" si="1"/>
        <v>Termo Aditivo</v>
      </c>
      <c r="C111" t="str">
        <f ca="1">IF(OFFSET(Instrumentos!$E$1,ROW()-1,)=0,"",OFFSET(Instrumentos!$E$1,ROW()-1,))</f>
        <v>4º Termo Aditivo</v>
      </c>
      <c r="D111" t="str">
        <f>IF(INDEX(Instrumentos!I111:I493,ROW())=0,"",INDEX(Instrumentos!I111:I493,ROW()))</f>
        <v/>
      </c>
    </row>
    <row r="112" spans="1:4" x14ac:dyDescent="0.25">
      <c r="A112" t="str">
        <f ca="1">SUBSTITUTE(OFFSET(Instrumentos!$A$1,ROW()-1,),"-","_")</f>
        <v>TP_006/2005</v>
      </c>
      <c r="B112" t="str">
        <f t="shared" ca="1" si="1"/>
        <v>Termo Aditivo</v>
      </c>
      <c r="C112" t="str">
        <f ca="1">IF(OFFSET(Instrumentos!$E$1,ROW()-1,)=0,"",OFFSET(Instrumentos!$E$1,ROW()-1,))</f>
        <v>5º Termo Aditivo</v>
      </c>
      <c r="D112" t="str">
        <f>IF(INDEX(Instrumentos!I112:I494,ROW())=0,"",INDEX(Instrumentos!I112:I494,ROW()))</f>
        <v/>
      </c>
    </row>
    <row r="113" spans="1:4" x14ac:dyDescent="0.25">
      <c r="A113" t="str">
        <f ca="1">SUBSTITUTE(OFFSET(Instrumentos!$A$1,ROW()-1,),"-","_")</f>
        <v>TP_006/2005</v>
      </c>
      <c r="B113" t="str">
        <f t="shared" ca="1" si="1"/>
        <v>Termo Aditivo</v>
      </c>
      <c r="C113" t="str">
        <f ca="1">IF(OFFSET(Instrumentos!$E$1,ROW()-1,)=0,"",OFFSET(Instrumentos!$E$1,ROW()-1,))</f>
        <v>6º Termo Aditivo</v>
      </c>
      <c r="D113" t="str">
        <f>IF(INDEX(Instrumentos!I113:I495,ROW())=0,"",INDEX(Instrumentos!I113:I495,ROW()))</f>
        <v/>
      </c>
    </row>
    <row r="114" spans="1:4" x14ac:dyDescent="0.25">
      <c r="A114" t="str">
        <f ca="1">SUBSTITUTE(OFFSET(Instrumentos!$A$1,ROW()-1,),"-","_")</f>
        <v>TP_006/2005</v>
      </c>
      <c r="B114" t="str">
        <f t="shared" ca="1" si="1"/>
        <v>Termo Aditivo</v>
      </c>
      <c r="C114" t="str">
        <f ca="1">IF(OFFSET(Instrumentos!$E$1,ROW()-1,)=0,"",OFFSET(Instrumentos!$E$1,ROW()-1,))</f>
        <v>7º Termo Aditivo</v>
      </c>
      <c r="D114" t="str">
        <f>IF(INDEX(Instrumentos!I114:I496,ROW())=0,"",INDEX(Instrumentos!I114:I496,ROW()))</f>
        <v/>
      </c>
    </row>
    <row r="115" spans="1:4" x14ac:dyDescent="0.25">
      <c r="A115" t="str">
        <f ca="1">SUBSTITUTE(OFFSET(Instrumentos!$A$1,ROW()-1,),"-","_")</f>
        <v>TP_006/2005</v>
      </c>
      <c r="B115" t="str">
        <f t="shared" ca="1" si="1"/>
        <v>Termo Aditivo</v>
      </c>
      <c r="C115" t="str">
        <f ca="1">IF(OFFSET(Instrumentos!$E$1,ROW()-1,)=0,"",OFFSET(Instrumentos!$E$1,ROW()-1,))</f>
        <v>8º Termo Aditivo</v>
      </c>
      <c r="D115" t="str">
        <f>IF(INDEX(Instrumentos!I115:I497,ROW())=0,"",INDEX(Instrumentos!I115:I497,ROW()))</f>
        <v/>
      </c>
    </row>
    <row r="116" spans="1:4" x14ac:dyDescent="0.25">
      <c r="A116" t="str">
        <f ca="1">SUBSTITUTE(OFFSET(Instrumentos!$A$1,ROW()-1,),"-","_")</f>
        <v>TP_006/2005</v>
      </c>
      <c r="B116" t="str">
        <f t="shared" ca="1" si="1"/>
        <v>Termo Aditivo</v>
      </c>
      <c r="C116" t="str">
        <f ca="1">IF(OFFSET(Instrumentos!$E$1,ROW()-1,)=0,"",OFFSET(Instrumentos!$E$1,ROW()-1,))</f>
        <v>9º Termo Aditivo</v>
      </c>
      <c r="D116" t="str">
        <f>IF(INDEX(Instrumentos!I116:I498,ROW())=0,"",INDEX(Instrumentos!I116:I498,ROW()))</f>
        <v/>
      </c>
    </row>
    <row r="117" spans="1:4" x14ac:dyDescent="0.25">
      <c r="A117" t="str">
        <f ca="1">SUBSTITUTE(OFFSET(Instrumentos!$A$1,ROW()-1,),"-","_")</f>
        <v>TP_006/2005</v>
      </c>
      <c r="B117" t="str">
        <f t="shared" ca="1" si="1"/>
        <v>Termo Aditivo</v>
      </c>
      <c r="C117" t="str">
        <f ca="1">IF(OFFSET(Instrumentos!$E$1,ROW()-1,)=0,"",OFFSET(Instrumentos!$E$1,ROW()-1,))</f>
        <v>10º Termo Aditivo</v>
      </c>
      <c r="D117" t="str">
        <f>IF(INDEX(Instrumentos!I117:I499,ROW())=0,"",INDEX(Instrumentos!I117:I499,ROW()))</f>
        <v/>
      </c>
    </row>
    <row r="118" spans="1:4" x14ac:dyDescent="0.25">
      <c r="A118" t="str">
        <f ca="1">SUBSTITUTE(OFFSET(Instrumentos!$A$1,ROW()-1,),"-","_")</f>
        <v>TP_006/2005</v>
      </c>
      <c r="B118" t="str">
        <f t="shared" ca="1" si="1"/>
        <v>Termo Aditivo</v>
      </c>
      <c r="C118" t="str">
        <f ca="1">IF(OFFSET(Instrumentos!$E$1,ROW()-1,)=0,"",OFFSET(Instrumentos!$E$1,ROW()-1,))</f>
        <v>11º Termo Aditivo</v>
      </c>
      <c r="D118" t="str">
        <f>IF(INDEX(Instrumentos!I118:I500,ROW())=0,"",INDEX(Instrumentos!I118:I500,ROW()))</f>
        <v/>
      </c>
    </row>
    <row r="119" spans="1:4" x14ac:dyDescent="0.25">
      <c r="A119" t="str">
        <f ca="1">SUBSTITUTE(OFFSET(Instrumentos!$A$1,ROW()-1,),"-","_")</f>
        <v>TP_006/2005</v>
      </c>
      <c r="B119" t="str">
        <f t="shared" ca="1" si="1"/>
        <v>Termo Aditivo</v>
      </c>
      <c r="C119" t="str">
        <f ca="1">IF(OFFSET(Instrumentos!$E$1,ROW()-1,)=0,"",OFFSET(Instrumentos!$E$1,ROW()-1,))</f>
        <v>12º Termo Aditivo</v>
      </c>
      <c r="D119" t="str">
        <f>IF(INDEX(Instrumentos!I119:I501,ROW())=0,"",INDEX(Instrumentos!I119:I501,ROW()))</f>
        <v/>
      </c>
    </row>
    <row r="120" spans="1:4" x14ac:dyDescent="0.25">
      <c r="A120" t="str">
        <f ca="1">SUBSTITUTE(OFFSET(Instrumentos!$A$1,ROW()-1,),"-","_")</f>
        <v>TP_007/2006</v>
      </c>
      <c r="B120" t="str">
        <f t="shared" ca="1" si="1"/>
        <v>Termo de Parceria</v>
      </c>
      <c r="C120" t="str">
        <f ca="1">IF(OFFSET(Instrumentos!$E$1,ROW()-1,)=0,"",OFFSET(Instrumentos!$E$1,ROW()-1,))</f>
        <v>Termo de Parceria</v>
      </c>
      <c r="D120" t="str">
        <f>IF(INDEX(Instrumentos!I120:I502,ROW())=0,"",INDEX(Instrumentos!I120:I502,ROW()))</f>
        <v/>
      </c>
    </row>
    <row r="121" spans="1:4" x14ac:dyDescent="0.25">
      <c r="A121" t="str">
        <f ca="1">SUBSTITUTE(OFFSET(Instrumentos!$A$1,ROW()-1,),"-","_")</f>
        <v>TP_007/2006</v>
      </c>
      <c r="B121" t="str">
        <f t="shared" ca="1" si="1"/>
        <v>Termo Aditivo</v>
      </c>
      <c r="C121" t="str">
        <f ca="1">IF(OFFSET(Instrumentos!$E$1,ROW()-1,)=0,"",OFFSET(Instrumentos!$E$1,ROW()-1,))</f>
        <v>1º Termo Aditivo</v>
      </c>
      <c r="D121" t="str">
        <f>IF(INDEX(Instrumentos!I121:I503,ROW())=0,"",INDEX(Instrumentos!I121:I503,ROW()))</f>
        <v/>
      </c>
    </row>
    <row r="122" spans="1:4" x14ac:dyDescent="0.25">
      <c r="A122" t="str">
        <f ca="1">SUBSTITUTE(OFFSET(Instrumentos!$A$1,ROW()-1,),"-","_")</f>
        <v>TP_007/2006</v>
      </c>
      <c r="B122" t="str">
        <f t="shared" ca="1" si="1"/>
        <v>Termo Aditivo</v>
      </c>
      <c r="C122" t="str">
        <f ca="1">IF(OFFSET(Instrumentos!$E$1,ROW()-1,)=0,"",OFFSET(Instrumentos!$E$1,ROW()-1,))</f>
        <v>2º Termo Aditivo</v>
      </c>
      <c r="D122" t="str">
        <f>IF(INDEX(Instrumentos!I122:I504,ROW())=0,"",INDEX(Instrumentos!I122:I504,ROW()))</f>
        <v/>
      </c>
    </row>
    <row r="123" spans="1:4" x14ac:dyDescent="0.25">
      <c r="A123" t="str">
        <f ca="1">SUBSTITUTE(OFFSET(Instrumentos!$A$1,ROW()-1,),"-","_")</f>
        <v>TP_008/2006</v>
      </c>
      <c r="B123" t="str">
        <f t="shared" ca="1" si="1"/>
        <v>Termo de Parceria</v>
      </c>
      <c r="C123" t="str">
        <f ca="1">IF(OFFSET(Instrumentos!$E$1,ROW()-1,)=0,"",OFFSET(Instrumentos!$E$1,ROW()-1,))</f>
        <v>Termo de Parceria</v>
      </c>
      <c r="D123" t="str">
        <f>IF(INDEX(Instrumentos!I123:I505,ROW())=0,"",INDEX(Instrumentos!I123:I505,ROW()))</f>
        <v/>
      </c>
    </row>
    <row r="124" spans="1:4" x14ac:dyDescent="0.25">
      <c r="A124" t="str">
        <f ca="1">SUBSTITUTE(OFFSET(Instrumentos!$A$1,ROW()-1,),"-","_")</f>
        <v>TP_009/2006</v>
      </c>
      <c r="B124" t="str">
        <f t="shared" ca="1" si="1"/>
        <v>Termo de Parceria</v>
      </c>
      <c r="C124" t="str">
        <f ca="1">IF(OFFSET(Instrumentos!$E$1,ROW()-1,)=0,"",OFFSET(Instrumentos!$E$1,ROW()-1,))</f>
        <v>Termo de Parceria</v>
      </c>
      <c r="D124" t="str">
        <f>IF(INDEX(Instrumentos!I124:I506,ROW())=0,"",INDEX(Instrumentos!I124:I506,ROW()))</f>
        <v/>
      </c>
    </row>
    <row r="125" spans="1:4" x14ac:dyDescent="0.25">
      <c r="A125" t="str">
        <f ca="1">SUBSTITUTE(OFFSET(Instrumentos!$A$1,ROW()-1,),"-","_")</f>
        <v>TP_010/2006</v>
      </c>
      <c r="B125" t="str">
        <f t="shared" ca="1" si="1"/>
        <v>Termo de Parceria</v>
      </c>
      <c r="C125" t="str">
        <f ca="1">IF(OFFSET(Instrumentos!$E$1,ROW()-1,)=0,"",OFFSET(Instrumentos!$E$1,ROW()-1,))</f>
        <v>Termo de Parceria</v>
      </c>
      <c r="D125" t="str">
        <f>IF(INDEX(Instrumentos!I125:I507,ROW())=0,"",INDEX(Instrumentos!I125:I507,ROW()))</f>
        <v/>
      </c>
    </row>
    <row r="126" spans="1:4" x14ac:dyDescent="0.25">
      <c r="A126" t="str">
        <f ca="1">SUBSTITUTE(OFFSET(Instrumentos!$A$1,ROW()-1,),"-","_")</f>
        <v>TP_010/2006</v>
      </c>
      <c r="B126" t="str">
        <f t="shared" ca="1" si="1"/>
        <v>Termo Aditivo</v>
      </c>
      <c r="C126" t="str">
        <f ca="1">IF(OFFSET(Instrumentos!$E$1,ROW()-1,)=0,"",OFFSET(Instrumentos!$E$1,ROW()-1,))</f>
        <v>1º Termo Aditivo</v>
      </c>
      <c r="D126" t="str">
        <f>IF(INDEX(Instrumentos!I126:I508,ROW())=0,"",INDEX(Instrumentos!I126:I508,ROW()))</f>
        <v/>
      </c>
    </row>
    <row r="127" spans="1:4" x14ac:dyDescent="0.25">
      <c r="A127" t="str">
        <f ca="1">SUBSTITUTE(OFFSET(Instrumentos!$A$1,ROW()-1,),"-","_")</f>
        <v>TP_011/2006</v>
      </c>
      <c r="B127" t="str">
        <f t="shared" ca="1" si="1"/>
        <v>Termo de Parceria</v>
      </c>
      <c r="C127" t="str">
        <f ca="1">IF(OFFSET(Instrumentos!$E$1,ROW()-1,)=0,"",OFFSET(Instrumentos!$E$1,ROW()-1,))</f>
        <v>Termo de Parceria</v>
      </c>
      <c r="D127" t="str">
        <f>IF(INDEX(Instrumentos!I127:I509,ROW())=0,"",INDEX(Instrumentos!I127:I509,ROW()))</f>
        <v/>
      </c>
    </row>
    <row r="128" spans="1:4" x14ac:dyDescent="0.25">
      <c r="A128" t="str">
        <f ca="1">SUBSTITUTE(OFFSET(Instrumentos!$A$1,ROW()-1,),"-","_")</f>
        <v>TP_011/2006</v>
      </c>
      <c r="B128" t="str">
        <f t="shared" ca="1" si="1"/>
        <v>Termo Aditivo</v>
      </c>
      <c r="C128" t="str">
        <f ca="1">IF(OFFSET(Instrumentos!$E$1,ROW()-1,)=0,"",OFFSET(Instrumentos!$E$1,ROW()-1,))</f>
        <v>1º Termo Aditivo</v>
      </c>
      <c r="D128" t="str">
        <f>IF(INDEX(Instrumentos!I128:I510,ROW())=0,"",INDEX(Instrumentos!I128:I510,ROW()))</f>
        <v/>
      </c>
    </row>
    <row r="129" spans="1:4" x14ac:dyDescent="0.25">
      <c r="A129" t="str">
        <f ca="1">SUBSTITUTE(OFFSET(Instrumentos!$A$1,ROW()-1,),"-","_")</f>
        <v>TP_011/2006</v>
      </c>
      <c r="B129" t="str">
        <f t="shared" ca="1" si="1"/>
        <v>Termo Aditivo</v>
      </c>
      <c r="C129" t="str">
        <f ca="1">IF(OFFSET(Instrumentos!$E$1,ROW()-1,)=0,"",OFFSET(Instrumentos!$E$1,ROW()-1,))</f>
        <v>2º Termo Aditivo</v>
      </c>
      <c r="D129" t="str">
        <f>IF(INDEX(Instrumentos!I129:I511,ROW())=0,"",INDEX(Instrumentos!I129:I511,ROW()))</f>
        <v/>
      </c>
    </row>
    <row r="130" spans="1:4" x14ac:dyDescent="0.25">
      <c r="A130" t="str">
        <f ca="1">SUBSTITUTE(OFFSET(Instrumentos!$A$1,ROW()-1,),"-","_")</f>
        <v>TP_012/2006</v>
      </c>
      <c r="B130" t="str">
        <f t="shared" ca="1" si="1"/>
        <v>Termo de Parceria</v>
      </c>
      <c r="C130" t="str">
        <f ca="1">IF(OFFSET(Instrumentos!$E$1,ROW()-1,)=0,"",OFFSET(Instrumentos!$E$1,ROW()-1,))</f>
        <v>Termo de Parceria</v>
      </c>
      <c r="D130" t="str">
        <f>IF(INDEX(Instrumentos!I130:I512,ROW())=0,"",INDEX(Instrumentos!I130:I512,ROW()))</f>
        <v/>
      </c>
    </row>
    <row r="131" spans="1:4" x14ac:dyDescent="0.25">
      <c r="A131" t="str">
        <f ca="1">SUBSTITUTE(OFFSET(Instrumentos!$A$1,ROW()-1,),"-","_")</f>
        <v>TP_012/2006</v>
      </c>
      <c r="B131" t="str">
        <f t="shared" ref="B131:B194" ca="1" si="2">IFERROR(SUBSTITUTE(C131,LEFT(C131,FIND("º",C131,1)+1),""),C131)</f>
        <v>Termo Aditivo</v>
      </c>
      <c r="C131" t="str">
        <f ca="1">IF(OFFSET(Instrumentos!$E$1,ROW()-1,)=0,"",OFFSET(Instrumentos!$E$1,ROW()-1,))</f>
        <v>1º Termo Aditivo</v>
      </c>
      <c r="D131" t="str">
        <f>IF(INDEX(Instrumentos!I131:I513,ROW())=0,"",INDEX(Instrumentos!I131:I513,ROW()))</f>
        <v/>
      </c>
    </row>
    <row r="132" spans="1:4" x14ac:dyDescent="0.25">
      <c r="A132" t="str">
        <f ca="1">SUBSTITUTE(OFFSET(Instrumentos!$A$1,ROW()-1,),"-","_")</f>
        <v>TP_012/2006</v>
      </c>
      <c r="B132" t="str">
        <f t="shared" ca="1" si="2"/>
        <v>Termo Aditivo</v>
      </c>
      <c r="C132" t="str">
        <f ca="1">IF(OFFSET(Instrumentos!$E$1,ROW()-1,)=0,"",OFFSET(Instrumentos!$E$1,ROW()-1,))</f>
        <v>2º Termo Aditivo</v>
      </c>
      <c r="D132" t="str">
        <f>IF(INDEX(Instrumentos!I132:I514,ROW())=0,"",INDEX(Instrumentos!I132:I514,ROW()))</f>
        <v/>
      </c>
    </row>
    <row r="133" spans="1:4" x14ac:dyDescent="0.25">
      <c r="A133" t="str">
        <f ca="1">SUBSTITUTE(OFFSET(Instrumentos!$A$1,ROW()-1,),"-","_")</f>
        <v>TP_012/2006</v>
      </c>
      <c r="B133" t="str">
        <f t="shared" ca="1" si="2"/>
        <v>Termo Aditivo</v>
      </c>
      <c r="C133" t="str">
        <f ca="1">IF(OFFSET(Instrumentos!$E$1,ROW()-1,)=0,"",OFFSET(Instrumentos!$E$1,ROW()-1,))</f>
        <v>3º Termo Aditivo</v>
      </c>
      <c r="D133" t="str">
        <f>IF(INDEX(Instrumentos!I133:I515,ROW())=0,"",INDEX(Instrumentos!I133:I515,ROW()))</f>
        <v>http://homologa3.prodemge.gov.br/vaek/wp-content/uploads/2018/11/Termo-de-Parceria-n%C2%BA-41-DIART.pdf</v>
      </c>
    </row>
    <row r="134" spans="1:4" x14ac:dyDescent="0.25">
      <c r="A134" t="str">
        <f ca="1">SUBSTITUTE(OFFSET(Instrumentos!$A$1,ROW()-1,),"-","_")</f>
        <v>TP_012/2006</v>
      </c>
      <c r="B134" t="str">
        <f t="shared" ca="1" si="2"/>
        <v>Termo Aditivo</v>
      </c>
      <c r="C134" t="str">
        <f ca="1">IF(OFFSET(Instrumentos!$E$1,ROW()-1,)=0,"",OFFSET(Instrumentos!$E$1,ROW()-1,))</f>
        <v>4º Termo Aditivo</v>
      </c>
      <c r="D134" t="str">
        <f>IF(INDEX(Instrumentos!I134:I516,ROW())=0,"",INDEX(Instrumentos!I134:I516,ROW()))</f>
        <v>http://homologa3.prodemge.gov.br/vaek/wp-content/uploads/2018/11/Termo-de-Parceria-n%C2%BA-42-DIPRO.pdf</v>
      </c>
    </row>
    <row r="135" spans="1:4" x14ac:dyDescent="0.25">
      <c r="A135" t="str">
        <f ca="1">SUBSTITUTE(OFFSET(Instrumentos!$A$1,ROW()-1,),"-","_")</f>
        <v>TP_013/2007</v>
      </c>
      <c r="B135" t="str">
        <f t="shared" ca="1" si="2"/>
        <v>Termo de Parceria</v>
      </c>
      <c r="C135" t="str">
        <f ca="1">IF(OFFSET(Instrumentos!$E$1,ROW()-1,)=0,"",OFFSET(Instrumentos!$E$1,ROW()-1,))</f>
        <v>Termo de Parceria</v>
      </c>
      <c r="D135" t="str">
        <f>IF(INDEX(Instrumentos!I135:I517,ROW())=0,"",INDEX(Instrumentos!I135:I517,ROW()))</f>
        <v>http://homologa3.prodemge.gov.br/vaek/wp-content/uploads/2018/11/Termo-de-Parceria-n%C2%BA-43-CEFART.pdf</v>
      </c>
    </row>
    <row r="136" spans="1:4" x14ac:dyDescent="0.25">
      <c r="A136" t="str">
        <f ca="1">SUBSTITUTE(OFFSET(Instrumentos!$A$1,ROW()-1,),"-","_")</f>
        <v>TP_013/2007</v>
      </c>
      <c r="B136" t="str">
        <f t="shared" ca="1" si="2"/>
        <v>Termo Aditivo</v>
      </c>
      <c r="C136" t="str">
        <f ca="1">IF(OFFSET(Instrumentos!$E$1,ROW()-1,)=0,"",OFFSET(Instrumentos!$E$1,ROW()-1,))</f>
        <v>1º Termo Aditivo</v>
      </c>
      <c r="D136" t="str">
        <f>IF(INDEX(Instrumentos!I136:I518,ROW())=0,"",INDEX(Instrumentos!I136:I518,ROW()))</f>
        <v>https://drive.google.com/drive/folders/1c4RZQdpOoSBJjnJ4mmh_7SUw3NRKncHW</v>
      </c>
    </row>
    <row r="137" spans="1:4" x14ac:dyDescent="0.25">
      <c r="A137" t="str">
        <f ca="1">SUBSTITUTE(OFFSET(Instrumentos!$A$1,ROW()-1,),"-","_")</f>
        <v>TP_013/2007</v>
      </c>
      <c r="B137" t="str">
        <f t="shared" ca="1" si="2"/>
        <v>Termo Aditivo</v>
      </c>
      <c r="C137" t="str">
        <f ca="1">IF(OFFSET(Instrumentos!$E$1,ROW()-1,)=0,"",OFFSET(Instrumentos!$E$1,ROW()-1,))</f>
        <v>2º Termo Aditivo</v>
      </c>
      <c r="D137" t="str">
        <f>IF(INDEX(Instrumentos!I137:I519,ROW())=0,"",INDEX(Instrumentos!I137:I519,ROW()))</f>
        <v>http://www.iepha.mg.gov.br/images/Termo_de_Parceria/TERMO_DE_PARCERIA_ASSINADO.pdf</v>
      </c>
    </row>
    <row r="138" spans="1:4" x14ac:dyDescent="0.25">
      <c r="A138" t="str">
        <f ca="1">SUBSTITUTE(OFFSET(Instrumentos!$A$1,ROW()-1,),"-","_")</f>
        <v>TP_013/2007</v>
      </c>
      <c r="B138" t="str">
        <f t="shared" ca="1" si="2"/>
        <v>Termo Aditivo</v>
      </c>
      <c r="C138" t="str">
        <f ca="1">IF(OFFSET(Instrumentos!$E$1,ROW()-1,)=0,"",OFFSET(Instrumentos!$E$1,ROW()-1,))</f>
        <v>3º Termo Aditivo</v>
      </c>
      <c r="D138" t="str">
        <f>IF(INDEX(Instrumentos!I138:I520,ROW())=0,"",INDEX(Instrumentos!I138:I520,ROW()))</f>
        <v>http://iepha.mg.gov.br/images/Termo_de_Parceria/II_TA_assinado.pdf</v>
      </c>
    </row>
    <row r="139" spans="1:4" x14ac:dyDescent="0.25">
      <c r="A139" t="str">
        <f ca="1">SUBSTITUTE(OFFSET(Instrumentos!$A$1,ROW()-1,),"-","_")</f>
        <v>TP_014/2007</v>
      </c>
      <c r="B139" t="str">
        <f t="shared" ca="1" si="2"/>
        <v>Termo de Parceria</v>
      </c>
      <c r="C139" t="str">
        <f ca="1">IF(OFFSET(Instrumentos!$E$1,ROW()-1,)=0,"",OFFSET(Instrumentos!$E$1,ROW()-1,))</f>
        <v>Termo de Parceria</v>
      </c>
      <c r="D139" t="str">
        <f>IF(INDEX(Instrumentos!I139:I521,ROW())=0,"",INDEX(Instrumentos!I139:I521,ROW()))</f>
        <v>http://iepha.mg.gov.br/images/Termo_de_Parceria/IV_Termo_Aditivo_ao_Termo_de_Parceria_045-2017.pdf</v>
      </c>
    </row>
    <row r="140" spans="1:4" x14ac:dyDescent="0.25">
      <c r="A140" t="str">
        <f ca="1">SUBSTITUTE(OFFSET(Instrumentos!$A$1,ROW()-1,),"-","_")</f>
        <v>TP_014/2007</v>
      </c>
      <c r="B140" t="str">
        <f t="shared" ca="1" si="2"/>
        <v>Termo Aditivo</v>
      </c>
      <c r="C140" t="str">
        <f ca="1">IF(OFFSET(Instrumentos!$E$1,ROW()-1,)=0,"",OFFSET(Instrumentos!$E$1,ROW()-1,))</f>
        <v>1º Termo Aditivo</v>
      </c>
      <c r="D140" t="str">
        <f>IF(INDEX(Instrumentos!I140:I522,ROW())=0,"",INDEX(Instrumentos!I140:I522,ROW()))</f>
        <v>http://esportes.social.mg.gov.br/images/documentos/editais_termos_de_parceria/2019/4-relatorio-comissao-avaliacao.pdf</v>
      </c>
    </row>
    <row r="141" spans="1:4" x14ac:dyDescent="0.25">
      <c r="A141" t="str">
        <f ca="1">SUBSTITUTE(OFFSET(Instrumentos!$A$1,ROW()-1,),"-","_")</f>
        <v>TP_014/2007</v>
      </c>
      <c r="B141" t="str">
        <f t="shared" ca="1" si="2"/>
        <v>Termo Aditivo</v>
      </c>
      <c r="C141" t="str">
        <f ca="1">IF(OFFSET(Instrumentos!$E$1,ROW()-1,)=0,"",OFFSET(Instrumentos!$E$1,ROW()-1,))</f>
        <v>2º Termo Aditivo</v>
      </c>
      <c r="D141" t="str">
        <f>IF(INDEX(Instrumentos!I141:I523,ROW())=0,"",INDEX(Instrumentos!I141:I523,ROW()))</f>
        <v/>
      </c>
    </row>
    <row r="142" spans="1:4" x14ac:dyDescent="0.25">
      <c r="A142" t="str">
        <f ca="1">SUBSTITUTE(OFFSET(Instrumentos!$A$1,ROW()-1,),"-","_")</f>
        <v>TP_014/2007</v>
      </c>
      <c r="B142" t="str">
        <f t="shared" ca="1" si="2"/>
        <v>Termo Aditivo</v>
      </c>
      <c r="C142" t="str">
        <f ca="1">IF(OFFSET(Instrumentos!$E$1,ROW()-1,)=0,"",OFFSET(Instrumentos!$E$1,ROW()-1,))</f>
        <v>3º Termo Aditivo</v>
      </c>
      <c r="D142" t="str">
        <f>IF(INDEX(Instrumentos!I142:I524,ROW())=0,"",INDEX(Instrumentos!I142:I524,ROW()))</f>
        <v>http://www.feam.br/images/stories/2018/CONCURSO_PROJETOS/Termo_de_Parceria_FEAM_GESOIS_Vers%C3%A3o_Final_assinada_27_04_2018.pdf</v>
      </c>
    </row>
    <row r="143" spans="1:4" x14ac:dyDescent="0.25">
      <c r="A143" t="str">
        <f ca="1">SUBSTITUTE(OFFSET(Instrumentos!$A$1,ROW()-1,),"-","_")</f>
        <v>TP_014/2007</v>
      </c>
      <c r="B143" t="str">
        <f t="shared" ca="1" si="2"/>
        <v>Termo Aditivo</v>
      </c>
      <c r="C143" t="str">
        <f ca="1">IF(OFFSET(Instrumentos!$E$1,ROW()-1,)=0,"",OFFSET(Instrumentos!$E$1,ROW()-1,))</f>
        <v>4º Termo Aditivo</v>
      </c>
      <c r="D143" t="str">
        <f>IF(INDEX(Instrumentos!I143:I525,ROW())=0,"",INDEX(Instrumentos!I143:I525,ROW()))</f>
        <v/>
      </c>
    </row>
    <row r="144" spans="1:4" x14ac:dyDescent="0.25">
      <c r="A144" t="str">
        <f ca="1">SUBSTITUTE(OFFSET(Instrumentos!$A$1,ROW()-1,),"-","_")</f>
        <v>TP_014/2007</v>
      </c>
      <c r="B144" t="str">
        <f t="shared" ca="1" si="2"/>
        <v>Termo Aditivo</v>
      </c>
      <c r="C144" t="str">
        <f ca="1">IF(OFFSET(Instrumentos!$E$1,ROW()-1,)=0,"",OFFSET(Instrumentos!$E$1,ROW()-1,))</f>
        <v>5º Termo Aditivo</v>
      </c>
      <c r="D144" t="str">
        <f>IF(INDEX(Instrumentos!I144:I526,ROW())=0,"",INDEX(Instrumentos!I144:I526,ROW()))</f>
        <v>http://social.mg.gov.br/images/Esportes/JEMG/TERMO-ADITIVO.pdf</v>
      </c>
    </row>
    <row r="145" spans="1:4" x14ac:dyDescent="0.25">
      <c r="A145" t="str">
        <f ca="1">SUBSTITUTE(OFFSET(Instrumentos!$A$1,ROW()-1,),"-","_")</f>
        <v>TP_015/2007</v>
      </c>
      <c r="B145" t="str">
        <f t="shared" ca="1" si="2"/>
        <v>Termo de Parceria</v>
      </c>
      <c r="C145" t="str">
        <f ca="1">IF(OFFSET(Instrumentos!$E$1,ROW()-1,)=0,"",OFFSET(Instrumentos!$E$1,ROW()-1,))</f>
        <v>Termo de Parceria</v>
      </c>
      <c r="D145" t="str">
        <f>IF(INDEX(Instrumentos!I145:I527,ROW())=0,"",INDEX(Instrumentos!I145:I527,ROW()))</f>
        <v>https://social.mg.gov.br/images/Esportes/2022/III-Termo-Aditivo-ao-Termo-de-Parceria-n-492020.pdf</v>
      </c>
    </row>
    <row r="146" spans="1:4" x14ac:dyDescent="0.25">
      <c r="A146" t="str">
        <f ca="1">SUBSTITUTE(OFFSET(Instrumentos!$A$1,ROW()-1,),"-","_")</f>
        <v>TP_015/2007</v>
      </c>
      <c r="B146" t="str">
        <f t="shared" ca="1" si="2"/>
        <v>Termo Aditivo</v>
      </c>
      <c r="C146" t="str">
        <f ca="1">IF(OFFSET(Instrumentos!$E$1,ROW()-1,)=0,"",OFFSET(Instrumentos!$E$1,ROW()-1,))</f>
        <v>1º Termo Aditivo</v>
      </c>
      <c r="D146" t="str">
        <f>IF(INDEX(Instrumentos!I146:I528,ROW())=0,"",INDEX(Instrumentos!I146:I528,ROW()))</f>
        <v>http://www.iepha.mg.gov.br/images/Termo_de_Parceria/Termo_Parceria_50_2020/Termo_de_Parceria_assinado.pdf</v>
      </c>
    </row>
    <row r="147" spans="1:4" x14ac:dyDescent="0.25">
      <c r="A147" t="str">
        <f ca="1">SUBSTITUTE(OFFSET(Instrumentos!$A$1,ROW()-1,),"-","_")</f>
        <v>TP_015/2007</v>
      </c>
      <c r="B147" t="str">
        <f t="shared" ca="1" si="2"/>
        <v>Termo Aditivo</v>
      </c>
      <c r="C147" t="str">
        <f ca="1">IF(OFFSET(Instrumentos!$E$1,ROW()-1,)=0,"",OFFSET(Instrumentos!$E$1,ROW()-1,))</f>
        <v>2º Termo Aditivo</v>
      </c>
      <c r="D147" t="str">
        <f>IF(INDEX(Instrumentos!I147:I529,ROW())=0,"",INDEX(Instrumentos!I147:I529,ROW()))</f>
        <v>http://www.iepha.mg.gov.br/images/Termo_de_Parceria/Termo_Parceria_50_2020/2%C2%BA_TA_ASSINADO.pdf</v>
      </c>
    </row>
    <row r="148" spans="1:4" x14ac:dyDescent="0.25">
      <c r="A148" t="str">
        <f ca="1">SUBSTITUTE(OFFSET(Instrumentos!$A$1,ROW()-1,),"-","_")</f>
        <v>TP_015/2007</v>
      </c>
      <c r="B148" t="str">
        <f t="shared" ca="1" si="2"/>
        <v>Termo Aditivo</v>
      </c>
      <c r="C148" t="str">
        <f ca="1">IF(OFFSET(Instrumentos!$E$1,ROW()-1,)=0,"",OFFSET(Instrumentos!$E$1,ROW()-1,))</f>
        <v>3º Termo Aditivo</v>
      </c>
      <c r="D148" t="str">
        <f>IF(INDEX(Instrumentos!I148:I530,ROW())=0,"",INDEX(Instrumentos!I148:I530,ROW()))</f>
        <v>http://www.iepha.mg.gov.br/images/Termo_de_Parceria/Termo_Parceria_50_2020/2%C2%BA_Termo_de_Altera%C3%A7%C3%A3o_Simples.pdf</v>
      </c>
    </row>
    <row r="149" spans="1:4" x14ac:dyDescent="0.25">
      <c r="A149" t="str">
        <f ca="1">SUBSTITUTE(OFFSET(Instrumentos!$A$1,ROW()-1,),"-","_")</f>
        <v>TP_015/2007</v>
      </c>
      <c r="B149" t="str">
        <f t="shared" ca="1" si="2"/>
        <v>Termo Aditivo</v>
      </c>
      <c r="C149" t="str">
        <f ca="1">IF(OFFSET(Instrumentos!$E$1,ROW()-1,)=0,"",OFFSET(Instrumentos!$E$1,ROW()-1,))</f>
        <v>4º Termo Aditivo</v>
      </c>
      <c r="D149" t="str">
        <f>IF(INDEX(Instrumentos!I149:I531,ROW())=0,"",INDEX(Instrumentos!I149:I531,ROW()))</f>
        <v>http://www.ief.mg.gov.br/images/stories/2021/EDITAIS/PE_DO_RIO_DOCE/Termo_de_Parceria_51_2021.pdf</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IF(INDEX(Instrumentos!I150:I532,ROW())=0,"",INDEX(Instrumentos!I150:I532,ROW()))</f>
        <v>http://www.ief.mg.gov.br/images/stories/2022/TRANSPARENCIA/Termo_de_Altera%C3%A7%C3%A3o_Simples_n_01_TP_51-2021_44401945.pdf</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IF(INDEX(Instrumentos!I151:I533,ROW())=0,"",INDEX(Instrumentos!I151:I533,ROW()))</f>
        <v>http://www.ief.mg.gov.br/images/stories/2023/TRANSPARENCIA/SEI_64336411_Termo_de_Alteracao_Simples_n__03.pdf</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IF(INDEX(Instrumentos!I152:I534,ROW())=0,"",INDEX(Instrumentos!I152:I534,ROW()))</f>
        <v>https://fcs.mg.gov.br/wp-content/uploads/2024/01/SEI_79242786_Termo_053_2023.pdf</v>
      </c>
    </row>
    <row r="153" spans="1:4" x14ac:dyDescent="0.25">
      <c r="A153" t="str">
        <f ca="1">SUBSTITUTE(OFFSET(Instrumentos!$A$1,ROW()-1,),"-","_")</f>
        <v>TP_017/2007</v>
      </c>
      <c r="B153" t="str">
        <f t="shared" ca="1" si="2"/>
        <v>Termo de Parceria</v>
      </c>
      <c r="C153" t="str">
        <f ca="1">IF(OFFSET(Instrumentos!$E$1,ROW()-1,)=0,"",OFFSET(Instrumentos!$E$1,ROW()-1,))</f>
        <v>Termo de Parceria</v>
      </c>
      <c r="D153" t="str">
        <f>IF(INDEX(Instrumentos!I153:I535,ROW())=0,"",INDEX(Instrumentos!I153:I535,ROW()))</f>
        <v/>
      </c>
    </row>
    <row r="154" spans="1:4" x14ac:dyDescent="0.25">
      <c r="A154" t="str">
        <f ca="1">SUBSTITUTE(OFFSET(Instrumentos!$A$1,ROW()-1,),"-","_")</f>
        <v>TP_017/2007</v>
      </c>
      <c r="B154" t="str">
        <f t="shared" ca="1" si="2"/>
        <v>Termo Aditivo</v>
      </c>
      <c r="C154" t="str">
        <f ca="1">IF(OFFSET(Instrumentos!$E$1,ROW()-1,)=0,"",OFFSET(Instrumentos!$E$1,ROW()-1,))</f>
        <v>1º Termo Aditivo</v>
      </c>
      <c r="D154" t="str">
        <f>IF(INDEX(Instrumentos!I154:I536,ROW())=0,"",INDEX(Instrumentos!I154:I536,ROW()))</f>
        <v/>
      </c>
    </row>
    <row r="155" spans="1:4" x14ac:dyDescent="0.25">
      <c r="A155" t="str">
        <f ca="1">SUBSTITUTE(OFFSET(Instrumentos!$A$1,ROW()-1,),"-","_")</f>
        <v>TP_017/2007</v>
      </c>
      <c r="B155" t="str">
        <f t="shared" ca="1" si="2"/>
        <v>Termo Aditivo</v>
      </c>
      <c r="C155" t="str">
        <f ca="1">IF(OFFSET(Instrumentos!$E$1,ROW()-1,)=0,"",OFFSET(Instrumentos!$E$1,ROW()-1,))</f>
        <v>2º Termo Aditivo</v>
      </c>
      <c r="D155" t="str">
        <f>IF(INDEX(Instrumentos!I155:I537,ROW())=0,"",INDEX(Instrumentos!I155:I537,ROW()))</f>
        <v/>
      </c>
    </row>
    <row r="156" spans="1:4" x14ac:dyDescent="0.25">
      <c r="A156" t="str">
        <f ca="1">SUBSTITUTE(OFFSET(Instrumentos!$A$1,ROW()-1,),"-","_")</f>
        <v>TP_017/2007</v>
      </c>
      <c r="B156" t="str">
        <f t="shared" ca="1" si="2"/>
        <v>Termo Aditivo</v>
      </c>
      <c r="C156" t="str">
        <f ca="1">IF(OFFSET(Instrumentos!$E$1,ROW()-1,)=0,"",OFFSET(Instrumentos!$E$1,ROW()-1,))</f>
        <v>3º Termo Aditivo</v>
      </c>
      <c r="D156" t="str">
        <f>IF(INDEX(Instrumentos!I156:I538,ROW())=0,"",INDEX(Instrumentos!I156:I538,ROW()))</f>
        <v/>
      </c>
    </row>
    <row r="157" spans="1:4" x14ac:dyDescent="0.25">
      <c r="A157" t="str">
        <f ca="1">SUBSTITUTE(OFFSET(Instrumentos!$A$1,ROW()-1,),"-","_")</f>
        <v>TP_017/2007</v>
      </c>
      <c r="B157" t="str">
        <f t="shared" ca="1" si="2"/>
        <v>Termo Aditivo</v>
      </c>
      <c r="C157" t="str">
        <f ca="1">IF(OFFSET(Instrumentos!$E$1,ROW()-1,)=0,"",OFFSET(Instrumentos!$E$1,ROW()-1,))</f>
        <v>4º Termo Aditivo</v>
      </c>
      <c r="D157" t="str">
        <f>IF(INDEX(Instrumentos!I157:I539,ROW())=0,"",INDEX(Instrumentos!I157:I539,ROW()))</f>
        <v/>
      </c>
    </row>
    <row r="158" spans="1:4" x14ac:dyDescent="0.25">
      <c r="A158" t="str">
        <f ca="1">SUBSTITUTE(OFFSET(Instrumentos!$A$1,ROW()-1,),"-","_")</f>
        <v>TP_017/2007</v>
      </c>
      <c r="B158" t="str">
        <f t="shared" ca="1" si="2"/>
        <v>Termo Aditivo</v>
      </c>
      <c r="C158" t="str">
        <f ca="1">IF(OFFSET(Instrumentos!$E$1,ROW()-1,)=0,"",OFFSET(Instrumentos!$E$1,ROW()-1,))</f>
        <v>5º Termo Aditivo</v>
      </c>
      <c r="D158" t="str">
        <f>IF(INDEX(Instrumentos!I158:I540,ROW())=0,"",INDEX(Instrumentos!I158:I540,ROW()))</f>
        <v/>
      </c>
    </row>
    <row r="159" spans="1:4" x14ac:dyDescent="0.25">
      <c r="A159" t="str">
        <f ca="1">SUBSTITUTE(OFFSET(Instrumentos!$A$1,ROW()-1,),"-","_")</f>
        <v>TP_017/2007</v>
      </c>
      <c r="B159" t="str">
        <f t="shared" ca="1" si="2"/>
        <v>Termo Aditivo</v>
      </c>
      <c r="C159" t="str">
        <f ca="1">IF(OFFSET(Instrumentos!$E$1,ROW()-1,)=0,"",OFFSET(Instrumentos!$E$1,ROW()-1,))</f>
        <v>6º Termo Aditivo</v>
      </c>
      <c r="D159" t="str">
        <f>IF(INDEX(Instrumentos!I159:I541,ROW())=0,"",INDEX(Instrumentos!I159:I541,ROW()))</f>
        <v/>
      </c>
    </row>
    <row r="160" spans="1:4" x14ac:dyDescent="0.25">
      <c r="A160" t="str">
        <f ca="1">SUBSTITUTE(OFFSET(Instrumentos!$A$1,ROW()-1,),"-","_")</f>
        <v>TP_017/2007</v>
      </c>
      <c r="B160" t="str">
        <f t="shared" ca="1" si="2"/>
        <v>Termo Aditivo</v>
      </c>
      <c r="C160" t="str">
        <f ca="1">IF(OFFSET(Instrumentos!$E$1,ROW()-1,)=0,"",OFFSET(Instrumentos!$E$1,ROW()-1,))</f>
        <v>7º Termo Aditivo</v>
      </c>
      <c r="D160" t="str">
        <f>IF(INDEX(Instrumentos!I160:I542,ROW())=0,"",INDEX(Instrumentos!I160:I542,ROW()))</f>
        <v/>
      </c>
    </row>
    <row r="161" spans="1:4" x14ac:dyDescent="0.25">
      <c r="A161" t="str">
        <f ca="1">SUBSTITUTE(OFFSET(Instrumentos!$A$1,ROW()-1,),"-","_")</f>
        <v>TP_018/2007</v>
      </c>
      <c r="B161" t="str">
        <f t="shared" ca="1" si="2"/>
        <v>Termo de Parceria</v>
      </c>
      <c r="C161" t="str">
        <f ca="1">IF(OFFSET(Instrumentos!$E$1,ROW()-1,)=0,"",OFFSET(Instrumentos!$E$1,ROW()-1,))</f>
        <v>Termo de Parceria</v>
      </c>
      <c r="D161" t="str">
        <f>IF(INDEX(Instrumentos!I161:I543,ROW())=0,"",INDEX(Instrumentos!I161:I543,ROW()))</f>
        <v/>
      </c>
    </row>
    <row r="162" spans="1:4" x14ac:dyDescent="0.25">
      <c r="A162" t="str">
        <f ca="1">SUBSTITUTE(OFFSET(Instrumentos!$A$1,ROW()-1,),"-","_")</f>
        <v>TP_018/2007</v>
      </c>
      <c r="B162" t="str">
        <f t="shared" ca="1" si="2"/>
        <v>Termo Aditivo</v>
      </c>
      <c r="C162" t="str">
        <f ca="1">IF(OFFSET(Instrumentos!$E$1,ROW()-1,)=0,"",OFFSET(Instrumentos!$E$1,ROW()-1,))</f>
        <v>1º Termo Aditivo</v>
      </c>
      <c r="D162" t="str">
        <f>IF(INDEX(Instrumentos!I162:I544,ROW())=0,"",INDEX(Instrumentos!I162:I544,ROW()))</f>
        <v/>
      </c>
    </row>
    <row r="163" spans="1:4" x14ac:dyDescent="0.25">
      <c r="A163" t="str">
        <f ca="1">SUBSTITUTE(OFFSET(Instrumentos!$A$1,ROW()-1,),"-","_")</f>
        <v>TP_018/2007</v>
      </c>
      <c r="B163" t="str">
        <f t="shared" ca="1" si="2"/>
        <v>Termo Aditivo</v>
      </c>
      <c r="C163" t="str">
        <f ca="1">IF(OFFSET(Instrumentos!$E$1,ROW()-1,)=0,"",OFFSET(Instrumentos!$E$1,ROW()-1,))</f>
        <v>2º Termo Aditivo</v>
      </c>
      <c r="D163" t="str">
        <f>IF(INDEX(Instrumentos!I163:I545,ROW())=0,"",INDEX(Instrumentos!I163:I545,ROW()))</f>
        <v/>
      </c>
    </row>
    <row r="164" spans="1:4" x14ac:dyDescent="0.25">
      <c r="A164" t="str">
        <f ca="1">SUBSTITUTE(OFFSET(Instrumentos!$A$1,ROW()-1,),"-","_")</f>
        <v>TP_018/2007</v>
      </c>
      <c r="B164" t="str">
        <f t="shared" ca="1" si="2"/>
        <v>Termo Aditivo</v>
      </c>
      <c r="C164" t="str">
        <f ca="1">IF(OFFSET(Instrumentos!$E$1,ROW()-1,)=0,"",OFFSET(Instrumentos!$E$1,ROW()-1,))</f>
        <v>3º Termo Aditivo</v>
      </c>
      <c r="D164" t="str">
        <f>IF(INDEX(Instrumentos!I164:I546,ROW())=0,"",INDEX(Instrumentos!I164:I546,ROW()))</f>
        <v/>
      </c>
    </row>
    <row r="165" spans="1:4" x14ac:dyDescent="0.25">
      <c r="A165" t="str">
        <f ca="1">SUBSTITUTE(OFFSET(Instrumentos!$A$1,ROW()-1,),"-","_")</f>
        <v>TP_018/2007</v>
      </c>
      <c r="B165" t="str">
        <f t="shared" ca="1" si="2"/>
        <v>Termo Aditivo</v>
      </c>
      <c r="C165" t="str">
        <f ca="1">IF(OFFSET(Instrumentos!$E$1,ROW()-1,)=0,"",OFFSET(Instrumentos!$E$1,ROW()-1,))</f>
        <v>4º Termo Aditivo</v>
      </c>
      <c r="D165" t="str">
        <f>IF(INDEX(Instrumentos!I165:I547,ROW())=0,"",INDEX(Instrumentos!I165:I547,ROW()))</f>
        <v/>
      </c>
    </row>
    <row r="166" spans="1:4" x14ac:dyDescent="0.25">
      <c r="A166" t="str">
        <f ca="1">SUBSTITUTE(OFFSET(Instrumentos!$A$1,ROW()-1,),"-","_")</f>
        <v>TP_018/2007</v>
      </c>
      <c r="B166" t="str">
        <f t="shared" ca="1" si="2"/>
        <v>Termo Aditivo</v>
      </c>
      <c r="C166" t="str">
        <f ca="1">IF(OFFSET(Instrumentos!$E$1,ROW()-1,)=0,"",OFFSET(Instrumentos!$E$1,ROW()-1,))</f>
        <v>5º Termo Aditivo</v>
      </c>
      <c r="D166" t="str">
        <f>IF(INDEX(Instrumentos!I166:I548,ROW())=0,"",INDEX(Instrumentos!I166:I548,ROW()))</f>
        <v/>
      </c>
    </row>
    <row r="167" spans="1:4" x14ac:dyDescent="0.25">
      <c r="A167" t="str">
        <f ca="1">SUBSTITUTE(OFFSET(Instrumentos!$A$1,ROW()-1,),"-","_")</f>
        <v>TP_019/2008</v>
      </c>
      <c r="B167" t="str">
        <f t="shared" ca="1" si="2"/>
        <v>Termo de Parceria</v>
      </c>
      <c r="C167" t="str">
        <f ca="1">IF(OFFSET(Instrumentos!$E$1,ROW()-1,)=0,"",OFFSET(Instrumentos!$E$1,ROW()-1,))</f>
        <v>Termo de Parceria</v>
      </c>
      <c r="D167" t="str">
        <f>IF(INDEX(Instrumentos!I167:I549,ROW())=0,"",INDEX(Instrumentos!I167:I549,ROW()))</f>
        <v/>
      </c>
    </row>
    <row r="168" spans="1:4" x14ac:dyDescent="0.25">
      <c r="A168" t="str">
        <f ca="1">SUBSTITUTE(OFFSET(Instrumentos!$A$1,ROW()-1,),"-","_")</f>
        <v>TP_019/2008</v>
      </c>
      <c r="B168" t="str">
        <f t="shared" ca="1" si="2"/>
        <v>Termo Aditivo</v>
      </c>
      <c r="C168" t="str">
        <f ca="1">IF(OFFSET(Instrumentos!$E$1,ROW()-1,)=0,"",OFFSET(Instrumentos!$E$1,ROW()-1,))</f>
        <v>1º Termo Aditivo</v>
      </c>
      <c r="D168" t="str">
        <f>IF(INDEX(Instrumentos!I168:I550,ROW())=0,"",INDEX(Instrumentos!I168:I550,ROW()))</f>
        <v/>
      </c>
    </row>
    <row r="169" spans="1:4" x14ac:dyDescent="0.25">
      <c r="A169" t="str">
        <f ca="1">SUBSTITUTE(OFFSET(Instrumentos!$A$1,ROW()-1,),"-","_")</f>
        <v>TP_019/2008</v>
      </c>
      <c r="B169" t="str">
        <f t="shared" ca="1" si="2"/>
        <v>Termo Aditivo</v>
      </c>
      <c r="C169" t="str">
        <f ca="1">IF(OFFSET(Instrumentos!$E$1,ROW()-1,)=0,"",OFFSET(Instrumentos!$E$1,ROW()-1,))</f>
        <v>2º Termo Aditivo</v>
      </c>
      <c r="D169" t="str">
        <f>IF(INDEX(Instrumentos!I169:I551,ROW())=0,"",INDEX(Instrumentos!I169:I551,ROW()))</f>
        <v/>
      </c>
    </row>
    <row r="170" spans="1:4" x14ac:dyDescent="0.25">
      <c r="A170" t="str">
        <f ca="1">SUBSTITUTE(OFFSET(Instrumentos!$A$1,ROW()-1,),"-","_")</f>
        <v>TP_019/2008</v>
      </c>
      <c r="B170" t="str">
        <f t="shared" ca="1" si="2"/>
        <v>Termo Aditivo</v>
      </c>
      <c r="C170" t="str">
        <f ca="1">IF(OFFSET(Instrumentos!$E$1,ROW()-1,)=0,"",OFFSET(Instrumentos!$E$1,ROW()-1,))</f>
        <v>3º Termo Aditivo</v>
      </c>
      <c r="D170" t="str">
        <f>IF(INDEX(Instrumentos!I170:I552,ROW())=0,"",INDEX(Instrumentos!I170:I552,ROW()))</f>
        <v/>
      </c>
    </row>
    <row r="171" spans="1:4" x14ac:dyDescent="0.25">
      <c r="A171" t="str">
        <f ca="1">SUBSTITUTE(OFFSET(Instrumentos!$A$1,ROW()-1,),"-","_")</f>
        <v>TP_019/2008</v>
      </c>
      <c r="B171" t="str">
        <f t="shared" ca="1" si="2"/>
        <v>Termo Aditivo</v>
      </c>
      <c r="C171" t="str">
        <f ca="1">IF(OFFSET(Instrumentos!$E$1,ROW()-1,)=0,"",OFFSET(Instrumentos!$E$1,ROW()-1,))</f>
        <v>4º Termo Aditivo</v>
      </c>
      <c r="D171" t="str">
        <f>IF(INDEX(Instrumentos!I171:I553,ROW())=0,"",INDEX(Instrumentos!I171:I553,ROW()))</f>
        <v/>
      </c>
    </row>
    <row r="172" spans="1:4" x14ac:dyDescent="0.25">
      <c r="A172" t="str">
        <f ca="1">SUBSTITUTE(OFFSET(Instrumentos!$A$1,ROW()-1,),"-","_")</f>
        <v>TP_019/2008</v>
      </c>
      <c r="B172" t="str">
        <f t="shared" ca="1" si="2"/>
        <v>Termo Aditivo</v>
      </c>
      <c r="C172" t="str">
        <f ca="1">IF(OFFSET(Instrumentos!$E$1,ROW()-1,)=0,"",OFFSET(Instrumentos!$E$1,ROW()-1,))</f>
        <v>5º Termo Aditivo</v>
      </c>
      <c r="D172" t="str">
        <f>IF(INDEX(Instrumentos!I172:I554,ROW())=0,"",INDEX(Instrumentos!I172:I554,ROW()))</f>
        <v/>
      </c>
    </row>
    <row r="173" spans="1:4" x14ac:dyDescent="0.25">
      <c r="A173" t="str">
        <f ca="1">SUBSTITUTE(OFFSET(Instrumentos!$A$1,ROW()-1,),"-","_")</f>
        <v>TP_019/2008</v>
      </c>
      <c r="B173" t="str">
        <f t="shared" ca="1" si="2"/>
        <v>Termo Aditivo</v>
      </c>
      <c r="C173" t="str">
        <f ca="1">IF(OFFSET(Instrumentos!$E$1,ROW()-1,)=0,"",OFFSET(Instrumentos!$E$1,ROW()-1,))</f>
        <v>6º Termo Aditivo</v>
      </c>
      <c r="D173" t="str">
        <f>IF(INDEX(Instrumentos!I173:I555,ROW())=0,"",INDEX(Instrumentos!I173:I555,ROW()))</f>
        <v/>
      </c>
    </row>
    <row r="174" spans="1:4" x14ac:dyDescent="0.25">
      <c r="A174" t="str">
        <f ca="1">SUBSTITUTE(OFFSET(Instrumentos!$A$1,ROW()-1,),"-","_")</f>
        <v>TP_019/2008</v>
      </c>
      <c r="B174" t="str">
        <f t="shared" ca="1" si="2"/>
        <v>Termo Aditivo</v>
      </c>
      <c r="C174" t="str">
        <f ca="1">IF(OFFSET(Instrumentos!$E$1,ROW()-1,)=0,"",OFFSET(Instrumentos!$E$1,ROW()-1,))</f>
        <v>7º Termo Aditivo</v>
      </c>
      <c r="D174" t="str">
        <f>IF(INDEX(Instrumentos!I174:I556,ROW())=0,"",INDEX(Instrumentos!I174:I556,ROW()))</f>
        <v/>
      </c>
    </row>
    <row r="175" spans="1:4" x14ac:dyDescent="0.25">
      <c r="A175" t="str">
        <f ca="1">SUBSTITUTE(OFFSET(Instrumentos!$A$1,ROW()-1,),"-","_")</f>
        <v>TP_019/2008</v>
      </c>
      <c r="B175" t="str">
        <f t="shared" ca="1" si="2"/>
        <v>Termo Aditivo</v>
      </c>
      <c r="C175" t="str">
        <f ca="1">IF(OFFSET(Instrumentos!$E$1,ROW()-1,)=0,"",OFFSET(Instrumentos!$E$1,ROW()-1,))</f>
        <v>8º Termo Aditivo</v>
      </c>
      <c r="D175" t="str">
        <f>IF(INDEX(Instrumentos!I175:I557,ROW())=0,"",INDEX(Instrumentos!I175:I557,ROW()))</f>
        <v/>
      </c>
    </row>
    <row r="176" spans="1:4" x14ac:dyDescent="0.25">
      <c r="A176" t="str">
        <f ca="1">SUBSTITUTE(OFFSET(Instrumentos!$A$1,ROW()-1,),"-","_")</f>
        <v>TP_019/2008</v>
      </c>
      <c r="B176" t="str">
        <f t="shared" ca="1" si="2"/>
        <v>Termo Aditivo</v>
      </c>
      <c r="C176" t="str">
        <f ca="1">IF(OFFSET(Instrumentos!$E$1,ROW()-1,)=0,"",OFFSET(Instrumentos!$E$1,ROW()-1,))</f>
        <v>9º Termo Aditivo</v>
      </c>
      <c r="D176" t="str">
        <f>IF(INDEX(Instrumentos!I176:I558,ROW())=0,"",INDEX(Instrumentos!I176:I558,ROW()))</f>
        <v/>
      </c>
    </row>
    <row r="177" spans="1:4" x14ac:dyDescent="0.25">
      <c r="A177" t="str">
        <f ca="1">SUBSTITUTE(OFFSET(Instrumentos!$A$1,ROW()-1,),"-","_")</f>
        <v>TP_019/2008</v>
      </c>
      <c r="B177" t="str">
        <f t="shared" ca="1" si="2"/>
        <v>Termo Aditivo</v>
      </c>
      <c r="C177" t="str">
        <f ca="1">IF(OFFSET(Instrumentos!$E$1,ROW()-1,)=0,"",OFFSET(Instrumentos!$E$1,ROW()-1,))</f>
        <v>10º Termo Aditivo</v>
      </c>
      <c r="D177" t="str">
        <f>IF(INDEX(Instrumentos!I177:I559,ROW())=0,"",INDEX(Instrumentos!I177:I559,ROW()))</f>
        <v/>
      </c>
    </row>
    <row r="178" spans="1:4" x14ac:dyDescent="0.25">
      <c r="A178" t="str">
        <f ca="1">SUBSTITUTE(OFFSET(Instrumentos!$A$1,ROW()-1,),"-","_")</f>
        <v>TP_019/2008</v>
      </c>
      <c r="B178" t="str">
        <f t="shared" ca="1" si="2"/>
        <v>Termo Aditivo</v>
      </c>
      <c r="C178" t="str">
        <f ca="1">IF(OFFSET(Instrumentos!$E$1,ROW()-1,)=0,"",OFFSET(Instrumentos!$E$1,ROW()-1,))</f>
        <v>11º Termo Aditivo</v>
      </c>
      <c r="D178" t="str">
        <f>IF(INDEX(Instrumentos!I178:I560,ROW())=0,"",INDEX(Instrumentos!I178:I560,ROW()))</f>
        <v/>
      </c>
    </row>
    <row r="179" spans="1:4" x14ac:dyDescent="0.25">
      <c r="A179" t="str">
        <f ca="1">SUBSTITUTE(OFFSET(Instrumentos!$A$1,ROW()-1,),"-","_")</f>
        <v>TP_019/2008</v>
      </c>
      <c r="B179" t="str">
        <f t="shared" ca="1" si="2"/>
        <v>Termo Aditivo</v>
      </c>
      <c r="C179" t="str">
        <f ca="1">IF(OFFSET(Instrumentos!$E$1,ROW()-1,)=0,"",OFFSET(Instrumentos!$E$1,ROW()-1,))</f>
        <v>12º Termo Aditivo</v>
      </c>
      <c r="D179" t="str">
        <f>IF(INDEX(Instrumentos!I179:I561,ROW())=0,"",INDEX(Instrumentos!I179:I561,ROW()))</f>
        <v/>
      </c>
    </row>
    <row r="180" spans="1:4" x14ac:dyDescent="0.25">
      <c r="A180" t="str">
        <f ca="1">SUBSTITUTE(OFFSET(Instrumentos!$A$1,ROW()-1,),"-","_")</f>
        <v>TP_020/2008</v>
      </c>
      <c r="B180" t="str">
        <f t="shared" ca="1" si="2"/>
        <v>Termo de Parceria</v>
      </c>
      <c r="C180" t="str">
        <f ca="1">IF(OFFSET(Instrumentos!$E$1,ROW()-1,)=0,"",OFFSET(Instrumentos!$E$1,ROW()-1,))</f>
        <v>Termo de Parceria</v>
      </c>
      <c r="D180" t="str">
        <f>IF(INDEX(Instrumentos!I180:I562,ROW())=0,"",INDEX(Instrumentos!I180:I562,ROW()))</f>
        <v/>
      </c>
    </row>
    <row r="181" spans="1:4" x14ac:dyDescent="0.25">
      <c r="A181" t="str">
        <f ca="1">SUBSTITUTE(OFFSET(Instrumentos!$A$1,ROW()-1,),"-","_")</f>
        <v>TP_020/2008</v>
      </c>
      <c r="B181" t="str">
        <f t="shared" ca="1" si="2"/>
        <v>Termo Aditivo</v>
      </c>
      <c r="C181" t="str">
        <f ca="1">IF(OFFSET(Instrumentos!$E$1,ROW()-1,)=0,"",OFFSET(Instrumentos!$E$1,ROW()-1,))</f>
        <v>1º Termo Aditivo</v>
      </c>
      <c r="D181" t="str">
        <f>IF(INDEX(Instrumentos!I181:I563,ROW())=0,"",INDEX(Instrumentos!I181:I563,ROW()))</f>
        <v/>
      </c>
    </row>
    <row r="182" spans="1:4" x14ac:dyDescent="0.25">
      <c r="A182" t="str">
        <f ca="1">SUBSTITUTE(OFFSET(Instrumentos!$A$1,ROW()-1,),"-","_")</f>
        <v>TP_020/2008</v>
      </c>
      <c r="B182" t="str">
        <f t="shared" ca="1" si="2"/>
        <v>Termo Aditivo</v>
      </c>
      <c r="C182" t="str">
        <f ca="1">IF(OFFSET(Instrumentos!$E$1,ROW()-1,)=0,"",OFFSET(Instrumentos!$E$1,ROW()-1,))</f>
        <v>2º Termo Aditivo</v>
      </c>
      <c r="D182" t="str">
        <f>IF(INDEX(Instrumentos!I182:I564,ROW())=0,"",INDEX(Instrumentos!I182:I564,ROW()))</f>
        <v/>
      </c>
    </row>
    <row r="183" spans="1:4" x14ac:dyDescent="0.25">
      <c r="A183" t="str">
        <f ca="1">SUBSTITUTE(OFFSET(Instrumentos!$A$1,ROW()-1,),"-","_")</f>
        <v>TP_020/2008</v>
      </c>
      <c r="B183" t="str">
        <f t="shared" ca="1" si="2"/>
        <v>Termo Aditivo</v>
      </c>
      <c r="C183" t="str">
        <f ca="1">IF(OFFSET(Instrumentos!$E$1,ROW()-1,)=0,"",OFFSET(Instrumentos!$E$1,ROW()-1,))</f>
        <v>3º Termo Aditivo</v>
      </c>
      <c r="D183" t="str">
        <f>IF(INDEX(Instrumentos!I183:I565,ROW())=0,"",INDEX(Instrumentos!I183:I565,ROW()))</f>
        <v/>
      </c>
    </row>
    <row r="184" spans="1:4" x14ac:dyDescent="0.25">
      <c r="A184" t="str">
        <f ca="1">SUBSTITUTE(OFFSET(Instrumentos!$A$1,ROW()-1,),"-","_")</f>
        <v>TP_020/2008</v>
      </c>
      <c r="B184" t="str">
        <f t="shared" ca="1" si="2"/>
        <v>Termo Aditivo</v>
      </c>
      <c r="C184" t="str">
        <f ca="1">IF(OFFSET(Instrumentos!$E$1,ROW()-1,)=0,"",OFFSET(Instrumentos!$E$1,ROW()-1,))</f>
        <v>4º Termo Aditivo</v>
      </c>
      <c r="D184" t="str">
        <f>IF(INDEX(Instrumentos!I184:I566,ROW())=0,"",INDEX(Instrumentos!I184:I566,ROW()))</f>
        <v/>
      </c>
    </row>
    <row r="185" spans="1:4" x14ac:dyDescent="0.25">
      <c r="A185" t="str">
        <f ca="1">SUBSTITUTE(OFFSET(Instrumentos!$A$1,ROW()-1,),"-","_")</f>
        <v>TP_020/2008</v>
      </c>
      <c r="B185" t="str">
        <f t="shared" ca="1" si="2"/>
        <v>Termo Aditivo</v>
      </c>
      <c r="C185" t="str">
        <f ca="1">IF(OFFSET(Instrumentos!$E$1,ROW()-1,)=0,"",OFFSET(Instrumentos!$E$1,ROW()-1,))</f>
        <v>5º Termo Aditivo</v>
      </c>
      <c r="D185" t="str">
        <f>IF(INDEX(Instrumentos!I185:I567,ROW())=0,"",INDEX(Instrumentos!I185:I567,ROW()))</f>
        <v/>
      </c>
    </row>
    <row r="186" spans="1:4" x14ac:dyDescent="0.25">
      <c r="A186" t="str">
        <f ca="1">SUBSTITUTE(OFFSET(Instrumentos!$A$1,ROW()-1,),"-","_")</f>
        <v>TP_021/2008</v>
      </c>
      <c r="B186" t="str">
        <f t="shared" ca="1" si="2"/>
        <v>Termo de Parceria</v>
      </c>
      <c r="C186" t="str">
        <f ca="1">IF(OFFSET(Instrumentos!$E$1,ROW()-1,)=0,"",OFFSET(Instrumentos!$E$1,ROW()-1,))</f>
        <v>Termo de Parceria</v>
      </c>
      <c r="D186" t="str">
        <f>IF(INDEX(Instrumentos!I186:I568,ROW())=0,"",INDEX(Instrumentos!I186:I568,ROW()))</f>
        <v/>
      </c>
    </row>
    <row r="187" spans="1:4" x14ac:dyDescent="0.25">
      <c r="A187" t="str">
        <f ca="1">SUBSTITUTE(OFFSET(Instrumentos!$A$1,ROW()-1,),"-","_")</f>
        <v>TP_021/2008</v>
      </c>
      <c r="B187" t="str">
        <f t="shared" ca="1" si="2"/>
        <v>Termo Aditivo</v>
      </c>
      <c r="C187" t="str">
        <f ca="1">IF(OFFSET(Instrumentos!$E$1,ROW()-1,)=0,"",OFFSET(Instrumentos!$E$1,ROW()-1,))</f>
        <v>1º Termo Aditivo</v>
      </c>
      <c r="D187" t="str">
        <f>IF(INDEX(Instrumentos!I187:I569,ROW())=0,"",INDEX(Instrumentos!I187:I569,ROW()))</f>
        <v/>
      </c>
    </row>
    <row r="188" spans="1:4" x14ac:dyDescent="0.25">
      <c r="A188" t="str">
        <f ca="1">SUBSTITUTE(OFFSET(Instrumentos!$A$1,ROW()-1,),"-","_")</f>
        <v>TP_021/2008</v>
      </c>
      <c r="B188" t="str">
        <f t="shared" ca="1" si="2"/>
        <v>Termo Aditivo</v>
      </c>
      <c r="C188" t="str">
        <f ca="1">IF(OFFSET(Instrumentos!$E$1,ROW()-1,)=0,"",OFFSET(Instrumentos!$E$1,ROW()-1,))</f>
        <v>2º Termo Aditivo</v>
      </c>
      <c r="D188" t="str">
        <f>IF(INDEX(Instrumentos!I188:I570,ROW())=0,"",INDEX(Instrumentos!I188:I570,ROW()))</f>
        <v/>
      </c>
    </row>
    <row r="189" spans="1:4" x14ac:dyDescent="0.25">
      <c r="A189" t="str">
        <f ca="1">SUBSTITUTE(OFFSET(Instrumentos!$A$1,ROW()-1,),"-","_")</f>
        <v>TP_022/2008</v>
      </c>
      <c r="B189" t="str">
        <f t="shared" ca="1" si="2"/>
        <v>Termo de Parceria</v>
      </c>
      <c r="C189" t="str">
        <f ca="1">IF(OFFSET(Instrumentos!$E$1,ROW()-1,)=0,"",OFFSET(Instrumentos!$E$1,ROW()-1,))</f>
        <v>Termo de Parceria</v>
      </c>
      <c r="D189" t="str">
        <f>IF(INDEX(Instrumentos!I189:I571,ROW())=0,"",INDEX(Instrumentos!I189:I571,ROW()))</f>
        <v/>
      </c>
    </row>
    <row r="190" spans="1:4" x14ac:dyDescent="0.25">
      <c r="A190" t="str">
        <f ca="1">SUBSTITUTE(OFFSET(Instrumentos!$A$1,ROW()-1,),"-","_")</f>
        <v>TP_022/2008</v>
      </c>
      <c r="B190" t="str">
        <f t="shared" ca="1" si="2"/>
        <v>Termo Aditivo</v>
      </c>
      <c r="C190" t="str">
        <f ca="1">IF(OFFSET(Instrumentos!$E$1,ROW()-1,)=0,"",OFFSET(Instrumentos!$E$1,ROW()-1,))</f>
        <v>1º Termo Aditivo</v>
      </c>
      <c r="D190" t="str">
        <f>IF(INDEX(Instrumentos!I190:I572,ROW())=0,"",INDEX(Instrumentos!I190:I572,ROW()))</f>
        <v/>
      </c>
    </row>
    <row r="191" spans="1:4" x14ac:dyDescent="0.25">
      <c r="A191" t="str">
        <f ca="1">SUBSTITUTE(OFFSET(Instrumentos!$A$1,ROW()-1,),"-","_")</f>
        <v>TP_022/2008</v>
      </c>
      <c r="B191" t="str">
        <f t="shared" ca="1" si="2"/>
        <v>Termo Aditivo</v>
      </c>
      <c r="C191" t="str">
        <f ca="1">IF(OFFSET(Instrumentos!$E$1,ROW()-1,)=0,"",OFFSET(Instrumentos!$E$1,ROW()-1,))</f>
        <v>2º Termo Aditivo</v>
      </c>
      <c r="D191" t="str">
        <f>IF(INDEX(Instrumentos!I191:I573,ROW())=0,"",INDEX(Instrumentos!I191:I573,ROW()))</f>
        <v/>
      </c>
    </row>
    <row r="192" spans="1:4" x14ac:dyDescent="0.25">
      <c r="A192" t="str">
        <f ca="1">SUBSTITUTE(OFFSET(Instrumentos!$A$1,ROW()-1,),"-","_")</f>
        <v>TP_022/2008</v>
      </c>
      <c r="B192" t="str">
        <f t="shared" ca="1" si="2"/>
        <v>Termo Aditivo</v>
      </c>
      <c r="C192" t="str">
        <f ca="1">IF(OFFSET(Instrumentos!$E$1,ROW()-1,)=0,"",OFFSET(Instrumentos!$E$1,ROW()-1,))</f>
        <v>3º Termo Aditivo</v>
      </c>
      <c r="D192" t="str">
        <f>IF(INDEX(Instrumentos!I192:I574,ROW())=0,"",INDEX(Instrumentos!I192:I574,ROW()))</f>
        <v/>
      </c>
    </row>
    <row r="193" spans="1:4" x14ac:dyDescent="0.25">
      <c r="A193" t="str">
        <f ca="1">SUBSTITUTE(OFFSET(Instrumentos!$A$1,ROW()-1,),"-","_")</f>
        <v>TP_022/2008</v>
      </c>
      <c r="B193" t="str">
        <f t="shared" ca="1" si="2"/>
        <v>Termo Aditivo</v>
      </c>
      <c r="C193" t="str">
        <f ca="1">IF(OFFSET(Instrumentos!$E$1,ROW()-1,)=0,"",OFFSET(Instrumentos!$E$1,ROW()-1,))</f>
        <v>4º Termo Aditivo</v>
      </c>
      <c r="D193" t="str">
        <f>IF(INDEX(Instrumentos!I193:I575,ROW())=0,"",INDEX(Instrumentos!I193:I575,ROW()))</f>
        <v/>
      </c>
    </row>
    <row r="194" spans="1:4" x14ac:dyDescent="0.25">
      <c r="A194" t="str">
        <f ca="1">SUBSTITUTE(OFFSET(Instrumentos!$A$1,ROW()-1,),"-","_")</f>
        <v>TP_022/2008</v>
      </c>
      <c r="B194" t="str">
        <f t="shared" ca="1" si="2"/>
        <v>Termo Aditivo</v>
      </c>
      <c r="C194" t="str">
        <f ca="1">IF(OFFSET(Instrumentos!$E$1,ROW()-1,)=0,"",OFFSET(Instrumentos!$E$1,ROW()-1,))</f>
        <v>5º Termo Aditivo</v>
      </c>
      <c r="D194" t="str">
        <f>IF(INDEX(Instrumentos!I194:I576,ROW())=0,"",INDEX(Instrumentos!I194:I576,ROW()))</f>
        <v/>
      </c>
    </row>
    <row r="195" spans="1:4" x14ac:dyDescent="0.25">
      <c r="A195" t="str">
        <f ca="1">SUBSTITUTE(OFFSET(Instrumentos!$A$1,ROW()-1,),"-","_")</f>
        <v>TP_022/2008</v>
      </c>
      <c r="B195" t="str">
        <f t="shared" ref="B195:B258" ca="1" si="3">IFERROR(SUBSTITUTE(C195,LEFT(C195,FIND("º",C195,1)+1),""),C195)</f>
        <v>Termo Aditivo</v>
      </c>
      <c r="C195" t="str">
        <f ca="1">IF(OFFSET(Instrumentos!$E$1,ROW()-1,)=0,"",OFFSET(Instrumentos!$E$1,ROW()-1,))</f>
        <v>6º Termo Aditivo</v>
      </c>
      <c r="D195" t="str">
        <f>IF(INDEX(Instrumentos!I195:I577,ROW())=0,"",INDEX(Instrumentos!I195:I577,ROW()))</f>
        <v/>
      </c>
    </row>
    <row r="196" spans="1:4" x14ac:dyDescent="0.25">
      <c r="A196" t="str">
        <f ca="1">SUBSTITUTE(OFFSET(Instrumentos!$A$1,ROW()-1,),"-","_")</f>
        <v>TP_022/2008</v>
      </c>
      <c r="B196" t="str">
        <f t="shared" ca="1" si="3"/>
        <v>Termo Aditivo</v>
      </c>
      <c r="C196" t="str">
        <f ca="1">IF(OFFSET(Instrumentos!$E$1,ROW()-1,)=0,"",OFFSET(Instrumentos!$E$1,ROW()-1,))</f>
        <v>7º Termo Aditivo</v>
      </c>
      <c r="D196" t="str">
        <f>IF(INDEX(Instrumentos!I196:I578,ROW())=0,"",INDEX(Instrumentos!I196:I578,ROW()))</f>
        <v/>
      </c>
    </row>
    <row r="197" spans="1:4" x14ac:dyDescent="0.25">
      <c r="A197" t="str">
        <f ca="1">SUBSTITUTE(OFFSET(Instrumentos!$A$1,ROW()-1,),"-","_")</f>
        <v>TP_022/2008</v>
      </c>
      <c r="B197" t="str">
        <f t="shared" ca="1" si="3"/>
        <v>Termo Aditivo</v>
      </c>
      <c r="C197" t="str">
        <f ca="1">IF(OFFSET(Instrumentos!$E$1,ROW()-1,)=0,"",OFFSET(Instrumentos!$E$1,ROW()-1,))</f>
        <v>8º Termo Aditivo</v>
      </c>
      <c r="D197" t="str">
        <f>IF(INDEX(Instrumentos!I197:I579,ROW())=0,"",INDEX(Instrumentos!I197:I579,ROW()))</f>
        <v/>
      </c>
    </row>
    <row r="198" spans="1:4" x14ac:dyDescent="0.25">
      <c r="A198" t="str">
        <f ca="1">SUBSTITUTE(OFFSET(Instrumentos!$A$1,ROW()-1,),"-","_")</f>
        <v>TP_022/2008</v>
      </c>
      <c r="B198" t="str">
        <f t="shared" ca="1" si="3"/>
        <v>Termo Aditivo</v>
      </c>
      <c r="C198" t="str">
        <f ca="1">IF(OFFSET(Instrumentos!$E$1,ROW()-1,)=0,"",OFFSET(Instrumentos!$E$1,ROW()-1,))</f>
        <v>9º Termo Aditivo</v>
      </c>
      <c r="D198" t="str">
        <f>IF(INDEX(Instrumentos!I198:I580,ROW())=0,"",INDEX(Instrumentos!I198:I580,ROW()))</f>
        <v/>
      </c>
    </row>
    <row r="199" spans="1:4" x14ac:dyDescent="0.25">
      <c r="A199" t="str">
        <f ca="1">SUBSTITUTE(OFFSET(Instrumentos!$A$1,ROW()-1,),"-","_")</f>
        <v>TP_022/2008</v>
      </c>
      <c r="B199" t="str">
        <f t="shared" ca="1" si="3"/>
        <v>Termo Aditivo</v>
      </c>
      <c r="C199" t="str">
        <f ca="1">IF(OFFSET(Instrumentos!$E$1,ROW()-1,)=0,"",OFFSET(Instrumentos!$E$1,ROW()-1,))</f>
        <v>10º Termo Aditivo</v>
      </c>
      <c r="D199" t="str">
        <f>IF(INDEX(Instrumentos!I199:I581,ROW())=0,"",INDEX(Instrumentos!I199:I581,ROW()))</f>
        <v/>
      </c>
    </row>
    <row r="200" spans="1:4" x14ac:dyDescent="0.25">
      <c r="A200" t="str">
        <f ca="1">SUBSTITUTE(OFFSET(Instrumentos!$A$1,ROW()-1,),"-","_")</f>
        <v>TP_022/2008</v>
      </c>
      <c r="B200" t="str">
        <f t="shared" ca="1" si="3"/>
        <v>Termo Aditivo</v>
      </c>
      <c r="C200" t="str">
        <f ca="1">IF(OFFSET(Instrumentos!$E$1,ROW()-1,)=0,"",OFFSET(Instrumentos!$E$1,ROW()-1,))</f>
        <v>11º Termo Aditivo</v>
      </c>
      <c r="D200" t="str">
        <f>IF(INDEX(Instrumentos!I200:I582,ROW())=0,"",INDEX(Instrumentos!I200:I582,ROW()))</f>
        <v/>
      </c>
    </row>
    <row r="201" spans="1:4" x14ac:dyDescent="0.25">
      <c r="A201" t="str">
        <f ca="1">SUBSTITUTE(OFFSET(Instrumentos!$A$1,ROW()-1,),"-","_")</f>
        <v>TP_023/2008</v>
      </c>
      <c r="B201" t="str">
        <f t="shared" ca="1" si="3"/>
        <v>Termo de Parceria</v>
      </c>
      <c r="C201" t="str">
        <f ca="1">IF(OFFSET(Instrumentos!$E$1,ROW()-1,)=0,"",OFFSET(Instrumentos!$E$1,ROW()-1,))</f>
        <v>Termo de Parceria</v>
      </c>
      <c r="D201" t="str">
        <f>IF(INDEX(Instrumentos!I201:I583,ROW())=0,"",INDEX(Instrumentos!I201:I583,ROW()))</f>
        <v/>
      </c>
    </row>
    <row r="202" spans="1:4" x14ac:dyDescent="0.25">
      <c r="A202" t="str">
        <f ca="1">SUBSTITUTE(OFFSET(Instrumentos!$A$1,ROW()-1,),"-","_")</f>
        <v>TP_023/2008</v>
      </c>
      <c r="B202" t="str">
        <f t="shared" ca="1" si="3"/>
        <v>Termo Aditivo</v>
      </c>
      <c r="C202" t="str">
        <f ca="1">IF(OFFSET(Instrumentos!$E$1,ROW()-1,)=0,"",OFFSET(Instrumentos!$E$1,ROW()-1,))</f>
        <v>1º Termo Aditivo</v>
      </c>
      <c r="D202" t="str">
        <f>IF(INDEX(Instrumentos!I202:I584,ROW())=0,"",INDEX(Instrumentos!I202:I584,ROW()))</f>
        <v/>
      </c>
    </row>
    <row r="203" spans="1:4" x14ac:dyDescent="0.25">
      <c r="A203" t="str">
        <f ca="1">SUBSTITUTE(OFFSET(Instrumentos!$A$1,ROW()-1,),"-","_")</f>
        <v>TP_023/2008</v>
      </c>
      <c r="B203" t="str">
        <f t="shared" ca="1" si="3"/>
        <v>Termo Aditivo</v>
      </c>
      <c r="C203" t="str">
        <f ca="1">IF(OFFSET(Instrumentos!$E$1,ROW()-1,)=0,"",OFFSET(Instrumentos!$E$1,ROW()-1,))</f>
        <v>2º Termo Aditivo</v>
      </c>
      <c r="D203" t="str">
        <f>IF(INDEX(Instrumentos!I203:I585,ROW())=0,"",INDEX(Instrumentos!I203:I585,ROW()))</f>
        <v/>
      </c>
    </row>
    <row r="204" spans="1:4" x14ac:dyDescent="0.25">
      <c r="A204" t="str">
        <f ca="1">SUBSTITUTE(OFFSET(Instrumentos!$A$1,ROW()-1,),"-","_")</f>
        <v>TP_023/2008</v>
      </c>
      <c r="B204" t="str">
        <f t="shared" ca="1" si="3"/>
        <v>Termo Aditivo</v>
      </c>
      <c r="C204" t="str">
        <f ca="1">IF(OFFSET(Instrumentos!$E$1,ROW()-1,)=0,"",OFFSET(Instrumentos!$E$1,ROW()-1,))</f>
        <v>3º Termo Aditivo</v>
      </c>
      <c r="D204" t="str">
        <f>IF(INDEX(Instrumentos!I204:I586,ROW())=0,"",INDEX(Instrumentos!I204:I586,ROW()))</f>
        <v/>
      </c>
    </row>
    <row r="205" spans="1:4" x14ac:dyDescent="0.25">
      <c r="A205" t="str">
        <f ca="1">SUBSTITUTE(OFFSET(Instrumentos!$A$1,ROW()-1,),"-","_")</f>
        <v>TP_023/2008</v>
      </c>
      <c r="B205" t="str">
        <f t="shared" ca="1" si="3"/>
        <v>Termo Aditivo</v>
      </c>
      <c r="C205" t="str">
        <f ca="1">IF(OFFSET(Instrumentos!$E$1,ROW()-1,)=0,"",OFFSET(Instrumentos!$E$1,ROW()-1,))</f>
        <v>4º Termo Aditivo</v>
      </c>
      <c r="D205" t="str">
        <f>IF(INDEX(Instrumentos!I205:I587,ROW())=0,"",INDEX(Instrumentos!I205:I587,ROW()))</f>
        <v/>
      </c>
    </row>
    <row r="206" spans="1:4" x14ac:dyDescent="0.25">
      <c r="A206" t="str">
        <f ca="1">SUBSTITUTE(OFFSET(Instrumentos!$A$1,ROW()-1,),"-","_")</f>
        <v>TP_023/2008</v>
      </c>
      <c r="B206" t="str">
        <f t="shared" ca="1" si="3"/>
        <v>Termo Aditivo</v>
      </c>
      <c r="C206" t="str">
        <f ca="1">IF(OFFSET(Instrumentos!$E$1,ROW()-1,)=0,"",OFFSET(Instrumentos!$E$1,ROW()-1,))</f>
        <v>5º Termo Aditivo</v>
      </c>
      <c r="D206" t="str">
        <f>IF(INDEX(Instrumentos!I206:I588,ROW())=0,"",INDEX(Instrumentos!I206:I588,ROW()))</f>
        <v/>
      </c>
    </row>
    <row r="207" spans="1:4" x14ac:dyDescent="0.25">
      <c r="A207" t="str">
        <f ca="1">SUBSTITUTE(OFFSET(Instrumentos!$A$1,ROW()-1,),"-","_")</f>
        <v>TP_023/2008</v>
      </c>
      <c r="B207" t="str">
        <f t="shared" ca="1" si="3"/>
        <v>Termo Aditivo</v>
      </c>
      <c r="C207" t="str">
        <f ca="1">IF(OFFSET(Instrumentos!$E$1,ROW()-1,)=0,"",OFFSET(Instrumentos!$E$1,ROW()-1,))</f>
        <v>6º Termo Aditivo</v>
      </c>
      <c r="D207" t="str">
        <f>IF(INDEX(Instrumentos!I207:I589,ROW())=0,"",INDEX(Instrumentos!I207:I589,ROW()))</f>
        <v/>
      </c>
    </row>
    <row r="208" spans="1:4" x14ac:dyDescent="0.25">
      <c r="A208" t="str">
        <f ca="1">SUBSTITUTE(OFFSET(Instrumentos!$A$1,ROW()-1,),"-","_")</f>
        <v>TP_023/2008</v>
      </c>
      <c r="B208" t="str">
        <f t="shared" ca="1" si="3"/>
        <v>Termo Aditivo</v>
      </c>
      <c r="C208" t="str">
        <f ca="1">IF(OFFSET(Instrumentos!$E$1,ROW()-1,)=0,"",OFFSET(Instrumentos!$E$1,ROW()-1,))</f>
        <v>7º Termo Aditivo</v>
      </c>
      <c r="D208" t="str">
        <f>IF(INDEX(Instrumentos!I208:I590,ROW())=0,"",INDEX(Instrumentos!I208:I590,ROW()))</f>
        <v/>
      </c>
    </row>
    <row r="209" spans="1:4" x14ac:dyDescent="0.25">
      <c r="A209" t="str">
        <f ca="1">SUBSTITUTE(OFFSET(Instrumentos!$A$1,ROW()-1,),"-","_")</f>
        <v>TP_023/2008</v>
      </c>
      <c r="B209" t="str">
        <f t="shared" ca="1" si="3"/>
        <v>Termo Aditivo</v>
      </c>
      <c r="C209" t="str">
        <f ca="1">IF(OFFSET(Instrumentos!$E$1,ROW()-1,)=0,"",OFFSET(Instrumentos!$E$1,ROW()-1,))</f>
        <v>8º Termo Aditivo</v>
      </c>
      <c r="D209" t="str">
        <f>IF(INDEX(Instrumentos!I209:I591,ROW())=0,"",INDEX(Instrumentos!I209:I591,ROW()))</f>
        <v/>
      </c>
    </row>
    <row r="210" spans="1:4" x14ac:dyDescent="0.25">
      <c r="A210" t="str">
        <f ca="1">SUBSTITUTE(OFFSET(Instrumentos!$A$1,ROW()-1,),"-","_")</f>
        <v>TP_023/2008</v>
      </c>
      <c r="B210" t="str">
        <f t="shared" ca="1" si="3"/>
        <v>Termo Aditivo</v>
      </c>
      <c r="C210" t="str">
        <f ca="1">IF(OFFSET(Instrumentos!$E$1,ROW()-1,)=0,"",OFFSET(Instrumentos!$E$1,ROW()-1,))</f>
        <v>9º Termo Aditivo</v>
      </c>
      <c r="D210" t="str">
        <f>IF(INDEX(Instrumentos!I210:I592,ROW())=0,"",INDEX(Instrumentos!I210:I592,ROW()))</f>
        <v/>
      </c>
    </row>
    <row r="211" spans="1:4" x14ac:dyDescent="0.25">
      <c r="A211" t="str">
        <f ca="1">SUBSTITUTE(OFFSET(Instrumentos!$A$1,ROW()-1,),"-","_")</f>
        <v>TP_023/2008</v>
      </c>
      <c r="B211" t="str">
        <f t="shared" ca="1" si="3"/>
        <v>Termo Aditivo</v>
      </c>
      <c r="C211" t="str">
        <f ca="1">IF(OFFSET(Instrumentos!$E$1,ROW()-1,)=0,"",OFFSET(Instrumentos!$E$1,ROW()-1,))</f>
        <v>10º Termo Aditivo</v>
      </c>
      <c r="D211" t="str">
        <f>IF(INDEX(Instrumentos!I211:I593,ROW())=0,"",INDEX(Instrumentos!I211:I593,ROW()))</f>
        <v/>
      </c>
    </row>
    <row r="212" spans="1:4" x14ac:dyDescent="0.25">
      <c r="A212" t="str">
        <f ca="1">SUBSTITUTE(OFFSET(Instrumentos!$A$1,ROW()-1,),"-","_")</f>
        <v>TP_023/2008</v>
      </c>
      <c r="B212" t="str">
        <f t="shared" ca="1" si="3"/>
        <v>Termo Aditivo</v>
      </c>
      <c r="C212" t="str">
        <f ca="1">IF(OFFSET(Instrumentos!$E$1,ROW()-1,)=0,"",OFFSET(Instrumentos!$E$1,ROW()-1,))</f>
        <v>11º Termo Aditivo</v>
      </c>
      <c r="D212" t="str">
        <f>IF(INDEX(Instrumentos!I212:I594,ROW())=0,"",INDEX(Instrumentos!I212:I594,ROW()))</f>
        <v/>
      </c>
    </row>
    <row r="213" spans="1:4" x14ac:dyDescent="0.25">
      <c r="A213" t="str">
        <f ca="1">SUBSTITUTE(OFFSET(Instrumentos!$A$1,ROW()-1,),"-","_")</f>
        <v>TP_024/2009</v>
      </c>
      <c r="B213" t="str">
        <f t="shared" ca="1" si="3"/>
        <v>Termo de Parceria</v>
      </c>
      <c r="C213" t="str">
        <f ca="1">IF(OFFSET(Instrumentos!$E$1,ROW()-1,)=0,"",OFFSET(Instrumentos!$E$1,ROW()-1,))</f>
        <v>Termo de Parceria</v>
      </c>
      <c r="D213" t="str">
        <f>IF(INDEX(Instrumentos!I213:I595,ROW())=0,"",INDEX(Instrumentos!I213:I595,ROW()))</f>
        <v/>
      </c>
    </row>
    <row r="214" spans="1:4" x14ac:dyDescent="0.25">
      <c r="A214" t="str">
        <f ca="1">SUBSTITUTE(OFFSET(Instrumentos!$A$1,ROW()-1,),"-","_")</f>
        <v>TP_024/2009</v>
      </c>
      <c r="B214" t="str">
        <f t="shared" ca="1" si="3"/>
        <v>Termo Aditivo</v>
      </c>
      <c r="C214" t="str">
        <f ca="1">IF(OFFSET(Instrumentos!$E$1,ROW()-1,)=0,"",OFFSET(Instrumentos!$E$1,ROW()-1,))</f>
        <v>1º Termo Aditivo</v>
      </c>
      <c r="D214" t="str">
        <f>IF(INDEX(Instrumentos!I214:I596,ROW())=0,"",INDEX(Instrumentos!I214:I596,ROW()))</f>
        <v/>
      </c>
    </row>
    <row r="215" spans="1:4" x14ac:dyDescent="0.25">
      <c r="A215" t="str">
        <f ca="1">SUBSTITUTE(OFFSET(Instrumentos!$A$1,ROW()-1,),"-","_")</f>
        <v>TP_024/2009</v>
      </c>
      <c r="B215" t="str">
        <f t="shared" ca="1" si="3"/>
        <v>Termo Aditivo</v>
      </c>
      <c r="C215" t="str">
        <f ca="1">IF(OFFSET(Instrumentos!$E$1,ROW()-1,)=0,"",OFFSET(Instrumentos!$E$1,ROW()-1,))</f>
        <v>2º Termo Aditivo</v>
      </c>
      <c r="D215" t="str">
        <f>IF(INDEX(Instrumentos!I215:I597,ROW())=0,"",INDEX(Instrumentos!I215:I597,ROW()))</f>
        <v/>
      </c>
    </row>
    <row r="216" spans="1:4" x14ac:dyDescent="0.25">
      <c r="A216" t="str">
        <f ca="1">SUBSTITUTE(OFFSET(Instrumentos!$A$1,ROW()-1,),"-","_")</f>
        <v>TP_024/2009</v>
      </c>
      <c r="B216" t="str">
        <f t="shared" ca="1" si="3"/>
        <v>Termo Aditivo</v>
      </c>
      <c r="C216" t="str">
        <f ca="1">IF(OFFSET(Instrumentos!$E$1,ROW()-1,)=0,"",OFFSET(Instrumentos!$E$1,ROW()-1,))</f>
        <v>3º Termo Aditivo</v>
      </c>
      <c r="D216" t="str">
        <f>IF(INDEX(Instrumentos!I216:I598,ROW())=0,"",INDEX(Instrumentos!I216:I598,ROW()))</f>
        <v/>
      </c>
    </row>
    <row r="217" spans="1:4" x14ac:dyDescent="0.25">
      <c r="A217" t="str">
        <f ca="1">SUBSTITUTE(OFFSET(Instrumentos!$A$1,ROW()-1,),"-","_")</f>
        <v>TP_024/2009</v>
      </c>
      <c r="B217" t="str">
        <f t="shared" ca="1" si="3"/>
        <v>Termo Aditivo</v>
      </c>
      <c r="C217" t="str">
        <f ca="1">IF(OFFSET(Instrumentos!$E$1,ROW()-1,)=0,"",OFFSET(Instrumentos!$E$1,ROW()-1,))</f>
        <v>4º Termo Aditivo</v>
      </c>
      <c r="D217" t="str">
        <f>IF(INDEX(Instrumentos!I217:I599,ROW())=0,"",INDEX(Instrumentos!I217:I599,ROW()))</f>
        <v/>
      </c>
    </row>
    <row r="218" spans="1:4" x14ac:dyDescent="0.25">
      <c r="A218" t="str">
        <f ca="1">SUBSTITUTE(OFFSET(Instrumentos!$A$1,ROW()-1,),"-","_")</f>
        <v>TP_024/2009</v>
      </c>
      <c r="B218" t="str">
        <f t="shared" ca="1" si="3"/>
        <v>Termo Aditivo</v>
      </c>
      <c r="C218" t="str">
        <f ca="1">IF(OFFSET(Instrumentos!$E$1,ROW()-1,)=0,"",OFFSET(Instrumentos!$E$1,ROW()-1,))</f>
        <v>5º Termo Aditivo</v>
      </c>
      <c r="D218" t="str">
        <f>IF(INDEX(Instrumentos!I218:I600,ROW())=0,"",INDEX(Instrumentos!I218:I600,ROW()))</f>
        <v/>
      </c>
    </row>
    <row r="219" spans="1:4" x14ac:dyDescent="0.25">
      <c r="A219" t="str">
        <f ca="1">SUBSTITUTE(OFFSET(Instrumentos!$A$1,ROW()-1,),"-","_")</f>
        <v>TP_024/2009</v>
      </c>
      <c r="B219" t="str">
        <f t="shared" ca="1" si="3"/>
        <v>Termo Aditivo</v>
      </c>
      <c r="C219" t="str">
        <f ca="1">IF(OFFSET(Instrumentos!$E$1,ROW()-1,)=0,"",OFFSET(Instrumentos!$E$1,ROW()-1,))</f>
        <v>6º Termo Aditivo</v>
      </c>
      <c r="D219" t="str">
        <f>IF(INDEX(Instrumentos!I219:I601,ROW())=0,"",INDEX(Instrumentos!I219:I601,ROW()))</f>
        <v/>
      </c>
    </row>
    <row r="220" spans="1:4" x14ac:dyDescent="0.25">
      <c r="A220" t="str">
        <f ca="1">SUBSTITUTE(OFFSET(Instrumentos!$A$1,ROW()-1,),"-","_")</f>
        <v>TP_024/2009</v>
      </c>
      <c r="B220" t="str">
        <f t="shared" ca="1" si="3"/>
        <v>Termo Aditivo</v>
      </c>
      <c r="C220" t="str">
        <f ca="1">IF(OFFSET(Instrumentos!$E$1,ROW()-1,)=0,"",OFFSET(Instrumentos!$E$1,ROW()-1,))</f>
        <v>7º Termo Aditivo</v>
      </c>
      <c r="D220" t="str">
        <f>IF(INDEX(Instrumentos!I220:I602,ROW())=0,"",INDEX(Instrumentos!I220:I602,ROW()))</f>
        <v/>
      </c>
    </row>
    <row r="221" spans="1:4" x14ac:dyDescent="0.25">
      <c r="A221" t="str">
        <f ca="1">SUBSTITUTE(OFFSET(Instrumentos!$A$1,ROW()-1,),"-","_")</f>
        <v>TP_024/2009</v>
      </c>
      <c r="B221" t="str">
        <f t="shared" ca="1" si="3"/>
        <v>Termo Aditivo</v>
      </c>
      <c r="C221" t="str">
        <f ca="1">IF(OFFSET(Instrumentos!$E$1,ROW()-1,)=0,"",OFFSET(Instrumentos!$E$1,ROW()-1,))</f>
        <v>8º Termo Aditivo</v>
      </c>
      <c r="D221" t="str">
        <f>IF(INDEX(Instrumentos!I221:I603,ROW())=0,"",INDEX(Instrumentos!I221:I603,ROW()))</f>
        <v/>
      </c>
    </row>
    <row r="222" spans="1:4" x14ac:dyDescent="0.25">
      <c r="A222" t="str">
        <f ca="1">SUBSTITUTE(OFFSET(Instrumentos!$A$1,ROW()-1,),"-","_")</f>
        <v>TP_024/2009</v>
      </c>
      <c r="B222" t="str">
        <f t="shared" ca="1" si="3"/>
        <v>Termo Aditivo</v>
      </c>
      <c r="C222" t="str">
        <f ca="1">IF(OFFSET(Instrumentos!$E$1,ROW()-1,)=0,"",OFFSET(Instrumentos!$E$1,ROW()-1,))</f>
        <v>9º Termo Aditivo</v>
      </c>
      <c r="D222" t="str">
        <f>IF(INDEX(Instrumentos!I222:I604,ROW())=0,"",INDEX(Instrumentos!I222:I604,ROW()))</f>
        <v/>
      </c>
    </row>
    <row r="223" spans="1:4" x14ac:dyDescent="0.25">
      <c r="A223" t="str">
        <f ca="1">SUBSTITUTE(OFFSET(Instrumentos!$A$1,ROW()-1,),"-","_")</f>
        <v>TP_025/2009</v>
      </c>
      <c r="B223" t="str">
        <f t="shared" ca="1" si="3"/>
        <v>Termo de Parceria</v>
      </c>
      <c r="C223" t="str">
        <f ca="1">IF(OFFSET(Instrumentos!$E$1,ROW()-1,)=0,"",OFFSET(Instrumentos!$E$1,ROW()-1,))</f>
        <v>Termo de Parceria</v>
      </c>
      <c r="D223" t="str">
        <f>IF(INDEX(Instrumentos!I223:I605,ROW())=0,"",INDEX(Instrumentos!I223:I605,ROW()))</f>
        <v/>
      </c>
    </row>
    <row r="224" spans="1:4" x14ac:dyDescent="0.25">
      <c r="A224" t="str">
        <f ca="1">SUBSTITUTE(OFFSET(Instrumentos!$A$1,ROW()-1,),"-","_")</f>
        <v>TP_025/2009</v>
      </c>
      <c r="B224" t="str">
        <f t="shared" ca="1" si="3"/>
        <v>Termo Aditivo</v>
      </c>
      <c r="C224" t="str">
        <f ca="1">IF(OFFSET(Instrumentos!$E$1,ROW()-1,)=0,"",OFFSET(Instrumentos!$E$1,ROW()-1,))</f>
        <v>1º Termo Aditivo</v>
      </c>
      <c r="D224" t="str">
        <f>IF(INDEX(Instrumentos!I224:I606,ROW())=0,"",INDEX(Instrumentos!I224:I606,ROW()))</f>
        <v/>
      </c>
    </row>
    <row r="225" spans="1:4" x14ac:dyDescent="0.25">
      <c r="A225" t="str">
        <f ca="1">SUBSTITUTE(OFFSET(Instrumentos!$A$1,ROW()-1,),"-","_")</f>
        <v>TP_025/2009</v>
      </c>
      <c r="B225" t="str">
        <f t="shared" ca="1" si="3"/>
        <v>Termo Aditivo</v>
      </c>
      <c r="C225" t="str">
        <f ca="1">IF(OFFSET(Instrumentos!$E$1,ROW()-1,)=0,"",OFFSET(Instrumentos!$E$1,ROW()-1,))</f>
        <v>2º Termo Aditivo</v>
      </c>
      <c r="D225" t="str">
        <f>IF(INDEX(Instrumentos!I225:I607,ROW())=0,"",INDEX(Instrumentos!I225:I607,ROW()))</f>
        <v/>
      </c>
    </row>
    <row r="226" spans="1:4" x14ac:dyDescent="0.25">
      <c r="A226" t="str">
        <f ca="1">SUBSTITUTE(OFFSET(Instrumentos!$A$1,ROW()-1,),"-","_")</f>
        <v>TP_026/2009</v>
      </c>
      <c r="B226" t="str">
        <f t="shared" ca="1" si="3"/>
        <v>Termo de Parceria</v>
      </c>
      <c r="C226" t="str">
        <f ca="1">IF(OFFSET(Instrumentos!$E$1,ROW()-1,)=0,"",OFFSET(Instrumentos!$E$1,ROW()-1,))</f>
        <v>Termo de Parceria</v>
      </c>
      <c r="D226" t="str">
        <f>IF(INDEX(Instrumentos!I226:I608,ROW())=0,"",INDEX(Instrumentos!I226:I608,ROW()))</f>
        <v/>
      </c>
    </row>
    <row r="227" spans="1:4" x14ac:dyDescent="0.25">
      <c r="A227" t="str">
        <f ca="1">SUBSTITUTE(OFFSET(Instrumentos!$A$1,ROW()-1,),"-","_")</f>
        <v>TP_026/2009</v>
      </c>
      <c r="B227" t="str">
        <f t="shared" ca="1" si="3"/>
        <v>Termo Aditivo</v>
      </c>
      <c r="C227" t="str">
        <f ca="1">IF(OFFSET(Instrumentos!$E$1,ROW()-1,)=0,"",OFFSET(Instrumentos!$E$1,ROW()-1,))</f>
        <v>1º Termo Aditivo</v>
      </c>
      <c r="D227" t="str">
        <f>IF(INDEX(Instrumentos!I227:I609,ROW())=0,"",INDEX(Instrumentos!I227:I609,ROW()))</f>
        <v/>
      </c>
    </row>
    <row r="228" spans="1:4" x14ac:dyDescent="0.25">
      <c r="A228" t="str">
        <f ca="1">SUBSTITUTE(OFFSET(Instrumentos!$A$1,ROW()-1,),"-","_")</f>
        <v>TP_026/2009</v>
      </c>
      <c r="B228" t="str">
        <f t="shared" ca="1" si="3"/>
        <v>Termo Aditivo</v>
      </c>
      <c r="C228" t="str">
        <f ca="1">IF(OFFSET(Instrumentos!$E$1,ROW()-1,)=0,"",OFFSET(Instrumentos!$E$1,ROW()-1,))</f>
        <v>2º Termo Aditivo</v>
      </c>
      <c r="D228" t="str">
        <f>IF(INDEX(Instrumentos!I228:I610,ROW())=0,"",INDEX(Instrumentos!I228:I610,ROW()))</f>
        <v/>
      </c>
    </row>
    <row r="229" spans="1:4" x14ac:dyDescent="0.25">
      <c r="A229" t="str">
        <f ca="1">SUBSTITUTE(OFFSET(Instrumentos!$A$1,ROW()-1,),"-","_")</f>
        <v>TP_027/2009</v>
      </c>
      <c r="B229" t="str">
        <f t="shared" ca="1" si="3"/>
        <v>Termo de Parceria</v>
      </c>
      <c r="C229" t="str">
        <f ca="1">IF(OFFSET(Instrumentos!$E$1,ROW()-1,)=0,"",OFFSET(Instrumentos!$E$1,ROW()-1,))</f>
        <v>Termo de Parceria</v>
      </c>
      <c r="D229" t="str">
        <f>IF(INDEX(Instrumentos!I229:I611,ROW())=0,"",INDEX(Instrumentos!I229:I611,ROW()))</f>
        <v/>
      </c>
    </row>
    <row r="230" spans="1:4" x14ac:dyDescent="0.25">
      <c r="A230" t="str">
        <f ca="1">SUBSTITUTE(OFFSET(Instrumentos!$A$1,ROW()-1,),"-","_")</f>
        <v>TP_027/2009</v>
      </c>
      <c r="B230" t="str">
        <f t="shared" ca="1" si="3"/>
        <v>Termo Aditivo</v>
      </c>
      <c r="C230" t="str">
        <f ca="1">IF(OFFSET(Instrumentos!$E$1,ROW()-1,)=0,"",OFFSET(Instrumentos!$E$1,ROW()-1,))</f>
        <v>1º Termo Aditivo</v>
      </c>
      <c r="D230" t="str">
        <f>IF(INDEX(Instrumentos!I230:I612,ROW())=0,"",INDEX(Instrumentos!I230:I612,ROW()))</f>
        <v/>
      </c>
    </row>
    <row r="231" spans="1:4" x14ac:dyDescent="0.25">
      <c r="A231" t="str">
        <f ca="1">SUBSTITUTE(OFFSET(Instrumentos!$A$1,ROW()-1,),"-","_")</f>
        <v>TP_027/2009</v>
      </c>
      <c r="B231" t="str">
        <f t="shared" ca="1" si="3"/>
        <v>Termo Aditivo</v>
      </c>
      <c r="C231" t="str">
        <f ca="1">IF(OFFSET(Instrumentos!$E$1,ROW()-1,)=0,"",OFFSET(Instrumentos!$E$1,ROW()-1,))</f>
        <v>2º Termo Aditivo</v>
      </c>
      <c r="D231" t="str">
        <f>IF(INDEX(Instrumentos!I231:I613,ROW())=0,"",INDEX(Instrumentos!I231:I613,ROW()))</f>
        <v/>
      </c>
    </row>
    <row r="232" spans="1:4" x14ac:dyDescent="0.25">
      <c r="A232" t="str">
        <f ca="1">SUBSTITUTE(OFFSET(Instrumentos!$A$1,ROW()-1,),"-","_")</f>
        <v>TP_028/2010</v>
      </c>
      <c r="B232" t="str">
        <f t="shared" ca="1" si="3"/>
        <v>Termo de Parceria</v>
      </c>
      <c r="C232" t="str">
        <f ca="1">IF(OFFSET(Instrumentos!$E$1,ROW()-1,)=0,"",OFFSET(Instrumentos!$E$1,ROW()-1,))</f>
        <v>Termo de Parceria</v>
      </c>
      <c r="D232" t="str">
        <f>IF(INDEX(Instrumentos!I232:I614,ROW())=0,"",INDEX(Instrumentos!I232:I614,ROW()))</f>
        <v/>
      </c>
    </row>
    <row r="233" spans="1:4" x14ac:dyDescent="0.25">
      <c r="A233" t="str">
        <f ca="1">SUBSTITUTE(OFFSET(Instrumentos!$A$1,ROW()-1,),"-","_")</f>
        <v>TP_029/2011</v>
      </c>
      <c r="B233" t="str">
        <f t="shared" ca="1" si="3"/>
        <v>Termo de Parceria</v>
      </c>
      <c r="C233" t="str">
        <f ca="1">IF(OFFSET(Instrumentos!$E$1,ROW()-1,)=0,"",OFFSET(Instrumentos!$E$1,ROW()-1,))</f>
        <v>Termo de Parceria</v>
      </c>
      <c r="D233" t="str">
        <f>IF(INDEX(Instrumentos!I233:I615,ROW())=0,"",INDEX(Instrumentos!I233:I615,ROW()))</f>
        <v/>
      </c>
    </row>
    <row r="234" spans="1:4" x14ac:dyDescent="0.25">
      <c r="A234" t="str">
        <f ca="1">SUBSTITUTE(OFFSET(Instrumentos!$A$1,ROW()-1,),"-","_")</f>
        <v>TP_029/2011</v>
      </c>
      <c r="B234" t="str">
        <f t="shared" ca="1" si="3"/>
        <v>Termo Aditivo</v>
      </c>
      <c r="C234" t="str">
        <f ca="1">IF(OFFSET(Instrumentos!$E$1,ROW()-1,)=0,"",OFFSET(Instrumentos!$E$1,ROW()-1,))</f>
        <v>1º Termo Aditivo</v>
      </c>
      <c r="D234" t="str">
        <f>IF(INDEX(Instrumentos!I234:I616,ROW())=0,"",INDEX(Instrumentos!I234:I616,ROW()))</f>
        <v/>
      </c>
    </row>
    <row r="235" spans="1:4" x14ac:dyDescent="0.25">
      <c r="A235" t="str">
        <f ca="1">SUBSTITUTE(OFFSET(Instrumentos!$A$1,ROW()-1,),"-","_")</f>
        <v>TP_029/2011</v>
      </c>
      <c r="B235" t="str">
        <f t="shared" ca="1" si="3"/>
        <v>Termo Aditivo</v>
      </c>
      <c r="C235" t="str">
        <f ca="1">IF(OFFSET(Instrumentos!$E$1,ROW()-1,)=0,"",OFFSET(Instrumentos!$E$1,ROW()-1,))</f>
        <v>2º Termo Aditivo</v>
      </c>
      <c r="D235" t="str">
        <f>IF(INDEX(Instrumentos!I235:I617,ROW())=0,"",INDEX(Instrumentos!I235:I617,ROW()))</f>
        <v/>
      </c>
    </row>
    <row r="236" spans="1:4" x14ac:dyDescent="0.25">
      <c r="A236" t="str">
        <f ca="1">SUBSTITUTE(OFFSET(Instrumentos!$A$1,ROW()-1,),"-","_")</f>
        <v>TP_029/2011</v>
      </c>
      <c r="B236" t="str">
        <f t="shared" ca="1" si="3"/>
        <v>Termo Aditivo</v>
      </c>
      <c r="C236" t="str">
        <f ca="1">IF(OFFSET(Instrumentos!$E$1,ROW()-1,)=0,"",OFFSET(Instrumentos!$E$1,ROW()-1,))</f>
        <v>3º Termo Aditivo</v>
      </c>
      <c r="D236" t="str">
        <f>IF(INDEX(Instrumentos!I236:I618,ROW())=0,"",INDEX(Instrumentos!I236:I618,ROW()))</f>
        <v/>
      </c>
    </row>
    <row r="237" spans="1:4" x14ac:dyDescent="0.25">
      <c r="A237" t="str">
        <f ca="1">SUBSTITUTE(OFFSET(Instrumentos!$A$1,ROW()-1,),"-","_")</f>
        <v>TP_030/2010</v>
      </c>
      <c r="B237" t="str">
        <f t="shared" ca="1" si="3"/>
        <v>Termo de Parceria</v>
      </c>
      <c r="C237" t="str">
        <f ca="1">IF(OFFSET(Instrumentos!$E$1,ROW()-1,)=0,"",OFFSET(Instrumentos!$E$1,ROW()-1,))</f>
        <v>Termo de Parceria</v>
      </c>
      <c r="D237" t="str">
        <f>IF(INDEX(Instrumentos!I237:I619,ROW())=0,"",INDEX(Instrumentos!I237:I619,ROW()))</f>
        <v/>
      </c>
    </row>
    <row r="238" spans="1:4" x14ac:dyDescent="0.25">
      <c r="A238" t="str">
        <f ca="1">SUBSTITUTE(OFFSET(Instrumentos!$A$1,ROW()-1,),"-","_")</f>
        <v>TP_030/2010</v>
      </c>
      <c r="B238" t="str">
        <f t="shared" ca="1" si="3"/>
        <v>Termo Aditivo</v>
      </c>
      <c r="C238" t="str">
        <f ca="1">IF(OFFSET(Instrumentos!$E$1,ROW()-1,)=0,"",OFFSET(Instrumentos!$E$1,ROW()-1,))</f>
        <v>1º Termo Aditivo</v>
      </c>
      <c r="D238" t="str">
        <f>IF(INDEX(Instrumentos!I238:I620,ROW())=0,"",INDEX(Instrumentos!I238:I620,ROW()))</f>
        <v/>
      </c>
    </row>
    <row r="239" spans="1:4" x14ac:dyDescent="0.25">
      <c r="A239" t="str">
        <f ca="1">SUBSTITUTE(OFFSET(Instrumentos!$A$1,ROW()-1,),"-","_")</f>
        <v>TP_030/2010</v>
      </c>
      <c r="B239" t="str">
        <f t="shared" ca="1" si="3"/>
        <v>Termo Aditivo</v>
      </c>
      <c r="C239" t="str">
        <f ca="1">IF(OFFSET(Instrumentos!$E$1,ROW()-1,)=0,"",OFFSET(Instrumentos!$E$1,ROW()-1,))</f>
        <v>2º Termo Aditivo</v>
      </c>
      <c r="D239" t="str">
        <f>IF(INDEX(Instrumentos!I239:I621,ROW())=0,"",INDEX(Instrumentos!I239:I621,ROW()))</f>
        <v/>
      </c>
    </row>
    <row r="240" spans="1:4" x14ac:dyDescent="0.25">
      <c r="A240" t="str">
        <f ca="1">SUBSTITUTE(OFFSET(Instrumentos!$A$1,ROW()-1,),"-","_")</f>
        <v>TP_031/2011</v>
      </c>
      <c r="B240" t="str">
        <f t="shared" ca="1" si="3"/>
        <v>Termo de Parceria</v>
      </c>
      <c r="C240" t="str">
        <f ca="1">IF(OFFSET(Instrumentos!$E$1,ROW()-1,)=0,"",OFFSET(Instrumentos!$E$1,ROW()-1,))</f>
        <v>Termo de Parceria</v>
      </c>
      <c r="D240" t="str">
        <f>IF(INDEX(Instrumentos!I240:I622,ROW())=0,"",INDEX(Instrumentos!I240:I622,ROW()))</f>
        <v/>
      </c>
    </row>
    <row r="241" spans="1:4" x14ac:dyDescent="0.25">
      <c r="A241" t="str">
        <f ca="1">SUBSTITUTE(OFFSET(Instrumentos!$A$1,ROW()-1,),"-","_")</f>
        <v>TP_031/2011</v>
      </c>
      <c r="B241" t="str">
        <f t="shared" ca="1" si="3"/>
        <v>Termo Aditivo</v>
      </c>
      <c r="C241" t="str">
        <f ca="1">IF(OFFSET(Instrumentos!$E$1,ROW()-1,)=0,"",OFFSET(Instrumentos!$E$1,ROW()-1,))</f>
        <v>1º Termo Aditivo</v>
      </c>
      <c r="D241" t="str">
        <f>IF(INDEX(Instrumentos!I241:I623,ROW())=0,"",INDEX(Instrumentos!I241:I623,ROW()))</f>
        <v/>
      </c>
    </row>
    <row r="242" spans="1:4" x14ac:dyDescent="0.25">
      <c r="A242" t="str">
        <f ca="1">SUBSTITUTE(OFFSET(Instrumentos!$A$1,ROW()-1,),"-","_")</f>
        <v>TP_031/2011</v>
      </c>
      <c r="B242" t="str">
        <f t="shared" ca="1" si="3"/>
        <v>Termo Aditivo</v>
      </c>
      <c r="C242" t="str">
        <f ca="1">IF(OFFSET(Instrumentos!$E$1,ROW()-1,)=0,"",OFFSET(Instrumentos!$E$1,ROW()-1,))</f>
        <v>2º Termo Aditivo</v>
      </c>
      <c r="D242" t="str">
        <f>IF(INDEX(Instrumentos!I242:I624,ROW())=0,"",INDEX(Instrumentos!I242:I624,ROW()))</f>
        <v/>
      </c>
    </row>
    <row r="243" spans="1:4" x14ac:dyDescent="0.25">
      <c r="A243" t="str">
        <f ca="1">SUBSTITUTE(OFFSET(Instrumentos!$A$1,ROW()-1,),"-","_")</f>
        <v>TP_032/2012</v>
      </c>
      <c r="B243" t="str">
        <f t="shared" ca="1" si="3"/>
        <v>Termo de Parceria</v>
      </c>
      <c r="C243" t="str">
        <f ca="1">IF(OFFSET(Instrumentos!$E$1,ROW()-1,)=0,"",OFFSET(Instrumentos!$E$1,ROW()-1,))</f>
        <v>Termo de Parceria</v>
      </c>
      <c r="D243" t="str">
        <f>IF(INDEX(Instrumentos!I243:I625,ROW())=0,"",INDEX(Instrumentos!I243:I625,ROW()))</f>
        <v/>
      </c>
    </row>
    <row r="244" spans="1:4" x14ac:dyDescent="0.25">
      <c r="A244" t="str">
        <f ca="1">SUBSTITUTE(OFFSET(Instrumentos!$A$1,ROW()-1,),"-","_")</f>
        <v>TP_032/2012</v>
      </c>
      <c r="B244" t="str">
        <f t="shared" ca="1" si="3"/>
        <v>Termo Aditivo</v>
      </c>
      <c r="C244" t="str">
        <f ca="1">IF(OFFSET(Instrumentos!$E$1,ROW()-1,)=0,"",OFFSET(Instrumentos!$E$1,ROW()-1,))</f>
        <v>1º Termo Aditivo</v>
      </c>
      <c r="D244" t="str">
        <f>IF(INDEX(Instrumentos!I244:I626,ROW())=0,"",INDEX(Instrumentos!I244:I626,ROW()))</f>
        <v/>
      </c>
    </row>
    <row r="245" spans="1:4" x14ac:dyDescent="0.25">
      <c r="A245" t="str">
        <f ca="1">SUBSTITUTE(OFFSET(Instrumentos!$A$1,ROW()-1,),"-","_")</f>
        <v>TP_032/2012</v>
      </c>
      <c r="B245" t="str">
        <f t="shared" ca="1" si="3"/>
        <v>Termo Aditivo</v>
      </c>
      <c r="C245" t="str">
        <f ca="1">IF(OFFSET(Instrumentos!$E$1,ROW()-1,)=0,"",OFFSET(Instrumentos!$E$1,ROW()-1,))</f>
        <v>2º Termo Aditivo</v>
      </c>
      <c r="D245" t="str">
        <f>IF(INDEX(Instrumentos!I245:I627,ROW())=0,"",INDEX(Instrumentos!I245:I627,ROW()))</f>
        <v/>
      </c>
    </row>
    <row r="246" spans="1:4" x14ac:dyDescent="0.25">
      <c r="A246" t="str">
        <f ca="1">SUBSTITUTE(OFFSET(Instrumentos!$A$1,ROW()-1,),"-","_")</f>
        <v>TP_032/2012</v>
      </c>
      <c r="B246" t="str">
        <f t="shared" ca="1" si="3"/>
        <v>Termo Aditivo</v>
      </c>
      <c r="C246" t="str">
        <f ca="1">IF(OFFSET(Instrumentos!$E$1,ROW()-1,)=0,"",OFFSET(Instrumentos!$E$1,ROW()-1,))</f>
        <v>3º Termo Aditivo</v>
      </c>
      <c r="D246" t="str">
        <f>IF(INDEX(Instrumentos!I246:I628,ROW())=0,"",INDEX(Instrumentos!I246:I628,ROW()))</f>
        <v/>
      </c>
    </row>
    <row r="247" spans="1:4" x14ac:dyDescent="0.25">
      <c r="A247" t="str">
        <f ca="1">SUBSTITUTE(OFFSET(Instrumentos!$A$1,ROW()-1,),"-","_")</f>
        <v>TP_033/2013</v>
      </c>
      <c r="B247" t="str">
        <f t="shared" ca="1" si="3"/>
        <v>Termo de Parceria</v>
      </c>
      <c r="C247" t="str">
        <f ca="1">IF(OFFSET(Instrumentos!$E$1,ROW()-1,)=0,"",OFFSET(Instrumentos!$E$1,ROW()-1,))</f>
        <v>Termo de Parceria</v>
      </c>
      <c r="D247" t="str">
        <f>IF(INDEX(Instrumentos!I247:I629,ROW())=0,"",INDEX(Instrumentos!I247:I629,ROW()))</f>
        <v/>
      </c>
    </row>
    <row r="248" spans="1:4" x14ac:dyDescent="0.25">
      <c r="A248" t="str">
        <f ca="1">SUBSTITUTE(OFFSET(Instrumentos!$A$1,ROW()-1,),"-","_")</f>
        <v>TP_033/2013</v>
      </c>
      <c r="B248" t="str">
        <f t="shared" ca="1" si="3"/>
        <v>Termo Aditivo</v>
      </c>
      <c r="C248" t="str">
        <f ca="1">IF(OFFSET(Instrumentos!$E$1,ROW()-1,)=0,"",OFFSET(Instrumentos!$E$1,ROW()-1,))</f>
        <v>1º Termo Aditivo</v>
      </c>
      <c r="D248" t="str">
        <f>IF(INDEX(Instrumentos!I248:I630,ROW())=0,"",INDEX(Instrumentos!I248:I630,ROW()))</f>
        <v/>
      </c>
    </row>
    <row r="249" spans="1:4" x14ac:dyDescent="0.25">
      <c r="A249" t="str">
        <f ca="1">SUBSTITUTE(OFFSET(Instrumentos!$A$1,ROW()-1,),"-","_")</f>
        <v>TP_033/2013</v>
      </c>
      <c r="B249" t="str">
        <f t="shared" ca="1" si="3"/>
        <v>Termo Aditivo</v>
      </c>
      <c r="C249" t="str">
        <f ca="1">IF(OFFSET(Instrumentos!$E$1,ROW()-1,)=0,"",OFFSET(Instrumentos!$E$1,ROW()-1,))</f>
        <v>2º Termo Aditivo</v>
      </c>
      <c r="D249" t="str">
        <f>IF(INDEX(Instrumentos!I249:I631,ROW())=0,"",INDEX(Instrumentos!I249:I631,ROW()))</f>
        <v/>
      </c>
    </row>
    <row r="250" spans="1:4" x14ac:dyDescent="0.25">
      <c r="A250" t="str">
        <f ca="1">SUBSTITUTE(OFFSET(Instrumentos!$A$1,ROW()-1,),"-","_")</f>
        <v>TP_033/2013</v>
      </c>
      <c r="B250" t="str">
        <f t="shared" ca="1" si="3"/>
        <v>Termo Aditivo</v>
      </c>
      <c r="C250" t="str">
        <f ca="1">IF(OFFSET(Instrumentos!$E$1,ROW()-1,)=0,"",OFFSET(Instrumentos!$E$1,ROW()-1,))</f>
        <v>3º Termo Aditivo</v>
      </c>
      <c r="D250" t="str">
        <f>IF(INDEX(Instrumentos!I250:I632,ROW())=0,"",INDEX(Instrumentos!I250:I632,ROW()))</f>
        <v/>
      </c>
    </row>
    <row r="251" spans="1:4" x14ac:dyDescent="0.25">
      <c r="A251" t="str">
        <f ca="1">SUBSTITUTE(OFFSET(Instrumentos!$A$1,ROW()-1,),"-","_")</f>
        <v>TP_034/2013</v>
      </c>
      <c r="B251" t="str">
        <f t="shared" ca="1" si="3"/>
        <v>Termo de Parceria</v>
      </c>
      <c r="C251" t="str">
        <f ca="1">IF(OFFSET(Instrumentos!$E$1,ROW()-1,)=0,"",OFFSET(Instrumentos!$E$1,ROW()-1,))</f>
        <v>Termo de Parceria</v>
      </c>
      <c r="D251" t="str">
        <f>IF(INDEX(Instrumentos!I251:I633,ROW())=0,"",INDEX(Instrumentos!I251:I633,ROW()))</f>
        <v/>
      </c>
    </row>
    <row r="252" spans="1:4" x14ac:dyDescent="0.25">
      <c r="A252" t="str">
        <f ca="1">SUBSTITUTE(OFFSET(Instrumentos!$A$1,ROW()-1,),"-","_")</f>
        <v>TP_035/2016</v>
      </c>
      <c r="B252" t="str">
        <f t="shared" ca="1" si="3"/>
        <v>Termo de Parceria</v>
      </c>
      <c r="C252" t="str">
        <f ca="1">IF(OFFSET(Instrumentos!$E$1,ROW()-1,)=0,"",OFFSET(Instrumentos!$E$1,ROW()-1,))</f>
        <v>Termo de Parceria</v>
      </c>
      <c r="D252" t="str">
        <f>IF(INDEX(Instrumentos!I252:I634,ROW())=0,"",INDEX(Instrumentos!I252:I634,ROW()))</f>
        <v/>
      </c>
    </row>
    <row r="253" spans="1:4" x14ac:dyDescent="0.25">
      <c r="A253" t="str">
        <f ca="1">SUBSTITUTE(OFFSET(Instrumentos!$A$1,ROW()-1,),"-","_")</f>
        <v>TP_035/2016</v>
      </c>
      <c r="B253" t="str">
        <f t="shared" ca="1" si="3"/>
        <v>Termo Aditivo</v>
      </c>
      <c r="C253" t="str">
        <f ca="1">IF(OFFSET(Instrumentos!$E$1,ROW()-1,)=0,"",OFFSET(Instrumentos!$E$1,ROW()-1,))</f>
        <v>1º Termo Aditivo</v>
      </c>
      <c r="D253" t="str">
        <f>IF(INDEX(Instrumentos!I253:I635,ROW())=0,"",INDEX(Instrumentos!I253:I635,ROW()))</f>
        <v/>
      </c>
    </row>
    <row r="254" spans="1:4" x14ac:dyDescent="0.25">
      <c r="A254" t="str">
        <f ca="1">SUBSTITUTE(OFFSET(Instrumentos!$A$1,ROW()-1,),"-","_")</f>
        <v>TP_036/2016</v>
      </c>
      <c r="B254" t="str">
        <f t="shared" ca="1" si="3"/>
        <v>Termo de Parceria</v>
      </c>
      <c r="C254" t="str">
        <f ca="1">IF(OFFSET(Instrumentos!$E$1,ROW()-1,)=0,"",OFFSET(Instrumentos!$E$1,ROW()-1,))</f>
        <v>Termo de Parceria</v>
      </c>
      <c r="D254" t="str">
        <f>IF(INDEX(Instrumentos!I254:I636,ROW())=0,"",INDEX(Instrumentos!I254:I636,ROW()))</f>
        <v/>
      </c>
    </row>
    <row r="255" spans="1:4" x14ac:dyDescent="0.25">
      <c r="A255" t="str">
        <f ca="1">SUBSTITUTE(OFFSET(Instrumentos!$A$1,ROW()-1,),"-","_")</f>
        <v>TP_036/2016</v>
      </c>
      <c r="B255" t="str">
        <f t="shared" ca="1" si="3"/>
        <v>Termo Aditivo</v>
      </c>
      <c r="C255" t="str">
        <f ca="1">IF(OFFSET(Instrumentos!$E$1,ROW()-1,)=0,"",OFFSET(Instrumentos!$E$1,ROW()-1,))</f>
        <v>1º Termo Aditivo</v>
      </c>
      <c r="D255" t="str">
        <f>IF(INDEX(Instrumentos!I255:I637,ROW())=0,"",INDEX(Instrumentos!I255:I637,ROW()))</f>
        <v/>
      </c>
    </row>
    <row r="256" spans="1:4" x14ac:dyDescent="0.25">
      <c r="A256" t="str">
        <f ca="1">SUBSTITUTE(OFFSET(Instrumentos!$A$1,ROW()-1,),"-","_")</f>
        <v>TP_037/2016</v>
      </c>
      <c r="B256" t="str">
        <f t="shared" ca="1" si="3"/>
        <v>Termo de Parceria</v>
      </c>
      <c r="C256" t="str">
        <f ca="1">IF(OFFSET(Instrumentos!$E$1,ROW()-1,)=0,"",OFFSET(Instrumentos!$E$1,ROW()-1,))</f>
        <v>Termo de Parceria</v>
      </c>
      <c r="D256" t="str">
        <f>IF(INDEX(Instrumentos!I256:I638,ROW())=0,"",INDEX(Instrumentos!I256:I638,ROW()))</f>
        <v/>
      </c>
    </row>
    <row r="257" spans="1:4" x14ac:dyDescent="0.25">
      <c r="A257" t="str">
        <f ca="1">SUBSTITUTE(OFFSET(Instrumentos!$A$1,ROW()-1,),"-","_")</f>
        <v>TP_037/2016</v>
      </c>
      <c r="B257" t="str">
        <f t="shared" ca="1" si="3"/>
        <v>Termo Aditivo</v>
      </c>
      <c r="C257" t="str">
        <f ca="1">IF(OFFSET(Instrumentos!$E$1,ROW()-1,)=0,"",OFFSET(Instrumentos!$E$1,ROW()-1,))</f>
        <v>1º Termo Aditivo</v>
      </c>
      <c r="D257" t="str">
        <f>IF(INDEX(Instrumentos!I257:I639,ROW())=0,"",INDEX(Instrumentos!I257:I639,ROW()))</f>
        <v/>
      </c>
    </row>
    <row r="258" spans="1:4" x14ac:dyDescent="0.25">
      <c r="A258" t="str">
        <f ca="1">SUBSTITUTE(OFFSET(Instrumentos!$A$1,ROW()-1,),"-","_")</f>
        <v>TP_038/2016</v>
      </c>
      <c r="B258" t="str">
        <f t="shared" ca="1" si="3"/>
        <v>Termo de Parceria</v>
      </c>
      <c r="C258" t="str">
        <f ca="1">IF(OFFSET(Instrumentos!$E$1,ROW()-1,)=0,"",OFFSET(Instrumentos!$E$1,ROW()-1,))</f>
        <v>Termo de Parceria</v>
      </c>
      <c r="D258" t="str">
        <f>IF(INDEX(Instrumentos!I258:I640,ROW())=0,"",INDEX(Instrumentos!I258:I640,ROW()))</f>
        <v/>
      </c>
    </row>
    <row r="259" spans="1:4" x14ac:dyDescent="0.25">
      <c r="A259" t="str">
        <f ca="1">SUBSTITUTE(OFFSET(Instrumentos!$A$1,ROW()-1,),"-","_")</f>
        <v>TP_038/2016</v>
      </c>
      <c r="B259" t="str">
        <f t="shared" ref="B259:B322" ca="1" si="4">IFERROR(SUBSTITUTE(C259,LEFT(C259,FIND("º",C259,1)+1),""),C259)</f>
        <v>Termo Aditivo</v>
      </c>
      <c r="C259" t="str">
        <f ca="1">IF(OFFSET(Instrumentos!$E$1,ROW()-1,)=0,"",OFFSET(Instrumentos!$E$1,ROW()-1,))</f>
        <v>1º Termo Aditivo</v>
      </c>
      <c r="D259" t="str">
        <f>IF(INDEX(Instrumentos!I259:I641,ROW())=0,"",INDEX(Instrumentos!I259:I641,ROW()))</f>
        <v/>
      </c>
    </row>
    <row r="260" spans="1:4" x14ac:dyDescent="0.25">
      <c r="A260" t="str">
        <f ca="1">SUBSTITUTE(OFFSET(Instrumentos!$A$1,ROW()-1,),"-","_")</f>
        <v>TP_039/2016</v>
      </c>
      <c r="B260" t="str">
        <f t="shared" ca="1" si="4"/>
        <v>Termo de Parceria</v>
      </c>
      <c r="C260" t="str">
        <f ca="1">IF(OFFSET(Instrumentos!$E$1,ROW()-1,)=0,"",OFFSET(Instrumentos!$E$1,ROW()-1,))</f>
        <v>Termo de Parceria</v>
      </c>
      <c r="D260" t="str">
        <f>IF(INDEX(Instrumentos!I260:I642,ROW())=0,"",INDEX(Instrumentos!I260:I642,ROW()))</f>
        <v/>
      </c>
    </row>
    <row r="261" spans="1:4" x14ac:dyDescent="0.25">
      <c r="A261" t="str">
        <f ca="1">SUBSTITUTE(OFFSET(Instrumentos!$A$1,ROW()-1,),"-","_")</f>
        <v>TP_039/2016</v>
      </c>
      <c r="B261" t="str">
        <f t="shared" ca="1" si="4"/>
        <v>Termo Aditivo</v>
      </c>
      <c r="C261" t="str">
        <f ca="1">IF(OFFSET(Instrumentos!$E$1,ROW()-1,)=0,"",OFFSET(Instrumentos!$E$1,ROW()-1,))</f>
        <v>1º Termo Aditivo</v>
      </c>
      <c r="D261" t="str">
        <f>IF(INDEX(Instrumentos!I261:I643,ROW())=0,"",INDEX(Instrumentos!I261:I643,ROW()))</f>
        <v/>
      </c>
    </row>
    <row r="262" spans="1:4" x14ac:dyDescent="0.25">
      <c r="A262" t="str">
        <f ca="1">SUBSTITUTE(OFFSET(Instrumentos!$A$1,ROW()-1,),"-","_")</f>
        <v>TP_039/2016</v>
      </c>
      <c r="B262" t="str">
        <f t="shared" ca="1" si="4"/>
        <v>Termo Aditivo</v>
      </c>
      <c r="C262" t="str">
        <f ca="1">IF(OFFSET(Instrumentos!$E$1,ROW()-1,)=0,"",OFFSET(Instrumentos!$E$1,ROW()-1,))</f>
        <v>2º Termo Aditivo</v>
      </c>
      <c r="D262" t="str">
        <f>IF(INDEX(Instrumentos!I270:I644,ROW())=0,"",INDEX(Instrumentos!I270:I644,ROW()))</f>
        <v/>
      </c>
    </row>
    <row r="263" spans="1:4" x14ac:dyDescent="0.25">
      <c r="A263" t="str">
        <f ca="1">SUBSTITUTE(OFFSET(Instrumentos!$A$1,ROW()-1,),"-","_")</f>
        <v>TP_039/2016</v>
      </c>
      <c r="B263" t="str">
        <f t="shared" ca="1" si="4"/>
        <v>Termo Aditivo</v>
      </c>
      <c r="C263" t="str">
        <f ca="1">IF(OFFSET(Instrumentos!$E$1,ROW()-1,)=0,"",OFFSET(Instrumentos!$E$1,ROW()-1,))</f>
        <v>3º Termo Aditivo</v>
      </c>
      <c r="D263" t="str">
        <f>IF(INDEX(Instrumentos!I271:I645,ROW())=0,"",INDEX(Instrumentos!I271:I645,ROW()))</f>
        <v/>
      </c>
    </row>
    <row r="264" spans="1:4" x14ac:dyDescent="0.25">
      <c r="A264" t="str">
        <f ca="1">SUBSTITUTE(OFFSET(Instrumentos!$A$1,ROW()-1,),"-","_")</f>
        <v>TP_040/2017</v>
      </c>
      <c r="B264" t="str">
        <f t="shared" ca="1" si="4"/>
        <v>Termo de Parceria</v>
      </c>
      <c r="C264" t="str">
        <f ca="1">IF(OFFSET(Instrumentos!$E$1,ROW()-1,)=0,"",OFFSET(Instrumentos!$E$1,ROW()-1,))</f>
        <v>Termo de Parceria</v>
      </c>
      <c r="D264" t="str">
        <f>IF(INDEX(Instrumentos!I272:I646,ROW())=0,"",INDEX(Instrumentos!I272:I646,ROW()))</f>
        <v/>
      </c>
    </row>
    <row r="265" spans="1:4" x14ac:dyDescent="0.25">
      <c r="A265" t="str">
        <f ca="1">SUBSTITUTE(OFFSET(Instrumentos!$A$1,ROW()-1,),"-","_")</f>
        <v>TP_041/2017</v>
      </c>
      <c r="B265" t="str">
        <f t="shared" ca="1" si="4"/>
        <v>Termo de Parceria</v>
      </c>
      <c r="C265" t="str">
        <f ca="1">IF(OFFSET(Instrumentos!$E$1,ROW()-1,)=0,"",OFFSET(Instrumentos!$E$1,ROW()-1,))</f>
        <v>Termo de Parceria</v>
      </c>
      <c r="D265" t="str">
        <f>IF(INDEX(Instrumentos!I273:I647,ROW())=0,"",INDEX(Instrumentos!I273:I647,ROW()))</f>
        <v/>
      </c>
    </row>
    <row r="266" spans="1:4" x14ac:dyDescent="0.25">
      <c r="A266" t="str">
        <f ca="1">SUBSTITUTE(OFFSET(Instrumentos!$A$1,ROW()-1,),"-","_")</f>
        <v>TP_041/2017</v>
      </c>
      <c r="B266" t="str">
        <f t="shared" ca="1" si="4"/>
        <v>Termo Aditivo</v>
      </c>
      <c r="C266" t="str">
        <f ca="1">IF(OFFSET(Instrumentos!$E$1,ROW()-1,)=0,"",OFFSET(Instrumentos!$E$1,ROW()-1,))</f>
        <v>1º Termo Aditivo</v>
      </c>
      <c r="D266" t="str">
        <f>IF(INDEX(Instrumentos!I274:I648,ROW())=0,"",INDEX(Instrumentos!I274:I648,ROW()))</f>
        <v/>
      </c>
    </row>
    <row r="267" spans="1:4" x14ac:dyDescent="0.25">
      <c r="A267" t="str">
        <f ca="1">SUBSTITUTE(OFFSET(Instrumentos!$A$1,ROW()-1,),"-","_")</f>
        <v>TP_042/2017</v>
      </c>
      <c r="B267" t="str">
        <f t="shared" ca="1" si="4"/>
        <v>Termo de Parceria</v>
      </c>
      <c r="C267" t="str">
        <f ca="1">IF(OFFSET(Instrumentos!$E$1,ROW()-1,)=0,"",OFFSET(Instrumentos!$E$1,ROW()-1,))</f>
        <v>Termo de Parceria</v>
      </c>
      <c r="D267" t="str">
        <f>IF(INDEX(Instrumentos!I275:I649,ROW())=0,"",INDEX(Instrumentos!I275:I649,ROW()))</f>
        <v/>
      </c>
    </row>
    <row r="268" spans="1:4" x14ac:dyDescent="0.25">
      <c r="A268" t="str">
        <f ca="1">SUBSTITUTE(OFFSET(Instrumentos!$A$1,ROW()-1,),"-","_")</f>
        <v>TP_042/2017</v>
      </c>
      <c r="B268" t="str">
        <f t="shared" ca="1" si="4"/>
        <v>Termo Aditivo</v>
      </c>
      <c r="C268" t="str">
        <f ca="1">IF(OFFSET(Instrumentos!$E$1,ROW()-1,)=0,"",OFFSET(Instrumentos!$E$1,ROW()-1,))</f>
        <v>1º Termo Aditivo</v>
      </c>
      <c r="D268" t="str">
        <f>IF(INDEX(Instrumentos!I276:I650,ROW())=0,"",INDEX(Instrumentos!I276:I650,ROW()))</f>
        <v/>
      </c>
    </row>
    <row r="269" spans="1:4" x14ac:dyDescent="0.25">
      <c r="A269" t="str">
        <f ca="1">SUBSTITUTE(OFFSET(Instrumentos!$A$1,ROW()-1,),"-","_")</f>
        <v>TP_043/2017</v>
      </c>
      <c r="B269" t="str">
        <f t="shared" ca="1" si="4"/>
        <v>Termo de Parceria</v>
      </c>
      <c r="C269" t="str">
        <f ca="1">IF(OFFSET(Instrumentos!$E$1,ROW()-1,)=0,"",OFFSET(Instrumentos!$E$1,ROW()-1,))</f>
        <v>Termo de Parceria</v>
      </c>
      <c r="D269" t="str">
        <f>IF(INDEX(Instrumentos!I277:I651,ROW())=0,"",INDEX(Instrumentos!I277:I651,ROW()))</f>
        <v/>
      </c>
    </row>
    <row r="270" spans="1:4" x14ac:dyDescent="0.25">
      <c r="A270" t="str">
        <f ca="1">SUBSTITUTE(OFFSET(Instrumentos!$A$1,ROW()-1,),"-","_")</f>
        <v>TP_043/2017</v>
      </c>
      <c r="B270" t="str">
        <f t="shared" ca="1" si="4"/>
        <v>Termo Aditivo</v>
      </c>
      <c r="C270" t="str">
        <f ca="1">IF(OFFSET(Instrumentos!$E$1,ROW()-1,)=0,"",OFFSET(Instrumentos!$E$1,ROW()-1,))</f>
        <v>1º Termo Aditivo</v>
      </c>
      <c r="D270" t="str">
        <f>IF(INDEX(Instrumentos!I278:I652,ROW())=0,"",INDEX(Instrumentos!I278:I652,ROW()))</f>
        <v/>
      </c>
    </row>
    <row r="271" spans="1:4" x14ac:dyDescent="0.25">
      <c r="A271" t="str">
        <f ca="1">SUBSTITUTE(OFFSET(Instrumentos!$A$1,ROW()-1,),"-","_")</f>
        <v>TP_044/2017</v>
      </c>
      <c r="B271" t="str">
        <f t="shared" ca="1" si="4"/>
        <v>Termo de Parceria</v>
      </c>
      <c r="C271" t="str">
        <f ca="1">IF(OFFSET(Instrumentos!$E$1,ROW()-1,)=0,"",OFFSET(Instrumentos!$E$1,ROW()-1,))</f>
        <v>Termo de Parceria</v>
      </c>
      <c r="D271" t="str">
        <f>IF(INDEX(Instrumentos!I279:I653,ROW())=0,"",INDEX(Instrumentos!I279:I653,ROW()))</f>
        <v/>
      </c>
    </row>
    <row r="272" spans="1:4" x14ac:dyDescent="0.25">
      <c r="A272" t="str">
        <f ca="1">SUBSTITUTE(OFFSET(Instrumentos!$A$1,ROW()-1,),"-","_")</f>
        <v>TP_044/2017</v>
      </c>
      <c r="B272" t="str">
        <f t="shared" ca="1" si="4"/>
        <v>Termo Aditivo</v>
      </c>
      <c r="C272" t="str">
        <f ca="1">IF(OFFSET(Instrumentos!$E$1,ROW()-1,)=0,"",OFFSET(Instrumentos!$E$1,ROW()-1,))</f>
        <v>1º Termo Aditivo</v>
      </c>
      <c r="D272" t="str">
        <f>IF(INDEX(Instrumentos!I280:I654,ROW())=0,"",INDEX(Instrumentos!I280:I654,ROW()))</f>
        <v/>
      </c>
    </row>
    <row r="273" spans="1:4" x14ac:dyDescent="0.25">
      <c r="A273" t="str">
        <f ca="1">SUBSTITUTE(OFFSET(Instrumentos!$A$1,ROW()-1,),"-","_")</f>
        <v>TP_045/2017</v>
      </c>
      <c r="B273" t="str">
        <f t="shared" ca="1" si="4"/>
        <v>Termo de Parceria</v>
      </c>
      <c r="C273" t="str">
        <f ca="1">IF(OFFSET(Instrumentos!$E$1,ROW()-1,)=0,"",OFFSET(Instrumentos!$E$1,ROW()-1,))</f>
        <v>Termo de Parceria</v>
      </c>
      <c r="D273" t="str">
        <f>IF(INDEX(Instrumentos!I281:I655,ROW())=0,"",INDEX(Instrumentos!I281:I655,ROW()))</f>
        <v/>
      </c>
    </row>
    <row r="274" spans="1:4" x14ac:dyDescent="0.25">
      <c r="A274" t="str">
        <f ca="1">SUBSTITUTE(OFFSET(Instrumentos!$A$1,ROW()-1,),"-","_")</f>
        <v>TP_045/2017</v>
      </c>
      <c r="B274" t="str">
        <f t="shared" ca="1" si="4"/>
        <v>Termo Aditivo</v>
      </c>
      <c r="C274" t="str">
        <f ca="1">IF(OFFSET(Instrumentos!$E$1,ROW()-1,)=0,"",OFFSET(Instrumentos!$E$1,ROW()-1,))</f>
        <v>1º Termo Aditivo</v>
      </c>
      <c r="D274" t="str">
        <f>IF(INDEX(Instrumentos!I282:I656,ROW())=0,"",INDEX(Instrumentos!I282:I656,ROW()))</f>
        <v/>
      </c>
    </row>
    <row r="275" spans="1:4" x14ac:dyDescent="0.25">
      <c r="A275" t="str">
        <f ca="1">SUBSTITUTE(OFFSET(Instrumentos!$A$1,ROW()-1,),"-","_")</f>
        <v>TP_045/2017</v>
      </c>
      <c r="B275" t="str">
        <f t="shared" ca="1" si="4"/>
        <v>Termo Aditivo</v>
      </c>
      <c r="C275" t="str">
        <f ca="1">IF(OFFSET(Instrumentos!$E$1,ROW()-1,)=0,"",OFFSET(Instrumentos!$E$1,ROW()-1,))</f>
        <v>2º Termo Aditivo</v>
      </c>
      <c r="D275" t="str">
        <f>IF(INDEX(Instrumentos!I283:I657,ROW())=0,"",INDEX(Instrumentos!I283:I657,ROW()))</f>
        <v/>
      </c>
    </row>
    <row r="276" spans="1:4" x14ac:dyDescent="0.25">
      <c r="A276" t="str">
        <f ca="1">SUBSTITUTE(OFFSET(Instrumentos!$A$1,ROW()-1,),"-","_")</f>
        <v>TP_045/2017</v>
      </c>
      <c r="B276" t="str">
        <f t="shared" ca="1" si="4"/>
        <v>Termo Aditivo</v>
      </c>
      <c r="C276" t="str">
        <f ca="1">IF(OFFSET(Instrumentos!$E$1,ROW()-1,)=0,"",OFFSET(Instrumentos!$E$1,ROW()-1,))</f>
        <v>3º Termo Aditivo</v>
      </c>
      <c r="D276" t="str">
        <f>IF(INDEX(Instrumentos!I284:I658,ROW())=0,"",INDEX(Instrumentos!I284:I658,ROW()))</f>
        <v/>
      </c>
    </row>
    <row r="277" spans="1:4" x14ac:dyDescent="0.25">
      <c r="A277" t="str">
        <f ca="1">SUBSTITUTE(OFFSET(Instrumentos!$A$1,ROW()-1,),"-","_")</f>
        <v>TP_045/2017</v>
      </c>
      <c r="B277" t="str">
        <f t="shared" ca="1" si="4"/>
        <v>Termo Aditivo</v>
      </c>
      <c r="C277" t="str">
        <f ca="1">IF(OFFSET(Instrumentos!$E$1,ROW()-1,)=0,"",OFFSET(Instrumentos!$E$1,ROW()-1,))</f>
        <v>4º Termo Aditivo</v>
      </c>
      <c r="D277" t="str">
        <f>IF(INDEX(Instrumentos!I285:I659,ROW())=0,"",INDEX(Instrumentos!I285:I659,ROW()))</f>
        <v/>
      </c>
    </row>
    <row r="278" spans="1:4" x14ac:dyDescent="0.25">
      <c r="A278" t="str">
        <f ca="1">SUBSTITUTE(OFFSET(Instrumentos!$A$1,ROW()-1,),"-","_")</f>
        <v>TP_046/2018</v>
      </c>
      <c r="B278" t="str">
        <f t="shared" ca="1" si="4"/>
        <v>Termo de Parceria</v>
      </c>
      <c r="C278" t="str">
        <f ca="1">IF(OFFSET(Instrumentos!$E$1,ROW()-1,)=0,"",OFFSET(Instrumentos!$E$1,ROW()-1,))</f>
        <v>Termo de Parceria</v>
      </c>
      <c r="D278" t="str">
        <f>IF(INDEX(Instrumentos!I286:I660,ROW())=0,"",INDEX(Instrumentos!I286:I660,ROW()))</f>
        <v/>
      </c>
    </row>
    <row r="279" spans="1:4" x14ac:dyDescent="0.25">
      <c r="A279" t="str">
        <f ca="1">SUBSTITUTE(OFFSET(Instrumentos!$A$1,ROW()-1,),"-","_")</f>
        <v>TP_046/2018</v>
      </c>
      <c r="B279" t="str">
        <f t="shared" ca="1" si="4"/>
        <v>Termo Aditivo</v>
      </c>
      <c r="C279" t="str">
        <f ca="1">IF(OFFSET(Instrumentos!$E$1,ROW()-1,)=0,"",OFFSET(Instrumentos!$E$1,ROW()-1,))</f>
        <v>1º Termo Aditivo</v>
      </c>
      <c r="D279" t="str">
        <f>IF(INDEX(Instrumentos!I287:I661,ROW())=0,"",INDEX(Instrumentos!I287:I661,ROW()))</f>
        <v/>
      </c>
    </row>
    <row r="280" spans="1:4" x14ac:dyDescent="0.25">
      <c r="A280" t="str">
        <f ca="1">SUBSTITUTE(OFFSET(Instrumentos!$A$1,ROW()-1,),"-","_")</f>
        <v>TP_047/2018</v>
      </c>
      <c r="B280" t="str">
        <f t="shared" ca="1" si="4"/>
        <v>Termo de Parceria</v>
      </c>
      <c r="C280" t="str">
        <f ca="1">IF(OFFSET(Instrumentos!$E$1,ROW()-1,)=0,"",OFFSET(Instrumentos!$E$1,ROW()-1,))</f>
        <v>Termo de Parceria</v>
      </c>
      <c r="D280" t="str">
        <f>IF(INDEX(Instrumentos!I288:I662,ROW())=0,"",INDEX(Instrumentos!I288:I662,ROW()))</f>
        <v/>
      </c>
    </row>
    <row r="281" spans="1:4" x14ac:dyDescent="0.25">
      <c r="A281" t="str">
        <f ca="1">SUBSTITUTE(OFFSET(Instrumentos!$A$1,ROW()-1,),"-","_")</f>
        <v>TP_047/2018</v>
      </c>
      <c r="B281" t="str">
        <f t="shared" ca="1" si="4"/>
        <v>Termo Aditivo</v>
      </c>
      <c r="C281" t="str">
        <f ca="1">IF(OFFSET(Instrumentos!$E$1,ROW()-1,)=0,"",OFFSET(Instrumentos!$E$1,ROW()-1,))</f>
        <v>1º Termo Aditivo</v>
      </c>
      <c r="D281" t="str">
        <f>IF(INDEX(Instrumentos!I294:I663,ROW())=0,"",INDEX(Instrumentos!I294:I663,ROW()))</f>
        <v/>
      </c>
    </row>
    <row r="282" spans="1:4" x14ac:dyDescent="0.25">
      <c r="A282" t="str">
        <f ca="1">SUBSTITUTE(OFFSET(Instrumentos!$A$1,ROW()-1,),"-","_")</f>
        <v>TP_047/2018</v>
      </c>
      <c r="B282" t="str">
        <f t="shared" ca="1" si="4"/>
        <v>Termo de Extinção</v>
      </c>
      <c r="C282" t="str">
        <f ca="1">IF(OFFSET(Instrumentos!$E$1,ROW()-1,)=0,"",OFFSET(Instrumentos!$E$1,ROW()-1,))</f>
        <v>Termo de Extinção</v>
      </c>
      <c r="D282" t="str">
        <f>IF(INDEX(Instrumentos!I295:I664,ROW())=0,"",INDEX(Instrumentos!I295:I664,ROW()))</f>
        <v/>
      </c>
    </row>
    <row r="283" spans="1:4" x14ac:dyDescent="0.25">
      <c r="A283" t="str">
        <f ca="1">SUBSTITUTE(OFFSET(Instrumentos!$A$1,ROW()-1,),"-","_")</f>
        <v>TP_048/2018</v>
      </c>
      <c r="B283" t="str">
        <f t="shared" ca="1" si="4"/>
        <v>Termo de Parceria</v>
      </c>
      <c r="C283" t="str">
        <f ca="1">IF(OFFSET(Instrumentos!$E$1,ROW()-1,)=0,"",OFFSET(Instrumentos!$E$1,ROW()-1,))</f>
        <v>Termo de Parceria</v>
      </c>
      <c r="D283" t="str">
        <f>IF(INDEX(Instrumentos!I296:I665,ROW())=0,"",INDEX(Instrumentos!I296:I665,ROW()))</f>
        <v/>
      </c>
    </row>
    <row r="284" spans="1:4" x14ac:dyDescent="0.25">
      <c r="A284" t="str">
        <f ca="1">SUBSTITUTE(OFFSET(Instrumentos!$A$1,ROW()-1,),"-","_")</f>
        <v>TP_048/2018</v>
      </c>
      <c r="B284" t="str">
        <f t="shared" ca="1" si="4"/>
        <v>Termo Aditivo</v>
      </c>
      <c r="C284" t="str">
        <f ca="1">IF(OFFSET(Instrumentos!$E$1,ROW()-1,)=0,"",OFFSET(Instrumentos!$E$1,ROW()-1,))</f>
        <v>1º Termo Aditivo</v>
      </c>
      <c r="D284" t="str">
        <f>IF(INDEX(Instrumentos!I297:I666,ROW())=0,"",INDEX(Instrumentos!I297:I666,ROW()))</f>
        <v/>
      </c>
    </row>
    <row r="285" spans="1:4" x14ac:dyDescent="0.25">
      <c r="A285" t="str">
        <f ca="1">SUBSTITUTE(OFFSET(Instrumentos!$A$1,ROW()-1,),"-","_")</f>
        <v>TP_048/2018</v>
      </c>
      <c r="B285" t="str">
        <f t="shared" ca="1" si="4"/>
        <v>Termo de Rescisão Unilateral</v>
      </c>
      <c r="C285" t="str">
        <f ca="1">IF(OFFSET(Instrumentos!$E$1,ROW()-1,)=0,"",OFFSET(Instrumentos!$E$1,ROW()-1,))</f>
        <v>Termo de Rescisão Unilateral</v>
      </c>
      <c r="D285" t="str">
        <f>IF(INDEX(Instrumentos!I298:I667,ROW())=0,"",INDEX(Instrumentos!I298:I667,ROW()))</f>
        <v/>
      </c>
    </row>
    <row r="286" spans="1:4" x14ac:dyDescent="0.25">
      <c r="A286" t="str">
        <f ca="1">SUBSTITUTE(OFFSET(Instrumentos!$A$1,ROW()-1,),"-","_")</f>
        <v>TP_049/2020</v>
      </c>
      <c r="B286" t="str">
        <f t="shared" ca="1" si="4"/>
        <v>Termo de Parceria</v>
      </c>
      <c r="C286" t="str">
        <f ca="1">IF(OFFSET(Instrumentos!$E$1,ROW()-1,)=0,"",OFFSET(Instrumentos!$E$1,ROW()-1,))</f>
        <v>Termo de Parceria</v>
      </c>
      <c r="D286" t="str">
        <f>IF(INDEX(Instrumentos!I299:I668,ROW())=0,"",INDEX(Instrumentos!I299:I668,ROW()))</f>
        <v/>
      </c>
    </row>
    <row r="287" spans="1:4" x14ac:dyDescent="0.25">
      <c r="A287" t="str">
        <f ca="1">SUBSTITUTE(OFFSET(Instrumentos!$A$1,ROW()-1,),"-","_")</f>
        <v>TP_049/2020</v>
      </c>
      <c r="B287" t="str">
        <f t="shared" ca="1" si="4"/>
        <v>Termo Aditivo</v>
      </c>
      <c r="C287" t="str">
        <f ca="1">IF(OFFSET(Instrumentos!$E$1,ROW()-1,)=0,"",OFFSET(Instrumentos!$E$1,ROW()-1,))</f>
        <v>1º Termo Aditivo</v>
      </c>
      <c r="D287" t="str">
        <f>IF(INDEX(Instrumentos!I300:I669,ROW())=0,"",INDEX(Instrumentos!I300:I669,ROW()))</f>
        <v/>
      </c>
    </row>
    <row r="288" spans="1:4" x14ac:dyDescent="0.25">
      <c r="A288" t="str">
        <f ca="1">SUBSTITUTE(OFFSET(Instrumentos!$A$1,ROW()-1,),"-","_")</f>
        <v>TP_049/2020</v>
      </c>
      <c r="B288" t="str">
        <f t="shared" ca="1" si="4"/>
        <v>Termo Aditivo</v>
      </c>
      <c r="C288" t="str">
        <f ca="1">IF(OFFSET(Instrumentos!$E$1,ROW()-1,)=0,"",OFFSET(Instrumentos!$E$1,ROW()-1,))</f>
        <v>2º Termo Aditivo</v>
      </c>
      <c r="D288" t="str">
        <f>IF(INDEX(Instrumentos!I301:I670,ROW())=0,"",INDEX(Instrumentos!I301:I670,ROW()))</f>
        <v/>
      </c>
    </row>
    <row r="289" spans="1:4" x14ac:dyDescent="0.25">
      <c r="A289" t="str">
        <f ca="1">SUBSTITUTE(OFFSET(Instrumentos!$A$1,ROW()-1,),"-","_")</f>
        <v>TP_049/2020</v>
      </c>
      <c r="B289" t="str">
        <f t="shared" ca="1" si="4"/>
        <v>Termo Aditivo</v>
      </c>
      <c r="C289" t="str">
        <f ca="1">IF(OFFSET(Instrumentos!$E$1,ROW()-1,)=0,"",OFFSET(Instrumentos!$E$1,ROW()-1,))</f>
        <v>3º Termo Aditivo</v>
      </c>
      <c r="D289" t="str">
        <f>IF(INDEX(Instrumentos!I302:I671,ROW())=0,"",INDEX(Instrumentos!I302:I671,ROW()))</f>
        <v/>
      </c>
    </row>
    <row r="290" spans="1:4" x14ac:dyDescent="0.25">
      <c r="A290" t="str">
        <f ca="1">SUBSTITUTE(OFFSET(Instrumentos!$A$1,ROW()-1,),"-","_")</f>
        <v>TP_049/2020</v>
      </c>
      <c r="B290" t="str">
        <f t="shared" ca="1" si="4"/>
        <v>Termo de Alteração Simples</v>
      </c>
      <c r="C290" t="str">
        <f ca="1">IF(OFFSET(Instrumentos!$E$1,ROW()-1,)=0,"",OFFSET(Instrumentos!$E$1,ROW()-1,))</f>
        <v>1º Termo de Alteração Simples</v>
      </c>
      <c r="D290" t="str">
        <f>IF(INDEX(Instrumentos!I303:I672,ROW())=0,"",INDEX(Instrumentos!I303:I672,ROW()))</f>
        <v/>
      </c>
    </row>
    <row r="291" spans="1:4" x14ac:dyDescent="0.25">
      <c r="A291" t="str">
        <f ca="1">SUBSTITUTE(OFFSET(Instrumentos!$A$1,ROW()-1,),"-","_")</f>
        <v>TP_050/2020</v>
      </c>
      <c r="B291" t="str">
        <f t="shared" ca="1" si="4"/>
        <v>Termo de Parceria</v>
      </c>
      <c r="C291" t="str">
        <f ca="1">IF(OFFSET(Instrumentos!$E$1,ROW()-1,)=0,"",OFFSET(Instrumentos!$E$1,ROW()-1,))</f>
        <v>Termo de Parceria</v>
      </c>
      <c r="D291" t="str">
        <f>IF(INDEX(Instrumentos!I304:I673,ROW())=0,"",INDEX(Instrumentos!I304:I673,ROW()))</f>
        <v/>
      </c>
    </row>
    <row r="292" spans="1:4" x14ac:dyDescent="0.25">
      <c r="A292" t="str">
        <f ca="1">SUBSTITUTE(OFFSET(Instrumentos!$A$1,ROW()-1,),"-","_")</f>
        <v>TP_050/2020</v>
      </c>
      <c r="B292" t="str">
        <f t="shared" ca="1" si="4"/>
        <v>Termo Aditivo</v>
      </c>
      <c r="C292" t="str">
        <f ca="1">IF(OFFSET(Instrumentos!$E$1,ROW()-1,)=0,"",OFFSET(Instrumentos!$E$1,ROW()-1,))</f>
        <v>1º Termo Aditivo</v>
      </c>
      <c r="D292" t="str">
        <f>IF(INDEX(Instrumentos!I305:I674,ROW())=0,"",INDEX(Instrumentos!I305:I674,ROW()))</f>
        <v/>
      </c>
    </row>
    <row r="293" spans="1:4" x14ac:dyDescent="0.25">
      <c r="A293" t="str">
        <f ca="1">SUBSTITUTE(OFFSET(Instrumentos!$A$1,ROW()-1,),"-","_")</f>
        <v>TP_050/2020</v>
      </c>
      <c r="B293" t="str">
        <f t="shared" ca="1" si="4"/>
        <v>Termo Aditivo</v>
      </c>
      <c r="C293" t="str">
        <f ca="1">IF(OFFSET(Instrumentos!$E$1,ROW()-1,)=0,"",OFFSET(Instrumentos!$E$1,ROW()-1,))</f>
        <v>2º Termo Aditivo</v>
      </c>
      <c r="D293" t="str">
        <f>IF(INDEX(Instrumentos!I306:I675,ROW())=0,"",INDEX(Instrumentos!I306:I675,ROW()))</f>
        <v/>
      </c>
    </row>
    <row r="294" spans="1:4" x14ac:dyDescent="0.25">
      <c r="A294" t="str">
        <f ca="1">SUBSTITUTE(OFFSET(Instrumentos!$A$1,ROW()-1,),"-","_")</f>
        <v>TP_050/2020</v>
      </c>
      <c r="B294" t="str">
        <f t="shared" ca="1" si="4"/>
        <v>Termo de Alteração simples</v>
      </c>
      <c r="C294" t="str">
        <f ca="1">IF(OFFSET(Instrumentos!$E$1,ROW()-1,)=0,"",OFFSET(Instrumentos!$E$1,ROW()-1,))</f>
        <v>1º Termo de Alteração simples</v>
      </c>
      <c r="D294" t="str">
        <f>IF(INDEX(Instrumentos!I307:I676,ROW())=0,"",INDEX(Instrumentos!I307:I676,ROW()))</f>
        <v/>
      </c>
    </row>
    <row r="295" spans="1:4" x14ac:dyDescent="0.25">
      <c r="A295" t="str">
        <f ca="1">SUBSTITUTE(OFFSET(Instrumentos!$A$1,ROW()-1,),"-","_")</f>
        <v>TP_050/2020</v>
      </c>
      <c r="B295" t="str">
        <f t="shared" ca="1" si="4"/>
        <v>Termo de Alteração simples</v>
      </c>
      <c r="C295" t="str">
        <f ca="1">IF(OFFSET(Instrumentos!$E$1,ROW()-1,)=0,"",OFFSET(Instrumentos!$E$1,ROW()-1,))</f>
        <v>2º Termo de Alteração simples</v>
      </c>
      <c r="D295" t="str">
        <f>IF(INDEX(Instrumentos!I308:I677,ROW())=0,"",INDEX(Instrumentos!I308:I677,ROW()))</f>
        <v/>
      </c>
    </row>
    <row r="296" spans="1:4" x14ac:dyDescent="0.25">
      <c r="A296" t="str">
        <f ca="1">SUBSTITUTE(OFFSET(Instrumentos!$A$1,ROW()-1,),"-","_")</f>
        <v>TP_050/2020</v>
      </c>
      <c r="B296" t="str">
        <f t="shared" ca="1" si="4"/>
        <v>Termo de Alteração simples</v>
      </c>
      <c r="C296" t="str">
        <f ca="1">IF(OFFSET(Instrumentos!$E$1,ROW()-1,)=0,"",OFFSET(Instrumentos!$E$1,ROW()-1,))</f>
        <v>3º Termo de Alteração simples</v>
      </c>
      <c r="D296" t="str">
        <f>IF(INDEX(Instrumentos!I309:I678,ROW())=0,"",INDEX(Instrumentos!I309:I678,ROW()))</f>
        <v/>
      </c>
    </row>
    <row r="297" spans="1:4" x14ac:dyDescent="0.25">
      <c r="A297" t="str">
        <f ca="1">SUBSTITUTE(OFFSET(Instrumentos!$A$1,ROW()-1,),"-","_")</f>
        <v>TP_051/2021</v>
      </c>
      <c r="B297" t="str">
        <f t="shared" ca="1" si="4"/>
        <v>Termo de Parceria</v>
      </c>
      <c r="C297" t="str">
        <f ca="1">IF(OFFSET(Instrumentos!$E$1,ROW()-1,)=0,"",OFFSET(Instrumentos!$E$1,ROW()-1,))</f>
        <v>Termo de Parceria</v>
      </c>
      <c r="D297" t="str">
        <f>IF(INDEX(Instrumentos!I310:I679,ROW())=0,"",INDEX(Instrumentos!I310:I679,ROW()))</f>
        <v/>
      </c>
    </row>
    <row r="298" spans="1:4" x14ac:dyDescent="0.25">
      <c r="A298" t="str">
        <f ca="1">SUBSTITUTE(OFFSET(Instrumentos!$A$1,ROW()-1,),"-","_")</f>
        <v>TP_051/2021</v>
      </c>
      <c r="B298" t="str">
        <f t="shared" ca="1" si="4"/>
        <v>Termo Aditivo</v>
      </c>
      <c r="C298" t="str">
        <f ca="1">IF(OFFSET(Instrumentos!$E$1,ROW()-1,)=0,"",OFFSET(Instrumentos!$E$1,ROW()-1,))</f>
        <v>1º Termo Aditivo</v>
      </c>
      <c r="D298" t="str">
        <f>IF(INDEX(Instrumentos!I311:I680,ROW())=0,"",INDEX(Instrumentos!I311:I680,ROW()))</f>
        <v/>
      </c>
    </row>
    <row r="299" spans="1:4" x14ac:dyDescent="0.25">
      <c r="A299" t="str">
        <f ca="1">SUBSTITUTE(OFFSET(Instrumentos!$A$1,ROW()-1,),"-","_")</f>
        <v>TP_051/2021</v>
      </c>
      <c r="B299" t="str">
        <f t="shared" ca="1" si="4"/>
        <v>Termo de Alteração Simples</v>
      </c>
      <c r="C299" t="str">
        <f ca="1">IF(OFFSET(Instrumentos!$E$1,ROW()-1,)=0,"",OFFSET(Instrumentos!$E$1,ROW()-1,))</f>
        <v>1º Termo de Alteração Simples</v>
      </c>
      <c r="D299" t="str">
        <f>IF(INDEX(Instrumentos!I312:I681,ROW())=0,"",INDEX(Instrumentos!I312:I681,ROW()))</f>
        <v/>
      </c>
    </row>
    <row r="300" spans="1:4" x14ac:dyDescent="0.25">
      <c r="A300" t="str">
        <f ca="1">SUBSTITUTE(OFFSET(Instrumentos!$A$1,ROW()-1,),"-","_")</f>
        <v>TP_051/2021</v>
      </c>
      <c r="B300" t="str">
        <f t="shared" ca="1" si="4"/>
        <v>Termo de Alteração Simples</v>
      </c>
      <c r="C300" t="str">
        <f ca="1">IF(OFFSET(Instrumentos!$E$1,ROW()-1,)=0,"",OFFSET(Instrumentos!$E$1,ROW()-1,))</f>
        <v>2º Termo de Alteração Simples</v>
      </c>
      <c r="D300" t="str">
        <f>IF(INDEX(Instrumentos!I313:I682,ROW())=0,"",INDEX(Instrumentos!I313:I682,ROW()))</f>
        <v/>
      </c>
    </row>
    <row r="301" spans="1:4" x14ac:dyDescent="0.25">
      <c r="A301" t="str">
        <f ca="1">SUBSTITUTE(OFFSET(Instrumentos!$A$1,ROW()-1,),"-","_")</f>
        <v>TP_051/2021</v>
      </c>
      <c r="B301" t="str">
        <f t="shared" ca="1" si="4"/>
        <v>Termo de Alteração Simples</v>
      </c>
      <c r="C301" t="str">
        <f ca="1">IF(OFFSET(Instrumentos!$E$1,ROW()-1,)=0,"",OFFSET(Instrumentos!$E$1,ROW()-1,))</f>
        <v>3º Termo de Alteração Simples</v>
      </c>
      <c r="D301" t="str">
        <f>IF(INDEX(Instrumentos!I314:I683,ROW())=0,"",INDEX(Instrumentos!I314:I683,ROW()))</f>
        <v/>
      </c>
    </row>
    <row r="302" spans="1:4" x14ac:dyDescent="0.25">
      <c r="A302" t="str">
        <f ca="1">SUBSTITUTE(OFFSET(Instrumentos!$A$1,ROW()-1,),"-","_")</f>
        <v>TP_052/2023</v>
      </c>
      <c r="B302" t="str">
        <f t="shared" ca="1" si="4"/>
        <v>Termo de Parceria</v>
      </c>
      <c r="C302" t="str">
        <f ca="1">IF(OFFSET(Instrumentos!$E$1,ROW()-1,)=0,"",OFFSET(Instrumentos!$E$1,ROW()-1,))</f>
        <v>Termo de Parceria</v>
      </c>
      <c r="D302" t="str">
        <f>IF(INDEX(Instrumentos!I315:I684,ROW())=0,"",INDEX(Instrumentos!I315:I684,ROW()))</f>
        <v/>
      </c>
    </row>
    <row r="303" spans="1:4" x14ac:dyDescent="0.25">
      <c r="A303" t="str">
        <f ca="1">SUBSTITUTE(OFFSET(Instrumentos!$A$1,ROW()-1,),"-","_")</f>
        <v>TP_053/2023</v>
      </c>
      <c r="B303" t="str">
        <f t="shared" ca="1" si="4"/>
        <v>Termo de Parceria</v>
      </c>
      <c r="C303" t="str">
        <f ca="1">IF(OFFSET(Instrumentos!$E$1,ROW()-1,)=0,"",OFFSET(Instrumentos!$E$1,ROW()-1,))</f>
        <v>Termo de Parceria</v>
      </c>
      <c r="D303" t="str">
        <f>IF(INDEX(Instrumentos!I316:I685,ROW())=0,"",INDEX(Instrumentos!I316:I685,ROW()))</f>
        <v/>
      </c>
    </row>
    <row r="304" spans="1:4" x14ac:dyDescent="0.25">
      <c r="A304" t="str">
        <f ca="1">SUBSTITUTE(OFFSET(Instrumentos!$A$1,ROW()-1,),"-","_")</f>
        <v>TP_054/2023</v>
      </c>
      <c r="B304" t="str">
        <f t="shared" ca="1" si="4"/>
        <v>Termo de Parceria</v>
      </c>
      <c r="C304" t="str">
        <f ca="1">IF(OFFSET(Instrumentos!$E$1,ROW()-1,)=0,"",OFFSET(Instrumentos!$E$1,ROW()-1,))</f>
        <v>Termo de Parceria</v>
      </c>
      <c r="D304" t="str">
        <f>IF(INDEX(Instrumentos!I317:I686,ROW())=0,"",INDEX(Instrumentos!I317:I686,ROW()))</f>
        <v/>
      </c>
    </row>
    <row r="305" spans="1:4" x14ac:dyDescent="0.25">
      <c r="A305" t="str">
        <f ca="1">SUBSTITUTE(OFFSET(Instrumentos!$A$1,ROW()-1,),"-","_")</f>
        <v/>
      </c>
      <c r="B305" t="str">
        <f t="shared" ca="1" si="4"/>
        <v/>
      </c>
      <c r="C305" t="str">
        <f ca="1">IF(OFFSET(Instrumentos!$E$1,ROW()-1,)=0,"",OFFSET(Instrumentos!$E$1,ROW()-1,))</f>
        <v/>
      </c>
      <c r="D305" t="str">
        <f>IF(INDEX(Instrumentos!I318:I687,ROW())=0,"",INDEX(Instrumentos!I318:I687,ROW()))</f>
        <v/>
      </c>
    </row>
    <row r="306" spans="1:4" x14ac:dyDescent="0.25">
      <c r="A306" t="str">
        <f ca="1">SUBSTITUTE(OFFSET(Instrumentos!$A$1,ROW()-1,),"-","_")</f>
        <v/>
      </c>
      <c r="B306" t="str">
        <f t="shared" ca="1" si="4"/>
        <v/>
      </c>
      <c r="C306" t="str">
        <f ca="1">IF(OFFSET(Instrumentos!$E$1,ROW()-1,)=0,"",OFFSET(Instrumentos!$E$1,ROW()-1,))</f>
        <v/>
      </c>
      <c r="D306" t="str">
        <f>IF(INDEX(Instrumentos!I319:I688,ROW())=0,"",INDEX(Instrumentos!I319:I688,ROW()))</f>
        <v/>
      </c>
    </row>
    <row r="307" spans="1:4" x14ac:dyDescent="0.25">
      <c r="A307" t="str">
        <f ca="1">SUBSTITUTE(OFFSET(Instrumentos!$A$1,ROW()-1,),"-","_")</f>
        <v/>
      </c>
      <c r="B307" t="str">
        <f t="shared" ca="1" si="4"/>
        <v/>
      </c>
      <c r="C307" t="str">
        <f ca="1">IF(OFFSET(Instrumentos!$E$1,ROW()-1,)=0,"",OFFSET(Instrumentos!$E$1,ROW()-1,))</f>
        <v/>
      </c>
      <c r="D307" t="str">
        <f>IF(INDEX(Instrumentos!I320:I689,ROW())=0,"",INDEX(Instrumentos!I320:I689,ROW()))</f>
        <v/>
      </c>
    </row>
    <row r="308" spans="1:4" x14ac:dyDescent="0.25">
      <c r="A308" t="str">
        <f ca="1">SUBSTITUTE(OFFSET(Instrumentos!$A$1,ROW()-1,),"-","_")</f>
        <v/>
      </c>
      <c r="B308" t="str">
        <f t="shared" ca="1" si="4"/>
        <v/>
      </c>
      <c r="C308" t="str">
        <f ca="1">IF(OFFSET(Instrumentos!$E$1,ROW()-1,)=0,"",OFFSET(Instrumentos!$E$1,ROW()-1,))</f>
        <v/>
      </c>
      <c r="D308" t="str">
        <f>IF(INDEX(Instrumentos!I321:I690,ROW())=0,"",INDEX(Instrumentos!I321:I690,ROW()))</f>
        <v/>
      </c>
    </row>
    <row r="309" spans="1:4" x14ac:dyDescent="0.25">
      <c r="A309" t="str">
        <f ca="1">SUBSTITUTE(OFFSET(Instrumentos!$A$1,ROW()-1,),"-","_")</f>
        <v/>
      </c>
      <c r="B309" t="str">
        <f t="shared" ca="1" si="4"/>
        <v/>
      </c>
      <c r="C309" t="str">
        <f ca="1">IF(OFFSET(Instrumentos!$E$1,ROW()-1,)=0,"",OFFSET(Instrumentos!$E$1,ROW()-1,))</f>
        <v/>
      </c>
      <c r="D309" t="str">
        <f>IF(INDEX(Instrumentos!I322:I691,ROW())=0,"",INDEX(Instrumentos!I322:I691,ROW()))</f>
        <v/>
      </c>
    </row>
    <row r="310" spans="1:4" x14ac:dyDescent="0.25">
      <c r="A310" t="str">
        <f ca="1">SUBSTITUTE(OFFSET(Instrumentos!$A$1,ROW()-1,),"-","_")</f>
        <v/>
      </c>
      <c r="B310" t="str">
        <f t="shared" ca="1" si="4"/>
        <v/>
      </c>
      <c r="C310" t="str">
        <f ca="1">IF(OFFSET(Instrumentos!$E$1,ROW()-1,)=0,"",OFFSET(Instrumentos!$E$1,ROW()-1,))</f>
        <v/>
      </c>
      <c r="D310" t="str">
        <f>IF(INDEX(Instrumentos!I323:I692,ROW())=0,"",INDEX(Instrumentos!I323:I692,ROW()))</f>
        <v/>
      </c>
    </row>
    <row r="311" spans="1:4" x14ac:dyDescent="0.25">
      <c r="A311" t="str">
        <f ca="1">SUBSTITUTE(OFFSET(Instrumentos!$A$1,ROW()-1,),"-","_")</f>
        <v/>
      </c>
      <c r="B311" t="str">
        <f t="shared" ca="1" si="4"/>
        <v/>
      </c>
      <c r="C311" t="str">
        <f ca="1">IF(OFFSET(Instrumentos!$E$1,ROW()-1,)=0,"",OFFSET(Instrumentos!$E$1,ROW()-1,))</f>
        <v/>
      </c>
      <c r="D311" t="str">
        <f>IF(INDEX(Instrumentos!I324:I693,ROW())=0,"",INDEX(Instrumentos!I324:I693,ROW()))</f>
        <v/>
      </c>
    </row>
    <row r="312" spans="1:4" x14ac:dyDescent="0.25">
      <c r="A312" t="str">
        <f ca="1">SUBSTITUTE(OFFSET(Instrumentos!$A$1,ROW()-1,),"-","_")</f>
        <v/>
      </c>
      <c r="B312" t="str">
        <f t="shared" ca="1" si="4"/>
        <v/>
      </c>
      <c r="C312" t="str">
        <f ca="1">IF(OFFSET(Instrumentos!$E$1,ROW()-1,)=0,"",OFFSET(Instrumentos!$E$1,ROW()-1,))</f>
        <v/>
      </c>
      <c r="D312" t="str">
        <f>IF(INDEX(Instrumentos!I325:I694,ROW())=0,"",INDEX(Instrumentos!I325:I694,ROW()))</f>
        <v/>
      </c>
    </row>
    <row r="313" spans="1:4" x14ac:dyDescent="0.25">
      <c r="A313" t="str">
        <f ca="1">SUBSTITUTE(OFFSET(Instrumentos!$A$1,ROW()-1,),"-","_")</f>
        <v/>
      </c>
      <c r="B313" t="str">
        <f t="shared" ca="1" si="4"/>
        <v/>
      </c>
      <c r="C313" t="str">
        <f ca="1">IF(OFFSET(Instrumentos!$E$1,ROW()-1,)=0,"",OFFSET(Instrumentos!$E$1,ROW()-1,))</f>
        <v/>
      </c>
      <c r="D313" t="str">
        <f>IF(INDEX(Instrumentos!I326:I695,ROW())=0,"",INDEX(Instrumentos!I326:I695,ROW()))</f>
        <v/>
      </c>
    </row>
    <row r="314" spans="1:4" x14ac:dyDescent="0.25">
      <c r="A314" t="str">
        <f ca="1">SUBSTITUTE(OFFSET(Instrumentos!$A$1,ROW()-1,),"-","_")</f>
        <v/>
      </c>
      <c r="B314" t="str">
        <f t="shared" ca="1" si="4"/>
        <v/>
      </c>
      <c r="C314" t="str">
        <f ca="1">IF(OFFSET(Instrumentos!$E$1,ROW()-1,)=0,"",OFFSET(Instrumentos!$E$1,ROW()-1,))</f>
        <v/>
      </c>
      <c r="D314" t="str">
        <f>IF(INDEX(Instrumentos!I327:I696,ROW())=0,"",INDEX(Instrumentos!I327:I696,ROW()))</f>
        <v/>
      </c>
    </row>
    <row r="315" spans="1:4" x14ac:dyDescent="0.25">
      <c r="A315" t="str">
        <f ca="1">SUBSTITUTE(OFFSET(Instrumentos!$A$1,ROW()-1,),"-","_")</f>
        <v/>
      </c>
      <c r="B315" t="str">
        <f t="shared" ca="1" si="4"/>
        <v/>
      </c>
      <c r="C315" t="str">
        <f ca="1">IF(OFFSET(Instrumentos!$E$1,ROW()-1,)=0,"",OFFSET(Instrumentos!$E$1,ROW()-1,))</f>
        <v/>
      </c>
      <c r="D315" t="str">
        <f>IF(INDEX(Instrumentos!I328:I697,ROW())=0,"",INDEX(Instrumentos!I328:I697,ROW()))</f>
        <v/>
      </c>
    </row>
    <row r="316" spans="1:4" x14ac:dyDescent="0.25">
      <c r="A316" t="str">
        <f ca="1">SUBSTITUTE(OFFSET(Instrumentos!$A$1,ROW()-1,),"-","_")</f>
        <v/>
      </c>
      <c r="B316" t="str">
        <f t="shared" ca="1" si="4"/>
        <v/>
      </c>
      <c r="C316" t="str">
        <f ca="1">IF(OFFSET(Instrumentos!$E$1,ROW()-1,)=0,"",OFFSET(Instrumentos!$E$1,ROW()-1,))</f>
        <v/>
      </c>
      <c r="D316" t="str">
        <f>IF(INDEX(Instrumentos!I329:I698,ROW())=0,"",INDEX(Instrumentos!I329:I698,ROW()))</f>
        <v/>
      </c>
    </row>
    <row r="317" spans="1:4" x14ac:dyDescent="0.25">
      <c r="A317" t="str">
        <f ca="1">SUBSTITUTE(OFFSET(Instrumentos!$A$1,ROW()-1,),"-","_")</f>
        <v/>
      </c>
      <c r="B317" t="str">
        <f t="shared" ca="1" si="4"/>
        <v/>
      </c>
      <c r="C317" t="str">
        <f ca="1">IF(OFFSET(Instrumentos!$E$1,ROW()-1,)=0,"",OFFSET(Instrumentos!$E$1,ROW()-1,))</f>
        <v/>
      </c>
      <c r="D317" t="str">
        <f>IF(INDEX(Instrumentos!I330:I699,ROW())=0,"",INDEX(Instrumentos!I330:I699,ROW()))</f>
        <v/>
      </c>
    </row>
    <row r="318" spans="1:4" x14ac:dyDescent="0.25">
      <c r="A318" t="str">
        <f ca="1">SUBSTITUTE(OFFSET(Instrumentos!$A$1,ROW()-1,),"-","_")</f>
        <v/>
      </c>
      <c r="B318" t="str">
        <f t="shared" ca="1" si="4"/>
        <v/>
      </c>
      <c r="C318" t="str">
        <f ca="1">IF(OFFSET(Instrumentos!$E$1,ROW()-1,)=0,"",OFFSET(Instrumentos!$E$1,ROW()-1,))</f>
        <v/>
      </c>
      <c r="D318" t="str">
        <f>IF(INDEX(Instrumentos!I331:I700,ROW())=0,"",INDEX(Instrumentos!I331:I700,ROW()))</f>
        <v/>
      </c>
    </row>
    <row r="319" spans="1:4" x14ac:dyDescent="0.25">
      <c r="A319" t="str">
        <f ca="1">SUBSTITUTE(OFFSET(Instrumentos!$A$1,ROW()-1,),"-","_")</f>
        <v/>
      </c>
      <c r="B319" t="str">
        <f t="shared" ca="1" si="4"/>
        <v/>
      </c>
      <c r="C319" t="str">
        <f ca="1">IF(OFFSET(Instrumentos!$E$1,ROW()-1,)=0,"",OFFSET(Instrumentos!$E$1,ROW()-1,))</f>
        <v/>
      </c>
      <c r="D319" t="str">
        <f>IF(INDEX(Instrumentos!I332:I701,ROW())=0,"",INDEX(Instrumentos!I332:I701,ROW()))</f>
        <v/>
      </c>
    </row>
    <row r="320" spans="1:4" x14ac:dyDescent="0.25">
      <c r="A320" t="str">
        <f ca="1">SUBSTITUTE(OFFSET(Instrumentos!$A$1,ROW()-1,),"-","_")</f>
        <v/>
      </c>
      <c r="B320" t="str">
        <f t="shared" ca="1" si="4"/>
        <v/>
      </c>
      <c r="C320" t="str">
        <f ca="1">IF(OFFSET(Instrumentos!$E$1,ROW()-1,)=0,"",OFFSET(Instrumentos!$E$1,ROW()-1,))</f>
        <v/>
      </c>
      <c r="D320" t="str">
        <f>IF(INDEX(Instrumentos!I333:I702,ROW())=0,"",INDEX(Instrumentos!I333:I702,ROW()))</f>
        <v/>
      </c>
    </row>
    <row r="321" spans="1:4" x14ac:dyDescent="0.25">
      <c r="A321" t="str">
        <f ca="1">SUBSTITUTE(OFFSET(Instrumentos!$A$1,ROW()-1,),"-","_")</f>
        <v/>
      </c>
      <c r="B321" t="str">
        <f t="shared" ca="1" si="4"/>
        <v/>
      </c>
      <c r="C321" t="str">
        <f ca="1">IF(OFFSET(Instrumentos!$E$1,ROW()-1,)=0,"",OFFSET(Instrumentos!$E$1,ROW()-1,))</f>
        <v/>
      </c>
      <c r="D321" t="str">
        <f>IF(INDEX(Instrumentos!I334:I703,ROW())=0,"",INDEX(Instrumentos!I334:I703,ROW()))</f>
        <v/>
      </c>
    </row>
    <row r="322" spans="1:4" x14ac:dyDescent="0.25">
      <c r="A322" t="str">
        <f ca="1">SUBSTITUTE(OFFSET(Instrumentos!$A$1,ROW()-1,),"-","_")</f>
        <v/>
      </c>
      <c r="B322" t="str">
        <f t="shared" ca="1" si="4"/>
        <v/>
      </c>
      <c r="C322" t="str">
        <f ca="1">IF(OFFSET(Instrumentos!$E$1,ROW()-1,)=0,"",OFFSET(Instrumentos!$E$1,ROW()-1,))</f>
        <v/>
      </c>
      <c r="D322" t="str">
        <f>IF(INDEX(Instrumentos!I335:I704,ROW())=0,"",INDEX(Instrumentos!I335:I704,ROW()))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IF(INDEX(Instrumentos!I336:I705,ROW())=0,"",INDEX(Instrumentos!I336:I705,ROW()))</f>
        <v/>
      </c>
    </row>
    <row r="324" spans="1:4" x14ac:dyDescent="0.25">
      <c r="A324" t="str">
        <f ca="1">SUBSTITUTE(OFFSET(Instrumentos!$A$1,ROW()-1,),"-","_")</f>
        <v/>
      </c>
      <c r="B324" t="str">
        <f t="shared" ca="1" si="5"/>
        <v/>
      </c>
      <c r="C324" t="str">
        <f ca="1">IF(OFFSET(Instrumentos!$E$1,ROW()-1,)=0,"",OFFSET(Instrumentos!$E$1,ROW()-1,))</f>
        <v/>
      </c>
      <c r="D324" t="str">
        <f>IF(INDEX(Instrumentos!I337:I706,ROW())=0,"",INDEX(Instrumentos!I337:I706,ROW()))</f>
        <v/>
      </c>
    </row>
    <row r="325" spans="1:4" x14ac:dyDescent="0.25">
      <c r="A325" t="str">
        <f ca="1">SUBSTITUTE(OFFSET(Instrumentos!$A$1,ROW()-1,),"-","_")</f>
        <v/>
      </c>
      <c r="B325" t="str">
        <f t="shared" ca="1" si="5"/>
        <v/>
      </c>
      <c r="C325" t="str">
        <f ca="1">IF(OFFSET(Instrumentos!$E$1,ROW()-1,)=0,"",OFFSET(Instrumentos!$E$1,ROW()-1,))</f>
        <v/>
      </c>
      <c r="D325" t="str">
        <f>IF(INDEX(Instrumentos!I338:I707,ROW())=0,"",INDEX(Instrumentos!I338:I707,ROW()))</f>
        <v/>
      </c>
    </row>
    <row r="326" spans="1:4" x14ac:dyDescent="0.25">
      <c r="A326" t="str">
        <f ca="1">SUBSTITUTE(OFFSET(Instrumentos!$A$1,ROW()-1,),"-","_")</f>
        <v/>
      </c>
      <c r="B326" t="str">
        <f t="shared" ca="1" si="5"/>
        <v/>
      </c>
      <c r="C326" t="str">
        <f ca="1">IF(OFFSET(Instrumentos!$E$1,ROW()-1,)=0,"",OFFSET(Instrumentos!$E$1,ROW()-1,))</f>
        <v/>
      </c>
      <c r="D326" t="str">
        <f>IF(INDEX(Instrumentos!I339:I708,ROW())=0,"",INDEX(Instrumentos!I339:I708,ROW()))</f>
        <v/>
      </c>
    </row>
    <row r="327" spans="1:4" x14ac:dyDescent="0.25">
      <c r="A327" t="str">
        <f ca="1">SUBSTITUTE(OFFSET(Instrumentos!$A$1,ROW()-1,),"-","_")</f>
        <v/>
      </c>
      <c r="B327" t="str">
        <f t="shared" ca="1" si="5"/>
        <v/>
      </c>
      <c r="C327" t="str">
        <f ca="1">IF(OFFSET(Instrumentos!$E$1,ROW()-1,)=0,"",OFFSET(Instrumentos!$E$1,ROW()-1,))</f>
        <v/>
      </c>
      <c r="D327" t="str">
        <f>IF(INDEX(Instrumentos!I340:I709,ROW())=0,"",INDEX(Instrumentos!I340:I709,ROW()))</f>
        <v/>
      </c>
    </row>
    <row r="328" spans="1:4" x14ac:dyDescent="0.25">
      <c r="A328" t="str">
        <f ca="1">SUBSTITUTE(OFFSET(Instrumentos!$A$1,ROW()-1,),"-","_")</f>
        <v/>
      </c>
      <c r="B328" t="str">
        <f t="shared" ca="1" si="5"/>
        <v/>
      </c>
      <c r="C328" t="str">
        <f ca="1">IF(OFFSET(Instrumentos!$E$1,ROW()-1,)=0,"",OFFSET(Instrumentos!$E$1,ROW()-1,))</f>
        <v/>
      </c>
      <c r="D328" t="str">
        <f>IF(INDEX(Instrumentos!I341:I710,ROW())=0,"",INDEX(Instrumentos!I341:I710,ROW()))</f>
        <v/>
      </c>
    </row>
    <row r="329" spans="1:4" x14ac:dyDescent="0.25">
      <c r="A329" t="str">
        <f ca="1">SUBSTITUTE(OFFSET(Instrumentos!$A$1,ROW()-1,),"-","_")</f>
        <v/>
      </c>
      <c r="B329" t="str">
        <f t="shared" ca="1" si="5"/>
        <v/>
      </c>
      <c r="C329" t="str">
        <f ca="1">IF(OFFSET(Instrumentos!$E$1,ROW()-1,)=0,"",OFFSET(Instrumentos!$E$1,ROW()-1,))</f>
        <v/>
      </c>
      <c r="D329" t="str">
        <f>IF(INDEX(Instrumentos!I342:I711,ROW())=0,"",INDEX(Instrumentos!I342:I711,ROW()))</f>
        <v/>
      </c>
    </row>
    <row r="330" spans="1:4" x14ac:dyDescent="0.25">
      <c r="A330" t="str">
        <f ca="1">SUBSTITUTE(OFFSET(Instrumentos!$A$1,ROW()-1,),"-","_")</f>
        <v/>
      </c>
      <c r="B330" t="str">
        <f t="shared" ca="1" si="5"/>
        <v/>
      </c>
      <c r="C330" t="str">
        <f ca="1">IF(OFFSET(Instrumentos!$E$1,ROW()-1,)=0,"",OFFSET(Instrumentos!$E$1,ROW()-1,))</f>
        <v/>
      </c>
      <c r="D330" t="str">
        <f>IF(INDEX(Instrumentos!I343:I712,ROW())=0,"",INDEX(Instrumentos!I343:I712,ROW()))</f>
        <v/>
      </c>
    </row>
    <row r="331" spans="1:4" x14ac:dyDescent="0.25">
      <c r="A331" t="str">
        <f ca="1">SUBSTITUTE(OFFSET(Instrumentos!$A$1,ROW()-1,),"-","_")</f>
        <v/>
      </c>
      <c r="B331" t="str">
        <f t="shared" ca="1" si="5"/>
        <v/>
      </c>
      <c r="C331" t="str">
        <f ca="1">IF(OFFSET(Instrumentos!$E$1,ROW()-1,)=0,"",OFFSET(Instrumentos!$E$1,ROW()-1,))</f>
        <v/>
      </c>
      <c r="D331" t="str">
        <f>IF(INDEX(Instrumentos!I344:I713,ROW())=0,"",INDEX(Instrumentos!I344:I713,ROW()))</f>
        <v/>
      </c>
    </row>
    <row r="332" spans="1:4" x14ac:dyDescent="0.25">
      <c r="A332" t="str">
        <f ca="1">SUBSTITUTE(OFFSET(Instrumentos!$A$1,ROW()-1,),"-","_")</f>
        <v/>
      </c>
      <c r="B332" t="str">
        <f t="shared" ca="1" si="5"/>
        <v/>
      </c>
      <c r="C332" t="str">
        <f ca="1">IF(OFFSET(Instrumentos!$E$1,ROW()-1,)=0,"",OFFSET(Instrumentos!$E$1,ROW()-1,))</f>
        <v/>
      </c>
      <c r="D332" t="str">
        <f>IF(INDEX(Instrumentos!I345:I714,ROW())=0,"",INDEX(Instrumentos!I345:I714,ROW()))</f>
        <v/>
      </c>
    </row>
    <row r="333" spans="1:4" x14ac:dyDescent="0.25">
      <c r="A333" t="str">
        <f ca="1">SUBSTITUTE(OFFSET(Instrumentos!$A$1,ROW()-1,),"-","_")</f>
        <v/>
      </c>
      <c r="B333" t="str">
        <f t="shared" ca="1" si="5"/>
        <v/>
      </c>
      <c r="C333" t="str">
        <f ca="1">IF(OFFSET(Instrumentos!$E$1,ROW()-1,)=0,"",OFFSET(Instrumentos!$E$1,ROW()-1,))</f>
        <v/>
      </c>
      <c r="D333" t="str">
        <f>IF(INDEX(Instrumentos!I346:I715,ROW())=0,"",INDEX(Instrumentos!I346:I715,ROW()))</f>
        <v/>
      </c>
    </row>
    <row r="334" spans="1:4" x14ac:dyDescent="0.25">
      <c r="A334" t="str">
        <f ca="1">SUBSTITUTE(OFFSET(Instrumentos!$A$1,ROW()-1,),"-","_")</f>
        <v/>
      </c>
      <c r="B334" t="str">
        <f t="shared" ca="1" si="5"/>
        <v/>
      </c>
      <c r="C334" t="str">
        <f ca="1">IF(OFFSET(Instrumentos!$E$1,ROW()-1,)=0,"",OFFSET(Instrumentos!$E$1,ROW()-1,))</f>
        <v/>
      </c>
      <c r="D334" t="str">
        <f>IF(INDEX(Instrumentos!I347:I716,ROW())=0,"",INDEX(Instrumentos!I347:I716,ROW()))</f>
        <v/>
      </c>
    </row>
    <row r="335" spans="1:4" x14ac:dyDescent="0.25">
      <c r="A335" t="str">
        <f ca="1">SUBSTITUTE(OFFSET(Instrumentos!$A$1,ROW()-1,),"-","_")</f>
        <v/>
      </c>
      <c r="B335" t="str">
        <f t="shared" ca="1" si="5"/>
        <v/>
      </c>
      <c r="C335" t="str">
        <f ca="1">IF(OFFSET(Instrumentos!$E$1,ROW()-1,)=0,"",OFFSET(Instrumentos!$E$1,ROW()-1,))</f>
        <v/>
      </c>
      <c r="D335" t="str">
        <f>IF(INDEX(Instrumentos!I348:I717,ROW())=0,"",INDEX(Instrumentos!I348:I717,ROW()))</f>
        <v/>
      </c>
    </row>
    <row r="336" spans="1:4" x14ac:dyDescent="0.25">
      <c r="A336" t="str">
        <f ca="1">SUBSTITUTE(OFFSET(Instrumentos!$A$1,ROW()-1,),"-","_")</f>
        <v/>
      </c>
      <c r="B336" t="str">
        <f t="shared" ca="1" si="5"/>
        <v/>
      </c>
      <c r="C336" t="str">
        <f ca="1">IF(OFFSET(Instrumentos!$E$1,ROW()-1,)=0,"",OFFSET(Instrumentos!$E$1,ROW()-1,))</f>
        <v/>
      </c>
      <c r="D336" t="str">
        <f>IF(INDEX(Instrumentos!I349:I718,ROW())=0,"",INDEX(Instrumentos!I349:I718,ROW()))</f>
        <v/>
      </c>
    </row>
    <row r="337" spans="1:4" x14ac:dyDescent="0.25">
      <c r="A337" t="str">
        <f ca="1">SUBSTITUTE(OFFSET(Instrumentos!$A$1,ROW()-1,),"-","_")</f>
        <v/>
      </c>
      <c r="B337" t="str">
        <f t="shared" ca="1" si="5"/>
        <v/>
      </c>
      <c r="C337" t="str">
        <f ca="1">IF(OFFSET(Instrumentos!$E$1,ROW()-1,)=0,"",OFFSET(Instrumentos!$E$1,ROW()-1,))</f>
        <v/>
      </c>
      <c r="D337" t="str">
        <f>IF(INDEX(Instrumentos!I350:I719,ROW())=0,"",INDEX(Instrumentos!I350:I719,ROW()))</f>
        <v/>
      </c>
    </row>
    <row r="338" spans="1:4" x14ac:dyDescent="0.25">
      <c r="A338" t="str">
        <f ca="1">SUBSTITUTE(OFFSET(Instrumentos!$A$1,ROW()-1,),"-","_")</f>
        <v/>
      </c>
      <c r="B338" t="str">
        <f t="shared" ca="1" si="5"/>
        <v/>
      </c>
      <c r="C338" t="str">
        <f ca="1">IF(OFFSET(Instrumentos!$E$1,ROW()-1,)=0,"",OFFSET(Instrumentos!$E$1,ROW()-1,))</f>
        <v/>
      </c>
      <c r="D338" t="str">
        <f>IF(INDEX(Instrumentos!I351:I720,ROW())=0,"",INDEX(Instrumentos!I351:I720,ROW()))</f>
        <v/>
      </c>
    </row>
    <row r="339" spans="1:4" x14ac:dyDescent="0.25">
      <c r="A339" t="str">
        <f ca="1">SUBSTITUTE(OFFSET(Instrumentos!$A$1,ROW()-1,),"-","_")</f>
        <v/>
      </c>
      <c r="B339" t="str">
        <f t="shared" ca="1" si="5"/>
        <v/>
      </c>
      <c r="C339" t="str">
        <f ca="1">IF(OFFSET(Instrumentos!$E$1,ROW()-1,)=0,"",OFFSET(Instrumentos!$E$1,ROW()-1,))</f>
        <v/>
      </c>
      <c r="D339" t="str">
        <f>IF(INDEX(Instrumentos!I352:I721,ROW())=0,"",INDEX(Instrumentos!I352:I721,ROW()))</f>
        <v/>
      </c>
    </row>
    <row r="340" spans="1:4" x14ac:dyDescent="0.25">
      <c r="A340" t="str">
        <f ca="1">SUBSTITUTE(OFFSET(Instrumentos!$A$1,ROW()-1,),"-","_")</f>
        <v/>
      </c>
      <c r="B340" t="str">
        <f t="shared" ca="1" si="5"/>
        <v/>
      </c>
      <c r="C340" t="str">
        <f ca="1">IF(OFFSET(Instrumentos!$E$1,ROW()-1,)=0,"",OFFSET(Instrumentos!$E$1,ROW()-1,))</f>
        <v/>
      </c>
      <c r="D340" t="str">
        <f>IF(INDEX(Instrumentos!I353:I722,ROW())=0,"",INDEX(Instrumentos!I353:I722,ROW()))</f>
        <v/>
      </c>
    </row>
    <row r="341" spans="1:4" x14ac:dyDescent="0.25">
      <c r="A341" t="str">
        <f ca="1">SUBSTITUTE(OFFSET(Instrumentos!$A$1,ROW()-1,),"-","_")</f>
        <v/>
      </c>
      <c r="B341" t="str">
        <f t="shared" ca="1" si="5"/>
        <v/>
      </c>
      <c r="C341" t="str">
        <f ca="1">IF(OFFSET(Instrumentos!$E$1,ROW()-1,)=0,"",OFFSET(Instrumentos!$E$1,ROW()-1,))</f>
        <v/>
      </c>
      <c r="D341" t="str">
        <f>IF(INDEX(Instrumentos!I354:I723,ROW())=0,"",INDEX(Instrumentos!I354:I723,ROW()))</f>
        <v/>
      </c>
    </row>
    <row r="342" spans="1:4" x14ac:dyDescent="0.25">
      <c r="A342" t="str">
        <f ca="1">SUBSTITUTE(OFFSET(Instrumentos!$A$1,ROW()-1,),"-","_")</f>
        <v/>
      </c>
      <c r="B342" t="str">
        <f t="shared" ca="1" si="5"/>
        <v/>
      </c>
      <c r="C342" t="str">
        <f ca="1">IF(OFFSET(Instrumentos!$E$1,ROW()-1,)=0,"",OFFSET(Instrumentos!$E$1,ROW()-1,))</f>
        <v/>
      </c>
      <c r="D342" t="str">
        <f>IF(INDEX(Instrumentos!I355:I724,ROW())=0,"",INDEX(Instrumentos!I355:I724,ROW()))</f>
        <v/>
      </c>
    </row>
    <row r="343" spans="1:4" x14ac:dyDescent="0.25">
      <c r="A343" t="str">
        <f ca="1">SUBSTITUTE(OFFSET(Instrumentos!$A$1,ROW()-1,),"-","_")</f>
        <v/>
      </c>
      <c r="B343" t="str">
        <f t="shared" ca="1" si="5"/>
        <v/>
      </c>
      <c r="C343" t="str">
        <f ca="1">IF(OFFSET(Instrumentos!$E$1,ROW()-1,)=0,"",OFFSET(Instrumentos!$E$1,ROW()-1,))</f>
        <v/>
      </c>
      <c r="D343" t="str">
        <f>IF(INDEX(Instrumentos!I356:I725,ROW())=0,"",INDEX(Instrumentos!I356:I725,ROW()))</f>
        <v/>
      </c>
    </row>
    <row r="344" spans="1:4" x14ac:dyDescent="0.25">
      <c r="A344" t="str">
        <f ca="1">SUBSTITUTE(OFFSET(Instrumentos!$A$1,ROW()-1,),"-","_")</f>
        <v/>
      </c>
      <c r="B344" t="str">
        <f t="shared" ca="1" si="5"/>
        <v/>
      </c>
      <c r="C344" t="str">
        <f ca="1">IF(OFFSET(Instrumentos!$E$1,ROW()-1,)=0,"",OFFSET(Instrumentos!$E$1,ROW()-1,))</f>
        <v/>
      </c>
      <c r="D344" t="str">
        <f>IF(INDEX(Instrumentos!I357:I726,ROW())=0,"",INDEX(Instrumentos!I357:I726,ROW()))</f>
        <v/>
      </c>
    </row>
    <row r="345" spans="1:4" x14ac:dyDescent="0.25">
      <c r="A345" t="str">
        <f ca="1">SUBSTITUTE(OFFSET(Instrumentos!$A$1,ROW()-1,),"-","_")</f>
        <v/>
      </c>
      <c r="B345" t="str">
        <f t="shared" ca="1" si="5"/>
        <v/>
      </c>
      <c r="C345" t="str">
        <f ca="1">IF(OFFSET(Instrumentos!$E$1,ROW()-1,)=0,"",OFFSET(Instrumentos!$E$1,ROW()-1,))</f>
        <v/>
      </c>
      <c r="D345" t="str">
        <f>IF(INDEX(Instrumentos!I358:I727,ROW())=0,"",INDEX(Instrumentos!I358:I727,ROW()))</f>
        <v/>
      </c>
    </row>
    <row r="346" spans="1:4" x14ac:dyDescent="0.25">
      <c r="A346" t="str">
        <f ca="1">SUBSTITUTE(OFFSET(Instrumentos!$A$1,ROW()-1,),"-","_")</f>
        <v/>
      </c>
      <c r="B346" t="str">
        <f t="shared" ca="1" si="5"/>
        <v/>
      </c>
      <c r="C346" t="str">
        <f ca="1">IF(OFFSET(Instrumentos!$E$1,ROW()-1,)=0,"",OFFSET(Instrumentos!$E$1,ROW()-1,))</f>
        <v/>
      </c>
      <c r="D346" t="str">
        <f>IF(INDEX(Instrumentos!I359:I728,ROW())=0,"",INDEX(Instrumentos!I359:I728,ROW()))</f>
        <v/>
      </c>
    </row>
    <row r="347" spans="1:4" x14ac:dyDescent="0.25">
      <c r="A347" t="str">
        <f ca="1">SUBSTITUTE(OFFSET(Instrumentos!$A$1,ROW()-1,),"-","_")</f>
        <v/>
      </c>
      <c r="B347" t="str">
        <f t="shared" ca="1" si="5"/>
        <v/>
      </c>
      <c r="C347" t="str">
        <f ca="1">IF(OFFSET(Instrumentos!$E$1,ROW()-1,)=0,"",OFFSET(Instrumentos!$E$1,ROW()-1,))</f>
        <v/>
      </c>
      <c r="D347" t="str">
        <f>IF(INDEX(Instrumentos!I360:I729,ROW())=0,"",INDEX(Instrumentos!I360:I729,ROW()))</f>
        <v/>
      </c>
    </row>
    <row r="348" spans="1:4" x14ac:dyDescent="0.25">
      <c r="A348" t="str">
        <f ca="1">SUBSTITUTE(OFFSET(Instrumentos!$A$1,ROW()-1,),"-","_")</f>
        <v/>
      </c>
      <c r="B348" t="str">
        <f t="shared" ca="1" si="5"/>
        <v/>
      </c>
      <c r="C348" t="str">
        <f ca="1">IF(OFFSET(Instrumentos!$E$1,ROW()-1,)=0,"",OFFSET(Instrumentos!$E$1,ROW()-1,))</f>
        <v/>
      </c>
      <c r="D348" t="str">
        <f>IF(INDEX(Instrumentos!I361:I730,ROW())=0,"",INDEX(Instrumentos!I361:I730,ROW()))</f>
        <v/>
      </c>
    </row>
    <row r="349" spans="1:4" x14ac:dyDescent="0.25">
      <c r="A349" t="str">
        <f ca="1">SUBSTITUTE(OFFSET(Instrumentos!$A$1,ROW()-1,),"-","_")</f>
        <v/>
      </c>
      <c r="B349" t="str">
        <f t="shared" ca="1" si="5"/>
        <v/>
      </c>
      <c r="C349" t="str">
        <f ca="1">IF(OFFSET(Instrumentos!$E$1,ROW()-1,)=0,"",OFFSET(Instrumentos!$E$1,ROW()-1,))</f>
        <v/>
      </c>
      <c r="D349" t="str">
        <f>IF(INDEX(Instrumentos!I362:I731,ROW())=0,"",INDEX(Instrumentos!I362:I731,ROW()))</f>
        <v/>
      </c>
    </row>
    <row r="350" spans="1:4" x14ac:dyDescent="0.25">
      <c r="A350" t="str">
        <f ca="1">SUBSTITUTE(OFFSET(Instrumentos!$A$1,ROW()-1,),"-","_")</f>
        <v/>
      </c>
      <c r="B350" t="str">
        <f t="shared" ca="1" si="5"/>
        <v/>
      </c>
      <c r="C350" t="str">
        <f ca="1">IF(OFFSET(Instrumentos!$E$1,ROW()-1,)=0,"",OFFSET(Instrumentos!$E$1,ROW()-1,))</f>
        <v/>
      </c>
      <c r="D350" t="str">
        <f>IF(INDEX(Instrumentos!I363:I732,ROW())=0,"",INDEX(Instrumentos!I363:I732,ROW()))</f>
        <v/>
      </c>
    </row>
    <row r="351" spans="1:4" x14ac:dyDescent="0.25">
      <c r="A351" t="str">
        <f ca="1">SUBSTITUTE(OFFSET(Instrumentos!$A$1,ROW()-1,),"-","_")</f>
        <v/>
      </c>
      <c r="B351" t="str">
        <f t="shared" ca="1" si="5"/>
        <v/>
      </c>
      <c r="C351" t="str">
        <f ca="1">IF(OFFSET(Instrumentos!$E$1,ROW()-1,)=0,"",OFFSET(Instrumentos!$E$1,ROW()-1,))</f>
        <v/>
      </c>
      <c r="D351" t="str">
        <f>IF(INDEX(Instrumentos!I364:I733,ROW())=0,"",INDEX(Instrumentos!I364:I733,ROW()))</f>
        <v/>
      </c>
    </row>
    <row r="352" spans="1:4" x14ac:dyDescent="0.25">
      <c r="A352" t="str">
        <f ca="1">SUBSTITUTE(OFFSET(Instrumentos!$A$1,ROW()-1,),"-","_")</f>
        <v/>
      </c>
      <c r="B352" t="str">
        <f t="shared" ca="1" si="5"/>
        <v/>
      </c>
      <c r="C352" t="str">
        <f ca="1">IF(OFFSET(Instrumentos!$E$1,ROW()-1,)=0,"",OFFSET(Instrumentos!$E$1,ROW()-1,))</f>
        <v/>
      </c>
      <c r="D352" t="str">
        <f>IF(INDEX(Instrumentos!I365:I734,ROW())=0,"",INDEX(Instrumentos!I365:I734,ROW()))</f>
        <v/>
      </c>
    </row>
    <row r="353" spans="1:4" x14ac:dyDescent="0.25">
      <c r="A353" t="str">
        <f ca="1">SUBSTITUTE(OFFSET(Instrumentos!$A$1,ROW()-1,),"-","_")</f>
        <v/>
      </c>
      <c r="B353" t="str">
        <f t="shared" ca="1" si="5"/>
        <v/>
      </c>
      <c r="C353" t="str">
        <f ca="1">IF(OFFSET(Instrumentos!$E$1,ROW()-1,)=0,"",OFFSET(Instrumentos!$E$1,ROW()-1,))</f>
        <v/>
      </c>
      <c r="D353" t="str">
        <f>IF(INDEX(Instrumentos!I366:I735,ROW())=0,"",INDEX(Instrumentos!I366:I735,ROW()))</f>
        <v/>
      </c>
    </row>
    <row r="354" spans="1:4" x14ac:dyDescent="0.25">
      <c r="A354" t="str">
        <f ca="1">SUBSTITUTE(OFFSET(Instrumentos!$A$1,ROW()-1,),"-","_")</f>
        <v/>
      </c>
      <c r="B354" t="str">
        <f t="shared" ca="1" si="5"/>
        <v/>
      </c>
      <c r="C354" t="str">
        <f ca="1">IF(OFFSET(Instrumentos!$E$1,ROW()-1,)=0,"",OFFSET(Instrumentos!$E$1,ROW()-1,))</f>
        <v/>
      </c>
      <c r="D354" t="str">
        <f>IF(INDEX(Instrumentos!I367:I736,ROW())=0,"",INDEX(Instrumentos!I367:I736,ROW()))</f>
        <v/>
      </c>
    </row>
    <row r="355" spans="1:4" x14ac:dyDescent="0.25">
      <c r="A355" t="str">
        <f ca="1">SUBSTITUTE(OFFSET(Instrumentos!$A$1,ROW()-1,),"-","_")</f>
        <v/>
      </c>
      <c r="B355" t="str">
        <f t="shared" ca="1" si="5"/>
        <v/>
      </c>
      <c r="C355" t="str">
        <f ca="1">IF(OFFSET(Instrumentos!$E$1,ROW()-1,)=0,"",OFFSET(Instrumentos!$E$1,ROW()-1,))</f>
        <v/>
      </c>
      <c r="D355" t="str">
        <f>IF(INDEX(Instrumentos!I368:I737,ROW())=0,"",INDEX(Instrumentos!I368:I737,ROW()))</f>
        <v/>
      </c>
    </row>
    <row r="356" spans="1:4" x14ac:dyDescent="0.25">
      <c r="A356" t="str">
        <f ca="1">SUBSTITUTE(OFFSET(Instrumentos!$A$1,ROW()-1,),"-","_")</f>
        <v/>
      </c>
      <c r="B356" t="str">
        <f t="shared" ca="1" si="5"/>
        <v/>
      </c>
      <c r="C356" t="str">
        <f ca="1">IF(OFFSET(Instrumentos!$E$1,ROW()-1,)=0,"",OFFSET(Instrumentos!$E$1,ROW()-1,))</f>
        <v/>
      </c>
      <c r="D356" t="str">
        <f>IF(INDEX(Instrumentos!I369:I738,ROW())=0,"",INDEX(Instrumentos!I369:I738,ROW()))</f>
        <v/>
      </c>
    </row>
    <row r="357" spans="1:4" x14ac:dyDescent="0.25">
      <c r="A357" t="str">
        <f ca="1">SUBSTITUTE(OFFSET(Instrumentos!$A$1,ROW()-1,),"-","_")</f>
        <v/>
      </c>
      <c r="B357" t="str">
        <f t="shared" ca="1" si="5"/>
        <v/>
      </c>
      <c r="C357" t="str">
        <f ca="1">IF(OFFSET(Instrumentos!$E$1,ROW()-1,)=0,"",OFFSET(Instrumentos!$E$1,ROW()-1,))</f>
        <v/>
      </c>
      <c r="D357" t="str">
        <f>IF(INDEX(Instrumentos!I370:I739,ROW())=0,"",INDEX(Instrumentos!I370:I739,ROW()))</f>
        <v/>
      </c>
    </row>
    <row r="358" spans="1:4" x14ac:dyDescent="0.25">
      <c r="A358" t="str">
        <f ca="1">SUBSTITUTE(OFFSET(Instrumentos!$A$1,ROW()-1,),"-","_")</f>
        <v/>
      </c>
      <c r="B358" t="str">
        <f t="shared" ca="1" si="5"/>
        <v/>
      </c>
      <c r="C358" t="str">
        <f ca="1">IF(OFFSET(Instrumentos!$E$1,ROW()-1,)=0,"",OFFSET(Instrumentos!$E$1,ROW()-1,))</f>
        <v/>
      </c>
      <c r="D358" t="str">
        <f>IF(INDEX(Instrumentos!I371:I740,ROW())=0,"",INDEX(Instrumentos!I371:I740,ROW()))</f>
        <v/>
      </c>
    </row>
    <row r="359" spans="1:4" x14ac:dyDescent="0.25">
      <c r="A359" t="str">
        <f ca="1">SUBSTITUTE(OFFSET(Instrumentos!$A$1,ROW()-1,),"-","_")</f>
        <v/>
      </c>
      <c r="B359" t="str">
        <f t="shared" ca="1" si="5"/>
        <v/>
      </c>
      <c r="C359" t="str">
        <f ca="1">IF(OFFSET(Instrumentos!$E$1,ROW()-1,)=0,"",OFFSET(Instrumentos!$E$1,ROW()-1,))</f>
        <v/>
      </c>
      <c r="D359" t="str">
        <f>IF(INDEX(Instrumentos!I372:I741,ROW())=0,"",INDEX(Instrumentos!I372:I741,ROW()))</f>
        <v/>
      </c>
    </row>
    <row r="360" spans="1:4" x14ac:dyDescent="0.25">
      <c r="A360" t="str">
        <f ca="1">SUBSTITUTE(OFFSET(Instrumentos!$A$1,ROW()-1,),"-","_")</f>
        <v/>
      </c>
      <c r="B360" t="str">
        <f t="shared" ca="1" si="5"/>
        <v/>
      </c>
      <c r="C360" t="str">
        <f ca="1">IF(OFFSET(Instrumentos!$E$1,ROW()-1,)=0,"",OFFSET(Instrumentos!$E$1,ROW()-1,))</f>
        <v/>
      </c>
      <c r="D360" t="str">
        <f>IF(INDEX(Instrumentos!I373:I742,ROW())=0,"",INDEX(Instrumentos!I373:I742,ROW()))</f>
        <v/>
      </c>
    </row>
    <row r="361" spans="1:4" x14ac:dyDescent="0.25">
      <c r="A361" t="str">
        <f ca="1">SUBSTITUTE(OFFSET(Instrumentos!$A$1,ROW()-1,),"-","_")</f>
        <v/>
      </c>
      <c r="B361" t="str">
        <f t="shared" ca="1" si="5"/>
        <v/>
      </c>
      <c r="C361" t="str">
        <f ca="1">IF(OFFSET(Instrumentos!$E$1,ROW()-1,)=0,"",OFFSET(Instrumentos!$E$1,ROW()-1,))</f>
        <v/>
      </c>
      <c r="D361" t="str">
        <f>IF(INDEX(Instrumentos!I374:I743,ROW())=0,"",INDEX(Instrumentos!I374:I743,ROW()))</f>
        <v/>
      </c>
    </row>
    <row r="362" spans="1:4" x14ac:dyDescent="0.25">
      <c r="A362" t="str">
        <f ca="1">SUBSTITUTE(OFFSET(Instrumentos!$A$1,ROW()-1,),"-","_")</f>
        <v/>
      </c>
      <c r="B362" t="str">
        <f t="shared" ca="1" si="5"/>
        <v/>
      </c>
      <c r="C362" t="str">
        <f ca="1">IF(OFFSET(Instrumentos!$E$1,ROW()-1,)=0,"",OFFSET(Instrumentos!$E$1,ROW()-1,))</f>
        <v/>
      </c>
      <c r="D362" t="str">
        <f>IF(INDEX(Instrumentos!I375:I744,ROW())=0,"",INDEX(Instrumentos!I375:I744,ROW()))</f>
        <v/>
      </c>
    </row>
    <row r="363" spans="1:4" x14ac:dyDescent="0.25">
      <c r="A363" t="str">
        <f ca="1">SUBSTITUTE(OFFSET(Instrumentos!$A$1,ROW()-1,),"-","_")</f>
        <v/>
      </c>
      <c r="B363" t="str">
        <f t="shared" ca="1" si="5"/>
        <v/>
      </c>
      <c r="C363" t="str">
        <f ca="1">IF(OFFSET(Instrumentos!$E$1,ROW()-1,)=0,"",OFFSET(Instrumentos!$E$1,ROW()-1,))</f>
        <v/>
      </c>
      <c r="D363" t="str">
        <f>IF(INDEX(Instrumentos!I376:I745,ROW())=0,"",INDEX(Instrumentos!I376:I745,ROW()))</f>
        <v/>
      </c>
    </row>
    <row r="364" spans="1:4" x14ac:dyDescent="0.25">
      <c r="A364" t="str">
        <f ca="1">SUBSTITUTE(OFFSET(Instrumentos!$A$1,ROW()-1,),"-","_")</f>
        <v/>
      </c>
      <c r="B364" t="str">
        <f t="shared" ca="1" si="5"/>
        <v/>
      </c>
      <c r="C364" t="str">
        <f ca="1">IF(OFFSET(Instrumentos!$E$1,ROW()-1,)=0,"",OFFSET(Instrumentos!$E$1,ROW()-1,))</f>
        <v/>
      </c>
      <c r="D364" t="str">
        <f>IF(INDEX(Instrumentos!I377:I746,ROW())=0,"",INDEX(Instrumentos!I377:I746,ROW()))</f>
        <v/>
      </c>
    </row>
    <row r="365" spans="1:4" x14ac:dyDescent="0.25">
      <c r="A365" t="str">
        <f ca="1">SUBSTITUTE(OFFSET(Instrumentos!$A$1,ROW()-1,),"-","_")</f>
        <v/>
      </c>
      <c r="B365" t="str">
        <f t="shared" ca="1" si="5"/>
        <v/>
      </c>
      <c r="C365" t="str">
        <f ca="1">IF(OFFSET(Instrumentos!$E$1,ROW()-1,)=0,"",OFFSET(Instrumentos!$E$1,ROW()-1,))</f>
        <v/>
      </c>
      <c r="D365" t="str">
        <f>IF(INDEX(Instrumentos!I378:I747,ROW())=0,"",INDEX(Instrumentos!I378:I747,ROW()))</f>
        <v/>
      </c>
    </row>
    <row r="366" spans="1:4" x14ac:dyDescent="0.25">
      <c r="A366" t="str">
        <f ca="1">SUBSTITUTE(OFFSET(Instrumentos!$A$1,ROW()-1,),"-","_")</f>
        <v/>
      </c>
      <c r="B366" t="str">
        <f t="shared" ca="1" si="5"/>
        <v/>
      </c>
      <c r="C366" t="str">
        <f ca="1">IF(OFFSET(Instrumentos!$E$1,ROW()-1,)=0,"",OFFSET(Instrumentos!$E$1,ROW()-1,))</f>
        <v/>
      </c>
      <c r="D366" t="str">
        <f>IF(INDEX(Instrumentos!I379:I748,ROW())=0,"",INDEX(Instrumentos!I379:I748,ROW()))</f>
        <v/>
      </c>
    </row>
    <row r="367" spans="1:4" x14ac:dyDescent="0.25">
      <c r="A367" t="str">
        <f ca="1">SUBSTITUTE(OFFSET(Instrumentos!$A$1,ROW()-1,),"-","_")</f>
        <v/>
      </c>
      <c r="B367" t="str">
        <f t="shared" ca="1" si="5"/>
        <v/>
      </c>
      <c r="C367" t="str">
        <f ca="1">IF(OFFSET(Instrumentos!$E$1,ROW()-1,)=0,"",OFFSET(Instrumentos!$E$1,ROW()-1,))</f>
        <v/>
      </c>
      <c r="D367" t="str">
        <f>IF(INDEX(Instrumentos!I380:I749,ROW())=0,"",INDEX(Instrumentos!I380:I749,ROW()))</f>
        <v/>
      </c>
    </row>
    <row r="368" spans="1:4" x14ac:dyDescent="0.25">
      <c r="A368" t="str">
        <f ca="1">SUBSTITUTE(OFFSET(Instrumentos!$A$1,ROW()-1,),"-","_")</f>
        <v/>
      </c>
      <c r="B368" t="str">
        <f t="shared" ca="1" si="5"/>
        <v/>
      </c>
      <c r="C368" t="str">
        <f ca="1">IF(OFFSET(Instrumentos!$E$1,ROW()-1,)=0,"",OFFSET(Instrumentos!$E$1,ROW()-1,))</f>
        <v/>
      </c>
      <c r="D368" t="str">
        <f>IF(INDEX(Instrumentos!I381:I750,ROW())=0,"",INDEX(Instrumentos!I381:I750,ROW()))</f>
        <v/>
      </c>
    </row>
    <row r="369" spans="1:4" x14ac:dyDescent="0.25">
      <c r="A369" t="str">
        <f ca="1">SUBSTITUTE(OFFSET(Instrumentos!$A$1,ROW()-1,),"-","_")</f>
        <v/>
      </c>
      <c r="B369" t="str">
        <f t="shared" ca="1" si="5"/>
        <v/>
      </c>
      <c r="C369" t="str">
        <f ca="1">IF(OFFSET(Instrumentos!$E$1,ROW()-1,)=0,"",OFFSET(Instrumentos!$E$1,ROW()-1,))</f>
        <v/>
      </c>
      <c r="D369" t="str">
        <f>IF(INDEX(Instrumentos!I382:I751,ROW())=0,"",INDEX(Instrumentos!I382:I751,ROW()))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5"/>
  <sheetViews>
    <sheetView topLeftCell="A40" workbookViewId="0">
      <selection activeCell="B309" sqref="B309"/>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 min="19" max="20" width="10.7109375" bestFit="1" customWidth="1"/>
  </cols>
  <sheetData>
    <row r="1" spans="1:15" x14ac:dyDescent="0.25">
      <c r="A1" t="s">
        <v>1155</v>
      </c>
      <c r="B1" t="s">
        <v>1160</v>
      </c>
      <c r="C1" t="s">
        <v>1161</v>
      </c>
      <c r="D1" t="s">
        <v>1162</v>
      </c>
      <c r="E1" t="s">
        <v>1163</v>
      </c>
      <c r="F1" t="s">
        <v>1164</v>
      </c>
      <c r="G1" t="s">
        <v>1165</v>
      </c>
      <c r="H1" t="s">
        <v>1166</v>
      </c>
      <c r="I1" t="s">
        <v>1167</v>
      </c>
      <c r="J1" t="s">
        <v>1168</v>
      </c>
      <c r="K1" t="s">
        <v>1169</v>
      </c>
      <c r="L1" t="s">
        <v>1170</v>
      </c>
      <c r="M1" t="s">
        <v>1171</v>
      </c>
      <c r="N1" t="s">
        <v>1172</v>
      </c>
      <c r="O1" t="s">
        <v>1173</v>
      </c>
    </row>
    <row r="2" spans="1:15" x14ac:dyDescent="0.25">
      <c r="A2" t="s">
        <v>1174</v>
      </c>
      <c r="B2" t="s">
        <v>31</v>
      </c>
      <c r="C2" t="s">
        <v>124</v>
      </c>
      <c r="D2">
        <v>1271</v>
      </c>
      <c r="E2" t="s">
        <v>1175</v>
      </c>
      <c r="F2" t="s">
        <v>127</v>
      </c>
      <c r="G2" t="s">
        <v>128</v>
      </c>
      <c r="H2" t="s">
        <v>129</v>
      </c>
      <c r="I2" t="s">
        <v>130</v>
      </c>
      <c r="J2" t="s">
        <v>132</v>
      </c>
      <c r="K2" t="s">
        <v>125</v>
      </c>
      <c r="L2" s="219">
        <v>43463</v>
      </c>
      <c r="M2" s="219">
        <v>43642</v>
      </c>
      <c r="N2" t="s">
        <v>419</v>
      </c>
      <c r="O2" t="s">
        <v>133</v>
      </c>
    </row>
    <row r="3" spans="1:15" x14ac:dyDescent="0.25">
      <c r="A3" t="s">
        <v>1176</v>
      </c>
      <c r="B3" t="s">
        <v>31</v>
      </c>
      <c r="C3" t="s">
        <v>134</v>
      </c>
      <c r="D3">
        <v>1691</v>
      </c>
      <c r="E3" t="s">
        <v>136</v>
      </c>
      <c r="F3" t="s">
        <v>137</v>
      </c>
      <c r="G3" t="s">
        <v>138</v>
      </c>
      <c r="H3" t="s">
        <v>139</v>
      </c>
      <c r="I3" t="s">
        <v>140</v>
      </c>
      <c r="J3" t="s">
        <v>141</v>
      </c>
      <c r="K3" t="s">
        <v>135</v>
      </c>
      <c r="L3" s="219">
        <v>43508</v>
      </c>
      <c r="M3" s="219">
        <v>44196</v>
      </c>
      <c r="N3" t="s">
        <v>421</v>
      </c>
      <c r="O3" t="s">
        <v>142</v>
      </c>
    </row>
    <row r="4" spans="1:15" x14ac:dyDescent="0.25">
      <c r="A4" t="s">
        <v>1177</v>
      </c>
      <c r="B4" t="s">
        <v>31</v>
      </c>
      <c r="C4" t="s">
        <v>143</v>
      </c>
      <c r="D4">
        <v>1271</v>
      </c>
      <c r="E4" t="s">
        <v>1175</v>
      </c>
      <c r="F4" t="s">
        <v>127</v>
      </c>
      <c r="G4" t="s">
        <v>128</v>
      </c>
      <c r="H4" t="s">
        <v>129</v>
      </c>
      <c r="I4" t="s">
        <v>130</v>
      </c>
      <c r="J4" t="s">
        <v>132</v>
      </c>
      <c r="K4" t="s">
        <v>125</v>
      </c>
      <c r="L4" s="219">
        <v>43643</v>
      </c>
      <c r="M4" s="219">
        <v>43822</v>
      </c>
      <c r="N4" t="s">
        <v>443</v>
      </c>
      <c r="O4" t="s">
        <v>145</v>
      </c>
    </row>
    <row r="5" spans="1:15" x14ac:dyDescent="0.25">
      <c r="A5" t="s">
        <v>1178</v>
      </c>
      <c r="B5" t="s">
        <v>31</v>
      </c>
      <c r="C5" t="s">
        <v>146</v>
      </c>
      <c r="D5">
        <v>1271</v>
      </c>
      <c r="E5" t="s">
        <v>1175</v>
      </c>
      <c r="F5" t="s">
        <v>127</v>
      </c>
      <c r="G5" t="s">
        <v>128</v>
      </c>
      <c r="H5" t="s">
        <v>129</v>
      </c>
      <c r="I5" t="s">
        <v>130</v>
      </c>
      <c r="J5" t="s">
        <v>132</v>
      </c>
      <c r="K5" t="s">
        <v>125</v>
      </c>
      <c r="L5" s="219">
        <v>43820</v>
      </c>
      <c r="M5" s="219">
        <v>43999</v>
      </c>
      <c r="N5" t="s">
        <v>446</v>
      </c>
      <c r="O5" t="s">
        <v>145</v>
      </c>
    </row>
    <row r="6" spans="1:15" x14ac:dyDescent="0.25">
      <c r="A6" t="s">
        <v>1179</v>
      </c>
      <c r="B6" t="s">
        <v>31</v>
      </c>
      <c r="C6" t="s">
        <v>149</v>
      </c>
      <c r="D6">
        <v>2181</v>
      </c>
      <c r="E6" t="s">
        <v>150</v>
      </c>
      <c r="F6" t="s">
        <v>151</v>
      </c>
      <c r="G6" t="s">
        <v>152</v>
      </c>
      <c r="H6" t="s">
        <v>153</v>
      </c>
      <c r="I6" t="s">
        <v>154</v>
      </c>
      <c r="J6" t="s">
        <v>155</v>
      </c>
      <c r="K6" t="s">
        <v>135</v>
      </c>
      <c r="L6" s="219">
        <v>43830</v>
      </c>
      <c r="M6" s="219">
        <v>45290</v>
      </c>
      <c r="N6" t="s">
        <v>449</v>
      </c>
      <c r="O6" t="s">
        <v>156</v>
      </c>
    </row>
    <row r="7" spans="1:15" x14ac:dyDescent="0.25">
      <c r="A7" t="s">
        <v>1180</v>
      </c>
      <c r="B7" t="s">
        <v>31</v>
      </c>
      <c r="C7" t="s">
        <v>157</v>
      </c>
      <c r="D7">
        <v>1271</v>
      </c>
      <c r="E7" t="s">
        <v>1175</v>
      </c>
      <c r="F7" t="s">
        <v>127</v>
      </c>
      <c r="G7" t="s">
        <v>128</v>
      </c>
      <c r="H7" t="s">
        <v>129</v>
      </c>
      <c r="I7" t="s">
        <v>130</v>
      </c>
      <c r="J7" t="s">
        <v>158</v>
      </c>
      <c r="K7" t="s">
        <v>135</v>
      </c>
      <c r="L7" s="219">
        <v>44043</v>
      </c>
      <c r="M7" s="219">
        <v>45291</v>
      </c>
      <c r="N7" t="s">
        <v>1181</v>
      </c>
      <c r="O7" t="s">
        <v>133</v>
      </c>
    </row>
    <row r="8" spans="1:15" x14ac:dyDescent="0.25">
      <c r="A8" t="s">
        <v>1182</v>
      </c>
      <c r="B8" t="s">
        <v>31</v>
      </c>
      <c r="C8" t="s">
        <v>159</v>
      </c>
      <c r="D8">
        <v>1691</v>
      </c>
      <c r="E8" t="s">
        <v>136</v>
      </c>
      <c r="F8" t="s">
        <v>137</v>
      </c>
      <c r="G8" t="s">
        <v>138</v>
      </c>
      <c r="H8" t="s">
        <v>139</v>
      </c>
      <c r="I8" t="s">
        <v>140</v>
      </c>
      <c r="J8" t="s">
        <v>160</v>
      </c>
      <c r="K8" t="s">
        <v>1183</v>
      </c>
      <c r="L8" s="219">
        <v>44209</v>
      </c>
      <c r="M8" s="219">
        <v>44388</v>
      </c>
      <c r="N8" t="s">
        <v>472</v>
      </c>
      <c r="O8" t="s">
        <v>161</v>
      </c>
    </row>
    <row r="9" spans="1:15" x14ac:dyDescent="0.25">
      <c r="A9" t="s">
        <v>1184</v>
      </c>
      <c r="B9" t="s">
        <v>31</v>
      </c>
      <c r="C9" t="s">
        <v>162</v>
      </c>
      <c r="D9">
        <v>1691</v>
      </c>
      <c r="E9" t="s">
        <v>136</v>
      </c>
      <c r="F9" t="s">
        <v>137</v>
      </c>
      <c r="G9" t="s">
        <v>138</v>
      </c>
      <c r="H9" t="s">
        <v>139</v>
      </c>
      <c r="I9" t="s">
        <v>140</v>
      </c>
      <c r="J9" t="s">
        <v>160</v>
      </c>
      <c r="K9" t="s">
        <v>135</v>
      </c>
      <c r="L9" s="219">
        <v>44389</v>
      </c>
      <c r="M9" s="219">
        <v>44754</v>
      </c>
      <c r="N9" t="s">
        <v>474</v>
      </c>
      <c r="O9" t="s">
        <v>161</v>
      </c>
    </row>
    <row r="10" spans="1:15" x14ac:dyDescent="0.25">
      <c r="A10" t="s">
        <v>480</v>
      </c>
      <c r="B10" t="s">
        <v>31</v>
      </c>
      <c r="C10" t="s">
        <v>165</v>
      </c>
      <c r="D10">
        <v>1691</v>
      </c>
      <c r="E10" t="s">
        <v>136</v>
      </c>
      <c r="F10" t="s">
        <v>137</v>
      </c>
      <c r="G10" t="s">
        <v>138</v>
      </c>
      <c r="H10" t="s">
        <v>139</v>
      </c>
      <c r="I10" t="s">
        <v>140</v>
      </c>
      <c r="J10" s="219" t="s">
        <v>167</v>
      </c>
      <c r="L10" s="219">
        <v>45266</v>
      </c>
      <c r="M10" s="219">
        <v>46012</v>
      </c>
      <c r="N10" t="s">
        <v>161</v>
      </c>
    </row>
    <row r="11" spans="1:15" x14ac:dyDescent="0.25">
      <c r="A11" t="s">
        <v>482</v>
      </c>
      <c r="B11" t="s">
        <v>31</v>
      </c>
      <c r="C11" t="s">
        <v>168</v>
      </c>
      <c r="D11">
        <v>1691</v>
      </c>
      <c r="E11" t="s">
        <v>136</v>
      </c>
      <c r="F11" t="s">
        <v>137</v>
      </c>
      <c r="G11" t="s">
        <v>169</v>
      </c>
      <c r="H11" t="s">
        <v>170</v>
      </c>
      <c r="I11" t="s">
        <v>171</v>
      </c>
      <c r="J11" s="219" t="s">
        <v>172</v>
      </c>
      <c r="L11" s="219">
        <v>45267</v>
      </c>
      <c r="M11" s="219">
        <v>46126</v>
      </c>
      <c r="N11" t="s">
        <v>161</v>
      </c>
    </row>
    <row r="12" spans="1:15" x14ac:dyDescent="0.25">
      <c r="A12" t="s">
        <v>1185</v>
      </c>
      <c r="B12" t="s">
        <v>29</v>
      </c>
      <c r="C12" t="s">
        <v>173</v>
      </c>
      <c r="D12">
        <v>1481</v>
      </c>
      <c r="E12" t="s">
        <v>174</v>
      </c>
      <c r="F12" t="s">
        <v>175</v>
      </c>
      <c r="G12" t="s">
        <v>176</v>
      </c>
      <c r="H12" t="s">
        <v>177</v>
      </c>
      <c r="I12" t="s">
        <v>178</v>
      </c>
      <c r="J12" t="s">
        <v>179</v>
      </c>
      <c r="K12" t="s">
        <v>1183</v>
      </c>
      <c r="L12" s="219">
        <v>38531</v>
      </c>
      <c r="M12" s="219">
        <v>38896</v>
      </c>
    </row>
    <row r="13" spans="1:15" x14ac:dyDescent="0.25">
      <c r="A13" t="s">
        <v>1186</v>
      </c>
      <c r="B13" t="s">
        <v>29</v>
      </c>
      <c r="C13" t="s">
        <v>180</v>
      </c>
      <c r="D13">
        <v>1451</v>
      </c>
      <c r="E13" t="s">
        <v>181</v>
      </c>
      <c r="F13" t="s">
        <v>182</v>
      </c>
      <c r="G13" t="s">
        <v>138</v>
      </c>
      <c r="H13" t="s">
        <v>183</v>
      </c>
      <c r="I13" t="s">
        <v>140</v>
      </c>
      <c r="J13" t="s">
        <v>184</v>
      </c>
      <c r="K13" t="s">
        <v>1183</v>
      </c>
      <c r="L13" s="219">
        <v>38609</v>
      </c>
      <c r="M13" s="219">
        <v>42429</v>
      </c>
    </row>
    <row r="14" spans="1:15" x14ac:dyDescent="0.25">
      <c r="A14" t="s">
        <v>1187</v>
      </c>
      <c r="B14" t="s">
        <v>29</v>
      </c>
      <c r="C14" t="s">
        <v>185</v>
      </c>
      <c r="D14">
        <v>2111</v>
      </c>
      <c r="E14" t="s">
        <v>186</v>
      </c>
      <c r="F14" t="s">
        <v>187</v>
      </c>
      <c r="G14" t="s">
        <v>188</v>
      </c>
      <c r="H14" t="s">
        <v>189</v>
      </c>
      <c r="I14" t="s">
        <v>190</v>
      </c>
      <c r="J14" t="s">
        <v>1188</v>
      </c>
      <c r="K14" t="s">
        <v>1183</v>
      </c>
      <c r="L14" s="219">
        <v>38617</v>
      </c>
      <c r="M14" s="219">
        <v>38950</v>
      </c>
    </row>
    <row r="15" spans="1:15" x14ac:dyDescent="0.25">
      <c r="A15" t="s">
        <v>1189</v>
      </c>
      <c r="B15" t="s">
        <v>29</v>
      </c>
      <c r="C15" t="s">
        <v>192</v>
      </c>
      <c r="D15">
        <v>1481</v>
      </c>
      <c r="E15" t="s">
        <v>174</v>
      </c>
      <c r="F15" t="s">
        <v>175</v>
      </c>
      <c r="G15" t="s">
        <v>193</v>
      </c>
      <c r="H15" t="s">
        <v>194</v>
      </c>
      <c r="I15" t="s">
        <v>195</v>
      </c>
      <c r="J15" t="s">
        <v>1190</v>
      </c>
      <c r="K15" t="s">
        <v>1183</v>
      </c>
      <c r="L15" s="219">
        <v>38677</v>
      </c>
      <c r="M15" s="219">
        <v>39185</v>
      </c>
    </row>
    <row r="16" spans="1:15" x14ac:dyDescent="0.25">
      <c r="A16" t="s">
        <v>1191</v>
      </c>
      <c r="B16" t="s">
        <v>29</v>
      </c>
      <c r="C16" t="s">
        <v>197</v>
      </c>
      <c r="D16">
        <v>2211</v>
      </c>
      <c r="E16" t="s">
        <v>198</v>
      </c>
      <c r="F16" t="s">
        <v>199</v>
      </c>
      <c r="G16" t="s">
        <v>1192</v>
      </c>
      <c r="H16" t="s">
        <v>201</v>
      </c>
      <c r="I16" t="s">
        <v>202</v>
      </c>
      <c r="J16" t="s">
        <v>203</v>
      </c>
      <c r="K16" t="s">
        <v>1193</v>
      </c>
      <c r="L16" s="219">
        <v>38687</v>
      </c>
      <c r="M16" s="219">
        <v>42369</v>
      </c>
    </row>
    <row r="17" spans="1:13" x14ac:dyDescent="0.25">
      <c r="A17" t="s">
        <v>1194</v>
      </c>
      <c r="B17" t="s">
        <v>29</v>
      </c>
      <c r="C17" t="s">
        <v>204</v>
      </c>
      <c r="D17">
        <v>2181</v>
      </c>
      <c r="E17" t="s">
        <v>150</v>
      </c>
      <c r="F17" t="s">
        <v>151</v>
      </c>
      <c r="G17" t="s">
        <v>205</v>
      </c>
      <c r="H17" t="s">
        <v>206</v>
      </c>
      <c r="I17" t="s">
        <v>207</v>
      </c>
      <c r="J17" t="s">
        <v>208</v>
      </c>
      <c r="K17" t="s">
        <v>1183</v>
      </c>
      <c r="L17" s="219">
        <v>38709</v>
      </c>
      <c r="M17" s="219">
        <v>42369</v>
      </c>
    </row>
    <row r="18" spans="1:13" x14ac:dyDescent="0.25">
      <c r="A18" t="s">
        <v>1195</v>
      </c>
      <c r="B18" t="s">
        <v>29</v>
      </c>
      <c r="C18" t="s">
        <v>209</v>
      </c>
      <c r="D18">
        <v>2181</v>
      </c>
      <c r="E18" t="s">
        <v>1196</v>
      </c>
      <c r="F18" t="s">
        <v>151</v>
      </c>
      <c r="G18" t="s">
        <v>210</v>
      </c>
      <c r="H18" t="s">
        <v>211</v>
      </c>
      <c r="I18" t="s">
        <v>130</v>
      </c>
      <c r="J18" t="s">
        <v>212</v>
      </c>
      <c r="K18" t="s">
        <v>1193</v>
      </c>
      <c r="L18" s="219">
        <v>38873</v>
      </c>
      <c r="M18" s="219">
        <v>39479</v>
      </c>
    </row>
    <row r="19" spans="1:13" x14ac:dyDescent="0.25">
      <c r="A19" t="s">
        <v>1197</v>
      </c>
      <c r="B19" t="s">
        <v>29</v>
      </c>
      <c r="C19" t="s">
        <v>213</v>
      </c>
      <c r="D19">
        <v>1471</v>
      </c>
      <c r="E19" t="s">
        <v>214</v>
      </c>
      <c r="F19" t="s">
        <v>215</v>
      </c>
      <c r="G19" t="s">
        <v>216</v>
      </c>
      <c r="H19" t="s">
        <v>217</v>
      </c>
      <c r="I19" t="s">
        <v>218</v>
      </c>
      <c r="J19" t="s">
        <v>1198</v>
      </c>
      <c r="K19" t="s">
        <v>1183</v>
      </c>
      <c r="L19" s="219">
        <v>38874</v>
      </c>
      <c r="M19" s="219">
        <v>39422</v>
      </c>
    </row>
    <row r="20" spans="1:13" x14ac:dyDescent="0.25">
      <c r="A20" t="s">
        <v>1199</v>
      </c>
      <c r="B20" t="s">
        <v>29</v>
      </c>
      <c r="C20" t="s">
        <v>220</v>
      </c>
      <c r="D20">
        <v>1321</v>
      </c>
      <c r="E20" t="s">
        <v>221</v>
      </c>
      <c r="F20" t="s">
        <v>222</v>
      </c>
      <c r="G20" t="s">
        <v>223</v>
      </c>
      <c r="H20" t="s">
        <v>224</v>
      </c>
      <c r="I20" t="s">
        <v>225</v>
      </c>
      <c r="J20" t="s">
        <v>226</v>
      </c>
      <c r="K20" t="s">
        <v>1183</v>
      </c>
      <c r="L20" s="219">
        <v>38875</v>
      </c>
      <c r="M20" s="219">
        <v>39232</v>
      </c>
    </row>
    <row r="21" spans="1:13" x14ac:dyDescent="0.25">
      <c r="A21" t="s">
        <v>1200</v>
      </c>
      <c r="B21" t="s">
        <v>29</v>
      </c>
      <c r="C21" t="s">
        <v>227</v>
      </c>
      <c r="D21">
        <v>1321</v>
      </c>
      <c r="E21" t="s">
        <v>221</v>
      </c>
      <c r="F21" t="s">
        <v>222</v>
      </c>
      <c r="G21" t="s">
        <v>228</v>
      </c>
      <c r="H21" t="s">
        <v>229</v>
      </c>
      <c r="I21" t="s">
        <v>230</v>
      </c>
      <c r="J21" t="s">
        <v>231</v>
      </c>
      <c r="K21" t="s">
        <v>1183</v>
      </c>
      <c r="L21" s="219">
        <v>38875</v>
      </c>
      <c r="M21" s="219">
        <v>39330</v>
      </c>
    </row>
    <row r="22" spans="1:13" x14ac:dyDescent="0.25">
      <c r="A22" t="s">
        <v>1201</v>
      </c>
      <c r="B22" t="s">
        <v>29</v>
      </c>
      <c r="C22" t="s">
        <v>232</v>
      </c>
      <c r="D22">
        <v>1501</v>
      </c>
      <c r="E22" t="s">
        <v>233</v>
      </c>
      <c r="F22" t="s">
        <v>234</v>
      </c>
      <c r="G22" t="s">
        <v>235</v>
      </c>
      <c r="H22" t="s">
        <v>236</v>
      </c>
      <c r="I22" t="s">
        <v>237</v>
      </c>
      <c r="J22" t="s">
        <v>238</v>
      </c>
      <c r="K22" t="s">
        <v>1183</v>
      </c>
      <c r="L22" s="219">
        <v>38917</v>
      </c>
      <c r="M22" s="219">
        <v>39352</v>
      </c>
    </row>
    <row r="23" spans="1:13" x14ac:dyDescent="0.25">
      <c r="A23" t="s">
        <v>1202</v>
      </c>
      <c r="B23" t="s">
        <v>29</v>
      </c>
      <c r="C23" t="s">
        <v>239</v>
      </c>
      <c r="D23">
        <v>1261</v>
      </c>
      <c r="E23" t="s">
        <v>240</v>
      </c>
      <c r="F23" t="s">
        <v>241</v>
      </c>
      <c r="G23" t="s">
        <v>242</v>
      </c>
      <c r="H23" t="s">
        <v>243</v>
      </c>
      <c r="I23" t="s">
        <v>244</v>
      </c>
      <c r="J23" t="s">
        <v>245</v>
      </c>
      <c r="K23" t="s">
        <v>1183</v>
      </c>
      <c r="L23" s="219">
        <v>39078</v>
      </c>
      <c r="M23" s="219">
        <v>40178</v>
      </c>
    </row>
    <row r="24" spans="1:13" x14ac:dyDescent="0.25">
      <c r="A24" t="s">
        <v>1203</v>
      </c>
      <c r="B24" t="s">
        <v>29</v>
      </c>
      <c r="C24" t="s">
        <v>246</v>
      </c>
      <c r="D24">
        <v>1451</v>
      </c>
      <c r="E24" t="s">
        <v>181</v>
      </c>
      <c r="F24" t="s">
        <v>182</v>
      </c>
      <c r="G24" t="s">
        <v>247</v>
      </c>
      <c r="H24" t="s">
        <v>248</v>
      </c>
      <c r="I24" t="s">
        <v>249</v>
      </c>
      <c r="J24" t="s">
        <v>250</v>
      </c>
      <c r="K24" t="s">
        <v>1183</v>
      </c>
      <c r="L24" s="219">
        <v>39114</v>
      </c>
      <c r="M24" s="219">
        <v>40266</v>
      </c>
    </row>
    <row r="25" spans="1:13" x14ac:dyDescent="0.25">
      <c r="A25" t="s">
        <v>1204</v>
      </c>
      <c r="B25" t="s">
        <v>29</v>
      </c>
      <c r="C25" t="s">
        <v>251</v>
      </c>
      <c r="D25">
        <v>1531</v>
      </c>
      <c r="E25" t="s">
        <v>252</v>
      </c>
      <c r="F25" t="s">
        <v>253</v>
      </c>
      <c r="G25" t="s">
        <v>254</v>
      </c>
      <c r="H25" t="s">
        <v>255</v>
      </c>
      <c r="I25" t="s">
        <v>256</v>
      </c>
      <c r="J25" t="s">
        <v>257</v>
      </c>
      <c r="K25" t="s">
        <v>1183</v>
      </c>
      <c r="L25" s="219">
        <v>39136</v>
      </c>
      <c r="M25" s="219">
        <v>39752</v>
      </c>
    </row>
    <row r="26" spans="1:13" x14ac:dyDescent="0.25">
      <c r="A26" t="s">
        <v>1205</v>
      </c>
      <c r="B26" t="s">
        <v>29</v>
      </c>
      <c r="C26" t="s">
        <v>258</v>
      </c>
      <c r="D26">
        <v>1531</v>
      </c>
      <c r="E26" t="s">
        <v>252</v>
      </c>
      <c r="F26" t="s">
        <v>253</v>
      </c>
      <c r="G26" t="s">
        <v>259</v>
      </c>
      <c r="H26" t="s">
        <v>260</v>
      </c>
      <c r="I26" t="s">
        <v>261</v>
      </c>
      <c r="J26" t="s">
        <v>262</v>
      </c>
      <c r="K26" t="s">
        <v>1183</v>
      </c>
      <c r="L26" s="219">
        <v>39171</v>
      </c>
      <c r="M26" s="219">
        <v>39782</v>
      </c>
    </row>
    <row r="27" spans="1:13" x14ac:dyDescent="0.25">
      <c r="A27" t="s">
        <v>1206</v>
      </c>
      <c r="B27" t="s">
        <v>29</v>
      </c>
      <c r="C27" t="s">
        <v>263</v>
      </c>
      <c r="D27">
        <v>1481</v>
      </c>
      <c r="E27" t="s">
        <v>174</v>
      </c>
      <c r="F27" t="s">
        <v>175</v>
      </c>
      <c r="G27" t="s">
        <v>264</v>
      </c>
      <c r="H27" t="s">
        <v>265</v>
      </c>
      <c r="I27" t="s">
        <v>266</v>
      </c>
      <c r="J27" t="s">
        <v>1207</v>
      </c>
      <c r="K27" t="s">
        <v>1193</v>
      </c>
      <c r="L27" s="219">
        <v>39287</v>
      </c>
      <c r="M27" s="219">
        <v>39903</v>
      </c>
    </row>
    <row r="28" spans="1:13" x14ac:dyDescent="0.25">
      <c r="A28" t="s">
        <v>1208</v>
      </c>
      <c r="B28" t="s">
        <v>29</v>
      </c>
      <c r="C28" t="s">
        <v>268</v>
      </c>
      <c r="D28">
        <v>1491</v>
      </c>
      <c r="E28" t="s">
        <v>269</v>
      </c>
      <c r="F28" t="s">
        <v>270</v>
      </c>
      <c r="G28" t="s">
        <v>271</v>
      </c>
      <c r="H28" t="s">
        <v>272</v>
      </c>
      <c r="I28" t="s">
        <v>1209</v>
      </c>
      <c r="J28" t="s">
        <v>274</v>
      </c>
      <c r="K28" t="s">
        <v>1183</v>
      </c>
      <c r="L28" s="219">
        <v>39330</v>
      </c>
      <c r="M28" s="219">
        <v>42004</v>
      </c>
    </row>
    <row r="29" spans="1:13" x14ac:dyDescent="0.25">
      <c r="A29" t="s">
        <v>1210</v>
      </c>
      <c r="B29" t="s">
        <v>29</v>
      </c>
      <c r="C29" t="s">
        <v>275</v>
      </c>
      <c r="D29">
        <v>1501</v>
      </c>
      <c r="E29" t="s">
        <v>233</v>
      </c>
      <c r="F29" t="s">
        <v>234</v>
      </c>
      <c r="G29" t="s">
        <v>276</v>
      </c>
      <c r="H29" t="s">
        <v>277</v>
      </c>
      <c r="I29" t="s">
        <v>278</v>
      </c>
      <c r="J29" t="s">
        <v>279</v>
      </c>
      <c r="K29" t="s">
        <v>1183</v>
      </c>
      <c r="L29" s="219">
        <v>39370</v>
      </c>
      <c r="M29" s="219">
        <v>40574</v>
      </c>
    </row>
    <row r="30" spans="1:13" x14ac:dyDescent="0.25">
      <c r="A30" t="s">
        <v>1211</v>
      </c>
      <c r="B30" t="s">
        <v>29</v>
      </c>
      <c r="C30" t="s">
        <v>280</v>
      </c>
      <c r="D30">
        <v>1271</v>
      </c>
      <c r="E30" t="s">
        <v>126</v>
      </c>
      <c r="F30" t="s">
        <v>127</v>
      </c>
      <c r="G30" t="s">
        <v>128</v>
      </c>
      <c r="H30" t="s">
        <v>129</v>
      </c>
      <c r="I30" t="s">
        <v>130</v>
      </c>
      <c r="J30" t="s">
        <v>281</v>
      </c>
      <c r="K30" t="s">
        <v>1183</v>
      </c>
      <c r="L30" s="219">
        <v>39476</v>
      </c>
      <c r="M30" s="219">
        <v>43464</v>
      </c>
    </row>
    <row r="31" spans="1:13" x14ac:dyDescent="0.25">
      <c r="A31" t="s">
        <v>1212</v>
      </c>
      <c r="B31" t="s">
        <v>29</v>
      </c>
      <c r="C31" t="s">
        <v>282</v>
      </c>
      <c r="D31">
        <v>2091</v>
      </c>
      <c r="E31" t="s">
        <v>283</v>
      </c>
      <c r="F31" t="s">
        <v>284</v>
      </c>
      <c r="G31" t="s">
        <v>285</v>
      </c>
      <c r="H31" t="s">
        <v>286</v>
      </c>
      <c r="I31" t="s">
        <v>287</v>
      </c>
      <c r="J31" t="s">
        <v>288</v>
      </c>
      <c r="K31" t="s">
        <v>1183</v>
      </c>
      <c r="L31" s="219">
        <v>39604</v>
      </c>
      <c r="M31" s="219">
        <v>41305</v>
      </c>
    </row>
    <row r="32" spans="1:13" x14ac:dyDescent="0.25">
      <c r="A32" t="s">
        <v>1213</v>
      </c>
      <c r="B32" t="s">
        <v>29</v>
      </c>
      <c r="C32" t="s">
        <v>289</v>
      </c>
      <c r="D32">
        <v>1481</v>
      </c>
      <c r="E32" t="s">
        <v>1214</v>
      </c>
      <c r="F32" t="s">
        <v>175</v>
      </c>
      <c r="G32" t="s">
        <v>290</v>
      </c>
      <c r="H32" t="s">
        <v>291</v>
      </c>
      <c r="I32" t="s">
        <v>292</v>
      </c>
      <c r="J32" t="s">
        <v>293</v>
      </c>
      <c r="K32" t="s">
        <v>1183</v>
      </c>
      <c r="L32" s="219">
        <v>39605</v>
      </c>
      <c r="M32" s="219">
        <v>40178</v>
      </c>
    </row>
    <row r="33" spans="1:13" x14ac:dyDescent="0.25">
      <c r="A33" t="s">
        <v>1215</v>
      </c>
      <c r="B33" t="s">
        <v>29</v>
      </c>
      <c r="C33" t="s">
        <v>294</v>
      </c>
      <c r="D33">
        <v>2091</v>
      </c>
      <c r="E33" t="s">
        <v>283</v>
      </c>
      <c r="F33" t="s">
        <v>284</v>
      </c>
      <c r="G33" t="s">
        <v>295</v>
      </c>
      <c r="H33" t="s">
        <v>296</v>
      </c>
      <c r="I33" t="s">
        <v>297</v>
      </c>
      <c r="J33" t="s">
        <v>298</v>
      </c>
      <c r="K33" t="s">
        <v>1183</v>
      </c>
      <c r="L33" s="219">
        <v>39666</v>
      </c>
      <c r="M33" s="219">
        <v>42369</v>
      </c>
    </row>
    <row r="34" spans="1:13" x14ac:dyDescent="0.25">
      <c r="A34" t="s">
        <v>1216</v>
      </c>
      <c r="B34" t="s">
        <v>29</v>
      </c>
      <c r="C34" t="s">
        <v>299</v>
      </c>
      <c r="D34">
        <v>1261</v>
      </c>
      <c r="E34" t="s">
        <v>240</v>
      </c>
      <c r="F34" t="s">
        <v>241</v>
      </c>
      <c r="G34" t="s">
        <v>205</v>
      </c>
      <c r="H34" t="s">
        <v>206</v>
      </c>
      <c r="I34" t="s">
        <v>207</v>
      </c>
      <c r="J34" t="s">
        <v>300</v>
      </c>
      <c r="K34" t="s">
        <v>1183</v>
      </c>
      <c r="L34" s="219">
        <v>39737</v>
      </c>
      <c r="M34" s="219">
        <v>42369</v>
      </c>
    </row>
    <row r="35" spans="1:13" x14ac:dyDescent="0.25">
      <c r="A35" t="s">
        <v>1217</v>
      </c>
      <c r="B35" t="s">
        <v>29</v>
      </c>
      <c r="C35" t="s">
        <v>301</v>
      </c>
      <c r="D35">
        <v>1451</v>
      </c>
      <c r="E35" t="s">
        <v>181</v>
      </c>
      <c r="F35" t="s">
        <v>182</v>
      </c>
      <c r="G35" t="s">
        <v>1218</v>
      </c>
      <c r="H35" t="s">
        <v>303</v>
      </c>
      <c r="I35" t="s">
        <v>304</v>
      </c>
      <c r="J35" t="s">
        <v>1219</v>
      </c>
      <c r="K35" t="s">
        <v>1183</v>
      </c>
      <c r="L35" s="219">
        <v>39891</v>
      </c>
      <c r="M35" s="219">
        <v>42004</v>
      </c>
    </row>
    <row r="36" spans="1:13" x14ac:dyDescent="0.25">
      <c r="A36" t="s">
        <v>1220</v>
      </c>
      <c r="B36" t="s">
        <v>29</v>
      </c>
      <c r="C36" t="s">
        <v>306</v>
      </c>
      <c r="D36">
        <v>1531</v>
      </c>
      <c r="E36" t="s">
        <v>252</v>
      </c>
      <c r="F36" t="s">
        <v>253</v>
      </c>
      <c r="G36" t="s">
        <v>307</v>
      </c>
      <c r="H36" t="s">
        <v>260</v>
      </c>
      <c r="I36" t="s">
        <v>261</v>
      </c>
      <c r="J36" t="s">
        <v>1221</v>
      </c>
      <c r="K36" t="s">
        <v>1183</v>
      </c>
      <c r="L36" s="219">
        <v>39890</v>
      </c>
      <c r="M36" s="219">
        <v>40543</v>
      </c>
    </row>
    <row r="37" spans="1:13" x14ac:dyDescent="0.25">
      <c r="A37" t="s">
        <v>1222</v>
      </c>
      <c r="B37" t="s">
        <v>29</v>
      </c>
      <c r="C37" t="s">
        <v>309</v>
      </c>
      <c r="D37">
        <v>1531</v>
      </c>
      <c r="E37" t="s">
        <v>252</v>
      </c>
      <c r="F37" t="s">
        <v>253</v>
      </c>
      <c r="G37" t="s">
        <v>310</v>
      </c>
      <c r="H37" t="s">
        <v>311</v>
      </c>
      <c r="I37" t="s">
        <v>312</v>
      </c>
      <c r="J37" t="s">
        <v>313</v>
      </c>
      <c r="K37" t="s">
        <v>1183</v>
      </c>
      <c r="L37" s="219">
        <v>39909</v>
      </c>
      <c r="M37" s="219">
        <v>40543</v>
      </c>
    </row>
    <row r="38" spans="1:13" x14ac:dyDescent="0.25">
      <c r="A38" t="s">
        <v>1223</v>
      </c>
      <c r="B38" t="s">
        <v>29</v>
      </c>
      <c r="C38" t="s">
        <v>314</v>
      </c>
      <c r="D38">
        <v>1481</v>
      </c>
      <c r="E38" t="s">
        <v>174</v>
      </c>
      <c r="F38" t="s">
        <v>175</v>
      </c>
      <c r="G38" t="s">
        <v>276</v>
      </c>
      <c r="H38" t="s">
        <v>277</v>
      </c>
      <c r="I38" t="s">
        <v>278</v>
      </c>
      <c r="J38" t="s">
        <v>1224</v>
      </c>
      <c r="K38" t="s">
        <v>1183</v>
      </c>
      <c r="L38" s="219">
        <v>39994</v>
      </c>
      <c r="M38" s="219">
        <v>40663</v>
      </c>
    </row>
    <row r="39" spans="1:13" x14ac:dyDescent="0.25">
      <c r="A39" t="s">
        <v>1225</v>
      </c>
      <c r="B39" t="s">
        <v>29</v>
      </c>
      <c r="C39" t="s">
        <v>316</v>
      </c>
      <c r="D39">
        <v>2091</v>
      </c>
      <c r="E39" t="s">
        <v>283</v>
      </c>
      <c r="F39" t="s">
        <v>284</v>
      </c>
      <c r="G39" t="s">
        <v>285</v>
      </c>
      <c r="H39" t="s">
        <v>286</v>
      </c>
      <c r="I39" t="s">
        <v>287</v>
      </c>
      <c r="J39" t="s">
        <v>317</v>
      </c>
      <c r="K39" t="s">
        <v>1183</v>
      </c>
      <c r="L39" s="219">
        <v>40347</v>
      </c>
      <c r="M39" s="219">
        <v>40908</v>
      </c>
    </row>
    <row r="40" spans="1:13" x14ac:dyDescent="0.25">
      <c r="A40" t="s">
        <v>1226</v>
      </c>
      <c r="B40" t="s">
        <v>29</v>
      </c>
      <c r="C40" t="s">
        <v>318</v>
      </c>
      <c r="D40">
        <v>1531</v>
      </c>
      <c r="E40" t="s">
        <v>1227</v>
      </c>
      <c r="F40" t="s">
        <v>253</v>
      </c>
      <c r="G40" t="s">
        <v>307</v>
      </c>
      <c r="H40" t="s">
        <v>260</v>
      </c>
      <c r="I40" t="s">
        <v>261</v>
      </c>
      <c r="J40" t="s">
        <v>319</v>
      </c>
      <c r="K40" t="s">
        <v>1183</v>
      </c>
      <c r="L40" s="219">
        <v>40541</v>
      </c>
      <c r="M40" s="219">
        <v>41274</v>
      </c>
    </row>
    <row r="41" spans="1:13" x14ac:dyDescent="0.25">
      <c r="A41" t="s">
        <v>1228</v>
      </c>
      <c r="B41" t="s">
        <v>29</v>
      </c>
      <c r="C41" t="s">
        <v>320</v>
      </c>
      <c r="D41">
        <v>1501</v>
      </c>
      <c r="E41" t="s">
        <v>1229</v>
      </c>
      <c r="F41" t="s">
        <v>234</v>
      </c>
      <c r="G41" t="s">
        <v>321</v>
      </c>
      <c r="H41" t="s">
        <v>322</v>
      </c>
      <c r="I41" t="s">
        <v>323</v>
      </c>
      <c r="J41" t="s">
        <v>324</v>
      </c>
      <c r="K41" t="s">
        <v>1183</v>
      </c>
      <c r="L41" s="219">
        <v>40525</v>
      </c>
      <c r="M41" s="219">
        <v>40968</v>
      </c>
    </row>
    <row r="42" spans="1:13" x14ac:dyDescent="0.25">
      <c r="A42" t="s">
        <v>1230</v>
      </c>
      <c r="B42" t="s">
        <v>29</v>
      </c>
      <c r="C42" t="s">
        <v>325</v>
      </c>
      <c r="D42">
        <v>1501</v>
      </c>
      <c r="E42" t="s">
        <v>233</v>
      </c>
      <c r="F42" t="s">
        <v>234</v>
      </c>
      <c r="G42" t="s">
        <v>321</v>
      </c>
      <c r="H42" t="s">
        <v>322</v>
      </c>
      <c r="I42" t="s">
        <v>323</v>
      </c>
      <c r="J42" t="s">
        <v>326</v>
      </c>
      <c r="K42" t="s">
        <v>1183</v>
      </c>
      <c r="L42" s="219">
        <v>40675</v>
      </c>
      <c r="M42" s="219">
        <v>41029</v>
      </c>
    </row>
    <row r="43" spans="1:13" x14ac:dyDescent="0.25">
      <c r="A43" t="s">
        <v>1231</v>
      </c>
      <c r="B43" t="s">
        <v>29</v>
      </c>
      <c r="C43" t="s">
        <v>327</v>
      </c>
      <c r="D43">
        <v>1271</v>
      </c>
      <c r="E43" t="s">
        <v>126</v>
      </c>
      <c r="F43" t="s">
        <v>127</v>
      </c>
      <c r="G43" t="s">
        <v>205</v>
      </c>
      <c r="H43" t="s">
        <v>206</v>
      </c>
      <c r="I43" t="s">
        <v>207</v>
      </c>
      <c r="J43" t="s">
        <v>328</v>
      </c>
      <c r="K43" t="s">
        <v>1193</v>
      </c>
      <c r="L43" s="219">
        <v>41083</v>
      </c>
      <c r="M43" s="219">
        <v>42082</v>
      </c>
    </row>
    <row r="44" spans="1:13" x14ac:dyDescent="0.25">
      <c r="A44" t="s">
        <v>1232</v>
      </c>
      <c r="B44" t="s">
        <v>29</v>
      </c>
      <c r="C44" t="s">
        <v>329</v>
      </c>
      <c r="D44">
        <v>2091</v>
      </c>
      <c r="E44" t="s">
        <v>283</v>
      </c>
      <c r="F44" t="s">
        <v>284</v>
      </c>
      <c r="G44" t="s">
        <v>295</v>
      </c>
      <c r="H44" t="s">
        <v>296</v>
      </c>
      <c r="I44" t="s">
        <v>297</v>
      </c>
      <c r="J44" t="s">
        <v>332</v>
      </c>
      <c r="K44" t="s">
        <v>1183</v>
      </c>
      <c r="L44" s="219">
        <v>41352</v>
      </c>
      <c r="M44" s="219">
        <v>42369</v>
      </c>
    </row>
    <row r="45" spans="1:13" x14ac:dyDescent="0.25">
      <c r="A45" t="s">
        <v>1233</v>
      </c>
      <c r="B45" t="s">
        <v>29</v>
      </c>
      <c r="C45" t="s">
        <v>333</v>
      </c>
      <c r="D45">
        <v>1501</v>
      </c>
      <c r="E45" t="s">
        <v>233</v>
      </c>
      <c r="F45" t="s">
        <v>234</v>
      </c>
      <c r="G45" t="s">
        <v>1234</v>
      </c>
      <c r="H45" t="s">
        <v>335</v>
      </c>
      <c r="I45" t="s">
        <v>336</v>
      </c>
      <c r="J45" t="s">
        <v>337</v>
      </c>
      <c r="K45" t="s">
        <v>1183</v>
      </c>
      <c r="L45" s="219">
        <v>41422</v>
      </c>
      <c r="M45" s="219">
        <v>41882</v>
      </c>
    </row>
    <row r="46" spans="1:13" x14ac:dyDescent="0.25">
      <c r="A46" t="s">
        <v>1235</v>
      </c>
      <c r="B46" t="s">
        <v>29</v>
      </c>
      <c r="C46" t="s">
        <v>338</v>
      </c>
      <c r="D46">
        <v>1691</v>
      </c>
      <c r="E46" t="s">
        <v>339</v>
      </c>
      <c r="F46" t="s">
        <v>340</v>
      </c>
      <c r="G46" t="s">
        <v>341</v>
      </c>
      <c r="H46" t="s">
        <v>342</v>
      </c>
      <c r="I46" t="s">
        <v>343</v>
      </c>
      <c r="J46" t="s">
        <v>344</v>
      </c>
      <c r="K46" t="s">
        <v>1183</v>
      </c>
      <c r="L46" s="219">
        <v>42480</v>
      </c>
      <c r="M46" s="219">
        <v>42947</v>
      </c>
    </row>
    <row r="47" spans="1:13" x14ac:dyDescent="0.25">
      <c r="A47" t="s">
        <v>1236</v>
      </c>
      <c r="B47" t="s">
        <v>29</v>
      </c>
      <c r="C47" t="s">
        <v>345</v>
      </c>
      <c r="D47">
        <v>2181</v>
      </c>
      <c r="E47" t="s">
        <v>150</v>
      </c>
      <c r="F47" t="s">
        <v>151</v>
      </c>
      <c r="G47" t="s">
        <v>152</v>
      </c>
      <c r="H47" t="s">
        <v>153</v>
      </c>
      <c r="I47" t="s">
        <v>154</v>
      </c>
      <c r="J47" t="s">
        <v>1237</v>
      </c>
      <c r="K47" t="s">
        <v>1183</v>
      </c>
      <c r="L47" s="219">
        <v>42538</v>
      </c>
      <c r="M47" s="219">
        <v>42901</v>
      </c>
    </row>
    <row r="48" spans="1:13" x14ac:dyDescent="0.25">
      <c r="A48" t="s">
        <v>1238</v>
      </c>
      <c r="B48" t="s">
        <v>29</v>
      </c>
      <c r="C48" t="s">
        <v>347</v>
      </c>
      <c r="D48">
        <v>2181</v>
      </c>
      <c r="E48" t="s">
        <v>150</v>
      </c>
      <c r="F48" t="s">
        <v>151</v>
      </c>
      <c r="G48" t="s">
        <v>152</v>
      </c>
      <c r="H48" t="s">
        <v>153</v>
      </c>
      <c r="I48" t="s">
        <v>154</v>
      </c>
      <c r="J48" t="s">
        <v>348</v>
      </c>
      <c r="K48" t="s">
        <v>1183</v>
      </c>
      <c r="L48" s="219">
        <v>42538</v>
      </c>
      <c r="M48" s="219">
        <v>42901</v>
      </c>
    </row>
    <row r="49" spans="1:15" x14ac:dyDescent="0.25">
      <c r="A49" t="s">
        <v>1239</v>
      </c>
      <c r="B49" t="s">
        <v>29</v>
      </c>
      <c r="C49" t="s">
        <v>349</v>
      </c>
      <c r="D49">
        <v>2181</v>
      </c>
      <c r="E49" t="s">
        <v>150</v>
      </c>
      <c r="F49" t="s">
        <v>151</v>
      </c>
      <c r="G49" t="s">
        <v>152</v>
      </c>
      <c r="H49" t="s">
        <v>153</v>
      </c>
      <c r="I49" t="s">
        <v>154</v>
      </c>
      <c r="J49" t="s">
        <v>350</v>
      </c>
      <c r="K49" t="s">
        <v>1183</v>
      </c>
      <c r="L49" s="219">
        <v>42581</v>
      </c>
      <c r="M49" s="219">
        <v>42764</v>
      </c>
    </row>
    <row r="50" spans="1:15" x14ac:dyDescent="0.25">
      <c r="A50" t="s">
        <v>1240</v>
      </c>
      <c r="B50" t="s">
        <v>29</v>
      </c>
      <c r="C50" t="s">
        <v>351</v>
      </c>
      <c r="D50">
        <v>1701</v>
      </c>
      <c r="E50" t="s">
        <v>352</v>
      </c>
      <c r="F50" t="s">
        <v>353</v>
      </c>
      <c r="G50" t="s">
        <v>138</v>
      </c>
      <c r="H50" t="s">
        <v>139</v>
      </c>
      <c r="I50" t="s">
        <v>140</v>
      </c>
      <c r="J50" t="s">
        <v>354</v>
      </c>
      <c r="K50" t="s">
        <v>1183</v>
      </c>
      <c r="L50" s="219">
        <v>42644</v>
      </c>
      <c r="M50" s="219">
        <v>42962</v>
      </c>
    </row>
    <row r="51" spans="1:15" x14ac:dyDescent="0.25">
      <c r="A51" t="s">
        <v>1241</v>
      </c>
      <c r="B51" t="s">
        <v>29</v>
      </c>
      <c r="C51" t="s">
        <v>355</v>
      </c>
      <c r="D51">
        <v>1671</v>
      </c>
      <c r="E51" t="s">
        <v>356</v>
      </c>
      <c r="F51" t="s">
        <v>357</v>
      </c>
      <c r="G51" t="s">
        <v>358</v>
      </c>
      <c r="H51" t="s">
        <v>359</v>
      </c>
      <c r="I51" t="s">
        <v>360</v>
      </c>
      <c r="J51" t="s">
        <v>361</v>
      </c>
      <c r="K51" t="s">
        <v>1183</v>
      </c>
      <c r="L51" s="219">
        <v>42822</v>
      </c>
      <c r="M51" s="219">
        <v>43187</v>
      </c>
    </row>
    <row r="52" spans="1:15" x14ac:dyDescent="0.25">
      <c r="A52" t="s">
        <v>1242</v>
      </c>
      <c r="B52" t="s">
        <v>29</v>
      </c>
      <c r="C52" t="s">
        <v>362</v>
      </c>
      <c r="D52">
        <v>2181</v>
      </c>
      <c r="E52" t="s">
        <v>150</v>
      </c>
      <c r="F52" t="s">
        <v>151</v>
      </c>
      <c r="G52" t="s">
        <v>152</v>
      </c>
      <c r="H52" t="s">
        <v>153</v>
      </c>
      <c r="I52" t="s">
        <v>154</v>
      </c>
      <c r="J52" t="s">
        <v>363</v>
      </c>
      <c r="K52" t="s">
        <v>1183</v>
      </c>
      <c r="L52" s="219">
        <v>42909</v>
      </c>
      <c r="M52" s="219">
        <v>43830</v>
      </c>
      <c r="N52" t="s">
        <v>525</v>
      </c>
      <c r="O52" t="s">
        <v>156</v>
      </c>
    </row>
    <row r="53" spans="1:15" x14ac:dyDescent="0.25">
      <c r="A53" t="s">
        <v>1243</v>
      </c>
      <c r="B53" t="s">
        <v>29</v>
      </c>
      <c r="C53" t="s">
        <v>364</v>
      </c>
      <c r="D53">
        <v>2181</v>
      </c>
      <c r="E53" t="s">
        <v>150</v>
      </c>
      <c r="F53" t="s">
        <v>151</v>
      </c>
      <c r="G53" t="s">
        <v>152</v>
      </c>
      <c r="H53" t="s">
        <v>153</v>
      </c>
      <c r="I53" t="s">
        <v>154</v>
      </c>
      <c r="J53" t="s">
        <v>365</v>
      </c>
      <c r="K53" t="s">
        <v>1183</v>
      </c>
      <c r="L53" s="219">
        <v>42909</v>
      </c>
      <c r="M53" s="219">
        <v>43830</v>
      </c>
      <c r="N53" t="s">
        <v>528</v>
      </c>
      <c r="O53" t="s">
        <v>156</v>
      </c>
    </row>
    <row r="54" spans="1:15" x14ac:dyDescent="0.25">
      <c r="A54" t="s">
        <v>1244</v>
      </c>
      <c r="B54" t="s">
        <v>29</v>
      </c>
      <c r="C54" t="s">
        <v>366</v>
      </c>
      <c r="D54">
        <v>2181</v>
      </c>
      <c r="E54" t="s">
        <v>150</v>
      </c>
      <c r="F54" t="s">
        <v>151</v>
      </c>
      <c r="G54" t="s">
        <v>152</v>
      </c>
      <c r="H54" t="s">
        <v>153</v>
      </c>
      <c r="I54" t="s">
        <v>154</v>
      </c>
      <c r="J54" t="s">
        <v>367</v>
      </c>
      <c r="K54" t="s">
        <v>1183</v>
      </c>
      <c r="L54" s="219">
        <v>42909</v>
      </c>
      <c r="M54" s="219">
        <v>43830</v>
      </c>
      <c r="N54" t="s">
        <v>531</v>
      </c>
      <c r="O54" t="s">
        <v>156</v>
      </c>
    </row>
    <row r="55" spans="1:15" x14ac:dyDescent="0.25">
      <c r="A55" t="s">
        <v>1245</v>
      </c>
      <c r="B55" t="s">
        <v>29</v>
      </c>
      <c r="C55" t="s">
        <v>368</v>
      </c>
      <c r="D55">
        <v>1691</v>
      </c>
      <c r="E55" t="s">
        <v>339</v>
      </c>
      <c r="F55" t="s">
        <v>340</v>
      </c>
      <c r="G55" t="s">
        <v>138</v>
      </c>
      <c r="H55" t="s">
        <v>139</v>
      </c>
      <c r="I55" t="s">
        <v>140</v>
      </c>
      <c r="J55" t="s">
        <v>141</v>
      </c>
      <c r="K55" t="s">
        <v>1183</v>
      </c>
      <c r="L55" s="219">
        <v>43075</v>
      </c>
      <c r="M55" s="219">
        <v>43987</v>
      </c>
      <c r="N55" t="s">
        <v>534</v>
      </c>
    </row>
    <row r="56" spans="1:15" x14ac:dyDescent="0.25">
      <c r="A56" t="s">
        <v>1246</v>
      </c>
      <c r="B56" t="s">
        <v>29</v>
      </c>
      <c r="C56" t="s">
        <v>369</v>
      </c>
      <c r="D56">
        <v>2201</v>
      </c>
      <c r="E56" t="s">
        <v>370</v>
      </c>
      <c r="F56" t="s">
        <v>371</v>
      </c>
      <c r="G56" t="s">
        <v>152</v>
      </c>
      <c r="H56" t="s">
        <v>153</v>
      </c>
      <c r="I56" t="s">
        <v>154</v>
      </c>
      <c r="J56" t="s">
        <v>1247</v>
      </c>
      <c r="K56" t="s">
        <v>1183</v>
      </c>
      <c r="L56" s="219">
        <v>43099</v>
      </c>
      <c r="M56" s="219">
        <v>44000</v>
      </c>
      <c r="N56" t="s">
        <v>537</v>
      </c>
      <c r="O56" t="s">
        <v>373</v>
      </c>
    </row>
    <row r="57" spans="1:15" x14ac:dyDescent="0.25">
      <c r="A57" t="s">
        <v>1248</v>
      </c>
      <c r="B57" t="s">
        <v>29</v>
      </c>
      <c r="C57" t="s">
        <v>374</v>
      </c>
      <c r="D57">
        <v>1671</v>
      </c>
      <c r="E57" t="s">
        <v>356</v>
      </c>
      <c r="F57" t="s">
        <v>357</v>
      </c>
      <c r="G57" t="s">
        <v>358</v>
      </c>
      <c r="H57" t="s">
        <v>359</v>
      </c>
      <c r="I57" t="s">
        <v>360</v>
      </c>
      <c r="J57" t="s">
        <v>375</v>
      </c>
      <c r="K57" t="s">
        <v>1183</v>
      </c>
      <c r="L57" s="219">
        <v>43141</v>
      </c>
      <c r="M57" s="219">
        <v>43830</v>
      </c>
      <c r="N57" t="s">
        <v>543</v>
      </c>
      <c r="O57" t="s">
        <v>376</v>
      </c>
    </row>
    <row r="58" spans="1:15" x14ac:dyDescent="0.25">
      <c r="A58" t="s">
        <v>1249</v>
      </c>
      <c r="B58" t="s">
        <v>29</v>
      </c>
      <c r="C58" t="s">
        <v>377</v>
      </c>
      <c r="D58">
        <v>1701</v>
      </c>
      <c r="E58" t="s">
        <v>352</v>
      </c>
      <c r="F58" t="s">
        <v>353</v>
      </c>
      <c r="G58" t="s">
        <v>138</v>
      </c>
      <c r="H58" t="s">
        <v>139</v>
      </c>
      <c r="I58" t="s">
        <v>140</v>
      </c>
      <c r="J58" t="s">
        <v>354</v>
      </c>
      <c r="K58" t="s">
        <v>1193</v>
      </c>
      <c r="L58" s="219">
        <v>43200</v>
      </c>
      <c r="M58" s="219">
        <v>43434</v>
      </c>
    </row>
    <row r="59" spans="1:15" x14ac:dyDescent="0.25">
      <c r="A59" t="s">
        <v>1250</v>
      </c>
      <c r="B59" t="s">
        <v>29</v>
      </c>
      <c r="C59" t="s">
        <v>378</v>
      </c>
      <c r="D59">
        <v>2091</v>
      </c>
      <c r="E59" t="s">
        <v>283</v>
      </c>
      <c r="F59" t="s">
        <v>284</v>
      </c>
      <c r="G59" t="s">
        <v>379</v>
      </c>
      <c r="H59" t="s">
        <v>380</v>
      </c>
      <c r="I59" t="s">
        <v>381</v>
      </c>
      <c r="J59" t="s">
        <v>382</v>
      </c>
      <c r="K59" t="s">
        <v>1193</v>
      </c>
      <c r="L59" s="219">
        <v>43223</v>
      </c>
      <c r="M59" s="219">
        <v>43984</v>
      </c>
      <c r="N59" t="s">
        <v>547</v>
      </c>
      <c r="O59" t="s">
        <v>383</v>
      </c>
    </row>
    <row r="60" spans="1:15" x14ac:dyDescent="0.25">
      <c r="A60" t="s">
        <v>1251</v>
      </c>
      <c r="B60" t="s">
        <v>29</v>
      </c>
      <c r="C60" t="s">
        <v>384</v>
      </c>
      <c r="D60">
        <v>1481</v>
      </c>
      <c r="E60" t="s">
        <v>174</v>
      </c>
      <c r="F60" t="s">
        <v>175</v>
      </c>
      <c r="G60" t="s">
        <v>358</v>
      </c>
      <c r="H60" t="s">
        <v>359</v>
      </c>
      <c r="I60" t="s">
        <v>360</v>
      </c>
      <c r="J60" t="s">
        <v>386</v>
      </c>
      <c r="K60" t="s">
        <v>1183</v>
      </c>
      <c r="L60" s="219">
        <v>43897</v>
      </c>
      <c r="M60" s="219">
        <v>43896</v>
      </c>
      <c r="N60" t="s">
        <v>550</v>
      </c>
      <c r="O60" t="s">
        <v>387</v>
      </c>
    </row>
    <row r="61" spans="1:15" x14ac:dyDescent="0.25">
      <c r="A61" t="s">
        <v>1252</v>
      </c>
      <c r="B61" t="s">
        <v>29</v>
      </c>
      <c r="C61" t="s">
        <v>388</v>
      </c>
      <c r="D61">
        <v>2201</v>
      </c>
      <c r="E61" t="s">
        <v>370</v>
      </c>
      <c r="F61" t="s">
        <v>371</v>
      </c>
      <c r="G61" t="s">
        <v>152</v>
      </c>
      <c r="H61" t="s">
        <v>153</v>
      </c>
      <c r="I61" t="s">
        <v>154</v>
      </c>
      <c r="J61" t="s">
        <v>1253</v>
      </c>
      <c r="K61" t="s">
        <v>1183</v>
      </c>
      <c r="L61" s="219">
        <v>44058</v>
      </c>
      <c r="M61" s="219">
        <v>44787</v>
      </c>
      <c r="N61" t="s">
        <v>555</v>
      </c>
      <c r="O61" t="s">
        <v>390</v>
      </c>
    </row>
    <row r="62" spans="1:15" x14ac:dyDescent="0.25">
      <c r="A62" t="s">
        <v>1254</v>
      </c>
      <c r="B62" t="s">
        <v>29</v>
      </c>
      <c r="C62" t="s">
        <v>391</v>
      </c>
      <c r="D62">
        <v>2101</v>
      </c>
      <c r="E62" t="s">
        <v>392</v>
      </c>
      <c r="F62" t="s">
        <v>393</v>
      </c>
      <c r="G62" t="s">
        <v>394</v>
      </c>
      <c r="H62" t="s">
        <v>395</v>
      </c>
      <c r="I62" t="s">
        <v>396</v>
      </c>
      <c r="J62" t="s">
        <v>398</v>
      </c>
      <c r="K62" t="s">
        <v>135</v>
      </c>
      <c r="L62" s="219">
        <v>44552</v>
      </c>
      <c r="M62" s="219">
        <v>46012</v>
      </c>
      <c r="N62" t="s">
        <v>565</v>
      </c>
      <c r="O62" t="s">
        <v>399</v>
      </c>
    </row>
    <row r="63" spans="1:15" x14ac:dyDescent="0.25">
      <c r="A63" t="s">
        <v>1255</v>
      </c>
      <c r="B63" t="s">
        <v>29</v>
      </c>
      <c r="C63" t="s">
        <v>400</v>
      </c>
      <c r="D63">
        <v>1481</v>
      </c>
      <c r="E63" t="s">
        <v>174</v>
      </c>
      <c r="F63" t="s">
        <v>175</v>
      </c>
      <c r="G63" t="s">
        <v>358</v>
      </c>
      <c r="H63" t="s">
        <v>359</v>
      </c>
      <c r="I63" t="s">
        <v>360</v>
      </c>
      <c r="J63" t="s">
        <v>401</v>
      </c>
      <c r="K63" t="s">
        <v>135</v>
      </c>
      <c r="L63" s="219">
        <v>45031</v>
      </c>
      <c r="M63" s="219">
        <v>46126</v>
      </c>
      <c r="N63" t="s">
        <v>402</v>
      </c>
    </row>
    <row r="64" spans="1:15" x14ac:dyDescent="0.25">
      <c r="A64" t="s">
        <v>571</v>
      </c>
      <c r="B64" t="s">
        <v>29</v>
      </c>
      <c r="C64" t="s">
        <v>403</v>
      </c>
      <c r="D64">
        <v>2181</v>
      </c>
      <c r="E64" t="s">
        <v>150</v>
      </c>
      <c r="F64" t="s">
        <v>151</v>
      </c>
      <c r="G64" t="s">
        <v>152</v>
      </c>
      <c r="H64" t="s">
        <v>153</v>
      </c>
      <c r="I64" t="s">
        <v>154</v>
      </c>
      <c r="J64" t="s">
        <v>404</v>
      </c>
      <c r="K64" t="s">
        <v>135</v>
      </c>
      <c r="L64" s="219">
        <v>45288</v>
      </c>
      <c r="M64" s="219">
        <v>47114</v>
      </c>
      <c r="N64" t="s">
        <v>405</v>
      </c>
    </row>
    <row r="65" spans="1:14" x14ac:dyDescent="0.25">
      <c r="A65" t="s">
        <v>1</v>
      </c>
      <c r="B65" t="s">
        <v>29</v>
      </c>
      <c r="C65" t="s">
        <v>406</v>
      </c>
      <c r="D65">
        <v>1481</v>
      </c>
      <c r="E65" t="s">
        <v>174</v>
      </c>
      <c r="F65" t="s">
        <v>175</v>
      </c>
      <c r="G65" t="s">
        <v>407</v>
      </c>
      <c r="H65" t="s">
        <v>408</v>
      </c>
      <c r="I65" t="s">
        <v>409</v>
      </c>
      <c r="J65" t="s">
        <v>410</v>
      </c>
      <c r="K65" t="s">
        <v>135</v>
      </c>
      <c r="L65" s="219">
        <v>45288</v>
      </c>
      <c r="M65" s="219">
        <v>47114</v>
      </c>
      <c r="N65" t="s">
        <v>402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208"/>
  <sheetViews>
    <sheetView topLeftCell="A174" workbookViewId="0">
      <selection activeCell="B309" sqref="B309"/>
    </sheetView>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1155</v>
      </c>
      <c r="B1" t="s">
        <v>1256</v>
      </c>
      <c r="C1" t="s">
        <v>1257</v>
      </c>
      <c r="D1" t="s">
        <v>1258</v>
      </c>
      <c r="E1" t="s">
        <v>1159</v>
      </c>
    </row>
    <row r="2" spans="1:5" x14ac:dyDescent="0.25">
      <c r="A2" t="s">
        <v>1185</v>
      </c>
      <c r="B2">
        <v>2005</v>
      </c>
      <c r="C2">
        <v>130332.2</v>
      </c>
      <c r="D2">
        <v>130332.2</v>
      </c>
    </row>
    <row r="3" spans="1:5" x14ac:dyDescent="0.25">
      <c r="A3" t="s">
        <v>1186</v>
      </c>
      <c r="B3">
        <v>2005</v>
      </c>
      <c r="C3">
        <v>3705703.8</v>
      </c>
      <c r="D3">
        <v>3705703.8</v>
      </c>
    </row>
    <row r="4" spans="1:5" x14ac:dyDescent="0.25">
      <c r="A4" t="s">
        <v>1187</v>
      </c>
      <c r="B4">
        <v>2005</v>
      </c>
      <c r="C4">
        <v>66680</v>
      </c>
      <c r="D4">
        <v>66680</v>
      </c>
    </row>
    <row r="5" spans="1:5" x14ac:dyDescent="0.25">
      <c r="A5" t="s">
        <v>1189</v>
      </c>
      <c r="B5">
        <v>2005</v>
      </c>
      <c r="C5">
        <v>1620000</v>
      </c>
      <c r="D5">
        <v>1620000</v>
      </c>
    </row>
    <row r="6" spans="1:5" x14ac:dyDescent="0.25">
      <c r="A6" t="s">
        <v>1191</v>
      </c>
      <c r="B6">
        <v>2005</v>
      </c>
      <c r="C6">
        <v>2700000</v>
      </c>
      <c r="D6">
        <v>2307717.41</v>
      </c>
    </row>
    <row r="7" spans="1:5" x14ac:dyDescent="0.25">
      <c r="A7" t="s">
        <v>1194</v>
      </c>
      <c r="B7">
        <v>2005</v>
      </c>
      <c r="C7">
        <v>461000</v>
      </c>
      <c r="D7">
        <v>461000</v>
      </c>
    </row>
    <row r="8" spans="1:5" x14ac:dyDescent="0.25">
      <c r="A8" t="s">
        <v>1185</v>
      </c>
      <c r="B8">
        <v>2006</v>
      </c>
      <c r="C8">
        <v>56306.6</v>
      </c>
      <c r="D8">
        <v>56306.6</v>
      </c>
    </row>
    <row r="9" spans="1:5" x14ac:dyDescent="0.25">
      <c r="A9" t="s">
        <v>1186</v>
      </c>
      <c r="B9">
        <v>2006</v>
      </c>
      <c r="C9">
        <v>2728933.38</v>
      </c>
      <c r="D9">
        <v>2274111.15</v>
      </c>
    </row>
    <row r="10" spans="1:5" x14ac:dyDescent="0.25">
      <c r="A10" t="s">
        <v>1187</v>
      </c>
      <c r="B10">
        <v>2006</v>
      </c>
      <c r="C10">
        <v>103320</v>
      </c>
      <c r="D10">
        <v>103320</v>
      </c>
    </row>
    <row r="11" spans="1:5" x14ac:dyDescent="0.25">
      <c r="A11" t="s">
        <v>1189</v>
      </c>
      <c r="B11">
        <v>2006</v>
      </c>
      <c r="C11">
        <v>1305000</v>
      </c>
      <c r="D11">
        <v>1305000</v>
      </c>
    </row>
    <row r="12" spans="1:5" x14ac:dyDescent="0.25">
      <c r="A12" t="s">
        <v>1191</v>
      </c>
      <c r="B12">
        <v>2006</v>
      </c>
      <c r="C12">
        <v>9906982.4000000004</v>
      </c>
      <c r="D12">
        <v>9906982.4000000004</v>
      </c>
    </row>
    <row r="13" spans="1:5" x14ac:dyDescent="0.25">
      <c r="A13" t="s">
        <v>1194</v>
      </c>
      <c r="B13">
        <v>2006</v>
      </c>
      <c r="C13">
        <v>385000</v>
      </c>
      <c r="D13">
        <v>0</v>
      </c>
    </row>
    <row r="14" spans="1:5" x14ac:dyDescent="0.25">
      <c r="A14" t="s">
        <v>1195</v>
      </c>
      <c r="B14">
        <v>2006</v>
      </c>
      <c r="C14">
        <v>733548</v>
      </c>
      <c r="D14">
        <v>733548</v>
      </c>
    </row>
    <row r="15" spans="1:5" x14ac:dyDescent="0.25">
      <c r="A15" t="s">
        <v>1197</v>
      </c>
      <c r="B15">
        <v>2006</v>
      </c>
      <c r="C15">
        <v>346000</v>
      </c>
      <c r="D15">
        <v>346000</v>
      </c>
    </row>
    <row r="16" spans="1:5" x14ac:dyDescent="0.25">
      <c r="A16" t="s">
        <v>1199</v>
      </c>
      <c r="B16">
        <v>2006</v>
      </c>
      <c r="C16">
        <v>54770</v>
      </c>
      <c r="D16">
        <v>54770</v>
      </c>
    </row>
    <row r="17" spans="1:4" x14ac:dyDescent="0.25">
      <c r="A17" t="s">
        <v>1200</v>
      </c>
      <c r="B17">
        <v>2006</v>
      </c>
      <c r="C17">
        <v>308025</v>
      </c>
      <c r="D17">
        <v>308025</v>
      </c>
    </row>
    <row r="18" spans="1:4" x14ac:dyDescent="0.25">
      <c r="A18" t="s">
        <v>1201</v>
      </c>
      <c r="B18">
        <v>2006</v>
      </c>
      <c r="C18">
        <v>993425.4</v>
      </c>
      <c r="D18">
        <v>448729.05</v>
      </c>
    </row>
    <row r="19" spans="1:4" x14ac:dyDescent="0.25">
      <c r="A19" t="s">
        <v>1186</v>
      </c>
      <c r="B19">
        <v>2007</v>
      </c>
      <c r="C19">
        <v>8028206.2000000002</v>
      </c>
      <c r="D19">
        <v>8483028.3800000008</v>
      </c>
    </row>
    <row r="20" spans="1:4" x14ac:dyDescent="0.25">
      <c r="A20" t="s">
        <v>1191</v>
      </c>
      <c r="B20">
        <v>2007</v>
      </c>
      <c r="C20">
        <v>13585726.189999999</v>
      </c>
      <c r="D20">
        <v>13585726.189999999</v>
      </c>
    </row>
    <row r="21" spans="1:4" x14ac:dyDescent="0.25">
      <c r="A21" t="s">
        <v>1194</v>
      </c>
      <c r="B21">
        <v>2007</v>
      </c>
      <c r="C21">
        <v>666169</v>
      </c>
      <c r="D21">
        <v>666169</v>
      </c>
    </row>
    <row r="22" spans="1:4" x14ac:dyDescent="0.25">
      <c r="A22" t="s">
        <v>1195</v>
      </c>
      <c r="B22">
        <v>2007</v>
      </c>
      <c r="C22">
        <v>1077432.2</v>
      </c>
      <c r="D22">
        <v>1077432.2</v>
      </c>
    </row>
    <row r="23" spans="1:4" x14ac:dyDescent="0.25">
      <c r="A23" t="s">
        <v>1200</v>
      </c>
      <c r="B23">
        <v>2007</v>
      </c>
      <c r="C23">
        <v>85575</v>
      </c>
      <c r="D23">
        <v>85575</v>
      </c>
    </row>
    <row r="24" spans="1:4" x14ac:dyDescent="0.25">
      <c r="A24" t="s">
        <v>1201</v>
      </c>
      <c r="B24">
        <v>2007</v>
      </c>
      <c r="C24">
        <v>0</v>
      </c>
      <c r="D24">
        <v>544696.35</v>
      </c>
    </row>
    <row r="25" spans="1:4" x14ac:dyDescent="0.25">
      <c r="A25" t="s">
        <v>1202</v>
      </c>
      <c r="B25">
        <v>2007</v>
      </c>
      <c r="C25">
        <v>9542448.6799999997</v>
      </c>
      <c r="D25">
        <v>9542448.6799999997</v>
      </c>
    </row>
    <row r="26" spans="1:4" x14ac:dyDescent="0.25">
      <c r="A26" t="s">
        <v>1203</v>
      </c>
      <c r="B26">
        <v>2007</v>
      </c>
      <c r="C26">
        <v>1306312.44</v>
      </c>
      <c r="D26">
        <v>1250144.67</v>
      </c>
    </row>
    <row r="27" spans="1:4" x14ac:dyDescent="0.25">
      <c r="A27" t="s">
        <v>1204</v>
      </c>
      <c r="B27">
        <v>2007</v>
      </c>
      <c r="C27">
        <v>1717000</v>
      </c>
      <c r="D27">
        <v>1717000</v>
      </c>
    </row>
    <row r="28" spans="1:4" x14ac:dyDescent="0.25">
      <c r="A28" t="s">
        <v>1205</v>
      </c>
      <c r="B28">
        <v>2007</v>
      </c>
      <c r="C28">
        <v>2973400</v>
      </c>
      <c r="D28">
        <v>3000000</v>
      </c>
    </row>
    <row r="29" spans="1:4" x14ac:dyDescent="0.25">
      <c r="A29" t="s">
        <v>1206</v>
      </c>
      <c r="B29">
        <v>2007</v>
      </c>
      <c r="C29">
        <v>3662399.82</v>
      </c>
      <c r="D29">
        <v>1851087.44</v>
      </c>
    </row>
    <row r="30" spans="1:4" x14ac:dyDescent="0.25">
      <c r="A30" t="s">
        <v>1208</v>
      </c>
      <c r="B30">
        <v>2007</v>
      </c>
      <c r="C30">
        <v>399824.4</v>
      </c>
      <c r="D30">
        <v>233230.9</v>
      </c>
    </row>
    <row r="31" spans="1:4" x14ac:dyDescent="0.25">
      <c r="A31" t="s">
        <v>1210</v>
      </c>
      <c r="B31">
        <v>2007</v>
      </c>
      <c r="C31">
        <v>516533.89</v>
      </c>
      <c r="D31">
        <v>516533.89</v>
      </c>
    </row>
    <row r="32" spans="1:4" x14ac:dyDescent="0.25">
      <c r="A32" t="s">
        <v>1186</v>
      </c>
      <c r="B32">
        <v>2008</v>
      </c>
      <c r="C32">
        <v>9389816.8000000007</v>
      </c>
      <c r="D32">
        <v>9389816.7599999998</v>
      </c>
    </row>
    <row r="33" spans="1:4" x14ac:dyDescent="0.25">
      <c r="A33" t="s">
        <v>1191</v>
      </c>
      <c r="B33">
        <v>2008</v>
      </c>
      <c r="C33">
        <v>10800000</v>
      </c>
      <c r="D33">
        <v>10800000</v>
      </c>
    </row>
    <row r="34" spans="1:4" x14ac:dyDescent="0.25">
      <c r="A34" t="s">
        <v>1194</v>
      </c>
      <c r="B34">
        <v>2008</v>
      </c>
      <c r="C34">
        <v>980000</v>
      </c>
      <c r="D34">
        <v>1280000</v>
      </c>
    </row>
    <row r="35" spans="1:4" x14ac:dyDescent="0.25">
      <c r="A35" t="s">
        <v>1202</v>
      </c>
      <c r="B35">
        <v>2008</v>
      </c>
      <c r="C35">
        <v>8066415.5599999996</v>
      </c>
      <c r="D35">
        <v>5275321.5599999996</v>
      </c>
    </row>
    <row r="36" spans="1:4" x14ac:dyDescent="0.25">
      <c r="A36" t="s">
        <v>1203</v>
      </c>
      <c r="B36">
        <v>2008</v>
      </c>
      <c r="C36">
        <v>1306167.75</v>
      </c>
      <c r="D36">
        <v>1362335.52</v>
      </c>
    </row>
    <row r="37" spans="1:4" x14ac:dyDescent="0.25">
      <c r="A37" t="s">
        <v>1204</v>
      </c>
      <c r="B37">
        <v>2008</v>
      </c>
      <c r="C37">
        <v>1793532</v>
      </c>
      <c r="D37">
        <v>1793000</v>
      </c>
    </row>
    <row r="38" spans="1:4" x14ac:dyDescent="0.25">
      <c r="A38" t="s">
        <v>1205</v>
      </c>
      <c r="B38">
        <v>2008</v>
      </c>
      <c r="C38">
        <v>2715569</v>
      </c>
      <c r="D38">
        <v>2715569</v>
      </c>
    </row>
    <row r="39" spans="1:4" x14ac:dyDescent="0.25">
      <c r="A39" t="s">
        <v>1206</v>
      </c>
      <c r="B39">
        <v>2008</v>
      </c>
      <c r="C39">
        <v>13617176.970000001</v>
      </c>
      <c r="D39">
        <v>6247075.1500000004</v>
      </c>
    </row>
    <row r="40" spans="1:4" x14ac:dyDescent="0.25">
      <c r="A40" t="s">
        <v>1208</v>
      </c>
      <c r="B40">
        <v>2008</v>
      </c>
      <c r="C40">
        <v>786010.3</v>
      </c>
      <c r="D40">
        <v>711311.75</v>
      </c>
    </row>
    <row r="41" spans="1:4" x14ac:dyDescent="0.25">
      <c r="A41" t="s">
        <v>1210</v>
      </c>
      <c r="B41">
        <v>2008</v>
      </c>
      <c r="C41">
        <v>1855338.96</v>
      </c>
      <c r="D41">
        <v>1855338.96</v>
      </c>
    </row>
    <row r="42" spans="1:4" x14ac:dyDescent="0.25">
      <c r="A42" t="s">
        <v>1211</v>
      </c>
      <c r="B42">
        <v>2008</v>
      </c>
      <c r="C42">
        <v>15660713.6</v>
      </c>
      <c r="D42">
        <v>12343271.800000001</v>
      </c>
    </row>
    <row r="43" spans="1:4" x14ac:dyDescent="0.25">
      <c r="A43" t="s">
        <v>1212</v>
      </c>
      <c r="B43">
        <v>2008</v>
      </c>
      <c r="C43">
        <v>499253.92</v>
      </c>
      <c r="D43">
        <v>266577.15999999997</v>
      </c>
    </row>
    <row r="44" spans="1:4" x14ac:dyDescent="0.25">
      <c r="A44" t="s">
        <v>1213</v>
      </c>
      <c r="B44">
        <v>2008</v>
      </c>
      <c r="C44">
        <v>4922288.5</v>
      </c>
      <c r="D44">
        <v>4341660.01</v>
      </c>
    </row>
    <row r="45" spans="1:4" x14ac:dyDescent="0.25">
      <c r="A45" t="s">
        <v>1215</v>
      </c>
      <c r="B45">
        <v>2008</v>
      </c>
      <c r="C45">
        <v>1192350</v>
      </c>
      <c r="D45">
        <v>1117332</v>
      </c>
    </row>
    <row r="46" spans="1:4" x14ac:dyDescent="0.25">
      <c r="A46" t="s">
        <v>1216</v>
      </c>
      <c r="B46">
        <v>2008</v>
      </c>
      <c r="C46">
        <v>314914.23</v>
      </c>
      <c r="D46">
        <v>314914.23</v>
      </c>
    </row>
    <row r="47" spans="1:4" x14ac:dyDescent="0.25">
      <c r="A47" t="s">
        <v>1186</v>
      </c>
      <c r="B47">
        <v>2009</v>
      </c>
      <c r="C47">
        <v>11652140.800000001</v>
      </c>
      <c r="D47">
        <v>11652140.800000001</v>
      </c>
    </row>
    <row r="48" spans="1:4" x14ac:dyDescent="0.25">
      <c r="A48" t="s">
        <v>1191</v>
      </c>
      <c r="B48">
        <v>2009</v>
      </c>
      <c r="C48">
        <v>13286000</v>
      </c>
      <c r="D48">
        <v>13272800</v>
      </c>
    </row>
    <row r="49" spans="1:4" x14ac:dyDescent="0.25">
      <c r="A49" t="s">
        <v>1194</v>
      </c>
      <c r="B49">
        <v>2009</v>
      </c>
      <c r="C49">
        <v>1024100</v>
      </c>
      <c r="D49">
        <v>1023946.49</v>
      </c>
    </row>
    <row r="50" spans="1:4" x14ac:dyDescent="0.25">
      <c r="A50" t="s">
        <v>1202</v>
      </c>
      <c r="B50">
        <v>2009</v>
      </c>
      <c r="C50">
        <v>3463119.9</v>
      </c>
      <c r="D50">
        <v>6254213.9000000004</v>
      </c>
    </row>
    <row r="51" spans="1:4" x14ac:dyDescent="0.25">
      <c r="A51" t="s">
        <v>1203</v>
      </c>
      <c r="B51">
        <v>2009</v>
      </c>
      <c r="C51">
        <v>1333606.1100000001</v>
      </c>
      <c r="D51">
        <v>1333606.1100000001</v>
      </c>
    </row>
    <row r="52" spans="1:4" x14ac:dyDescent="0.25">
      <c r="A52" t="s">
        <v>1208</v>
      </c>
      <c r="B52">
        <v>2009</v>
      </c>
      <c r="C52">
        <v>999998.3</v>
      </c>
      <c r="D52">
        <v>1241290.3500000001</v>
      </c>
    </row>
    <row r="53" spans="1:4" x14ac:dyDescent="0.25">
      <c r="A53" t="s">
        <v>1210</v>
      </c>
      <c r="B53">
        <v>2009</v>
      </c>
      <c r="C53">
        <v>3542146.66</v>
      </c>
      <c r="D53">
        <v>3527380</v>
      </c>
    </row>
    <row r="54" spans="1:4" x14ac:dyDescent="0.25">
      <c r="A54" t="s">
        <v>1211</v>
      </c>
      <c r="B54">
        <v>2009</v>
      </c>
      <c r="C54">
        <v>9845044.1899999995</v>
      </c>
      <c r="D54">
        <v>13033504.59</v>
      </c>
    </row>
    <row r="55" spans="1:4" x14ac:dyDescent="0.25">
      <c r="A55" t="s">
        <v>1212</v>
      </c>
      <c r="B55">
        <v>2009</v>
      </c>
      <c r="C55">
        <v>1136315.3799999999</v>
      </c>
      <c r="D55">
        <v>1368992.14</v>
      </c>
    </row>
    <row r="56" spans="1:4" x14ac:dyDescent="0.25">
      <c r="A56" t="s">
        <v>1213</v>
      </c>
      <c r="B56">
        <v>2009</v>
      </c>
      <c r="C56">
        <v>17207554.34</v>
      </c>
      <c r="D56">
        <v>10752223.890000001</v>
      </c>
    </row>
    <row r="57" spans="1:4" x14ac:dyDescent="0.25">
      <c r="A57" t="s">
        <v>1215</v>
      </c>
      <c r="B57">
        <v>2009</v>
      </c>
      <c r="C57">
        <v>3065287.94</v>
      </c>
      <c r="D57">
        <v>3065287.94</v>
      </c>
    </row>
    <row r="58" spans="1:4" x14ac:dyDescent="0.25">
      <c r="A58" t="s">
        <v>1216</v>
      </c>
      <c r="B58">
        <v>2009</v>
      </c>
      <c r="C58">
        <v>2891380.2</v>
      </c>
      <c r="D58">
        <v>2398001.0499999998</v>
      </c>
    </row>
    <row r="59" spans="1:4" x14ac:dyDescent="0.25">
      <c r="A59" t="s">
        <v>1217</v>
      </c>
      <c r="B59">
        <v>2009</v>
      </c>
      <c r="C59">
        <v>2044177</v>
      </c>
      <c r="D59">
        <v>1868176.59</v>
      </c>
    </row>
    <row r="60" spans="1:4" x14ac:dyDescent="0.25">
      <c r="A60" t="s">
        <v>1220</v>
      </c>
      <c r="B60">
        <v>2009</v>
      </c>
      <c r="C60">
        <v>3640626.01</v>
      </c>
      <c r="D60">
        <v>3640626.01</v>
      </c>
    </row>
    <row r="61" spans="1:4" x14ac:dyDescent="0.25">
      <c r="A61" t="s">
        <v>1222</v>
      </c>
      <c r="B61">
        <v>2009</v>
      </c>
      <c r="C61">
        <v>2031068.72</v>
      </c>
      <c r="D61">
        <v>2003199.68</v>
      </c>
    </row>
    <row r="62" spans="1:4" x14ac:dyDescent="0.25">
      <c r="A62" t="s">
        <v>1223</v>
      </c>
      <c r="B62">
        <v>2009</v>
      </c>
      <c r="C62">
        <v>30029756</v>
      </c>
      <c r="D62">
        <v>9241800</v>
      </c>
    </row>
    <row r="63" spans="1:4" x14ac:dyDescent="0.25">
      <c r="A63" t="s">
        <v>1186</v>
      </c>
      <c r="B63">
        <v>2010</v>
      </c>
      <c r="C63">
        <v>15644185</v>
      </c>
      <c r="D63">
        <v>15644185</v>
      </c>
    </row>
    <row r="64" spans="1:4" x14ac:dyDescent="0.25">
      <c r="A64" t="s">
        <v>1191</v>
      </c>
      <c r="B64">
        <v>2010</v>
      </c>
      <c r="C64">
        <v>16227127</v>
      </c>
      <c r="D64">
        <v>16222605</v>
      </c>
    </row>
    <row r="65" spans="1:4" x14ac:dyDescent="0.25">
      <c r="A65" t="s">
        <v>1194</v>
      </c>
      <c r="B65">
        <v>2010</v>
      </c>
      <c r="C65">
        <v>1181895.93</v>
      </c>
      <c r="D65">
        <v>1109442</v>
      </c>
    </row>
    <row r="66" spans="1:4" x14ac:dyDescent="0.25">
      <c r="A66" t="s">
        <v>1203</v>
      </c>
      <c r="B66">
        <v>2010</v>
      </c>
      <c r="C66">
        <v>266393.89</v>
      </c>
      <c r="D66">
        <v>227325.84</v>
      </c>
    </row>
    <row r="67" spans="1:4" x14ac:dyDescent="0.25">
      <c r="A67" t="s">
        <v>1208</v>
      </c>
      <c r="B67">
        <v>2010</v>
      </c>
      <c r="C67">
        <v>758541</v>
      </c>
      <c r="D67">
        <v>758541</v>
      </c>
    </row>
    <row r="68" spans="1:4" x14ac:dyDescent="0.25">
      <c r="A68" t="s">
        <v>1210</v>
      </c>
      <c r="B68">
        <v>2010</v>
      </c>
      <c r="C68">
        <v>2402919.85</v>
      </c>
      <c r="D68">
        <v>2360383.5499999998</v>
      </c>
    </row>
    <row r="69" spans="1:4" x14ac:dyDescent="0.25">
      <c r="A69" t="s">
        <v>1211</v>
      </c>
      <c r="B69">
        <v>2010</v>
      </c>
      <c r="C69">
        <v>15769760</v>
      </c>
      <c r="D69">
        <v>15769760</v>
      </c>
    </row>
    <row r="70" spans="1:4" x14ac:dyDescent="0.25">
      <c r="A70" t="s">
        <v>1212</v>
      </c>
      <c r="B70">
        <v>2010</v>
      </c>
      <c r="C70">
        <v>1232907.17</v>
      </c>
      <c r="D70">
        <v>1232907.17</v>
      </c>
    </row>
    <row r="71" spans="1:4" x14ac:dyDescent="0.25">
      <c r="A71" t="s">
        <v>1215</v>
      </c>
      <c r="B71">
        <v>2010</v>
      </c>
      <c r="C71">
        <v>3822024.81</v>
      </c>
      <c r="D71">
        <v>2890932.51</v>
      </c>
    </row>
    <row r="72" spans="1:4" x14ac:dyDescent="0.25">
      <c r="A72" t="s">
        <v>1216</v>
      </c>
      <c r="B72">
        <v>2010</v>
      </c>
      <c r="C72">
        <v>7220000</v>
      </c>
      <c r="D72">
        <v>5294311.8899999997</v>
      </c>
    </row>
    <row r="73" spans="1:4" x14ac:dyDescent="0.25">
      <c r="A73" t="s">
        <v>1217</v>
      </c>
      <c r="B73">
        <v>2010</v>
      </c>
      <c r="C73">
        <v>1681085</v>
      </c>
      <c r="D73">
        <v>1681085</v>
      </c>
    </row>
    <row r="74" spans="1:4" x14ac:dyDescent="0.25">
      <c r="A74" t="s">
        <v>1220</v>
      </c>
      <c r="B74">
        <v>2010</v>
      </c>
      <c r="C74">
        <v>3900500</v>
      </c>
      <c r="D74">
        <v>3900500</v>
      </c>
    </row>
    <row r="75" spans="1:4" x14ac:dyDescent="0.25">
      <c r="A75" t="s">
        <v>1222</v>
      </c>
      <c r="B75">
        <v>2010</v>
      </c>
      <c r="C75">
        <v>2389000</v>
      </c>
      <c r="D75">
        <v>1571809.18</v>
      </c>
    </row>
    <row r="76" spans="1:4" x14ac:dyDescent="0.25">
      <c r="A76" t="s">
        <v>1223</v>
      </c>
      <c r="B76">
        <v>2010</v>
      </c>
      <c r="C76">
        <v>38741141.969999999</v>
      </c>
      <c r="D76">
        <v>34736540.840000004</v>
      </c>
    </row>
    <row r="77" spans="1:4" x14ac:dyDescent="0.25">
      <c r="A77" t="s">
        <v>1225</v>
      </c>
      <c r="B77">
        <v>2010</v>
      </c>
      <c r="C77">
        <v>120000</v>
      </c>
      <c r="D77">
        <v>120000</v>
      </c>
    </row>
    <row r="78" spans="1:4" x14ac:dyDescent="0.25">
      <c r="A78" t="s">
        <v>1228</v>
      </c>
      <c r="B78">
        <v>2010</v>
      </c>
      <c r="C78">
        <v>240000</v>
      </c>
      <c r="D78">
        <v>240000</v>
      </c>
    </row>
    <row r="79" spans="1:4" x14ac:dyDescent="0.25">
      <c r="A79" t="s">
        <v>1186</v>
      </c>
      <c r="B79">
        <v>2011</v>
      </c>
      <c r="C79">
        <v>14580473.35</v>
      </c>
      <c r="D79">
        <v>14580473.35</v>
      </c>
    </row>
    <row r="80" spans="1:4" x14ac:dyDescent="0.25">
      <c r="A80" t="s">
        <v>1191</v>
      </c>
      <c r="B80">
        <v>2011</v>
      </c>
      <c r="C80">
        <v>22996436</v>
      </c>
      <c r="D80">
        <v>22996436</v>
      </c>
    </row>
    <row r="81" spans="1:4" x14ac:dyDescent="0.25">
      <c r="A81" t="s">
        <v>1194</v>
      </c>
      <c r="B81">
        <v>2011</v>
      </c>
      <c r="C81">
        <v>1300086</v>
      </c>
      <c r="D81">
        <v>1300086</v>
      </c>
    </row>
    <row r="82" spans="1:4" x14ac:dyDescent="0.25">
      <c r="A82" t="s">
        <v>1208</v>
      </c>
      <c r="B82">
        <v>2011</v>
      </c>
      <c r="C82">
        <v>834396</v>
      </c>
      <c r="D82">
        <v>834396</v>
      </c>
    </row>
    <row r="83" spans="1:4" x14ac:dyDescent="0.25">
      <c r="A83" t="s">
        <v>1210</v>
      </c>
      <c r="B83">
        <v>2011</v>
      </c>
      <c r="C83">
        <v>928638.39</v>
      </c>
      <c r="D83">
        <v>0</v>
      </c>
    </row>
    <row r="84" spans="1:4" x14ac:dyDescent="0.25">
      <c r="A84" t="s">
        <v>1211</v>
      </c>
      <c r="B84">
        <v>2011</v>
      </c>
      <c r="C84">
        <v>16806234.170000002</v>
      </c>
      <c r="D84">
        <v>15971550.630000001</v>
      </c>
    </row>
    <row r="85" spans="1:4" x14ac:dyDescent="0.25">
      <c r="A85" t="s">
        <v>1212</v>
      </c>
      <c r="B85">
        <v>2011</v>
      </c>
      <c r="C85">
        <v>1299970.08</v>
      </c>
      <c r="D85">
        <v>1117289.0900000001</v>
      </c>
    </row>
    <row r="86" spans="1:4" x14ac:dyDescent="0.25">
      <c r="A86" t="s">
        <v>1215</v>
      </c>
      <c r="B86">
        <v>2011</v>
      </c>
      <c r="C86">
        <v>3975162</v>
      </c>
      <c r="D86">
        <v>3805380.6</v>
      </c>
    </row>
    <row r="87" spans="1:4" x14ac:dyDescent="0.25">
      <c r="A87" t="s">
        <v>1216</v>
      </c>
      <c r="B87">
        <v>2011</v>
      </c>
      <c r="C87">
        <v>8130000</v>
      </c>
      <c r="D87">
        <v>7229999.54</v>
      </c>
    </row>
    <row r="88" spans="1:4" x14ac:dyDescent="0.25">
      <c r="A88" t="s">
        <v>1217</v>
      </c>
      <c r="B88">
        <v>2011</v>
      </c>
      <c r="C88">
        <v>950000</v>
      </c>
      <c r="D88">
        <v>845000</v>
      </c>
    </row>
    <row r="89" spans="1:4" x14ac:dyDescent="0.25">
      <c r="A89" t="s">
        <v>1223</v>
      </c>
      <c r="B89">
        <v>2011</v>
      </c>
      <c r="C89">
        <v>14952208.65</v>
      </c>
      <c r="D89">
        <v>2438494.7000000002</v>
      </c>
    </row>
    <row r="90" spans="1:4" x14ac:dyDescent="0.25">
      <c r="A90" t="s">
        <v>1225</v>
      </c>
      <c r="B90">
        <v>2011</v>
      </c>
      <c r="C90">
        <v>268800</v>
      </c>
      <c r="D90">
        <v>134400</v>
      </c>
    </row>
    <row r="91" spans="1:4" x14ac:dyDescent="0.25">
      <c r="A91" t="s">
        <v>1226</v>
      </c>
      <c r="B91">
        <v>2011</v>
      </c>
      <c r="C91">
        <v>6496000</v>
      </c>
      <c r="D91">
        <v>6496003</v>
      </c>
    </row>
    <row r="92" spans="1:4" x14ac:dyDescent="0.25">
      <c r="A92" t="s">
        <v>1228</v>
      </c>
      <c r="B92">
        <v>2011</v>
      </c>
      <c r="C92">
        <v>6704326.4000000004</v>
      </c>
      <c r="D92">
        <v>6402624.4800000004</v>
      </c>
    </row>
    <row r="93" spans="1:4" x14ac:dyDescent="0.25">
      <c r="A93" t="s">
        <v>1230</v>
      </c>
      <c r="B93">
        <v>2011</v>
      </c>
      <c r="C93">
        <v>1125143.23</v>
      </c>
      <c r="D93">
        <v>1119649.47</v>
      </c>
    </row>
    <row r="94" spans="1:4" x14ac:dyDescent="0.25">
      <c r="A94" t="s">
        <v>1186</v>
      </c>
      <c r="B94">
        <v>2012</v>
      </c>
      <c r="C94">
        <v>21204742.960000001</v>
      </c>
      <c r="D94">
        <v>20797652.170000002</v>
      </c>
    </row>
    <row r="95" spans="1:4" x14ac:dyDescent="0.25">
      <c r="A95" t="s">
        <v>1191</v>
      </c>
      <c r="B95">
        <v>2012</v>
      </c>
      <c r="C95">
        <v>23946866.890000001</v>
      </c>
      <c r="D95">
        <v>23946866.890000001</v>
      </c>
    </row>
    <row r="96" spans="1:4" x14ac:dyDescent="0.25">
      <c r="A96" t="s">
        <v>1194</v>
      </c>
      <c r="B96">
        <v>2012</v>
      </c>
      <c r="C96">
        <v>1043999.99</v>
      </c>
      <c r="D96">
        <v>1036641.96</v>
      </c>
    </row>
    <row r="97" spans="1:4" x14ac:dyDescent="0.25">
      <c r="A97" t="s">
        <v>1208</v>
      </c>
      <c r="B97">
        <v>2012</v>
      </c>
      <c r="C97">
        <v>834396</v>
      </c>
      <c r="D97">
        <v>834396</v>
      </c>
    </row>
    <row r="98" spans="1:4" x14ac:dyDescent="0.25">
      <c r="A98" t="s">
        <v>1211</v>
      </c>
      <c r="B98">
        <v>2012</v>
      </c>
      <c r="C98">
        <v>16806234</v>
      </c>
      <c r="D98">
        <v>16806232</v>
      </c>
    </row>
    <row r="99" spans="1:4" x14ac:dyDescent="0.25">
      <c r="A99" t="s">
        <v>1212</v>
      </c>
      <c r="B99">
        <v>2012</v>
      </c>
      <c r="C99">
        <v>1272745.05</v>
      </c>
      <c r="D99">
        <v>1207284.68</v>
      </c>
    </row>
    <row r="100" spans="1:4" x14ac:dyDescent="0.25">
      <c r="A100" t="s">
        <v>1215</v>
      </c>
      <c r="B100">
        <v>2012</v>
      </c>
      <c r="C100">
        <v>5190178.7</v>
      </c>
      <c r="D100">
        <v>4930505.9400000004</v>
      </c>
    </row>
    <row r="101" spans="1:4" x14ac:dyDescent="0.25">
      <c r="A101" t="s">
        <v>1216</v>
      </c>
      <c r="B101">
        <v>2012</v>
      </c>
      <c r="C101">
        <v>8126000</v>
      </c>
      <c r="D101">
        <v>7018288.2000000002</v>
      </c>
    </row>
    <row r="102" spans="1:4" x14ac:dyDescent="0.25">
      <c r="A102" t="s">
        <v>1217</v>
      </c>
      <c r="B102">
        <v>2012</v>
      </c>
      <c r="C102">
        <v>1348331.32</v>
      </c>
      <c r="D102">
        <v>1574088.22</v>
      </c>
    </row>
    <row r="103" spans="1:4" x14ac:dyDescent="0.25">
      <c r="A103" t="s">
        <v>1226</v>
      </c>
      <c r="B103">
        <v>2012</v>
      </c>
      <c r="C103">
        <v>6070000</v>
      </c>
      <c r="D103">
        <v>6030723.6399999997</v>
      </c>
    </row>
    <row r="104" spans="1:4" x14ac:dyDescent="0.25">
      <c r="A104" t="s">
        <v>1231</v>
      </c>
      <c r="B104">
        <v>2012</v>
      </c>
      <c r="C104">
        <v>3522719.01</v>
      </c>
      <c r="D104">
        <v>1629316.61</v>
      </c>
    </row>
    <row r="105" spans="1:4" x14ac:dyDescent="0.25">
      <c r="A105" t="s">
        <v>1186</v>
      </c>
      <c r="B105">
        <v>2013</v>
      </c>
      <c r="C105">
        <v>28437819.670000002</v>
      </c>
      <c r="D105">
        <v>24521237.620000001</v>
      </c>
    </row>
    <row r="106" spans="1:4" x14ac:dyDescent="0.25">
      <c r="A106" t="s">
        <v>1191</v>
      </c>
      <c r="B106">
        <v>2013</v>
      </c>
      <c r="C106">
        <v>25856376.140000001</v>
      </c>
      <c r="D106">
        <v>25856376.140000001</v>
      </c>
    </row>
    <row r="107" spans="1:4" x14ac:dyDescent="0.25">
      <c r="A107" t="s">
        <v>1194</v>
      </c>
      <c r="B107">
        <v>2013</v>
      </c>
      <c r="C107">
        <v>1408421.75</v>
      </c>
      <c r="D107">
        <v>1367844.04</v>
      </c>
    </row>
    <row r="108" spans="1:4" x14ac:dyDescent="0.25">
      <c r="A108" t="s">
        <v>1208</v>
      </c>
      <c r="B108">
        <v>2013</v>
      </c>
      <c r="C108">
        <v>834396</v>
      </c>
      <c r="D108">
        <v>834396</v>
      </c>
    </row>
    <row r="109" spans="1:4" x14ac:dyDescent="0.25">
      <c r="A109" t="s">
        <v>1211</v>
      </c>
      <c r="B109">
        <v>2013</v>
      </c>
      <c r="C109">
        <v>17280350.82</v>
      </c>
      <c r="D109">
        <v>15875458.210000001</v>
      </c>
    </row>
    <row r="110" spans="1:4" x14ac:dyDescent="0.25">
      <c r="A110" t="s">
        <v>1215</v>
      </c>
      <c r="B110">
        <v>2013</v>
      </c>
      <c r="C110">
        <v>4403872.1100000003</v>
      </c>
      <c r="D110">
        <v>3904962.06</v>
      </c>
    </row>
    <row r="111" spans="1:4" x14ac:dyDescent="0.25">
      <c r="A111" t="s">
        <v>1216</v>
      </c>
      <c r="B111">
        <v>2013</v>
      </c>
      <c r="C111">
        <v>8059246.7199999997</v>
      </c>
      <c r="D111">
        <v>6534923.75</v>
      </c>
    </row>
    <row r="112" spans="1:4" x14ac:dyDescent="0.25">
      <c r="A112" t="s">
        <v>1217</v>
      </c>
      <c r="B112">
        <v>2013</v>
      </c>
      <c r="C112">
        <v>1461692.11</v>
      </c>
      <c r="D112">
        <v>1235935.2</v>
      </c>
    </row>
    <row r="113" spans="1:4" x14ac:dyDescent="0.25">
      <c r="A113" t="s">
        <v>1231</v>
      </c>
      <c r="B113">
        <v>2013</v>
      </c>
      <c r="C113">
        <v>5933527.71</v>
      </c>
      <c r="D113">
        <v>5464525.2699999996</v>
      </c>
    </row>
    <row r="114" spans="1:4" x14ac:dyDescent="0.25">
      <c r="A114" t="s">
        <v>1232</v>
      </c>
      <c r="B114">
        <v>2013</v>
      </c>
      <c r="C114">
        <v>1176870.55</v>
      </c>
      <c r="D114">
        <v>1176868.24</v>
      </c>
    </row>
    <row r="115" spans="1:4" x14ac:dyDescent="0.25">
      <c r="A115" t="s">
        <v>1233</v>
      </c>
      <c r="B115">
        <v>2013</v>
      </c>
      <c r="C115">
        <v>2271737.4300000002</v>
      </c>
      <c r="D115">
        <v>714799.9</v>
      </c>
    </row>
    <row r="116" spans="1:4" x14ac:dyDescent="0.25">
      <c r="A116" t="s">
        <v>1186</v>
      </c>
      <c r="B116">
        <v>2014</v>
      </c>
      <c r="C116">
        <v>28073042.879999999</v>
      </c>
      <c r="D116">
        <v>15604844.82</v>
      </c>
    </row>
    <row r="117" spans="1:4" x14ac:dyDescent="0.25">
      <c r="A117" t="s">
        <v>1191</v>
      </c>
      <c r="B117">
        <v>2014</v>
      </c>
      <c r="C117">
        <v>23507847.32</v>
      </c>
      <c r="D117">
        <v>23507847.32</v>
      </c>
    </row>
    <row r="118" spans="1:4" x14ac:dyDescent="0.25">
      <c r="A118" t="s">
        <v>1194</v>
      </c>
      <c r="B118">
        <v>2014</v>
      </c>
      <c r="C118">
        <v>2108421.14</v>
      </c>
      <c r="D118">
        <v>2108422</v>
      </c>
    </row>
    <row r="119" spans="1:4" x14ac:dyDescent="0.25">
      <c r="A119" t="s">
        <v>1208</v>
      </c>
      <c r="B119">
        <v>2014</v>
      </c>
      <c r="C119">
        <v>834396</v>
      </c>
      <c r="D119">
        <v>834396</v>
      </c>
    </row>
    <row r="120" spans="1:4" x14ac:dyDescent="0.25">
      <c r="A120" t="s">
        <v>1211</v>
      </c>
      <c r="B120">
        <v>2014</v>
      </c>
      <c r="C120">
        <v>22582879.16</v>
      </c>
      <c r="D120">
        <v>22582859.149999999</v>
      </c>
    </row>
    <row r="121" spans="1:4" x14ac:dyDescent="0.25">
      <c r="A121" t="s">
        <v>1215</v>
      </c>
      <c r="B121">
        <v>2014</v>
      </c>
      <c r="C121">
        <v>3974069.91</v>
      </c>
      <c r="D121">
        <v>3902263.9</v>
      </c>
    </row>
    <row r="122" spans="1:4" x14ac:dyDescent="0.25">
      <c r="A122" t="s">
        <v>1216</v>
      </c>
      <c r="B122">
        <v>2014</v>
      </c>
      <c r="C122">
        <v>8200000</v>
      </c>
      <c r="D122">
        <v>8200000</v>
      </c>
    </row>
    <row r="123" spans="1:4" x14ac:dyDescent="0.25">
      <c r="A123" t="s">
        <v>1217</v>
      </c>
      <c r="B123">
        <v>2014</v>
      </c>
      <c r="C123">
        <v>1840664.78</v>
      </c>
      <c r="D123">
        <v>1716145.68</v>
      </c>
    </row>
    <row r="124" spans="1:4" x14ac:dyDescent="0.25">
      <c r="A124" t="s">
        <v>1231</v>
      </c>
      <c r="B124">
        <v>2014</v>
      </c>
      <c r="C124">
        <v>5333527.71</v>
      </c>
      <c r="D124">
        <v>4757709.37</v>
      </c>
    </row>
    <row r="125" spans="1:4" x14ac:dyDescent="0.25">
      <c r="A125" t="s">
        <v>1232</v>
      </c>
      <c r="B125">
        <v>2014</v>
      </c>
      <c r="C125">
        <v>1177917.72</v>
      </c>
      <c r="D125">
        <v>1147589.06</v>
      </c>
    </row>
    <row r="126" spans="1:4" x14ac:dyDescent="0.25">
      <c r="A126" t="s">
        <v>1233</v>
      </c>
      <c r="B126">
        <v>2014</v>
      </c>
      <c r="C126">
        <v>15659.93</v>
      </c>
      <c r="D126">
        <v>1691239.09</v>
      </c>
    </row>
    <row r="127" spans="1:4" x14ac:dyDescent="0.25">
      <c r="A127" t="s">
        <v>1186</v>
      </c>
      <c r="B127">
        <v>2015</v>
      </c>
      <c r="C127">
        <v>26103861.879999999</v>
      </c>
      <c r="D127">
        <v>24742729.640000001</v>
      </c>
    </row>
    <row r="128" spans="1:4" x14ac:dyDescent="0.25">
      <c r="A128" t="s">
        <v>1191</v>
      </c>
      <c r="B128">
        <v>2015</v>
      </c>
      <c r="C128">
        <v>4999877.66</v>
      </c>
      <c r="D128">
        <v>0</v>
      </c>
    </row>
    <row r="129" spans="1:4" x14ac:dyDescent="0.25">
      <c r="A129" t="s">
        <v>1194</v>
      </c>
      <c r="B129">
        <v>2015</v>
      </c>
      <c r="C129">
        <v>2600000</v>
      </c>
      <c r="D129">
        <v>2120000.0099999998</v>
      </c>
    </row>
    <row r="130" spans="1:4" x14ac:dyDescent="0.25">
      <c r="A130" t="s">
        <v>1211</v>
      </c>
      <c r="B130">
        <v>2015</v>
      </c>
      <c r="C130">
        <v>18257024.5</v>
      </c>
      <c r="D130">
        <v>16737641.02</v>
      </c>
    </row>
    <row r="131" spans="1:4" x14ac:dyDescent="0.25">
      <c r="A131" t="s">
        <v>1215</v>
      </c>
      <c r="B131">
        <v>2015</v>
      </c>
      <c r="C131">
        <v>1123846.82</v>
      </c>
      <c r="D131">
        <v>697108.31</v>
      </c>
    </row>
    <row r="132" spans="1:4" x14ac:dyDescent="0.25">
      <c r="A132" t="s">
        <v>1216</v>
      </c>
      <c r="B132">
        <v>2015</v>
      </c>
      <c r="C132">
        <v>7699999.9900000002</v>
      </c>
      <c r="D132">
        <v>8834374.4900000002</v>
      </c>
    </row>
    <row r="133" spans="1:4" x14ac:dyDescent="0.25">
      <c r="A133" t="s">
        <v>1231</v>
      </c>
      <c r="B133">
        <v>2015</v>
      </c>
      <c r="C133">
        <v>4563101.91</v>
      </c>
      <c r="D133">
        <v>291342.53999999998</v>
      </c>
    </row>
    <row r="134" spans="1:4" x14ac:dyDescent="0.25">
      <c r="A134" t="s">
        <v>1232</v>
      </c>
      <c r="B134">
        <v>2015</v>
      </c>
      <c r="C134">
        <v>665503.85</v>
      </c>
      <c r="D134">
        <v>571096.85</v>
      </c>
    </row>
    <row r="135" spans="1:4" x14ac:dyDescent="0.25">
      <c r="A135" t="s">
        <v>1186</v>
      </c>
      <c r="B135">
        <v>2016</v>
      </c>
      <c r="C135">
        <v>8641463.1699999999</v>
      </c>
      <c r="D135">
        <v>7674492.7999999998</v>
      </c>
    </row>
    <row r="136" spans="1:4" x14ac:dyDescent="0.25">
      <c r="A136" t="s">
        <v>1211</v>
      </c>
      <c r="B136">
        <v>2016</v>
      </c>
      <c r="C136">
        <v>18299408.02</v>
      </c>
      <c r="D136">
        <v>18280082.670000002</v>
      </c>
    </row>
    <row r="137" spans="1:4" x14ac:dyDescent="0.25">
      <c r="A137" t="s">
        <v>1235</v>
      </c>
      <c r="B137">
        <v>2016</v>
      </c>
      <c r="C137">
        <v>20451659.949999999</v>
      </c>
      <c r="D137">
        <v>20451659.949999999</v>
      </c>
    </row>
    <row r="138" spans="1:4" x14ac:dyDescent="0.25">
      <c r="A138" t="s">
        <v>1236</v>
      </c>
      <c r="B138">
        <v>2016</v>
      </c>
      <c r="C138">
        <v>1561177.51</v>
      </c>
      <c r="D138">
        <v>1126189.48</v>
      </c>
    </row>
    <row r="139" spans="1:4" x14ac:dyDescent="0.25">
      <c r="A139" t="s">
        <v>1238</v>
      </c>
      <c r="B139">
        <v>2016</v>
      </c>
      <c r="C139">
        <v>1992077.91</v>
      </c>
      <c r="D139">
        <v>1491917.62</v>
      </c>
    </row>
    <row r="140" spans="1:4" x14ac:dyDescent="0.25">
      <c r="A140" t="s">
        <v>1239</v>
      </c>
      <c r="B140">
        <v>2016</v>
      </c>
      <c r="C140">
        <v>2846070.54</v>
      </c>
      <c r="D140">
        <v>2846070.54</v>
      </c>
    </row>
    <row r="141" spans="1:4" x14ac:dyDescent="0.25">
      <c r="A141" t="s">
        <v>1211</v>
      </c>
      <c r="B141">
        <v>2017</v>
      </c>
      <c r="C141">
        <v>18298315.210000001</v>
      </c>
      <c r="D141">
        <v>13203484.02</v>
      </c>
    </row>
    <row r="142" spans="1:4" x14ac:dyDescent="0.25">
      <c r="A142" t="s">
        <v>1235</v>
      </c>
      <c r="B142">
        <v>2017</v>
      </c>
      <c r="C142">
        <v>11312906.640000001</v>
      </c>
      <c r="D142">
        <v>6528342.8200000003</v>
      </c>
    </row>
    <row r="143" spans="1:4" x14ac:dyDescent="0.25">
      <c r="A143" t="s">
        <v>1236</v>
      </c>
      <c r="B143">
        <v>2017</v>
      </c>
      <c r="C143">
        <v>100752.48</v>
      </c>
      <c r="D143">
        <v>60718.95</v>
      </c>
    </row>
    <row r="144" spans="1:4" x14ac:dyDescent="0.25">
      <c r="A144" t="s">
        <v>1238</v>
      </c>
      <c r="B144">
        <v>2017</v>
      </c>
      <c r="C144">
        <v>492209.28</v>
      </c>
      <c r="D144">
        <v>886432.91</v>
      </c>
    </row>
    <row r="145" spans="1:4" x14ac:dyDescent="0.25">
      <c r="A145" t="s">
        <v>1239</v>
      </c>
      <c r="B145">
        <v>2017</v>
      </c>
      <c r="C145">
        <v>653919.4</v>
      </c>
      <c r="D145">
        <v>198030.86</v>
      </c>
    </row>
    <row r="146" spans="1:4" x14ac:dyDescent="0.25">
      <c r="A146" t="s">
        <v>1240</v>
      </c>
      <c r="B146">
        <v>2017</v>
      </c>
      <c r="C146">
        <v>1745896.4</v>
      </c>
      <c r="D146">
        <v>927674.19</v>
      </c>
    </row>
    <row r="147" spans="1:4" x14ac:dyDescent="0.25">
      <c r="A147" t="s">
        <v>1241</v>
      </c>
      <c r="B147">
        <v>2017</v>
      </c>
      <c r="C147">
        <v>3909551.52</v>
      </c>
      <c r="D147">
        <v>2954191.53</v>
      </c>
    </row>
    <row r="148" spans="1:4" x14ac:dyDescent="0.25">
      <c r="A148" t="s">
        <v>1242</v>
      </c>
      <c r="B148">
        <v>2017</v>
      </c>
      <c r="C148">
        <v>2177701.5099999998</v>
      </c>
      <c r="D148">
        <v>2177701.5099999998</v>
      </c>
    </row>
    <row r="149" spans="1:4" x14ac:dyDescent="0.25">
      <c r="A149" t="s">
        <v>1243</v>
      </c>
      <c r="B149">
        <v>2017</v>
      </c>
      <c r="C149">
        <v>2091134</v>
      </c>
      <c r="D149">
        <v>2091134.01</v>
      </c>
    </row>
    <row r="150" spans="1:4" x14ac:dyDescent="0.25">
      <c r="A150" t="s">
        <v>1244</v>
      </c>
      <c r="B150">
        <v>2017</v>
      </c>
      <c r="C150">
        <v>935931.38</v>
      </c>
      <c r="D150">
        <v>935930.78</v>
      </c>
    </row>
    <row r="151" spans="1:4" x14ac:dyDescent="0.25">
      <c r="A151" t="s">
        <v>1245</v>
      </c>
      <c r="B151">
        <v>2017</v>
      </c>
      <c r="C151">
        <v>8078845.04</v>
      </c>
      <c r="D151">
        <v>0</v>
      </c>
    </row>
    <row r="152" spans="1:4" x14ac:dyDescent="0.25">
      <c r="A152" t="s">
        <v>1211</v>
      </c>
      <c r="B152">
        <v>2018</v>
      </c>
      <c r="C152">
        <v>18293837.149999999</v>
      </c>
      <c r="D152">
        <v>20250000</v>
      </c>
    </row>
    <row r="153" spans="1:4" x14ac:dyDescent="0.25">
      <c r="A153" t="s">
        <v>1241</v>
      </c>
      <c r="B153">
        <v>2018</v>
      </c>
      <c r="C153">
        <v>142789.31</v>
      </c>
      <c r="D153">
        <v>669781.38</v>
      </c>
    </row>
    <row r="154" spans="1:4" x14ac:dyDescent="0.25">
      <c r="A154" t="s">
        <v>1242</v>
      </c>
      <c r="B154">
        <v>2018</v>
      </c>
      <c r="C154">
        <v>2825368.12</v>
      </c>
      <c r="D154">
        <v>2825368.12</v>
      </c>
    </row>
    <row r="155" spans="1:4" x14ac:dyDescent="0.25">
      <c r="A155" t="s">
        <v>1243</v>
      </c>
      <c r="B155">
        <v>2018</v>
      </c>
      <c r="C155">
        <v>2287969.3199999998</v>
      </c>
      <c r="D155">
        <v>2287969.3199999998</v>
      </c>
    </row>
    <row r="156" spans="1:4" x14ac:dyDescent="0.25">
      <c r="A156" t="s">
        <v>1244</v>
      </c>
      <c r="B156">
        <v>2018</v>
      </c>
      <c r="C156">
        <v>1321364.53</v>
      </c>
      <c r="D156">
        <v>1321364.53</v>
      </c>
    </row>
    <row r="157" spans="1:4" x14ac:dyDescent="0.25">
      <c r="A157" t="s">
        <v>1245</v>
      </c>
      <c r="B157">
        <v>2018</v>
      </c>
      <c r="C157">
        <v>38765571.289999999</v>
      </c>
      <c r="D157">
        <v>33291766.98</v>
      </c>
    </row>
    <row r="158" spans="1:4" x14ac:dyDescent="0.25">
      <c r="A158" t="s">
        <v>1246</v>
      </c>
      <c r="B158">
        <v>2018</v>
      </c>
      <c r="C158">
        <v>2134311.11</v>
      </c>
      <c r="D158">
        <v>1431669.53</v>
      </c>
    </row>
    <row r="159" spans="1:4" x14ac:dyDescent="0.25">
      <c r="A159" t="s">
        <v>1248</v>
      </c>
      <c r="B159">
        <v>2018</v>
      </c>
      <c r="C159">
        <v>4020126.02</v>
      </c>
      <c r="D159">
        <v>4020126.02</v>
      </c>
    </row>
    <row r="160" spans="1:4" x14ac:dyDescent="0.25">
      <c r="A160" t="s">
        <v>1249</v>
      </c>
      <c r="B160">
        <v>2018</v>
      </c>
      <c r="C160">
        <v>630113.19999999995</v>
      </c>
      <c r="D160">
        <v>630113.19999999995</v>
      </c>
    </row>
    <row r="161" spans="1:4" x14ac:dyDescent="0.25">
      <c r="A161" t="s">
        <v>1250</v>
      </c>
      <c r="B161">
        <v>2018</v>
      </c>
      <c r="C161">
        <v>2082966.8</v>
      </c>
      <c r="D161">
        <v>2082966.8</v>
      </c>
    </row>
    <row r="162" spans="1:4" x14ac:dyDescent="0.25">
      <c r="A162" t="s">
        <v>1174</v>
      </c>
      <c r="B162">
        <v>2019</v>
      </c>
      <c r="C162">
        <v>9147651.7899999991</v>
      </c>
      <c r="D162">
        <v>8318281.0999999996</v>
      </c>
    </row>
    <row r="163" spans="1:4" x14ac:dyDescent="0.25">
      <c r="A163" t="s">
        <v>1176</v>
      </c>
      <c r="B163">
        <v>2019</v>
      </c>
      <c r="C163">
        <v>26624780.199999999</v>
      </c>
      <c r="D163">
        <v>19507856.809999999</v>
      </c>
    </row>
    <row r="164" spans="1:4" x14ac:dyDescent="0.25">
      <c r="A164" t="s">
        <v>1177</v>
      </c>
      <c r="B164">
        <v>2019</v>
      </c>
      <c r="C164">
        <v>9150000</v>
      </c>
      <c r="D164">
        <v>6871554.96</v>
      </c>
    </row>
    <row r="165" spans="1:4" x14ac:dyDescent="0.25">
      <c r="A165" t="s">
        <v>1242</v>
      </c>
      <c r="B165">
        <v>2019</v>
      </c>
      <c r="C165">
        <v>2156812.09</v>
      </c>
      <c r="D165">
        <v>2156812.09</v>
      </c>
    </row>
    <row r="166" spans="1:4" x14ac:dyDescent="0.25">
      <c r="A166" t="s">
        <v>1243</v>
      </c>
      <c r="B166">
        <v>2019</v>
      </c>
      <c r="C166">
        <v>1678254.12</v>
      </c>
      <c r="D166">
        <v>1678254.12</v>
      </c>
    </row>
    <row r="167" spans="1:4" x14ac:dyDescent="0.25">
      <c r="A167" t="s">
        <v>1244</v>
      </c>
      <c r="B167">
        <v>2019</v>
      </c>
      <c r="C167">
        <v>944239.79</v>
      </c>
      <c r="D167">
        <v>944239.79</v>
      </c>
    </row>
    <row r="168" spans="1:4" x14ac:dyDescent="0.25">
      <c r="A168" t="s">
        <v>1246</v>
      </c>
      <c r="B168">
        <v>2019</v>
      </c>
      <c r="C168">
        <v>1203666.3</v>
      </c>
      <c r="D168">
        <v>1203666.3</v>
      </c>
    </row>
    <row r="169" spans="1:4" x14ac:dyDescent="0.25">
      <c r="A169" t="s">
        <v>1248</v>
      </c>
      <c r="B169">
        <v>2019</v>
      </c>
      <c r="C169">
        <v>3739596.97</v>
      </c>
      <c r="D169">
        <v>3739596.96</v>
      </c>
    </row>
    <row r="170" spans="1:4" x14ac:dyDescent="0.25">
      <c r="A170" t="s">
        <v>1250</v>
      </c>
      <c r="B170">
        <v>2019</v>
      </c>
      <c r="C170">
        <v>1500000</v>
      </c>
      <c r="D170">
        <v>1269589.53</v>
      </c>
    </row>
    <row r="171" spans="1:4" x14ac:dyDescent="0.25">
      <c r="A171" t="s">
        <v>1176</v>
      </c>
      <c r="B171">
        <v>2020</v>
      </c>
      <c r="C171">
        <v>11459618.640000001</v>
      </c>
      <c r="D171">
        <v>8861999.2300000004</v>
      </c>
    </row>
    <row r="172" spans="1:4" x14ac:dyDescent="0.25">
      <c r="A172" t="s">
        <v>1178</v>
      </c>
      <c r="B172">
        <v>2020</v>
      </c>
      <c r="C172">
        <v>8750000</v>
      </c>
      <c r="D172">
        <v>6750000</v>
      </c>
    </row>
    <row r="173" spans="1:4" x14ac:dyDescent="0.25">
      <c r="A173" t="s">
        <v>1179</v>
      </c>
      <c r="B173">
        <v>2020</v>
      </c>
      <c r="C173">
        <v>4877875.38</v>
      </c>
      <c r="D173">
        <v>4877875.38</v>
      </c>
    </row>
    <row r="174" spans="1:4" x14ac:dyDescent="0.25">
      <c r="A174" t="s">
        <v>1180</v>
      </c>
      <c r="B174">
        <v>2020</v>
      </c>
      <c r="C174">
        <v>6750000</v>
      </c>
      <c r="D174">
        <v>6750000</v>
      </c>
    </row>
    <row r="175" spans="1:4" x14ac:dyDescent="0.25">
      <c r="A175" t="s">
        <v>1251</v>
      </c>
      <c r="B175">
        <v>2020</v>
      </c>
      <c r="C175">
        <v>3715941.7</v>
      </c>
      <c r="D175">
        <v>614250.1</v>
      </c>
    </row>
    <row r="176" spans="1:4" x14ac:dyDescent="0.25">
      <c r="A176" t="s">
        <v>1252</v>
      </c>
      <c r="B176">
        <v>2020</v>
      </c>
      <c r="C176">
        <v>330000</v>
      </c>
      <c r="D176">
        <v>330000</v>
      </c>
    </row>
    <row r="177" spans="1:4" x14ac:dyDescent="0.25">
      <c r="A177" t="s">
        <v>1176</v>
      </c>
      <c r="B177">
        <v>2021</v>
      </c>
      <c r="C177">
        <v>24448191</v>
      </c>
      <c r="D177">
        <v>20842671.84</v>
      </c>
    </row>
    <row r="178" spans="1:4" x14ac:dyDescent="0.25">
      <c r="A178" t="s">
        <v>1179</v>
      </c>
      <c r="B178">
        <v>2021</v>
      </c>
      <c r="C178">
        <v>5419861.4800000004</v>
      </c>
      <c r="D178">
        <v>5120687.3499999996</v>
      </c>
    </row>
    <row r="179" spans="1:4" x14ac:dyDescent="0.25">
      <c r="A179" t="s">
        <v>1180</v>
      </c>
      <c r="B179">
        <v>2021</v>
      </c>
      <c r="C179">
        <v>17500000</v>
      </c>
      <c r="D179">
        <v>17500000</v>
      </c>
    </row>
    <row r="180" spans="1:4" x14ac:dyDescent="0.25">
      <c r="A180" t="s">
        <v>1182</v>
      </c>
      <c r="B180">
        <v>2021</v>
      </c>
      <c r="C180">
        <v>26479890.170000002</v>
      </c>
      <c r="D180">
        <v>17110982.93</v>
      </c>
    </row>
    <row r="181" spans="1:4" x14ac:dyDescent="0.25">
      <c r="A181" t="s">
        <v>1184</v>
      </c>
      <c r="B181">
        <v>2021</v>
      </c>
      <c r="C181">
        <v>41877673.640000001</v>
      </c>
      <c r="D181">
        <v>41877673.640000001</v>
      </c>
    </row>
    <row r="182" spans="1:4" x14ac:dyDescent="0.25">
      <c r="A182" t="s">
        <v>1251</v>
      </c>
      <c r="B182">
        <v>2021</v>
      </c>
      <c r="C182">
        <v>3516961.55</v>
      </c>
      <c r="D182">
        <v>218112.95</v>
      </c>
    </row>
    <row r="183" spans="1:4" x14ac:dyDescent="0.25">
      <c r="A183" t="s">
        <v>1252</v>
      </c>
      <c r="B183">
        <v>2021</v>
      </c>
      <c r="C183">
        <v>2132412</v>
      </c>
      <c r="D183">
        <v>1770313.77</v>
      </c>
    </row>
    <row r="184" spans="1:4" x14ac:dyDescent="0.25">
      <c r="A184" t="s">
        <v>1176</v>
      </c>
      <c r="B184">
        <v>2022</v>
      </c>
      <c r="C184">
        <v>30286386.210000001</v>
      </c>
      <c r="D184">
        <v>30286386.210000001</v>
      </c>
    </row>
    <row r="185" spans="1:4" x14ac:dyDescent="0.25">
      <c r="A185" t="s">
        <v>1179</v>
      </c>
      <c r="B185">
        <v>2022</v>
      </c>
      <c r="C185">
        <v>7639859.75</v>
      </c>
      <c r="D185">
        <v>7120905.7300000004</v>
      </c>
    </row>
    <row r="186" spans="1:4" x14ac:dyDescent="0.25">
      <c r="A186" t="s">
        <v>1180</v>
      </c>
      <c r="B186">
        <v>2022</v>
      </c>
      <c r="C186">
        <v>17500000</v>
      </c>
      <c r="D186">
        <v>17500000</v>
      </c>
    </row>
    <row r="187" spans="1:4" x14ac:dyDescent="0.25">
      <c r="A187" t="s">
        <v>1184</v>
      </c>
      <c r="B187">
        <v>2022</v>
      </c>
      <c r="C187">
        <v>67233968.299999997</v>
      </c>
      <c r="D187">
        <v>45875745.450000003</v>
      </c>
    </row>
    <row r="188" spans="1:4" x14ac:dyDescent="0.25">
      <c r="A188" t="s">
        <v>1251</v>
      </c>
      <c r="B188">
        <v>2022</v>
      </c>
      <c r="C188">
        <v>3298848.59</v>
      </c>
      <c r="D188">
        <v>3298848.59</v>
      </c>
    </row>
    <row r="189" spans="1:4" x14ac:dyDescent="0.25">
      <c r="A189" t="s">
        <v>1252</v>
      </c>
      <c r="B189">
        <v>2022</v>
      </c>
      <c r="C189">
        <v>900480.15</v>
      </c>
      <c r="D189">
        <v>900480.15</v>
      </c>
    </row>
    <row r="190" spans="1:4" x14ac:dyDescent="0.25">
      <c r="A190" t="s">
        <v>1254</v>
      </c>
      <c r="B190">
        <v>2022</v>
      </c>
      <c r="C190">
        <v>4707864.8</v>
      </c>
      <c r="D190">
        <v>2472460.8199999998</v>
      </c>
    </row>
    <row r="191" spans="1:4" x14ac:dyDescent="0.25">
      <c r="A191" t="s">
        <v>1176</v>
      </c>
      <c r="B191">
        <v>2023</v>
      </c>
      <c r="C191">
        <f>SUMIFS('Repasses de Recursos'!$G$2:$G$1286,'Repasses de Recursos'!$A$2:$A$1286,SUBSTITUTE(A191,"_","-"),'Repasses de Recursos'!$I$2:$I$1286,"&gt;"&amp;DATE(2023,1,1))</f>
        <v>69549348.349999994</v>
      </c>
      <c r="D191">
        <f>SUMIFS('Repasses de Recursos'!$H$2:$H$1286,'Repasses de Recursos'!$A$2:$A$1286,SUBSTITUTE(A191,"_","-"),'Repasses de Recursos'!$J$2:$J$1286,"&gt;"&amp;DATE(2023,1,1))</f>
        <v>47331620.379999995</v>
      </c>
    </row>
    <row r="192" spans="1:4" x14ac:dyDescent="0.25">
      <c r="A192" t="s">
        <v>1179</v>
      </c>
      <c r="B192">
        <v>2023</v>
      </c>
      <c r="C192">
        <f>SUMIFS('Repasses de Recursos'!$G$2:$G$1286,'Repasses de Recursos'!$A$2:$A$1286,SUBSTITUTE(A192,"_","-"),'Repasses de Recursos'!$I$2:$I$1286,"&gt;"&amp;DATE(2023,1,1))</f>
        <v>27202161.110000003</v>
      </c>
      <c r="D192">
        <f>SUMIFS('Repasses de Recursos'!$H$2:$H$1286,'Repasses de Recursos'!$A$2:$A$1286,SUBSTITUTE(A192,"_","-"),'Repasses de Recursos'!$J$2:$J$1286,"&gt;"&amp;DATE(2023,1,1))</f>
        <v>12693142.380000001</v>
      </c>
    </row>
    <row r="193" spans="1:4" x14ac:dyDescent="0.25">
      <c r="A193" t="s">
        <v>1180</v>
      </c>
      <c r="B193">
        <v>2023</v>
      </c>
      <c r="C193">
        <f>SUMIFS('Repasses de Recursos'!$G$2:$G$1286,'Repasses de Recursos'!$A$2:$A$1286,SUBSTITUTE(A193,"_","-"),'Repasses de Recursos'!$I$2:$I$1286,"&gt;"&amp;DATE(2023,1,1))</f>
        <v>37000000</v>
      </c>
      <c r="D193">
        <f>SUMIFS('Repasses de Recursos'!$H$2:$H$1286,'Repasses de Recursos'!$A$2:$A$1286,SUBSTITUTE(A193,"_","-"),'Repasses de Recursos'!$J$2:$J$1286,"&gt;"&amp;DATE(2023,1,1))</f>
        <v>23028253</v>
      </c>
    </row>
    <row r="194" spans="1:4" x14ac:dyDescent="0.25">
      <c r="A194" t="s">
        <v>1184</v>
      </c>
      <c r="B194">
        <v>2023</v>
      </c>
      <c r="C194">
        <f>SUMIFS('Repasses de Recursos'!$G$2:$G$1286,'Repasses de Recursos'!$A$2:$A$1286,SUBSTITUTE(A194,"_","-"),'Repasses de Recursos'!$I$2:$I$1286,"&gt;"&amp;DATE(2023,1,1))</f>
        <v>116210858.82999998</v>
      </c>
      <c r="D194">
        <f>SUMIFS('Repasses de Recursos'!$H$2:$H$1286,'Repasses de Recursos'!$A$2:$A$1286,SUBSTITUTE(A194,"_","-"),'Repasses de Recursos'!$J$2:$J$1286,"&gt;"&amp;DATE(2023,1,1))</f>
        <v>72503162.150000006</v>
      </c>
    </row>
    <row r="195" spans="1:4" x14ac:dyDescent="0.25">
      <c r="A195" t="s">
        <v>1254</v>
      </c>
      <c r="B195">
        <v>2023</v>
      </c>
      <c r="C195">
        <f>SUMIFS('Repasses de Recursos'!$G$2:$G$1286,'Repasses de Recursos'!$A$2:$A$1286,SUBSTITUTE(A195,"_","-"),'Repasses de Recursos'!$I$2:$I$1286,"&gt;"&amp;DATE(2023,1,1))</f>
        <v>14848228.050000001</v>
      </c>
      <c r="D195">
        <f>SUMIFS('Repasses de Recursos'!$H$2:$H$1286,'Repasses de Recursos'!$A$2:$A$1286,SUBSTITUTE(A195,"_","-"),'Repasses de Recursos'!$J$2:$J$1286,"&gt;"&amp;DATE(2023,1,1))</f>
        <v>5767569.4399999995</v>
      </c>
    </row>
    <row r="196" spans="1:4" x14ac:dyDescent="0.25">
      <c r="A196" t="s">
        <v>1255</v>
      </c>
      <c r="B196">
        <v>2023</v>
      </c>
      <c r="C196">
        <f>SUMIFS('Repasses de Recursos'!$G$2:$G$1286,'Repasses de Recursos'!$A$2:$A$1286,SUBSTITUTE(A196,"_","-"),'Repasses de Recursos'!$I$2:$I$1286,"&gt;"&amp;DATE(2023,1,1))</f>
        <v>16629000.000000002</v>
      </c>
      <c r="D196">
        <f>SUMIFS('Repasses de Recursos'!$H$2:$H$1286,'Repasses de Recursos'!$A$2:$A$1286,SUBSTITUTE(A196,"_","-"),'Repasses de Recursos'!$J$2:$J$1286,"&gt;"&amp;DATE(2023,1,1))</f>
        <v>8245559.5200000014</v>
      </c>
    </row>
    <row r="197" spans="1:4" x14ac:dyDescent="0.25">
      <c r="A197" t="s">
        <v>1260</v>
      </c>
      <c r="B197">
        <v>2023</v>
      </c>
      <c r="C197">
        <f>SUMIFS('Repasses de Recursos'!$G$2:$G$1286,'Repasses de Recursos'!$A$2:$A$1286,SUBSTITUTE(A197,"_","-"),'Repasses de Recursos'!$I$2:$I$1286,"&gt;"&amp;DATE(2023,1,1))</f>
        <v>130402873.24999999</v>
      </c>
      <c r="D197">
        <f>SUMIFS('Repasses de Recursos'!$H$2:$H$1286,'Repasses de Recursos'!$A$2:$A$1286,SUBSTITUTE(A197,"_","-"),'Repasses de Recursos'!$J$2:$J$1286,"&gt;"&amp;DATE(2023,1,1))</f>
        <v>5803022.75</v>
      </c>
    </row>
    <row r="198" spans="1:4" x14ac:dyDescent="0.25">
      <c r="A198" t="s">
        <v>1261</v>
      </c>
      <c r="B198">
        <v>2023</v>
      </c>
      <c r="C198">
        <f>SUMIFS('Repasses de Recursos'!$G$2:$G$1286,'Repasses de Recursos'!$A$2:$A$1286,SUBSTITUTE(A198,"_","-"),'Repasses de Recursos'!$I$2:$I$1286,"&gt;"&amp;DATE(2023,1,1))</f>
        <v>332807094.81999993</v>
      </c>
      <c r="D198">
        <f>SUMIFS('Repasses de Recursos'!$H$2:$H$1286,'Repasses de Recursos'!$A$2:$A$1286,SUBSTITUTE(A198,"_","-"),'Repasses de Recursos'!$J$2:$J$1286,"&gt;"&amp;DATE(2023,1,1))</f>
        <v>11565545.859999999</v>
      </c>
    </row>
    <row r="199" spans="1:4" x14ac:dyDescent="0.25">
      <c r="A199" t="s">
        <v>1176</v>
      </c>
      <c r="B199">
        <v>2024</v>
      </c>
      <c r="C199">
        <f>SUMIFS('Repasses de Recursos'!$G$2:$G$1286,'Repasses de Recursos'!$A$2:$A$1286,SUBSTITUTE(A199,"_","-"),'Repasses de Recursos'!$I$2:$I$1286,"&gt;"&amp;DATE(2023,1,1))</f>
        <v>69549348.349999994</v>
      </c>
      <c r="D199">
        <f>SUMIFS('Repasses de Recursos'!$H$2:$H$1286,'Repasses de Recursos'!$A$2:$A$1286,SUBSTITUTE(A199,"_","-"),'Repasses de Recursos'!$J$2:$J$1286,"&gt;"&amp;DATE(2023,1,1))</f>
        <v>47331620.379999995</v>
      </c>
    </row>
    <row r="200" spans="1:4" x14ac:dyDescent="0.25">
      <c r="A200" t="s">
        <v>1179</v>
      </c>
      <c r="B200">
        <v>2024</v>
      </c>
      <c r="C200">
        <f>SUMIFS('Repasses de Recursos'!$G$2:$G$1286,'Repasses de Recursos'!$A$2:$A$1286,SUBSTITUTE(A200,"_","-"),'Repasses de Recursos'!$I$2:$I$1286,"&gt;"&amp;DATE(2023,1,1))</f>
        <v>27202161.110000003</v>
      </c>
      <c r="D200">
        <f>SUMIFS('Repasses de Recursos'!$H$2:$H$1286,'Repasses de Recursos'!$A$2:$A$1286,SUBSTITUTE(A200,"_","-"),'Repasses de Recursos'!$J$2:$J$1286,"&gt;"&amp;DATE(2023,1,1))</f>
        <v>12693142.380000001</v>
      </c>
    </row>
    <row r="201" spans="1:4" x14ac:dyDescent="0.25">
      <c r="A201" t="s">
        <v>1180</v>
      </c>
      <c r="B201">
        <v>2024</v>
      </c>
      <c r="C201">
        <f>SUMIFS('Repasses de Recursos'!$G$2:$G$1286,'Repasses de Recursos'!$A$2:$A$1286,SUBSTITUTE(A201,"_","-"),'Repasses de Recursos'!$I$2:$I$1286,"&gt;"&amp;DATE(2023,1,1))</f>
        <v>37000000</v>
      </c>
      <c r="D201">
        <f>SUMIFS('Repasses de Recursos'!$H$2:$H$1286,'Repasses de Recursos'!$A$2:$A$1286,SUBSTITUTE(A201,"_","-"),'Repasses de Recursos'!$J$2:$J$1286,"&gt;"&amp;DATE(2023,1,1))</f>
        <v>23028253</v>
      </c>
    </row>
    <row r="202" spans="1:4" x14ac:dyDescent="0.25">
      <c r="A202" t="s">
        <v>1184</v>
      </c>
      <c r="B202">
        <v>2024</v>
      </c>
      <c r="C202">
        <f>SUMIFS('Repasses de Recursos'!$G$2:$G$1286,'Repasses de Recursos'!$A$2:$A$1286,SUBSTITUTE(A202,"_","-"),'Repasses de Recursos'!$I$2:$I$1286,"&gt;"&amp;DATE(2023,1,1))</f>
        <v>116210858.82999998</v>
      </c>
      <c r="D202">
        <f>SUMIFS('Repasses de Recursos'!$H$2:$H$1286,'Repasses de Recursos'!$A$2:$A$1286,SUBSTITUTE(A202,"_","-"),'Repasses de Recursos'!$J$2:$J$1286,"&gt;"&amp;DATE(2023,1,1))</f>
        <v>72503162.150000006</v>
      </c>
    </row>
    <row r="203" spans="1:4" x14ac:dyDescent="0.25">
      <c r="A203" t="s">
        <v>1260</v>
      </c>
      <c r="B203">
        <v>2024</v>
      </c>
      <c r="C203">
        <f>SUMIFS('Repasses de Recursos'!$G$2:$G$1286,'Repasses de Recursos'!$A$2:$A$1286,SUBSTITUTE(A203,"_","-"),'Repasses de Recursos'!$I$2:$I$1286,"&gt;"&amp;DATE(2023,1,1))</f>
        <v>130402873.24999999</v>
      </c>
      <c r="D203">
        <f>SUMIFS('Repasses de Recursos'!$H$2:$H$1286,'Repasses de Recursos'!$A$2:$A$1286,SUBSTITUTE(A203,"_","-"),'Repasses de Recursos'!$J$2:$J$1286,"&gt;"&amp;DATE(2023,1,1))</f>
        <v>5803022.75</v>
      </c>
    </row>
    <row r="204" spans="1:4" x14ac:dyDescent="0.25">
      <c r="A204" t="s">
        <v>1261</v>
      </c>
      <c r="B204">
        <v>2024</v>
      </c>
      <c r="C204">
        <f>SUMIFS('Repasses de Recursos'!$G$2:$G$1286,'Repasses de Recursos'!$A$2:$A$1286,SUBSTITUTE(A204,"_","-"),'Repasses de Recursos'!$I$2:$I$1286,"&gt;"&amp;DATE(2023,1,1))</f>
        <v>332807094.81999993</v>
      </c>
      <c r="D204">
        <f>SUMIFS('Repasses de Recursos'!$H$2:$H$1286,'Repasses de Recursos'!$A$2:$A$1286,SUBSTITUTE(A204,"_","-"),'Repasses de Recursos'!$J$2:$J$1286,"&gt;"&amp;DATE(2023,1,1))</f>
        <v>11565545.859999999</v>
      </c>
    </row>
    <row r="205" spans="1:4" x14ac:dyDescent="0.25">
      <c r="A205" t="s">
        <v>1254</v>
      </c>
      <c r="B205">
        <v>2024</v>
      </c>
      <c r="C205">
        <f>SUMIFS('Repasses de Recursos'!$G$2:$G$1286,'Repasses de Recursos'!$A$2:$A$1286,SUBSTITUTE(A205,"_","-"),'Repasses de Recursos'!$I$2:$I$1286,"&gt;"&amp;DATE(2023,1,1))</f>
        <v>14848228.050000001</v>
      </c>
      <c r="D205">
        <f>SUMIFS('Repasses de Recursos'!$H$2:$H$1286,'Repasses de Recursos'!$A$2:$A$1286,SUBSTITUTE(A205,"_","-"),'Repasses de Recursos'!$J$2:$J$1286,"&gt;"&amp;DATE(2023,1,1))</f>
        <v>5767569.4399999995</v>
      </c>
    </row>
    <row r="206" spans="1:4" x14ac:dyDescent="0.25">
      <c r="A206" t="s">
        <v>1255</v>
      </c>
      <c r="B206">
        <v>2024</v>
      </c>
      <c r="C206">
        <f>SUMIFS('Repasses de Recursos'!$G$2:$G$1286,'Repasses de Recursos'!$A$2:$A$1286,SUBSTITUTE(A206,"_","-"),'Repasses de Recursos'!$I$2:$I$1286,"&gt;"&amp;DATE(2023,1,1))</f>
        <v>16629000.000000002</v>
      </c>
      <c r="D206">
        <f>SUMIFS('Repasses de Recursos'!$H$2:$H$1286,'Repasses de Recursos'!$A$2:$A$1286,SUBSTITUTE(A206,"_","-"),'Repasses de Recursos'!$J$2:$J$1286,"&gt;"&amp;DATE(2023,1,1))</f>
        <v>8245559.5200000014</v>
      </c>
    </row>
    <row r="207" spans="1:4" x14ac:dyDescent="0.25">
      <c r="A207" t="s">
        <v>1262</v>
      </c>
      <c r="B207">
        <v>2024</v>
      </c>
      <c r="C207">
        <f>SUMIFS('Repasses de Recursos'!$G$2:$G$1286,'Repasses de Recursos'!$A$2:$A$1286,SUBSTITUTE(A207,"_","-"),'Repasses de Recursos'!$I$2:$I$1286,"&gt;"&amp;DATE(2023,1,1))</f>
        <v>7267555.8399999999</v>
      </c>
      <c r="D207">
        <f>SUMIFS('Repasses de Recursos'!$H$2:$H$1286,'Repasses de Recursos'!$A$2:$A$1286,SUBSTITUTE(A207,"_","-"),'Repasses de Recursos'!$J$2:$J$1286,"&gt;"&amp;DATE(2023,1,1))</f>
        <v>1388687.1400000001</v>
      </c>
    </row>
    <row r="208" spans="1:4" x14ac:dyDescent="0.25">
      <c r="A208" t="s">
        <v>1263</v>
      </c>
      <c r="B208">
        <v>2024</v>
      </c>
      <c r="C208">
        <f>SUMIFS('Repasses de Recursos'!$G$2:$G$1286,'Repasses de Recursos'!$A$2:$A$1286,SUBSTITUTE(A208,"_","-"),'Repasses de Recursos'!$I$2:$I$1286,"&gt;"&amp;DATE(2023,1,1))</f>
        <v>2212000.0100000002</v>
      </c>
      <c r="D208">
        <f>SUMIFS('Repasses de Recursos'!$H$2:$H$1286,'Repasses de Recursos'!$A$2:$A$1286,SUBSTITUTE(A208,"_","-"),'Repasses de Recursos'!$J$2:$J$1286,"&gt;"&amp;DATE(2023,1,1))</f>
        <v>246200.32000000001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713"/>
  <sheetViews>
    <sheetView topLeftCell="A600" workbookViewId="0">
      <selection activeCell="B309" sqref="B309"/>
    </sheetView>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1155</v>
      </c>
      <c r="B1" t="s">
        <v>1156</v>
      </c>
      <c r="C1" t="s">
        <v>1157</v>
      </c>
      <c r="D1" t="s">
        <v>1259</v>
      </c>
      <c r="E1" t="s">
        <v>1158</v>
      </c>
      <c r="F1" t="s">
        <v>1159</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1"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1"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1"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1"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1"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1"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1"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1"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1"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1"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1"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1"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1"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1"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1"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1"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1"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1"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1"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1"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1"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1"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1"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1"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1"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1"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1"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1"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1"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1"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1"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1"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1"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1"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1"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1"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1"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1"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1"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1"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1"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1"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1"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1"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1"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1"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1"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1"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1"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1"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1"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1"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1"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1"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1"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1"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1"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1"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1"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1"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1"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1"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1"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1"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1"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1"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1"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1"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1"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1"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1"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1"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1"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1"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1"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1"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1"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1"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1"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1"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1"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1"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1"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1"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1"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1"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1" t="str">
        <f ca="1">IF(A88="","",IF(OFFSET(Relatórios!$K$1,ROW()-1,)=0,"",OFFSET(Relatórios!$K$1,ROW()-1,)))</f>
        <v>http://www.seguranca.mg.gov.br/images/seds_docs/Prevencao/Relatorio%20Comissao%2015%20PA.pdf</v>
      </c>
    </row>
    <row r="89" spans="1:5" x14ac:dyDescent="0.25">
      <c r="A89" t="str">
        <f ca="1">SUBSTITUTE(OFFSET(Relatórios!$A$1,ROW()-1,),"-","_")</f>
        <v>CG_002/2019</v>
      </c>
      <c r="B89" t="str">
        <f ca="1">IF(OFFSET(Relatórios!$H$1,ROW()-1,)=0,"",OFFSET(Relatórios!$H$1,ROW()-1,))</f>
        <v>Relatório Gerencial de Resultados</v>
      </c>
      <c r="C89" t="str">
        <f ca="1">IF(B89="","",OFFSET(Relatórios!$G$1,ROW()-1,)&amp;"º "&amp;B89)</f>
        <v>16º Relatório Gerencial de Resultados</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89" s="211" t="str">
        <f ca="1">IF(A89="","",IF(OFFSET(Relatórios!$K$1,ROW()-1,)=0,"",OFFSET(Relatórios!$K$1,ROW()-1,)))</f>
        <v>http://www.seguranca.mg.gov.br/images/seds_docs/Prevencao/RGR%20-%2016%20PA_final%20Assinado.pdf</v>
      </c>
    </row>
    <row r="90" spans="1:5" x14ac:dyDescent="0.25">
      <c r="A90" t="str">
        <f ca="1">SUBSTITUTE(OFFSET(Relatórios!$A$1,ROW()-1,),"-","_")</f>
        <v>CG_002/2019</v>
      </c>
      <c r="B90" t="str">
        <f ca="1">IF(OFFSET(Relatórios!$H$1,ROW()-1,)=0,"",OFFSET(Relatórios!$H$1,ROW()-1,))</f>
        <v>Relatório Gerencial Financeiro - Recurso Estadual</v>
      </c>
      <c r="C90" t="str">
        <f ca="1">IF(B90="","",OFFSET(Relatórios!$G$1,ROW()-1,)&amp;"º "&amp;B90)</f>
        <v>16º Relatório Gerencial Financeiro - Recurso Estadual</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0" s="211" t="str">
        <f ca="1">IF(A90="","",IF(OFFSET(Relatórios!$K$1,ROW()-1,)=0,"",OFFSET(Relatórios!$K$1,ROW()-1,)))</f>
        <v>http://www.seguranca.mg.gov.br/images/seds_docs/Prevencao/Relatrio%20Gerencial%20Financeiro%20ESTADUAL%2016%20Perodo%20Avaliatrio%20Assinado.pdf</v>
      </c>
    </row>
    <row r="91" spans="1:5" x14ac:dyDescent="0.25">
      <c r="A91" t="str">
        <f ca="1">SUBSTITUTE(OFFSET(Relatórios!$A$1,ROW()-1,),"-","_")</f>
        <v>CG_002/2019</v>
      </c>
      <c r="B91" t="str">
        <f ca="1">IF(OFFSET(Relatórios!$H$1,ROW()-1,)=0,"",OFFSET(Relatórios!$H$1,ROW()-1,))</f>
        <v>Relatório Gerencial Financeiro - Recurso PRESP</v>
      </c>
      <c r="C91" t="str">
        <f ca="1">IF(B91="","",OFFSET(Relatórios!$G$1,ROW()-1,)&amp;"º "&amp;B91)</f>
        <v>16º Relatório Gerencial Financeiro - Recurso PRESP</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1" s="211" t="str">
        <f ca="1">IF(A91="","",IF(OFFSET(Relatórios!$K$1,ROW()-1,)=0,"",OFFSET(Relatórios!$K$1,ROW()-1,)))</f>
        <v>http://www.seguranca.mg.gov.br/images/seds_docs/Prevencao/Relatrio%20Gerencial%20Financeiro%20PRESP%20-%2016%20Perodo%20Avaliatrio%20Assinado.pdf</v>
      </c>
    </row>
    <row r="92" spans="1:5" x14ac:dyDescent="0.25">
      <c r="A92" t="str">
        <f ca="1">SUBSTITUTE(OFFSET(Relatórios!$A$1,ROW()-1,),"-","_")</f>
        <v>CG_002/2019</v>
      </c>
      <c r="B92" t="str">
        <f ca="1">IF(OFFSET(Relatórios!$H$1,ROW()-1,)=0,"",OFFSET(Relatórios!$H$1,ROW()-1,))</f>
        <v>Relatório Gerencial Financeiro - Recurso FUNEMP</v>
      </c>
      <c r="C92" t="str">
        <f ca="1">IF(B92="","",OFFSET(Relatórios!$G$1,ROW()-1,)&amp;"º "&amp;B92)</f>
        <v>16º Relatório Gerencial Financeiro - Recurso FUNEMP</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2" s="211" t="str">
        <f ca="1">IF(A92="","",IF(OFFSET(Relatórios!$K$1,ROW()-1,)=0,"",OFFSET(Relatórios!$K$1,ROW()-1,)))</f>
        <v>http://www.seguranca.mg.gov.br/images/seds_docs/Prevencao/Relatrio%20Gerencial%20Financeiro%20FUNEMP%20-%2016%20Perodo%20Avaliatrio%20Assinado.pdf</v>
      </c>
    </row>
    <row r="93" spans="1:5" x14ac:dyDescent="0.25">
      <c r="A93" t="str">
        <f ca="1">SUBSTITUTE(OFFSET(Relatórios!$A$1,ROW()-1,),"-","_")</f>
        <v>CG_002/2019</v>
      </c>
      <c r="B93" t="str">
        <f ca="1">IF(OFFSET(Relatórios!$H$1,ROW()-1,)=0,"",OFFSET(Relatórios!$H$1,ROW()-1,))</f>
        <v>Relatório de Monitoramento</v>
      </c>
      <c r="C93" t="str">
        <f ca="1">IF(B93="","",OFFSET(Relatórios!$G$1,ROW()-1,)&amp;"º "&amp;B93)</f>
        <v>16º Relatório de Monitoramento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3" s="211" t="str">
        <f ca="1">IF(A93="","",IF(OFFSET(Relatórios!$K$1,ROW()-1,)=0,"",OFFSET(Relatórios!$K$1,ROW()-1,)))</f>
        <v>http://www.seguranca.mg.gov.br/images/seds_docs/Prevencao/SEI_GOVMG%20-%2059801894%20-%20Relatrio.pdf</v>
      </c>
    </row>
    <row r="94" spans="1:5" x14ac:dyDescent="0.25">
      <c r="A94" t="str">
        <f ca="1">SUBSTITUTE(OFFSET(Relatórios!$A$1,ROW()-1,),"-","_")</f>
        <v>CG_002/2019</v>
      </c>
      <c r="B94" t="str">
        <f ca="1">IF(OFFSET(Relatórios!$H$1,ROW()-1,)=0,"",OFFSET(Relatórios!$H$1,ROW()-1,))</f>
        <v>Relatório da Comissão de Avaliação</v>
      </c>
      <c r="C94" t="str">
        <f ca="1">IF(B94="","",OFFSET(Relatórios!$G$1,ROW()-1,)&amp;"º "&amp;B94)</f>
        <v>16º Relatório da Comissão de Avaliação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4" s="211" t="str">
        <f ca="1">IF(A94="","",IF(OFFSET(Relatórios!$K$1,ROW()-1,)=0,"",OFFSET(Relatórios!$K$1,ROW()-1,)))</f>
        <v>http://www.seguranca.mg.gov.br/images/seds_docs/Prevencao/SEI_GOVMG%20-%2060845904%20-%20Relatrio.pdf</v>
      </c>
    </row>
    <row r="95" spans="1:5" x14ac:dyDescent="0.25">
      <c r="A95" t="str">
        <f ca="1">SUBSTITUTE(OFFSET(Relatórios!$A$1,ROW()-1,),"-","_")</f>
        <v>CG_002/2019</v>
      </c>
      <c r="B95" t="str">
        <f ca="1">IF(OFFSET(Relatórios!$H$1,ROW()-1,)=0,"",OFFSET(Relatórios!$H$1,ROW()-1,))</f>
        <v>Relatório Gerencial de Resultados</v>
      </c>
      <c r="C95" t="str">
        <f ca="1">IF(B95="","",OFFSET(Relatórios!$G$1,ROW()-1,)&amp;"º "&amp;B95)</f>
        <v>17º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5" s="211" t="str">
        <f ca="1">IF(A95="","",IF(OFFSET(Relatórios!$K$1,ROW()-1,)=0,"",OFFSET(Relatórios!$K$1,ROW()-1,)))</f>
        <v>http://www.seguranca.mg.gov.br/images/seds_docs/Prevencao/RGR%20-%2017%20PA%20-V2.pdf</v>
      </c>
    </row>
    <row r="96" spans="1:5" x14ac:dyDescent="0.25">
      <c r="A96" t="str">
        <f ca="1">SUBSTITUTE(OFFSET(Relatórios!$A$1,ROW()-1,),"-","_")</f>
        <v>CG_002/2019</v>
      </c>
      <c r="B96" t="str">
        <f ca="1">IF(OFFSET(Relatórios!$H$1,ROW()-1,)=0,"",OFFSET(Relatórios!$H$1,ROW()-1,))</f>
        <v>Relatório Gerencial Financeiro - Recurso Estadual</v>
      </c>
      <c r="C96" t="str">
        <f ca="1">IF(B96="","",OFFSET(Relatórios!$G$1,ROW()-1,)&amp;"º "&amp;B96)</f>
        <v>17º Relatório Gerencial Financeiro - Recurso Estadual</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6" s="211" t="str">
        <f ca="1">IF(A96="","",IF(OFFSET(Relatórios!$K$1,ROW()-1,)=0,"",OFFSET(Relatórios!$K$1,ROW()-1,)))</f>
        <v>http://www.seguranca.mg.gov.br/images/seds_docs/Prevencao/Relatrio%20Gerencial%20Financeiro%20ESTADUAL%2017%20Perodo%20Avaliatrio%20Assinado.pdf</v>
      </c>
    </row>
    <row r="97" spans="1:5" x14ac:dyDescent="0.25">
      <c r="A97" t="str">
        <f ca="1">SUBSTITUTE(OFFSET(Relatórios!$A$1,ROW()-1,),"-","_")</f>
        <v>CG_002/2019</v>
      </c>
      <c r="B97" t="str">
        <f ca="1">IF(OFFSET(Relatórios!$H$1,ROW()-1,)=0,"",OFFSET(Relatórios!$H$1,ROW()-1,))</f>
        <v>Relatório Gerencial Financeiro - Recurso PRESP</v>
      </c>
      <c r="C97" t="str">
        <f ca="1">IF(B97="","",OFFSET(Relatórios!$G$1,ROW()-1,)&amp;"º "&amp;B97)</f>
        <v>17º Relatório Gerencial Financeiro - Recurso PRESP</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7" s="211" t="str">
        <f ca="1">IF(A97="","",IF(OFFSET(Relatórios!$K$1,ROW()-1,)=0,"",OFFSET(Relatórios!$K$1,ROW()-1,)))</f>
        <v>http://www.seguranca.mg.gov.br/images/seds_docs/Prevencao/Relatrio%20Gerencial%20Financeiro%20PRESP%20-%2017%20Perodo%20Avaliatrio%20Assinado.pdf</v>
      </c>
    </row>
    <row r="98" spans="1:5" x14ac:dyDescent="0.25">
      <c r="A98" t="str">
        <f ca="1">SUBSTITUTE(OFFSET(Relatórios!$A$1,ROW()-1,),"-","_")</f>
        <v>CG_002/2019</v>
      </c>
      <c r="B98" t="str">
        <f ca="1">IF(OFFSET(Relatórios!$H$1,ROW()-1,)=0,"",OFFSET(Relatórios!$H$1,ROW()-1,))</f>
        <v>Relatório Gerencial Financeiro - Recurso FUNEMP</v>
      </c>
      <c r="C98" t="str">
        <f ca="1">IF(B98="","",OFFSET(Relatórios!$G$1,ROW()-1,)&amp;"º "&amp;B98)</f>
        <v>17º Relatório Gerencial Financeiro - Recurso FUNEMP</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8" s="211" t="str">
        <f ca="1">IF(A98="","",IF(OFFSET(Relatórios!$K$1,ROW()-1,)=0,"",OFFSET(Relatórios!$K$1,ROW()-1,)))</f>
        <v>http://www.seguranca.mg.gov.br/images/seds_docs/Prevencao/Relatrio%20Gerencial%20Financeiro%20FUNEMP%20-%2017%20Perodo%20Avaliatrio%20Assinado.pdf</v>
      </c>
    </row>
    <row r="99" spans="1:5" x14ac:dyDescent="0.25">
      <c r="A99" t="str">
        <f ca="1">SUBSTITUTE(OFFSET(Relatórios!$A$1,ROW()-1,),"-","_")</f>
        <v>CG_002/2019</v>
      </c>
      <c r="B99" t="str">
        <f ca="1">IF(OFFSET(Relatórios!$H$1,ROW()-1,)=0,"",OFFSET(Relatórios!$H$1,ROW()-1,))</f>
        <v>Relatório de Monitoramento</v>
      </c>
      <c r="C99" t="str">
        <f ca="1">IF(B99="","",OFFSET(Relatórios!$G$1,ROW()-1,)&amp;"º "&amp;B99)</f>
        <v>17º Relatório de Monitoramento</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9" s="211" t="str">
        <f ca="1">IF(A99="","",IF(OFFSET(Relatórios!$K$1,ROW()-1,)=0,"",OFFSET(Relatórios!$K$1,ROW()-1,)))</f>
        <v>http://www.seguranca.mg.gov.br/images/seds_docs/Prevencao/17%20RM%20.pdf</v>
      </c>
    </row>
    <row r="100" spans="1:5" x14ac:dyDescent="0.25">
      <c r="A100" t="str">
        <f ca="1">SUBSTITUTE(OFFSET(Relatórios!$A$1,ROW()-1,),"-","_")</f>
        <v>CG_002/2019</v>
      </c>
      <c r="B100" t="str">
        <f ca="1">IF(OFFSET(Relatórios!$H$1,ROW()-1,)=0,"",OFFSET(Relatórios!$H$1,ROW()-1,))</f>
        <v>Relatório da Comissão de Avaliação</v>
      </c>
      <c r="C100" t="str">
        <f ca="1">IF(B100="","",OFFSET(Relatórios!$G$1,ROW()-1,)&amp;"º "&amp;B100)</f>
        <v>17º Relatório da Comissão de Avaliação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100" s="211" t="str">
        <f ca="1">IF(A100="","",IF(OFFSET(Relatórios!$K$1,ROW()-1,)=0,"",OFFSET(Relatórios!$K$1,ROW()-1,)))</f>
        <v>http://www.seguranca.mg.gov.br/images/seds_docs/Prevencao/SEI_67630951_Relatorio_da_Comissao_de_Avaliacao_17__PA%201.pdf</v>
      </c>
    </row>
    <row r="101" spans="1:5" x14ac:dyDescent="0.25">
      <c r="A101" t="str">
        <f ca="1">SUBSTITUTE(OFFSET(Relatórios!$A$1,ROW()-1,),"-","_")</f>
        <v>CG_002/2019</v>
      </c>
      <c r="B101" t="str">
        <f ca="1">IF(OFFSET(Relatórios!$H$1,ROW()-1,)=0,"",OFFSET(Relatórios!$H$1,ROW()-1,))</f>
        <v>Relatório Gerencial de Resultados</v>
      </c>
      <c r="C101" t="str">
        <f ca="1">IF(B101="","",OFFSET(Relatórios!$G$1,ROW()-1,)&amp;"º "&amp;B101)</f>
        <v>18º Relatório Gerencial de Resultados</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1" s="211" t="str">
        <f ca="1">IF(A101="","",IF(OFFSET(Relatórios!$K$1,ROW()-1,)=0,"",OFFSET(Relatórios!$K$1,ROW()-1,)))</f>
        <v>http://www.seguranca.mg.gov.br/images/seds_docs/Prevencao/RGR%20-%2018%20PA.pdf</v>
      </c>
    </row>
    <row r="102" spans="1:5" x14ac:dyDescent="0.25">
      <c r="A102" t="str">
        <f ca="1">SUBSTITUTE(OFFSET(Relatórios!$A$1,ROW()-1,),"-","_")</f>
        <v>CG_002/2019</v>
      </c>
      <c r="B102" t="str">
        <f ca="1">IF(OFFSET(Relatórios!$H$1,ROW()-1,)=0,"",OFFSET(Relatórios!$H$1,ROW()-1,))</f>
        <v>Relatório Gerencial Financeiro - Recurso Estadual</v>
      </c>
      <c r="C102" t="str">
        <f ca="1">IF(B102="","",OFFSET(Relatórios!$G$1,ROW()-1,)&amp;"º "&amp;B102)</f>
        <v>18º Relatório Gerencial Financeiro - Recurso Estadual</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2" s="211" t="str">
        <f ca="1">IF(A102="","",IF(OFFSET(Relatórios!$K$1,ROW()-1,)=0,"",OFFSET(Relatórios!$K$1,ROW()-1,)))</f>
        <v>http://www.seguranca.mg.gov.br/images/seds_docs/Prevencao/Relatrio%20Gerencial%20Financeiro%20ESTADUAL%2018%20Perodo%20Avaliatrio.pdf</v>
      </c>
    </row>
    <row r="103" spans="1:5" x14ac:dyDescent="0.25">
      <c r="A103" t="str">
        <f ca="1">SUBSTITUTE(OFFSET(Relatórios!$A$1,ROW()-1,),"-","_")</f>
        <v>CG_002/2019</v>
      </c>
      <c r="B103" t="str">
        <f ca="1">IF(OFFSET(Relatórios!$H$1,ROW()-1,)=0,"",OFFSET(Relatórios!$H$1,ROW()-1,))</f>
        <v>Relatório Gerencial Financeiro - Recurso PRESP</v>
      </c>
      <c r="C103" t="str">
        <f ca="1">IF(B103="","",OFFSET(Relatórios!$G$1,ROW()-1,)&amp;"º "&amp;B103)</f>
        <v>18º Relatório Gerencial Financeiro - Recurso PRESP</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3" s="211" t="str">
        <f ca="1">IF(A103="","",IF(OFFSET(Relatórios!$K$1,ROW()-1,)=0,"",OFFSET(Relatórios!$K$1,ROW()-1,)))</f>
        <v>http://www.seguranca.mg.gov.br/images/seds_docs/Prevencao/Relatrio%20Gerencial%20Financeiro%20PRESP%20-%2018%20Perodo%20Avaliatrio%20Assinado.pdf</v>
      </c>
    </row>
    <row r="104" spans="1:5" x14ac:dyDescent="0.25">
      <c r="A104" t="str">
        <f ca="1">SUBSTITUTE(OFFSET(Relatórios!$A$1,ROW()-1,),"-","_")</f>
        <v>CG_002/2019</v>
      </c>
      <c r="B104" t="str">
        <f ca="1">IF(OFFSET(Relatórios!$H$1,ROW()-1,)=0,"",OFFSET(Relatórios!$H$1,ROW()-1,))</f>
        <v>Relatório Gerencial Financeiro - Recurso FUNEMP</v>
      </c>
      <c r="C104" t="str">
        <f ca="1">IF(B104="","",OFFSET(Relatórios!$G$1,ROW()-1,)&amp;"º "&amp;B104)</f>
        <v>18º Relatório Gerencial Financeiro - Recurso FUNEMP</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4" s="211" t="str">
        <f ca="1">IF(A104="","",IF(OFFSET(Relatórios!$K$1,ROW()-1,)=0,"",OFFSET(Relatórios!$K$1,ROW()-1,)))</f>
        <v>http://www.seguranca.mg.gov.br/images/seds_docs/Prevencao/Relatrio%20Gerencial%20Financeiro%20FUNEMP%20-%2018%20Perodo%20Avaliatrio%20Assinado.pdf</v>
      </c>
    </row>
    <row r="105" spans="1:5" x14ac:dyDescent="0.25">
      <c r="A105" t="str">
        <f ca="1">SUBSTITUTE(OFFSET(Relatórios!$A$1,ROW()-1,),"-","_")</f>
        <v>CG_002/2019</v>
      </c>
      <c r="B105" t="str">
        <f ca="1">IF(OFFSET(Relatórios!$H$1,ROW()-1,)=0,"",OFFSET(Relatórios!$H$1,ROW()-1,))</f>
        <v>Relatório de Monitoramento</v>
      </c>
      <c r="C105" t="str">
        <f ca="1">IF(B105="","",OFFSET(Relatórios!$G$1,ROW()-1,)&amp;"º "&amp;B105)</f>
        <v>18º Relatório de Monitoramento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5" s="211" t="str">
        <f ca="1">IF(A105="","",IF(OFFSET(Relatórios!$K$1,ROW()-1,)=0,"",OFFSET(Relatórios!$K$1,ROW()-1,)))</f>
        <v>https://www.seguranca.mg.gov.br/images/seds_docs/Prevencao/SEI_70771109_Relatorio_de_Monitoramento_18__PA%201.pdf</v>
      </c>
    </row>
    <row r="106" spans="1:5" x14ac:dyDescent="0.25">
      <c r="A106" t="str">
        <f ca="1">SUBSTITUTE(OFFSET(Relatórios!$A$1,ROW()-1,),"-","_")</f>
        <v>CG_002/2019</v>
      </c>
      <c r="B106" t="str">
        <f ca="1">IF(OFFSET(Relatórios!$H$1,ROW()-1,)=0,"",OFFSET(Relatórios!$H$1,ROW()-1,))</f>
        <v>Relatório da Comissão de Avaliação</v>
      </c>
      <c r="C106" t="str">
        <f ca="1">IF(B106="","",OFFSET(Relatórios!$G$1,ROW()-1,)&amp;"º "&amp;B106)</f>
        <v>18º Relatório da Comissão de Avaliação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6" s="211" t="str">
        <f ca="1">IF(A106="","",IF(OFFSET(Relatórios!$K$1,ROW()-1,)=0,"",OFFSET(Relatórios!$K$1,ROW()-1,)))</f>
        <v>https://www.seguranca.mg.gov.br/images/seds_docs/Prevencao/SEI_71909951_Relatorio_da_Comissao_de_Avaliacao_18__PA.pdf</v>
      </c>
    </row>
    <row r="107" spans="1:5" x14ac:dyDescent="0.25">
      <c r="A107" t="str">
        <f ca="1">SUBSTITUTE(OFFSET(Relatórios!$A$1,ROW()-1,),"-","_")</f>
        <v>CG_002/2019</v>
      </c>
      <c r="B107" t="str">
        <f ca="1">IF(OFFSET(Relatórios!$H$1,ROW()-1,)=0,"",OFFSET(Relatórios!$H$1,ROW()-1,))</f>
        <v>Relatório Gerencial de Resultados</v>
      </c>
      <c r="C107" t="str">
        <f ca="1">IF(B107="","",OFFSET(Relatórios!$G$1,ROW()-1,)&amp;"º "&amp;B107)</f>
        <v>19º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7" s="211" t="str">
        <f ca="1">IF(A107="","",IF(OFFSET(Relatórios!$K$1,ROW()-1,)=0,"",OFFSET(Relatórios!$K$1,ROW()-1,)))</f>
        <v>https://www.seguranca.mg.gov.br/images/seds_docs/Prevencao/RGR%20-%2019%20PA.pdf</v>
      </c>
    </row>
    <row r="108" spans="1:5" x14ac:dyDescent="0.25">
      <c r="A108" t="str">
        <f ca="1">SUBSTITUTE(OFFSET(Relatórios!$A$1,ROW()-1,),"-","_")</f>
        <v>CG_002/2019</v>
      </c>
      <c r="B108" t="str">
        <f ca="1">IF(OFFSET(Relatórios!$H$1,ROW()-1,)=0,"",OFFSET(Relatórios!$H$1,ROW()-1,))</f>
        <v>Relatório Gerencial Financeiro - Recurso Estadual</v>
      </c>
      <c r="C108" t="str">
        <f ca="1">IF(B108="","",OFFSET(Relatórios!$G$1,ROW()-1,)&amp;"º "&amp;B108)</f>
        <v>19º Relatório Gerencial Financeiro - Recurso Estadual</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8" s="211" t="str">
        <f ca="1">IF(A108="","",IF(OFFSET(Relatórios!$K$1,ROW()-1,)=0,"",OFFSET(Relatórios!$K$1,ROW()-1,)))</f>
        <v>https://www.seguranca.mg.gov.br/images/seds_docs/Prevencao/Relatrio%20Gerencial%20Financeiro%20ESTADUAL%2019%20Perodo%20Avaliatrio.pdf</v>
      </c>
    </row>
    <row r="109" spans="1:5" x14ac:dyDescent="0.25">
      <c r="A109" t="str">
        <f ca="1">SUBSTITUTE(OFFSET(Relatórios!$A$1,ROW()-1,),"-","_")</f>
        <v>CG_002/2019</v>
      </c>
      <c r="B109" t="str">
        <f ca="1">IF(OFFSET(Relatórios!$H$1,ROW()-1,)=0,"",OFFSET(Relatórios!$H$1,ROW()-1,))</f>
        <v>Relatório Gerencial Financeiro - Recurso FUNEMP</v>
      </c>
      <c r="C109" t="str">
        <f ca="1">IF(B109="","",OFFSET(Relatórios!$G$1,ROW()-1,)&amp;"º "&amp;B109)</f>
        <v>19º Relatório Gerencial Financeiro - Recurso FUNEMP</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9" s="211" t="str">
        <f ca="1">IF(A109="","",IF(OFFSET(Relatórios!$K$1,ROW()-1,)=0,"",OFFSET(Relatórios!$K$1,ROW()-1,)))</f>
        <v>https://www.seguranca.mg.gov.br/images/seds_docs/Prevencao/Relatrio%20Gerencial%20Financeiro%20FUNEMP%20-%2019%20Perodo%20Avaliatrio.pdf</v>
      </c>
    </row>
    <row r="110" spans="1:5" x14ac:dyDescent="0.25">
      <c r="A110" t="str">
        <f ca="1">SUBSTITUTE(OFFSET(Relatórios!$A$1,ROW()-1,),"-","_")</f>
        <v>CG_002/2019</v>
      </c>
      <c r="B110" t="str">
        <f ca="1">IF(OFFSET(Relatórios!$H$1,ROW()-1,)=0,"",OFFSET(Relatórios!$H$1,ROW()-1,))</f>
        <v>Relatório de Monitoramento</v>
      </c>
      <c r="C110" t="str">
        <f ca="1">IF(B110="","",OFFSET(Relatórios!$G$1,ROW()-1,)&amp;"º "&amp;B110)</f>
        <v>19º Relatório de Monitoramento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0" s="211" t="str">
        <f ca="1">IF(A110="","",IF(OFFSET(Relatórios!$K$1,ROW()-1,)=0,"",OFFSET(Relatórios!$K$1,ROW()-1,)))</f>
        <v>https://www.seguranca.mg.gov.br/images/seds_docs/Prevencao/RM_19%20PA.pdf</v>
      </c>
    </row>
    <row r="111" spans="1:5" x14ac:dyDescent="0.25">
      <c r="A111" t="str">
        <f ca="1">SUBSTITUTE(OFFSET(Relatórios!$A$1,ROW()-1,),"-","_")</f>
        <v>CG_002/2019</v>
      </c>
      <c r="B111" t="str">
        <f ca="1">IF(OFFSET(Relatórios!$H$1,ROW()-1,)=0,"",OFFSET(Relatórios!$H$1,ROW()-1,))</f>
        <v>Relatório da Comissão de Avaliação</v>
      </c>
      <c r="C111" t="str">
        <f ca="1">IF(B111="","",OFFSET(Relatórios!$G$1,ROW()-1,)&amp;"º "&amp;B111)</f>
        <v>19º Relatório da Comissão de Avaliação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1" s="211" t="str">
        <f ca="1">IF(A111="","",IF(OFFSET(Relatórios!$K$1,ROW()-1,)=0,"",OFFSET(Relatórios!$K$1,ROW()-1,)))</f>
        <v>https://www.seguranca.mg.gov.br/images/seds_docs/Prevencao/Relatrio%20da%20Comisso%20de%20Avaliao%2019%20PA.pdf</v>
      </c>
    </row>
    <row r="112" spans="1:5" x14ac:dyDescent="0.25">
      <c r="A112" t="str">
        <f ca="1">SUBSTITUTE(OFFSET(Relatórios!$A$1,ROW()-1,),"-","_")</f>
        <v>CG_002/2019</v>
      </c>
      <c r="B112" t="str">
        <f ca="1">IF(OFFSET(Relatórios!$H$1,ROW()-1,)=0,"",OFFSET(Relatórios!$H$1,ROW()-1,))</f>
        <v>Relatório Gerencial de Resultados</v>
      </c>
      <c r="C112" t="str">
        <f ca="1">IF(B112="","",OFFSET(Relatórios!$G$1,ROW()-1,)&amp;"º "&amp;B112)</f>
        <v>20º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2" s="211" t="str">
        <f ca="1">IF(A112="","",IF(OFFSET(Relatórios!$K$1,ROW()-1,)=0,"",OFFSET(Relatórios!$K$1,ROW()-1,)))</f>
        <v>http://www.seguranca.mg.gov.br/images/seds_docs/Prevencao/20%20RGR.pdf</v>
      </c>
    </row>
    <row r="113" spans="1:5" x14ac:dyDescent="0.25">
      <c r="A113" t="str">
        <f ca="1">SUBSTITUTE(OFFSET(Relatórios!$A$1,ROW()-1,),"-","_")</f>
        <v>CG_002/2019</v>
      </c>
      <c r="B113" t="str">
        <f ca="1">IF(OFFSET(Relatórios!$H$1,ROW()-1,)=0,"",OFFSET(Relatórios!$H$1,ROW()-1,))</f>
        <v>Relatório Gerencial Financeiro - Recurso Estadual</v>
      </c>
      <c r="C113" t="str">
        <f ca="1">IF(B113="","",OFFSET(Relatórios!$G$1,ROW()-1,)&amp;"º "&amp;B113)</f>
        <v>20º Relatório Gerencial Financeiro - Recurso Estadual</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3" s="211" t="str">
        <f ca="1">IF(A113="","",IF(OFFSET(Relatórios!$K$1,ROW()-1,)=0,"",OFFSET(Relatórios!$K$1,ROW()-1,)))</f>
        <v>http://www.seguranca.mg.gov.br/images/seds_docs/Prevencao/Relatrio%20Gerencial%20Financeiro%20ESTADUAL%2020%20Perodo%20Avaliatrio%20-%20assinado.pdf</v>
      </c>
    </row>
    <row r="114" spans="1:5" x14ac:dyDescent="0.25">
      <c r="A114" t="str">
        <f ca="1">SUBSTITUTE(OFFSET(Relatórios!$A$1,ROW()-1,),"-","_")</f>
        <v>CG_002/2019</v>
      </c>
      <c r="B114" t="str">
        <f ca="1">IF(OFFSET(Relatórios!$H$1,ROW()-1,)=0,"",OFFSET(Relatórios!$H$1,ROW()-1,))</f>
        <v>Relatório Gerencial Financeiro - Recurso FUNEMP</v>
      </c>
      <c r="C114" t="str">
        <f ca="1">IF(B114="","",OFFSET(Relatórios!$G$1,ROW()-1,)&amp;"º "&amp;B114)</f>
        <v>20º Relatório Gerencial Financeiro - Recurso FUNEMP</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4" s="211" t="str">
        <f ca="1">IF(A114="","",IF(OFFSET(Relatórios!$K$1,ROW()-1,)=0,"",OFFSET(Relatórios!$K$1,ROW()-1,)))</f>
        <v>http://www.seguranca.mg.gov.br/images/seds_docs/Prevencao/Relatrio%20Gerencial%20Financeiro%20FUNEMP%20-%2020%20Perodo%20Avaliatrio%20-%20assinado.pdf</v>
      </c>
    </row>
    <row r="115" spans="1:5" x14ac:dyDescent="0.25">
      <c r="A115" t="str">
        <f ca="1">SUBSTITUTE(OFFSET(Relatórios!$A$1,ROW()-1,),"-","_")</f>
        <v>CG_002/2019</v>
      </c>
      <c r="B115" t="str">
        <f ca="1">IF(OFFSET(Relatórios!$H$1,ROW()-1,)=0,"",OFFSET(Relatórios!$H$1,ROW()-1,))</f>
        <v>Relatório de Monitoramento</v>
      </c>
      <c r="C115" t="str">
        <f ca="1">IF(B115="","",OFFSET(Relatórios!$G$1,ROW()-1,)&amp;"º "&amp;B115)</f>
        <v>20º Relatório de Monitoramento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5" s="211" t="str">
        <f ca="1">IF(A115="","",IF(OFFSET(Relatórios!$K$1,ROW()-1,)=0,"",OFFSET(Relatórios!$K$1,ROW()-1,)))</f>
        <v>https://www.seguranca.mg.gov.br/images/seds_docs/Prevencao/Relatrio%20de%20Monitoramento%2020%20PA.pdf</v>
      </c>
    </row>
    <row r="116" spans="1:5" x14ac:dyDescent="0.25">
      <c r="A116" t="str">
        <f ca="1">SUBSTITUTE(OFFSET(Relatórios!$A$1,ROW()-1,),"-","_")</f>
        <v>CG_002/2019</v>
      </c>
      <c r="B116" t="str">
        <f ca="1">IF(OFFSET(Relatórios!$H$1,ROW()-1,)=0,"",OFFSET(Relatórios!$H$1,ROW()-1,))</f>
        <v>Relatório da Comissão de Avaliação</v>
      </c>
      <c r="C116" t="str">
        <f ca="1">IF(B116="","",OFFSET(Relatórios!$G$1,ROW()-1,)&amp;"º "&amp;B116)</f>
        <v>20º Relatório da Comissão de Avaliação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6" s="211" t="str">
        <f ca="1">IF(A116="","",IF(OFFSET(Relatórios!$K$1,ROW()-1,)=0,"",OFFSET(Relatórios!$K$1,ROW()-1,)))</f>
        <v>https://www.seguranca.mg.gov.br/images/seds_docs/Prevencao/SEI_GOVMG%20-%2082042759%20-%20Relatrio%20da%20Comisso%20de%20Avaliao.pdf</v>
      </c>
    </row>
    <row r="117" spans="1:5" x14ac:dyDescent="0.25">
      <c r="A117" t="str">
        <f ca="1">SUBSTITUTE(OFFSET(Relatórios!$A$1,ROW()-1,),"-","_")</f>
        <v>CG_003/2019</v>
      </c>
      <c r="B117" t="str">
        <f ca="1">IF(OFFSET(Relatórios!$H$1,ROW()-1,)=0,"",OFFSET(Relatórios!$H$1,ROW()-1,))</f>
        <v>Relatório da Comissão de Avaliação</v>
      </c>
      <c r="C117" t="str">
        <f ca="1">IF(B117="","",OFFSET(Relatórios!$G$1,ROW()-1,)&amp;"º "&amp;B117)</f>
        <v>1º Relatório da Comissão de Avaliação</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7" s="211" t="str">
        <f ca="1">IF(A117="","",IF(OFFSET(Relatórios!$K$1,ROW()-1,)=0,"",OFFSET(Relatórios!$K$1,ROW()-1,)))</f>
        <v>https://drive.google.com/file/d/1Li_dEjb3YeK0pe4Yy9jvI0msRcc4F4aM/view</v>
      </c>
    </row>
    <row r="118" spans="1:5" x14ac:dyDescent="0.25">
      <c r="A118" t="str">
        <f ca="1">SUBSTITUTE(OFFSET(Relatórios!$A$1,ROW()-1,),"-","_")</f>
        <v>CG_003/2019</v>
      </c>
      <c r="B118" t="str">
        <f ca="1">IF(OFFSET(Relatórios!$H$1,ROW()-1,)=0,"",OFFSET(Relatórios!$H$1,ROW()-1,))</f>
        <v>Relatório da Comissão de Monitoramento</v>
      </c>
      <c r="C118" t="str">
        <f ca="1">IF(B118="","",OFFSET(Relatórios!$G$1,ROW()-1,)&amp;"º "&amp;B118)</f>
        <v>1º Relatório da Comissão de Monitoramento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8" s="211" t="str">
        <f ca="1">IF(A118="","",IF(OFFSET(Relatórios!$K$1,ROW()-1,)=0,"",OFFSET(Relatórios!$K$1,ROW()-1,)))</f>
        <v>https://drive.google.com/file/d/1gAkGPXhNuvrbzayTpie95q-ils8UK8S0/view</v>
      </c>
    </row>
    <row r="119" spans="1:5" x14ac:dyDescent="0.25">
      <c r="A119" t="str">
        <f ca="1">SUBSTITUTE(OFFSET(Relatórios!$A$1,ROW()-1,),"-","_")</f>
        <v>CG_003/2019</v>
      </c>
      <c r="B119" t="str">
        <f ca="1">IF(OFFSET(Relatórios!$H$1,ROW()-1,)=0,"",OFFSET(Relatórios!$H$1,ROW()-1,))</f>
        <v>Relatório Gerencial de Resultados</v>
      </c>
      <c r="C119" t="str">
        <f ca="1">IF(B119="","",OFFSET(Relatórios!$G$1,ROW()-1,)&amp;"º "&amp;B119)</f>
        <v>1º Relatório Gerencial de Resultados</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9" s="211" t="str">
        <f ca="1">IF(A119="","",IF(OFFSET(Relatórios!$K$1,ROW()-1,)=0,"",OFFSET(Relatórios!$K$1,ROW()-1,)))</f>
        <v>https://drive.google.com/file/d/1E8lYf6oMPF5z2Fq7K0OayeWzDFvPKLVi/view</v>
      </c>
    </row>
    <row r="120" spans="1:5" x14ac:dyDescent="0.25">
      <c r="A120" t="str">
        <f ca="1">SUBSTITUTE(OFFSET(Relatórios!$A$1,ROW()-1,),"-","_")</f>
        <v>CG_003/2019</v>
      </c>
      <c r="B120" t="str">
        <f ca="1">IF(OFFSET(Relatórios!$H$1,ROW()-1,)=0,"",OFFSET(Relatórios!$H$1,ROW()-1,))</f>
        <v>Relatório Gerencial Financeiro</v>
      </c>
      <c r="C120" t="str">
        <f ca="1">IF(B120="","",OFFSET(Relatórios!$G$1,ROW()-1,)&amp;"º "&amp;B120)</f>
        <v>1º Relatório Gerencial Financeiro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20" s="211" t="str">
        <f ca="1">IF(A120="","",IF(OFFSET(Relatórios!$K$1,ROW()-1,)=0,"",OFFSET(Relatórios!$K$1,ROW()-1,)))</f>
        <v>https://docs.google.com/spreadsheets/d/1TGrwUBqlDl40V2qDfa58qct_ecj4Y5AO/edit#gid=554537015</v>
      </c>
    </row>
    <row r="121" spans="1:5" x14ac:dyDescent="0.25">
      <c r="A121" t="str">
        <f ca="1">SUBSTITUTE(OFFSET(Relatórios!$A$1,ROW()-1,),"-","_")</f>
        <v>CG_003/2019</v>
      </c>
      <c r="B121" t="str">
        <f ca="1">IF(OFFSET(Relatórios!$H$1,ROW()-1,)=0,"",OFFSET(Relatórios!$H$1,ROW()-1,))</f>
        <v>Relatório da Comissão de Avaliação</v>
      </c>
      <c r="C121" t="str">
        <f ca="1">IF(B121="","",OFFSET(Relatórios!$G$1,ROW()-1,)&amp;"º "&amp;B121)</f>
        <v>2º Relatório da Comissão de Avaliação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1" s="211" t="str">
        <f ca="1">IF(A121="","",IF(OFFSET(Relatórios!$K$1,ROW()-1,)=0,"",OFFSET(Relatórios!$K$1,ROW()-1,)))</f>
        <v>https://drive.google.com/file/d/12ISkqaxChEOfktLxJphaXucKym_USFMZ/view</v>
      </c>
    </row>
    <row r="122" spans="1:5" x14ac:dyDescent="0.25">
      <c r="A122" t="str">
        <f ca="1">SUBSTITUTE(OFFSET(Relatórios!$A$1,ROW()-1,),"-","_")</f>
        <v>CG_003/2019</v>
      </c>
      <c r="B122" t="str">
        <f ca="1">IF(OFFSET(Relatórios!$H$1,ROW()-1,)=0,"",OFFSET(Relatórios!$H$1,ROW()-1,))</f>
        <v>Relatório da Comissão de Monitoramento</v>
      </c>
      <c r="C122" t="str">
        <f ca="1">IF(B122="","",OFFSET(Relatórios!$G$1,ROW()-1,)&amp;"º "&amp;B122)</f>
        <v>2º Relatório da Comissão de Monitoramento</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2" s="211" t="str">
        <f ca="1">IF(A122="","",IF(OFFSET(Relatórios!$K$1,ROW()-1,)=0,"",OFFSET(Relatórios!$K$1,ROW()-1,)))</f>
        <v>https://drive.google.com/file/d/1FLX4V8QP9dfR4V6EgnO64eUWLu-q-mGO/view</v>
      </c>
    </row>
    <row r="123" spans="1:5" x14ac:dyDescent="0.25">
      <c r="A123" t="str">
        <f ca="1">SUBSTITUTE(OFFSET(Relatórios!$A$1,ROW()-1,),"-","_")</f>
        <v>CG_003/2019</v>
      </c>
      <c r="B123" t="str">
        <f ca="1">IF(OFFSET(Relatórios!$H$1,ROW()-1,)=0,"",OFFSET(Relatórios!$H$1,ROW()-1,))</f>
        <v>Relatório Gerencial de Resultados</v>
      </c>
      <c r="C123" t="str">
        <f ca="1">IF(B123="","",OFFSET(Relatórios!$G$1,ROW()-1,)&amp;"º "&amp;B123)</f>
        <v>2º Relatório Gerencial de Resultados</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3" s="211" t="str">
        <f ca="1">IF(A123="","",IF(OFFSET(Relatórios!$K$1,ROW()-1,)=0,"",OFFSET(Relatórios!$K$1,ROW()-1,)))</f>
        <v>https://drive.google.com/file/d/1oyqlIGdRJZfLB5CPlhfsAjbbhtZ9h-lP/view</v>
      </c>
    </row>
    <row r="124" spans="1:5" x14ac:dyDescent="0.25">
      <c r="A124" t="str">
        <f ca="1">SUBSTITUTE(OFFSET(Relatórios!$A$1,ROW()-1,),"-","_")</f>
        <v>CG_003/2019</v>
      </c>
      <c r="B124" t="str">
        <f ca="1">IF(OFFSET(Relatórios!$H$1,ROW()-1,)=0,"",OFFSET(Relatórios!$H$1,ROW()-1,))</f>
        <v>Relatório Gerencial Financeiro</v>
      </c>
      <c r="C124" t="str">
        <f ca="1">IF(B124="","",OFFSET(Relatórios!$G$1,ROW()-1,)&amp;"º "&amp;B124)</f>
        <v>2º Relatório Gerencial Financeiro</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4" s="211" t="str">
        <f ca="1">IF(A124="","",IF(OFFSET(Relatórios!$K$1,ROW()-1,)=0,"",OFFSET(Relatórios!$K$1,ROW()-1,)))</f>
        <v>https://docs.google.com/spreadsheets/d/1p0GCJOL-J2pnAq3ZjGtKs93Vg3FEmc4b/edit#gid=1516766195</v>
      </c>
    </row>
    <row r="125" spans="1:5" x14ac:dyDescent="0.25">
      <c r="A125" t="str">
        <f ca="1">SUBSTITUTE(OFFSET(Relatórios!$A$1,ROW()-1,),"-","_")</f>
        <v>CG_004/2019</v>
      </c>
      <c r="B125" t="str">
        <f ca="1">IF(OFFSET(Relatórios!$H$1,ROW()-1,)=0,"",OFFSET(Relatórios!$H$1,ROW()-1,))</f>
        <v>Relatório da Comissão de Avaliação</v>
      </c>
      <c r="C125" t="str">
        <f ca="1">IF(B125="","",OFFSET(Relatórios!$G$1,ROW()-1,)&amp;"º "&amp;B125)</f>
        <v>1º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5" s="211" t="str">
        <f ca="1">IF(A125="","",IF(OFFSET(Relatórios!$K$1,ROW()-1,)=0,"",OFFSET(Relatórios!$K$1,ROW()-1,)))</f>
        <v>https://drive.google.com/file/d/1AdTUzqhqoaPJNB-VUd_m0TvxGAzTCDFV/view</v>
      </c>
    </row>
    <row r="126" spans="1:5" x14ac:dyDescent="0.25">
      <c r="A126" t="str">
        <f ca="1">SUBSTITUTE(OFFSET(Relatórios!$A$1,ROW()-1,),"-","_")</f>
        <v>CG_004/2019</v>
      </c>
      <c r="B126" t="str">
        <f ca="1">IF(OFFSET(Relatórios!$H$1,ROW()-1,)=0,"",OFFSET(Relatórios!$H$1,ROW()-1,))</f>
        <v>Relatório da Comissão de Monitoramento</v>
      </c>
      <c r="C126" t="str">
        <f ca="1">IF(B126="","",OFFSET(Relatórios!$G$1,ROW()-1,)&amp;"º "&amp;B126)</f>
        <v>1º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6" s="211" t="str">
        <f ca="1">IF(A126="","",IF(OFFSET(Relatórios!$K$1,ROW()-1,)=0,"",OFFSET(Relatórios!$K$1,ROW()-1,)))</f>
        <v>https://drive.google.com/file/d/1fripry6TyJYxHLre4oP6ZMic5EIHFzEo/view</v>
      </c>
    </row>
    <row r="127" spans="1:5" x14ac:dyDescent="0.25">
      <c r="A127" t="str">
        <f ca="1">SUBSTITUTE(OFFSET(Relatórios!$A$1,ROW()-1,),"-","_")</f>
        <v>CG_004/2019</v>
      </c>
      <c r="B127" t="str">
        <f ca="1">IF(OFFSET(Relatórios!$H$1,ROW()-1,)=0,"",OFFSET(Relatórios!$H$1,ROW()-1,))</f>
        <v>Relatório Gerencial de Resultados</v>
      </c>
      <c r="C127" t="str">
        <f ca="1">IF(B127="","",OFFSET(Relatórios!$G$1,ROW()-1,)&amp;"º "&amp;B127)</f>
        <v>1º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7" s="211" t="str">
        <f ca="1">IF(A127="","",IF(OFFSET(Relatórios!$K$1,ROW()-1,)=0,"",OFFSET(Relatórios!$K$1,ROW()-1,)))</f>
        <v>https://drive.google.com/file/d/1GQVuMVT8GvSJaDU8YdaNHFTvASVjnN9W/view</v>
      </c>
    </row>
    <row r="128" spans="1:5" x14ac:dyDescent="0.25">
      <c r="A128" t="str">
        <f ca="1">SUBSTITUTE(OFFSET(Relatórios!$A$1,ROW()-1,),"-","_")</f>
        <v>CG_004/2019</v>
      </c>
      <c r="B128" t="str">
        <f ca="1">IF(OFFSET(Relatórios!$H$1,ROW()-1,)=0,"",OFFSET(Relatórios!$H$1,ROW()-1,))</f>
        <v>Relatório Gerencial Financeiro</v>
      </c>
      <c r="C128" t="str">
        <f ca="1">IF(B128="","",OFFSET(Relatórios!$G$1,ROW()-1,)&amp;"º "&amp;B128)</f>
        <v>1º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8" s="211" t="str">
        <f ca="1">IF(A128="","",IF(OFFSET(Relatórios!$K$1,ROW()-1,)=0,"",OFFSET(Relatórios!$K$1,ROW()-1,)))</f>
        <v>https://docs.google.com/spreadsheets/d/1QfLlQvUXMaYvuQApyjnpmZxJqPw3mIqj/edit?usp=drive_web&amp;ouid=116447039798382369027&amp;rtpof=true</v>
      </c>
    </row>
    <row r="129" spans="1:5" x14ac:dyDescent="0.25">
      <c r="A129" t="str">
        <f ca="1">SUBSTITUTE(OFFSET(Relatórios!$A$1,ROW()-1,),"-","_")</f>
        <v>CG_004/2019</v>
      </c>
      <c r="B129" t="str">
        <f ca="1">IF(OFFSET(Relatórios!$H$1,ROW()-1,)=0,"",OFFSET(Relatórios!$H$1,ROW()-1,))</f>
        <v>Relatório da Comissão de Avaliação</v>
      </c>
      <c r="C129" t="str">
        <f ca="1">IF(B129="","",OFFSET(Relatórios!$G$1,ROW()-1,)&amp;"º "&amp;B129)</f>
        <v>2º Relatório da Comissão de Avaliação</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29" s="211" t="str">
        <f ca="1">IF(A129="","",IF(OFFSET(Relatórios!$K$1,ROW()-1,)=0,"",OFFSET(Relatórios!$K$1,ROW()-1,)))</f>
        <v>https://drive.google.com/file/d/1l6A-HClgcXJssWSj2wGzNAOMwVHugBVD/view</v>
      </c>
    </row>
    <row r="130" spans="1:5" x14ac:dyDescent="0.25">
      <c r="A130" t="str">
        <f ca="1">SUBSTITUTE(OFFSET(Relatórios!$A$1,ROW()-1,),"-","_")</f>
        <v>CG_004/2019</v>
      </c>
      <c r="B130" t="str">
        <f ca="1">IF(OFFSET(Relatórios!$H$1,ROW()-1,)=0,"",OFFSET(Relatórios!$H$1,ROW()-1,))</f>
        <v>Relatório da Comissão de Monitoramento</v>
      </c>
      <c r="C130" t="str">
        <f ca="1">IF(B130="","",OFFSET(Relatórios!$G$1,ROW()-1,)&amp;"º "&amp;B130)</f>
        <v>2º Relatório da Comissão de Monitoramento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0" s="211" t="str">
        <f ca="1">IF(A130="","",IF(OFFSET(Relatórios!$K$1,ROW()-1,)=0,"",OFFSET(Relatórios!$K$1,ROW()-1,)))</f>
        <v>https://drive.google.com/file/d/1Mg_66UG1hriQKTpv4jYJR-Sae0zbJzua/view</v>
      </c>
    </row>
    <row r="131" spans="1:5" x14ac:dyDescent="0.25">
      <c r="A131" t="str">
        <f ca="1">SUBSTITUTE(OFFSET(Relatórios!$A$1,ROW()-1,),"-","_")</f>
        <v>CG_004/2019</v>
      </c>
      <c r="B131" t="str">
        <f ca="1">IF(OFFSET(Relatórios!$H$1,ROW()-1,)=0,"",OFFSET(Relatórios!$H$1,ROW()-1,))</f>
        <v>Relatório Gerencial de Resultados</v>
      </c>
      <c r="C131" t="str">
        <f ca="1">IF(B131="","",OFFSET(Relatórios!$G$1,ROW()-1,)&amp;"º "&amp;B131)</f>
        <v>2º Relatório Gerencial de Resultados</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1" s="211" t="str">
        <f ca="1">IF(A131="","",IF(OFFSET(Relatórios!$K$1,ROW()-1,)=0,"",OFFSET(Relatórios!$K$1,ROW()-1,)))</f>
        <v>https://drive.google.com/file/d/1E-L9kfC5qbZFdq8AXZV5dftXcqlv1Pv9/view</v>
      </c>
    </row>
    <row r="132" spans="1:5" x14ac:dyDescent="0.25">
      <c r="A132" t="str">
        <f ca="1">SUBSTITUTE(OFFSET(Relatórios!$A$1,ROW()-1,),"-","_")</f>
        <v>CG_004/2019</v>
      </c>
      <c r="B132" t="str">
        <f ca="1">IF(OFFSET(Relatórios!$H$1,ROW()-1,)=0,"",OFFSET(Relatórios!$H$1,ROW()-1,))</f>
        <v>Relatório Gerencial Financeiro</v>
      </c>
      <c r="C132" t="str">
        <f ca="1">IF(B132="","",OFFSET(Relatórios!$G$1,ROW()-1,)&amp;"º "&amp;B132)</f>
        <v>2º Relatório Gerencial Financeiro</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2" s="211" t="str">
        <f ca="1">IF(A132="","",IF(OFFSET(Relatórios!$K$1,ROW()-1,)=0,"",OFFSET(Relatórios!$K$1,ROW()-1,)))</f>
        <v>https://docs.google.com/spreadsheets/d/1ixASK07dsXMRiy0bARlsMJx5fv-NjNXs/edit?usp=drive_web&amp;ouid=116447039798382369027&amp;rtpof=true</v>
      </c>
    </row>
    <row r="133" spans="1:5" x14ac:dyDescent="0.25">
      <c r="A133" t="str">
        <f ca="1">SUBSTITUTE(OFFSET(Relatórios!$A$1,ROW()-1,),"-","_")</f>
        <v>CG_005/2019</v>
      </c>
      <c r="B133" t="str">
        <f ca="1">IF(OFFSET(Relatórios!$H$1,ROW()-1,)=0,"",OFFSET(Relatórios!$H$1,ROW()-1,))</f>
        <v>Relatório da Comissão de Avaliação</v>
      </c>
      <c r="C133" t="str">
        <f ca="1">IF(B133="","",OFFSET(Relatórios!$G$1,ROW()-1,)&amp;"º "&amp;B133)</f>
        <v>1º Relatório da Comissão de Avaliação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3" s="211" t="str">
        <f ca="1">IF(A133="","",IF(OFFSET(Relatórios!$K$1,ROW()-1,)=0,"",OFFSET(Relatórios!$K$1,ROW()-1,)))</f>
        <v>https://drive.google.com/file/d/1FwFfInNhVqDC-CiQp0dovLauwgBAcNBk/view</v>
      </c>
    </row>
    <row r="134" spans="1:5" x14ac:dyDescent="0.25">
      <c r="A134" t="str">
        <f ca="1">SUBSTITUTE(OFFSET(Relatórios!$A$1,ROW()-1,),"-","_")</f>
        <v>CG_005/2019</v>
      </c>
      <c r="B134" t="str">
        <f ca="1">IF(OFFSET(Relatórios!$H$1,ROW()-1,)=0,"",OFFSET(Relatórios!$H$1,ROW()-1,))</f>
        <v>Relatório da Comissão de Monitoramento</v>
      </c>
      <c r="C134" t="str">
        <f ca="1">IF(B134="","",OFFSET(Relatórios!$G$1,ROW()-1,)&amp;"º "&amp;B134)</f>
        <v>1º Relatório da Comissão de Monitoramento</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4" s="211" t="str">
        <f ca="1">IF(A134="","",IF(OFFSET(Relatórios!$K$1,ROW()-1,)=0,"",OFFSET(Relatórios!$K$1,ROW()-1,)))</f>
        <v>https://drive.google.com/file/d/1FD9wq3gqi2DswruXkVf7NUzKVq_V8Jw6/view</v>
      </c>
    </row>
    <row r="135" spans="1:5" x14ac:dyDescent="0.25">
      <c r="A135" t="str">
        <f ca="1">SUBSTITUTE(OFFSET(Relatórios!$A$1,ROW()-1,),"-","_")</f>
        <v>CG_005/2019</v>
      </c>
      <c r="B135" t="str">
        <f ca="1">IF(OFFSET(Relatórios!$H$1,ROW()-1,)=0,"",OFFSET(Relatórios!$H$1,ROW()-1,))</f>
        <v>Relatório Gerencial de Resultados</v>
      </c>
      <c r="C135" t="str">
        <f ca="1">IF(B135="","",OFFSET(Relatórios!$G$1,ROW()-1,)&amp;"º "&amp;B135)</f>
        <v>1º Relatório Gerencial de Resultados</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5" s="211" t="str">
        <f ca="1">IF(A135="","",IF(OFFSET(Relatórios!$K$1,ROW()-1,)=0,"",OFFSET(Relatórios!$K$1,ROW()-1,)))</f>
        <v>https://drive.google.com/file/d/1de0XaREV-_HFf5wdk6ZOp1pjqbOgdaca/view</v>
      </c>
    </row>
    <row r="136" spans="1:5" x14ac:dyDescent="0.25">
      <c r="A136" t="str">
        <f ca="1">SUBSTITUTE(OFFSET(Relatórios!$A$1,ROW()-1,),"-","_")</f>
        <v>CG_005/2019</v>
      </c>
      <c r="B136" t="str">
        <f ca="1">IF(OFFSET(Relatórios!$H$1,ROW()-1,)=0,"",OFFSET(Relatórios!$H$1,ROW()-1,))</f>
        <v>Relatório Gerencial Financeiro</v>
      </c>
      <c r="C136" t="str">
        <f ca="1">IF(B136="","",OFFSET(Relatórios!$G$1,ROW()-1,)&amp;"º "&amp;B136)</f>
        <v>1º Relatório Gerencial Financeiro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6" s="211" t="str">
        <f ca="1">IF(A136="","",IF(OFFSET(Relatórios!$K$1,ROW()-1,)=0,"",OFFSET(Relatórios!$K$1,ROW()-1,)))</f>
        <v>https://drive.google.com/file/d/1w2FFxoevIWOpv4c1XdboTJmm5XU0S06b/view</v>
      </c>
    </row>
    <row r="137" spans="1:5" x14ac:dyDescent="0.25">
      <c r="A137" t="str">
        <f ca="1">SUBSTITUTE(OFFSET(Relatórios!$A$1,ROW()-1,),"-","_")</f>
        <v>CG_005/2019</v>
      </c>
      <c r="B137" t="str">
        <f ca="1">IF(OFFSET(Relatórios!$H$1,ROW()-1,)=0,"",OFFSET(Relatórios!$H$1,ROW()-1,))</f>
        <v>Relatório Gerencial Financeiro - Planilha</v>
      </c>
      <c r="C137" t="str">
        <f ca="1">IF(B137="","",OFFSET(Relatórios!$G$1,ROW()-1,)&amp;"º "&amp;B137)</f>
        <v>1º Relatório Gerencial Financeiro - Planilha</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7" s="211" t="str">
        <f ca="1">IF(A137="","",IF(OFFSET(Relatórios!$K$1,ROW()-1,)=0,"",OFFSET(Relatórios!$K$1,ROW()-1,)))</f>
        <v>https://drive.google.com/file/d/14qE4qiMdiIQqIOjVHhYMupYT531aaRUO/view</v>
      </c>
    </row>
    <row r="138" spans="1:5" x14ac:dyDescent="0.25">
      <c r="A138" t="str">
        <f ca="1">SUBSTITUTE(OFFSET(Relatórios!$A$1,ROW()-1,),"-","_")</f>
        <v>CG_005/2019</v>
      </c>
      <c r="B138" t="str">
        <f ca="1">IF(OFFSET(Relatórios!$H$1,ROW()-1,)=0,"",OFFSET(Relatórios!$H$1,ROW()-1,))</f>
        <v>Relatório da Comissão de Avaliação</v>
      </c>
      <c r="C138" t="str">
        <f ca="1">IF(B138="","",OFFSET(Relatórios!$G$1,ROW()-1,)&amp;"º "&amp;B138)</f>
        <v>2º Relatório da Comissão de Avaliação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8" s="211" t="str">
        <f ca="1">IF(A138="","",IF(OFFSET(Relatórios!$K$1,ROW()-1,)=0,"",OFFSET(Relatórios!$K$1,ROW()-1,)))</f>
        <v>https://drive.google.com/file/d/1vbdMmnFQhwjVKKLVmFBkcYHGEJBDp5M_/view</v>
      </c>
    </row>
    <row r="139" spans="1:5" x14ac:dyDescent="0.25">
      <c r="A139" t="str">
        <f ca="1">SUBSTITUTE(OFFSET(Relatórios!$A$1,ROW()-1,),"-","_")</f>
        <v>CG_005/2019</v>
      </c>
      <c r="B139" t="str">
        <f ca="1">IF(OFFSET(Relatórios!$H$1,ROW()-1,)=0,"",OFFSET(Relatórios!$H$1,ROW()-1,))</f>
        <v>Relatório da Comissão de Monitoramento</v>
      </c>
      <c r="C139" t="str">
        <f ca="1">IF(B139="","",OFFSET(Relatórios!$G$1,ROW()-1,)&amp;"º "&amp;B139)</f>
        <v>2º Relatório da Comissão de Monitoramento</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9" s="211" t="str">
        <f ca="1">IF(A139="","",IF(OFFSET(Relatórios!$K$1,ROW()-1,)=0,"",OFFSET(Relatórios!$K$1,ROW()-1,)))</f>
        <v>https://drive.google.com/file/d/1DqV-jyxlEkHERxqHUrxkeF1vebu79MnP/view</v>
      </c>
    </row>
    <row r="140" spans="1:5" x14ac:dyDescent="0.25">
      <c r="A140" t="str">
        <f ca="1">SUBSTITUTE(OFFSET(Relatórios!$A$1,ROW()-1,),"-","_")</f>
        <v>CG_005/2019</v>
      </c>
      <c r="B140" t="str">
        <f ca="1">IF(OFFSET(Relatórios!$H$1,ROW()-1,)=0,"",OFFSET(Relatórios!$H$1,ROW()-1,))</f>
        <v>Relatório Gerencial de Resultados</v>
      </c>
      <c r="C140" t="str">
        <f ca="1">IF(B140="","",OFFSET(Relatórios!$G$1,ROW()-1,)&amp;"º "&amp;B140)</f>
        <v>2º Relatório Gerencial de Resultados</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0" s="211" t="str">
        <f ca="1">IF(A140="","",IF(OFFSET(Relatórios!$K$1,ROW()-1,)=0,"",OFFSET(Relatórios!$K$1,ROW()-1,)))</f>
        <v>https://drive.google.com/file/d/1vLRmZZztnbh1oO1S41Z9JWI890xZup77/view</v>
      </c>
    </row>
    <row r="141" spans="1:5" x14ac:dyDescent="0.25">
      <c r="A141" t="str">
        <f ca="1">SUBSTITUTE(OFFSET(Relatórios!$A$1,ROW()-1,),"-","_")</f>
        <v>CG_005/2019</v>
      </c>
      <c r="B141" t="str">
        <f ca="1">IF(OFFSET(Relatórios!$H$1,ROW()-1,)=0,"",OFFSET(Relatórios!$H$1,ROW()-1,))</f>
        <v>Relatório Gerencial Financeiro</v>
      </c>
      <c r="C141" t="str">
        <f ca="1">IF(B141="","",OFFSET(Relatórios!$G$1,ROW()-1,)&amp;"º "&amp;B141)</f>
        <v>2º Relatório Gerencial Financeiro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1" s="211" t="str">
        <f ca="1">IF(A141="","",IF(OFFSET(Relatórios!$K$1,ROW()-1,)=0,"",OFFSET(Relatórios!$K$1,ROW()-1,)))</f>
        <v>https://drive.google.com/file/d/1YoRqrZtD4V2BNFjIQ3xDSgLhZwhR8WsQ/view</v>
      </c>
    </row>
    <row r="142" spans="1:5" x14ac:dyDescent="0.25">
      <c r="A142" t="str">
        <f ca="1">SUBSTITUTE(OFFSET(Relatórios!$A$1,ROW()-1,),"-","_")</f>
        <v>CG_005/2019</v>
      </c>
      <c r="B142" t="str">
        <f ca="1">IF(OFFSET(Relatórios!$H$1,ROW()-1,)=0,"",OFFSET(Relatórios!$H$1,ROW()-1,))</f>
        <v>Relatório Gerencial Financeiro - Planilha</v>
      </c>
      <c r="C142" t="str">
        <f ca="1">IF(B142="","",OFFSET(Relatórios!$G$1,ROW()-1,)&amp;"º "&amp;B142)</f>
        <v>2º Relatório Gerencial Financeiro - Planilha</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2" s="211" t="str">
        <f ca="1">IF(A142="","",IF(OFFSET(Relatórios!$K$1,ROW()-1,)=0,"",OFFSET(Relatórios!$K$1,ROW()-1,)))</f>
        <v>https://drive.google.com/file/d/1YoRqrZtD4V2BNFjIQ3xDSgLhZwhR8WsQ/view</v>
      </c>
    </row>
    <row r="143" spans="1:5" x14ac:dyDescent="0.25">
      <c r="A143" t="str">
        <f ca="1">SUBSTITUTE(OFFSET(Relatórios!$A$1,ROW()-1,),"-","_")</f>
        <v>CG_005/2019</v>
      </c>
      <c r="B143" t="str">
        <f ca="1">IF(OFFSET(Relatórios!$H$1,ROW()-1,)=0,"",OFFSET(Relatórios!$H$1,ROW()-1,))</f>
        <v>Relatório da Comissão de Avaliação</v>
      </c>
      <c r="C143" t="str">
        <f ca="1">IF(B143="","",OFFSET(Relatórios!$G$1,ROW()-1,)&amp;"º "&amp;B143)</f>
        <v>3º Relatório da Comissão de Avaliação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3" s="211" t="str">
        <f ca="1">IF(A143="","",IF(OFFSET(Relatórios!$K$1,ROW()-1,)=0,"",OFFSET(Relatórios!$K$1,ROW()-1,)))</f>
        <v>https://drive.google.com/file/d/1eWW3EvXghx4vJK_5EyElT2qfrZsWpqDo/view</v>
      </c>
    </row>
    <row r="144" spans="1:5" x14ac:dyDescent="0.25">
      <c r="A144" t="str">
        <f ca="1">SUBSTITUTE(OFFSET(Relatórios!$A$1,ROW()-1,),"-","_")</f>
        <v>CG_005/2019</v>
      </c>
      <c r="B144" t="str">
        <f ca="1">IF(OFFSET(Relatórios!$H$1,ROW()-1,)=0,"",OFFSET(Relatórios!$H$1,ROW()-1,))</f>
        <v>Relatório da Comissão de Monitoramento</v>
      </c>
      <c r="C144" t="str">
        <f ca="1">IF(B144="","",OFFSET(Relatórios!$G$1,ROW()-1,)&amp;"º "&amp;B144)</f>
        <v>3º Relatório da Comissão de Monitoramento</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4" s="211" t="str">
        <f ca="1">IF(A144="","",IF(OFFSET(Relatórios!$K$1,ROW()-1,)=0,"",OFFSET(Relatórios!$K$1,ROW()-1,)))</f>
        <v>https://drive.google.com/file/d/1OyTv69qhDUcXg9RyZC-_mEiMAkod33rR/view</v>
      </c>
    </row>
    <row r="145" spans="1:5" x14ac:dyDescent="0.25">
      <c r="A145" t="str">
        <f ca="1">SUBSTITUTE(OFFSET(Relatórios!$A$1,ROW()-1,),"-","_")</f>
        <v>CG_005/2019</v>
      </c>
      <c r="B145" t="str">
        <f ca="1">IF(OFFSET(Relatórios!$H$1,ROW()-1,)=0,"",OFFSET(Relatórios!$H$1,ROW()-1,))</f>
        <v>Relatório Gerencial de Resultados</v>
      </c>
      <c r="C145" t="str">
        <f ca="1">IF(B145="","",OFFSET(Relatórios!$G$1,ROW()-1,)&amp;"º "&amp;B145)</f>
        <v>3º Relatório Gerencial de Resultados</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5" s="211" t="str">
        <f ca="1">IF(A145="","",IF(OFFSET(Relatórios!$K$1,ROW()-1,)=0,"",OFFSET(Relatórios!$K$1,ROW()-1,)))</f>
        <v>https://drive.google.com/file/d/1C13XDQUY3FAIDwFujqI_MuG1Uh1xh9kD/view</v>
      </c>
    </row>
    <row r="146" spans="1:5" x14ac:dyDescent="0.25">
      <c r="A146" t="str">
        <f ca="1">SUBSTITUTE(OFFSET(Relatórios!$A$1,ROW()-1,),"-","_")</f>
        <v>CG_005/2019</v>
      </c>
      <c r="B146" t="str">
        <f ca="1">IF(OFFSET(Relatórios!$H$1,ROW()-1,)=0,"",OFFSET(Relatórios!$H$1,ROW()-1,))</f>
        <v>Relatório Gerencial Financeiro</v>
      </c>
      <c r="C146" t="str">
        <f ca="1">IF(B146="","",OFFSET(Relatórios!$G$1,ROW()-1,)&amp;"º "&amp;B146)</f>
        <v>3º Relatório Gerencial Financeiro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6" s="211" t="str">
        <f ca="1">IF(A146="","",IF(OFFSET(Relatórios!$K$1,ROW()-1,)=0,"",OFFSET(Relatórios!$K$1,ROW()-1,)))</f>
        <v>https://drive.google.com/file/d/1l1eJ4dksHBGM-i6g6Sr4X8W8rzIUbf1f/view</v>
      </c>
    </row>
    <row r="147" spans="1:5" x14ac:dyDescent="0.25">
      <c r="A147" t="str">
        <f ca="1">SUBSTITUTE(OFFSET(Relatórios!$A$1,ROW()-1,),"-","_")</f>
        <v>CG_005/2019</v>
      </c>
      <c r="B147" t="str">
        <f ca="1">IF(OFFSET(Relatórios!$H$1,ROW()-1,)=0,"",OFFSET(Relatórios!$H$1,ROW()-1,))</f>
        <v>Relatório Gerencial Financeiro - Planilha</v>
      </c>
      <c r="C147" t="str">
        <f ca="1">IF(B147="","",OFFSET(Relatórios!$G$1,ROW()-1,)&amp;"º "&amp;B147)</f>
        <v>3º Relatório Gerencial Financeiro - Planilha</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7" s="211" t="str">
        <f ca="1">IF(A147="","",IF(OFFSET(Relatórios!$K$1,ROW()-1,)=0,"",OFFSET(Relatórios!$K$1,ROW()-1,)))</f>
        <v>https://drive.google.com/file/d/1VGZ4TBRKW2XI8dizfPrAobBaZj8L8xdR/view</v>
      </c>
    </row>
    <row r="148" spans="1:5" x14ac:dyDescent="0.25">
      <c r="A148" t="str">
        <f ca="1">SUBSTITUTE(OFFSET(Relatórios!$A$1,ROW()-1,),"-","_")</f>
        <v>CG_005/2019</v>
      </c>
      <c r="B148" t="str">
        <f ca="1">IF(OFFSET(Relatórios!$H$1,ROW()-1,)=0,"",OFFSET(Relatórios!$H$1,ROW()-1,))</f>
        <v>Relatório da Comissão de Avaliação</v>
      </c>
      <c r="C148" t="str">
        <f ca="1">IF(B148="","",OFFSET(Relatórios!$G$1,ROW()-1,)&amp;"º "&amp;B148)</f>
        <v>4º Relatório da Comissão de Avaliação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8" s="211" t="str">
        <f ca="1">IF(A148="","",IF(OFFSET(Relatórios!$K$1,ROW()-1,)=0,"",OFFSET(Relatórios!$K$1,ROW()-1,)))</f>
        <v>https://drive.google.com/file/d/1O-CrGrRLmzHNO84v5_Oej6bBvuOOpgxi/view</v>
      </c>
    </row>
    <row r="149" spans="1:5" x14ac:dyDescent="0.25">
      <c r="A149" t="str">
        <f ca="1">SUBSTITUTE(OFFSET(Relatórios!$A$1,ROW()-1,),"-","_")</f>
        <v>CG_005/2019</v>
      </c>
      <c r="B149" t="str">
        <f ca="1">IF(OFFSET(Relatórios!$H$1,ROW()-1,)=0,"",OFFSET(Relatórios!$H$1,ROW()-1,))</f>
        <v>Relatório da Comissão de Monitoramento</v>
      </c>
      <c r="C149" t="str">
        <f ca="1">IF(B149="","",OFFSET(Relatórios!$G$1,ROW()-1,)&amp;"º "&amp;B149)</f>
        <v>4º Relatório da Comissão de Monitoramento</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9" s="211" t="str">
        <f ca="1">IF(A149="","",IF(OFFSET(Relatórios!$K$1,ROW()-1,)=0,"",OFFSET(Relatórios!$K$1,ROW()-1,)))</f>
        <v>https://drive.google.com/file/d/1pQ6iG2_JIUFENox__9cp_yb6zzlEQo0C/view</v>
      </c>
    </row>
    <row r="150" spans="1:5" x14ac:dyDescent="0.25">
      <c r="A150" t="str">
        <f ca="1">SUBSTITUTE(OFFSET(Relatórios!$A$1,ROW()-1,),"-","_")</f>
        <v>CG_005/2019</v>
      </c>
      <c r="B150" t="str">
        <f ca="1">IF(OFFSET(Relatórios!$H$1,ROW()-1,)=0,"",OFFSET(Relatórios!$H$1,ROW()-1,))</f>
        <v>Relatório Gerencial de Resultados</v>
      </c>
      <c r="C150" t="str">
        <f ca="1">IF(B150="","",OFFSET(Relatórios!$G$1,ROW()-1,)&amp;"º "&amp;B150)</f>
        <v>4º Relatório Gerencial de Resultados</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0" s="211" t="str">
        <f ca="1">IF(A150="","",IF(OFFSET(Relatórios!$K$1,ROW()-1,)=0,"",OFFSET(Relatórios!$K$1,ROW()-1,)))</f>
        <v>https://drive.google.com/file/d/19sWBaW80ZCqN4akLOFPlICAfotXtY-RV/view</v>
      </c>
    </row>
    <row r="151" spans="1:5" x14ac:dyDescent="0.25">
      <c r="A151" t="str">
        <f ca="1">SUBSTITUTE(OFFSET(Relatórios!$A$1,ROW()-1,),"-","_")</f>
        <v>CG_005/2019</v>
      </c>
      <c r="B151" t="str">
        <f ca="1">IF(OFFSET(Relatórios!$H$1,ROW()-1,)=0,"",OFFSET(Relatórios!$H$1,ROW()-1,))</f>
        <v>Relatório Gerencial Financeiro</v>
      </c>
      <c r="C151" t="str">
        <f ca="1">IF(B151="","",OFFSET(Relatórios!$G$1,ROW()-1,)&amp;"º "&amp;B151)</f>
        <v>4º Relatório Gerencial Financeiro</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1" s="211" t="str">
        <f ca="1">IF(A151="","",IF(OFFSET(Relatórios!$K$1,ROW()-1,)=0,"",OFFSET(Relatórios!$K$1,ROW()-1,)))</f>
        <v>https://drive.google.com/file/d/1SsNdp9AZ2a3WoTtUR0Gy7KKSb1BgLT2n/view</v>
      </c>
    </row>
    <row r="152" spans="1:5" x14ac:dyDescent="0.25">
      <c r="A152" t="str">
        <f ca="1">SUBSTITUTE(OFFSET(Relatórios!$A$1,ROW()-1,),"-","_")</f>
        <v>CG_005/2019</v>
      </c>
      <c r="B152" t="str">
        <f ca="1">IF(OFFSET(Relatórios!$H$1,ROW()-1,)=0,"",OFFSET(Relatórios!$H$1,ROW()-1,))</f>
        <v>Relatório Gerencial Financeiro - Planilha</v>
      </c>
      <c r="C152" t="str">
        <f ca="1">IF(B152="","",OFFSET(Relatórios!$G$1,ROW()-1,)&amp;"º "&amp;B152)</f>
        <v>4º Relatório Gerencial Financeiro - Planilha</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2" s="211" t="str">
        <f ca="1">IF(A152="","",IF(OFFSET(Relatórios!$K$1,ROW()-1,)=0,"",OFFSET(Relatórios!$K$1,ROW()-1,)))</f>
        <v>https://drive.google.com/file/d/1uXPzYfilujFg1R-xCECleE1uD4mKmRag/view</v>
      </c>
    </row>
    <row r="153" spans="1:5" x14ac:dyDescent="0.25">
      <c r="A153" t="str">
        <f ca="1">SUBSTITUTE(OFFSET(Relatórios!$A$1,ROW()-1,),"-","_")</f>
        <v>CG_005/2019</v>
      </c>
      <c r="B153" t="str">
        <f ca="1">IF(OFFSET(Relatórios!$H$1,ROW()-1,)=0,"",OFFSET(Relatórios!$H$1,ROW()-1,))</f>
        <v>Relatório da Comissão de Avaliação</v>
      </c>
      <c r="C153" t="str">
        <f ca="1">IF(B153="","",OFFSET(Relatórios!$G$1,ROW()-1,)&amp;"º "&amp;B153)</f>
        <v>5º Relatório da Comissão de Avaliação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3" s="211" t="str">
        <f ca="1">IF(A153="","",IF(OFFSET(Relatórios!$K$1,ROW()-1,)=0,"",OFFSET(Relatórios!$K$1,ROW()-1,)))</f>
        <v>https://drive.google.com/file/d/1jYLzZMmMFAxreLPm8Ol1envQgvMwKqQf/view</v>
      </c>
    </row>
    <row r="154" spans="1:5" x14ac:dyDescent="0.25">
      <c r="A154" t="str">
        <f ca="1">SUBSTITUTE(OFFSET(Relatórios!$A$1,ROW()-1,),"-","_")</f>
        <v>CG_005/2019</v>
      </c>
      <c r="B154" t="str">
        <f ca="1">IF(OFFSET(Relatórios!$H$1,ROW()-1,)=0,"",OFFSET(Relatórios!$H$1,ROW()-1,))</f>
        <v>Relatório da Comissão de Monitoramento</v>
      </c>
      <c r="C154" t="str">
        <f ca="1">IF(B154="","",OFFSET(Relatórios!$G$1,ROW()-1,)&amp;"º "&amp;B154)</f>
        <v>5º Relatório da Comissão de Monitoramento</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4" s="211" t="str">
        <f ca="1">IF(A154="","",IF(OFFSET(Relatórios!$K$1,ROW()-1,)=0,"",OFFSET(Relatórios!$K$1,ROW()-1,)))</f>
        <v>https://drive.google.com/file/d/1C2ZXc0CKWP8nc0taIR0FybBSmdMxvC4W/view</v>
      </c>
    </row>
    <row r="155" spans="1:5" x14ac:dyDescent="0.25">
      <c r="A155" t="str">
        <f ca="1">SUBSTITUTE(OFFSET(Relatórios!$A$1,ROW()-1,),"-","_")</f>
        <v>CG_005/2019</v>
      </c>
      <c r="B155" t="str">
        <f ca="1">IF(OFFSET(Relatórios!$H$1,ROW()-1,)=0,"",OFFSET(Relatórios!$H$1,ROW()-1,))</f>
        <v>Relatório Gerencial de Resultados</v>
      </c>
      <c r="C155" t="str">
        <f ca="1">IF(B155="","",OFFSET(Relatórios!$G$1,ROW()-1,)&amp;"º "&amp;B155)</f>
        <v>5º Relatório Gerencial de Resultados</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5" s="211" t="str">
        <f ca="1">IF(A155="","",IF(OFFSET(Relatórios!$K$1,ROW()-1,)=0,"",OFFSET(Relatórios!$K$1,ROW()-1,)))</f>
        <v>https://drive.google.com/file/d/1PRiiM4wwXYfCIubCxUtdzs_C1H-H9yNp/view</v>
      </c>
    </row>
    <row r="156" spans="1:5" x14ac:dyDescent="0.25">
      <c r="A156" t="str">
        <f ca="1">SUBSTITUTE(OFFSET(Relatórios!$A$1,ROW()-1,),"-","_")</f>
        <v>CG_005/2019</v>
      </c>
      <c r="B156" t="str">
        <f ca="1">IF(OFFSET(Relatórios!$H$1,ROW()-1,)=0,"",OFFSET(Relatórios!$H$1,ROW()-1,))</f>
        <v>Relatório Gerencial Financeiro</v>
      </c>
      <c r="C156" t="str">
        <f ca="1">IF(B156="","",OFFSET(Relatórios!$G$1,ROW()-1,)&amp;"º "&amp;B156)</f>
        <v>5º Relatório Gerencial Financeiro</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6" s="211" t="str">
        <f ca="1">IF(A156="","",IF(OFFSET(Relatórios!$K$1,ROW()-1,)=0,"",OFFSET(Relatórios!$K$1,ROW()-1,)))</f>
        <v>https://drive.google.com/file/d/1L98WHsICpVRoFM_n3HHKP8XBmHIzM_fI/view</v>
      </c>
    </row>
    <row r="157" spans="1:5" x14ac:dyDescent="0.25">
      <c r="A157" t="str">
        <f ca="1">SUBSTITUTE(OFFSET(Relatórios!$A$1,ROW()-1,),"-","_")</f>
        <v>CG_005/2019</v>
      </c>
      <c r="B157" t="str">
        <f ca="1">IF(OFFSET(Relatórios!$H$1,ROW()-1,)=0,"",OFFSET(Relatórios!$H$1,ROW()-1,))</f>
        <v>Relatório Gerencial Financeiro - Planilha</v>
      </c>
      <c r="C157" t="str">
        <f ca="1">IF(B157="","",OFFSET(Relatórios!$G$1,ROW()-1,)&amp;"º "&amp;B157)</f>
        <v>5º Relatório Gerencial Financeiro - Planilha</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7" s="211" t="str">
        <f ca="1">IF(A157="","",IF(OFFSET(Relatórios!$K$1,ROW()-1,)=0,"",OFFSET(Relatórios!$K$1,ROW()-1,)))</f>
        <v>https://drive.google.com/file/d/1cMoQlXRuHBorq7jJrmISLvQIp8pT_KA7/view</v>
      </c>
    </row>
    <row r="158" spans="1:5" x14ac:dyDescent="0.25">
      <c r="A158" t="str">
        <f ca="1">SUBSTITUTE(OFFSET(Relatórios!$A$1,ROW()-1,),"-","_")</f>
        <v>CG_005/2019</v>
      </c>
      <c r="B158" t="str">
        <f ca="1">IF(OFFSET(Relatórios!$H$1,ROW()-1,)=0,"",OFFSET(Relatórios!$H$1,ROW()-1,))</f>
        <v>Relatório da Comissão de Avaliação</v>
      </c>
      <c r="C158" t="str">
        <f ca="1">IF(B158="","",OFFSET(Relatórios!$G$1,ROW()-1,)&amp;"º "&amp;B158)</f>
        <v>6º Relatório da Comissão de Avaliação</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8" s="211" t="str">
        <f ca="1">IF(A158="","",IF(OFFSET(Relatórios!$K$1,ROW()-1,)=0,"",OFFSET(Relatórios!$K$1,ROW()-1,)))</f>
        <v>https://drive.google.com/file/d/196gyEjZRXDHR1LeqPtQWbCSQiOMRKlOn/view?usp=sharing</v>
      </c>
    </row>
    <row r="159" spans="1:5" x14ac:dyDescent="0.25">
      <c r="A159" t="str">
        <f ca="1">SUBSTITUTE(OFFSET(Relatórios!$A$1,ROW()-1,),"-","_")</f>
        <v>CG_005/2019</v>
      </c>
      <c r="B159" t="str">
        <f ca="1">IF(OFFSET(Relatórios!$H$1,ROW()-1,)=0,"",OFFSET(Relatórios!$H$1,ROW()-1,))</f>
        <v>Relatório da Comissão de Monitoramento</v>
      </c>
      <c r="C159" t="str">
        <f ca="1">IF(B159="","",OFFSET(Relatórios!$G$1,ROW()-1,)&amp;"º "&amp;B159)</f>
        <v>6º Relatório da Comissão de Monitoramento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9" s="211" t="str">
        <f ca="1">IF(A159="","",IF(OFFSET(Relatórios!$K$1,ROW()-1,)=0,"",OFFSET(Relatórios!$K$1,ROW()-1,)))</f>
        <v>https://drive.google.com/file/d/1S7TptJShzjF7cBsyT_g2_gErxNDOMQIL/view?usp=sharing</v>
      </c>
    </row>
    <row r="160" spans="1:5" x14ac:dyDescent="0.25">
      <c r="A160" t="str">
        <f ca="1">SUBSTITUTE(OFFSET(Relatórios!$A$1,ROW()-1,),"-","_")</f>
        <v>CG_005/2019</v>
      </c>
      <c r="B160" t="str">
        <f ca="1">IF(OFFSET(Relatórios!$H$1,ROW()-1,)=0,"",OFFSET(Relatórios!$H$1,ROW()-1,))</f>
        <v>Relatório Gerencial de Resultados</v>
      </c>
      <c r="C160" t="str">
        <f ca="1">IF(B160="","",OFFSET(Relatórios!$G$1,ROW()-1,)&amp;"º "&amp;B160)</f>
        <v>6º Relatório Gerencial de Resultados</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0" s="211" t="str">
        <f ca="1">IF(A160="","",IF(OFFSET(Relatórios!$K$1,ROW()-1,)=0,"",OFFSET(Relatórios!$K$1,ROW()-1,)))</f>
        <v>https://drive.google.com/file/d/1O8mfabyRp4Mb7VZD1axB8qNiZWgw0XTG/view?usp=sharing</v>
      </c>
    </row>
    <row r="161" spans="1:5" x14ac:dyDescent="0.25">
      <c r="A161" t="str">
        <f ca="1">SUBSTITUTE(OFFSET(Relatórios!$A$1,ROW()-1,),"-","_")</f>
        <v>CG_005/2019</v>
      </c>
      <c r="B161" t="str">
        <f ca="1">IF(OFFSET(Relatórios!$H$1,ROW()-1,)=0,"",OFFSET(Relatórios!$H$1,ROW()-1,))</f>
        <v>Relatório Gerencial Financeiro</v>
      </c>
      <c r="C161" t="str">
        <f ca="1">IF(B161="","",OFFSET(Relatórios!$G$1,ROW()-1,)&amp;"º "&amp;B161)</f>
        <v>6º Relatório Gerencial Financeiro</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1" s="211" t="str">
        <f ca="1">IF(A161="","",IF(OFFSET(Relatórios!$K$1,ROW()-1,)=0,"",OFFSET(Relatórios!$K$1,ROW()-1,)))</f>
        <v>https://drive.google.com/file/d/1hF0Xvtc0aGneX0Z-0Xg3Pc0YEFTxAimM/view?usp=sharing</v>
      </c>
    </row>
    <row r="162" spans="1:5" x14ac:dyDescent="0.25">
      <c r="A162" t="str">
        <f ca="1">SUBSTITUTE(OFFSET(Relatórios!$A$1,ROW()-1,),"-","_")</f>
        <v>CG_005/2019</v>
      </c>
      <c r="B162" t="str">
        <f ca="1">IF(OFFSET(Relatórios!$H$1,ROW()-1,)=0,"",OFFSET(Relatórios!$H$1,ROW()-1,))</f>
        <v>Relatório Gerencial Financeiro - Planilha</v>
      </c>
      <c r="C162" t="str">
        <f ca="1">IF(B162="","",OFFSET(Relatórios!$G$1,ROW()-1,)&amp;"º "&amp;B162)</f>
        <v>6º Relatório Gerencial Financeiro - Planilha</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2" s="211" t="str">
        <f ca="1">IF(A162="","",IF(OFFSET(Relatórios!$K$1,ROW()-1,)=0,"",OFFSET(Relatórios!$K$1,ROW()-1,)))</f>
        <v>https://docs.google.com/spreadsheets/d/1U2QVDOR35TXjzxGrJSBLpbWPZLrIR1nv/edit?usp=sharing&amp;ouid=101230842920004255495&amp;rtpof=true&amp;sd=true</v>
      </c>
    </row>
    <row r="163" spans="1:5" x14ac:dyDescent="0.25">
      <c r="A163" t="str">
        <f ca="1">SUBSTITUTE(OFFSET(Relatórios!$A$1,ROW()-1,),"-","_")</f>
        <v>CG_005/2019</v>
      </c>
      <c r="B163" t="str">
        <f ca="1">IF(OFFSET(Relatórios!$H$1,ROW()-1,)=0,"",OFFSET(Relatórios!$H$1,ROW()-1,))</f>
        <v>Relatório da Comissão de Avaliação</v>
      </c>
      <c r="C163" t="str">
        <f ca="1">IF(B163="","",OFFSET(Relatórios!$G$1,ROW()-1,)&amp;"º "&amp;B163)</f>
        <v>7º Relatório da Comissão de Avaliação</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3" s="211" t="str">
        <f ca="1">IF(A163="","",IF(OFFSET(Relatórios!$K$1,ROW()-1,)=0,"",OFFSET(Relatórios!$K$1,ROW()-1,)))</f>
        <v>https://fcs.mg.gov.br/wp-content/uploads/2021/10/SEI_GOVMG-37312781-Relatorio-de-Avaliacao-7o-PA.pdf</v>
      </c>
    </row>
    <row r="164" spans="1:5" x14ac:dyDescent="0.25">
      <c r="A164" t="str">
        <f ca="1">SUBSTITUTE(OFFSET(Relatórios!$A$1,ROW()-1,),"-","_")</f>
        <v>CG_005/2019</v>
      </c>
      <c r="B164" t="str">
        <f ca="1">IF(OFFSET(Relatórios!$H$1,ROW()-1,)=0,"",OFFSET(Relatórios!$H$1,ROW()-1,))</f>
        <v>Relatório da Comissão de Monitoramento</v>
      </c>
      <c r="C164" t="str">
        <f ca="1">IF(B164="","",OFFSET(Relatórios!$G$1,ROW()-1,)&amp;"º "&amp;B164)</f>
        <v>7º Relatório da Comissão de Monitoramento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4" s="211" t="str">
        <f ca="1">IF(A164="","",IF(OFFSET(Relatórios!$K$1,ROW()-1,)=0,"",OFFSET(Relatórios!$K$1,ROW()-1,)))</f>
        <v>https://fcs.mg.gov.br/wp-content/uploads/2021/10/7o-Relatorio-de-Monitoramento-do-CG052019-Doc-SEI-37083987-1.pdf</v>
      </c>
    </row>
    <row r="165" spans="1:5" x14ac:dyDescent="0.25">
      <c r="A165" t="str">
        <f ca="1">SUBSTITUTE(OFFSET(Relatórios!$A$1,ROW()-1,),"-","_")</f>
        <v>CG_005/2019</v>
      </c>
      <c r="B165" t="str">
        <f ca="1">IF(OFFSET(Relatórios!$H$1,ROW()-1,)=0,"",OFFSET(Relatórios!$H$1,ROW()-1,))</f>
        <v>Relatório Gerencial de Resultados</v>
      </c>
      <c r="C165" t="str">
        <f ca="1">IF(B165="","",OFFSET(Relatórios!$G$1,ROW()-1,)&amp;"º "&amp;B165)</f>
        <v>7º Relatório Gerencial de Resultados</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5" s="211" t="str">
        <f ca="1">IF(A165="","",IF(OFFSET(Relatórios!$K$1,ROW()-1,)=0,"",OFFSET(Relatórios!$K$1,ROW()-1,)))</f>
        <v>https://fcs.mg.gov.br/wp-content/uploads/2021/10/7o-RelatorioGerencialdeResultados_julhoaset2021.docx-1.pdf</v>
      </c>
    </row>
    <row r="166" spans="1:5" x14ac:dyDescent="0.25">
      <c r="A166" t="str">
        <f ca="1">SUBSTITUTE(OFFSET(Relatórios!$A$1,ROW()-1,),"-","_")</f>
        <v>CG_005/2019</v>
      </c>
      <c r="B166" t="str">
        <f ca="1">IF(OFFSET(Relatórios!$H$1,ROW()-1,)=0,"",OFFSET(Relatórios!$H$1,ROW()-1,))</f>
        <v>Relatório Gerencial Financeiro</v>
      </c>
      <c r="C166" t="str">
        <f ca="1">IF(B166="","",OFFSET(Relatórios!$G$1,ROW()-1,)&amp;"º "&amp;B166)</f>
        <v>7º Relatório Gerencial Financeiro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6" s="211" t="str">
        <f ca="1">IF(A166="","",IF(OFFSET(Relatórios!$K$1,ROW()-1,)=0,"",OFFSET(Relatórios!$K$1,ROW()-1,)))</f>
        <v>https://fcs.mg.gov.br/wp-content/uploads/2021/10/RelatorioGerencialFinanceiroOSvr.1.3fcs-appa16.pdf</v>
      </c>
    </row>
    <row r="167" spans="1:5" x14ac:dyDescent="0.25">
      <c r="A167" t="str">
        <f ca="1">SUBSTITUTE(OFFSET(Relatórios!$A$1,ROW()-1,),"-","_")</f>
        <v>CG_005/2019</v>
      </c>
      <c r="B167" t="str">
        <f ca="1">IF(OFFSET(Relatórios!$H$1,ROW()-1,)=0,"",OFFSET(Relatórios!$H$1,ROW()-1,))</f>
        <v>Relatório Gerencial Financeiro - Planilha</v>
      </c>
      <c r="C167" t="str">
        <f ca="1">IF(B167="","",OFFSET(Relatórios!$G$1,ROW()-1,)&amp;"º "&amp;B167)</f>
        <v>7º Relatório Gerencial Financeiro - Planilha</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7" s="211" t="str">
        <f ca="1">IF(A167="","",IF(OFFSET(Relatórios!$K$1,ROW()-1,)=0,"",OFFSET(Relatórios!$K$1,ROW()-1,)))</f>
        <v>https://docs.google.com/spreadsheets/d/1srqa5L__yg93p53ndiKGzCe2NksgJE25/edit#gid=1133333847</v>
      </c>
    </row>
    <row r="168" spans="1:5" x14ac:dyDescent="0.25">
      <c r="A168" t="str">
        <f ca="1">SUBSTITUTE(OFFSET(Relatórios!$A$1,ROW()-1,),"-","_")</f>
        <v>CG_005/2019</v>
      </c>
      <c r="B168" t="str">
        <f ca="1">IF(OFFSET(Relatórios!$H$1,ROW()-1,)=0,"",OFFSET(Relatórios!$H$1,ROW()-1,))</f>
        <v>Relatório da Comissão de Avaliação</v>
      </c>
      <c r="C168" t="str">
        <f ca="1">IF(B168="","",OFFSET(Relatórios!$G$1,ROW()-1,)&amp;"º "&amp;B168)</f>
        <v>8º Relatório da Comissão de Avaliação</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8" s="211" t="str">
        <f ca="1">IF(A168="","",IF(OFFSET(Relatórios!$K$1,ROW()-1,)=0,"",OFFSET(Relatórios!$K$1,ROW()-1,)))</f>
        <v>https://fcs.mg.gov.br/wp-content/uploads/2022/02/8o-Relatorio-de-Avaliacao-CG-052019.pdf</v>
      </c>
    </row>
    <row r="169" spans="1:5" x14ac:dyDescent="0.25">
      <c r="A169" t="str">
        <f ca="1">SUBSTITUTE(OFFSET(Relatórios!$A$1,ROW()-1,),"-","_")</f>
        <v>CG_005/2019</v>
      </c>
      <c r="B169" t="str">
        <f ca="1">IF(OFFSET(Relatórios!$H$1,ROW()-1,)=0,"",OFFSET(Relatórios!$H$1,ROW()-1,))</f>
        <v>Relatório da Comissão de Monitoramento</v>
      </c>
      <c r="C169" t="str">
        <f ca="1">IF(B169="","",OFFSET(Relatórios!$G$1,ROW()-1,)&amp;"º "&amp;B169)</f>
        <v>8º Relatório da Comissão de Monitoramento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9" s="211" t="str">
        <f ca="1">IF(A169="","",IF(OFFSET(Relatórios!$K$1,ROW()-1,)=0,"",OFFSET(Relatórios!$K$1,ROW()-1,)))</f>
        <v>https://fcs.mg.gov.br/wp-content/uploads/2022/01/8o-Relatorio-de-Monitoramento-CG-052019.pdf</v>
      </c>
    </row>
    <row r="170" spans="1:5" x14ac:dyDescent="0.25">
      <c r="A170" t="str">
        <f ca="1">SUBSTITUTE(OFFSET(Relatórios!$A$1,ROW()-1,),"-","_")</f>
        <v>CG_005/2019</v>
      </c>
      <c r="B170" t="str">
        <f ca="1">IF(OFFSET(Relatórios!$H$1,ROW()-1,)=0,"",OFFSET(Relatórios!$H$1,ROW()-1,))</f>
        <v>Relatório Gerencial de Resultados</v>
      </c>
      <c r="C170" t="str">
        <f ca="1">IF(B170="","",OFFSET(Relatórios!$G$1,ROW()-1,)&amp;"º "&amp;B170)</f>
        <v>8º Relatório Gerencial de Resultados</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0" s="211" t="str">
        <f ca="1">IF(A170="","",IF(OFFSET(Relatórios!$K$1,ROW()-1,)=0,"",OFFSET(Relatórios!$K$1,ROW()-1,)))</f>
        <v>https://fcs.mg.gov.br/wp-content/uploads/2022/01/8oRelatorio-Gerencial-de-Resultados_out-a-dez-2021.pdf</v>
      </c>
    </row>
    <row r="171" spans="1:5" x14ac:dyDescent="0.25">
      <c r="A171" t="str">
        <f ca="1">SUBSTITUTE(OFFSET(Relatórios!$A$1,ROW()-1,),"-","_")</f>
        <v>CG_005/2019</v>
      </c>
      <c r="B171" t="str">
        <f ca="1">IF(OFFSET(Relatórios!$H$1,ROW()-1,)=0,"",OFFSET(Relatórios!$H$1,ROW()-1,))</f>
        <v>Relatório Gerencial Financeiro</v>
      </c>
      <c r="C171" t="str">
        <f ca="1">IF(B171="","",OFFSET(Relatórios!$G$1,ROW()-1,)&amp;"º "&amp;B171)</f>
        <v>8º Relatório Gerencial Financeiro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1" s="211" t="str">
        <f ca="1">IF(A171="","",IF(OFFSET(Relatórios!$K$1,ROW()-1,)=0,"",OFFSET(Relatórios!$K$1,ROW()-1,)))</f>
        <v>https://fcs.mg.gov.br/wp-content/uploads/2022/01/RelatorioGerencialFinanceiroOSvr.1.3fcs-appa8-Retificado.pdf</v>
      </c>
    </row>
    <row r="172" spans="1:5" x14ac:dyDescent="0.25">
      <c r="A172" t="str">
        <f ca="1">SUBSTITUTE(OFFSET(Relatórios!$A$1,ROW()-1,),"-","_")</f>
        <v>CG_005/2019</v>
      </c>
      <c r="B172" t="str">
        <f ca="1">IF(OFFSET(Relatórios!$H$1,ROW()-1,)=0,"",OFFSET(Relatórios!$H$1,ROW()-1,))</f>
        <v>Relatório Gerencial Financeiro - Planilha</v>
      </c>
      <c r="C172" t="str">
        <f ca="1">IF(B172="","",OFFSET(Relatórios!$G$1,ROW()-1,)&amp;"º "&amp;B172)</f>
        <v>8º Relatório Gerencial Financeiro - Planilha</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2" s="211" t="str">
        <f ca="1">IF(A172="","",IF(OFFSET(Relatórios!$K$1,ROW()-1,)=0,"",OFFSET(Relatórios!$K$1,ROW()-1,)))</f>
        <v>https://fcs.mg.gov.br/wp-content/uploads/2022/01/Relatorio-Gerencial-Financeiro-OS-vr.1.3-fcs-appa-8-Retificado.xlsx</v>
      </c>
    </row>
    <row r="173" spans="1:5" x14ac:dyDescent="0.25">
      <c r="A173" t="str">
        <f ca="1">SUBSTITUTE(OFFSET(Relatórios!$A$1,ROW()-1,),"-","_")</f>
        <v>CG_005/2019</v>
      </c>
      <c r="B173" t="str">
        <f ca="1">IF(OFFSET(Relatórios!$H$1,ROW()-1,)=0,"",OFFSET(Relatórios!$H$1,ROW()-1,))</f>
        <v>Relatório da Comissão de Avaliação</v>
      </c>
      <c r="C173" t="str">
        <f ca="1">IF(B173="","",OFFSET(Relatórios!$G$1,ROW()-1,)&amp;"º "&amp;B173)</f>
        <v>9º Relatório da Comissão de Avaliação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3" s="211" t="str">
        <f ca="1">IF(A173="","",IF(OFFSET(Relatórios!$K$1,ROW()-1,)=0,"",OFFSET(Relatórios!$K$1,ROW()-1,)))</f>
        <v>https://fcs.mg.gov.br/wp-content/uploads/2022/05/9o-Relatorio-de-Avaliacao-CG-052019.pdf</v>
      </c>
    </row>
    <row r="174" spans="1:5" x14ac:dyDescent="0.25">
      <c r="A174" t="str">
        <f ca="1">SUBSTITUTE(OFFSET(Relatórios!$A$1,ROW()-1,),"-","_")</f>
        <v>CG_005/2019</v>
      </c>
      <c r="B174" t="str">
        <f ca="1">IF(OFFSET(Relatórios!$H$1,ROW()-1,)=0,"",OFFSET(Relatórios!$H$1,ROW()-1,))</f>
        <v>Relatório da Comissão de Monitoramento</v>
      </c>
      <c r="C174" t="str">
        <f ca="1">IF(B174="","",OFFSET(Relatórios!$G$1,ROW()-1,)&amp;"º "&amp;B174)</f>
        <v>9º Relatório da Comissão de Monitoramento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4" s="211" t="str">
        <f ca="1">IF(A174="","",IF(OFFSET(Relatórios!$K$1,ROW()-1,)=0,"",OFFSET(Relatórios!$K$1,ROW()-1,)))</f>
        <v>https://fcs.mg.gov.br/wp-content/uploads/2022/05/SEI_GOVMG-46177069-9o-Relatorio-de-Monitoramento-com-imagens.pdf</v>
      </c>
    </row>
    <row r="175" spans="1:5" x14ac:dyDescent="0.25">
      <c r="A175" t="str">
        <f ca="1">SUBSTITUTE(OFFSET(Relatórios!$A$1,ROW()-1,),"-","_")</f>
        <v>CG_005/2019</v>
      </c>
      <c r="B175" t="str">
        <f ca="1">IF(OFFSET(Relatórios!$H$1,ROW()-1,)=0,"",OFFSET(Relatórios!$H$1,ROW()-1,))</f>
        <v>Relatório Gerencial de Resultados</v>
      </c>
      <c r="C175" t="str">
        <f ca="1">IF(B175="","",OFFSET(Relatórios!$G$1,ROW()-1,)&amp;"º "&amp;B175)</f>
        <v>9º Relatório Gerencial de Resultados</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5" s="211" t="str">
        <f ca="1">IF(A175="","",IF(OFFSET(Relatórios!$K$1,ROW()-1,)=0,"",OFFSET(Relatórios!$K$1,ROW()-1,)))</f>
        <v>https://fcs.mg.gov.br/wp-content/uploads/2022/04/9o-Relatorio-Gerencial-de-Resultados_9PA-2022-1.pdf</v>
      </c>
    </row>
    <row r="176" spans="1:5" x14ac:dyDescent="0.25">
      <c r="A176" t="str">
        <f ca="1">SUBSTITUTE(OFFSET(Relatórios!$A$1,ROW()-1,),"-","_")</f>
        <v>CG_005/2019</v>
      </c>
      <c r="B176" t="str">
        <f ca="1">IF(OFFSET(Relatórios!$H$1,ROW()-1,)=0,"",OFFSET(Relatórios!$H$1,ROW()-1,))</f>
        <v>Relatório Gerencial Financeiro</v>
      </c>
      <c r="C176" t="str">
        <f ca="1">IF(B176="","",OFFSET(Relatórios!$G$1,ROW()-1,)&amp;"º "&amp;B176)</f>
        <v>9º Relatório Gerencial Financeiro</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6" s="211" t="str">
        <f ca="1">IF(A176="","",IF(OFFSET(Relatórios!$K$1,ROW()-1,)=0,"",OFFSET(Relatórios!$K$1,ROW()-1,)))</f>
        <v>https://fcs.mg.gov.br/wp-content/uploads/2022/05/9o-_Relatorio_Gerencial_Financeiro_CG-Retificado.pdf</v>
      </c>
    </row>
    <row r="177" spans="1:5" x14ac:dyDescent="0.25">
      <c r="A177" t="str">
        <f ca="1">SUBSTITUTE(OFFSET(Relatórios!$A$1,ROW()-1,),"-","_")</f>
        <v>CG_005/2019</v>
      </c>
      <c r="B177" t="str">
        <f ca="1">IF(OFFSET(Relatórios!$H$1,ROW()-1,)=0,"",OFFSET(Relatórios!$H$1,ROW()-1,))</f>
        <v>Relatório Gerencial Financeiro - Planilha</v>
      </c>
      <c r="C177" t="str">
        <f ca="1">IF(B177="","",OFFSET(Relatórios!$G$1,ROW()-1,)&amp;"º "&amp;B177)</f>
        <v>9º Relatório Gerencial Financeiro - Planilha</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7" s="211" t="str">
        <f ca="1">IF(A177="","",IF(OFFSET(Relatórios!$K$1,ROW()-1,)=0,"",OFFSET(Relatórios!$K$1,ROW()-1,)))</f>
        <v>https://fcs.mg.gov.br/wp-content/uploads/2022/05/9o_Relatorio_Gerencial_Financeiro_CG-Retificado.xlsx</v>
      </c>
    </row>
    <row r="178" spans="1:5" x14ac:dyDescent="0.25">
      <c r="A178" t="str">
        <f ca="1">SUBSTITUTE(OFFSET(Relatórios!$A$1,ROW()-1,),"-","_")</f>
        <v>CG_005/2019</v>
      </c>
      <c r="B178" t="str">
        <f ca="1">IF(OFFSET(Relatórios!$H$1,ROW()-1,)=0,"",OFFSET(Relatórios!$H$1,ROW()-1,))</f>
        <v>Relatório Gerencial Financeiro</v>
      </c>
      <c r="C178" t="str">
        <f ca="1">IF(B178="","",OFFSET(Relatórios!$G$1,ROW()-1,)&amp;"º "&amp;B178)</f>
        <v>9º Relatório Gerencial Financeiro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8" s="211" t="str">
        <f ca="1">IF(A178="","",IF(OFFSET(Relatórios!$K$1,ROW()-1,)=0,"",OFFSET(Relatórios!$K$1,ROW()-1,)))</f>
        <v>https://fcs.mg.gov.br/wp-content/uploads/2022/05/Relatorio_Gerencial_Financeiro_III_Aditivo___Modernismo__9__PA___Retificado.pdf</v>
      </c>
    </row>
    <row r="179" spans="1:5" x14ac:dyDescent="0.25">
      <c r="A179" t="str">
        <f ca="1">SUBSTITUTE(OFFSET(Relatórios!$A$1,ROW()-1,),"-","_")</f>
        <v>CG_005/2019</v>
      </c>
      <c r="B179" t="str">
        <f ca="1">IF(OFFSET(Relatórios!$H$1,ROW()-1,)=0,"",OFFSET(Relatórios!$H$1,ROW()-1,))</f>
        <v>Relatório Gerencial Financeiro - Planilha</v>
      </c>
      <c r="C179" t="str">
        <f ca="1">IF(B179="","",OFFSET(Relatórios!$G$1,ROW()-1,)&amp;"º "&amp;B179)</f>
        <v>9º Relatório Gerencial Financeiro - Planilha</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9" s="211" t="str">
        <f ca="1">IF(A179="","",IF(OFFSET(Relatórios!$K$1,ROW()-1,)=0,"",OFFSET(Relatórios!$K$1,ROW()-1,)))</f>
        <v>https://fcs.mg.gov.br/wp-content/uploads/2022/05/Relatorio_Gerencial_Financeiro_III-Aditivo-Modernismo-9o-PA-Retificado-1.xlsx</v>
      </c>
    </row>
    <row r="180" spans="1:5" x14ac:dyDescent="0.25">
      <c r="A180" t="str">
        <f ca="1">SUBSTITUTE(OFFSET(Relatórios!$A$1,ROW()-1,),"-","_")</f>
        <v>CG_005/2019</v>
      </c>
      <c r="B180" t="str">
        <f ca="1">IF(OFFSET(Relatórios!$H$1,ROW()-1,)=0,"",OFFSET(Relatórios!$H$1,ROW()-1,))</f>
        <v>Relatório da Comissão de Avaliação</v>
      </c>
      <c r="C180" t="str">
        <f ca="1">IF(B180="","",OFFSET(Relatórios!$G$1,ROW()-1,)&amp;"º "&amp;B180)</f>
        <v>10º Relatório da Comissão de Avaliação</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0" s="211" t="str">
        <f ca="1">IF(A180="","",IF(OFFSET(Relatórios!$K$1,ROW()-1,)=0,"",OFFSET(Relatórios!$K$1,ROW()-1,)))</f>
        <v>https://fcs.mg.gov.br/wp-content/uploads/2022/05/9o-Relatorio-de-Avaliacao-CG-052019.pdf</v>
      </c>
    </row>
    <row r="181" spans="1:5" x14ac:dyDescent="0.25">
      <c r="A181" t="str">
        <f ca="1">SUBSTITUTE(OFFSET(Relatórios!$A$1,ROW()-1,),"-","_")</f>
        <v>CG_005/2019</v>
      </c>
      <c r="B181" t="str">
        <f ca="1">IF(OFFSET(Relatórios!$H$1,ROW()-1,)=0,"",OFFSET(Relatórios!$H$1,ROW()-1,))</f>
        <v>Relatório da Comissão de Monitoramento</v>
      </c>
      <c r="C181" t="str">
        <f ca="1">IF(B181="","",OFFSET(Relatórios!$G$1,ROW()-1,)&amp;"º "&amp;B181)</f>
        <v>10º Relatório da Comissão de Monitoramento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1" s="211" t="str">
        <f ca="1">IF(A181="","",IF(OFFSET(Relatórios!$K$1,ROW()-1,)=0,"",OFFSET(Relatórios!$K$1,ROW()-1,)))</f>
        <v>https://fcs.mg.gov.br/wp-content/uploads/2022/05/SEI_GOVMG-46177069-9o-Relatorio-de-Monitoramento-com-imagens.pdf</v>
      </c>
    </row>
    <row r="182" spans="1:5" x14ac:dyDescent="0.25">
      <c r="A182" t="str">
        <f ca="1">SUBSTITUTE(OFFSET(Relatórios!$A$1,ROW()-1,),"-","_")</f>
        <v>CG_005/2019</v>
      </c>
      <c r="B182" t="str">
        <f ca="1">IF(OFFSET(Relatórios!$H$1,ROW()-1,)=0,"",OFFSET(Relatórios!$H$1,ROW()-1,))</f>
        <v>Relatório Gerencial de Resultados</v>
      </c>
      <c r="C182" t="str">
        <f ca="1">IF(B182="","",OFFSET(Relatórios!$G$1,ROW()-1,)&amp;"º "&amp;B182)</f>
        <v>10º Relatório Gerencial de Resultados</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2" s="211" t="str">
        <f ca="1">IF(A182="","",IF(OFFSET(Relatórios!$K$1,ROW()-1,)=0,"",OFFSET(Relatórios!$K$1,ROW()-1,)))</f>
        <v>https://fcs.mg.gov.br/wp-content/uploads/2022/04/9o-Relatorio-Gerencial-de-Resultados_9PA-2022-1.pdf</v>
      </c>
    </row>
    <row r="183" spans="1:5" x14ac:dyDescent="0.25">
      <c r="A183" t="str">
        <f ca="1">SUBSTITUTE(OFFSET(Relatórios!$A$1,ROW()-1,),"-","_")</f>
        <v>CG_005/2019</v>
      </c>
      <c r="B183" t="str">
        <f ca="1">IF(OFFSET(Relatórios!$H$1,ROW()-1,)=0,"",OFFSET(Relatórios!$H$1,ROW()-1,))</f>
        <v>Relatório Gerencial Financeiro</v>
      </c>
      <c r="C183" t="str">
        <f ca="1">IF(B183="","",OFFSET(Relatórios!$G$1,ROW()-1,)&amp;"º "&amp;B183)</f>
        <v>10º Relatório Gerencial Financeiro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3" s="211" t="str">
        <f ca="1">IF(A183="","",IF(OFFSET(Relatórios!$K$1,ROW()-1,)=0,"",OFFSET(Relatórios!$K$1,ROW()-1,)))</f>
        <v>https://fcs.mg.gov.br/wp-content/uploads/2022/05/9o-_Relatorio_Gerencial_Financeiro_CG-Retificado.pdf</v>
      </c>
    </row>
    <row r="184" spans="1:5" x14ac:dyDescent="0.25">
      <c r="A184" t="str">
        <f ca="1">SUBSTITUTE(OFFSET(Relatórios!$A$1,ROW()-1,),"-","_")</f>
        <v>CG_005/2019</v>
      </c>
      <c r="B184" t="str">
        <f ca="1">IF(OFFSET(Relatórios!$H$1,ROW()-1,)=0,"",OFFSET(Relatórios!$H$1,ROW()-1,))</f>
        <v>Relatório Gerencial Financeiro - Planilha</v>
      </c>
      <c r="C184" t="str">
        <f ca="1">IF(B184="","",OFFSET(Relatórios!$G$1,ROW()-1,)&amp;"º "&amp;B184)</f>
        <v>10º Relatório Gerencial Financeiro - Planilha</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4" s="211" t="str">
        <f ca="1">IF(A184="","",IF(OFFSET(Relatórios!$K$1,ROW()-1,)=0,"",OFFSET(Relatórios!$K$1,ROW()-1,)))</f>
        <v>https://fcs.mg.gov.br/wp-content/uploads/2022/05/9o_Relatorio_Gerencial_Financeiro_CG-Retificado.xlsx</v>
      </c>
    </row>
    <row r="185" spans="1:5" x14ac:dyDescent="0.25">
      <c r="A185" t="str">
        <f ca="1">SUBSTITUTE(OFFSET(Relatórios!$A$1,ROW()-1,),"-","_")</f>
        <v>CG_005/2019</v>
      </c>
      <c r="B185" t="str">
        <f ca="1">IF(OFFSET(Relatórios!$H$1,ROW()-1,)=0,"",OFFSET(Relatórios!$H$1,ROW()-1,))</f>
        <v>Relatório Gerencial Financeiro</v>
      </c>
      <c r="C185" t="str">
        <f ca="1">IF(B185="","",OFFSET(Relatórios!$G$1,ROW()-1,)&amp;"º "&amp;B185)</f>
        <v>10º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5" s="211" t="str">
        <f ca="1">IF(A185="","",IF(OFFSET(Relatórios!$K$1,ROW()-1,)=0,"",OFFSET(Relatórios!$K$1,ROW()-1,)))</f>
        <v>https://fcs.mg.gov.br/wp-content/uploads/2022/05/Relatorio_Gerencial_Financeiro_III_Aditivo___Modernismo__9__PA___Retificado.pdf</v>
      </c>
    </row>
    <row r="186" spans="1:5" x14ac:dyDescent="0.25">
      <c r="A186" t="str">
        <f ca="1">SUBSTITUTE(OFFSET(Relatórios!$A$1,ROW()-1,),"-","_")</f>
        <v>CG_005/2019</v>
      </c>
      <c r="B186" t="str">
        <f ca="1">IF(OFFSET(Relatórios!$H$1,ROW()-1,)=0,"",OFFSET(Relatórios!$H$1,ROW()-1,))</f>
        <v>Relatório Gerencial Financeiro - Planilha</v>
      </c>
      <c r="C186" t="str">
        <f ca="1">IF(B186="","",OFFSET(Relatórios!$G$1,ROW()-1,)&amp;"º "&amp;B186)</f>
        <v>10º Relatório Gerencial Financeiro - Planilha</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6" s="211" t="str">
        <f ca="1">IF(A186="","",IF(OFFSET(Relatórios!$K$1,ROW()-1,)=0,"",OFFSET(Relatórios!$K$1,ROW()-1,)))</f>
        <v>https://fcs.mg.gov.br/wp-content/uploads/2022/05/Relatorio_Gerencial_Financeiro_III-Aditivo-Modernismo-9o-PA-Retificado-1.xlsx</v>
      </c>
    </row>
    <row r="187" spans="1:5" x14ac:dyDescent="0.25">
      <c r="A187" t="str">
        <f ca="1">SUBSTITUTE(OFFSET(Relatórios!$A$1,ROW()-1,),"-","_")</f>
        <v>CG_005/2019</v>
      </c>
      <c r="B187" t="str">
        <f ca="1">IF(OFFSET(Relatórios!$H$1,ROW()-1,)=0,"",OFFSET(Relatórios!$H$1,ROW()-1,))</f>
        <v>Relatório da Comissão de Avaliação</v>
      </c>
      <c r="C187" t="str">
        <f ca="1">IF(B187="","",OFFSET(Relatórios!$G$1,ROW()-1,)&amp;"º "&amp;B187)</f>
        <v>11º Relatório da Comissão de Avaliação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7" s="211" t="str">
        <f ca="1">IF(A187="","",IF(OFFSET(Relatórios!$K$1,ROW()-1,)=0,"",OFFSET(Relatórios!$K$1,ROW()-1,)))</f>
        <v>https://fcs.mg.gov.br/wp-content/uploads/2022/12/11o-Relato%CC%81rio-de-Avaliac%CC%A7a%CC%83o-CG.pdf</v>
      </c>
    </row>
    <row r="188" spans="1:5" x14ac:dyDescent="0.25">
      <c r="A188" t="str">
        <f ca="1">SUBSTITUTE(OFFSET(Relatórios!$A$1,ROW()-1,),"-","_")</f>
        <v>CG_005/2019</v>
      </c>
      <c r="B188" t="str">
        <f ca="1">IF(OFFSET(Relatórios!$H$1,ROW()-1,)=0,"",OFFSET(Relatórios!$H$1,ROW()-1,))</f>
        <v>Relatório da Comissão de Monitoramento</v>
      </c>
      <c r="C188" t="str">
        <f ca="1">IF(B188="","",OFFSET(Relatórios!$G$1,ROW()-1,)&amp;"º "&amp;B188)</f>
        <v>11º Relatório da Comissão de Monitoramento</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8" s="211" t="str">
        <f ca="1">IF(A188="","",IF(OFFSET(Relatórios!$K$1,ROW()-1,)=0,"",OFFSET(Relatórios!$K$1,ROW()-1,)))</f>
        <v>https://fcs.mg.gov.br/wp-content/uploads/2022/12/11o-Relatorio-de-Monitoramento.pdf</v>
      </c>
    </row>
    <row r="189" spans="1:5" x14ac:dyDescent="0.25">
      <c r="A189" t="str">
        <f ca="1">SUBSTITUTE(OFFSET(Relatórios!$A$1,ROW()-1,),"-","_")</f>
        <v>CG_005/2019</v>
      </c>
      <c r="B189" t="str">
        <f ca="1">IF(OFFSET(Relatórios!$H$1,ROW()-1,)=0,"",OFFSET(Relatórios!$H$1,ROW()-1,))</f>
        <v>Relatório Gerencial de Resultados</v>
      </c>
      <c r="C189" t="str">
        <f ca="1">IF(B189="","",OFFSET(Relatórios!$G$1,ROW()-1,)&amp;"º "&amp;B189)</f>
        <v>11º Relatório Gerencial de Resultados</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9" s="211" t="str">
        <f ca="1">IF(A189="","",IF(OFFSET(Relatórios!$K$1,ROW()-1,)=0,"",OFFSET(Relatórios!$K$1,ROW()-1,)))</f>
        <v>https://fcs.mg.gov.br/wp-content/uploads/2022/12/11o-Relato%CC%81rio-Gerencial-de-Resultados.pdf</v>
      </c>
    </row>
    <row r="190" spans="1:5" x14ac:dyDescent="0.25">
      <c r="A190" t="str">
        <f ca="1">SUBSTITUTE(OFFSET(Relatórios!$A$1,ROW()-1,),"-","_")</f>
        <v>CG_005/2019</v>
      </c>
      <c r="B190" t="str">
        <f ca="1">IF(OFFSET(Relatórios!$H$1,ROW()-1,)=0,"",OFFSET(Relatórios!$H$1,ROW()-1,))</f>
        <v>Relatório Gerencial Financeiro</v>
      </c>
      <c r="C190" t="str">
        <f ca="1">IF(B190="","",OFFSET(Relatórios!$G$1,ROW()-1,)&amp;"º "&amp;B190)</f>
        <v>11º Relatório Gerencial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0" s="211" t="str">
        <f ca="1">IF(A190="","",IF(OFFSET(Relatórios!$K$1,ROW()-1,)=0,"",OFFSET(Relatórios!$K$1,ROW()-1,)))</f>
        <v>https://fcs.mg.gov.br/wp-content/uploads/2022/12/11o-Relato%CC%81rio-Gerencial-Financeiro-CG-PDF.pdf</v>
      </c>
    </row>
    <row r="191" spans="1:5" x14ac:dyDescent="0.25">
      <c r="A191" t="str">
        <f ca="1">SUBSTITUTE(OFFSET(Relatórios!$A$1,ROW()-1,),"-","_")</f>
        <v>CG_005/2019</v>
      </c>
      <c r="B191" t="str">
        <f ca="1">IF(OFFSET(Relatórios!$H$1,ROW()-1,)=0,"",OFFSET(Relatórios!$H$1,ROW()-1,))</f>
        <v>Relatório Gerencial Financeiro - Planilha</v>
      </c>
      <c r="C191" t="str">
        <f ca="1">IF(B191="","",OFFSET(Relatórios!$G$1,ROW()-1,)&amp;"º "&amp;B191)</f>
        <v>11º Relatório Gerencial Financeiro - Planilha</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1" s="211" t="str">
        <f ca="1">IF(A191="","",IF(OFFSET(Relatórios!$K$1,ROW()-1,)=0,"",OFFSET(Relatórios!$K$1,ROW()-1,)))</f>
        <v>https://fcs.mg.gov.br/wp-content/uploads/2022/12/11o-Relato%CC%81rio-Gerencial-Financeiro-CG-XLS.xlsx</v>
      </c>
    </row>
    <row r="192" spans="1:5" x14ac:dyDescent="0.25">
      <c r="A192" t="str">
        <f ca="1">SUBSTITUTE(OFFSET(Relatórios!$A$1,ROW()-1,),"-","_")</f>
        <v>CG_005/2019</v>
      </c>
      <c r="B192" t="str">
        <f ca="1">IF(OFFSET(Relatórios!$H$1,ROW()-1,)=0,"",OFFSET(Relatórios!$H$1,ROW()-1,))</f>
        <v>Relatório Gerencial Financeiro</v>
      </c>
      <c r="C192" t="str">
        <f ca="1">IF(B192="","",OFFSET(Relatórios!$G$1,ROW()-1,)&amp;"º "&amp;B192)</f>
        <v>11º Relatório Gerencial Financeiro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2" s="211" t="str">
        <f ca="1">IF(A192="","",IF(OFFSET(Relatórios!$K$1,ROW()-1,)=0,"",OFFSET(Relatórios!$K$1,ROW()-1,)))</f>
        <v>https://fcs.mg.gov.br/wp-content/uploads/2022/12/11o-Relato%CC%81rio-Gerencial-Financeiro-Modernismo.pdf</v>
      </c>
    </row>
    <row r="193" spans="1:5" x14ac:dyDescent="0.25">
      <c r="A193" t="str">
        <f ca="1">SUBSTITUTE(OFFSET(Relatórios!$A$1,ROW()-1,),"-","_")</f>
        <v>CG_005/2019</v>
      </c>
      <c r="B193" t="str">
        <f ca="1">IF(OFFSET(Relatórios!$H$1,ROW()-1,)=0,"",OFFSET(Relatórios!$H$1,ROW()-1,))</f>
        <v>Relatório Gerencial Financeiro - Planilha</v>
      </c>
      <c r="C193" t="str">
        <f ca="1">IF(B193="","",OFFSET(Relatórios!$G$1,ROW()-1,)&amp;"º "&amp;B193)</f>
        <v>11º Relatório Gerencial Financeiro - Planilha</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3" s="211" t="str">
        <f ca="1">IF(A193="","",IF(OFFSET(Relatórios!$K$1,ROW()-1,)=0,"",OFFSET(Relatórios!$K$1,ROW()-1,)))</f>
        <v>https://fcs.mg.gov.br/wp-content/uploads/2022/12/11o-Relato%CC%81rio-Gerencial-Financeiro-Modernismo-XLS.xlsx</v>
      </c>
    </row>
    <row r="194" spans="1:5" x14ac:dyDescent="0.25">
      <c r="A194" t="str">
        <f ca="1">SUBSTITUTE(OFFSET(Relatórios!$A$1,ROW()-1,),"-","_")</f>
        <v>CG_005/2019</v>
      </c>
      <c r="B194" t="str">
        <f ca="1">IF(OFFSET(Relatórios!$H$1,ROW()-1,)=0,"",OFFSET(Relatórios!$H$1,ROW()-1,))</f>
        <v>Relatório de Resultados</v>
      </c>
      <c r="C194" t="str">
        <f ca="1">IF(B194="","",OFFSET(Relatórios!$G$1,ROW()-1,)&amp;"º "&amp;B194)</f>
        <v>12º Relatório de Resultados</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4" s="211" t="str">
        <f ca="1">IF(A194="","",IF(OFFSET(Relatórios!$K$1,ROW()-1,)=0,"",OFFSET(Relatórios!$K$1,ROW()-1,)))</f>
        <v>https://fcs.mg.gov.br/wp-content/uploads/2023/02/12o-Relato%CC%81rio-Gerencial-de-Resultados.pdf</v>
      </c>
    </row>
    <row r="195" spans="1:5" x14ac:dyDescent="0.25">
      <c r="A195" t="str">
        <f ca="1">SUBSTITUTE(OFFSET(Relatórios!$A$1,ROW()-1,),"-","_")</f>
        <v>CG_005/2019</v>
      </c>
      <c r="B195" t="str">
        <f ca="1">IF(OFFSET(Relatórios!$H$1,ROW()-1,)=0,"",OFFSET(Relatórios!$H$1,ROW()-1,))</f>
        <v>Relatório Gerencial Financeiro</v>
      </c>
      <c r="C195" t="str">
        <f ca="1">IF(B195="","",OFFSET(Relatórios!$G$1,ROW()-1,)&amp;"º "&amp;B195)</f>
        <v>12º Relatório Gerencial Financeiro</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5" s="211" t="str">
        <f ca="1">IF(A195="","",IF(OFFSET(Relatórios!$K$1,ROW()-1,)=0,"",OFFSET(Relatórios!$K$1,ROW()-1,)))</f>
        <v>https://fcs.mg.gov.br/wp-content/uploads/2023/02/12o-Relato%CC%81rio-Gerencial-Financeiro-CG-PDF.pdf</v>
      </c>
    </row>
    <row r="196" spans="1:5" x14ac:dyDescent="0.25">
      <c r="A196" t="str">
        <f ca="1">SUBSTITUTE(OFFSET(Relatórios!$A$1,ROW()-1,),"-","_")</f>
        <v>CG_005/2019</v>
      </c>
      <c r="B196" t="str">
        <f ca="1">IF(OFFSET(Relatórios!$H$1,ROW()-1,)=0,"",OFFSET(Relatórios!$H$1,ROW()-1,))</f>
        <v>Relatório Gerencial Financeiro - Planilha</v>
      </c>
      <c r="C196" t="str">
        <f ca="1">IF(B196="","",OFFSET(Relatórios!$G$1,ROW()-1,)&amp;"º "&amp;B196)</f>
        <v>12º Relatório Gerencial Financeiro - Planilha</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6" s="211" t="str">
        <f ca="1">IF(A196="","",IF(OFFSET(Relatórios!$K$1,ROW()-1,)=0,"",OFFSET(Relatórios!$K$1,ROW()-1,)))</f>
        <v>https://fcs.mg.gov.br/wp-content/uploads/2023/02/12o-Relato%CC%81rio-Gerencial-Financeiro-CG-em-XLS.xlsx</v>
      </c>
    </row>
    <row r="197" spans="1:5" x14ac:dyDescent="0.25">
      <c r="A197" t="str">
        <f ca="1">SUBSTITUTE(OFFSET(Relatórios!$A$1,ROW()-1,),"-","_")</f>
        <v>CG_005/2019</v>
      </c>
      <c r="B197" t="str">
        <f ca="1">IF(OFFSET(Relatórios!$H$1,ROW()-1,)=0,"",OFFSET(Relatórios!$H$1,ROW()-1,))</f>
        <v>Relatório Gerencial Financeiro</v>
      </c>
      <c r="C197" t="str">
        <f ca="1">IF(B197="","",OFFSET(Relatórios!$G$1,ROW()-1,)&amp;"º "&amp;B197)</f>
        <v>12º Relatório Gerencial Financeiro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7" s="211" t="str">
        <f ca="1">IF(A197="","",IF(OFFSET(Relatórios!$K$1,ROW()-1,)=0,"",OFFSET(Relatórios!$K$1,ROW()-1,)))</f>
        <v>https://fcs.mg.gov.br/wp-content/uploads/2023/02/12o-Relato%CC%81rio-Gerencial-Financeiro-Modernismo-PDF.pdf</v>
      </c>
    </row>
    <row r="198" spans="1:5" x14ac:dyDescent="0.25">
      <c r="A198" t="str">
        <f ca="1">SUBSTITUTE(OFFSET(Relatórios!$A$1,ROW()-1,),"-","_")</f>
        <v>CG_005/2019</v>
      </c>
      <c r="B198" t="str">
        <f ca="1">IF(OFFSET(Relatórios!$H$1,ROW()-1,)=0,"",OFFSET(Relatórios!$H$1,ROW()-1,))</f>
        <v>Relatório Gerencial Financeiro - Planilha</v>
      </c>
      <c r="C198" t="str">
        <f ca="1">IF(B198="","",OFFSET(Relatórios!$G$1,ROW()-1,)&amp;"º "&amp;B198)</f>
        <v>12º Relatório Gerencial Financeiro - Planilha</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8" s="211" t="str">
        <f ca="1">IF(A198="","",IF(OFFSET(Relatórios!$K$1,ROW()-1,)=0,"",OFFSET(Relatórios!$K$1,ROW()-1,)))</f>
        <v>https://fcs.mg.gov.br/wp-content/uploads/2023/02/12o-Relato%CC%81rio-Gerencial-Financeiro-Modernismo-XLS.xlsx</v>
      </c>
    </row>
    <row r="199" spans="1:5" x14ac:dyDescent="0.25">
      <c r="A199" t="str">
        <f ca="1">SUBSTITUTE(OFFSET(Relatórios!$A$1,ROW()-1,),"-","_")</f>
        <v>CG_005/2019</v>
      </c>
      <c r="B199" t="str">
        <f ca="1">IF(OFFSET(Relatórios!$H$1,ROW()-1,)=0,"",OFFSET(Relatórios!$H$1,ROW()-1,))</f>
        <v>Relatório da Comissão de Monitoramento</v>
      </c>
      <c r="C199" t="str">
        <f ca="1">IF(B199="","",OFFSET(Relatórios!$G$1,ROW()-1,)&amp;"º "&amp;B199)</f>
        <v>12º Relatório da Comissão de Monitoramento</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9" s="211" t="str">
        <f ca="1">IF(A199="","",IF(OFFSET(Relatórios!$K$1,ROW()-1,)=0,"",OFFSET(Relatórios!$K$1,ROW()-1,)))</f>
        <v>https://fcs.mg.gov.br/wp-content/uploads/2023/02/12o-Relato%CC%81rio-de-Monitoramento.pdf</v>
      </c>
    </row>
    <row r="200" spans="1:5" x14ac:dyDescent="0.25">
      <c r="A200" t="str">
        <f ca="1">SUBSTITUTE(OFFSET(Relatórios!$A$1,ROW()-1,),"-","_")</f>
        <v>CG_005/2019</v>
      </c>
      <c r="B200" t="str">
        <f ca="1">IF(OFFSET(Relatórios!$H$1,ROW()-1,)=0,"",OFFSET(Relatórios!$H$1,ROW()-1,))</f>
        <v>Relatório da Comissão de Avaliação</v>
      </c>
      <c r="C200" t="str">
        <f ca="1">IF(B200="","",OFFSET(Relatórios!$G$1,ROW()-1,)&amp;"º "&amp;B200)</f>
        <v>12º Relatório da Comissão de Avaliação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200" s="211" t="str">
        <f ca="1">IF(A200="","",IF(OFFSET(Relatórios!$K$1,ROW()-1,)=0,"",OFFSET(Relatórios!$K$1,ROW()-1,)))</f>
        <v>https://fcs.mg.gov.br/wp-content/uploads/2023/02/12o-Relato%CC%81rio-de-Avaliac%CC%A7a%CC%83o-CG.pdf</v>
      </c>
    </row>
    <row r="201" spans="1:5" x14ac:dyDescent="0.25">
      <c r="A201" t="str">
        <f ca="1">SUBSTITUTE(OFFSET(Relatórios!$A$1,ROW()-1,),"-","_")</f>
        <v>CG_005/2019</v>
      </c>
      <c r="B201" t="str">
        <f ca="1">IF(OFFSET(Relatórios!$H$1,ROW()-1,)=0,"",OFFSET(Relatórios!$H$1,ROW()-1,))</f>
        <v>Relatório de Resultados</v>
      </c>
      <c r="C201" t="str">
        <f ca="1">IF(B201="","",OFFSET(Relatórios!$G$1,ROW()-1,)&amp;"º "&amp;B201)</f>
        <v>13º Relatório de Resultados</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1" s="211" t="str">
        <f ca="1">IF(A201="","",IF(OFFSET(Relatórios!$K$1,ROW()-1,)=0,"",OFFSET(Relatórios!$K$1,ROW()-1,)))</f>
        <v>https://fcs.mg.gov.br/wp-content/uploads/2023/05/13__Relatorio_Gerencial_de_Resultados_2023___Assinado.pdf</v>
      </c>
    </row>
    <row r="202" spans="1:5" x14ac:dyDescent="0.25">
      <c r="A202" t="str">
        <f ca="1">SUBSTITUTE(OFFSET(Relatórios!$A$1,ROW()-1,),"-","_")</f>
        <v>CG_005/2019</v>
      </c>
      <c r="B202" t="str">
        <f ca="1">IF(OFFSET(Relatórios!$H$1,ROW()-1,)=0,"",OFFSET(Relatórios!$H$1,ROW()-1,))</f>
        <v>Relatório Gerencial Financeiro</v>
      </c>
      <c r="C202" t="str">
        <f ca="1">IF(B202="","",OFFSET(Relatórios!$G$1,ROW()-1,)&amp;"º "&amp;B202)</f>
        <v>13º Relatório Gerencial Financeiro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2" s="211" t="str">
        <f ca="1">IF(A202="","",IF(OFFSET(Relatórios!$K$1,ROW()-1,)=0,"",OFFSET(Relatórios!$K$1,ROW()-1,)))</f>
        <v>https://fcs.mg.gov.br/wp-content/uploads/2023/05/Relatorio_Gerencial_Financeiro_FCS___APPA_CG_05_2019___13__PA___Assinado.pdf</v>
      </c>
    </row>
    <row r="203" spans="1:5" x14ac:dyDescent="0.25">
      <c r="A203" t="str">
        <f ca="1">SUBSTITUTE(OFFSET(Relatórios!$A$1,ROW()-1,),"-","_")</f>
        <v>CG_005/2019</v>
      </c>
      <c r="B203" t="str">
        <f ca="1">IF(OFFSET(Relatórios!$H$1,ROW()-1,)=0,"",OFFSET(Relatórios!$H$1,ROW()-1,))</f>
        <v>Relatório Gerencial Financeiro - Planilha</v>
      </c>
      <c r="C203" t="str">
        <f ca="1">IF(B203="","",OFFSET(Relatórios!$G$1,ROW()-1,)&amp;"º "&amp;B203)</f>
        <v>13º Relatório Gerencial Financeiro - Planilha</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3" s="211" t="str">
        <f ca="1">IF(A203="","",IF(OFFSET(Relatórios!$K$1,ROW()-1,)=0,"",OFFSET(Relatórios!$K$1,ROW()-1,)))</f>
        <v>Não publicaram.</v>
      </c>
    </row>
    <row r="204" spans="1:5" x14ac:dyDescent="0.25">
      <c r="A204" t="str">
        <f ca="1">SUBSTITUTE(OFFSET(Relatórios!$A$1,ROW()-1,),"-","_")</f>
        <v>CG_005/2019</v>
      </c>
      <c r="B204" t="str">
        <f ca="1">IF(OFFSET(Relatórios!$H$1,ROW()-1,)=0,"",OFFSET(Relatórios!$H$1,ROW()-1,))</f>
        <v>Relatório da Comissão de Monitoramento</v>
      </c>
      <c r="C204" t="str">
        <f ca="1">IF(B204="","",OFFSET(Relatórios!$G$1,ROW()-1,)&amp;"º "&amp;B204)</f>
        <v>13º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4" s="211" t="str">
        <f ca="1">IF(A204="","",IF(OFFSET(Relatórios!$K$1,ROW()-1,)=0,"",OFFSET(Relatórios!$K$1,ROW()-1,)))</f>
        <v>https://fcs.mg.gov.br/wp-content/uploads/2023/05/Relatorio_Gerencial_de_Monitoramento___Corrigido.pdf</v>
      </c>
    </row>
    <row r="205" spans="1:5" x14ac:dyDescent="0.25">
      <c r="A205" t="str">
        <f ca="1">SUBSTITUTE(OFFSET(Relatórios!$A$1,ROW()-1,),"-","_")</f>
        <v>CG_005/2019</v>
      </c>
      <c r="B205" t="str">
        <f ca="1">IF(OFFSET(Relatórios!$H$1,ROW()-1,)=0,"",OFFSET(Relatórios!$H$1,ROW()-1,))</f>
        <v>Relatório da Comissão de Avaliação</v>
      </c>
      <c r="C205" t="str">
        <f ca="1">IF(B205="","",OFFSET(Relatórios!$G$1,ROW()-1,)&amp;"º "&amp;B205)</f>
        <v>13º Relatório da Comissão de Avaliação</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5" s="211" t="str">
        <f ca="1">IF(A205="","",IF(OFFSET(Relatórios!$K$1,ROW()-1,)=0,"",OFFSET(Relatórios!$K$1,ROW()-1,)))</f>
        <v>https://fcs.mg.gov.br/wp-content/uploads/2023/05/Relato%CC%81rio-Comissa%CC%83o-Avalic%CC%A7a%CC%83o-13o-PA.pdf</v>
      </c>
    </row>
    <row r="206" spans="1:5" x14ac:dyDescent="0.25">
      <c r="A206" t="str">
        <f ca="1">SUBSTITUTE(OFFSET(Relatórios!$A$1,ROW()-1,),"-","_")</f>
        <v>CG_005/2019</v>
      </c>
      <c r="B206" t="str">
        <f ca="1">IF(OFFSET(Relatórios!$H$1,ROW()-1,)=0,"",OFFSET(Relatórios!$H$1,ROW()-1,))</f>
        <v>Relatório de Resultados</v>
      </c>
      <c r="C206" t="str">
        <f ca="1">IF(B206="","",OFFSET(Relatórios!$G$1,ROW()-1,)&amp;"º "&amp;B206)</f>
        <v>14º Relatório de Resultados</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6" s="211" t="str">
        <f ca="1">IF(A206="","",IF(OFFSET(Relatórios!$K$1,ROW()-1,)=0,"",OFFSET(Relatórios!$K$1,ROW()-1,)))</f>
        <v>https://fcs.mg.gov.br/wp-content/uploads/2023/08/14oRelatorioGerencialdeResultados2023-1_compressed-2.pdf</v>
      </c>
    </row>
    <row r="207" spans="1:5" x14ac:dyDescent="0.25">
      <c r="A207" t="str">
        <f ca="1">SUBSTITUTE(OFFSET(Relatórios!$A$1,ROW()-1,),"-","_")</f>
        <v>CG_005/2019</v>
      </c>
      <c r="B207" t="str">
        <f ca="1">IF(OFFSET(Relatórios!$H$1,ROW()-1,)=0,"",OFFSET(Relatórios!$H$1,ROW()-1,))</f>
        <v>Relatório Gerencial Financeiro</v>
      </c>
      <c r="C207" t="str">
        <f ca="1">IF(B207="","",OFFSET(Relatórios!$G$1,ROW()-1,)&amp;"º "&amp;B207)</f>
        <v>14º Relatório Gerencial Financeiro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7" s="211" t="str">
        <f ca="1">IF(A207="","",IF(OFFSET(Relatórios!$K$1,ROW()-1,)=0,"",OFFSET(Relatórios!$K$1,ROW()-1,)))</f>
        <v>Não publicado.</v>
      </c>
    </row>
    <row r="208" spans="1:5" x14ac:dyDescent="0.25">
      <c r="A208" t="str">
        <f ca="1">SUBSTITUTE(OFFSET(Relatórios!$A$1,ROW()-1,),"-","_")</f>
        <v>CG_005/2019</v>
      </c>
      <c r="B208" t="str">
        <f ca="1">IF(OFFSET(Relatórios!$H$1,ROW()-1,)=0,"",OFFSET(Relatórios!$H$1,ROW()-1,))</f>
        <v>Relatório da Comissão de Monitoramento</v>
      </c>
      <c r="C208" t="str">
        <f ca="1">IF(B208="","",OFFSET(Relatórios!$G$1,ROW()-1,)&amp;"º "&amp;B208)</f>
        <v>14º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8" s="211" t="str">
        <f ca="1">IF(A208="","",IF(OFFSET(Relatórios!$K$1,ROW()-1,)=0,"",OFFSET(Relatórios!$K$1,ROW()-1,)))</f>
        <v>Não publicado.</v>
      </c>
    </row>
    <row r="209" spans="1:5" x14ac:dyDescent="0.25">
      <c r="A209" t="str">
        <f ca="1">SUBSTITUTE(OFFSET(Relatórios!$A$1,ROW()-1,),"-","_")</f>
        <v>CG_005/2019</v>
      </c>
      <c r="B209" t="str">
        <f ca="1">IF(OFFSET(Relatórios!$H$1,ROW()-1,)=0,"",OFFSET(Relatórios!$H$1,ROW()-1,))</f>
        <v>Relatório da Comissão de Avaliação</v>
      </c>
      <c r="C209" t="str">
        <f ca="1">IF(B209="","",OFFSET(Relatórios!$G$1,ROW()-1,)&amp;"º "&amp;B209)</f>
        <v>14º Relatório da Comissão de Avaliação</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9" s="211" t="str">
        <f ca="1">IF(A209="","",IF(OFFSET(Relatórios!$K$1,ROW()-1,)=0,"",OFFSET(Relatórios!$K$1,ROW()-1,)))</f>
        <v>https://fcs.mg.gov.br/wp-content/uploads/2023/08/Relatorio-de-Avaliacao-e-Monitoramento.pdf</v>
      </c>
    </row>
    <row r="210" spans="1:5" x14ac:dyDescent="0.25">
      <c r="A210" t="str">
        <f ca="1">SUBSTITUTE(OFFSET(Relatórios!$A$1,ROW()-1,),"-","_")</f>
        <v>CG_005/2019</v>
      </c>
      <c r="B210" t="str">
        <f ca="1">IF(OFFSET(Relatórios!$H$1,ROW()-1,)=0,"",OFFSET(Relatórios!$H$1,ROW()-1,))</f>
        <v>Relatório de Resultados</v>
      </c>
      <c r="C210" t="str">
        <f ca="1">IF(B210="","",OFFSET(Relatórios!$G$1,ROW()-1,)&amp;"º "&amp;B210)</f>
        <v>15º Relatório de Resultados</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0" s="211" t="str">
        <f ca="1">IF(A210="","",IF(OFFSET(Relatórios!$K$1,ROW()-1,)=0,"",OFFSET(Relatórios!$K$1,ROW()-1,)))</f>
        <v>https://fcs.mg.gov.br/wp-content/uploads/2023/10/15o-Relatorio-Gerencial-de-Resultados-2023-Comprimido.pdf</v>
      </c>
    </row>
    <row r="211" spans="1:5" x14ac:dyDescent="0.25">
      <c r="A211" t="str">
        <f ca="1">SUBSTITUTE(OFFSET(Relatórios!$A$1,ROW()-1,),"-","_")</f>
        <v>CG_005/2019</v>
      </c>
      <c r="B211" t="str">
        <f ca="1">IF(OFFSET(Relatórios!$H$1,ROW()-1,)=0,"",OFFSET(Relatórios!$H$1,ROW()-1,))</f>
        <v>Relatório Gerencial Financeiro</v>
      </c>
      <c r="C211" t="str">
        <f ca="1">IF(B211="","",OFFSET(Relatórios!$G$1,ROW()-1,)&amp;"º "&amp;B211)</f>
        <v>15º Relatório Gerencial Financeiro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1" s="211" t="str">
        <f ca="1">IF(A211="","",IF(OFFSET(Relatórios!$K$1,ROW()-1,)=0,"",OFFSET(Relatórios!$K$1,ROW()-1,)))</f>
        <v>https://fcs.mg.gov.br/wp-content/uploads/2023/10/Relatorio-Gerencail-Financeiro-FCS-APPA-CG-05-2019-15o-PA-1.pdf</v>
      </c>
    </row>
    <row r="212" spans="1:5" x14ac:dyDescent="0.25">
      <c r="A212" t="str">
        <f ca="1">SUBSTITUTE(OFFSET(Relatórios!$A$1,ROW()-1,),"-","_")</f>
        <v>CG_005/2019</v>
      </c>
      <c r="B212" t="str">
        <f ca="1">IF(OFFSET(Relatórios!$H$1,ROW()-1,)=0,"",OFFSET(Relatórios!$H$1,ROW()-1,))</f>
        <v>Relatório da Comissão de Monitoramento</v>
      </c>
      <c r="C212" t="str">
        <f ca="1">IF(B212="","",OFFSET(Relatórios!$G$1,ROW()-1,)&amp;"º "&amp;B212)</f>
        <v>15º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2" s="211" t="str">
        <f ca="1">IF(A212="","",IF(OFFSET(Relatórios!$K$1,ROW()-1,)=0,"",OFFSET(Relatórios!$K$1,ROW()-1,)))</f>
        <v>https://fcs.mg.gov.br/wp-content/uploads/2023/10/15o-Relatorio-de-Monitoramento-CG-052019.pdf</v>
      </c>
    </row>
    <row r="213" spans="1:5" x14ac:dyDescent="0.25">
      <c r="A213" t="str">
        <f ca="1">SUBSTITUTE(OFFSET(Relatórios!$A$1,ROW()-1,),"-","_")</f>
        <v>CG_005/2019</v>
      </c>
      <c r="B213" t="str">
        <f ca="1">IF(OFFSET(Relatórios!$H$1,ROW()-1,)=0,"",OFFSET(Relatórios!$H$1,ROW()-1,))</f>
        <v>Relatório da Comissão de Avaliação</v>
      </c>
      <c r="C213" t="str">
        <f ca="1">IF(B213="","",OFFSET(Relatórios!$G$1,ROW()-1,)&amp;"º "&amp;B213)</f>
        <v>15º Relatório da Comissão de Avaliação</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3" s="211" t="str">
        <f ca="1">IF(A213="","",IF(OFFSET(Relatórios!$K$1,ROW()-1,)=0,"",OFFSET(Relatórios!$K$1,ROW()-1,)))</f>
        <v>https://fcs.mg.gov.br/wp-content/uploads/2023/11/Relatorio-de-Avaliacao-Final-ass.pdf</v>
      </c>
    </row>
    <row r="214" spans="1:5" x14ac:dyDescent="0.25">
      <c r="A214" t="str">
        <f ca="1">SUBSTITUTE(OFFSET(Relatórios!$A$1,ROW()-1,),"-","_")</f>
        <v>CG_005/2019</v>
      </c>
      <c r="B214" t="str">
        <f ca="1">IF(OFFSET(Relatórios!$H$1,ROW()-1,)=0,"",OFFSET(Relatórios!$H$1,ROW()-1,))</f>
        <v>Relatório de Resultados</v>
      </c>
      <c r="C214" t="str">
        <f ca="1">IF(B214="","",OFFSET(Relatórios!$G$1,ROW()-1,)&amp;"º "&amp;B214)</f>
        <v>16º Relatório de Resultados</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4" s="211" t="str">
        <f ca="1">IF(A214="","",IF(OFFSET(Relatórios!$K$1,ROW()-1,)=0,"",OFFSET(Relatórios!$K$1,ROW()-1,)))</f>
        <v>https://fcs.mg.gov.br/wp-content/uploads/2024/01/16o-Relatorio-Gerencial-de-Resultados-2023.pdf-assinado.pdf</v>
      </c>
    </row>
    <row r="215" spans="1:5" x14ac:dyDescent="0.25">
      <c r="A215" t="str">
        <f ca="1">SUBSTITUTE(OFFSET(Relatórios!$A$1,ROW()-1,),"-","_")</f>
        <v>CG_005/2019</v>
      </c>
      <c r="B215" t="str">
        <f ca="1">IF(OFFSET(Relatórios!$H$1,ROW()-1,)=0,"",OFFSET(Relatórios!$H$1,ROW()-1,))</f>
        <v>Relatório Gerencial Financeiro</v>
      </c>
      <c r="C215" t="str">
        <f ca="1">IF(B215="","",OFFSET(Relatórios!$G$1,ROW()-1,)&amp;"º "&amp;B215)</f>
        <v>16º Relatório Gerencial Financeiro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5" s="211" t="str">
        <f ca="1">IF(A215="","",IF(OFFSET(Relatórios!$K$1,ROW()-1,)=0,"",OFFSET(Relatórios!$K$1,ROW()-1,)))</f>
        <v>https://fcs.mg.gov.br/wp-content/uploads/2024/01/16o-Relatorio-Gerencial-Financeiro-FCS-APPA-CG-05-19-2023.pdf</v>
      </c>
    </row>
    <row r="216" spans="1:5" x14ac:dyDescent="0.25">
      <c r="A216" t="str">
        <f ca="1">SUBSTITUTE(OFFSET(Relatórios!$A$1,ROW()-1,),"-","_")</f>
        <v>CG_005/2019</v>
      </c>
      <c r="B216" t="str">
        <f ca="1">IF(OFFSET(Relatórios!$H$1,ROW()-1,)=0,"",OFFSET(Relatórios!$H$1,ROW()-1,))</f>
        <v>Relatório Gerencial Financeiro - Planilha</v>
      </c>
      <c r="C216" t="str">
        <f ca="1">IF(B216="","",OFFSET(Relatórios!$G$1,ROW()-1,)&amp;"º "&amp;B216)</f>
        <v>16º Relatório Gerencial Financeiro - Planilha</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6" s="211" t="str">
        <f ca="1">IF(A216="","",IF(OFFSET(Relatórios!$K$1,ROW()-1,)=0,"",OFFSET(Relatórios!$K$1,ROW()-1,)))</f>
        <v>https://fcs.mg.gov.br/wp-content/uploads/2024/01/16o-Relatorio-Gerencial-Financeiro-FCS-APPA-CG-05-20-2023.xlsx</v>
      </c>
    </row>
    <row r="217" spans="1:5" x14ac:dyDescent="0.25">
      <c r="A217" t="str">
        <f ca="1">SUBSTITUTE(OFFSET(Relatórios!$A$1,ROW()-1,),"-","_")</f>
        <v>CG_005/2019</v>
      </c>
      <c r="B217" t="str">
        <f ca="1">IF(OFFSET(Relatórios!$H$1,ROW()-1,)=0,"",OFFSET(Relatórios!$H$1,ROW()-1,))</f>
        <v>Relatório da Comissão de Monitoramento</v>
      </c>
      <c r="C217" t="str">
        <f ca="1">IF(B217="","",OFFSET(Relatórios!$G$1,ROW()-1,)&amp;"º "&amp;B217)</f>
        <v>16º Relatório da Comissão de Monitoramento</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7" s="211" t="str">
        <f ca="1">IF(A217="","",IF(OFFSET(Relatórios!$K$1,ROW()-1,)=0,"",OFFSET(Relatórios!$K$1,ROW()-1,)))</f>
        <v>Não publicado.</v>
      </c>
    </row>
    <row r="218" spans="1:5" x14ac:dyDescent="0.25">
      <c r="A218" t="str">
        <f ca="1">SUBSTITUTE(OFFSET(Relatórios!$A$1,ROW()-1,),"-","_")</f>
        <v>CG_005/2019</v>
      </c>
      <c r="B218" t="str">
        <f ca="1">IF(OFFSET(Relatórios!$H$1,ROW()-1,)=0,"",OFFSET(Relatórios!$H$1,ROW()-1,))</f>
        <v>Relatório da Comissão de Avaliação</v>
      </c>
      <c r="C218" t="str">
        <f ca="1">IF(B218="","",OFFSET(Relatórios!$G$1,ROW()-1,)&amp;"º "&amp;B218)</f>
        <v>16º Relatório da Comissão de Avaliação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8" s="211" t="str">
        <f ca="1">IF(A218="","",IF(OFFSET(Relatórios!$K$1,ROW()-1,)=0,"",OFFSET(Relatórios!$K$1,ROW()-1,)))</f>
        <v>https://fcs.mg.gov.br/wp-content/uploads/2024/02/Relatorio-de-Avaliacao-do-Resultados-ass.pdf</v>
      </c>
    </row>
    <row r="219" spans="1:5" x14ac:dyDescent="0.25">
      <c r="A219" t="str">
        <f ca="1">SUBSTITUTE(OFFSET(Relatórios!$A$1,ROW()-1,),"-","_")</f>
        <v>CG_006/2020</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19" s="211" t="str">
        <f ca="1">IF(A219="","",IF(OFFSET(Relatórios!$K$1,ROW()-1,)=0,"",OFFSET(Relatórios!$K$1,ROW()-1,)))</f>
        <v>https://drive.google.com/file/d/1P6TKbziQ8RzibE7uUmhidsCH0pusPhtB/view</v>
      </c>
    </row>
    <row r="220" spans="1:5" x14ac:dyDescent="0.25">
      <c r="A220" t="str">
        <f ca="1">SUBSTITUTE(OFFSET(Relatórios!$A$1,ROW()-1,),"-","_")</f>
        <v>CG_006/2020</v>
      </c>
      <c r="B220" t="str">
        <f ca="1">IF(OFFSET(Relatórios!$H$1,ROW()-1,)=0,"",OFFSET(Relatórios!$H$1,ROW()-1,))</f>
        <v>Relatório da Comissão de Monitoramento</v>
      </c>
      <c r="C220" t="str">
        <f ca="1">IF(B220="","",OFFSET(Relatórios!$G$1,ROW()-1,)&amp;"º "&amp;B220)</f>
        <v>1º Relatório da Comissão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0" s="211" t="str">
        <f ca="1">IF(A220="","",IF(OFFSET(Relatórios!$K$1,ROW()-1,)=0,"",OFFSET(Relatórios!$K$1,ROW()-1,)))</f>
        <v>https://www.secult.mg.gov.br/download/category/6-contratos-de-gestao?download=1610:1-relatorio-de-monitoramento</v>
      </c>
    </row>
    <row r="221" spans="1:5" x14ac:dyDescent="0.25">
      <c r="A221" t="str">
        <f ca="1">SUBSTITUTE(OFFSET(Relatórios!$A$1,ROW()-1,),"-","_")</f>
        <v>CG_006/2020</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1" s="211" t="str">
        <f ca="1">IF(A221="","",IF(OFFSET(Relatórios!$K$1,ROW()-1,)=0,"",OFFSET(Relatórios!$K$1,ROW()-1,)))</f>
        <v>https://www.secult.mg.gov.br/download/category/6-contratos-de-gestao?download=1174:2-relatorio-gerencial-de-resultados</v>
      </c>
    </row>
    <row r="222" spans="1:5" x14ac:dyDescent="0.25">
      <c r="A222" t="str">
        <f ca="1">SUBSTITUTE(OFFSET(Relatórios!$A$1,ROW()-1,),"-","_")</f>
        <v>CG_006/2020</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2" s="211" t="str">
        <f ca="1">IF(A222="","",IF(OFFSET(Relatórios!$K$1,ROW()-1,)=0,"",OFFSET(Relatórios!$K$1,ROW()-1,)))</f>
        <v>https://www.secult.mg.gov.br/download/category/6-contratos-de-gestao?download=1173:1-relatorio-gerencial-financeiro</v>
      </c>
    </row>
    <row r="223" spans="1:5" x14ac:dyDescent="0.25">
      <c r="A223" t="str">
        <f ca="1">SUBSTITUTE(OFFSET(Relatórios!$A$1,ROW()-1,),"-","_")</f>
        <v>CG_006/2020</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3" s="211" t="str">
        <f ca="1">IF(A223="","",IF(OFFSET(Relatórios!$K$1,ROW()-1,)=0,"",OFFSET(Relatórios!$K$1,ROW()-1,)))</f>
        <v>https://www.secult.mg.gov.br/download/category/6-contratos-de-gestao?download=2441:2-relatorio-de-avaliacao</v>
      </c>
    </row>
    <row r="224" spans="1:5" x14ac:dyDescent="0.25">
      <c r="A224" t="str">
        <f ca="1">SUBSTITUTE(OFFSET(Relatórios!$A$1,ROW()-1,),"-","_")</f>
        <v>CG_006/2020</v>
      </c>
      <c r="B224" t="str">
        <f ca="1">IF(OFFSET(Relatórios!$H$1,ROW()-1,)=0,"",OFFSET(Relatórios!$H$1,ROW()-1,))</f>
        <v>Relatório da Comissão de Monitoramento</v>
      </c>
      <c r="C224" t="str">
        <f ca="1">IF(B224="","",OFFSET(Relatórios!$G$1,ROW()-1,)&amp;"º "&amp;B224)</f>
        <v>2º Relatório da Comissão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4" s="211" t="str">
        <f ca="1">IF(A224="","",IF(OFFSET(Relatórios!$K$1,ROW()-1,)=0,"",OFFSET(Relatórios!$K$1,ROW()-1,)))</f>
        <v>https://www.secult.mg.gov.br/download/category/4-acordos-de-cooperacao?download=2407:2-relatorio-de-monitoramento</v>
      </c>
    </row>
    <row r="225" spans="1:5" x14ac:dyDescent="0.25">
      <c r="A225" t="str">
        <f ca="1">SUBSTITUTE(OFFSET(Relatórios!$A$1,ROW()-1,),"-","_")</f>
        <v>CG_006/2020</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5" s="211" t="str">
        <f ca="1">IF(A225="","",IF(OFFSET(Relatórios!$K$1,ROW()-1,)=0,"",OFFSET(Relatórios!$K$1,ROW()-1,)))</f>
        <v>https://www.secult.mg.gov.br/download/category/4-acordos-de-cooperacao?download=2390:2-relatorio-gerencial-de-resultados</v>
      </c>
    </row>
    <row r="226" spans="1:5" x14ac:dyDescent="0.25">
      <c r="A226" t="str">
        <f ca="1">SUBSTITUTE(OFFSET(Relatórios!$A$1,ROW()-1,),"-","_")</f>
        <v>CG_006/2020</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6" s="211" t="str">
        <f ca="1">IF(A226="","",IF(OFFSET(Relatórios!$K$1,ROW()-1,)=0,"",OFFSET(Relatórios!$K$1,ROW()-1,)))</f>
        <v>https://www.secult.mg.gov.br/download/category/4-acordos-de-cooperacao?download=2389:2-relatorio-gerencial-financeiro</v>
      </c>
    </row>
    <row r="227" spans="1:5" x14ac:dyDescent="0.25">
      <c r="A227" t="str">
        <f ca="1">SUBSTITUTE(OFFSET(Relatórios!$A$1,ROW()-1,),"-","_")</f>
        <v>CG_006/2020</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7" s="211" t="str">
        <f ca="1">IF(A227="","",IF(OFFSET(Relatórios!$K$1,ROW()-1,)=0,"",OFFSET(Relatórios!$K$1,ROW()-1,)))</f>
        <v>https://www.secult.mg.gov.br/download/category/6-contratos-de-gestao?download=2541:3-relatorio-de-monitoramento</v>
      </c>
    </row>
    <row r="228" spans="1:5" x14ac:dyDescent="0.25">
      <c r="A228" t="str">
        <f ca="1">SUBSTITUTE(OFFSET(Relatórios!$A$1,ROW()-1,),"-","_")</f>
        <v>CG_006/2020</v>
      </c>
      <c r="B228" t="str">
        <f ca="1">IF(OFFSET(Relatórios!$H$1,ROW()-1,)=0,"",OFFSET(Relatórios!$H$1,ROW()-1,))</f>
        <v>Relatório da Comissão de Monitoramento</v>
      </c>
      <c r="C228" t="str">
        <f ca="1">IF(B228="","",OFFSET(Relatórios!$G$1,ROW()-1,)&amp;"º "&amp;B228)</f>
        <v>3º Relatório da Comissão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8" s="211" t="str">
        <f ca="1">IF(A228="","",IF(OFFSET(Relatórios!$K$1,ROW()-1,)=0,"",OFFSET(Relatórios!$K$1,ROW()-1,)))</f>
        <v>https://www.secult.mg.gov.br/download/category/6-contratos-de-gestao?download=2511:3-relatorio-de-monitoramento</v>
      </c>
    </row>
    <row r="229" spans="1:5" x14ac:dyDescent="0.25">
      <c r="A229" t="str">
        <f ca="1">SUBSTITUTE(OFFSET(Relatórios!$A$1,ROW()-1,),"-","_")</f>
        <v>CG_006/2020</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9" s="211" t="str">
        <f ca="1">IF(A229="","",IF(OFFSET(Relatórios!$K$1,ROW()-1,)=0,"",OFFSET(Relatórios!$K$1,ROW()-1,)))</f>
        <v>https://www.secult.mg.gov.br/download/category/4-acordos-de-cooperacao?download=2507:3-relatorio-gerencial-de-resultados</v>
      </c>
    </row>
    <row r="230" spans="1:5" x14ac:dyDescent="0.25">
      <c r="A230" t="str">
        <f ca="1">SUBSTITUTE(OFFSET(Relatórios!$A$1,ROW()-1,),"-","_")</f>
        <v>CG_006/2020</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0" s="211" t="str">
        <f ca="1">IF(A230="","",IF(OFFSET(Relatórios!$K$1,ROW()-1,)=0,"",OFFSET(Relatórios!$K$1,ROW()-1,)))</f>
        <v>https://www.secult.mg.gov.br/download/category/6-contratos-de-gestao?download=2506:3-relatorio-gerencial-financeiro</v>
      </c>
    </row>
    <row r="231" spans="1:5" x14ac:dyDescent="0.25">
      <c r="A231" t="str">
        <f ca="1">SUBSTITUTE(OFFSET(Relatórios!$A$1,ROW()-1,),"-","_")</f>
        <v>CG_006/2020</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1" s="211" t="str">
        <f ca="1">IF(A231="","",IF(OFFSET(Relatórios!$K$1,ROW()-1,)=0,"",OFFSET(Relatórios!$K$1,ROW()-1,)))</f>
        <v>https://www.secult.mg.gov.br/download/category/6-contratos-de-gestao?download=2606:contratos-de-gestao-2021-4-relatrio-da-comisso-de-avaliao-01-04-a-30-06-docx-1-pdf</v>
      </c>
    </row>
    <row r="232" spans="1:5" x14ac:dyDescent="0.25">
      <c r="A232" t="str">
        <f ca="1">SUBSTITUTE(OFFSET(Relatórios!$A$1,ROW()-1,),"-","_")</f>
        <v>CG_006/2020</v>
      </c>
      <c r="B232" t="str">
        <f ca="1">IF(OFFSET(Relatórios!$H$1,ROW()-1,)=0,"",OFFSET(Relatórios!$H$1,ROW()-1,))</f>
        <v>Relatório da Comissão de Monitoramento</v>
      </c>
      <c r="C232" t="str">
        <f ca="1">IF(B232="","",OFFSET(Relatórios!$G$1,ROW()-1,)&amp;"º "&amp;B232)</f>
        <v>4º Relatório da Comissão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2" s="211" t="str">
        <f ca="1">IF(A232="","",IF(OFFSET(Relatórios!$K$1,ROW()-1,)=0,"",OFFSET(Relatórios!$K$1,ROW()-1,)))</f>
        <v>https://www.secult.mg.gov.br/download/category/6-contratos-de-gestao?download=2607:contratos-de-gestao-2021-4-relatrio-de-monitoramento-final-pdf</v>
      </c>
    </row>
    <row r="233" spans="1:5" x14ac:dyDescent="0.25">
      <c r="A233" t="str">
        <f ca="1">SUBSTITUTE(OFFSET(Relatórios!$A$1,ROW()-1,),"-","_")</f>
        <v>CG_006/2020</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3" s="211" t="str">
        <f ca="1">IF(A233="","",IF(OFFSET(Relatórios!$K$1,ROW()-1,)=0,"",OFFSET(Relatórios!$K$1,ROW()-1,)))</f>
        <v>https://www.secult.mg.gov.br/download/category/6-contratos-de-gestao?download=2610:relatorio-gerencial-resultados-4</v>
      </c>
    </row>
    <row r="234" spans="1:5" x14ac:dyDescent="0.25">
      <c r="A234" t="str">
        <f ca="1">SUBSTITUTE(OFFSET(Relatórios!$A$1,ROW()-1,),"-","_")</f>
        <v>CG_006/2020</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4" s="211" t="str">
        <f ca="1">IF(A234="","",IF(OFFSET(Relatórios!$K$1,ROW()-1,)=0,"",OFFSET(Relatórios!$K$1,ROW()-1,)))</f>
        <v>https://www.secult.mg.gov.br/download/category/6-contratos-de-gestao?download=2611:4-relatorio-financeiro</v>
      </c>
    </row>
    <row r="235" spans="1:5" x14ac:dyDescent="0.25">
      <c r="A235" t="str">
        <f ca="1">SUBSTITUTE(OFFSET(Relatórios!$A$1,ROW()-1,),"-","_")</f>
        <v>CG_006/2020</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5" s="211" t="str">
        <f ca="1">IF(A235="","",IF(OFFSET(Relatórios!$K$1,ROW()-1,)=0,"",OFFSET(Relatórios!$K$1,ROW()-1,)))</f>
        <v>https://www.secult.mg.gov.br/download/category/21-outros?download=2668:5-relatorio-de-avaliacao</v>
      </c>
    </row>
    <row r="236" spans="1:5" x14ac:dyDescent="0.25">
      <c r="A236" t="str">
        <f ca="1">SUBSTITUTE(OFFSET(Relatórios!$A$1,ROW()-1,),"-","_")</f>
        <v>CG_006/2020</v>
      </c>
      <c r="B236" t="str">
        <f ca="1">IF(OFFSET(Relatórios!$H$1,ROW()-1,)=0,"",OFFSET(Relatórios!$H$1,ROW()-1,))</f>
        <v>Relatório da Comissão de Monitoramento</v>
      </c>
      <c r="C236" t="str">
        <f ca="1">IF(B236="","",OFFSET(Relatórios!$G$1,ROW()-1,)&amp;"º "&amp;B236)</f>
        <v>5º Relatório da Comissão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6" s="211" t="str">
        <f ca="1">IF(A236="","",IF(OFFSET(Relatórios!$K$1,ROW()-1,)=0,"",OFFSET(Relatórios!$K$1,ROW()-1,)))</f>
        <v>https://www.secult.mg.gov.br/download/category/21-outros?download=2664:relatorio-de-monitoramento</v>
      </c>
    </row>
    <row r="237" spans="1:5" x14ac:dyDescent="0.25">
      <c r="A237" t="str">
        <f ca="1">SUBSTITUTE(OFFSET(Relatórios!$A$1,ROW()-1,),"-","_")</f>
        <v>CG_006/2020</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7" s="211" t="str">
        <f ca="1">IF(A237="","",IF(OFFSET(Relatórios!$K$1,ROW()-1,)=0,"",OFFSET(Relatórios!$K$1,ROW()-1,)))</f>
        <v>https://www.secult.mg.gov.br/download/category/21-outros?download=2663:relatorio-geral-de-resultados</v>
      </c>
    </row>
    <row r="238" spans="1:5" x14ac:dyDescent="0.25">
      <c r="A238" t="str">
        <f ca="1">SUBSTITUTE(OFFSET(Relatórios!$A$1,ROW()-1,),"-","_")</f>
        <v>CG_006/2020</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8" s="211" t="str">
        <f ca="1">IF(A238="","",IF(OFFSET(Relatórios!$K$1,ROW()-1,)=0,"",OFFSET(Relatórios!$K$1,ROW()-1,)))</f>
        <v>https://www.secult.mg.gov.br/download/category/21-outros?download=2665:relatorio-financeiro</v>
      </c>
    </row>
    <row r="239" spans="1:5" x14ac:dyDescent="0.25">
      <c r="A239" t="str">
        <f ca="1">SUBSTITUTE(OFFSET(Relatórios!$A$1,ROW()-1,),"-","_")</f>
        <v>CG_006/2020</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39" s="211" t="str">
        <f ca="1">IF(A239="","",IF(OFFSET(Relatórios!$K$1,ROW()-1,)=0,"",OFFSET(Relatórios!$K$1,ROW()-1,)))</f>
        <v>https://www.secult.mg.gov.br/download/category/21-outros?download=2731:relatorio-comissao-avaliacao-6pa</v>
      </c>
    </row>
    <row r="240" spans="1:5" x14ac:dyDescent="0.25">
      <c r="A240" t="str">
        <f ca="1">SUBSTITUTE(OFFSET(Relatórios!$A$1,ROW()-1,),"-","_")</f>
        <v>CG_006/2020</v>
      </c>
      <c r="B240" t="str">
        <f ca="1">IF(OFFSET(Relatórios!$H$1,ROW()-1,)=0,"",OFFSET(Relatórios!$H$1,ROW()-1,))</f>
        <v>Relatório da Comissão de Monitoramento</v>
      </c>
      <c r="C240" t="str">
        <f ca="1">IF(B240="","",OFFSET(Relatórios!$G$1,ROW()-1,)&amp;"º "&amp;B240)</f>
        <v>6º Relatório da Comissão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0" s="211" t="str">
        <f ca="1">IF(A240="","",IF(OFFSET(Relatórios!$K$1,ROW()-1,)=0,"",OFFSET(Relatórios!$K$1,ROW()-1,)))</f>
        <v>https://www.secult.mg.gov.br/download/category/21-outros?download=2730:relatorio-com-monit</v>
      </c>
    </row>
    <row r="241" spans="1:5" x14ac:dyDescent="0.25">
      <c r="A241" t="str">
        <f ca="1">SUBSTITUTE(OFFSET(Relatórios!$A$1,ROW()-1,),"-","_")</f>
        <v>CG_006/2020</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1" s="211" t="str">
        <f ca="1">IF(A241="","",IF(OFFSET(Relatórios!$K$1,ROW()-1,)=0,"",OFFSET(Relatórios!$K$1,ROW()-1,)))</f>
        <v>https://www.secult.mg.gov.br/download/category/21-outros?download=2728:6-rgr-cg-06-2020</v>
      </c>
    </row>
    <row r="242" spans="1:5" x14ac:dyDescent="0.25">
      <c r="A242" t="str">
        <f ca="1">SUBSTITUTE(OFFSET(Relatórios!$A$1,ROW()-1,),"-","_")</f>
        <v>CG_006/2020</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2" s="211" t="str">
        <f ca="1">IF(A242="","",IF(OFFSET(Relatórios!$K$1,ROW()-1,)=0,"",OFFSET(Relatórios!$K$1,ROW()-1,)))</f>
        <v>https://www.secult.mg.gov.br/download/category/21-outros?download=2729:6o-rgf-06-2020</v>
      </c>
    </row>
    <row r="243" spans="1:5" x14ac:dyDescent="0.25">
      <c r="A243" t="str">
        <f ca="1">SUBSTITUTE(OFFSET(Relatórios!$A$1,ROW()-1,),"-","_")</f>
        <v>CG_006/2020</v>
      </c>
      <c r="B243" t="str">
        <f ca="1">IF(OFFSET(Relatórios!$H$1,ROW()-1,)=0,"",OFFSET(Relatórios!$H$1,ROW()-1,))</f>
        <v>Relatório Financeiro</v>
      </c>
      <c r="C243" t="str">
        <f ca="1">IF(B243="","",OFFSET(Relatórios!$G$1,ROW()-1,)&amp;"º "&amp;B243)</f>
        <v>7º Relatório Financeiro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3" s="211" t="str">
        <f ca="1">IF(A243="","",IF(OFFSET(Relatórios!$K$1,ROW()-1,)=0,"",OFFSET(Relatórios!$K$1,ROW()-1,)))</f>
        <v>https://www.secult.mg.gov.br/download/category/21-outros?download=2820:7o-relatorio-financeiro</v>
      </c>
    </row>
    <row r="244" spans="1:5" x14ac:dyDescent="0.25">
      <c r="A244" t="str">
        <f ca="1">SUBSTITUTE(OFFSET(Relatórios!$A$1,ROW()-1,),"-","_")</f>
        <v>CG_006/2020</v>
      </c>
      <c r="B244" t="str">
        <f ca="1">IF(OFFSET(Relatórios!$H$1,ROW()-1,)=0,"",OFFSET(Relatórios!$H$1,ROW()-1,))</f>
        <v>Relatório Gerencial de Resultados</v>
      </c>
      <c r="C244" t="str">
        <f ca="1">IF(B244="","",OFFSET(Relatórios!$G$1,ROW()-1,)&amp;"º "&amp;B244)</f>
        <v>7º Relatório Gerencial de Resultados</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4" s="211" t="str">
        <f ca="1">IF(A244="","",IF(OFFSET(Relatórios!$K$1,ROW()-1,)=0,"",OFFSET(Relatórios!$K$1,ROW()-1,)))</f>
        <v>https://www.secult.mg.gov.br/download/category/21-outros?download=2819:7o-relatorio-de-resultados</v>
      </c>
    </row>
    <row r="245" spans="1:5" x14ac:dyDescent="0.25">
      <c r="A245" t="str">
        <f ca="1">SUBSTITUTE(OFFSET(Relatórios!$A$1,ROW()-1,),"-","_")</f>
        <v>CG_006/2020</v>
      </c>
      <c r="B245" t="str">
        <f ca="1">IF(OFFSET(Relatórios!$H$1,ROW()-1,)=0,"",OFFSET(Relatórios!$H$1,ROW()-1,))</f>
        <v>Relatório da Comissão de Monitoramento</v>
      </c>
      <c r="C245" t="str">
        <f ca="1">IF(B245="","",OFFSET(Relatórios!$G$1,ROW()-1,)&amp;"º "&amp;B245)</f>
        <v>7º Relatório da Comissão de Monitoramento</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5" s="211" t="str">
        <f ca="1">IF(A245="","",IF(OFFSET(Relatórios!$K$1,ROW()-1,)=0,"",OFFSET(Relatórios!$K$1,ROW()-1,)))</f>
        <v>https://www.secult.mg.gov.br/download/category/21-outros?download=2818:7-relatorio-de-monitoramento</v>
      </c>
    </row>
    <row r="246" spans="1:5" x14ac:dyDescent="0.25">
      <c r="A246" t="str">
        <f ca="1">SUBSTITUTE(OFFSET(Relatórios!$A$1,ROW()-1,),"-","_")</f>
        <v>CG_006/2020</v>
      </c>
      <c r="B246" t="str">
        <f ca="1">IF(OFFSET(Relatórios!$H$1,ROW()-1,)=0,"",OFFSET(Relatórios!$H$1,ROW()-1,))</f>
        <v>Relatório da Comissão de Avaliação</v>
      </c>
      <c r="C246" t="str">
        <f ca="1">IF(B246="","",OFFSET(Relatórios!$G$1,ROW()-1,)&amp;"º "&amp;B246)</f>
        <v>7º Relatório da Comissão de Avaliação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6" s="211" t="str">
        <f ca="1">IF(A246="","",IF(OFFSET(Relatórios!$K$1,ROW()-1,)=0,"",OFFSET(Relatórios!$K$1,ROW()-1,)))</f>
        <v>https://www.secult.mg.gov.br/download/category/21-outros?download=2832:documentos-assinatos-publicados-doc</v>
      </c>
    </row>
    <row r="247" spans="1:5" x14ac:dyDescent="0.25">
      <c r="A247" t="str">
        <f ca="1">SUBSTITUTE(OFFSET(Relatórios!$A$1,ROW()-1,),"-","_")</f>
        <v>CG_006/2020</v>
      </c>
      <c r="B247" t="str">
        <f ca="1">IF(OFFSET(Relatórios!$H$1,ROW()-1,)=0,"",OFFSET(Relatórios!$H$1,ROW()-1,))</f>
        <v>Relatório Financeiro</v>
      </c>
      <c r="C247" t="str">
        <f ca="1">IF(B247="","",OFFSET(Relatórios!$G$1,ROW()-1,)&amp;"º "&amp;B247)</f>
        <v>8º Relatório Financeiro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7" s="211" t="str">
        <f ca="1">IF(A247="","",IF(OFFSET(Relatórios!$K$1,ROW()-1,)=0,"",OFFSET(Relatórios!$K$1,ROW()-1,)))</f>
        <v>https://www.secult.mg.gov.br/download/category/6-contratos-de-gestao?download=2916:rgf-8</v>
      </c>
    </row>
    <row r="248" spans="1:5" x14ac:dyDescent="0.25">
      <c r="A248" t="str">
        <f ca="1">SUBSTITUTE(OFFSET(Relatórios!$A$1,ROW()-1,),"-","_")</f>
        <v>CG_006/2020</v>
      </c>
      <c r="B248" t="str">
        <f ca="1">IF(OFFSET(Relatórios!$H$1,ROW()-1,)=0,"",OFFSET(Relatórios!$H$1,ROW()-1,))</f>
        <v>Relatório Gerencial de Resultados</v>
      </c>
      <c r="C248" t="str">
        <f ca="1">IF(B248="","",OFFSET(Relatórios!$G$1,ROW()-1,)&amp;"º "&amp;B248)</f>
        <v>8º Relatório Gerencial de Resultados</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8" s="211" t="str">
        <f ca="1">IF(A248="","",IF(OFFSET(Relatórios!$K$1,ROW()-1,)=0,"",OFFSET(Relatórios!$K$1,ROW()-1,)))</f>
        <v>https://www.secult.mg.gov.br/download/category/6-contratos-de-gestao?download=2917:rgr-8</v>
      </c>
    </row>
    <row r="249" spans="1:5" x14ac:dyDescent="0.25">
      <c r="A249" t="str">
        <f ca="1">SUBSTITUTE(OFFSET(Relatórios!$A$1,ROW()-1,),"-","_")</f>
        <v>CG_006/2020</v>
      </c>
      <c r="B249" t="str">
        <f ca="1">IF(OFFSET(Relatórios!$H$1,ROW()-1,)=0,"",OFFSET(Relatórios!$H$1,ROW()-1,))</f>
        <v>Relatório da Comissão de Monitoramento</v>
      </c>
      <c r="C249" t="str">
        <f ca="1">IF(B249="","",OFFSET(Relatórios!$G$1,ROW()-1,)&amp;"º "&amp;B249)</f>
        <v>8º Relatório da Comissão de Monitoramento</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9" s="211" t="str">
        <f ca="1">IF(A249="","",IF(OFFSET(Relatórios!$K$1,ROW()-1,)=0,"",OFFSET(Relatórios!$K$1,ROW()-1,)))</f>
        <v>https://www.secult.mg.gov.br/download/category/6-contratos-de-gestao?download=2918:rgm-8</v>
      </c>
    </row>
    <row r="250" spans="1:5" x14ac:dyDescent="0.25">
      <c r="A250" t="str">
        <f ca="1">SUBSTITUTE(OFFSET(Relatórios!$A$1,ROW()-1,),"-","_")</f>
        <v>CG_006/2020</v>
      </c>
      <c r="B250" t="str">
        <f ca="1">IF(OFFSET(Relatórios!$H$1,ROW()-1,)=0,"",OFFSET(Relatórios!$H$1,ROW()-1,))</f>
        <v>Relatório da Comissão de Avaliação</v>
      </c>
      <c r="C250" t="str">
        <f ca="1">IF(B250="","",OFFSET(Relatórios!$G$1,ROW()-1,)&amp;"º "&amp;B250)</f>
        <v>8º Relatório da Comissão de Avaliação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0" s="211" t="str">
        <f ca="1">IF(A250="","",IF(OFFSET(Relatórios!$K$1,ROW()-1,)=0,"",OFFSET(Relatórios!$K$1,ROW()-1,)))</f>
        <v>https://www.secult.mg.gov.br/download/category/6-contratos-de-gestao?download=2928:relatorio-de-aval-assinado</v>
      </c>
    </row>
    <row r="251" spans="1:5" x14ac:dyDescent="0.25">
      <c r="A251" t="str">
        <f ca="1">SUBSTITUTE(OFFSET(Relatórios!$A$1,ROW()-1,),"-","_")</f>
        <v>CG_006/2020</v>
      </c>
      <c r="B251" t="str">
        <f ca="1">IF(OFFSET(Relatórios!$H$1,ROW()-1,)=0,"",OFFSET(Relatórios!$H$1,ROW()-1,))</f>
        <v>Relatório Gerencial Financeiro</v>
      </c>
      <c r="C251" t="str">
        <f ca="1">IF(B251="","",OFFSET(Relatórios!$G$1,ROW()-1,)&amp;"º "&amp;B251)</f>
        <v>9º Relatório Gerencial Financeiro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1" s="211" t="str">
        <f ca="1">IF(A251="","",IF(OFFSET(Relatórios!$K$1,ROW()-1,)=0,"",OFFSET(Relatórios!$K$1,ROW()-1,)))</f>
        <v>https://www.secult.mg.gov.br/download/category/6-contratos-de-gestao?download=2987:9-relatorio-gerencial-financeiro</v>
      </c>
    </row>
    <row r="252" spans="1:5" x14ac:dyDescent="0.25">
      <c r="A252" t="str">
        <f ca="1">SUBSTITUTE(OFFSET(Relatórios!$A$1,ROW()-1,),"-","_")</f>
        <v>CG_006/2020</v>
      </c>
      <c r="B252" t="str">
        <f ca="1">IF(OFFSET(Relatórios!$H$1,ROW()-1,)=0,"",OFFSET(Relatórios!$H$1,ROW()-1,))</f>
        <v>Relatório Gerencial de Resultados</v>
      </c>
      <c r="C252" t="str">
        <f ca="1">IF(B252="","",OFFSET(Relatórios!$G$1,ROW()-1,)&amp;"º "&amp;B252)</f>
        <v>9º Relatório Gerencial de Resultados</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2" s="211" t="str">
        <f ca="1">IF(A252="","",IF(OFFSET(Relatórios!$K$1,ROW()-1,)=0,"",OFFSET(Relatórios!$K$1,ROW()-1,)))</f>
        <v>https://www.secult.mg.gov.br/download/category/6-contratos-de-gestao?download=2988:9-relatorio-gerencial-de-resultados</v>
      </c>
    </row>
    <row r="253" spans="1:5" x14ac:dyDescent="0.25">
      <c r="A253" t="str">
        <f ca="1">SUBSTITUTE(OFFSET(Relatórios!$A$1,ROW()-1,),"-","_")</f>
        <v>CG_006/2020</v>
      </c>
      <c r="B253" t="str">
        <f ca="1">IF(OFFSET(Relatórios!$H$1,ROW()-1,)=0,"",OFFSET(Relatórios!$H$1,ROW()-1,))</f>
        <v>Relatório da Comissão de Monitoramento</v>
      </c>
      <c r="C253" t="str">
        <f ca="1">IF(B253="","",OFFSET(Relatórios!$G$1,ROW()-1,)&amp;"º "&amp;B253)</f>
        <v>9º Relatório da Comissão de Monitoramento</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3" s="211" t="str">
        <f ca="1">IF(A253="","",IF(OFFSET(Relatórios!$K$1,ROW()-1,)=0,"",OFFSET(Relatórios!$K$1,ROW()-1,)))</f>
        <v>https://www.secult.mg.gov.br/download/category/6-contratos-de-gestao?download=2989:9-relatorio-de-monitoramento</v>
      </c>
    </row>
    <row r="254" spans="1:5" x14ac:dyDescent="0.25">
      <c r="A254" t="str">
        <f ca="1">SUBSTITUTE(OFFSET(Relatórios!$A$1,ROW()-1,),"-","_")</f>
        <v>CG_006/2020</v>
      </c>
      <c r="B254" t="str">
        <f ca="1">IF(OFFSET(Relatórios!$H$1,ROW()-1,)=0,"",OFFSET(Relatórios!$H$1,ROW()-1,))</f>
        <v>Relatório da Comissão de Monitoramento</v>
      </c>
      <c r="C254" t="str">
        <f ca="1">IF(B254="","",OFFSET(Relatórios!$G$1,ROW()-1,)&amp;"º "&amp;B254)</f>
        <v>9º Relatório da Comissão de Monitoramento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4" s="211" t="str">
        <f ca="1">IF(A254="","",IF(OFFSET(Relatórios!$K$1,ROW()-1,)=0,"",OFFSET(Relatórios!$K$1,ROW()-1,)))</f>
        <v>https://www.secult.mg.gov.br/download/category/6-contratos-de-gestao?download=2997:errata-do-9-relatorio-de-monitoramento</v>
      </c>
    </row>
    <row r="255" spans="1:5" x14ac:dyDescent="0.25">
      <c r="A255" t="str">
        <f ca="1">SUBSTITUTE(OFFSET(Relatórios!$A$1,ROW()-1,),"-","_")</f>
        <v>CG_006/2020</v>
      </c>
      <c r="B255" t="str">
        <f ca="1">IF(OFFSET(Relatórios!$H$1,ROW()-1,)=0,"",OFFSET(Relatórios!$H$1,ROW()-1,))</f>
        <v>Relatório da Comissão de Avaliação</v>
      </c>
      <c r="C255" t="str">
        <f ca="1">IF(B255="","",OFFSET(Relatórios!$G$1,ROW()-1,)&amp;"º "&amp;B255)</f>
        <v>9º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5" s="211" t="str">
        <f ca="1">IF(A255="","",IF(OFFSET(Relatórios!$K$1,ROW()-1,)=0,"",OFFSET(Relatórios!$K$1,ROW()-1,)))</f>
        <v>https://www.secult.mg.gov.br/download/category/6-contratos-de-gestao?download=2998:9-relatorio-de-avaliacao-e-ata</v>
      </c>
    </row>
    <row r="256" spans="1:5" x14ac:dyDescent="0.25">
      <c r="A256" t="str">
        <f ca="1">SUBSTITUTE(OFFSET(Relatórios!$A$1,ROW()-1,),"-","_")</f>
        <v>CG_006/2020</v>
      </c>
      <c r="B256" t="str">
        <f ca="1">IF(OFFSET(Relatórios!$H$1,ROW()-1,)=0,"",OFFSET(Relatórios!$H$1,ROW()-1,))</f>
        <v>Relatório Gerencial Financeiro</v>
      </c>
      <c r="C256" t="str">
        <f ca="1">IF(B256="","",OFFSET(Relatórios!$G$1,ROW()-1,)&amp;"º "&amp;B256)</f>
        <v>10º Relatório Gerencial Financeiro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6" s="211" t="str">
        <f ca="1">IF(A256="","",IF(OFFSET(Relatórios!$K$1,ROW()-1,)=0,"",OFFSET(Relatórios!$K$1,ROW()-1,)))</f>
        <v>https://www.secult.mg.gov.br/download/category/6-contratos-de-gestao?download=3025:10-relatorio-gerencial-financeiro</v>
      </c>
    </row>
    <row r="257" spans="1:5" x14ac:dyDescent="0.25">
      <c r="A257" t="str">
        <f ca="1">SUBSTITUTE(OFFSET(Relatórios!$A$1,ROW()-1,),"-","_")</f>
        <v>CG_006/2020</v>
      </c>
      <c r="B257" t="str">
        <f ca="1">IF(OFFSET(Relatórios!$H$1,ROW()-1,)=0,"",OFFSET(Relatórios!$H$1,ROW()-1,))</f>
        <v>Relatório Gerencial de Resultados</v>
      </c>
      <c r="C257" t="str">
        <f ca="1">IF(B257="","",OFFSET(Relatórios!$G$1,ROW()-1,)&amp;"º "&amp;B257)</f>
        <v>10º Relatório Gerencial de Resultados</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7" s="211" t="str">
        <f ca="1">IF(A257="","",IF(OFFSET(Relatórios!$K$1,ROW()-1,)=0,"",OFFSET(Relatórios!$K$1,ROW()-1,)))</f>
        <v>https://www.secult.mg.gov.br/download/category/6-contratos-de-gestao?download=3026:10-relatorio-gerencial-de-resultados</v>
      </c>
    </row>
    <row r="258" spans="1:5" x14ac:dyDescent="0.25">
      <c r="A258" t="str">
        <f ca="1">SUBSTITUTE(OFFSET(Relatórios!$A$1,ROW()-1,),"-","_")</f>
        <v>CG_006/2020</v>
      </c>
      <c r="B258" t="str">
        <f ca="1">IF(OFFSET(Relatórios!$H$1,ROW()-1,)=0,"",OFFSET(Relatórios!$H$1,ROW()-1,))</f>
        <v>Relatório da Comissão de Monitoramento</v>
      </c>
      <c r="C258" t="str">
        <f ca="1">IF(B258="","",OFFSET(Relatórios!$G$1,ROW()-1,)&amp;"º "&amp;B258)</f>
        <v>10º Relatório da Comissão de Monitoramento</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8" s="211" t="str">
        <f ca="1">IF(A258="","",IF(OFFSET(Relatórios!$K$1,ROW()-1,)=0,"",OFFSET(Relatórios!$K$1,ROW()-1,)))</f>
        <v>https://www.secult.mg.gov.br/download/category/6-contratos-de-gestao?download=3022:10-relatorio-de-monitoramento</v>
      </c>
    </row>
    <row r="259" spans="1:5" x14ac:dyDescent="0.25">
      <c r="A259" t="str">
        <f ca="1">SUBSTITUTE(OFFSET(Relatórios!$A$1,ROW()-1,),"-","_")</f>
        <v>CG_006/2020</v>
      </c>
      <c r="B259" t="str">
        <f ca="1">IF(OFFSET(Relatórios!$H$1,ROW()-1,)=0,"",OFFSET(Relatórios!$H$1,ROW()-1,))</f>
        <v>Relatório da Comissão de Monitoramento</v>
      </c>
      <c r="C259" t="str">
        <f ca="1">IF(B259="","",OFFSET(Relatórios!$G$1,ROW()-1,)&amp;"º "&amp;B259)</f>
        <v>10º Relatório da Comissão de Monitoramento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9" s="211" t="str">
        <f ca="1">IF(A259="","",IF(OFFSET(Relatórios!$K$1,ROW()-1,)=0,"",OFFSET(Relatórios!$K$1,ROW()-1,)))</f>
        <v>https://www.secult.mg.gov.br/download/category/6-contratos-de-gestao?download=3065:11-relatorio-gerencial-de-monitorament</v>
      </c>
    </row>
    <row r="260" spans="1:5" x14ac:dyDescent="0.25">
      <c r="A260" t="str">
        <f ca="1">SUBSTITUTE(OFFSET(Relatórios!$A$1,ROW()-1,),"-","_")</f>
        <v>CG_006/2020</v>
      </c>
      <c r="B260" t="str">
        <f ca="1">IF(OFFSET(Relatórios!$H$1,ROW()-1,)=0,"",OFFSET(Relatórios!$H$1,ROW()-1,))</f>
        <v>Relatório da Comissão de Avaliação</v>
      </c>
      <c r="C260" t="str">
        <f ca="1">IF(B260="","",OFFSET(Relatórios!$G$1,ROW()-1,)&amp;"º "&amp;B260)</f>
        <v>10º Relatório da Comissão de Avaliação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0" s="211" t="str">
        <f ca="1">IF(A260="","",IF(OFFSET(Relatórios!$K$1,ROW()-1,)=0,"",OFFSET(Relatórios!$K$1,ROW()-1,)))</f>
        <v>https://www.secult.mg.gov.br/download/category/6-contratos-de-gestao?download=3029:10-relatorio-de-avaliacao</v>
      </c>
    </row>
    <row r="261" spans="1:5" x14ac:dyDescent="0.25">
      <c r="A261" t="str">
        <f ca="1">SUBSTITUTE(OFFSET(Relatórios!$A$1,ROW()-1,),"-","_")</f>
        <v>CG_006/2020</v>
      </c>
      <c r="B261" t="str">
        <f ca="1">IF(OFFSET(Relatórios!$H$1,ROW()-1,)=0,"",OFFSET(Relatórios!$H$1,ROW()-1,))</f>
        <v>Relatório Gerencial Financeiro</v>
      </c>
      <c r="C261" t="str">
        <f ca="1">IF(B261="","",OFFSET(Relatórios!$G$1,ROW()-1,)&amp;"º "&amp;B261)</f>
        <v>11º Relatório Gerencial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1" s="211" t="str">
        <f ca="1">IF(A261="","",IF(OFFSET(Relatórios!$K$1,ROW()-1,)=0,"",OFFSET(Relatórios!$K$1,ROW()-1,)))</f>
        <v>https://www.secult.mg.gov.br/download/category/6-contratos-de-gestao?download=3069:11-relatorio-gerencial-financeiro</v>
      </c>
    </row>
    <row r="262" spans="1:5" x14ac:dyDescent="0.25">
      <c r="A262" t="str">
        <f ca="1">SUBSTITUTE(OFFSET(Relatórios!$A$1,ROW()-1,),"-","_")</f>
        <v>CG_006/2020</v>
      </c>
      <c r="B262" t="str">
        <f ca="1">IF(OFFSET(Relatórios!$H$1,ROW()-1,)=0,"",OFFSET(Relatórios!$H$1,ROW()-1,))</f>
        <v>Relatório Gerencial de Resultados</v>
      </c>
      <c r="C262" t="str">
        <f ca="1">IF(B262="","",OFFSET(Relatórios!$G$1,ROW()-1,)&amp;"º "&amp;B262)</f>
        <v>11º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2" s="211" t="str">
        <f ca="1">IF(A262="","",IF(OFFSET(Relatórios!$K$1,ROW()-1,)=0,"",OFFSET(Relatórios!$K$1,ROW()-1,)))</f>
        <v>https://www.secult.mg.gov.br/download/category/6-contratos-de-gestao?download=3064:11-relatorio-gerencial-de-resultados</v>
      </c>
    </row>
    <row r="263" spans="1:5" x14ac:dyDescent="0.25">
      <c r="A263" t="str">
        <f ca="1">SUBSTITUTE(OFFSET(Relatórios!$A$1,ROW()-1,),"-","_")</f>
        <v>CG_006/2020</v>
      </c>
      <c r="B263" t="str">
        <f ca="1">IF(OFFSET(Relatórios!$H$1,ROW()-1,)=0,"",OFFSET(Relatórios!$H$1,ROW()-1,))</f>
        <v>Relatório da Comissão de Monitoramento</v>
      </c>
      <c r="C263" t="str">
        <f ca="1">IF(B263="","",OFFSET(Relatórios!$G$1,ROW()-1,)&amp;"º "&amp;B263)</f>
        <v>11º Relatório da Comissão de Monitoramento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3" s="211" t="str">
        <f ca="1">IF(A263="","",IF(OFFSET(Relatórios!$K$1,ROW()-1,)=0,"",OFFSET(Relatórios!$K$1,ROW()-1,)))</f>
        <v>https://www.secult.mg.gov.br/download/category/6-contratos-de-gestao?download=3065:11-relatorio-gerencial-de-monitorament</v>
      </c>
    </row>
    <row r="264" spans="1:5" x14ac:dyDescent="0.25">
      <c r="A264" t="str">
        <f ca="1">SUBSTITUTE(OFFSET(Relatórios!$A$1,ROW()-1,),"-","_")</f>
        <v>CG_006/2020</v>
      </c>
      <c r="B264" t="str">
        <f ca="1">IF(OFFSET(Relatórios!$H$1,ROW()-1,)=0,"",OFFSET(Relatórios!$H$1,ROW()-1,))</f>
        <v>Relatório da Comissão de Avaliação</v>
      </c>
      <c r="C264" t="str">
        <f ca="1">IF(B264="","",OFFSET(Relatórios!$G$1,ROW()-1,)&amp;"º "&amp;B264)</f>
        <v>11º Relatório da Comissão de Avaliação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4" s="211" t="str">
        <f ca="1">IF(A264="","",IF(OFFSET(Relatórios!$K$1,ROW()-1,)=0,"",OFFSET(Relatórios!$K$1,ROW()-1,)))</f>
        <v>https://www.secult.mg.gov.br/download/category/6-contratos-de-gestao?download=3078:relatorio-assinado</v>
      </c>
    </row>
    <row r="265" spans="1:5" x14ac:dyDescent="0.25">
      <c r="A265" t="str">
        <f ca="1">SUBSTITUTE(OFFSET(Relatórios!$A$1,ROW()-1,),"-","_")</f>
        <v>CG_006/2020</v>
      </c>
      <c r="B265" t="str">
        <f ca="1">IF(OFFSET(Relatórios!$H$1,ROW()-1,)=0,"",OFFSET(Relatórios!$H$1,ROW()-1,))</f>
        <v>Relatório Gerencial Financeiro</v>
      </c>
      <c r="C265" t="str">
        <f ca="1">IF(B265="","",OFFSET(Relatórios!$G$1,ROW()-1,)&amp;"º "&amp;B265)</f>
        <v>12º Relatório Gerencial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5" s="211" t="str">
        <f ca="1">IF(A265="","",IF(OFFSET(Relatórios!$K$1,ROW()-1,)=0,"",OFFSET(Relatórios!$K$1,ROW()-1,)))</f>
        <v>https://www.secult.mg.gov.br/download/category/6-contratos-de-gestao?download=3149:relatorio-financeiro</v>
      </c>
    </row>
    <row r="266" spans="1:5" x14ac:dyDescent="0.25">
      <c r="A266" t="str">
        <f ca="1">SUBSTITUTE(OFFSET(Relatórios!$A$1,ROW()-1,),"-","_")</f>
        <v>CG_006/2020</v>
      </c>
      <c r="B266" t="str">
        <f ca="1">IF(OFFSET(Relatórios!$H$1,ROW()-1,)=0,"",OFFSET(Relatórios!$H$1,ROW()-1,))</f>
        <v>Relatório Gerencial de Resultados</v>
      </c>
      <c r="C266" t="str">
        <f ca="1">IF(B266="","",OFFSET(Relatórios!$G$1,ROW()-1,)&amp;"º "&amp;B266)</f>
        <v>12º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6" s="211" t="str">
        <f ca="1">IF(A266="","",IF(OFFSET(Relatórios!$K$1,ROW()-1,)=0,"",OFFSET(Relatórios!$K$1,ROW()-1,)))</f>
        <v>https://www.secult.mg.gov.br/download/category/6-contratos-de-gestao?download=3150:relatorio-de-resultados</v>
      </c>
    </row>
    <row r="267" spans="1:5" x14ac:dyDescent="0.25">
      <c r="A267" t="str">
        <f ca="1">SUBSTITUTE(OFFSET(Relatórios!$A$1,ROW()-1,),"-","_")</f>
        <v>CG_006/2020</v>
      </c>
      <c r="B267" t="str">
        <f ca="1">IF(OFFSET(Relatórios!$H$1,ROW()-1,)=0,"",OFFSET(Relatórios!$H$1,ROW()-1,))</f>
        <v>Relatório da Comissão de Monitoramento</v>
      </c>
      <c r="C267" t="str">
        <f ca="1">IF(B267="","",OFFSET(Relatórios!$G$1,ROW()-1,)&amp;"º "&amp;B267)</f>
        <v>12º Relatório da Comissão de Monitoramento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7" s="211" t="str">
        <f ca="1">IF(A267="","",IF(OFFSET(Relatórios!$K$1,ROW()-1,)=0,"",OFFSET(Relatórios!$K$1,ROW()-1,)))</f>
        <v>https://www.secult.mg.gov.br/download/category/6-contratos-de-gestao?download=3148:relatorio-de-monitoramento</v>
      </c>
    </row>
    <row r="268" spans="1:5" x14ac:dyDescent="0.25">
      <c r="A268" t="str">
        <f ca="1">SUBSTITUTE(OFFSET(Relatórios!$A$1,ROW()-1,),"-","_")</f>
        <v>CG_006/2020</v>
      </c>
      <c r="B268" t="str">
        <f ca="1">IF(OFFSET(Relatórios!$H$1,ROW()-1,)=0,"",OFFSET(Relatórios!$H$1,ROW()-1,))</f>
        <v>Relatório da Comissão de Avaliação</v>
      </c>
      <c r="C268" t="str">
        <f ca="1">IF(B268="","",OFFSET(Relatórios!$G$1,ROW()-1,)&amp;"º "&amp;B268)</f>
        <v>12º Relatório da Comissão de Avaliação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8" s="211" t="str">
        <f ca="1">IF(A268="","",IF(OFFSET(Relatórios!$K$1,ROW()-1,)=0,"",OFFSET(Relatórios!$K$1,ROW()-1,)))</f>
        <v>https://www.secult.mg.gov.br/download/category/6-contratos-de-gestao?download=3167:12-relatorio-assinado</v>
      </c>
    </row>
    <row r="269" spans="1:5" x14ac:dyDescent="0.25">
      <c r="A269" t="str">
        <f ca="1">SUBSTITUTE(OFFSET(Relatórios!$A$1,ROW()-1,),"-","_")</f>
        <v>CG_006/2020</v>
      </c>
      <c r="B269" t="str">
        <f ca="1">IF(OFFSET(Relatórios!$H$1,ROW()-1,)=0,"",OFFSET(Relatórios!$H$1,ROW()-1,))</f>
        <v>Relatório Gerencial Financeiro</v>
      </c>
      <c r="C269" t="str">
        <f ca="1">IF(B269="","",OFFSET(Relatórios!$G$1,ROW()-1,)&amp;"º "&amp;B269)</f>
        <v>13º Relatório Gerencial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69" s="211" t="str">
        <f ca="1">IF(A269="","",IF(OFFSET(Relatórios!$K$1,ROW()-1,)=0,"",OFFSET(Relatórios!$K$1,ROW()-1,)))</f>
        <v>https://www.secult.mg.gov.br/download/category/6-contratos-de-gestao?download=3245:13-relatorio-gerencial-financeiro</v>
      </c>
    </row>
    <row r="270" spans="1:5" x14ac:dyDescent="0.25">
      <c r="A270" t="str">
        <f ca="1">SUBSTITUTE(OFFSET(Relatórios!$A$1,ROW()-1,),"-","_")</f>
        <v>CG_006/2020</v>
      </c>
      <c r="B270" t="str">
        <f ca="1">IF(OFFSET(Relatórios!$H$1,ROW()-1,)=0,"",OFFSET(Relatórios!$H$1,ROW()-1,))</f>
        <v>Relatório Gerencial de Resultados</v>
      </c>
      <c r="C270" t="str">
        <f ca="1">IF(B270="","",OFFSET(Relatórios!$G$1,ROW()-1,)&amp;"º "&amp;B270)</f>
        <v>13º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0" s="211" t="str">
        <f ca="1">IF(A270="","",IF(OFFSET(Relatórios!$K$1,ROW()-1,)=0,"",OFFSET(Relatórios!$K$1,ROW()-1,)))</f>
        <v>https://www.secult.mg.gov.br/download/category/6-contratos-de-gestao?download=3246:13-relatorio-gerencial-de-resultados
https://www.secult.mg.gov.br/download/category/6-contratos-de-gestao?download=3258:13-relatorio-gerencial-de-resultados-errata</v>
      </c>
    </row>
    <row r="271" spans="1:5" x14ac:dyDescent="0.25">
      <c r="A271" t="str">
        <f ca="1">SUBSTITUTE(OFFSET(Relatórios!$A$1,ROW()-1,),"-","_")</f>
        <v>CG_006/2020</v>
      </c>
      <c r="B271" t="str">
        <f ca="1">IF(OFFSET(Relatórios!$H$1,ROW()-1,)=0,"",OFFSET(Relatórios!$H$1,ROW()-1,))</f>
        <v>Relatório da Comissão de Monitoramento</v>
      </c>
      <c r="C271" t="str">
        <f ca="1">IF(B271="","",OFFSET(Relatórios!$G$1,ROW()-1,)&amp;"º "&amp;B271)</f>
        <v>13º Relatório da Comissão de Monitoramento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1" s="211" t="str">
        <f ca="1">IF(A271="","",IF(OFFSET(Relatórios!$K$1,ROW()-1,)=0,"",OFFSET(Relatórios!$K$1,ROW()-1,)))</f>
        <v>https://www.secult.mg.gov.br/download/category/6-contratos-de-gestao?download=3248:relatorio-de-monitoramento-atualizado</v>
      </c>
    </row>
    <row r="272" spans="1:5" x14ac:dyDescent="0.25">
      <c r="A272" t="str">
        <f ca="1">SUBSTITUTE(OFFSET(Relatórios!$A$1,ROW()-1,),"-","_")</f>
        <v>CG_006/2020</v>
      </c>
      <c r="B272" t="str">
        <f ca="1">IF(OFFSET(Relatórios!$H$1,ROW()-1,)=0,"",OFFSET(Relatórios!$H$1,ROW()-1,))</f>
        <v>Relatório da Comissão de Avaliação</v>
      </c>
      <c r="C272" t="str">
        <f ca="1">IF(B272="","",OFFSET(Relatórios!$G$1,ROW()-1,)&amp;"º "&amp;B272)</f>
        <v>13º Relatório da Comissão de Avaliação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2" s="211" t="str">
        <f ca="1">IF(A272="","",IF(OFFSET(Relatórios!$K$1,ROW()-1,)=0,"",OFFSET(Relatórios!$K$1,ROW()-1,)))</f>
        <v>https://www.secult.mg.gov.br/download/category/6-contratos-de-gestao?download=3271:13-relatorio-de-avaliacao</v>
      </c>
    </row>
    <row r="273" spans="1:5" x14ac:dyDescent="0.25">
      <c r="A273" t="str">
        <f ca="1">SUBSTITUTE(OFFSET(Relatórios!$A$1,ROW()-1,),"-","_")</f>
        <v>CG_006/2020</v>
      </c>
      <c r="B273" t="str">
        <f ca="1">IF(OFFSET(Relatórios!$H$1,ROW()-1,)=0,"",OFFSET(Relatórios!$H$1,ROW()-1,))</f>
        <v>Relatório de Resultados</v>
      </c>
      <c r="C273" t="str">
        <f ca="1">IF(B273="","",OFFSET(Relatórios!$G$1,ROW()-1,)&amp;"º "&amp;B273)</f>
        <v>14º Relatório de Resultados</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3" s="211" t="str">
        <f ca="1">IF(A273="","",IF(OFFSET(Relatórios!$K$1,ROW()-1,)=0,"",OFFSET(Relatórios!$K$1,ROW()-1,)))</f>
        <v>https://www.secult.mg.gov.br/download/category/6-contratos-de-gestao?download=3358:14-relatorio-gerencial-de-resultados</v>
      </c>
    </row>
    <row r="274" spans="1:5" x14ac:dyDescent="0.25">
      <c r="A274" t="str">
        <f ca="1">SUBSTITUTE(OFFSET(Relatórios!$A$1,ROW()-1,),"-","_")</f>
        <v>CG_006/2020</v>
      </c>
      <c r="B274" t="str">
        <f ca="1">IF(OFFSET(Relatórios!$H$1,ROW()-1,)=0,"",OFFSET(Relatórios!$H$1,ROW()-1,))</f>
        <v>Relatório Financeiro</v>
      </c>
      <c r="C274" t="str">
        <f ca="1">IF(B274="","",OFFSET(Relatórios!$G$1,ROW()-1,)&amp;"º "&amp;B274)</f>
        <v>14º Relatório Financeiro</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4" s="211" t="str">
        <f ca="1">IF(A274="","",IF(OFFSET(Relatórios!$K$1,ROW()-1,)=0,"",OFFSET(Relatórios!$K$1,ROW()-1,)))</f>
        <v>https://www.secult.mg.gov.br/download/category/6-contratos-de-gestao?download=3356:14-relatorio-gerencial-financeiro</v>
      </c>
    </row>
    <row r="275" spans="1:5" x14ac:dyDescent="0.25">
      <c r="A275" t="str">
        <f ca="1">SUBSTITUTE(OFFSET(Relatórios!$A$1,ROW()-1,),"-","_")</f>
        <v>CG_006/2020</v>
      </c>
      <c r="B275" t="str">
        <f ca="1">IF(OFFSET(Relatórios!$H$1,ROW()-1,)=0,"",OFFSET(Relatórios!$H$1,ROW()-1,))</f>
        <v>Relatório da Comissão de Monitoramento</v>
      </c>
      <c r="C275" t="str">
        <f ca="1">IF(B275="","",OFFSET(Relatórios!$G$1,ROW()-1,)&amp;"º "&amp;B275)</f>
        <v>14º Relatório da Comissão de Monitoramento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5" s="211" t="str">
        <f ca="1">IF(A275="","",IF(OFFSET(Relatórios!$K$1,ROW()-1,)=0,"",OFFSET(Relatórios!$K$1,ROW()-1,)))</f>
        <v>https://www.secult.mg.gov.br/download/category/6-contratos-de-gestao?download=3357:14-relatorio-de-monitoramento</v>
      </c>
    </row>
    <row r="276" spans="1:5" x14ac:dyDescent="0.25">
      <c r="A276" t="str">
        <f ca="1">SUBSTITUTE(OFFSET(Relatórios!$A$1,ROW()-1,),"-","_")</f>
        <v>CG_006/2020</v>
      </c>
      <c r="B276" t="str">
        <f ca="1">IF(OFFSET(Relatórios!$H$1,ROW()-1,)=0,"",OFFSET(Relatórios!$H$1,ROW()-1,))</f>
        <v>Relatório da Comissão de Avaliação</v>
      </c>
      <c r="C276" t="str">
        <f ca="1">IF(B276="","",OFFSET(Relatórios!$G$1,ROW()-1,)&amp;"º "&amp;B276)</f>
        <v>14º Relatório da Comissão de Avaliação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6" s="211" t="str">
        <f ca="1">IF(A276="","",IF(OFFSET(Relatórios!$K$1,ROW()-1,)=0,"",OFFSET(Relatórios!$K$1,ROW()-1,)))</f>
        <v>https://www.secult.mg.gov.br/download/category/6-contratos-de-gestao?download=3364:14-relatorio-de-avaliacao</v>
      </c>
    </row>
    <row r="277" spans="1:5" x14ac:dyDescent="0.25">
      <c r="A277" t="str">
        <f ca="1">SUBSTITUTE(OFFSET(Relatórios!$A$1,ROW()-1,),"-","_")</f>
        <v>CG_006/2020</v>
      </c>
      <c r="B277" t="str">
        <f ca="1">IF(OFFSET(Relatórios!$H$1,ROW()-1,)=0,"",OFFSET(Relatórios!$H$1,ROW()-1,))</f>
        <v/>
      </c>
      <c r="C277" t="str">
        <f ca="1">IF(B277="","",OFFSET(Relatórios!$G$1,ROW()-1,)&amp;"º "&amp;B277)</f>
        <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7" s="211" t="str">
        <f ca="1">IF(A277="","",IF(OFFSET(Relatórios!$K$1,ROW()-1,)=0,"",OFFSET(Relatórios!$K$1,ROW()-1,)))</f>
        <v/>
      </c>
    </row>
    <row r="278" spans="1:5" x14ac:dyDescent="0.25">
      <c r="A278" t="str">
        <f ca="1">SUBSTITUTE(OFFSET(Relatórios!$A$1,ROW()-1,),"-","_")</f>
        <v>CG_006/2020</v>
      </c>
      <c r="B278" t="str">
        <f ca="1">IF(OFFSET(Relatórios!$H$1,ROW()-1,)=0,"",OFFSET(Relatórios!$H$1,ROW()-1,))</f>
        <v/>
      </c>
      <c r="C278" t="str">
        <f ca="1">IF(B278="","",OFFSET(Relatórios!$G$1,ROW()-1,)&amp;"º "&amp;B278)</f>
        <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8" s="211" t="str">
        <f ca="1">IF(A278="","",IF(OFFSET(Relatórios!$K$1,ROW()-1,)=0,"",OFFSET(Relatórios!$K$1,ROW()-1,)))</f>
        <v/>
      </c>
    </row>
    <row r="279" spans="1:5" x14ac:dyDescent="0.25">
      <c r="A279" t="str">
        <f ca="1">SUBSTITUTE(OFFSET(Relatórios!$A$1,ROW()-1,),"-","_")</f>
        <v>CG_006/2020</v>
      </c>
      <c r="B279" t="str">
        <f ca="1">IF(OFFSET(Relatórios!$H$1,ROW()-1,)=0,"",OFFSET(Relatórios!$H$1,ROW()-1,))</f>
        <v/>
      </c>
      <c r="C279" t="str">
        <f ca="1">IF(B279="","",OFFSET(Relatórios!$G$1,ROW()-1,)&amp;"º "&amp;B279)</f>
        <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9" s="211" t="str">
        <f ca="1">IF(A279="","",IF(OFFSET(Relatórios!$K$1,ROW()-1,)=0,"",OFFSET(Relatórios!$K$1,ROW()-1,)))</f>
        <v/>
      </c>
    </row>
    <row r="280" spans="1:5" x14ac:dyDescent="0.25">
      <c r="A280" t="str">
        <f ca="1">SUBSTITUTE(OFFSET(Relatórios!$A$1,ROW()-1,),"-","_")</f>
        <v>CG_006/2020</v>
      </c>
      <c r="B280" t="str">
        <f ca="1">IF(OFFSET(Relatórios!$H$1,ROW()-1,)=0,"",OFFSET(Relatórios!$H$1,ROW()-1,))</f>
        <v/>
      </c>
      <c r="C280" t="str">
        <f ca="1">IF(B280="","",OFFSET(Relatórios!$G$1,ROW()-1,)&amp;"º "&amp;B280)</f>
        <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0" s="211" t="str">
        <f ca="1">IF(A280="","",IF(OFFSET(Relatórios!$K$1,ROW()-1,)=0,"",OFFSET(Relatórios!$K$1,ROW()-1,)))</f>
        <v/>
      </c>
    </row>
    <row r="281" spans="1:5" x14ac:dyDescent="0.25">
      <c r="A281" t="str">
        <f ca="1">SUBSTITUTE(OFFSET(Relatórios!$A$1,ROW()-1,),"-","_")</f>
        <v>CG_006/2020</v>
      </c>
      <c r="B281" t="str">
        <f ca="1">IF(OFFSET(Relatórios!$H$1,ROW()-1,)=0,"",OFFSET(Relatórios!$H$1,ROW()-1,))</f>
        <v/>
      </c>
      <c r="C281" t="str">
        <f ca="1">IF(B281="","",OFFSET(Relatórios!$G$1,ROW()-1,)&amp;"º "&amp;B281)</f>
        <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1" s="211" t="str">
        <f ca="1">IF(A281="","",IF(OFFSET(Relatórios!$K$1,ROW()-1,)=0,"",OFFSET(Relatórios!$K$1,ROW()-1,)))</f>
        <v/>
      </c>
    </row>
    <row r="282" spans="1:5" x14ac:dyDescent="0.25">
      <c r="A282" t="str">
        <f ca="1">SUBSTITUTE(OFFSET(Relatórios!$A$1,ROW()-1,),"-","_")</f>
        <v>CG_006/2020</v>
      </c>
      <c r="B282" t="str">
        <f ca="1">IF(OFFSET(Relatórios!$H$1,ROW()-1,)=0,"",OFFSET(Relatórios!$H$1,ROW()-1,))</f>
        <v/>
      </c>
      <c r="C282" t="str">
        <f ca="1">IF(B282="","",OFFSET(Relatórios!$G$1,ROW()-1,)&amp;"º "&amp;B282)</f>
        <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2" s="211" t="str">
        <f ca="1">IF(A282="","",IF(OFFSET(Relatórios!$K$1,ROW()-1,)=0,"",OFFSET(Relatórios!$K$1,ROW()-1,)))</f>
        <v/>
      </c>
    </row>
    <row r="283" spans="1:5" x14ac:dyDescent="0.25">
      <c r="A283" t="str">
        <f ca="1">SUBSTITUTE(OFFSET(Relatórios!$A$1,ROW()-1,),"-","_")</f>
        <v>CG_006/2020</v>
      </c>
      <c r="B283" t="str">
        <f ca="1">IF(OFFSET(Relatórios!$H$1,ROW()-1,)=0,"",OFFSET(Relatórios!$H$1,ROW()-1,))</f>
        <v/>
      </c>
      <c r="C283" t="str">
        <f ca="1">IF(B283="","",OFFSET(Relatórios!$G$1,ROW()-1,)&amp;"º "&amp;B283)</f>
        <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3" s="211" t="str">
        <f ca="1">IF(A283="","",IF(OFFSET(Relatórios!$K$1,ROW()-1,)=0,"",OFFSET(Relatórios!$K$1,ROW()-1,)))</f>
        <v/>
      </c>
    </row>
    <row r="284" spans="1:5" x14ac:dyDescent="0.25">
      <c r="A284" t="str">
        <f ca="1">SUBSTITUTE(OFFSET(Relatórios!$A$1,ROW()-1,),"-","_")</f>
        <v>CG_006/2020</v>
      </c>
      <c r="B284" t="str">
        <f ca="1">IF(OFFSET(Relatórios!$H$1,ROW()-1,)=0,"",OFFSET(Relatórios!$H$1,ROW()-1,))</f>
        <v/>
      </c>
      <c r="C284" t="str">
        <f ca="1">IF(B284="","",OFFSET(Relatórios!$G$1,ROW()-1,)&amp;"º "&amp;B284)</f>
        <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4" s="211" t="str">
        <f ca="1">IF(A284="","",IF(OFFSET(Relatórios!$K$1,ROW()-1,)=0,"",OFFSET(Relatórios!$K$1,ROW()-1,)))</f>
        <v/>
      </c>
    </row>
    <row r="285" spans="1:5" x14ac:dyDescent="0.25">
      <c r="A285" t="str">
        <f ca="1">SUBSTITUTE(OFFSET(Relatórios!$A$1,ROW()-1,),"-","_")</f>
        <v>CG_006/2020</v>
      </c>
      <c r="B285" t="str">
        <f ca="1">IF(OFFSET(Relatórios!$H$1,ROW()-1,)=0,"",OFFSET(Relatórios!$H$1,ROW()-1,))</f>
        <v/>
      </c>
      <c r="C285" t="str">
        <f ca="1">IF(B285="","",OFFSET(Relatórios!$G$1,ROW()-1,)&amp;"º "&amp;B285)</f>
        <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5" s="211" t="str">
        <f ca="1">IF(A285="","",IF(OFFSET(Relatórios!$K$1,ROW()-1,)=0,"",OFFSET(Relatórios!$K$1,ROW()-1,)))</f>
        <v/>
      </c>
    </row>
    <row r="286" spans="1:5" x14ac:dyDescent="0.25">
      <c r="A286" t="str">
        <f ca="1">SUBSTITUTE(OFFSET(Relatórios!$A$1,ROW()-1,),"-","_")</f>
        <v>CG_006/2020</v>
      </c>
      <c r="B286" t="str">
        <f ca="1">IF(OFFSET(Relatórios!$H$1,ROW()-1,)=0,"",OFFSET(Relatórios!$H$1,ROW()-1,))</f>
        <v/>
      </c>
      <c r="C286" t="str">
        <f ca="1">IF(B286="","",OFFSET(Relatórios!$G$1,ROW()-1,)&amp;"º "&amp;B286)</f>
        <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6" s="211" t="str">
        <f ca="1">IF(A286="","",IF(OFFSET(Relatórios!$K$1,ROW()-1,)=0,"",OFFSET(Relatórios!$K$1,ROW()-1,)))</f>
        <v/>
      </c>
    </row>
    <row r="287" spans="1:5" x14ac:dyDescent="0.25">
      <c r="A287" t="str">
        <f ca="1">SUBSTITUTE(OFFSET(Relatórios!$A$1,ROW()-1,),"-","_")</f>
        <v>CG_006/2020</v>
      </c>
      <c r="B287" t="str">
        <f ca="1">IF(OFFSET(Relatórios!$H$1,ROW()-1,)=0,"",OFFSET(Relatórios!$H$1,ROW()-1,))</f>
        <v/>
      </c>
      <c r="C287" t="str">
        <f ca="1">IF(B287="","",OFFSET(Relatórios!$G$1,ROW()-1,)&amp;"º "&amp;B287)</f>
        <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7" s="211" t="str">
        <f ca="1">IF(A287="","",IF(OFFSET(Relatórios!$K$1,ROW()-1,)=0,"",OFFSET(Relatórios!$K$1,ROW()-1,)))</f>
        <v/>
      </c>
    </row>
    <row r="288" spans="1:5" x14ac:dyDescent="0.25">
      <c r="A288" t="str">
        <f ca="1">SUBSTITUTE(OFFSET(Relatórios!$A$1,ROW()-1,),"-","_")</f>
        <v>CG_006/2020</v>
      </c>
      <c r="B288" t="str">
        <f ca="1">IF(OFFSET(Relatórios!$H$1,ROW()-1,)=0,"",OFFSET(Relatórios!$H$1,ROW()-1,))</f>
        <v/>
      </c>
      <c r="C288" t="str">
        <f ca="1">IF(B288="","",OFFSET(Relatórios!$G$1,ROW()-1,)&amp;"º "&amp;B288)</f>
        <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8" s="211" t="str">
        <f ca="1">IF(A288="","",IF(OFFSET(Relatórios!$K$1,ROW()-1,)=0,"",OFFSET(Relatórios!$K$1,ROW()-1,)))</f>
        <v/>
      </c>
    </row>
    <row r="289" spans="1:5" x14ac:dyDescent="0.25">
      <c r="A289" t="str">
        <f ca="1">SUBSTITUTE(OFFSET(Relatórios!$A$1,ROW()-1,),"-","_")</f>
        <v>CG_006/2020</v>
      </c>
      <c r="B289" t="str">
        <f ca="1">IF(OFFSET(Relatórios!$H$1,ROW()-1,)=0,"",OFFSET(Relatórios!$H$1,ROW()-1,))</f>
        <v/>
      </c>
      <c r="C289" t="str">
        <f ca="1">IF(B289="","",OFFSET(Relatórios!$G$1,ROW()-1,)&amp;"º "&amp;B289)</f>
        <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9" s="211" t="str">
        <f ca="1">IF(A289="","",IF(OFFSET(Relatórios!$K$1,ROW()-1,)=0,"",OFFSET(Relatórios!$K$1,ROW()-1,)))</f>
        <v/>
      </c>
    </row>
    <row r="290" spans="1:5" x14ac:dyDescent="0.25">
      <c r="A290" t="str">
        <f ca="1">SUBSTITUTE(OFFSET(Relatórios!$A$1,ROW()-1,),"-","_")</f>
        <v>CG_006/2020</v>
      </c>
      <c r="B290" t="str">
        <f ca="1">IF(OFFSET(Relatórios!$H$1,ROW()-1,)=0,"",OFFSET(Relatórios!$H$1,ROW()-1,))</f>
        <v/>
      </c>
      <c r="C290" t="str">
        <f ca="1">IF(B290="","",OFFSET(Relatórios!$G$1,ROW()-1,)&amp;"º "&amp;B290)</f>
        <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0" s="211" t="str">
        <f ca="1">IF(A290="","",IF(OFFSET(Relatórios!$K$1,ROW()-1,)=0,"",OFFSET(Relatórios!$K$1,ROW()-1,)))</f>
        <v/>
      </c>
    </row>
    <row r="291" spans="1:5" x14ac:dyDescent="0.25">
      <c r="A291" t="str">
        <f ca="1">SUBSTITUTE(OFFSET(Relatórios!$A$1,ROW()-1,),"-","_")</f>
        <v>CG_006/2020</v>
      </c>
      <c r="B291" t="str">
        <f ca="1">IF(OFFSET(Relatórios!$H$1,ROW()-1,)=0,"",OFFSET(Relatórios!$H$1,ROW()-1,))</f>
        <v/>
      </c>
      <c r="C291" t="str">
        <f ca="1">IF(B291="","",OFFSET(Relatórios!$G$1,ROW()-1,)&amp;"º "&amp;B291)</f>
        <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1" s="211" t="str">
        <f ca="1">IF(A291="","",IF(OFFSET(Relatórios!$K$1,ROW()-1,)=0,"",OFFSET(Relatórios!$K$1,ROW()-1,)))</f>
        <v/>
      </c>
    </row>
    <row r="292" spans="1:5" x14ac:dyDescent="0.25">
      <c r="A292" t="str">
        <f ca="1">SUBSTITUTE(OFFSET(Relatórios!$A$1,ROW()-1,),"-","_")</f>
        <v>CG_006/2020</v>
      </c>
      <c r="B292" t="str">
        <f ca="1">IF(OFFSET(Relatórios!$H$1,ROW()-1,)=0,"",OFFSET(Relatórios!$H$1,ROW()-1,))</f>
        <v/>
      </c>
      <c r="C292" t="str">
        <f ca="1">IF(B292="","",OFFSET(Relatórios!$G$1,ROW()-1,)&amp;"º "&amp;B292)</f>
        <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2" s="211" t="str">
        <f ca="1">IF(A292="","",IF(OFFSET(Relatórios!$K$1,ROW()-1,)=0,"",OFFSET(Relatórios!$K$1,ROW()-1,)))</f>
        <v/>
      </c>
    </row>
    <row r="293" spans="1:5" x14ac:dyDescent="0.25">
      <c r="A293" t="str">
        <f ca="1">SUBSTITUTE(OFFSET(Relatórios!$A$1,ROW()-1,),"-","_")</f>
        <v>CG_007/2021</v>
      </c>
      <c r="B293" t="str">
        <f ca="1">IF(OFFSET(Relatórios!$H$1,ROW()-1,)=0,"",OFFSET(Relatórios!$H$1,ROW()-1,))</f>
        <v>Relatório da Comissão de Avaliação</v>
      </c>
      <c r="C293" t="str">
        <f ca="1">IF(B293="","",OFFSET(Relatórios!$G$1,ROW()-1,)&amp;"º "&amp;B293)</f>
        <v>1º Relatório da Comissão de Avaliação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3" s="211" t="str">
        <f ca="1">IF(A293="","",IF(OFFSET(Relatórios!$K$1,ROW()-1,)=0,"",OFFSET(Relatórios!$K$1,ROW()-1,)))</f>
        <v>http://www.seguranca.mg.gov.br/images/2021/Agosto/Documentos/Relatorio%20de%20Avaliao%201PA%20CG%2007.2021.pdf</v>
      </c>
    </row>
    <row r="294" spans="1:5" x14ac:dyDescent="0.25">
      <c r="A294" t="str">
        <f ca="1">SUBSTITUTE(OFFSET(Relatórios!$A$1,ROW()-1,),"-","_")</f>
        <v>CG_007/2021</v>
      </c>
      <c r="B294" t="str">
        <f ca="1">IF(OFFSET(Relatórios!$H$1,ROW()-1,)=0,"",OFFSET(Relatórios!$H$1,ROW()-1,))</f>
        <v>Relatório da Comissão de Monitoramento</v>
      </c>
      <c r="C294" t="str">
        <f ca="1">IF(B294="","",OFFSET(Relatórios!$G$1,ROW()-1,)&amp;"º "&amp;B294)</f>
        <v>1º Relatório da Comissão de Monitoramento</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4" s="211" t="str">
        <f ca="1">IF(A294="","",IF(OFFSET(Relatórios!$K$1,ROW()-1,)=0,"",OFFSET(Relatórios!$K$1,ROW()-1,)))</f>
        <v>http://www.seguranca.mg.gov.br/images/2021/Agosto/Documentos/Relatorio%20de%20Monitoramento%201PA%20CG%2007.2021.pdf</v>
      </c>
    </row>
    <row r="295" spans="1:5" x14ac:dyDescent="0.25">
      <c r="A295" t="str">
        <f ca="1">SUBSTITUTE(OFFSET(Relatórios!$A$1,ROW()-1,),"-","_")</f>
        <v>CG_007/2021</v>
      </c>
      <c r="B295" t="str">
        <f ca="1">IF(OFFSET(Relatórios!$H$1,ROW()-1,)=0,"",OFFSET(Relatórios!$H$1,ROW()-1,))</f>
        <v>Relatório Gerencial de Resultados</v>
      </c>
      <c r="C295" t="str">
        <f ca="1">IF(B295="","",OFFSET(Relatórios!$G$1,ROW()-1,)&amp;"º "&amp;B295)</f>
        <v>1º Relatório Gerencial de Resultados</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5" s="211" t="str">
        <f ca="1">IF(A295="","",IF(OFFSET(Relatórios!$K$1,ROW()-1,)=0,"",OFFSET(Relatórios!$K$1,ROW()-1,)))</f>
        <v>http://www.seguranca.mg.gov.br/images/2021/Agosto/Documentos/Relatorio%20Gerencial%20de%20Resultados%201PA%20CG%2007.2021.pdf</v>
      </c>
    </row>
    <row r="296" spans="1:5" x14ac:dyDescent="0.25">
      <c r="A296" t="str">
        <f ca="1">SUBSTITUTE(OFFSET(Relatórios!$A$1,ROW()-1,),"-","_")</f>
        <v>CG_007/2021</v>
      </c>
      <c r="B296" t="str">
        <f ca="1">IF(OFFSET(Relatórios!$H$1,ROW()-1,)=0,"",OFFSET(Relatórios!$H$1,ROW()-1,))</f>
        <v>Relatório Gerencial Financeiro</v>
      </c>
      <c r="C296" t="str">
        <f ca="1">IF(B296="","",OFFSET(Relatórios!$G$1,ROW()-1,)&amp;"º "&amp;B296)</f>
        <v>1º Relatório Gerencial Financeiro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6" s="211" t="str">
        <f ca="1">IF(A296="","",IF(OFFSET(Relatórios!$K$1,ROW()-1,)=0,"",OFFSET(Relatórios!$K$1,ROW()-1,)))</f>
        <v>http://www.seguranca.mg.gov.br/images/2021/Agosto/Documentos/Relatorio%20Gerencial%20Financeiro%201PA%20CG%2007.2021.xlsx</v>
      </c>
    </row>
    <row r="297" spans="1:5" x14ac:dyDescent="0.25">
      <c r="A297" t="str">
        <f ca="1">SUBSTITUTE(OFFSET(Relatórios!$A$1,ROW()-1,),"-","_")</f>
        <v>CG_007/2021</v>
      </c>
      <c r="B297" t="str">
        <f ca="1">IF(OFFSET(Relatórios!$H$1,ROW()-1,)=0,"",OFFSET(Relatórios!$H$1,ROW()-1,))</f>
        <v>Relatório da Comissão de Avaliação</v>
      </c>
      <c r="C297" t="str">
        <f ca="1">IF(B297="","",OFFSET(Relatórios!$G$1,ROW()-1,)&amp;"º "&amp;B297)</f>
        <v>2º Relatório da Comissão de Avaliação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7" s="211" t="str">
        <f ca="1">IF(A297="","",IF(OFFSET(Relatórios!$K$1,ROW()-1,)=0,"",OFFSET(Relatórios!$K$1,ROW()-1,)))</f>
        <v>https://docs.google.com/spreadsheets/d/1sAothtAhC_c4ULXAWIG-tNYNkbjPMq1X/edit?usp=sharing&amp;ouid=101230842920004255495&amp;rtpof=true&amp;sd=true</v>
      </c>
    </row>
    <row r="298" spans="1:5" x14ac:dyDescent="0.25">
      <c r="A298" t="str">
        <f ca="1">SUBSTITUTE(OFFSET(Relatórios!$A$1,ROW()-1,),"-","_")</f>
        <v>CG_007/2021</v>
      </c>
      <c r="B298" t="str">
        <f ca="1">IF(OFFSET(Relatórios!$H$1,ROW()-1,)=0,"",OFFSET(Relatórios!$H$1,ROW()-1,))</f>
        <v>Relatório da Comissão de Monitoramento</v>
      </c>
      <c r="C298" t="str">
        <f ca="1">IF(B298="","",OFFSET(Relatórios!$G$1,ROW()-1,)&amp;"º "&amp;B298)</f>
        <v>2º Relatório da Comissão de Monitoramento</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8" s="211" t="str">
        <f ca="1">IF(A298="","",IF(OFFSET(Relatórios!$K$1,ROW()-1,)=0,"",OFFSET(Relatórios!$K$1,ROW()-1,)))</f>
        <v>http://www.seguranca.mg.gov.br/images/2022/Janeiro/Relatorio%20de%20Avaliao%202PA%20CG%20072021.pdf</v>
      </c>
    </row>
    <row r="299" spans="1:5" x14ac:dyDescent="0.25">
      <c r="A299" t="str">
        <f ca="1">SUBSTITUTE(OFFSET(Relatórios!$A$1,ROW()-1,),"-","_")</f>
        <v>CG_007/2021</v>
      </c>
      <c r="B299" t="str">
        <f ca="1">IF(OFFSET(Relatórios!$H$1,ROW()-1,)=0,"",OFFSET(Relatórios!$H$1,ROW()-1,))</f>
        <v>Relatório Gerencial de Resultados</v>
      </c>
      <c r="C299" t="str">
        <f ca="1">IF(B299="","",OFFSET(Relatórios!$G$1,ROW()-1,)&amp;"º "&amp;B299)</f>
        <v>2º Relatório Gerencial de Resultados</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9" s="211" t="str">
        <f ca="1">IF(A299="","",IF(OFFSET(Relatórios!$K$1,ROW()-1,)=0,"",OFFSET(Relatórios!$K$1,ROW()-1,)))</f>
        <v>http://www.seguranca.mg.gov.br/images/2022/Janeiro/Relatorio%20Gerencial%20de%20Resultados%202PA%20CG%20072021.pdf</v>
      </c>
    </row>
    <row r="300" spans="1:5" x14ac:dyDescent="0.25">
      <c r="A300" t="str">
        <f ca="1">SUBSTITUTE(OFFSET(Relatórios!$A$1,ROW()-1,),"-","_")</f>
        <v>CG_007/2021</v>
      </c>
      <c r="B300" t="str">
        <f ca="1">IF(OFFSET(Relatórios!$H$1,ROW()-1,)=0,"",OFFSET(Relatórios!$H$1,ROW()-1,))</f>
        <v>Relatório Gerencial Financeiro</v>
      </c>
      <c r="C300" t="str">
        <f ca="1">IF(B300="","",OFFSET(Relatórios!$G$1,ROW()-1,)&amp;"º "&amp;B300)</f>
        <v>2º Relatório Gerencial Financeiro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300" s="211" t="str">
        <f ca="1">IF(A300="","",IF(OFFSET(Relatórios!$K$1,ROW()-1,)=0,"",OFFSET(Relatórios!$K$1,ROW()-1,)))</f>
        <v>http://www.seguranca.mg.gov.br/images/2022/Janeiro/Relatorio%20Gerencial%20Financeiro%202PA%20CG%20072021.xlsx</v>
      </c>
    </row>
    <row r="301" spans="1:5" x14ac:dyDescent="0.25">
      <c r="A301" t="str">
        <f ca="1">SUBSTITUTE(OFFSET(Relatórios!$A$1,ROW()-1,),"-","_")</f>
        <v>CG_008/2021</v>
      </c>
      <c r="B301" t="str">
        <f ca="1">IF(OFFSET(Relatórios!$H$1,ROW()-1,)=0,"",OFFSET(Relatórios!$H$1,ROW()-1,))</f>
        <v>Relatório da Comissão de Avaliação</v>
      </c>
      <c r="C301" t="str">
        <f ca="1">IF(B301="","",OFFSET(Relatórios!$G$1,ROW()-1,)&amp;"º "&amp;B301)</f>
        <v>1º Relatório da Comissão de Avaliação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1" s="211" t="str">
        <f ca="1">IF(A301="","",IF(OFFSET(Relatórios!$K$1,ROW()-1,)=0,"",OFFSET(Relatórios!$K$1,ROW()-1,)))</f>
        <v>http://www.institutoelo.org.br/site/files/arquivos/2b9f7ef7dfb740033bf098fc2fc43e35.pdf</v>
      </c>
    </row>
    <row r="302" spans="1:5" x14ac:dyDescent="0.25">
      <c r="A302" t="str">
        <f ca="1">SUBSTITUTE(OFFSET(Relatórios!$A$1,ROW()-1,),"-","_")</f>
        <v>CG_008/2021</v>
      </c>
      <c r="B302" t="str">
        <f ca="1">IF(OFFSET(Relatórios!$H$1,ROW()-1,)=0,"",OFFSET(Relatórios!$H$1,ROW()-1,))</f>
        <v>Relatório da Comissão de Monitoramento</v>
      </c>
      <c r="C302" t="str">
        <f ca="1">IF(B302="","",OFFSET(Relatórios!$G$1,ROW()-1,)&amp;"º "&amp;B302)</f>
        <v>1º Relatório da Comissão de Monitoramento</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2" s="211" t="str">
        <f ca="1">IF(A302="","",IF(OFFSET(Relatórios!$K$1,ROW()-1,)=0,"",OFFSET(Relatórios!$K$1,ROW()-1,)))</f>
        <v>http://www.institutoelo.org.br/site/files/arquivos/c41489f63cae387162fb65730922566c.pdf</v>
      </c>
    </row>
    <row r="303" spans="1:5" x14ac:dyDescent="0.25">
      <c r="A303" t="str">
        <f ca="1">SUBSTITUTE(OFFSET(Relatórios!$A$1,ROW()-1,),"-","_")</f>
        <v>CG_008/2021</v>
      </c>
      <c r="B303" t="str">
        <f ca="1">IF(OFFSET(Relatórios!$H$1,ROW()-1,)=0,"",OFFSET(Relatórios!$H$1,ROW()-1,))</f>
        <v>Relatório Gerencial de Resultados</v>
      </c>
      <c r="C303" t="str">
        <f ca="1">IF(B303="","",OFFSET(Relatórios!$G$1,ROW()-1,)&amp;"º "&amp;B303)</f>
        <v>1º Relatório Gerencial de Resultados</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3" s="211" t="str">
        <f ca="1">IF(A303="","",IF(OFFSET(Relatórios!$K$1,ROW()-1,)=0,"",OFFSET(Relatórios!$K$1,ROW()-1,)))</f>
        <v>http://www.institutoelo.org.br/site/files/arquivos/6a63a948e58ec2fe7de887d8adb3e35f.pdf</v>
      </c>
    </row>
    <row r="304" spans="1:5" x14ac:dyDescent="0.25">
      <c r="A304" t="str">
        <f ca="1">SUBSTITUTE(OFFSET(Relatórios!$A$1,ROW()-1,),"-","_")</f>
        <v>CG_008/2021</v>
      </c>
      <c r="B304" t="str">
        <f ca="1">IF(OFFSET(Relatórios!$H$1,ROW()-1,)=0,"",OFFSET(Relatórios!$H$1,ROW()-1,))</f>
        <v>Relatório Gerencial Financeiro</v>
      </c>
      <c r="C304" t="str">
        <f ca="1">IF(B304="","",OFFSET(Relatórios!$G$1,ROW()-1,)&amp;"º "&amp;B304)</f>
        <v>1º Relatório Gerencial Financeiro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4" s="211" t="str">
        <f ca="1">IF(A304="","",IF(OFFSET(Relatórios!$K$1,ROW()-1,)=0,"",OFFSET(Relatórios!$K$1,ROW()-1,)))</f>
        <v>http://www.institutoelo.org.br/site/files/arquivos/9e73f5b496b6fdd8d8c4ad84f2fb24ab.pdf</v>
      </c>
    </row>
    <row r="305" spans="1:5" x14ac:dyDescent="0.25">
      <c r="A305" t="str">
        <f ca="1">SUBSTITUTE(OFFSET(Relatórios!$A$1,ROW()-1,),"-","_")</f>
        <v>CG_008/2021</v>
      </c>
      <c r="B305" t="str">
        <f ca="1">IF(OFFSET(Relatórios!$H$1,ROW()-1,)=0,"",OFFSET(Relatórios!$H$1,ROW()-1,))</f>
        <v>Relatório da Comissão de Avaliação</v>
      </c>
      <c r="C305" t="str">
        <f ca="1">IF(B305="","",OFFSET(Relatórios!$G$1,ROW()-1,)&amp;"º "&amp;B305)</f>
        <v>2º Relatório da Comissão de Avaliação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5" s="211" t="str">
        <f ca="1">IF(A305="","",IF(OFFSET(Relatórios!$K$1,ROW()-1,)=0,"",OFFSET(Relatórios!$K$1,ROW()-1,)))</f>
        <v>http://www.institutoelo.org.br/site/files/arquivos/ba4840e3c1583db9cbc9c3991b110735.pdf</v>
      </c>
    </row>
    <row r="306" spans="1:5" x14ac:dyDescent="0.25">
      <c r="A306" t="str">
        <f ca="1">SUBSTITUTE(OFFSET(Relatórios!$A$1,ROW()-1,),"-","_")</f>
        <v>CG_008/2021</v>
      </c>
      <c r="B306" t="str">
        <f ca="1">IF(OFFSET(Relatórios!$H$1,ROW()-1,)=0,"",OFFSET(Relatórios!$H$1,ROW()-1,))</f>
        <v>Relatório da Comissão de Monitoramento</v>
      </c>
      <c r="C306" t="str">
        <f ca="1">IF(B306="","",OFFSET(Relatórios!$G$1,ROW()-1,)&amp;"º "&amp;B306)</f>
        <v>2º Relatório da Comissão de Monitoramento</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6" s="211" t="str">
        <f ca="1">IF(A306="","",IF(OFFSET(Relatórios!$K$1,ROW()-1,)=0,"",OFFSET(Relatórios!$K$1,ROW()-1,)))</f>
        <v>http://www.institutoelo.org.br/site/files/arquivos/565e12144a04175c20152e4c85872468.pdf</v>
      </c>
    </row>
    <row r="307" spans="1:5" x14ac:dyDescent="0.25">
      <c r="A307" t="str">
        <f ca="1">SUBSTITUTE(OFFSET(Relatórios!$A$1,ROW()-1,),"-","_")</f>
        <v>CG_008/2021</v>
      </c>
      <c r="B307" t="str">
        <f ca="1">IF(OFFSET(Relatórios!$H$1,ROW()-1,)=0,"",OFFSET(Relatórios!$H$1,ROW()-1,))</f>
        <v>Relatório Gerencial de Resultados</v>
      </c>
      <c r="C307" t="str">
        <f ca="1">IF(B307="","",OFFSET(Relatórios!$G$1,ROW()-1,)&amp;"º "&amp;B307)</f>
        <v>2º Relatório Gerencial de Resultados</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7" s="211" t="str">
        <f ca="1">IF(A307="","",IF(OFFSET(Relatórios!$K$1,ROW()-1,)=0,"",OFFSET(Relatórios!$K$1,ROW()-1,)))</f>
        <v>http://www.institutoelo.org.br/site/files/arquivos/47978c93602c524c0c67fac8b8d64943.pdf</v>
      </c>
    </row>
    <row r="308" spans="1:5" x14ac:dyDescent="0.25">
      <c r="A308" t="str">
        <f ca="1">SUBSTITUTE(OFFSET(Relatórios!$A$1,ROW()-1,),"-","_")</f>
        <v>CG_008/2021</v>
      </c>
      <c r="B308" t="str">
        <f ca="1">IF(OFFSET(Relatórios!$H$1,ROW()-1,)=0,"",OFFSET(Relatórios!$H$1,ROW()-1,))</f>
        <v>Relatório Gerencial Financeiro</v>
      </c>
      <c r="C308" t="str">
        <f ca="1">IF(B308="","",OFFSET(Relatórios!$G$1,ROW()-1,)&amp;"º "&amp;B308)</f>
        <v>2º Relatório Gerencial Financeiro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8" s="211" t="str">
        <f ca="1">IF(A308="","",IF(OFFSET(Relatórios!$K$1,ROW()-1,)=0,"",OFFSET(Relatórios!$K$1,ROW()-1,)))</f>
        <v>http://www.institutoelo.org.br/site/files/arquivos/b81a7cc3e2a039799d4a78b1c998a432.pdf</v>
      </c>
    </row>
    <row r="309" spans="1:5" x14ac:dyDescent="0.25">
      <c r="A309" t="str">
        <f ca="1">SUBSTITUTE(OFFSET(Relatórios!$A$1,ROW()-1,),"-","_")</f>
        <v>CG_008/2021</v>
      </c>
      <c r="B309" t="str">
        <f ca="1">IF(OFFSET(Relatórios!$H$1,ROW()-1,)=0,"",OFFSET(Relatórios!$H$1,ROW()-1,))</f>
        <v>Relatório Gerencial Financeiro</v>
      </c>
      <c r="C309" t="str">
        <f ca="1">IF(B309="","",OFFSET(Relatórios!$G$1,ROW()-1,)&amp;"º "&amp;B309)</f>
        <v>3º Relatório Gerencial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9" s="211" t="str">
        <f ca="1">IF(A309="","",IF(OFFSET(Relatórios!$K$1,ROW()-1,)=0,"",OFFSET(Relatórios!$K$1,ROW()-1,)))</f>
        <v>http://www.seguranca.mg.gov.br/images/CG_08-2021_Suase_IELO/3%20RGF%20publicao.pdf</v>
      </c>
    </row>
    <row r="310" spans="1:5" x14ac:dyDescent="0.25">
      <c r="A310" t="str">
        <f ca="1">SUBSTITUTE(OFFSET(Relatórios!$A$1,ROW()-1,),"-","_")</f>
        <v>CG_008/2021</v>
      </c>
      <c r="B310" t="str">
        <f ca="1">IF(OFFSET(Relatórios!$H$1,ROW()-1,)=0,"",OFFSET(Relatórios!$H$1,ROW()-1,))</f>
        <v>Relatório Gerencial de Resultados</v>
      </c>
      <c r="C310" t="str">
        <f ca="1">IF(B310="","",OFFSET(Relatórios!$G$1,ROW()-1,)&amp;"º "&amp;B310)</f>
        <v>3º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0" s="211" t="str">
        <f ca="1">IF(A310="","",IF(OFFSET(Relatórios!$K$1,ROW()-1,)=0,"",OFFSET(Relatórios!$K$1,ROW()-1,)))</f>
        <v>http://www.seguranca.mg.gov.br/images/CG_08-2021_Suase_IELO/RGR_3PA.pdf</v>
      </c>
    </row>
    <row r="311" spans="1:5" x14ac:dyDescent="0.25">
      <c r="A311" t="str">
        <f ca="1">SUBSTITUTE(OFFSET(Relatórios!$A$1,ROW()-1,),"-","_")</f>
        <v>CG_008/2021</v>
      </c>
      <c r="B311" t="str">
        <f ca="1">IF(OFFSET(Relatórios!$H$1,ROW()-1,)=0,"",OFFSET(Relatórios!$H$1,ROW()-1,))</f>
        <v>Relatório da Comissão de Monitoramento</v>
      </c>
      <c r="C311" t="str">
        <f ca="1">IF(B311="","",OFFSET(Relatórios!$G$1,ROW()-1,)&amp;"º "&amp;B311)</f>
        <v>3º Relatório da Comissão de Monitoramento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1" s="211" t="str">
        <f ca="1">IF(A311="","",IF(OFFSET(Relatórios!$K$1,ROW()-1,)=0,"",OFFSET(Relatórios!$K$1,ROW()-1,)))</f>
        <v>http://www.seguranca.mg.gov.br/images/CG_08-2021_Suase_IELO/Relatrio%20de%20Monitoramento%203%20e%204%20PAs.pdf</v>
      </c>
    </row>
    <row r="312" spans="1:5" x14ac:dyDescent="0.25">
      <c r="A312" t="str">
        <f ca="1">SUBSTITUTE(OFFSET(Relatórios!$A$1,ROW()-1,),"-","_")</f>
        <v>CG_008/2021</v>
      </c>
      <c r="B312" t="str">
        <f ca="1">IF(OFFSET(Relatórios!$H$1,ROW()-1,)=0,"",OFFSET(Relatórios!$H$1,ROW()-1,))</f>
        <v>Relatório da Comissão de Avaliação</v>
      </c>
      <c r="C312" t="str">
        <f ca="1">IF(B312="","",OFFSET(Relatórios!$G$1,ROW()-1,)&amp;"º "&amp;B312)</f>
        <v>3º Relatório da Comissão de Avaliação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2" s="211" t="str">
        <f ca="1">IF(A312="","",IF(OFFSET(Relatórios!$K$1,ROW()-1,)=0,"",OFFSET(Relatórios!$K$1,ROW()-1,)))</f>
        <v>http://www.seguranca.mg.gov.br/images/CG_08-2021_Suase_IELO/3%20ao%207%20Relatrios%20da%20Comisso%20de%20Avaliao_compressed%201.pdf</v>
      </c>
    </row>
    <row r="313" spans="1:5" x14ac:dyDescent="0.25">
      <c r="A313" t="str">
        <f ca="1">SUBSTITUTE(OFFSET(Relatórios!$A$1,ROW()-1,),"-","_")</f>
        <v>CG_008/2021</v>
      </c>
      <c r="B313" t="str">
        <f ca="1">IF(OFFSET(Relatórios!$H$1,ROW()-1,)=0,"",OFFSET(Relatórios!$H$1,ROW()-1,))</f>
        <v>Relatório Gerencial Financeiro</v>
      </c>
      <c r="C313" t="str">
        <f ca="1">IF(B313="","",OFFSET(Relatórios!$G$1,ROW()-1,)&amp;"º "&amp;B313)</f>
        <v>4º Relatório Gerencial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3" s="211" t="str">
        <f ca="1">IF(A313="","",IF(OFFSET(Relatórios!$K$1,ROW()-1,)=0,"",OFFSET(Relatórios!$K$1,ROW()-1,)))</f>
        <v>http://www.seguranca.mg.gov.br/images/CG_08-2021_Suase_IELO/4%20RGF%20publicao.pdf</v>
      </c>
    </row>
    <row r="314" spans="1:5" x14ac:dyDescent="0.25">
      <c r="A314" t="str">
        <f ca="1">SUBSTITUTE(OFFSET(Relatórios!$A$1,ROW()-1,),"-","_")</f>
        <v>CG_008/2021</v>
      </c>
      <c r="B314" t="str">
        <f ca="1">IF(OFFSET(Relatórios!$H$1,ROW()-1,)=0,"",OFFSET(Relatórios!$H$1,ROW()-1,))</f>
        <v>Relatório Gerencial de Resultados</v>
      </c>
      <c r="C314" t="str">
        <f ca="1">IF(B314="","",OFFSET(Relatórios!$G$1,ROW()-1,)&amp;"º "&amp;B314)</f>
        <v>4º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4" s="211" t="str">
        <f ca="1">IF(A314="","",IF(OFFSET(Relatórios!$K$1,ROW()-1,)=0,"",OFFSET(Relatórios!$K$1,ROW()-1,)))</f>
        <v>http://www.seguranca.mg.gov.br/images/CG_08-2021_Suase_IELO/RGR_4PA.pdf</v>
      </c>
    </row>
    <row r="315" spans="1:5" x14ac:dyDescent="0.25">
      <c r="A315" t="str">
        <f ca="1">SUBSTITUTE(OFFSET(Relatórios!$A$1,ROW()-1,),"-","_")</f>
        <v>CG_008/2021</v>
      </c>
      <c r="B315" t="str">
        <f ca="1">IF(OFFSET(Relatórios!$H$1,ROW()-1,)=0,"",OFFSET(Relatórios!$H$1,ROW()-1,))</f>
        <v>Relatório da Comissão de Monitoramento</v>
      </c>
      <c r="C315" t="str">
        <f ca="1">IF(B315="","",OFFSET(Relatórios!$G$1,ROW()-1,)&amp;"º "&amp;B315)</f>
        <v>4º Relatório da Comissão de Monitoramento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5" s="211" t="str">
        <f ca="1">IF(A315="","",IF(OFFSET(Relatórios!$K$1,ROW()-1,)=0,"",OFFSET(Relatórios!$K$1,ROW()-1,)))</f>
        <v>http://www.seguranca.mg.gov.br/images/CG_08-2021_Suase_IELO/Relatrio%20de%20Monitoramento%203%20e%204%20PAs.pdf</v>
      </c>
    </row>
    <row r="316" spans="1:5" x14ac:dyDescent="0.25">
      <c r="A316" t="str">
        <f ca="1">SUBSTITUTE(OFFSET(Relatórios!$A$1,ROW()-1,),"-","_")</f>
        <v>CG_008/2021</v>
      </c>
      <c r="B316" t="str">
        <f ca="1">IF(OFFSET(Relatórios!$H$1,ROW()-1,)=0,"",OFFSET(Relatórios!$H$1,ROW()-1,))</f>
        <v>Relatório da Comissão de Avaliação</v>
      </c>
      <c r="C316" t="str">
        <f ca="1">IF(B316="","",OFFSET(Relatórios!$G$1,ROW()-1,)&amp;"º "&amp;B316)</f>
        <v>4º Relatório da Comissão de Avaliação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6" s="211" t="str">
        <f ca="1">IF(A316="","",IF(OFFSET(Relatórios!$K$1,ROW()-1,)=0,"",OFFSET(Relatórios!$K$1,ROW()-1,)))</f>
        <v>http://www.seguranca.mg.gov.br/images/CG_08-2021_Suase_IELO/3%20ao%207%20Relatrios%20da%20Comisso%20de%20Avaliao_compressed%201.pdf</v>
      </c>
    </row>
    <row r="317" spans="1:5" x14ac:dyDescent="0.25">
      <c r="A317" t="str">
        <f ca="1">SUBSTITUTE(OFFSET(Relatórios!$A$1,ROW()-1,),"-","_")</f>
        <v>CG_008/2021</v>
      </c>
      <c r="B317" t="str">
        <f ca="1">IF(OFFSET(Relatórios!$H$1,ROW()-1,)=0,"",OFFSET(Relatórios!$H$1,ROW()-1,))</f>
        <v>Relatório Gerencial Financeiro</v>
      </c>
      <c r="C317" t="str">
        <f ca="1">IF(B317="","",OFFSET(Relatórios!$G$1,ROW()-1,)&amp;"º "&amp;B317)</f>
        <v>5º Relatório Gerencial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7" s="211" t="str">
        <f ca="1">IF(A317="","",IF(OFFSET(Relatórios!$K$1,ROW()-1,)=0,"",OFFSET(Relatórios!$K$1,ROW()-1,)))</f>
        <v>http://www.seguranca.mg.gov.br/images/CG_08-2021_Suase_IELO/5%20RGF%20publicao.pdf</v>
      </c>
    </row>
    <row r="318" spans="1:5" x14ac:dyDescent="0.25">
      <c r="A318" t="str">
        <f ca="1">SUBSTITUTE(OFFSET(Relatórios!$A$1,ROW()-1,),"-","_")</f>
        <v>CG_008/2021</v>
      </c>
      <c r="B318" t="str">
        <f ca="1">IF(OFFSET(Relatórios!$H$1,ROW()-1,)=0,"",OFFSET(Relatórios!$H$1,ROW()-1,))</f>
        <v>Relatório Gerencial de Resultados</v>
      </c>
      <c r="C318" t="str">
        <f ca="1">IF(B318="","",OFFSET(Relatórios!$G$1,ROW()-1,)&amp;"º "&amp;B318)</f>
        <v>5º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8" s="211" t="str">
        <f ca="1">IF(A318="","",IF(OFFSET(Relatórios!$K$1,ROW()-1,)=0,"",OFFSET(Relatórios!$K$1,ROW()-1,)))</f>
        <v>http://www.seguranca.mg.gov.br/images/CG_08-2021_Suase_IELO/RGR_5PA.pdf</v>
      </c>
    </row>
    <row r="319" spans="1:5" x14ac:dyDescent="0.25">
      <c r="A319" t="str">
        <f ca="1">SUBSTITUTE(OFFSET(Relatórios!$A$1,ROW()-1,),"-","_")</f>
        <v>CG_008/2021</v>
      </c>
      <c r="B319" t="str">
        <f ca="1">IF(OFFSET(Relatórios!$H$1,ROW()-1,)=0,"",OFFSET(Relatórios!$H$1,ROW()-1,))</f>
        <v>Relatório da Comissão de Monitoramento</v>
      </c>
      <c r="C319" t="str">
        <f ca="1">IF(B319="","",OFFSET(Relatórios!$G$1,ROW()-1,)&amp;"º "&amp;B319)</f>
        <v>5º Relatório da Comissão de Monitoramento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9" s="211" t="str">
        <f ca="1">IF(A319="","",IF(OFFSET(Relatórios!$K$1,ROW()-1,)=0,"",OFFSET(Relatórios!$K$1,ROW()-1,)))</f>
        <v>http://www.seguranca.mg.gov.br/images/CG_08-2021_Suase_IELO/Relatrio%20de%20Monitoramento%205%206%20e%207%20PAs.pdf</v>
      </c>
    </row>
    <row r="320" spans="1:5" x14ac:dyDescent="0.25">
      <c r="A320" t="str">
        <f ca="1">SUBSTITUTE(OFFSET(Relatórios!$A$1,ROW()-1,),"-","_")</f>
        <v>CG_008/2021</v>
      </c>
      <c r="B320" t="str">
        <f ca="1">IF(OFFSET(Relatórios!$H$1,ROW()-1,)=0,"",OFFSET(Relatórios!$H$1,ROW()-1,))</f>
        <v>Relatório da Comissão de Avaliação</v>
      </c>
      <c r="C320" t="str">
        <f ca="1">IF(B320="","",OFFSET(Relatórios!$G$1,ROW()-1,)&amp;"º "&amp;B320)</f>
        <v>5º Relatório da Comissão de Avaliação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20" s="211" t="str">
        <f ca="1">IF(A320="","",IF(OFFSET(Relatórios!$K$1,ROW()-1,)=0,"",OFFSET(Relatórios!$K$1,ROW()-1,)))</f>
        <v>http://www.seguranca.mg.gov.br/images/CG_08-2021_Suase_IELO/3%20ao%207%20Relatrios%20da%20Comisso%20de%20Avaliao_compressed%201.pdf</v>
      </c>
    </row>
    <row r="321" spans="1:5" x14ac:dyDescent="0.25">
      <c r="A321" t="str">
        <f ca="1">SUBSTITUTE(OFFSET(Relatórios!$A$1,ROW()-1,),"-","_")</f>
        <v>CG_008/2021</v>
      </c>
      <c r="B321" t="str">
        <f ca="1">IF(OFFSET(Relatórios!$H$1,ROW()-1,)=0,"",OFFSET(Relatórios!$H$1,ROW()-1,))</f>
        <v>Relatório Gerencial Financeiro</v>
      </c>
      <c r="C321" t="str">
        <f ca="1">IF(B321="","",OFFSET(Relatórios!$G$1,ROW()-1,)&amp;"º "&amp;B321)</f>
        <v>6º Relatório Gerencial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1" s="211" t="str">
        <f ca="1">IF(A321="","",IF(OFFSET(Relatórios!$K$1,ROW()-1,)=0,"",OFFSET(Relatórios!$K$1,ROW()-1,)))</f>
        <v>http://www.seguranca.mg.gov.br/images/CG_08-2021_Suase_IELO/6%20RGF%20publicao.pdf</v>
      </c>
    </row>
    <row r="322" spans="1:5" x14ac:dyDescent="0.25">
      <c r="A322" t="str">
        <f ca="1">SUBSTITUTE(OFFSET(Relatórios!$A$1,ROW()-1,),"-","_")</f>
        <v>CG_008/2021</v>
      </c>
      <c r="B322" t="str">
        <f ca="1">IF(OFFSET(Relatórios!$H$1,ROW()-1,)=0,"",OFFSET(Relatórios!$H$1,ROW()-1,))</f>
        <v>Relatório Gerencial de Resultados</v>
      </c>
      <c r="C322" t="str">
        <f ca="1">IF(B322="","",OFFSET(Relatórios!$G$1,ROW()-1,)&amp;"º "&amp;B322)</f>
        <v>6º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2" s="211" t="str">
        <f ca="1">IF(A322="","",IF(OFFSET(Relatórios!$K$1,ROW()-1,)=0,"",OFFSET(Relatórios!$K$1,ROW()-1,)))</f>
        <v>http://www.seguranca.mg.gov.br/images/CG_08-2021_Suase_IELO/RGR_6PA.pdf</v>
      </c>
    </row>
    <row r="323" spans="1:5" x14ac:dyDescent="0.25">
      <c r="A323" t="str">
        <f ca="1">SUBSTITUTE(OFFSET(Relatórios!$A$1,ROW()-1,),"-","_")</f>
        <v>CG_008/2021</v>
      </c>
      <c r="B323" t="str">
        <f ca="1">IF(OFFSET(Relatórios!$H$1,ROW()-1,)=0,"",OFFSET(Relatórios!$H$1,ROW()-1,))</f>
        <v>Relatório da Comissão de Monitoramento</v>
      </c>
      <c r="C323" t="str">
        <f ca="1">IF(B323="","",OFFSET(Relatórios!$G$1,ROW()-1,)&amp;"º "&amp;B323)</f>
        <v>6º Relatório da Comissão de Monitoramento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3" s="211" t="str">
        <f ca="1">IF(A323="","",IF(OFFSET(Relatórios!$K$1,ROW()-1,)=0,"",OFFSET(Relatórios!$K$1,ROW()-1,)))</f>
        <v>http://www.seguranca.mg.gov.br/images/CG_08-2021_Suase_IELO/Relatrio%20de%20Monitoramento%205%206%20e%207%20PAs.pdf</v>
      </c>
    </row>
    <row r="324" spans="1:5" x14ac:dyDescent="0.25">
      <c r="A324" t="str">
        <f ca="1">SUBSTITUTE(OFFSET(Relatórios!$A$1,ROW()-1,),"-","_")</f>
        <v>CG_008/2021</v>
      </c>
      <c r="B324" t="str">
        <f ca="1">IF(OFFSET(Relatórios!$H$1,ROW()-1,)=0,"",OFFSET(Relatórios!$H$1,ROW()-1,))</f>
        <v>Relatório da Comissão de Avaliação</v>
      </c>
      <c r="C324" t="str">
        <f ca="1">IF(B324="","",OFFSET(Relatórios!$G$1,ROW()-1,)&amp;"º "&amp;B324)</f>
        <v>6º Relatório da Comissão de Avaliação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4" s="211" t="str">
        <f ca="1">IF(A324="","",IF(OFFSET(Relatórios!$K$1,ROW()-1,)=0,"",OFFSET(Relatórios!$K$1,ROW()-1,)))</f>
        <v>http://www.seguranca.mg.gov.br/images/CG_08-2021_Suase_IELO/3%20ao%207%20Relatrios%20da%20Comisso%20de%20Avaliao_compressed%201.pdf</v>
      </c>
    </row>
    <row r="325" spans="1:5" x14ac:dyDescent="0.25">
      <c r="A325" t="str">
        <f ca="1">SUBSTITUTE(OFFSET(Relatórios!$A$1,ROW()-1,),"-","_")</f>
        <v>CG_008/2021</v>
      </c>
      <c r="B325" t="str">
        <f ca="1">IF(OFFSET(Relatórios!$H$1,ROW()-1,)=0,"",OFFSET(Relatórios!$H$1,ROW()-1,))</f>
        <v>Relatório Gerencial Financeiro</v>
      </c>
      <c r="C325" t="str">
        <f ca="1">IF(B325="","",OFFSET(Relatórios!$G$1,ROW()-1,)&amp;"º "&amp;B325)</f>
        <v>7º Relatório Gerencial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5" s="211" t="str">
        <f ca="1">IF(A325="","",IF(OFFSET(Relatórios!$K$1,ROW()-1,)=0,"",OFFSET(Relatórios!$K$1,ROW()-1,)))</f>
        <v>http://www.seguranca.mg.gov.br/images/CG_08-2021_Suase_IELO/RGR_7PA.pdf</v>
      </c>
    </row>
    <row r="326" spans="1:5" x14ac:dyDescent="0.25">
      <c r="A326" t="str">
        <f ca="1">SUBSTITUTE(OFFSET(Relatórios!$A$1,ROW()-1,),"-","_")</f>
        <v>CG_008/2021</v>
      </c>
      <c r="B326" t="str">
        <f ca="1">IF(OFFSET(Relatórios!$H$1,ROW()-1,)=0,"",OFFSET(Relatórios!$H$1,ROW()-1,))</f>
        <v>Relatório Gerencial de Resultados</v>
      </c>
      <c r="C326" t="str">
        <f ca="1">IF(B326="","",OFFSET(Relatórios!$G$1,ROW()-1,)&amp;"º "&amp;B326)</f>
        <v>7º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6" s="211" t="str">
        <f ca="1">IF(A326="","",IF(OFFSET(Relatórios!$K$1,ROW()-1,)=0,"",OFFSET(Relatórios!$K$1,ROW()-1,)))</f>
        <v>http://www.seguranca.mg.gov.br/images/CG_08-2021_Suase_IELO/RGR_7PA.pdf</v>
      </c>
    </row>
    <row r="327" spans="1:5" x14ac:dyDescent="0.25">
      <c r="A327" t="str">
        <f ca="1">SUBSTITUTE(OFFSET(Relatórios!$A$1,ROW()-1,),"-","_")</f>
        <v>CG_008/2021</v>
      </c>
      <c r="B327" t="str">
        <f ca="1">IF(OFFSET(Relatórios!$H$1,ROW()-1,)=0,"",OFFSET(Relatórios!$H$1,ROW()-1,))</f>
        <v>Relatório da Comissão de Monitoramento</v>
      </c>
      <c r="C327" t="str">
        <f ca="1">IF(B327="","",OFFSET(Relatórios!$G$1,ROW()-1,)&amp;"º "&amp;B327)</f>
        <v>7º Relatório da Comissão de Monitoramento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7" s="211" t="str">
        <f ca="1">IF(A327="","",IF(OFFSET(Relatórios!$K$1,ROW()-1,)=0,"",OFFSET(Relatórios!$K$1,ROW()-1,)))</f>
        <v>http://www.seguranca.mg.gov.br/images/CG_08-2021_Suase_IELO/Relatrio%20de%20Monitoramento%205%206%20e%207%20PAs.pdf</v>
      </c>
    </row>
    <row r="328" spans="1:5" x14ac:dyDescent="0.25">
      <c r="A328" t="str">
        <f ca="1">SUBSTITUTE(OFFSET(Relatórios!$A$1,ROW()-1,),"-","_")</f>
        <v>CG_008/2021</v>
      </c>
      <c r="B328" t="str">
        <f ca="1">IF(OFFSET(Relatórios!$H$1,ROW()-1,)=0,"",OFFSET(Relatórios!$H$1,ROW()-1,))</f>
        <v>Relatório da Comissão de Avaliação</v>
      </c>
      <c r="C328" t="str">
        <f ca="1">IF(B328="","",OFFSET(Relatórios!$G$1,ROW()-1,)&amp;"º "&amp;B328)</f>
        <v>7º Relatório da Comissão de Avaliação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8" s="211" t="str">
        <f ca="1">IF(A328="","",IF(OFFSET(Relatórios!$K$1,ROW()-1,)=0,"",OFFSET(Relatórios!$K$1,ROW()-1,)))</f>
        <v>http://www.seguranca.mg.gov.br/images/CG_08-2021_Suase_IELO/3%20ao%207%20Relatrios%20da%20Comisso%20de%20Avaliao_compressed%201.pdf</v>
      </c>
    </row>
    <row r="329" spans="1:5" x14ac:dyDescent="0.25">
      <c r="A329" t="str">
        <f ca="1">SUBSTITUTE(OFFSET(Relatórios!$A$1,ROW()-1,),"-","_")</f>
        <v>CG_008/2021</v>
      </c>
      <c r="B329" t="str">
        <f ca="1">IF(OFFSET(Relatórios!$H$1,ROW()-1,)=0,"",OFFSET(Relatórios!$H$1,ROW()-1,))</f>
        <v>Relatório Financeiro</v>
      </c>
      <c r="C329" t="str">
        <f ca="1">IF(B329="","",OFFSET(Relatórios!$G$1,ROW()-1,)&amp;"º "&amp;B329)</f>
        <v>8º Relatório Financeiro</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9" s="211" t="str">
        <f ca="1">IF(A329="","",IF(OFFSET(Relatórios!$K$1,ROW()-1,)=0,"",OFFSET(Relatórios!$K$1,ROW()-1,)))</f>
        <v>http://www.seguranca.mg.gov.br/images/CG_08-2021_Suase_IELO/8%20RGF%20publicao.pdf</v>
      </c>
    </row>
    <row r="330" spans="1:5" x14ac:dyDescent="0.25">
      <c r="A330" t="str">
        <f ca="1">SUBSTITUTE(OFFSET(Relatórios!$A$1,ROW()-1,),"-","_")</f>
        <v>CG_008/2021</v>
      </c>
      <c r="B330" t="str">
        <f ca="1">IF(OFFSET(Relatórios!$H$1,ROW()-1,)=0,"",OFFSET(Relatórios!$H$1,ROW()-1,))</f>
        <v>Relatório de Resultados</v>
      </c>
      <c r="C330" t="str">
        <f ca="1">IF(B330="","",OFFSET(Relatórios!$G$1,ROW()-1,)&amp;"º "&amp;B330)</f>
        <v>8º Relatório de Resultados</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0" s="211" t="str">
        <f ca="1">IF(A330="","",IF(OFFSET(Relatórios!$K$1,ROW()-1,)=0,"",OFFSET(Relatórios!$K$1,ROW()-1,)))</f>
        <v>http://www.seguranca.mg.gov.br/images/CG_08-2021_Suase_IELO/RGR_8PA.pdf</v>
      </c>
    </row>
    <row r="331" spans="1:5" x14ac:dyDescent="0.25">
      <c r="A331" t="str">
        <f ca="1">SUBSTITUTE(OFFSET(Relatórios!$A$1,ROW()-1,),"-","_")</f>
        <v>CG_008/2021</v>
      </c>
      <c r="B331" t="str">
        <f ca="1">IF(OFFSET(Relatórios!$H$1,ROW()-1,)=0,"",OFFSET(Relatórios!$H$1,ROW()-1,))</f>
        <v>Relatório de Monitoramento</v>
      </c>
      <c r="C331" t="str">
        <f ca="1">IF(B331="","",OFFSET(Relatórios!$G$1,ROW()-1,)&amp;"º "&amp;B331)</f>
        <v>8º Relatório de Monitoramento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1" s="211" t="str">
        <f ca="1">IF(A331="","",IF(OFFSET(Relatórios!$K$1,ROW()-1,)=0,"",OFFSET(Relatórios!$K$1,ROW()-1,)))</f>
        <v>http://www.seguranca.mg.gov.br/images/CG_08-2021_Suase_IELO/8%20Relatrio%20de%20Monitoramento.pdf</v>
      </c>
    </row>
    <row r="332" spans="1:5" x14ac:dyDescent="0.25">
      <c r="A332" t="str">
        <f ca="1">SUBSTITUTE(OFFSET(Relatórios!$A$1,ROW()-1,),"-","_")</f>
        <v>CG_008/2021</v>
      </c>
      <c r="B332" t="str">
        <f ca="1">IF(OFFSET(Relatórios!$H$1,ROW()-1,)=0,"",OFFSET(Relatórios!$H$1,ROW()-1,))</f>
        <v>Relatório da Comissão de Avaliação</v>
      </c>
      <c r="C332" t="str">
        <f ca="1">IF(B332="","",OFFSET(Relatórios!$G$1,ROW()-1,)&amp;"º "&amp;B332)</f>
        <v>8º Relatório da Comissão de Avaliação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2" s="211" t="str">
        <f ca="1">IF(A332="","",IF(OFFSET(Relatórios!$K$1,ROW()-1,)=0,"",OFFSET(Relatórios!$K$1,ROW()-1,)))</f>
        <v>https://www.seguranca.mg.gov.br/images/CG_08-2021_Suase_IELO/8%C2%BA_Relat%C3%B3rio_da_Comiss%C3%A3o_de_Avalia%C3%A7%C3%A3o.pdf</v>
      </c>
    </row>
    <row r="333" spans="1:5" x14ac:dyDescent="0.25">
      <c r="A333" t="str">
        <f ca="1">SUBSTITUTE(OFFSET(Relatórios!$A$1,ROW()-1,),"-","_")</f>
        <v>CG_008/2021</v>
      </c>
      <c r="B333" t="str">
        <f ca="1">IF(OFFSET(Relatórios!$H$1,ROW()-1,)=0,"",OFFSET(Relatórios!$H$1,ROW()-1,))</f>
        <v>Relatório Financeiro</v>
      </c>
      <c r="C333" t="str">
        <f ca="1">IF(B333="","",OFFSET(Relatórios!$G$1,ROW()-1,)&amp;"º "&amp;B333)</f>
        <v>9º Relatório Financeiro</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3" s="211" t="str">
        <f ca="1">IF(A333="","",IF(OFFSET(Relatórios!$K$1,ROW()-1,)=0,"",OFFSET(Relatórios!$K$1,ROW()-1,)))</f>
        <v>http://www.seguranca.mg.gov.br/images/CG_08-2021_Suase_IELO/9%20RGF%201.xlsx</v>
      </c>
    </row>
    <row r="334" spans="1:5" x14ac:dyDescent="0.25">
      <c r="A334" t="str">
        <f ca="1">SUBSTITUTE(OFFSET(Relatórios!$A$1,ROW()-1,),"-","_")</f>
        <v>CG_008/2021</v>
      </c>
      <c r="B334" t="str">
        <f ca="1">IF(OFFSET(Relatórios!$H$1,ROW()-1,)=0,"",OFFSET(Relatórios!$H$1,ROW()-1,))</f>
        <v>Relatório de Resultados</v>
      </c>
      <c r="C334" t="str">
        <f ca="1">IF(B334="","",OFFSET(Relatórios!$G$1,ROW()-1,)&amp;"º "&amp;B334)</f>
        <v>9º Relatório de Resultados</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4" s="211" t="str">
        <f ca="1">IF(A334="","",IF(OFFSET(Relatórios!$K$1,ROW()-1,)=0,"",OFFSET(Relatórios!$K$1,ROW()-1,)))</f>
        <v>http://www.seguranca.mg.gov.br/images/CG_08-2021_Suase_IELO/9RGR_9PA%202.pdf</v>
      </c>
    </row>
    <row r="335" spans="1:5" x14ac:dyDescent="0.25">
      <c r="A335" t="str">
        <f ca="1">SUBSTITUTE(OFFSET(Relatórios!$A$1,ROW()-1,),"-","_")</f>
        <v>CG_008/2021</v>
      </c>
      <c r="B335" t="str">
        <f ca="1">IF(OFFSET(Relatórios!$H$1,ROW()-1,)=0,"",OFFSET(Relatórios!$H$1,ROW()-1,))</f>
        <v>Relatório de Monitoramento</v>
      </c>
      <c r="C335" t="str">
        <f ca="1">IF(B335="","",OFFSET(Relatórios!$G$1,ROW()-1,)&amp;"º "&amp;B335)</f>
        <v>9º Relatório de Monitoramento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5" s="211" t="str">
        <f ca="1">IF(A335="","",IF(OFFSET(Relatórios!$K$1,ROW()-1,)=0,"",OFFSET(Relatórios!$K$1,ROW()-1,)))</f>
        <v>http://www.seguranca.mg.gov.br/images/CG_08-2021_Suase_IELO/9%20RM%201.pdf</v>
      </c>
    </row>
    <row r="336" spans="1:5" x14ac:dyDescent="0.25">
      <c r="A336" t="str">
        <f ca="1">SUBSTITUTE(OFFSET(Relatórios!$A$1,ROW()-1,),"-","_")</f>
        <v>CG_008/2021</v>
      </c>
      <c r="B336" t="str">
        <f ca="1">IF(OFFSET(Relatórios!$H$1,ROW()-1,)=0,"",OFFSET(Relatórios!$H$1,ROW()-1,))</f>
        <v>Relatório da Comissão de Avaliação</v>
      </c>
      <c r="C336" t="str">
        <f ca="1">IF(B336="","",OFFSET(Relatórios!$G$1,ROW()-1,)&amp;"º "&amp;B336)</f>
        <v>9º Relatório da Comissão de Avaliação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6" s="211" t="str">
        <f ca="1">IF(A336="","",IF(OFFSET(Relatórios!$K$1,ROW()-1,)=0,"",OFFSET(Relatórios!$K$1,ROW()-1,)))</f>
        <v>http://www.seguranca.mg.gov.br/images/CG_08-2021_Suase_IELO/9%20Relatrio%20da%20Comisso%20de%20Avaliao%201.pdf</v>
      </c>
    </row>
    <row r="337" spans="1:5" x14ac:dyDescent="0.25">
      <c r="A337" t="str">
        <f ca="1">SUBSTITUTE(OFFSET(Relatórios!$A$1,ROW()-1,),"-","_")</f>
        <v>TP_041/2017</v>
      </c>
      <c r="B337" t="str">
        <f ca="1">IF(OFFSET(Relatórios!$H$1,ROW()-1,)=0,"",OFFSET(Relatórios!$H$1,ROW()-1,))</f>
        <v>Relatório da Comissão de Avaliação</v>
      </c>
      <c r="C337" t="str">
        <f ca="1">IF(B337="","",OFFSET(Relatórios!$G$1,ROW()-1,)&amp;"º "&amp;B337)</f>
        <v>1º Relatório da Comissão de Avaliação</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7" s="211" t="str">
        <f ca="1">IF(A337="","",IF(OFFSET(Relatórios!$K$1,ROW()-1,)=0,"",OFFSET(Relatórios!$K$1,ROW()-1,)))</f>
        <v>http://homologa3.prodemge.gov.br/vaek/wp-content/uploads/2018/11/1%C2%BA-Relat%C3%B3rio-da-Comiss%C3%A3o-de-Avalia%C3%A7%C3%A3o-Termo-de-parceria-n%C2%BA-041-DIART-3.845-kb-em-PDF.pdf</v>
      </c>
    </row>
    <row r="338" spans="1:5" x14ac:dyDescent="0.25">
      <c r="A338" t="str">
        <f ca="1">SUBSTITUTE(OFFSET(Relatórios!$A$1,ROW()-1,),"-","_")</f>
        <v>TP_041/2017</v>
      </c>
      <c r="B338" t="str">
        <f ca="1">IF(OFFSET(Relatórios!$H$1,ROW()-1,)=0,"",OFFSET(Relatórios!$H$1,ROW()-1,))</f>
        <v>Relatório de Monitoramento</v>
      </c>
      <c r="C338" t="str">
        <f ca="1">IF(B338="","",OFFSET(Relatórios!$G$1,ROW()-1,)&amp;"º "&amp;B338)</f>
        <v>1º Relatório de Monitoramento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8" s="211" t="str">
        <f ca="1">IF(A338="","",IF(OFFSET(Relatórios!$K$1,ROW()-1,)=0,"",OFFSET(Relatórios!$K$1,ROW()-1,)))</f>
        <v/>
      </c>
    </row>
    <row r="339" spans="1:5" x14ac:dyDescent="0.25">
      <c r="A339" t="str">
        <f ca="1">SUBSTITUTE(OFFSET(Relatórios!$A$1,ROW()-1,),"-","_")</f>
        <v>TP_041/2017</v>
      </c>
      <c r="B339" t="str">
        <f ca="1">IF(OFFSET(Relatórios!$H$1,ROW()-1,)=0,"",OFFSET(Relatórios!$H$1,ROW()-1,))</f>
        <v>Relatório Gerencial de Resultados</v>
      </c>
      <c r="C339" t="str">
        <f ca="1">IF(B339="","",OFFSET(Relatórios!$G$1,ROW()-1,)&amp;"º "&amp;B339)</f>
        <v>1º Relatório Gerencial de Resultados</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9" s="211" t="str">
        <f ca="1">IF(A339="","",IF(OFFSET(Relatórios!$K$1,ROW()-1,)=0,"",OFFSET(Relatórios!$K$1,ROW()-1,)))</f>
        <v>http://homologa3.prodemge.gov.br/vaek/wp-content/uploads/2018/11/Retifica%C3%A7%C3%A3o-do-1%C2%BA-Relat%C3%B3rio-Gerencial-de-Resultados-Termo-de-Parceria-n%C2%BA-041-DIART-582MB-em-PDF.pdf</v>
      </c>
    </row>
    <row r="340" spans="1:5" x14ac:dyDescent="0.25">
      <c r="A340" t="str">
        <f ca="1">SUBSTITUTE(OFFSET(Relatórios!$A$1,ROW()-1,),"-","_")</f>
        <v>TP_041/2017</v>
      </c>
      <c r="B340" t="str">
        <f ca="1">IF(OFFSET(Relatórios!$H$1,ROW()-1,)=0,"",OFFSET(Relatórios!$H$1,ROW()-1,))</f>
        <v>Relatório Gerencial Financeiro</v>
      </c>
      <c r="C340" t="str">
        <f ca="1">IF(B340="","",OFFSET(Relatórios!$G$1,ROW()-1,)&amp;"º "&amp;B340)</f>
        <v>1º Relatório Gerencial Financeiro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0" s="211" t="str">
        <f ca="1">IF(A340="","",IF(OFFSET(Relatórios!$K$1,ROW()-1,)=0,"",OFFSET(Relatórios!$K$1,ROW()-1,)))</f>
        <v>http://homologa3.prodemge.gov.br/vaek/wp-content/uploads/2018/11/1%C2%BA-Relat%C3%B3rio-Gerencial-Financeiro-Termo-de-Parceria-n%C2%BA-041-DIART-8.689-kb-em-PDF.pdf</v>
      </c>
    </row>
    <row r="341" spans="1:5" x14ac:dyDescent="0.25">
      <c r="A341" t="str">
        <f ca="1">SUBSTITUTE(OFFSET(Relatórios!$A$1,ROW()-1,),"-","_")</f>
        <v>TP_041/2017</v>
      </c>
      <c r="B341" t="str">
        <f ca="1">IF(OFFSET(Relatórios!$H$1,ROW()-1,)=0,"",OFFSET(Relatórios!$H$1,ROW()-1,))</f>
        <v>Relatório da Comissão de Avaliação</v>
      </c>
      <c r="C341" t="str">
        <f ca="1">IF(B341="","",OFFSET(Relatórios!$G$1,ROW()-1,)&amp;"º "&amp;B341)</f>
        <v>2º Relatório da Comissão de Avaliação</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1" s="211" t="str">
        <f ca="1">IF(A341="","",IF(OFFSET(Relatórios!$K$1,ROW()-1,)=0,"",OFFSET(Relatórios!$K$1,ROW()-1,)))</f>
        <v>http://homologa3.prodemge.gov.br/vaek/wp-content/uploads/2018/11/2%C2%BA-Relat%C3%B3rio-da-Comiss%C3%A3o-de-Avalia%C3%A7%C3%A3o-Termo-de-Parceria-n%C2%BA-41-DIART-265-em-PDF.pdf</v>
      </c>
    </row>
    <row r="342" spans="1:5" x14ac:dyDescent="0.25">
      <c r="A342" t="str">
        <f ca="1">SUBSTITUTE(OFFSET(Relatórios!$A$1,ROW()-1,),"-","_")</f>
        <v>TP_041/2017</v>
      </c>
      <c r="B342" t="str">
        <f ca="1">IF(OFFSET(Relatórios!$H$1,ROW()-1,)=0,"",OFFSET(Relatórios!$H$1,ROW()-1,))</f>
        <v>Relatório de Monitoramento</v>
      </c>
      <c r="C342" t="str">
        <f ca="1">IF(B342="","",OFFSET(Relatórios!$G$1,ROW()-1,)&amp;"º "&amp;B342)</f>
        <v>2º Relatório de Monitoramento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2" s="211" t="str">
        <f ca="1">IF(A342="","",IF(OFFSET(Relatórios!$K$1,ROW()-1,)=0,"",OFFSET(Relatórios!$K$1,ROW()-1,)))</f>
        <v/>
      </c>
    </row>
    <row r="343" spans="1:5" x14ac:dyDescent="0.25">
      <c r="A343" t="str">
        <f ca="1">SUBSTITUTE(OFFSET(Relatórios!$A$1,ROW()-1,),"-","_")</f>
        <v>TP_041/2017</v>
      </c>
      <c r="B343" t="str">
        <f ca="1">IF(OFFSET(Relatórios!$H$1,ROW()-1,)=0,"",OFFSET(Relatórios!$H$1,ROW()-1,))</f>
        <v>Relatório Gerencial de Resultados</v>
      </c>
      <c r="C343" t="str">
        <f ca="1">IF(B343="","",OFFSET(Relatórios!$G$1,ROW()-1,)&amp;"º "&amp;B343)</f>
        <v>2º Relatório Gerencial de Resultados</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3" s="211" t="str">
        <f ca="1">IF(A343="","",IF(OFFSET(Relatórios!$K$1,ROW()-1,)=0,"",OFFSET(Relatórios!$K$1,ROW()-1,)))</f>
        <v>http://homologa3.prodemge.gov.br/vaek/wp-content/uploads/2018/11/Retifica%C3%A7%C3%A3o-do-2%C2%BA-Relat%C3%B3rio-Gerencial-de-Resultados-Termo-de-Parceria-n%C2%BA-41-DIART-995-MB-em-PDF.pdf</v>
      </c>
    </row>
    <row r="344" spans="1:5" x14ac:dyDescent="0.25">
      <c r="A344" t="str">
        <f ca="1">SUBSTITUTE(OFFSET(Relatórios!$A$1,ROW()-1,),"-","_")</f>
        <v>TP_041/2017</v>
      </c>
      <c r="B344" t="str">
        <f ca="1">IF(OFFSET(Relatórios!$H$1,ROW()-1,)=0,"",OFFSET(Relatórios!$H$1,ROW()-1,))</f>
        <v>Relatório Gerencial Financeiro</v>
      </c>
      <c r="C344" t="str">
        <f ca="1">IF(B344="","",OFFSET(Relatórios!$G$1,ROW()-1,)&amp;"º "&amp;B344)</f>
        <v>2º Relatório Gerencial Financeiro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4" s="211" t="str">
        <f ca="1">IF(A344="","",IF(OFFSET(Relatórios!$K$1,ROW()-1,)=0,"",OFFSET(Relatórios!$K$1,ROW()-1,)))</f>
        <v>http://homologa3.prodemge.gov.br/vaek/wp-content/uploads/2018/11/2%C2%BA-Relat%C3%B3rio-Gerencial-Financeiro-Termo-de-Parceria-n%C2%BA-41-DIART-136-MB-em-PDF.pdf</v>
      </c>
    </row>
    <row r="345" spans="1:5" x14ac:dyDescent="0.25">
      <c r="A345" t="str">
        <f ca="1">SUBSTITUTE(OFFSET(Relatórios!$A$1,ROW()-1,),"-","_")</f>
        <v>TP_041/2017</v>
      </c>
      <c r="B345" t="str">
        <f ca="1">IF(OFFSET(Relatórios!$H$1,ROW()-1,)=0,"",OFFSET(Relatórios!$H$1,ROW()-1,))</f>
        <v>Relatório da Comissão de Avaliação</v>
      </c>
      <c r="C345" t="str">
        <f ca="1">IF(B345="","",OFFSET(Relatórios!$G$1,ROW()-1,)&amp;"º "&amp;B345)</f>
        <v>3º Relatório da Comissão de Avaliação</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5" s="211" t="str">
        <f ca="1">IF(A345="","",IF(OFFSET(Relatórios!$K$1,ROW()-1,)=0,"",OFFSET(Relatórios!$K$1,ROW()-1,)))</f>
        <v>http://homologa3.prodemge.gov.br/vaek/wp-content/uploads/2018/11/3%C2%BA-Relat%C3%B3rio-da-Comiss%C3%A3o-de-Avalia%C3%A7%C3%A3o-Termo-de-Parceria-n%C2%BA-41-DIART-135-MB-em-PDF.pdf</v>
      </c>
    </row>
    <row r="346" spans="1:5" x14ac:dyDescent="0.25">
      <c r="A346" t="str">
        <f ca="1">SUBSTITUTE(OFFSET(Relatórios!$A$1,ROW()-1,),"-","_")</f>
        <v>TP_041/2017</v>
      </c>
      <c r="B346" t="str">
        <f ca="1">IF(OFFSET(Relatórios!$H$1,ROW()-1,)=0,"",OFFSET(Relatórios!$H$1,ROW()-1,))</f>
        <v>Relatório de Monitoramento</v>
      </c>
      <c r="C346" t="str">
        <f ca="1">IF(B346="","",OFFSET(Relatórios!$G$1,ROW()-1,)&amp;"º "&amp;B346)</f>
        <v>3º Relatório de Monitoramento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6" s="211" t="str">
        <f ca="1">IF(A346="","",IF(OFFSET(Relatórios!$K$1,ROW()-1,)=0,"",OFFSET(Relatórios!$K$1,ROW()-1,)))</f>
        <v/>
      </c>
    </row>
    <row r="347" spans="1:5" x14ac:dyDescent="0.25">
      <c r="A347" t="str">
        <f ca="1">SUBSTITUTE(OFFSET(Relatórios!$A$1,ROW()-1,),"-","_")</f>
        <v>TP_041/2017</v>
      </c>
      <c r="B347" t="str">
        <f ca="1">IF(OFFSET(Relatórios!$H$1,ROW()-1,)=0,"",OFFSET(Relatórios!$H$1,ROW()-1,))</f>
        <v>Relatório Gerencial de Resultados</v>
      </c>
      <c r="C347" t="str">
        <f ca="1">IF(B347="","",OFFSET(Relatórios!$G$1,ROW()-1,)&amp;"º "&amp;B347)</f>
        <v>3º Relatório Gerencial de Resultados</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7" s="211" t="str">
        <f ca="1">IF(A347="","",IF(OFFSET(Relatórios!$K$1,ROW()-1,)=0,"",OFFSET(Relatórios!$K$1,ROW()-1,)))</f>
        <v>http://homologa3.prodemge.gov.br/vaek/wp-content/uploads/2018/11/3%C2%BA-Relat%C3%B3rio-Gerencial-de-Resultados-Termo-de-Parceria-n%C2%BA-41-DIART-9-MB-em-PDF.pdf</v>
      </c>
    </row>
    <row r="348" spans="1:5" x14ac:dyDescent="0.25">
      <c r="A348" t="str">
        <f ca="1">SUBSTITUTE(OFFSET(Relatórios!$A$1,ROW()-1,),"-","_")</f>
        <v>TP_041/2017</v>
      </c>
      <c r="B348" t="str">
        <f ca="1">IF(OFFSET(Relatórios!$H$1,ROW()-1,)=0,"",OFFSET(Relatórios!$H$1,ROW()-1,))</f>
        <v>Relatório Gerencial Financeiro</v>
      </c>
      <c r="C348" t="str">
        <f ca="1">IF(B348="","",OFFSET(Relatórios!$G$1,ROW()-1,)&amp;"º "&amp;B348)</f>
        <v>3º Relatório Gerencial Financeiro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8" s="211" t="str">
        <f ca="1">IF(A348="","",IF(OFFSET(Relatórios!$K$1,ROW()-1,)=0,"",OFFSET(Relatórios!$K$1,ROW()-1,)))</f>
        <v>http://homologa3.prodemge.gov.br/vaek/wp-content/uploads/2018/11/3%C2%BA-Relat%C3%B3rio-Gerencial-Financeiro-Termo-de-Parceria-n%C2%BA-41-DIART-3-MB-em-PDF.pdf</v>
      </c>
    </row>
    <row r="349" spans="1:5" x14ac:dyDescent="0.25">
      <c r="A349" t="str">
        <f ca="1">SUBSTITUTE(OFFSET(Relatórios!$A$1,ROW()-1,),"-","_")</f>
        <v>TP_041/2017</v>
      </c>
      <c r="B349" t="str">
        <f ca="1">IF(OFFSET(Relatórios!$H$1,ROW()-1,)=0,"",OFFSET(Relatórios!$H$1,ROW()-1,))</f>
        <v>Relatório da Comissão de Avaliação</v>
      </c>
      <c r="C349" t="str">
        <f ca="1">IF(B349="","",OFFSET(Relatórios!$G$1,ROW()-1,)&amp;"º "&amp;B349)</f>
        <v>4º Relatório da Comissão de Avaliação</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49" s="211" t="str">
        <f ca="1">IF(A349="","",IF(OFFSET(Relatórios!$K$1,ROW()-1,)=0,"",OFFSET(Relatórios!$K$1,ROW()-1,)))</f>
        <v>http://homologa3.prodemge.gov.br/vaek/wp-content/uploads/2018/11/4%C2%BA-Relat%C3%B3rio-da-Comiss%C3%A3o-de-Avalia%C3%A7%C3%A3o-Termo-de-Parceria-n%C2%BA-41-DIART-869-MB-em-PDF.pdf</v>
      </c>
    </row>
    <row r="350" spans="1:5" x14ac:dyDescent="0.25">
      <c r="A350" t="str">
        <f ca="1">SUBSTITUTE(OFFSET(Relatórios!$A$1,ROW()-1,),"-","_")</f>
        <v>TP_041/2017</v>
      </c>
      <c r="B350" t="str">
        <f ca="1">IF(OFFSET(Relatórios!$H$1,ROW()-1,)=0,"",OFFSET(Relatórios!$H$1,ROW()-1,))</f>
        <v>Relatório de Monitoramento</v>
      </c>
      <c r="C350" t="str">
        <f ca="1">IF(B350="","",OFFSET(Relatórios!$G$1,ROW()-1,)&amp;"º "&amp;B350)</f>
        <v>4º Relatório de Monitoramento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0" s="211" t="str">
        <f ca="1">IF(A350="","",IF(OFFSET(Relatórios!$K$1,ROW()-1,)=0,"",OFFSET(Relatórios!$K$1,ROW()-1,)))</f>
        <v/>
      </c>
    </row>
    <row r="351" spans="1:5" x14ac:dyDescent="0.25">
      <c r="A351" t="str">
        <f ca="1">SUBSTITUTE(OFFSET(Relatórios!$A$1,ROW()-1,),"-","_")</f>
        <v>TP_041/2017</v>
      </c>
      <c r="B351" t="str">
        <f ca="1">IF(OFFSET(Relatórios!$H$1,ROW()-1,)=0,"",OFFSET(Relatórios!$H$1,ROW()-1,))</f>
        <v>Relatório Gerencial de Resultados</v>
      </c>
      <c r="C351" t="str">
        <f ca="1">IF(B351="","",OFFSET(Relatórios!$G$1,ROW()-1,)&amp;"º "&amp;B351)</f>
        <v>4º Relatório Gerencial de Resultados</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1" s="211" t="str">
        <f ca="1">IF(A351="","",IF(OFFSET(Relatórios!$K$1,ROW()-1,)=0,"",OFFSET(Relatórios!$K$1,ROW()-1,)))</f>
        <v>http://homologa3.prodemge.gov.br/vaek/wp-content/uploads/2018/11/4%C2%BA-Relat%C3%B3rio-Gerencial-de-Resultados-Termo-de-Parceria-n%C2%BA-041-DIART-13.9-MB-em-PDF.pdf</v>
      </c>
    </row>
    <row r="352" spans="1:5" x14ac:dyDescent="0.25">
      <c r="A352" t="str">
        <f ca="1">SUBSTITUTE(OFFSET(Relatórios!$A$1,ROW()-1,),"-","_")</f>
        <v>TP_041/2017</v>
      </c>
      <c r="B352" t="str">
        <f ca="1">IF(OFFSET(Relatórios!$H$1,ROW()-1,)=0,"",OFFSET(Relatórios!$H$1,ROW()-1,))</f>
        <v>Relatório Gerencial Financeiro</v>
      </c>
      <c r="C352" t="str">
        <f ca="1">IF(B352="","",OFFSET(Relatórios!$G$1,ROW()-1,)&amp;"º "&amp;B352)</f>
        <v>4º Relatório Gerencial Financeiro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2" s="211" t="str">
        <f ca="1">IF(A352="","",IF(OFFSET(Relatórios!$K$1,ROW()-1,)=0,"",OFFSET(Relatórios!$K$1,ROW()-1,)))</f>
        <v>http://homologa3.prodemge.gov.br/vaek/wp-content/uploads/2018/11/4%C2%BA-Relat%C3%B3rio-Gerencial-Financeiro-Retificado-Termo-de-Parceria-n%C2%BA-41-DIART-331-MB-em-PDF.pdf</v>
      </c>
    </row>
    <row r="353" spans="1:5" x14ac:dyDescent="0.25">
      <c r="A353" t="str">
        <f ca="1">SUBSTITUTE(OFFSET(Relatórios!$A$1,ROW()-1,),"-","_")</f>
        <v>TP_041/2017</v>
      </c>
      <c r="B353" t="str">
        <f ca="1">IF(OFFSET(Relatórios!$H$1,ROW()-1,)=0,"",OFFSET(Relatórios!$H$1,ROW()-1,))</f>
        <v>Relatório da Comissão de Avaliação</v>
      </c>
      <c r="C353" t="str">
        <f ca="1">IF(B353="","",OFFSET(Relatórios!$G$1,ROW()-1,)&amp;"º "&amp;B353)</f>
        <v>5º Relatório da Comissão de Avaliação</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3" s="211" t="str">
        <f ca="1">IF(A353="","",IF(OFFSET(Relatórios!$K$1,ROW()-1,)=0,"",OFFSET(Relatórios!$K$1,ROW()-1,)))</f>
        <v>https://drive.google.com/file/d/19B_2UGAouE2B_CSVSX8wx5m26Mjk5FEx/view</v>
      </c>
    </row>
    <row r="354" spans="1:5" x14ac:dyDescent="0.25">
      <c r="A354" t="str">
        <f ca="1">SUBSTITUTE(OFFSET(Relatórios!$A$1,ROW()-1,),"-","_")</f>
        <v>TP_041/2017</v>
      </c>
      <c r="B354" t="str">
        <f ca="1">IF(OFFSET(Relatórios!$H$1,ROW()-1,)=0,"",OFFSET(Relatórios!$H$1,ROW()-1,))</f>
        <v>Relatório de Monitoramento</v>
      </c>
      <c r="C354" t="str">
        <f ca="1">IF(B354="","",OFFSET(Relatórios!$G$1,ROW()-1,)&amp;"º "&amp;B354)</f>
        <v>5º Relatório de Monitoramento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4" s="211" t="str">
        <f ca="1">IF(A354="","",IF(OFFSET(Relatórios!$K$1,ROW()-1,)=0,"",OFFSET(Relatórios!$K$1,ROW()-1,)))</f>
        <v/>
      </c>
    </row>
    <row r="355" spans="1:5" x14ac:dyDescent="0.25">
      <c r="A355" t="str">
        <f ca="1">SUBSTITUTE(OFFSET(Relatórios!$A$1,ROW()-1,),"-","_")</f>
        <v>TP_041/2017</v>
      </c>
      <c r="B355" t="str">
        <f ca="1">IF(OFFSET(Relatórios!$H$1,ROW()-1,)=0,"",OFFSET(Relatórios!$H$1,ROW()-1,))</f>
        <v>Relatório Gerencial de Resultados</v>
      </c>
      <c r="C355" t="str">
        <f ca="1">IF(B355="","",OFFSET(Relatórios!$G$1,ROW()-1,)&amp;"º "&amp;B355)</f>
        <v>5º Relatório Gerencial de Resultados</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5" s="211" t="str">
        <f ca="1">IF(A355="","",IF(OFFSET(Relatórios!$K$1,ROW()-1,)=0,"",OFFSET(Relatórios!$K$1,ROW()-1,)))</f>
        <v>https://drive.google.com/file/d/1xu0IWqM6QiWvMQHjXIuqYr2OWXA2k9ZT/view</v>
      </c>
    </row>
    <row r="356" spans="1:5" x14ac:dyDescent="0.25">
      <c r="A356" t="str">
        <f ca="1">SUBSTITUTE(OFFSET(Relatórios!$A$1,ROW()-1,),"-","_")</f>
        <v>TP_041/2017</v>
      </c>
      <c r="B356" t="str">
        <f ca="1">IF(OFFSET(Relatórios!$H$1,ROW()-1,)=0,"",OFFSET(Relatórios!$H$1,ROW()-1,))</f>
        <v>Relatório Gerencial Financeiro</v>
      </c>
      <c r="C356" t="str">
        <f ca="1">IF(B356="","",OFFSET(Relatórios!$G$1,ROW()-1,)&amp;"º "&amp;B356)</f>
        <v>5º Relatório Gerencial Financeiro</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6" s="211" t="str">
        <f ca="1">IF(A356="","",IF(OFFSET(Relatórios!$K$1,ROW()-1,)=0,"",OFFSET(Relatórios!$K$1,ROW()-1,)))</f>
        <v>https://drive.google.com/file/d/1_cWU1WxTESzlkVOllNWgxfZFMAqaUHnY/view</v>
      </c>
    </row>
    <row r="357" spans="1:5" x14ac:dyDescent="0.25">
      <c r="A357" t="str">
        <f ca="1">SUBSTITUTE(OFFSET(Relatórios!$A$1,ROW()-1,),"-","_")</f>
        <v>TP_041/2017</v>
      </c>
      <c r="B357" t="str">
        <f ca="1">IF(OFFSET(Relatórios!$H$1,ROW()-1,)=0,"",OFFSET(Relatórios!$H$1,ROW()-1,))</f>
        <v>Relatório da Comissão de Avaliação</v>
      </c>
      <c r="C357" t="str">
        <f ca="1">IF(B357="","",OFFSET(Relatórios!$G$1,ROW()-1,)&amp;"º "&amp;B357)</f>
        <v>6º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7" s="211" t="str">
        <f ca="1">IF(A357="","",IF(OFFSET(Relatórios!$K$1,ROW()-1,)=0,"",OFFSET(Relatórios!$K$1,ROW()-1,)))</f>
        <v>https://drive.google.com/file/d/1C8opYuBYFuhsehftNbqbQIgw9Zntu-FU/view</v>
      </c>
    </row>
    <row r="358" spans="1:5" x14ac:dyDescent="0.25">
      <c r="A358" t="str">
        <f ca="1">SUBSTITUTE(OFFSET(Relatórios!$A$1,ROW()-1,),"-","_")</f>
        <v>TP_041/2017</v>
      </c>
      <c r="B358" t="str">
        <f ca="1">IF(OFFSET(Relatórios!$H$1,ROW()-1,)=0,"",OFFSET(Relatórios!$H$1,ROW()-1,))</f>
        <v>Relatório de Monitoramento</v>
      </c>
      <c r="C358" t="str">
        <f ca="1">IF(B358="","",OFFSET(Relatórios!$G$1,ROW()-1,)&amp;"º "&amp;B358)</f>
        <v>6º Relatório de Monitoramento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8" s="211" t="str">
        <f ca="1">IF(A358="","",IF(OFFSET(Relatórios!$K$1,ROW()-1,)=0,"",OFFSET(Relatórios!$K$1,ROW()-1,)))</f>
        <v>https://drive.google.com/file/d/17uBJC6yR2ftK-TCNYbbAHhRcXKdmNp35/view</v>
      </c>
    </row>
    <row r="359" spans="1:5" x14ac:dyDescent="0.25">
      <c r="A359" t="str">
        <f ca="1">SUBSTITUTE(OFFSET(Relatórios!$A$1,ROW()-1,),"-","_")</f>
        <v>TP_041/2017</v>
      </c>
      <c r="B359" t="str">
        <f ca="1">IF(OFFSET(Relatórios!$H$1,ROW()-1,)=0,"",OFFSET(Relatórios!$H$1,ROW()-1,))</f>
        <v>Relatório Gerencial de Resultados</v>
      </c>
      <c r="C359" t="str">
        <f ca="1">IF(B359="","",OFFSET(Relatórios!$G$1,ROW()-1,)&amp;"º "&amp;B359)</f>
        <v>6º Relatório Gerencial de Resultados</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9" s="211" t="str">
        <f ca="1">IF(A359="","",IF(OFFSET(Relatórios!$K$1,ROW()-1,)=0,"",OFFSET(Relatórios!$K$1,ROW()-1,)))</f>
        <v>https://drive.google.com/file/d/1Pw-yQXFbubxgpYyTLzYKcIIqXiETSOqC/view</v>
      </c>
    </row>
    <row r="360" spans="1:5" x14ac:dyDescent="0.25">
      <c r="A360" t="str">
        <f ca="1">SUBSTITUTE(OFFSET(Relatórios!$A$1,ROW()-1,),"-","_")</f>
        <v>TP_041/2017</v>
      </c>
      <c r="B360" t="str">
        <f ca="1">IF(OFFSET(Relatórios!$H$1,ROW()-1,)=0,"",OFFSET(Relatórios!$H$1,ROW()-1,))</f>
        <v>Relatório Gerencial Financeiro</v>
      </c>
      <c r="C360" t="str">
        <f ca="1">IF(B360="","",OFFSET(Relatórios!$G$1,ROW()-1,)&amp;"º "&amp;B360)</f>
        <v>6º Relatório Gerencial Financeiro</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0" s="211" t="str">
        <f ca="1">IF(A360="","",IF(OFFSET(Relatórios!$K$1,ROW()-1,)=0,"",OFFSET(Relatórios!$K$1,ROW()-1,)))</f>
        <v/>
      </c>
    </row>
    <row r="361" spans="1:5" x14ac:dyDescent="0.25">
      <c r="A361" t="str">
        <f ca="1">SUBSTITUTE(OFFSET(Relatórios!$A$1,ROW()-1,),"-","_")</f>
        <v>TP_041/2017</v>
      </c>
      <c r="B361" t="str">
        <f ca="1">IF(OFFSET(Relatórios!$H$1,ROW()-1,)=0,"",OFFSET(Relatórios!$H$1,ROW()-1,))</f>
        <v>Relatório da Comissão de Avaliação</v>
      </c>
      <c r="C361" t="str">
        <f ca="1">IF(B361="","",OFFSET(Relatórios!$G$1,ROW()-1,)&amp;"º "&amp;B361)</f>
        <v>7º Relatório da Comissão de Avaliação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1" s="211" t="str">
        <f ca="1">IF(A361="","",IF(OFFSET(Relatórios!$K$1,ROW()-1,)=0,"",OFFSET(Relatórios!$K$1,ROW()-1,)))</f>
        <v>https://drive.google.com/file/d/1ChY7UaMIbCJ8CcQltgD5JXeP3eEOjyQ-/view</v>
      </c>
    </row>
    <row r="362" spans="1:5" x14ac:dyDescent="0.25">
      <c r="A362" t="str">
        <f ca="1">SUBSTITUTE(OFFSET(Relatórios!$A$1,ROW()-1,),"-","_")</f>
        <v>TP_041/2017</v>
      </c>
      <c r="B362" t="str">
        <f ca="1">IF(OFFSET(Relatórios!$H$1,ROW()-1,)=0,"",OFFSET(Relatórios!$H$1,ROW()-1,))</f>
        <v>Relatório de Monitoramento</v>
      </c>
      <c r="C362" t="str">
        <f ca="1">IF(B362="","",OFFSET(Relatórios!$G$1,ROW()-1,)&amp;"º "&amp;B362)</f>
        <v>7º Relatório de Monitoramento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2" s="211" t="str">
        <f ca="1">IF(A362="","",IF(OFFSET(Relatórios!$K$1,ROW()-1,)=0,"",OFFSET(Relatórios!$K$1,ROW()-1,)))</f>
        <v>https://drive.google.com/file/d/1IEFKatB7CT4uXMvAwPSbgYasBD8ZTmC8/view</v>
      </c>
    </row>
    <row r="363" spans="1:5" x14ac:dyDescent="0.25">
      <c r="A363" t="str">
        <f ca="1">SUBSTITUTE(OFFSET(Relatórios!$A$1,ROW()-1,),"-","_")</f>
        <v>TP_041/2017</v>
      </c>
      <c r="B363" t="str">
        <f ca="1">IF(OFFSET(Relatórios!$H$1,ROW()-1,)=0,"",OFFSET(Relatórios!$H$1,ROW()-1,))</f>
        <v>Relatório Gerencial de Resultados</v>
      </c>
      <c r="C363" t="str">
        <f ca="1">IF(B363="","",OFFSET(Relatórios!$G$1,ROW()-1,)&amp;"º "&amp;B363)</f>
        <v>7º Relatório Gerencial de Resultados</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3" s="211" t="str">
        <f ca="1">IF(A363="","",IF(OFFSET(Relatórios!$K$1,ROW()-1,)=0,"",OFFSET(Relatórios!$K$1,ROW()-1,)))</f>
        <v>https://drive.google.com/file/d/1uxhWn9DZtHxzQCVytm8Kc1PVjPiHIlyL/view</v>
      </c>
    </row>
    <row r="364" spans="1:5" x14ac:dyDescent="0.25">
      <c r="A364" t="str">
        <f ca="1">SUBSTITUTE(OFFSET(Relatórios!$A$1,ROW()-1,),"-","_")</f>
        <v>TP_041/2017</v>
      </c>
      <c r="B364" t="str">
        <f ca="1">IF(OFFSET(Relatórios!$H$1,ROW()-1,)=0,"",OFFSET(Relatórios!$H$1,ROW()-1,))</f>
        <v>Relatório Gerencial Financeiro</v>
      </c>
      <c r="C364" t="str">
        <f ca="1">IF(B364="","",OFFSET(Relatórios!$G$1,ROW()-1,)&amp;"º "&amp;B364)</f>
        <v>7º Relatório Gerencial Financeiro</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4" s="211" t="str">
        <f ca="1">IF(A364="","",IF(OFFSET(Relatórios!$K$1,ROW()-1,)=0,"",OFFSET(Relatórios!$K$1,ROW()-1,)))</f>
        <v/>
      </c>
    </row>
    <row r="365" spans="1:5" x14ac:dyDescent="0.25">
      <c r="A365" t="str">
        <f ca="1">SUBSTITUTE(OFFSET(Relatórios!$A$1,ROW()-1,),"-","_")</f>
        <v>TP_041/2017</v>
      </c>
      <c r="B365" t="str">
        <f ca="1">IF(OFFSET(Relatórios!$H$1,ROW()-1,)=0,"",OFFSET(Relatórios!$H$1,ROW()-1,))</f>
        <v>Relatório da Comissão de Avaliação</v>
      </c>
      <c r="C365" t="str">
        <f ca="1">IF(B365="","",OFFSET(Relatórios!$G$1,ROW()-1,)&amp;"º "&amp;B365)</f>
        <v>8º Relatório da Comissão de Avaliação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5" s="211" t="str">
        <f ca="1">IF(A365="","",IF(OFFSET(Relatórios!$K$1,ROW()-1,)=0,"",OFFSET(Relatórios!$K$1,ROW()-1,)))</f>
        <v>https://drive.google.com/file/d/1CtB_A-4z_G2Cdkm5_MOz3aGxTDB4xpRK/view</v>
      </c>
    </row>
    <row r="366" spans="1:5" x14ac:dyDescent="0.25">
      <c r="A366" t="str">
        <f ca="1">SUBSTITUTE(OFFSET(Relatórios!$A$1,ROW()-1,),"-","_")</f>
        <v>TP_041/2017</v>
      </c>
      <c r="B366" t="str">
        <f ca="1">IF(OFFSET(Relatórios!$H$1,ROW()-1,)=0,"",OFFSET(Relatórios!$H$1,ROW()-1,))</f>
        <v>Relatório de Monitoramento</v>
      </c>
      <c r="C366" t="str">
        <f ca="1">IF(B366="","",OFFSET(Relatórios!$G$1,ROW()-1,)&amp;"º "&amp;B366)</f>
        <v>8º Relatório de Monitoramento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6" s="211" t="str">
        <f ca="1">IF(A366="","",IF(OFFSET(Relatórios!$K$1,ROW()-1,)=0,"",OFFSET(Relatórios!$K$1,ROW()-1,)))</f>
        <v>https://drive.google.com/file/d/1Xlz7ydhPA6KSZqIzSb6ONTmz1764H_ET/view</v>
      </c>
    </row>
    <row r="367" spans="1:5" x14ac:dyDescent="0.25">
      <c r="A367" t="str">
        <f ca="1">SUBSTITUTE(OFFSET(Relatórios!$A$1,ROW()-1,),"-","_")</f>
        <v>TP_041/2017</v>
      </c>
      <c r="B367" t="str">
        <f ca="1">IF(OFFSET(Relatórios!$H$1,ROW()-1,)=0,"",OFFSET(Relatórios!$H$1,ROW()-1,))</f>
        <v>Relatório Gerencial de Resultados</v>
      </c>
      <c r="C367" t="str">
        <f ca="1">IF(B367="","",OFFSET(Relatórios!$G$1,ROW()-1,)&amp;"º "&amp;B367)</f>
        <v>8º Relatório Gerencial de Resultados</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7" s="211" t="str">
        <f ca="1">IF(A367="","",IF(OFFSET(Relatórios!$K$1,ROW()-1,)=0,"",OFFSET(Relatórios!$K$1,ROW()-1,)))</f>
        <v>https://drive.google.com/file/d/1PfcrpZcggmXFIfRurroW7JJk90TWpjfc/view</v>
      </c>
    </row>
    <row r="368" spans="1:5" x14ac:dyDescent="0.25">
      <c r="A368" t="str">
        <f ca="1">SUBSTITUTE(OFFSET(Relatórios!$A$1,ROW()-1,),"-","_")</f>
        <v>TP_041/2017</v>
      </c>
      <c r="B368" t="str">
        <f ca="1">IF(OFFSET(Relatórios!$H$1,ROW()-1,)=0,"",OFFSET(Relatórios!$H$1,ROW()-1,))</f>
        <v>Relatório Gerencial Financeiro</v>
      </c>
      <c r="C368" t="str">
        <f ca="1">IF(B368="","",OFFSET(Relatórios!$G$1,ROW()-1,)&amp;"º "&amp;B368)</f>
        <v>8º Relatório Gerencial Financeiro</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8" s="211" t="str">
        <f ca="1">IF(A368="","",IF(OFFSET(Relatórios!$K$1,ROW()-1,)=0,"",OFFSET(Relatórios!$K$1,ROW()-1,)))</f>
        <v/>
      </c>
    </row>
    <row r="369" spans="1:5" x14ac:dyDescent="0.25">
      <c r="A369" t="str">
        <f ca="1">SUBSTITUTE(OFFSET(Relatórios!$A$1,ROW()-1,),"-","_")</f>
        <v>TP_041/2017</v>
      </c>
      <c r="B369" t="str">
        <f ca="1">IF(OFFSET(Relatórios!$H$1,ROW()-1,)=0,"",OFFSET(Relatórios!$H$1,ROW()-1,))</f>
        <v>Relatório da Comissão de Avaliação</v>
      </c>
      <c r="C369" t="str">
        <f ca="1">IF(B369="","",OFFSET(Relatórios!$G$1,ROW()-1,)&amp;"º "&amp;B369)</f>
        <v>9º Relatório da Comissão de Avaliação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69" s="211" t="str">
        <f ca="1">IF(A369="","",IF(OFFSET(Relatórios!$K$1,ROW()-1,)=0,"",OFFSET(Relatórios!$K$1,ROW()-1,)))</f>
        <v>https://drive.google.com/file/d/1dDpfV3KMBT3IP7HZ3-ydVTC5y_pmAQpz/view</v>
      </c>
    </row>
    <row r="370" spans="1:5" x14ac:dyDescent="0.25">
      <c r="A370" t="str">
        <f ca="1">SUBSTITUTE(OFFSET(Relatórios!$A$1,ROW()-1,),"-","_")</f>
        <v>TP_041/2017</v>
      </c>
      <c r="B370" t="str">
        <f ca="1">IF(OFFSET(Relatórios!$H$1,ROW()-1,)=0,"",OFFSET(Relatórios!$H$1,ROW()-1,))</f>
        <v>Relatório de Monitoramento</v>
      </c>
      <c r="C370" t="str">
        <f ca="1">IF(B370="","",OFFSET(Relatórios!$G$1,ROW()-1,)&amp;"º "&amp;B370)</f>
        <v>9º Relatório de Monitoramento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0" s="211" t="str">
        <f ca="1">IF(A370="","",IF(OFFSET(Relatórios!$K$1,ROW()-1,)=0,"",OFFSET(Relatórios!$K$1,ROW()-1,)))</f>
        <v/>
      </c>
    </row>
    <row r="371" spans="1:5" x14ac:dyDescent="0.25">
      <c r="A371" t="str">
        <f ca="1">SUBSTITUTE(OFFSET(Relatórios!$A$1,ROW()-1,),"-","_")</f>
        <v>TP_041/2017</v>
      </c>
      <c r="B371" t="str">
        <f ca="1">IF(OFFSET(Relatórios!$H$1,ROW()-1,)=0,"",OFFSET(Relatórios!$H$1,ROW()-1,))</f>
        <v>Relatório Gerencial de Resultados</v>
      </c>
      <c r="C371" t="str">
        <f ca="1">IF(B371="","",OFFSET(Relatórios!$G$1,ROW()-1,)&amp;"º "&amp;B371)</f>
        <v>9º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1" s="211" t="str">
        <f ca="1">IF(A371="","",IF(OFFSET(Relatórios!$K$1,ROW()-1,)=0,"",OFFSET(Relatórios!$K$1,ROW()-1,)))</f>
        <v>https://drive.google.com/file/d/1fjNtTJGA7tUWUd1AF9TnpdIQRhT8oYVK/view</v>
      </c>
    </row>
    <row r="372" spans="1:5" x14ac:dyDescent="0.25">
      <c r="A372" t="str">
        <f ca="1">SUBSTITUTE(OFFSET(Relatórios!$A$1,ROW()-1,),"-","_")</f>
        <v>TP_041/2017</v>
      </c>
      <c r="B372" t="str">
        <f ca="1">IF(OFFSET(Relatórios!$H$1,ROW()-1,)=0,"",OFFSET(Relatórios!$H$1,ROW()-1,))</f>
        <v>Relatório Gerencial Financeiro</v>
      </c>
      <c r="C372" t="str">
        <f ca="1">IF(B372="","",OFFSET(Relatórios!$G$1,ROW()-1,)&amp;"º "&amp;B372)</f>
        <v>9º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2" s="211" t="str">
        <f ca="1">IF(A372="","",IF(OFFSET(Relatórios!$K$1,ROW()-1,)=0,"",OFFSET(Relatórios!$K$1,ROW()-1,)))</f>
        <v/>
      </c>
    </row>
    <row r="373" spans="1:5" x14ac:dyDescent="0.25">
      <c r="A373" t="str">
        <f ca="1">SUBSTITUTE(OFFSET(Relatórios!$A$1,ROW()-1,),"-","_")</f>
        <v>TP_042/2017</v>
      </c>
      <c r="B373" t="str">
        <f ca="1">IF(OFFSET(Relatórios!$H$1,ROW()-1,)=0,"",OFFSET(Relatórios!$H$1,ROW()-1,))</f>
        <v>Relatório da Comissão de Avaliação</v>
      </c>
      <c r="C373" t="str">
        <f ca="1">IF(B373="","",OFFSET(Relatórios!$G$1,ROW()-1,)&amp;"º "&amp;B373)</f>
        <v>1º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3" s="211" t="str">
        <f ca="1">IF(A373="","",IF(OFFSET(Relatórios!$K$1,ROW()-1,)=0,"",OFFSET(Relatórios!$K$1,ROW()-1,)))</f>
        <v>http://homologa3.prodemge.gov.br/vaek/wp-content/uploads/2018/11/1%C2%BA-Relatorio-Comiss%C3%A3o-de-Avalia%C3%A7%C3%A3o-do-Termo-de-Parceria-n%C2%BA-42-DIPRO-1.566-kb-em-PDF.pdf</v>
      </c>
    </row>
    <row r="374" spans="1:5" x14ac:dyDescent="0.25">
      <c r="A374" t="str">
        <f ca="1">SUBSTITUTE(OFFSET(Relatórios!$A$1,ROW()-1,),"-","_")</f>
        <v>TP_042/2017</v>
      </c>
      <c r="B374" t="str">
        <f ca="1">IF(OFFSET(Relatórios!$H$1,ROW()-1,)=0,"",OFFSET(Relatórios!$H$1,ROW()-1,))</f>
        <v>Relatório de Monitoramento</v>
      </c>
      <c r="C374" t="str">
        <f ca="1">IF(B374="","",OFFSET(Relatórios!$G$1,ROW()-1,)&amp;"º "&amp;B374)</f>
        <v>1º Relatório de Monitoramento</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4" s="211" t="str">
        <f ca="1">IF(A374="","",IF(OFFSET(Relatórios!$K$1,ROW()-1,)=0,"",OFFSET(Relatórios!$K$1,ROW()-1,)))</f>
        <v/>
      </c>
    </row>
    <row r="375" spans="1:5" x14ac:dyDescent="0.25">
      <c r="A375" t="str">
        <f ca="1">SUBSTITUTE(OFFSET(Relatórios!$A$1,ROW()-1,),"-","_")</f>
        <v>TP_042/2017</v>
      </c>
      <c r="B375" t="str">
        <f ca="1">IF(OFFSET(Relatórios!$H$1,ROW()-1,)=0,"",OFFSET(Relatórios!$H$1,ROW()-1,))</f>
        <v>Relatório Financeiro</v>
      </c>
      <c r="C375" t="str">
        <f ca="1">IF(B375="","",OFFSET(Relatórios!$G$1,ROW()-1,)&amp;"º "&amp;B375)</f>
        <v>1º Relatório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5" s="211" t="str">
        <f ca="1">IF(A375="","",IF(OFFSET(Relatórios!$K$1,ROW()-1,)=0,"",OFFSET(Relatórios!$K$1,ROW()-1,)))</f>
        <v>http://homologa3.prodemge.gov.br/vaek/wp-content/uploads/2018/11/1%C2%BA-Relatorio-Gerencial-Financeiro-do-Termo-de-Parceria-n%C2%BA-42-DIPRO-7.733-KB-em-PDF.pdf</v>
      </c>
    </row>
    <row r="376" spans="1:5" x14ac:dyDescent="0.25">
      <c r="A376" t="str">
        <f ca="1">SUBSTITUTE(OFFSET(Relatórios!$A$1,ROW()-1,),"-","_")</f>
        <v>TP_042/2017</v>
      </c>
      <c r="B376" t="str">
        <f ca="1">IF(OFFSET(Relatórios!$H$1,ROW()-1,)=0,"",OFFSET(Relatórios!$H$1,ROW()-1,))</f>
        <v>Relatório Gerencial de Resultados</v>
      </c>
      <c r="C376" t="str">
        <f ca="1">IF(B376="","",OFFSET(Relatórios!$G$1,ROW()-1,)&amp;"º "&amp;B376)</f>
        <v>1º Relatório Gerencial de Resultados</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6" s="211" t="str">
        <f ca="1">IF(A376="","",IF(OFFSET(Relatórios!$K$1,ROW()-1,)=0,"",OFFSET(Relatórios!$K$1,ROW()-1,)))</f>
        <v>http://homologa3.prodemge.gov.br/vaek/wp-content/uploads/2018/11/1%C2%BA-Relatorio-Gerencial-de-Resultados-do-Termo-de-Parceria-n%C2%BA-42-DIPRO-6.178-kb-em-PDF.pdf</v>
      </c>
    </row>
    <row r="377" spans="1:5" x14ac:dyDescent="0.25">
      <c r="A377" t="str">
        <f ca="1">SUBSTITUTE(OFFSET(Relatórios!$A$1,ROW()-1,),"-","_")</f>
        <v>TP_042/2017</v>
      </c>
      <c r="B377" t="str">
        <f ca="1">IF(OFFSET(Relatórios!$H$1,ROW()-1,)=0,"",OFFSET(Relatórios!$H$1,ROW()-1,))</f>
        <v>Relatório da Comissão de Avaliação</v>
      </c>
      <c r="C377" t="str">
        <f ca="1">IF(B377="","",OFFSET(Relatórios!$G$1,ROW()-1,)&amp;"º "&amp;B377)</f>
        <v>2º Relatório da Comissão de Avaliação</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7" s="211" t="str">
        <f ca="1">IF(A377="","",IF(OFFSET(Relatórios!$K$1,ROW()-1,)=0,"",OFFSET(Relatórios!$K$1,ROW()-1,)))</f>
        <v>http://homologa3.prodemge.gov.br/vaek/wp-content/uploads/2018/11/2%C2%BA-Relat%C3%B3rio-da-Comiss%C3%A3o-de-Avalia%C3%A7%C3%A3o-Termo-de-Parceria-n%C2%BA-42-DIPRO-16-MB-em-PDF.pdf</v>
      </c>
    </row>
    <row r="378" spans="1:5" x14ac:dyDescent="0.25">
      <c r="A378" t="str">
        <f ca="1">SUBSTITUTE(OFFSET(Relatórios!$A$1,ROW()-1,),"-","_")</f>
        <v>TP_042/2017</v>
      </c>
      <c r="B378" t="str">
        <f ca="1">IF(OFFSET(Relatórios!$H$1,ROW()-1,)=0,"",OFFSET(Relatórios!$H$1,ROW()-1,))</f>
        <v>Relatório de Monitoramento</v>
      </c>
      <c r="C378" t="str">
        <f ca="1">IF(B378="","",OFFSET(Relatórios!$G$1,ROW()-1,)&amp;"º "&amp;B378)</f>
        <v>2º Relatório de Monitoramento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8" s="211" t="str">
        <f ca="1">IF(A378="","",IF(OFFSET(Relatórios!$K$1,ROW()-1,)=0,"",OFFSET(Relatórios!$K$1,ROW()-1,)))</f>
        <v/>
      </c>
    </row>
    <row r="379" spans="1:5" x14ac:dyDescent="0.25">
      <c r="A379" t="str">
        <f ca="1">SUBSTITUTE(OFFSET(Relatórios!$A$1,ROW()-1,),"-","_")</f>
        <v>TP_042/2017</v>
      </c>
      <c r="B379" t="str">
        <f ca="1">IF(OFFSET(Relatórios!$H$1,ROW()-1,)=0,"",OFFSET(Relatórios!$H$1,ROW()-1,))</f>
        <v>Relatório Financeiro</v>
      </c>
      <c r="C379" t="str">
        <f ca="1">IF(B379="","",OFFSET(Relatórios!$G$1,ROW()-1,)&amp;"º "&amp;B379)</f>
        <v>2º Relatório Financeiro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9" s="211" t="str">
        <f ca="1">IF(A379="","",IF(OFFSET(Relatórios!$K$1,ROW()-1,)=0,"",OFFSET(Relatórios!$K$1,ROW()-1,)))</f>
        <v>http://homologa3.prodemge.gov.br/vaek/wp-content/uploads/2018/11/2%C2%BA-Relat%C3%B3rio-Gerencial-Financeiro-Termo-de-Parceria-n%C2%BA-42-DIPRO-4-MB-em-PDF.pdf</v>
      </c>
    </row>
    <row r="380" spans="1:5" x14ac:dyDescent="0.25">
      <c r="A380" t="str">
        <f ca="1">SUBSTITUTE(OFFSET(Relatórios!$A$1,ROW()-1,),"-","_")</f>
        <v>TP_042/2017</v>
      </c>
      <c r="B380" t="str">
        <f ca="1">IF(OFFSET(Relatórios!$H$1,ROW()-1,)=0,"",OFFSET(Relatórios!$H$1,ROW()-1,))</f>
        <v>Relatório Gerencial de Resultados</v>
      </c>
      <c r="C380" t="str">
        <f ca="1">IF(B380="","",OFFSET(Relatórios!$G$1,ROW()-1,)&amp;"º "&amp;B380)</f>
        <v>2º Relatório Gerencial de Resultados</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0" s="211" t="str">
        <f ca="1">IF(A380="","",IF(OFFSET(Relatórios!$K$1,ROW()-1,)=0,"",OFFSET(Relatórios!$K$1,ROW()-1,)))</f>
        <v>http://homologa3.prodemge.gov.br/vaek/wp-content/uploads/2018/11/2%C2%BA-Relat%C3%B3rio-Gerencial-de-Resultados-Termo-de-Parceria-n%C2%BA-42-DIPRO-141-MB-em-PDF.pdf</v>
      </c>
    </row>
    <row r="381" spans="1:5" x14ac:dyDescent="0.25">
      <c r="A381" t="str">
        <f ca="1">SUBSTITUTE(OFFSET(Relatórios!$A$1,ROW()-1,),"-","_")</f>
        <v>TP_042/2017</v>
      </c>
      <c r="B381" t="str">
        <f ca="1">IF(OFFSET(Relatórios!$H$1,ROW()-1,)=0,"",OFFSET(Relatórios!$H$1,ROW()-1,))</f>
        <v>Relatório da Comissão de Avaliação</v>
      </c>
      <c r="C381" t="str">
        <f ca="1">IF(B381="","",OFFSET(Relatórios!$G$1,ROW()-1,)&amp;"º "&amp;B381)</f>
        <v>3º Relatório da Comissão de Avaliação</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1" s="211" t="str">
        <f ca="1">IF(A381="","",IF(OFFSET(Relatórios!$K$1,ROW()-1,)=0,"",OFFSET(Relatórios!$K$1,ROW()-1,)))</f>
        <v>http://homologa3.prodemge.gov.br/vaek/wp-content/uploads/2018/11/Retifica%C3%A7%C3%A3o-3%C2%BA-Relat%C3%B3rio-da-Comiss%C3%A3o-de-Avalia%C3%A7%C3%A3o-Termo-de-Parceria-n%C2%BA-42-DIPRO-12.724KB-em-PDF.pdf</v>
      </c>
    </row>
    <row r="382" spans="1:5" x14ac:dyDescent="0.25">
      <c r="A382" t="str">
        <f ca="1">SUBSTITUTE(OFFSET(Relatórios!$A$1,ROW()-1,),"-","_")</f>
        <v>TP_042/2017</v>
      </c>
      <c r="B382" t="str">
        <f ca="1">IF(OFFSET(Relatórios!$H$1,ROW()-1,)=0,"",OFFSET(Relatórios!$H$1,ROW()-1,))</f>
        <v>Relatório de Monitoramento</v>
      </c>
      <c r="C382" t="str">
        <f ca="1">IF(B382="","",OFFSET(Relatórios!$G$1,ROW()-1,)&amp;"º "&amp;B382)</f>
        <v>3º Relatório de Monitoramento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2" s="211" t="str">
        <f ca="1">IF(A382="","",IF(OFFSET(Relatórios!$K$1,ROW()-1,)=0,"",OFFSET(Relatórios!$K$1,ROW()-1,)))</f>
        <v/>
      </c>
    </row>
    <row r="383" spans="1:5" x14ac:dyDescent="0.25">
      <c r="A383" t="str">
        <f ca="1">SUBSTITUTE(OFFSET(Relatórios!$A$1,ROW()-1,),"-","_")</f>
        <v>TP_042/2017</v>
      </c>
      <c r="B383" t="str">
        <f ca="1">IF(OFFSET(Relatórios!$H$1,ROW()-1,)=0,"",OFFSET(Relatórios!$H$1,ROW()-1,))</f>
        <v>Relatório Financeiro</v>
      </c>
      <c r="C383" t="str">
        <f ca="1">IF(B383="","",OFFSET(Relatórios!$G$1,ROW()-1,)&amp;"º "&amp;B383)</f>
        <v>3º Relatório Financeiro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3" s="211" t="str">
        <f ca="1">IF(A383="","",IF(OFFSET(Relatórios!$K$1,ROW()-1,)=0,"",OFFSET(Relatórios!$K$1,ROW()-1,)))</f>
        <v>http://homologa3.prodemge.gov.br/vaek/wp-content/uploads/2018/11/3%C2%B0-Relat%C3%B3rio-Gerencial-Financeiro-Termo-de-Parceria-n%C2%BA42-DIPRO-11.959KB-em-PDF.pdf</v>
      </c>
    </row>
    <row r="384" spans="1:5" x14ac:dyDescent="0.25">
      <c r="A384" t="str">
        <f ca="1">SUBSTITUTE(OFFSET(Relatórios!$A$1,ROW()-1,),"-","_")</f>
        <v>TP_042/2017</v>
      </c>
      <c r="B384" t="str">
        <f ca="1">IF(OFFSET(Relatórios!$H$1,ROW()-1,)=0,"",OFFSET(Relatórios!$H$1,ROW()-1,))</f>
        <v>Relatório Gerencial de Resultados</v>
      </c>
      <c r="C384" t="str">
        <f ca="1">IF(B384="","",OFFSET(Relatórios!$G$1,ROW()-1,)&amp;"º "&amp;B384)</f>
        <v>3º Relatório Gerencial de Resultados</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4" s="211" t="str">
        <f ca="1">IF(A384="","",IF(OFFSET(Relatórios!$K$1,ROW()-1,)=0,"",OFFSET(Relatórios!$K$1,ROW()-1,)))</f>
        <v>http://homologa3.prodemge.gov.br/vaek/wp-content/uploads/2018/11/3%C2%B0-Relat%C3%B3rio-Gerencial-de-Resultados-Termo-de-Parceria-n%C2%BA-42-DIPRO-48.910KB-em-PDF.pdf</v>
      </c>
    </row>
    <row r="385" spans="1:5" x14ac:dyDescent="0.25">
      <c r="A385" t="str">
        <f ca="1">SUBSTITUTE(OFFSET(Relatórios!$A$1,ROW()-1,),"-","_")</f>
        <v>TP_042/2017</v>
      </c>
      <c r="B385" t="str">
        <f ca="1">IF(OFFSET(Relatórios!$H$1,ROW()-1,)=0,"",OFFSET(Relatórios!$H$1,ROW()-1,))</f>
        <v>Relatório da Comissão de Avaliação</v>
      </c>
      <c r="C385" t="str">
        <f ca="1">IF(B385="","",OFFSET(Relatórios!$G$1,ROW()-1,)&amp;"º "&amp;B385)</f>
        <v>4º Relatório da Comissão de Avaliação</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5" s="211" t="str">
        <f ca="1">IF(A385="","",IF(OFFSET(Relatórios!$K$1,ROW()-1,)=0,"",OFFSET(Relatórios!$K$1,ROW()-1,)))</f>
        <v>http://homologa3.prodemge.gov.br/vaek/wp-content/uploads/2018/11/4%C2%B0-Relat%C3%B3rio-da-Comiss%C3%A3o-de-Avalia%C3%A7%C3%A3o-Termo-de-Parceria-n%C2%BA-42-DIPRO-601-kb-em-PDF.pdf</v>
      </c>
    </row>
    <row r="386" spans="1:5" x14ac:dyDescent="0.25">
      <c r="A386" t="str">
        <f ca="1">SUBSTITUTE(OFFSET(Relatórios!$A$1,ROW()-1,),"-","_")</f>
        <v>TP_042/2017</v>
      </c>
      <c r="B386" t="str">
        <f ca="1">IF(OFFSET(Relatórios!$H$1,ROW()-1,)=0,"",OFFSET(Relatórios!$H$1,ROW()-1,))</f>
        <v>Relatório de Monitoramento</v>
      </c>
      <c r="C386" t="str">
        <f ca="1">IF(B386="","",OFFSET(Relatórios!$G$1,ROW()-1,)&amp;"º "&amp;B386)</f>
        <v>4º Relatório de Monitoramento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6" s="211" t="str">
        <f ca="1">IF(A386="","",IF(OFFSET(Relatórios!$K$1,ROW()-1,)=0,"",OFFSET(Relatórios!$K$1,ROW()-1,)))</f>
        <v/>
      </c>
    </row>
    <row r="387" spans="1:5" x14ac:dyDescent="0.25">
      <c r="A387" t="str">
        <f ca="1">SUBSTITUTE(OFFSET(Relatórios!$A$1,ROW()-1,),"-","_")</f>
        <v>TP_042/2017</v>
      </c>
      <c r="B387" t="str">
        <f ca="1">IF(OFFSET(Relatórios!$H$1,ROW()-1,)=0,"",OFFSET(Relatórios!$H$1,ROW()-1,))</f>
        <v>Relatório Financeiro</v>
      </c>
      <c r="C387" t="str">
        <f ca="1">IF(B387="","",OFFSET(Relatórios!$G$1,ROW()-1,)&amp;"º "&amp;B387)</f>
        <v>4º Relatório Financeiro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7" s="211" t="str">
        <f ca="1">IF(A387="","",IF(OFFSET(Relatórios!$K$1,ROW()-1,)=0,"",OFFSET(Relatórios!$K$1,ROW()-1,)))</f>
        <v>http://homologa3.prodemge.gov.br/vaek/wp-content/uploads/2018/11/4%C2%B0-Relat%C3%B3rio-Gerencial-Financeiro-Termo-de-Parceria-n%C2%BA-42-DIPRO-57-MB-em-PDF.pdf</v>
      </c>
    </row>
    <row r="388" spans="1:5" x14ac:dyDescent="0.25">
      <c r="A388" t="str">
        <f ca="1">SUBSTITUTE(OFFSET(Relatórios!$A$1,ROW()-1,),"-","_")</f>
        <v>TP_042/2017</v>
      </c>
      <c r="B388" t="str">
        <f ca="1">IF(OFFSET(Relatórios!$H$1,ROW()-1,)=0,"",OFFSET(Relatórios!$H$1,ROW()-1,))</f>
        <v>Relatório Gerencial de Resultados</v>
      </c>
      <c r="C388" t="str">
        <f ca="1">IF(B388="","",OFFSET(Relatórios!$G$1,ROW()-1,)&amp;"º "&amp;B388)</f>
        <v>4º Relatório Gerencial de Resultados</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8" s="211" t="str">
        <f ca="1">IF(A388="","",IF(OFFSET(Relatórios!$K$1,ROW()-1,)=0,"",OFFSET(Relatórios!$K$1,ROW()-1,)))</f>
        <v>http://homologa3.prodemge.gov.br/vaek/wp-content/uploads/2018/11/4%C2%B0-Relat%C3%B3rio-Gerencial-de-Resultados-Termo-de-Parceria-n%C2%BA-42-DIPRO-16.67-MB-em-PDF.pdf</v>
      </c>
    </row>
    <row r="389" spans="1:5" x14ac:dyDescent="0.25">
      <c r="A389" t="str">
        <f ca="1">SUBSTITUTE(OFFSET(Relatórios!$A$1,ROW()-1,),"-","_")</f>
        <v>TP_042/2017</v>
      </c>
      <c r="B389" t="str">
        <f ca="1">IF(OFFSET(Relatórios!$H$1,ROW()-1,)=0,"",OFFSET(Relatórios!$H$1,ROW()-1,))</f>
        <v>Relatório da Comissão de Avaliação</v>
      </c>
      <c r="C389" t="str">
        <f ca="1">IF(B389="","",OFFSET(Relatórios!$G$1,ROW()-1,)&amp;"º "&amp;B389)</f>
        <v>5º Relatório da Comissão de Avaliação</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89" s="211" t="str">
        <f ca="1">IF(A389="","",IF(OFFSET(Relatórios!$K$1,ROW()-1,)=0,"",OFFSET(Relatórios!$K$1,ROW()-1,)))</f>
        <v>http://fcs.mg.gov.br/wp-content/uploads/2019/01/5__Relatorio_Comissao_de_Avaliacao_TP0422017-compressed.pdf</v>
      </c>
    </row>
    <row r="390" spans="1:5" x14ac:dyDescent="0.25">
      <c r="A390" t="str">
        <f ca="1">SUBSTITUTE(OFFSET(Relatórios!$A$1,ROW()-1,),"-","_")</f>
        <v>TP_042/2017</v>
      </c>
      <c r="B390" t="str">
        <f ca="1">IF(OFFSET(Relatórios!$H$1,ROW()-1,)=0,"",OFFSET(Relatórios!$H$1,ROW()-1,))</f>
        <v>Relatório de Monitoramento</v>
      </c>
      <c r="C390" t="str">
        <f ca="1">IF(B390="","",OFFSET(Relatórios!$G$1,ROW()-1,)&amp;"º "&amp;B390)</f>
        <v>5º Relatório de Monitoramento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0" s="211" t="str">
        <f ca="1">IF(A390="","",IF(OFFSET(Relatórios!$K$1,ROW()-1,)=0,"",OFFSET(Relatórios!$K$1,ROW()-1,)))</f>
        <v/>
      </c>
    </row>
    <row r="391" spans="1:5" x14ac:dyDescent="0.25">
      <c r="A391" t="str">
        <f ca="1">SUBSTITUTE(OFFSET(Relatórios!$A$1,ROW()-1,),"-","_")</f>
        <v>TP_042/2017</v>
      </c>
      <c r="B391" t="str">
        <f ca="1">IF(OFFSET(Relatórios!$H$1,ROW()-1,)=0,"",OFFSET(Relatórios!$H$1,ROW()-1,))</f>
        <v>Relatório Financeiro</v>
      </c>
      <c r="C391" t="str">
        <f ca="1">IF(B391="","",OFFSET(Relatórios!$G$1,ROW()-1,)&amp;"º "&amp;B391)</f>
        <v>5º Relatório Financeiro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1" s="211" t="str">
        <f ca="1">IF(A391="","",IF(OFFSET(Relatórios!$K$1,ROW()-1,)=0,"",OFFSET(Relatórios!$K$1,ROW()-1,)))</f>
        <v>https://drive.google.com/file/d/1gCU8CCTtnFKgjOd5OfL54kp0ERqT0qRn/view</v>
      </c>
    </row>
    <row r="392" spans="1:5" x14ac:dyDescent="0.25">
      <c r="A392" t="str">
        <f ca="1">SUBSTITUTE(OFFSET(Relatórios!$A$1,ROW()-1,),"-","_")</f>
        <v>TP_042/2017</v>
      </c>
      <c r="B392" t="str">
        <f ca="1">IF(OFFSET(Relatórios!$H$1,ROW()-1,)=0,"",OFFSET(Relatórios!$H$1,ROW()-1,))</f>
        <v>Relatório Gerencial de Resultados</v>
      </c>
      <c r="C392" t="str">
        <f ca="1">IF(B392="","",OFFSET(Relatórios!$G$1,ROW()-1,)&amp;"º "&amp;B392)</f>
        <v>5º Relatório Gerencial de Resultados</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2" s="211" t="str">
        <f ca="1">IF(A392="","",IF(OFFSET(Relatórios!$K$1,ROW()-1,)=0,"",OFFSET(Relatórios!$K$1,ROW()-1,)))</f>
        <v>https://drive.google.com/file/d/1hKXnj7TTFxVWrbVcsPJV9cvy2ydYWech/view</v>
      </c>
    </row>
    <row r="393" spans="1:5" x14ac:dyDescent="0.25">
      <c r="A393" t="str">
        <f ca="1">SUBSTITUTE(OFFSET(Relatórios!$A$1,ROW()-1,),"-","_")</f>
        <v>TP_042/2017</v>
      </c>
      <c r="B393" t="str">
        <f ca="1">IF(OFFSET(Relatórios!$H$1,ROW()-1,)=0,"",OFFSET(Relatórios!$H$1,ROW()-1,))</f>
        <v>Relatório da Comissão de Avaliação</v>
      </c>
      <c r="C393" t="str">
        <f ca="1">IF(B393="","",OFFSET(Relatórios!$G$1,ROW()-1,)&amp;"º "&amp;B393)</f>
        <v>6º Relatório da Comissão de Avaliação</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3" s="211" t="str">
        <f ca="1">IF(A393="","",IF(OFFSET(Relatórios!$K$1,ROW()-1,)=0,"",OFFSET(Relatórios!$K$1,ROW()-1,)))</f>
        <v>https://drive.google.com/file/d/1YXCAQvTwC8t7AfFz0MzZJeMDFbDdttRe/view</v>
      </c>
    </row>
    <row r="394" spans="1:5" x14ac:dyDescent="0.25">
      <c r="A394" t="str">
        <f ca="1">SUBSTITUTE(OFFSET(Relatórios!$A$1,ROW()-1,),"-","_")</f>
        <v>TP_042/2017</v>
      </c>
      <c r="B394" t="str">
        <f ca="1">IF(OFFSET(Relatórios!$H$1,ROW()-1,)=0,"",OFFSET(Relatórios!$H$1,ROW()-1,))</f>
        <v>Relatório de Monitoramento</v>
      </c>
      <c r="C394" t="str">
        <f ca="1">IF(B394="","",OFFSET(Relatórios!$G$1,ROW()-1,)&amp;"º "&amp;B394)</f>
        <v>6º Relatório de Monitoramento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4" s="211" t="str">
        <f ca="1">IF(A394="","",IF(OFFSET(Relatórios!$K$1,ROW()-1,)=0,"",OFFSET(Relatórios!$K$1,ROW()-1,)))</f>
        <v>https://drive.google.com/file/d/1XwBki5BL0Z6INEApj192R-RxRR7lQ77u/view</v>
      </c>
    </row>
    <row r="395" spans="1:5" x14ac:dyDescent="0.25">
      <c r="A395" t="str">
        <f ca="1">SUBSTITUTE(OFFSET(Relatórios!$A$1,ROW()-1,),"-","_")</f>
        <v>TP_042/2017</v>
      </c>
      <c r="B395" t="str">
        <f ca="1">IF(OFFSET(Relatórios!$H$1,ROW()-1,)=0,"",OFFSET(Relatórios!$H$1,ROW()-1,))</f>
        <v>Relatório Financeiro</v>
      </c>
      <c r="C395" t="str">
        <f ca="1">IF(B395="","",OFFSET(Relatórios!$G$1,ROW()-1,)&amp;"º "&amp;B395)</f>
        <v>6º Relatório Financeiro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5" s="211" t="str">
        <f ca="1">IF(A395="","",IF(OFFSET(Relatórios!$K$1,ROW()-1,)=0,"",OFFSET(Relatórios!$K$1,ROW()-1,)))</f>
        <v/>
      </c>
    </row>
    <row r="396" spans="1:5" x14ac:dyDescent="0.25">
      <c r="A396" t="str">
        <f ca="1">SUBSTITUTE(OFFSET(Relatórios!$A$1,ROW()-1,),"-","_")</f>
        <v>TP_042/2017</v>
      </c>
      <c r="B396" t="str">
        <f ca="1">IF(OFFSET(Relatórios!$H$1,ROW()-1,)=0,"",OFFSET(Relatórios!$H$1,ROW()-1,))</f>
        <v>Relatório Gerencial de Resultados</v>
      </c>
      <c r="C396" t="str">
        <f ca="1">IF(B396="","",OFFSET(Relatórios!$G$1,ROW()-1,)&amp;"º "&amp;B396)</f>
        <v>6º Relatório Gerencial de Resultados</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6" s="211" t="str">
        <f ca="1">IF(A396="","",IF(OFFSET(Relatórios!$K$1,ROW()-1,)=0,"",OFFSET(Relatórios!$K$1,ROW()-1,)))</f>
        <v>https://drive.google.com/file/d/1iEKNz0mhPWNJb-fUQAP6hEMZvG0O9kfa/view</v>
      </c>
    </row>
    <row r="397" spans="1:5" x14ac:dyDescent="0.25">
      <c r="A397" t="str">
        <f ca="1">SUBSTITUTE(OFFSET(Relatórios!$A$1,ROW()-1,),"-","_")</f>
        <v>TP_042/2017</v>
      </c>
      <c r="B397" t="str">
        <f ca="1">IF(OFFSET(Relatórios!$H$1,ROW()-1,)=0,"",OFFSET(Relatórios!$H$1,ROW()-1,))</f>
        <v>Relatório da Comissão de Avaliação</v>
      </c>
      <c r="C397" t="str">
        <f ca="1">IF(B397="","",OFFSET(Relatórios!$G$1,ROW()-1,)&amp;"º "&amp;B397)</f>
        <v>7º Relatório da Comissão de Avaliação</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1" t="str">
        <f ca="1">IF(A397="","",IF(OFFSET(Relatórios!$K$1,ROW()-1,)=0,"",OFFSET(Relatórios!$K$1,ROW()-1,)))</f>
        <v>https://drive.google.com/file/d/1V80a9A91xUEv6QNL5PxIqOlWxTlHJw3I/view</v>
      </c>
    </row>
    <row r="398" spans="1:5" x14ac:dyDescent="0.25">
      <c r="A398" t="str">
        <f ca="1">SUBSTITUTE(OFFSET(Relatórios!$A$1,ROW()-1,),"-","_")</f>
        <v>TP_042/2017</v>
      </c>
      <c r="B398" t="str">
        <f ca="1">IF(OFFSET(Relatórios!$H$1,ROW()-1,)=0,"",OFFSET(Relatórios!$H$1,ROW()-1,))</f>
        <v>Relatório de Monitoramento</v>
      </c>
      <c r="C398" t="str">
        <f ca="1">IF(B398="","",OFFSET(Relatórios!$G$1,ROW()-1,)&amp;"º "&amp;B398)</f>
        <v>7º Relatório de Monitoramento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1" t="str">
        <f ca="1">IF(A398="","",IF(OFFSET(Relatórios!$K$1,ROW()-1,)=0,"",OFFSET(Relatórios!$K$1,ROW()-1,)))</f>
        <v>https://drive.google.com/file/d/1TCiXd2dIH1TZr-vZsrVUpqCWZip2H9UQ/view</v>
      </c>
    </row>
    <row r="399" spans="1:5" x14ac:dyDescent="0.25">
      <c r="A399" t="str">
        <f ca="1">SUBSTITUTE(OFFSET(Relatórios!$A$1,ROW()-1,),"-","_")</f>
        <v>TP_042/2017</v>
      </c>
      <c r="B399" t="str">
        <f ca="1">IF(OFFSET(Relatórios!$H$1,ROW()-1,)=0,"",OFFSET(Relatórios!$H$1,ROW()-1,))</f>
        <v>Relatório Financeiro</v>
      </c>
      <c r="C399" t="str">
        <f ca="1">IF(B399="","",OFFSET(Relatórios!$G$1,ROW()-1,)&amp;"º "&amp;B399)</f>
        <v>7º Relatório Financeiro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9" s="211" t="str">
        <f ca="1">IF(A399="","",IF(OFFSET(Relatórios!$K$1,ROW()-1,)=0,"",OFFSET(Relatórios!$K$1,ROW()-1,)))</f>
        <v/>
      </c>
    </row>
    <row r="400" spans="1:5" x14ac:dyDescent="0.25">
      <c r="A400" t="str">
        <f ca="1">SUBSTITUTE(OFFSET(Relatórios!$A$1,ROW()-1,),"-","_")</f>
        <v>TP_042/2017</v>
      </c>
      <c r="B400" t="str">
        <f ca="1">IF(OFFSET(Relatórios!$H$1,ROW()-1,)=0,"",OFFSET(Relatórios!$H$1,ROW()-1,))</f>
        <v>Relatório Gerencial de Resultados</v>
      </c>
      <c r="C400" t="str">
        <f ca="1">IF(B400="","",OFFSET(Relatórios!$G$1,ROW()-1,)&amp;"º "&amp;B400)</f>
        <v>7º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0" s="211" t="str">
        <f ca="1">IF(A400="","",IF(OFFSET(Relatórios!$K$1,ROW()-1,)=0,"",OFFSET(Relatórios!$K$1,ROW()-1,)))</f>
        <v>https://drive.google.com/file/d/1qHFLlQBSIZFfWcDGULxlhddcwjPqjq-u/view</v>
      </c>
    </row>
    <row r="401" spans="1:5" x14ac:dyDescent="0.25">
      <c r="A401" t="str">
        <f ca="1">SUBSTITUTE(OFFSET(Relatórios!$A$1,ROW()-1,),"-","_")</f>
        <v>TP_042/2017</v>
      </c>
      <c r="B401" t="str">
        <f ca="1">IF(OFFSET(Relatórios!$H$1,ROW()-1,)=0,"",OFFSET(Relatórios!$H$1,ROW()-1,))</f>
        <v>Relatório da Comissão de Avaliação</v>
      </c>
      <c r="C401" t="str">
        <f ca="1">IF(B401="","",OFFSET(Relatórios!$G$1,ROW()-1,)&amp;"º "&amp;B401)</f>
        <v>8º Relatório da Comissão de Avaliação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1" t="str">
        <f ca="1">IF(A401="","",IF(OFFSET(Relatórios!$K$1,ROW()-1,)=0,"",OFFSET(Relatórios!$K$1,ROW()-1,)))</f>
        <v>https://drive.google.com/file/d/1eHfidPbv8LCtgfEdJhOjiSsVVW7Pyr9J/view</v>
      </c>
    </row>
    <row r="402" spans="1:5" x14ac:dyDescent="0.25">
      <c r="A402" t="str">
        <f ca="1">SUBSTITUTE(OFFSET(Relatórios!$A$1,ROW()-1,),"-","_")</f>
        <v>TP_042/2017</v>
      </c>
      <c r="B402" t="str">
        <f ca="1">IF(OFFSET(Relatórios!$H$1,ROW()-1,)=0,"",OFFSET(Relatórios!$H$1,ROW()-1,))</f>
        <v>Relatório de Monitoramento</v>
      </c>
      <c r="C402" t="str">
        <f ca="1">IF(B402="","",OFFSET(Relatórios!$G$1,ROW()-1,)&amp;"º "&amp;B402)</f>
        <v>8º Relatório de Monitoramento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2" s="211" t="str">
        <f ca="1">IF(A402="","",IF(OFFSET(Relatórios!$K$1,ROW()-1,)=0,"",OFFSET(Relatórios!$K$1,ROW()-1,)))</f>
        <v>https://drive.google.com/file/d/1UU4kflyFrj1B3A5gFJG9NEq2fZTeQijX/view</v>
      </c>
    </row>
    <row r="403" spans="1:5" x14ac:dyDescent="0.25">
      <c r="A403" t="str">
        <f ca="1">SUBSTITUTE(OFFSET(Relatórios!$A$1,ROW()-1,),"-","_")</f>
        <v>TP_042/2017</v>
      </c>
      <c r="B403" t="str">
        <f ca="1">IF(OFFSET(Relatórios!$H$1,ROW()-1,)=0,"",OFFSET(Relatórios!$H$1,ROW()-1,))</f>
        <v>Relatório Financeiro</v>
      </c>
      <c r="C403" t="str">
        <f ca="1">IF(B403="","",OFFSET(Relatórios!$G$1,ROW()-1,)&amp;"º "&amp;B403)</f>
        <v>8º Relatório Financeiro</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3" s="211" t="str">
        <f ca="1">IF(A403="","",IF(OFFSET(Relatórios!$K$1,ROW()-1,)=0,"",OFFSET(Relatórios!$K$1,ROW()-1,)))</f>
        <v/>
      </c>
    </row>
    <row r="404" spans="1:5" x14ac:dyDescent="0.25">
      <c r="A404" t="str">
        <f ca="1">SUBSTITUTE(OFFSET(Relatórios!$A$1,ROW()-1,),"-","_")</f>
        <v>TP_042/2017</v>
      </c>
      <c r="B404" t="str">
        <f ca="1">IF(OFFSET(Relatórios!$H$1,ROW()-1,)=0,"",OFFSET(Relatórios!$H$1,ROW()-1,))</f>
        <v>Relatório Gerencial de Resultados</v>
      </c>
      <c r="C404" t="str">
        <f ca="1">IF(B404="","",OFFSET(Relatórios!$G$1,ROW()-1,)&amp;"º "&amp;B404)</f>
        <v>8º Relatório Gerencial de Resultados</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4" s="211" t="str">
        <f ca="1">IF(A404="","",IF(OFFSET(Relatórios!$K$1,ROW()-1,)=0,"",OFFSET(Relatórios!$K$1,ROW()-1,)))</f>
        <v>https://drive.google.com/file/d/1Oe0TPxyVmCF1fdFK-kr8zVZ24aU6_Vns/view</v>
      </c>
    </row>
    <row r="405" spans="1:5" x14ac:dyDescent="0.25">
      <c r="A405" t="str">
        <f ca="1">SUBSTITUTE(OFFSET(Relatórios!$A$1,ROW()-1,),"-","_")</f>
        <v>TP_042/2017</v>
      </c>
      <c r="B405" t="str">
        <f ca="1">IF(OFFSET(Relatórios!$H$1,ROW()-1,)=0,"",OFFSET(Relatórios!$H$1,ROW()-1,))</f>
        <v>Relatório da Comissão de Avaliação</v>
      </c>
      <c r="C405" t="str">
        <f ca="1">IF(B405="","",OFFSET(Relatórios!$G$1,ROW()-1,)&amp;"º "&amp;B405)</f>
        <v>9º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5" s="211" t="str">
        <f ca="1">IF(A405="","",IF(OFFSET(Relatórios!$K$1,ROW()-1,)=0,"",OFFSET(Relatórios!$K$1,ROW()-1,)))</f>
        <v>https://drive.google.com/file/d/19AmCPN5r4PWLYEe0GnLnquLTl38dfYU4/view</v>
      </c>
    </row>
    <row r="406" spans="1:5" x14ac:dyDescent="0.25">
      <c r="A406" t="str">
        <f ca="1">SUBSTITUTE(OFFSET(Relatórios!$A$1,ROW()-1,),"-","_")</f>
        <v>TP_042/2017</v>
      </c>
      <c r="B406" t="str">
        <f ca="1">IF(OFFSET(Relatórios!$H$1,ROW()-1,)=0,"",OFFSET(Relatórios!$H$1,ROW()-1,))</f>
        <v>Relatório de Monitoramento</v>
      </c>
      <c r="C406" t="str">
        <f ca="1">IF(B406="","",OFFSET(Relatórios!$G$1,ROW()-1,)&amp;"º "&amp;B406)</f>
        <v>9º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6" s="211" t="str">
        <f ca="1">IF(A406="","",IF(OFFSET(Relatórios!$K$1,ROW()-1,)=0,"",OFFSET(Relatórios!$K$1,ROW()-1,)))</f>
        <v>https://drive.google.com/file/d/1--y75_YFPyHVy6q6bdNSVxIn8oO535cv/view</v>
      </c>
    </row>
    <row r="407" spans="1:5" x14ac:dyDescent="0.25">
      <c r="A407" t="str">
        <f ca="1">SUBSTITUTE(OFFSET(Relatórios!$A$1,ROW()-1,),"-","_")</f>
        <v>TP_042/2017</v>
      </c>
      <c r="B407" t="str">
        <f ca="1">IF(OFFSET(Relatórios!$H$1,ROW()-1,)=0,"",OFFSET(Relatórios!$H$1,ROW()-1,))</f>
        <v>Relatório Financeiro</v>
      </c>
      <c r="C407" t="str">
        <f ca="1">IF(B407="","",OFFSET(Relatórios!$G$1,ROW()-1,)&amp;"º "&amp;B407)</f>
        <v>9º Relatório Financeiro</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7" s="211" t="str">
        <f ca="1">IF(A407="","",IF(OFFSET(Relatórios!$K$1,ROW()-1,)=0,"",OFFSET(Relatórios!$K$1,ROW()-1,)))</f>
        <v/>
      </c>
    </row>
    <row r="408" spans="1:5" x14ac:dyDescent="0.25">
      <c r="A408" t="str">
        <f ca="1">SUBSTITUTE(OFFSET(Relatórios!$A$1,ROW()-1,),"-","_")</f>
        <v>TP_042/2017</v>
      </c>
      <c r="B408" t="str">
        <f ca="1">IF(OFFSET(Relatórios!$H$1,ROW()-1,)=0,"",OFFSET(Relatórios!$H$1,ROW()-1,))</f>
        <v>Relatório Gerencial de Resultados</v>
      </c>
      <c r="C408" t="str">
        <f ca="1">IF(B408="","",OFFSET(Relatórios!$G$1,ROW()-1,)&amp;"º "&amp;B408)</f>
        <v>9º Relatório Gerencial de Resultados</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8" s="211" t="str">
        <f ca="1">IF(A408="","",IF(OFFSET(Relatórios!$K$1,ROW()-1,)=0,"",OFFSET(Relatórios!$K$1,ROW()-1,)))</f>
        <v>https://drive.google.com/file/d/1lGmU1OSp6g_kS06FLGXeKFMlrwYr06L4/view</v>
      </c>
    </row>
    <row r="409" spans="1:5" x14ac:dyDescent="0.25">
      <c r="A409" t="str">
        <f ca="1">SUBSTITUTE(OFFSET(Relatórios!$A$1,ROW()-1,),"-","_")</f>
        <v>TP_043/2017</v>
      </c>
      <c r="B409" t="str">
        <f ca="1">IF(OFFSET(Relatórios!$H$1,ROW()-1,)=0,"",OFFSET(Relatórios!$H$1,ROW()-1,))</f>
        <v>Relatório da Comissão de Avaliação</v>
      </c>
      <c r="C409" t="str">
        <f ca="1">IF(B409="","",OFFSET(Relatórios!$G$1,ROW()-1,)&amp;"º "&amp;B409)</f>
        <v>1º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09" s="211" t="str">
        <f ca="1">IF(A409="","",IF(OFFSET(Relatórios!$K$1,ROW()-1,)=0,"",OFFSET(Relatórios!$K$1,ROW()-1,)))</f>
        <v>http://homologa3.prodemge.gov.br/vaek/wp-content/uploads/2018/11/1%C2%BA-Relat%C3%B3rio-da-Comiss%C3%A3o-de-Avalia%C3%A7%C3%A3o-Termo-de-Parceira-n%C2%BA-43-29.995-kb-em-PDF.pdf</v>
      </c>
    </row>
    <row r="410" spans="1:5" x14ac:dyDescent="0.25">
      <c r="A410" t="str">
        <f ca="1">SUBSTITUTE(OFFSET(Relatórios!$A$1,ROW()-1,),"-","_")</f>
        <v>TP_043/2017</v>
      </c>
      <c r="B410" t="str">
        <f ca="1">IF(OFFSET(Relatórios!$H$1,ROW()-1,)=0,"",OFFSET(Relatórios!$H$1,ROW()-1,))</f>
        <v>Relatório de Monitoramento</v>
      </c>
      <c r="C410" t="str">
        <f ca="1">IF(B410="","",OFFSET(Relatórios!$G$1,ROW()-1,)&amp;"º "&amp;B410)</f>
        <v>1º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0" s="211" t="str">
        <f ca="1">IF(A410="","",IF(OFFSET(Relatórios!$K$1,ROW()-1,)=0,"",OFFSET(Relatórios!$K$1,ROW()-1,)))</f>
        <v/>
      </c>
    </row>
    <row r="411" spans="1:5" x14ac:dyDescent="0.25">
      <c r="A411" t="str">
        <f ca="1">SUBSTITUTE(OFFSET(Relatórios!$A$1,ROW()-1,),"-","_")</f>
        <v>TP_043/2017</v>
      </c>
      <c r="B411" t="str">
        <f ca="1">IF(OFFSET(Relatórios!$H$1,ROW()-1,)=0,"",OFFSET(Relatórios!$H$1,ROW()-1,))</f>
        <v>Relatório Financeiro</v>
      </c>
      <c r="C411" t="str">
        <f ca="1">IF(B411="","",OFFSET(Relatórios!$G$1,ROW()-1,)&amp;"º "&amp;B411)</f>
        <v>1º Relatório Financeiro</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1" s="211" t="str">
        <f ca="1">IF(A411="","",IF(OFFSET(Relatórios!$K$1,ROW()-1,)=0,"",OFFSET(Relatórios!$K$1,ROW()-1,)))</f>
        <v>http://homologa3.prodemge.gov.br/vaek/wp-content/uploads/2018/11/1%C2%BA-Relat%C3%B3rio-Gerencial-Financeiro-Termo-de-Parceira-n%C2%BA-43-5.892-kb-em-PDF.pdf</v>
      </c>
    </row>
    <row r="412" spans="1:5" x14ac:dyDescent="0.25">
      <c r="A412" t="str">
        <f ca="1">SUBSTITUTE(OFFSET(Relatórios!$A$1,ROW()-1,),"-","_")</f>
        <v>TP_043/2017</v>
      </c>
      <c r="B412" t="str">
        <f ca="1">IF(OFFSET(Relatórios!$H$1,ROW()-1,)=0,"",OFFSET(Relatórios!$H$1,ROW()-1,))</f>
        <v>Relatório Gerencial de Resultados</v>
      </c>
      <c r="C412" t="str">
        <f ca="1">IF(B412="","",OFFSET(Relatórios!$G$1,ROW()-1,)&amp;"º "&amp;B412)</f>
        <v>1º Relatório Gerencial de Resultados</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2" s="211" t="str">
        <f ca="1">IF(A412="","",IF(OFFSET(Relatórios!$K$1,ROW()-1,)=0,"",OFFSET(Relatórios!$K$1,ROW()-1,)))</f>
        <v>http://homologa3.prodemge.gov.br/vaek/wp-content/uploads/2018/11/1%C2%BA-Relat%C3%B3rio-Gerencial-de-Resultados-Termo-de-Parceria-n%C2%BA-43-6.429-kb-em-PDF.pdf</v>
      </c>
    </row>
    <row r="413" spans="1:5" x14ac:dyDescent="0.25">
      <c r="A413" t="str">
        <f ca="1">SUBSTITUTE(OFFSET(Relatórios!$A$1,ROW()-1,),"-","_")</f>
        <v>TP_043/2017</v>
      </c>
      <c r="B413" t="str">
        <f ca="1">IF(OFFSET(Relatórios!$H$1,ROW()-1,)=0,"",OFFSET(Relatórios!$H$1,ROW()-1,))</f>
        <v>Relatório da Comissão de Avaliação</v>
      </c>
      <c r="C413" t="str">
        <f ca="1">IF(B413="","",OFFSET(Relatórios!$G$1,ROW()-1,)&amp;"º "&amp;B413)</f>
        <v>2º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3" s="211" t="str">
        <f ca="1">IF(A413="","",IF(OFFSET(Relatórios!$K$1,ROW()-1,)=0,"",OFFSET(Relatórios!$K$1,ROW()-1,)))</f>
        <v>http://homologa3.prodemge.gov.br/vaek/wp-content/uploads/2018/11/2%C2%BA-Relat%C3%B3rio-da-Comiss%C3%A3o-de-Avalia%C3%A7%C3%A3o-Termo-de-Parceria-n%C2%BA-43-149-MB-em-PDF.pdf</v>
      </c>
    </row>
    <row r="414" spans="1:5" x14ac:dyDescent="0.25">
      <c r="A414" t="str">
        <f ca="1">SUBSTITUTE(OFFSET(Relatórios!$A$1,ROW()-1,),"-","_")</f>
        <v>TP_043/2017</v>
      </c>
      <c r="B414" t="str">
        <f ca="1">IF(OFFSET(Relatórios!$H$1,ROW()-1,)=0,"",OFFSET(Relatórios!$H$1,ROW()-1,))</f>
        <v>Relatório de Monitoramento</v>
      </c>
      <c r="C414" t="str">
        <f ca="1">IF(B414="","",OFFSET(Relatórios!$G$1,ROW()-1,)&amp;"º "&amp;B414)</f>
        <v>2º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4" s="211" t="str">
        <f ca="1">IF(A414="","",IF(OFFSET(Relatórios!$K$1,ROW()-1,)=0,"",OFFSET(Relatórios!$K$1,ROW()-1,)))</f>
        <v/>
      </c>
    </row>
    <row r="415" spans="1:5" x14ac:dyDescent="0.25">
      <c r="A415" t="str">
        <f ca="1">SUBSTITUTE(OFFSET(Relatórios!$A$1,ROW()-1,),"-","_")</f>
        <v>TP_043/2017</v>
      </c>
      <c r="B415" t="str">
        <f ca="1">IF(OFFSET(Relatórios!$H$1,ROW()-1,)=0,"",OFFSET(Relatórios!$H$1,ROW()-1,))</f>
        <v>Relatório Financeiro</v>
      </c>
      <c r="C415" t="str">
        <f ca="1">IF(B415="","",OFFSET(Relatórios!$G$1,ROW()-1,)&amp;"º "&amp;B415)</f>
        <v>2º Relatório Financeiro</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5" s="211" t="str">
        <f ca="1">IF(A415="","",IF(OFFSET(Relatórios!$K$1,ROW()-1,)=0,"",OFFSET(Relatórios!$K$1,ROW()-1,)))</f>
        <v>http://homologa3.prodemge.gov.br/vaek/wp-content/uploads/2018/11/2%C2%BA-Relat%C3%B3rio-Gerencial-Financeiro-Termo-de-Parceria-n%C2%BA-43-10-MB-em-PDF.pdf</v>
      </c>
    </row>
    <row r="416" spans="1:5" x14ac:dyDescent="0.25">
      <c r="A416" t="str">
        <f ca="1">SUBSTITUTE(OFFSET(Relatórios!$A$1,ROW()-1,),"-","_")</f>
        <v>TP_043/2017</v>
      </c>
      <c r="B416" t="str">
        <f ca="1">IF(OFFSET(Relatórios!$H$1,ROW()-1,)=0,"",OFFSET(Relatórios!$H$1,ROW()-1,))</f>
        <v>Relatório Gerencial de Resultados</v>
      </c>
      <c r="C416" t="str">
        <f ca="1">IF(B416="","",OFFSET(Relatórios!$G$1,ROW()-1,)&amp;"º "&amp;B416)</f>
        <v>2º Relatório Gerencial de Resultados</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6" s="211" t="str">
        <f ca="1">IF(A416="","",IF(OFFSET(Relatórios!$K$1,ROW()-1,)=0,"",OFFSET(Relatórios!$K$1,ROW()-1,)))</f>
        <v>http://homologa3.prodemge.gov.br/vaek/wp-content/uploads/2018/11/2%C2%BA-Relat%C3%B3rio-Gerencial-de-Resultados-Termo-de-Parceria-n%C2%BA-43-843-MB-em-PDF.pdf</v>
      </c>
    </row>
    <row r="417" spans="1:5" x14ac:dyDescent="0.25">
      <c r="A417" t="str">
        <f ca="1">SUBSTITUTE(OFFSET(Relatórios!$A$1,ROW()-1,),"-","_")</f>
        <v>TP_043/2017</v>
      </c>
      <c r="B417" t="str">
        <f ca="1">IF(OFFSET(Relatórios!$H$1,ROW()-1,)=0,"",OFFSET(Relatórios!$H$1,ROW()-1,))</f>
        <v>Relatório da Comissão de Avaliação</v>
      </c>
      <c r="C417" t="str">
        <f ca="1">IF(B417="","",OFFSET(Relatórios!$G$1,ROW()-1,)&amp;"º "&amp;B417)</f>
        <v>3º Relatório da Comissão de Avaliação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7" s="211" t="str">
        <f ca="1">IF(A417="","",IF(OFFSET(Relatórios!$K$1,ROW()-1,)=0,"",OFFSET(Relatórios!$K$1,ROW()-1,)))</f>
        <v>http://homologa3.prodemge.gov.br/vaek/wp-content/uploads/2018/11/3%C2%BA-Relat%C3%B3rio-da-Comiss%C3%A3o-de-Avalia%C3%A7%C3%A3o-Termo-de-Parceria-n%C2%BA-43-95-MB-em-PDF.pdf</v>
      </c>
    </row>
    <row r="418" spans="1:5" x14ac:dyDescent="0.25">
      <c r="A418" t="str">
        <f ca="1">SUBSTITUTE(OFFSET(Relatórios!$A$1,ROW()-1,),"-","_")</f>
        <v>TP_043/2017</v>
      </c>
      <c r="B418" t="str">
        <f ca="1">IF(OFFSET(Relatórios!$H$1,ROW()-1,)=0,"",OFFSET(Relatórios!$H$1,ROW()-1,))</f>
        <v>Relatório de Monitoramento</v>
      </c>
      <c r="C418" t="str">
        <f ca="1">IF(B418="","",OFFSET(Relatórios!$G$1,ROW()-1,)&amp;"º "&amp;B418)</f>
        <v>3º Relatório de Monitoramento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8" s="211" t="str">
        <f ca="1">IF(A418="","",IF(OFFSET(Relatórios!$K$1,ROW()-1,)=0,"",OFFSET(Relatórios!$K$1,ROW()-1,)))</f>
        <v/>
      </c>
    </row>
    <row r="419" spans="1:5" x14ac:dyDescent="0.25">
      <c r="A419" t="str">
        <f ca="1">SUBSTITUTE(OFFSET(Relatórios!$A$1,ROW()-1,),"-","_")</f>
        <v>TP_043/2017</v>
      </c>
      <c r="B419" t="str">
        <f ca="1">IF(OFFSET(Relatórios!$H$1,ROW()-1,)=0,"",OFFSET(Relatórios!$H$1,ROW()-1,))</f>
        <v>Relatório Financeiro</v>
      </c>
      <c r="C419" t="str">
        <f ca="1">IF(B419="","",OFFSET(Relatórios!$G$1,ROW()-1,)&amp;"º "&amp;B419)</f>
        <v>3º Relatório Financeiro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9" s="211" t="str">
        <f ca="1">IF(A419="","",IF(OFFSET(Relatórios!$K$1,ROW()-1,)=0,"",OFFSET(Relatórios!$K$1,ROW()-1,)))</f>
        <v>http://homologa3.prodemge.gov.br/vaek/wp-content/uploads/2018/11/3%C2%BA-Relat%C3%B3rio-Gerencial-Financeiro-Termo-de-Parceria-n%C2%BA-43-12-MB-em-PDF.pdf</v>
      </c>
    </row>
    <row r="420" spans="1:5" x14ac:dyDescent="0.25">
      <c r="A420" t="str">
        <f ca="1">SUBSTITUTE(OFFSET(Relatórios!$A$1,ROW()-1,),"-","_")</f>
        <v>TP_043/2017</v>
      </c>
      <c r="B420" t="str">
        <f ca="1">IF(OFFSET(Relatórios!$H$1,ROW()-1,)=0,"",OFFSET(Relatórios!$H$1,ROW()-1,))</f>
        <v>Relatório Gerencial de Resultados</v>
      </c>
      <c r="C420" t="str">
        <f ca="1">IF(B420="","",OFFSET(Relatórios!$G$1,ROW()-1,)&amp;"º "&amp;B420)</f>
        <v>3º Relatório Gerencial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0" s="211" t="str">
        <f ca="1">IF(A420="","",IF(OFFSET(Relatórios!$K$1,ROW()-1,)=0,"",OFFSET(Relatórios!$K$1,ROW()-1,)))</f>
        <v>http://homologa3.prodemge.gov.br/vaek/wp-content/uploads/2018/11/3%C2%BA-Relat%C3%B3rio-Gerencial-de-Resultados-Termo-de-Parceria-n%C2%BA-43-95-MB-em-PDF.pdf</v>
      </c>
    </row>
    <row r="421" spans="1:5" x14ac:dyDescent="0.25">
      <c r="A421" t="str">
        <f ca="1">SUBSTITUTE(OFFSET(Relatórios!$A$1,ROW()-1,),"-","_")</f>
        <v>TP_043/2017</v>
      </c>
      <c r="B421" t="str">
        <f ca="1">IF(OFFSET(Relatórios!$H$1,ROW()-1,)=0,"",OFFSET(Relatórios!$H$1,ROW()-1,))</f>
        <v>Relatório da Comissão de Avaliação</v>
      </c>
      <c r="C421" t="str">
        <f ca="1">IF(B421="","",OFFSET(Relatórios!$G$1,ROW()-1,)&amp;"º "&amp;B421)</f>
        <v>4º Relatório da Comissão de Avaliação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1" s="211" t="str">
        <f ca="1">IF(A421="","",IF(OFFSET(Relatórios!$K$1,ROW()-1,)=0,"",OFFSET(Relatórios!$K$1,ROW()-1,)))</f>
        <v>http://homologa3.prodemge.gov.br/vaek/wp-content/uploads/2018/11/4%C2%BA-Relat%C3%B3rio-da-Comiss%C3%A3o-de-Avalia%C3%A7%C3%A3o-Termo-de-Parceria-n%C2%BA-43-984-MB-em-PDF.pdf</v>
      </c>
    </row>
    <row r="422" spans="1:5" x14ac:dyDescent="0.25">
      <c r="A422" t="str">
        <f ca="1">SUBSTITUTE(OFFSET(Relatórios!$A$1,ROW()-1,),"-","_")</f>
        <v>TP_043/2017</v>
      </c>
      <c r="B422" t="str">
        <f ca="1">IF(OFFSET(Relatórios!$H$1,ROW()-1,)=0,"",OFFSET(Relatórios!$H$1,ROW()-1,))</f>
        <v>Relatório de Monitoramento</v>
      </c>
      <c r="C422" t="str">
        <f ca="1">IF(B422="","",OFFSET(Relatórios!$G$1,ROW()-1,)&amp;"º "&amp;B422)</f>
        <v>4º Relatório de Monitoramento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2" s="211" t="str">
        <f ca="1">IF(A422="","",IF(OFFSET(Relatórios!$K$1,ROW()-1,)=0,"",OFFSET(Relatórios!$K$1,ROW()-1,)))</f>
        <v/>
      </c>
    </row>
    <row r="423" spans="1:5" x14ac:dyDescent="0.25">
      <c r="A423" t="str">
        <f ca="1">SUBSTITUTE(OFFSET(Relatórios!$A$1,ROW()-1,),"-","_")</f>
        <v>TP_043/2017</v>
      </c>
      <c r="B423" t="str">
        <f ca="1">IF(OFFSET(Relatórios!$H$1,ROW()-1,)=0,"",OFFSET(Relatórios!$H$1,ROW()-1,))</f>
        <v>Relatório Financeiro</v>
      </c>
      <c r="C423" t="str">
        <f ca="1">IF(B423="","",OFFSET(Relatórios!$G$1,ROW()-1,)&amp;"º "&amp;B423)</f>
        <v>4º Relatório Financeiro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3" s="211" t="str">
        <f ca="1">IF(A423="","",IF(OFFSET(Relatórios!$K$1,ROW()-1,)=0,"",OFFSET(Relatórios!$K$1,ROW()-1,)))</f>
        <v>http://homologa3.prodemge.gov.br/vaek/wp-content/uploads/2018/11/4%C2%BA-Relat%C3%B3rio-Gerencial-Financeiro-Termo-de-Parceria-n%C2%BA-43-114-MB-em-PDF.pdf</v>
      </c>
    </row>
    <row r="424" spans="1:5" x14ac:dyDescent="0.25">
      <c r="A424" t="str">
        <f ca="1">SUBSTITUTE(OFFSET(Relatórios!$A$1,ROW()-1,),"-","_")</f>
        <v>TP_043/2017</v>
      </c>
      <c r="B424" t="str">
        <f ca="1">IF(OFFSET(Relatórios!$H$1,ROW()-1,)=0,"",OFFSET(Relatórios!$H$1,ROW()-1,))</f>
        <v>Relatório Gerencial de Resultados</v>
      </c>
      <c r="C424" t="str">
        <f ca="1">IF(B424="","",OFFSET(Relatórios!$G$1,ROW()-1,)&amp;"º "&amp;B424)</f>
        <v>4º Relatório Gerencial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4" s="211" t="str">
        <f ca="1">IF(A424="","",IF(OFFSET(Relatórios!$K$1,ROW()-1,)=0,"",OFFSET(Relatórios!$K$1,ROW()-1,)))</f>
        <v>http://homologa3.prodemge.gov.br/vaek/wp-content/uploads/2018/11/4%C2%BA-Relat%C3%B3rio-Gerencial-de-Resultados-Termo-de-Parceria-n%C2%BA-43-102-MB-em-PDF.pdf</v>
      </c>
    </row>
    <row r="425" spans="1:5" x14ac:dyDescent="0.25">
      <c r="A425" t="str">
        <f ca="1">SUBSTITUTE(OFFSET(Relatórios!$A$1,ROW()-1,),"-","_")</f>
        <v>TP_043/2017</v>
      </c>
      <c r="B425" t="str">
        <f ca="1">IF(OFFSET(Relatórios!$H$1,ROW()-1,)=0,"",OFFSET(Relatórios!$H$1,ROW()-1,))</f>
        <v>Relatório da Comissão de Avaliação</v>
      </c>
      <c r="C425" t="str">
        <f ca="1">IF(B425="","",OFFSET(Relatórios!$G$1,ROW()-1,)&amp;"º "&amp;B425)</f>
        <v>5º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5" s="211" t="str">
        <f ca="1">IF(A425="","",IF(OFFSET(Relatórios!$K$1,ROW()-1,)=0,"",OFFSET(Relatórios!$K$1,ROW()-1,)))</f>
        <v>https://drive.google.com/file/d/1Y4-t0NRa22-kIc_FKPZoJ_JCLL0SRYpG/view</v>
      </c>
    </row>
    <row r="426" spans="1:5" x14ac:dyDescent="0.25">
      <c r="A426" t="str">
        <f ca="1">SUBSTITUTE(OFFSET(Relatórios!$A$1,ROW()-1,),"-","_")</f>
        <v>TP_043/2017</v>
      </c>
      <c r="B426" t="str">
        <f ca="1">IF(OFFSET(Relatórios!$H$1,ROW()-1,)=0,"",OFFSET(Relatórios!$H$1,ROW()-1,))</f>
        <v>Relatório de Monitoramento</v>
      </c>
      <c r="C426" t="str">
        <f ca="1">IF(B426="","",OFFSET(Relatórios!$G$1,ROW()-1,)&amp;"º "&amp;B426)</f>
        <v>5º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6" s="211" t="str">
        <f ca="1">IF(A426="","",IF(OFFSET(Relatórios!$K$1,ROW()-1,)=0,"",OFFSET(Relatórios!$K$1,ROW()-1,)))</f>
        <v/>
      </c>
    </row>
    <row r="427" spans="1:5" x14ac:dyDescent="0.25">
      <c r="A427" t="str">
        <f ca="1">SUBSTITUTE(OFFSET(Relatórios!$A$1,ROW()-1,),"-","_")</f>
        <v>TP_043/2017</v>
      </c>
      <c r="B427" t="str">
        <f ca="1">IF(OFFSET(Relatórios!$H$1,ROW()-1,)=0,"",OFFSET(Relatórios!$H$1,ROW()-1,))</f>
        <v>Relatório Financeiro</v>
      </c>
      <c r="C427" t="str">
        <f ca="1">IF(B427="","",OFFSET(Relatórios!$G$1,ROW()-1,)&amp;"º "&amp;B427)</f>
        <v>5º Relatório Financeiro</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7" s="211" t="str">
        <f ca="1">IF(A427="","",IF(OFFSET(Relatórios!$K$1,ROW()-1,)=0,"",OFFSET(Relatórios!$K$1,ROW()-1,)))</f>
        <v>https://drive.google.com/file/d/10681qj1ev4K7LiYGlIcEsvd8kzCfAYWy/view</v>
      </c>
    </row>
    <row r="428" spans="1:5" x14ac:dyDescent="0.25">
      <c r="A428" t="str">
        <f ca="1">SUBSTITUTE(OFFSET(Relatórios!$A$1,ROW()-1,),"-","_")</f>
        <v>TP_043/2017</v>
      </c>
      <c r="B428" t="str">
        <f ca="1">IF(OFFSET(Relatórios!$H$1,ROW()-1,)=0,"",OFFSET(Relatórios!$H$1,ROW()-1,))</f>
        <v>Relatório Gerencial de Resultados</v>
      </c>
      <c r="C428" t="str">
        <f ca="1">IF(B428="","",OFFSET(Relatórios!$G$1,ROW()-1,)&amp;"º "&amp;B428)</f>
        <v>5º Relatório Gerencial de Resultados</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8" s="211" t="str">
        <f ca="1">IF(A428="","",IF(OFFSET(Relatórios!$K$1,ROW()-1,)=0,"",OFFSET(Relatórios!$K$1,ROW()-1,)))</f>
        <v>https://drive.google.com/file/d/12NVDxIeUQwsPrPx3VaeUpYkWREypM6jS/view</v>
      </c>
    </row>
    <row r="429" spans="1:5" x14ac:dyDescent="0.25">
      <c r="A429" t="str">
        <f ca="1">SUBSTITUTE(OFFSET(Relatórios!$A$1,ROW()-1,),"-","_")</f>
        <v>TP_043/2017</v>
      </c>
      <c r="B429" t="str">
        <f ca="1">IF(OFFSET(Relatórios!$H$1,ROW()-1,)=0,"",OFFSET(Relatórios!$H$1,ROW()-1,))</f>
        <v>Relatório da Comissão de Avaliação</v>
      </c>
      <c r="C429" t="str">
        <f ca="1">IF(B429="","",OFFSET(Relatórios!$G$1,ROW()-1,)&amp;"º "&amp;B429)</f>
        <v>6º Relatório da Comissão de Avaliação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29" s="211" t="str">
        <f ca="1">IF(A429="","",IF(OFFSET(Relatórios!$K$1,ROW()-1,)=0,"",OFFSET(Relatórios!$K$1,ROW()-1,)))</f>
        <v>https://drive.google.com/file/d/1Hlhkjb2u3ZSieAequ_KLosw6bLHk-Gte/view</v>
      </c>
    </row>
    <row r="430" spans="1:5" x14ac:dyDescent="0.25">
      <c r="A430" t="str">
        <f ca="1">SUBSTITUTE(OFFSET(Relatórios!$A$1,ROW()-1,),"-","_")</f>
        <v>TP_043/2017</v>
      </c>
      <c r="B430" t="str">
        <f ca="1">IF(OFFSET(Relatórios!$H$1,ROW()-1,)=0,"",OFFSET(Relatórios!$H$1,ROW()-1,))</f>
        <v>Relatório de Monitoramento</v>
      </c>
      <c r="C430" t="str">
        <f ca="1">IF(B430="","",OFFSET(Relatórios!$G$1,ROW()-1,)&amp;"º "&amp;B430)</f>
        <v>6º Relatório de Monitoramento</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0" s="211" t="str">
        <f ca="1">IF(A430="","",IF(OFFSET(Relatórios!$K$1,ROW()-1,)=0,"",OFFSET(Relatórios!$K$1,ROW()-1,)))</f>
        <v>https://drive.google.com/open?id=1t3aBLQ-6MUUJDX4GJ-6FJQc53LlIUCXo</v>
      </c>
    </row>
    <row r="431" spans="1:5" x14ac:dyDescent="0.25">
      <c r="A431" t="str">
        <f ca="1">SUBSTITUTE(OFFSET(Relatórios!$A$1,ROW()-1,),"-","_")</f>
        <v>TP_043/2017</v>
      </c>
      <c r="B431" t="str">
        <f ca="1">IF(OFFSET(Relatórios!$H$1,ROW()-1,)=0,"",OFFSET(Relatórios!$H$1,ROW()-1,))</f>
        <v>Relatório Financeiro</v>
      </c>
      <c r="C431" t="str">
        <f ca="1">IF(B431="","",OFFSET(Relatórios!$G$1,ROW()-1,)&amp;"º "&amp;B431)</f>
        <v>6º Relatório Financeiro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1" s="211" t="str">
        <f ca="1">IF(A431="","",IF(OFFSET(Relatórios!$K$1,ROW()-1,)=0,"",OFFSET(Relatórios!$K$1,ROW()-1,)))</f>
        <v/>
      </c>
    </row>
    <row r="432" spans="1:5" x14ac:dyDescent="0.25">
      <c r="A432" t="str">
        <f ca="1">SUBSTITUTE(OFFSET(Relatórios!$A$1,ROW()-1,),"-","_")</f>
        <v>TP_043/2017</v>
      </c>
      <c r="B432" t="str">
        <f ca="1">IF(OFFSET(Relatórios!$H$1,ROW()-1,)=0,"",OFFSET(Relatórios!$H$1,ROW()-1,))</f>
        <v>Relatório Gerencial de Resultados</v>
      </c>
      <c r="C432" t="str">
        <f ca="1">IF(B432="","",OFFSET(Relatórios!$G$1,ROW()-1,)&amp;"º "&amp;B432)</f>
        <v>6º Relatório Gerencial de Resultados</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2" s="211" t="str">
        <f ca="1">IF(A432="","",IF(OFFSET(Relatórios!$K$1,ROW()-1,)=0,"",OFFSET(Relatórios!$K$1,ROW()-1,)))</f>
        <v>https://drive.google.com/file/d/19vaUUDUbf5p4D4DX5r5Hq4SzZK4ZhPyh/view</v>
      </c>
    </row>
    <row r="433" spans="1:5" x14ac:dyDescent="0.25">
      <c r="A433" t="str">
        <f ca="1">SUBSTITUTE(OFFSET(Relatórios!$A$1,ROW()-1,),"-","_")</f>
        <v>TP_043/2017</v>
      </c>
      <c r="B433" t="str">
        <f ca="1">IF(OFFSET(Relatórios!$H$1,ROW()-1,)=0,"",OFFSET(Relatórios!$H$1,ROW()-1,))</f>
        <v>Relatório da Comissão de Avaliação</v>
      </c>
      <c r="C433" t="str">
        <f ca="1">IF(B433="","",OFFSET(Relatórios!$G$1,ROW()-1,)&amp;"º "&amp;B433)</f>
        <v>7º Relatório da Comissão de Avaliação</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3" s="211" t="str">
        <f ca="1">IF(A433="","",IF(OFFSET(Relatórios!$K$1,ROW()-1,)=0,"",OFFSET(Relatórios!$K$1,ROW()-1,)))</f>
        <v/>
      </c>
    </row>
    <row r="434" spans="1:5" x14ac:dyDescent="0.25">
      <c r="A434" t="str">
        <f ca="1">SUBSTITUTE(OFFSET(Relatórios!$A$1,ROW()-1,),"-","_")</f>
        <v>TP_043/2017</v>
      </c>
      <c r="B434" t="str">
        <f ca="1">IF(OFFSET(Relatórios!$H$1,ROW()-1,)=0,"",OFFSET(Relatórios!$H$1,ROW()-1,))</f>
        <v>Relatório de Monitoramento</v>
      </c>
      <c r="C434" t="str">
        <f ca="1">IF(B434="","",OFFSET(Relatórios!$G$1,ROW()-1,)&amp;"º "&amp;B434)</f>
        <v>7º Relatório de Monitoramento</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4" s="211" t="str">
        <f ca="1">IF(A434="","",IF(OFFSET(Relatórios!$K$1,ROW()-1,)=0,"",OFFSET(Relatórios!$K$1,ROW()-1,)))</f>
        <v>https://drive.google.com/open?id=1eE63crOELRon0fMYyIQhPzwmaiBIOgm0</v>
      </c>
    </row>
    <row r="435" spans="1:5" x14ac:dyDescent="0.25">
      <c r="A435" t="str">
        <f ca="1">SUBSTITUTE(OFFSET(Relatórios!$A$1,ROW()-1,),"-","_")</f>
        <v>TP_043/2017</v>
      </c>
      <c r="B435" t="str">
        <f ca="1">IF(OFFSET(Relatórios!$H$1,ROW()-1,)=0,"",OFFSET(Relatórios!$H$1,ROW()-1,))</f>
        <v>Relatório Financeiro</v>
      </c>
      <c r="C435" t="str">
        <f ca="1">IF(B435="","",OFFSET(Relatórios!$G$1,ROW()-1,)&amp;"º "&amp;B435)</f>
        <v>7º Relatório Financeiro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5" s="211" t="str">
        <f ca="1">IF(A435="","",IF(OFFSET(Relatórios!$K$1,ROW()-1,)=0,"",OFFSET(Relatórios!$K$1,ROW()-1,)))</f>
        <v/>
      </c>
    </row>
    <row r="436" spans="1:5" x14ac:dyDescent="0.25">
      <c r="A436" t="str">
        <f ca="1">SUBSTITUTE(OFFSET(Relatórios!$A$1,ROW()-1,),"-","_")</f>
        <v>TP_043/2017</v>
      </c>
      <c r="B436" t="str">
        <f ca="1">IF(OFFSET(Relatórios!$H$1,ROW()-1,)=0,"",OFFSET(Relatórios!$H$1,ROW()-1,))</f>
        <v>Relatório Gerencial de Resultados</v>
      </c>
      <c r="C436" t="str">
        <f ca="1">IF(B436="","",OFFSET(Relatórios!$G$1,ROW()-1,)&amp;"º "&amp;B436)</f>
        <v>7º Relatório Gerencial de Resultados</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6" s="211" t="str">
        <f ca="1">IF(A436="","",IF(OFFSET(Relatórios!$K$1,ROW()-1,)=0,"",OFFSET(Relatórios!$K$1,ROW()-1,)))</f>
        <v>https://drive.google.com/open?id=1flR1irtB-90sjMZOs4ba76ZcVEgDT634</v>
      </c>
    </row>
    <row r="437" spans="1:5" x14ac:dyDescent="0.25">
      <c r="A437" t="str">
        <f ca="1">SUBSTITUTE(OFFSET(Relatórios!$A$1,ROW()-1,),"-","_")</f>
        <v>TP_043/2017</v>
      </c>
      <c r="B437" t="str">
        <f ca="1">IF(OFFSET(Relatórios!$H$1,ROW()-1,)=0,"",OFFSET(Relatórios!$H$1,ROW()-1,))</f>
        <v>Relatório da Comissão de Avaliação</v>
      </c>
      <c r="C437" t="str">
        <f ca="1">IF(B437="","",OFFSET(Relatórios!$G$1,ROW()-1,)&amp;"º "&amp;B437)</f>
        <v>8º Relatório da Comissão de Avaliação</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7" s="211" t="str">
        <f ca="1">IF(A437="","",IF(OFFSET(Relatórios!$K$1,ROW()-1,)=0,"",OFFSET(Relatórios!$K$1,ROW()-1,)))</f>
        <v>https://drive.google.com/file/d/1sqkyXq_uD2tkPp9BhOZkbit7hNz7zaGl/view</v>
      </c>
    </row>
    <row r="438" spans="1:5" x14ac:dyDescent="0.25">
      <c r="A438" t="str">
        <f ca="1">SUBSTITUTE(OFFSET(Relatórios!$A$1,ROW()-1,),"-","_")</f>
        <v>TP_043/2017</v>
      </c>
      <c r="B438" t="str">
        <f ca="1">IF(OFFSET(Relatórios!$H$1,ROW()-1,)=0,"",OFFSET(Relatórios!$H$1,ROW()-1,))</f>
        <v>Relatório de Monitoramento</v>
      </c>
      <c r="C438" t="str">
        <f ca="1">IF(B438="","",OFFSET(Relatórios!$G$1,ROW()-1,)&amp;"º "&amp;B438)</f>
        <v>8º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8" s="211" t="str">
        <f ca="1">IF(A438="","",IF(OFFSET(Relatórios!$K$1,ROW()-1,)=0,"",OFFSET(Relatórios!$K$1,ROW()-1,)))</f>
        <v>https://drive.google.com/file/d/1SAuu5qnuGcczcF3gVUwhPX6-znFlT_dp/view</v>
      </c>
    </row>
    <row r="439" spans="1:5" x14ac:dyDescent="0.25">
      <c r="A439" t="str">
        <f ca="1">SUBSTITUTE(OFFSET(Relatórios!$A$1,ROW()-1,),"-","_")</f>
        <v>TP_043/2017</v>
      </c>
      <c r="B439" t="str">
        <f ca="1">IF(OFFSET(Relatórios!$H$1,ROW()-1,)=0,"",OFFSET(Relatórios!$H$1,ROW()-1,))</f>
        <v>Relatório Financeiro</v>
      </c>
      <c r="C439" t="str">
        <f ca="1">IF(B439="","",OFFSET(Relatórios!$G$1,ROW()-1,)&amp;"º "&amp;B439)</f>
        <v>8º Relatório Financeiro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9" s="211" t="str">
        <f ca="1">IF(A439="","",IF(OFFSET(Relatórios!$K$1,ROW()-1,)=0,"",OFFSET(Relatórios!$K$1,ROW()-1,)))</f>
        <v/>
      </c>
    </row>
    <row r="440" spans="1:5" x14ac:dyDescent="0.25">
      <c r="A440" t="str">
        <f ca="1">SUBSTITUTE(OFFSET(Relatórios!$A$1,ROW()-1,),"-","_")</f>
        <v>TP_043/2017</v>
      </c>
      <c r="B440" t="str">
        <f ca="1">IF(OFFSET(Relatórios!$H$1,ROW()-1,)=0,"",OFFSET(Relatórios!$H$1,ROW()-1,))</f>
        <v>Relatório Gerencial de Resultados</v>
      </c>
      <c r="C440" t="str">
        <f ca="1">IF(B440="","",OFFSET(Relatórios!$G$1,ROW()-1,)&amp;"º "&amp;B440)</f>
        <v>8º Relatório Gerencial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0" s="211" t="str">
        <f ca="1">IF(A440="","",IF(OFFSET(Relatórios!$K$1,ROW()-1,)=0,"",OFFSET(Relatórios!$K$1,ROW()-1,)))</f>
        <v>https://drive.google.com/file/d/1w6lYmo25K5337LMEdBP_nfY5mmrjHwrB/view</v>
      </c>
    </row>
    <row r="441" spans="1:5" x14ac:dyDescent="0.25">
      <c r="A441" t="str">
        <f ca="1">SUBSTITUTE(OFFSET(Relatórios!$A$1,ROW()-1,),"-","_")</f>
        <v>TP_043/2017</v>
      </c>
      <c r="B441" t="str">
        <f ca="1">IF(OFFSET(Relatórios!$H$1,ROW()-1,)=0,"",OFFSET(Relatórios!$H$1,ROW()-1,))</f>
        <v>Relatório da Comissão de Avaliação</v>
      </c>
      <c r="C441" t="str">
        <f ca="1">IF(B441="","",OFFSET(Relatórios!$G$1,ROW()-1,)&amp;"º "&amp;B441)</f>
        <v>9º Relatório da Comissão de Avaliação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1" s="211" t="str">
        <f ca="1">IF(A441="","",IF(OFFSET(Relatórios!$K$1,ROW()-1,)=0,"",OFFSET(Relatórios!$K$1,ROW()-1,)))</f>
        <v>https://drive.google.com/file/d/1CEvlF2U_uA3qwRPhnV0VYD7m1HbPwZuy/view</v>
      </c>
    </row>
    <row r="442" spans="1:5" x14ac:dyDescent="0.25">
      <c r="A442" t="str">
        <f ca="1">SUBSTITUTE(OFFSET(Relatórios!$A$1,ROW()-1,),"-","_")</f>
        <v>TP_043/2017</v>
      </c>
      <c r="B442" t="str">
        <f ca="1">IF(OFFSET(Relatórios!$H$1,ROW()-1,)=0,"",OFFSET(Relatórios!$H$1,ROW()-1,))</f>
        <v>Relatório de Monitoramento</v>
      </c>
      <c r="C442" t="str">
        <f ca="1">IF(B442="","",OFFSET(Relatórios!$G$1,ROW()-1,)&amp;"º "&amp;B442)</f>
        <v>9º Relatório de Monitoramento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2" s="211" t="str">
        <f ca="1">IF(A442="","",IF(OFFSET(Relatórios!$K$1,ROW()-1,)=0,"",OFFSET(Relatórios!$K$1,ROW()-1,)))</f>
        <v>https://drive.google.com/file/d/1Yifua-GozL2G6ZCsJeDLqGr6RJjePloz/view</v>
      </c>
    </row>
    <row r="443" spans="1:5" x14ac:dyDescent="0.25">
      <c r="A443" t="str">
        <f ca="1">SUBSTITUTE(OFFSET(Relatórios!$A$1,ROW()-1,),"-","_")</f>
        <v>TP_043/2017</v>
      </c>
      <c r="B443" t="str">
        <f ca="1">IF(OFFSET(Relatórios!$H$1,ROW()-1,)=0,"",OFFSET(Relatórios!$H$1,ROW()-1,))</f>
        <v>Relatório Financeiro</v>
      </c>
      <c r="C443" t="str">
        <f ca="1">IF(B443="","",OFFSET(Relatórios!$G$1,ROW()-1,)&amp;"º "&amp;B443)</f>
        <v>9º Relatório Financeiro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3" s="211" t="str">
        <f ca="1">IF(A443="","",IF(OFFSET(Relatórios!$K$1,ROW()-1,)=0,"",OFFSET(Relatórios!$K$1,ROW()-1,)))</f>
        <v/>
      </c>
    </row>
    <row r="444" spans="1:5" x14ac:dyDescent="0.25">
      <c r="A444" t="str">
        <f ca="1">SUBSTITUTE(OFFSET(Relatórios!$A$1,ROW()-1,),"-","_")</f>
        <v>TP_043/2017</v>
      </c>
      <c r="B444" t="str">
        <f ca="1">IF(OFFSET(Relatórios!$H$1,ROW()-1,)=0,"",OFFSET(Relatórios!$H$1,ROW()-1,))</f>
        <v>Relatório Gerencial de Resultados</v>
      </c>
      <c r="C444" t="str">
        <f ca="1">IF(B444="","",OFFSET(Relatórios!$G$1,ROW()-1,)&amp;"º "&amp;B444)</f>
        <v>9º Relatório Gerencial de Resultados</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4" s="211" t="str">
        <f ca="1">IF(A444="","",IF(OFFSET(Relatórios!$K$1,ROW()-1,)=0,"",OFFSET(Relatórios!$K$1,ROW()-1,)))</f>
        <v>https://drive.google.com/file/d/1ILE_UYyWljPjYU8gKifRPwkpBg21r9K1/view</v>
      </c>
    </row>
    <row r="445" spans="1:5" x14ac:dyDescent="0.25">
      <c r="A445" t="str">
        <f ca="1">SUBSTITUTE(OFFSET(Relatórios!$A$1,ROW()-1,),"-","_")</f>
        <v>TP_045/2017</v>
      </c>
      <c r="B445" t="str">
        <f ca="1">IF(OFFSET(Relatórios!$H$1,ROW()-1,)=0,"",OFFSET(Relatórios!$H$1,ROW()-1,))</f>
        <v>Relatório da Comissão de Avaliação</v>
      </c>
      <c r="C445" t="str">
        <f ca="1">IF(B445="","",OFFSET(Relatórios!$G$1,ROW()-1,)&amp;"º "&amp;B445)</f>
        <v>1º Relatório da Comissão de Avaliação</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5" s="211" t="str">
        <f ca="1">IF(A445="","",IF(OFFSET(Relatórios!$K$1,ROW()-1,)=0,"",OFFSET(Relatórios!$K$1,ROW()-1,)))</f>
        <v>http://iepha.mg.gov.br/images/Termo_de_Parceria/1_periodo_ava/Relat%C3%B3rio_da_Comiss%C3%A3o_de_Avalia%C3%A7%C3%A3o.pdf</v>
      </c>
    </row>
    <row r="446" spans="1:5" x14ac:dyDescent="0.25">
      <c r="A446" t="str">
        <f ca="1">SUBSTITUTE(OFFSET(Relatórios!$A$1,ROW()-1,),"-","_")</f>
        <v>TP_045/2017</v>
      </c>
      <c r="B446" t="str">
        <f ca="1">IF(OFFSET(Relatórios!$H$1,ROW()-1,)=0,"",OFFSET(Relatórios!$H$1,ROW()-1,))</f>
        <v>Relatório de Monitoramento</v>
      </c>
      <c r="C446" t="str">
        <f ca="1">IF(B446="","",OFFSET(Relatórios!$G$1,ROW()-1,)&amp;"º "&amp;B446)</f>
        <v>1º Relatório de Monitoramento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6" s="211" t="str">
        <f ca="1">IF(A446="","",IF(OFFSET(Relatórios!$K$1,ROW()-1,)=0,"",OFFSET(Relatórios!$K$1,ROW()-1,)))</f>
        <v/>
      </c>
    </row>
    <row r="447" spans="1:5" x14ac:dyDescent="0.25">
      <c r="A447" t="str">
        <f ca="1">SUBSTITUTE(OFFSET(Relatórios!$A$1,ROW()-1,),"-","_")</f>
        <v>TP_045/2017</v>
      </c>
      <c r="B447" t="str">
        <f ca="1">IF(OFFSET(Relatórios!$H$1,ROW()-1,)=0,"",OFFSET(Relatórios!$H$1,ROW()-1,))</f>
        <v>Relatório Gerencial de Resultados</v>
      </c>
      <c r="C447" t="str">
        <f ca="1">IF(B447="","",OFFSET(Relatórios!$G$1,ROW()-1,)&amp;"º "&amp;B447)</f>
        <v>1º Relatório Gerencial de Resultados</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7" s="211" t="str">
        <f ca="1">IF(A447="","",IF(OFFSET(Relatórios!$K$1,ROW()-1,)=0,"",OFFSET(Relatórios!$K$1,ROW()-1,)))</f>
        <v>http://iepha.mg.gov.br/images/Termo_de_Parceria/1_periodo_ava/Relat%C3%B3rio_Gerencial_de_Resultados.pdf</v>
      </c>
    </row>
    <row r="448" spans="1:5" x14ac:dyDescent="0.25">
      <c r="A448" t="str">
        <f ca="1">SUBSTITUTE(OFFSET(Relatórios!$A$1,ROW()-1,),"-","_")</f>
        <v>TP_045/2017</v>
      </c>
      <c r="B448" t="str">
        <f ca="1">IF(OFFSET(Relatórios!$H$1,ROW()-1,)=0,"",OFFSET(Relatórios!$H$1,ROW()-1,))</f>
        <v>Relatório Gerencial Financeiro</v>
      </c>
      <c r="C448" t="str">
        <f ca="1">IF(B448="","",OFFSET(Relatórios!$G$1,ROW()-1,)&amp;"º "&amp;B448)</f>
        <v>1º Relatório Gerencial Financeiro</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8" s="211" t="str">
        <f ca="1">IF(A448="","",IF(OFFSET(Relatórios!$K$1,ROW()-1,)=0,"",OFFSET(Relatórios!$K$1,ROW()-1,)))</f>
        <v>http://iepha.mg.gov.br/images/Termo_de_Parceria/1_periodo_ava/Relat%C3%B3rio_Gerencial_Financeiro.pdf</v>
      </c>
    </row>
    <row r="449" spans="1:5" x14ac:dyDescent="0.25">
      <c r="A449" t="str">
        <f ca="1">SUBSTITUTE(OFFSET(Relatórios!$A$1,ROW()-1,),"-","_")</f>
        <v>TP_045/2017</v>
      </c>
      <c r="B449" t="str">
        <f ca="1">IF(OFFSET(Relatórios!$H$1,ROW()-1,)=0,"",OFFSET(Relatórios!$H$1,ROW()-1,))</f>
        <v>Relatório da Comissão de Avaliação</v>
      </c>
      <c r="C449" t="str">
        <f ca="1">IF(B449="","",OFFSET(Relatórios!$G$1,ROW()-1,)&amp;"º "&amp;B449)</f>
        <v>2º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49" s="211" t="str">
        <f ca="1">IF(A449="","",IF(OFFSET(Relatórios!$K$1,ROW()-1,)=0,"",OFFSET(Relatórios!$K$1,ROW()-1,)))</f>
        <v>http://iepha.mg.gov.br/images/Termo_de_Parceria/Relat%C3%B3rio_da_Comiss%C3%A3o_de_Avalia%C3%A7%C3%A3o_21_12.pdf</v>
      </c>
    </row>
    <row r="450" spans="1:5" x14ac:dyDescent="0.25">
      <c r="A450" t="str">
        <f ca="1">SUBSTITUTE(OFFSET(Relatórios!$A$1,ROW()-1,),"-","_")</f>
        <v>TP_045/2017</v>
      </c>
      <c r="B450" t="str">
        <f ca="1">IF(OFFSET(Relatórios!$H$1,ROW()-1,)=0,"",OFFSET(Relatórios!$H$1,ROW()-1,))</f>
        <v>Relatório de Monitoramento</v>
      </c>
      <c r="C450" t="str">
        <f ca="1">IF(B450="","",OFFSET(Relatórios!$G$1,ROW()-1,)&amp;"º "&amp;B450)</f>
        <v>2º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0" s="211" t="str">
        <f ca="1">IF(A450="","",IF(OFFSET(Relatórios!$K$1,ROW()-1,)=0,"",OFFSET(Relatórios!$K$1,ROW()-1,)))</f>
        <v/>
      </c>
    </row>
    <row r="451" spans="1:5" x14ac:dyDescent="0.25">
      <c r="A451" t="str">
        <f ca="1">SUBSTITUTE(OFFSET(Relatórios!$A$1,ROW()-1,),"-","_")</f>
        <v>TP_045/2017</v>
      </c>
      <c r="B451" t="str">
        <f ca="1">IF(OFFSET(Relatórios!$H$1,ROW()-1,)=0,"",OFFSET(Relatórios!$H$1,ROW()-1,))</f>
        <v>Relatório Gerencial de Resultados</v>
      </c>
      <c r="C451" t="str">
        <f ca="1">IF(B451="","",OFFSET(Relatórios!$G$1,ROW()-1,)&amp;"º "&amp;B451)</f>
        <v>2º Relatório Gerencial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1" s="211" t="str">
        <f ca="1">IF(A451="","",IF(OFFSET(Relatórios!$K$1,ROW()-1,)=0,"",OFFSET(Relatórios!$K$1,ROW()-1,)))</f>
        <v>http://iepha.mg.gov.br/images/Termo_de_Parceria/APPA_-_2%C2%BA_Relat%C3%B3rio_Gerencial_de_Resultados.pdf</v>
      </c>
    </row>
    <row r="452" spans="1:5" x14ac:dyDescent="0.25">
      <c r="A452" t="str">
        <f ca="1">SUBSTITUTE(OFFSET(Relatórios!$A$1,ROW()-1,),"-","_")</f>
        <v>TP_045/2017</v>
      </c>
      <c r="B452" t="str">
        <f ca="1">IF(OFFSET(Relatórios!$H$1,ROW()-1,)=0,"",OFFSET(Relatórios!$H$1,ROW()-1,))</f>
        <v>Relatório Gerencial Financeiro</v>
      </c>
      <c r="C452" t="str">
        <f ca="1">IF(B452="","",OFFSET(Relatórios!$G$1,ROW()-1,)&amp;"º "&amp;B452)</f>
        <v>2º Relatório Gerencial Financeiro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2" s="211" t="str">
        <f ca="1">IF(A452="","",IF(OFFSET(Relatórios!$K$1,ROW()-1,)=0,"",OFFSET(Relatórios!$K$1,ROW()-1,)))</f>
        <v>http://iepha.mg.gov.br/images/Termo_de_Parceria/APPA_-_2%C2%BA_relat%C3%B3rio_Gerencial_Financeiro.pdf</v>
      </c>
    </row>
    <row r="453" spans="1:5" x14ac:dyDescent="0.25">
      <c r="A453" t="str">
        <f ca="1">SUBSTITUTE(OFFSET(Relatórios!$A$1,ROW()-1,),"-","_")</f>
        <v>TP_045/2017</v>
      </c>
      <c r="B453" t="str">
        <f ca="1">IF(OFFSET(Relatórios!$H$1,ROW()-1,)=0,"",OFFSET(Relatórios!$H$1,ROW()-1,))</f>
        <v>Relatório da Comissão de Avaliação</v>
      </c>
      <c r="C453" t="str">
        <f ca="1">IF(B453="","",OFFSET(Relatórios!$G$1,ROW()-1,)&amp;"º "&amp;B453)</f>
        <v>3º Relatório da Comissão de Avaliação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3" s="211" t="str">
        <f ca="1">IF(A453="","",IF(OFFSET(Relatórios!$K$1,ROW()-1,)=0,"",OFFSET(Relatórios!$K$1,ROW()-1,)))</f>
        <v>http://iepha.mg.gov.br/images/Termo_de_Parceria/3%C2%BA_Relat%C3%B3rio_de_Avalia%C3%A7%C3%A3o.pdf</v>
      </c>
    </row>
    <row r="454" spans="1:5" x14ac:dyDescent="0.25">
      <c r="A454" t="str">
        <f ca="1">SUBSTITUTE(OFFSET(Relatórios!$A$1,ROW()-1,),"-","_")</f>
        <v>TP_045/2017</v>
      </c>
      <c r="B454" t="str">
        <f ca="1">IF(OFFSET(Relatórios!$H$1,ROW()-1,)=0,"",OFFSET(Relatórios!$H$1,ROW()-1,))</f>
        <v>Relatório de Monitoramento</v>
      </c>
      <c r="C454" t="str">
        <f ca="1">IF(B454="","",OFFSET(Relatórios!$G$1,ROW()-1,)&amp;"º "&amp;B454)</f>
        <v>3º Relatório de Monitoramento</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4" s="211" t="str">
        <f ca="1">IF(A454="","",IF(OFFSET(Relatórios!$K$1,ROW()-1,)=0,"",OFFSET(Relatórios!$K$1,ROW()-1,)))</f>
        <v/>
      </c>
    </row>
    <row r="455" spans="1:5" x14ac:dyDescent="0.25">
      <c r="A455" t="str">
        <f ca="1">SUBSTITUTE(OFFSET(Relatórios!$A$1,ROW()-1,),"-","_")</f>
        <v>TP_045/2017</v>
      </c>
      <c r="B455" t="str">
        <f ca="1">IF(OFFSET(Relatórios!$H$1,ROW()-1,)=0,"",OFFSET(Relatórios!$H$1,ROW()-1,))</f>
        <v>Relatório Gerencial de Resultados</v>
      </c>
      <c r="C455" t="str">
        <f ca="1">IF(B455="","",OFFSET(Relatórios!$G$1,ROW()-1,)&amp;"º "&amp;B455)</f>
        <v>3º Relatório Gerencial de Resultados</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5" s="211" t="str">
        <f ca="1">IF(A455="","",IF(OFFSET(Relatórios!$K$1,ROW()-1,)=0,"",OFFSET(Relatórios!$K$1,ROW()-1,)))</f>
        <v>http://iepha.mg.gov.br/images/Termo_de_Parceria/Relat%C3%B3rio_de_Resultados_APPA_3%C2%BA_per%C3%ADodo_avaliat%C3%B3rio.pdf</v>
      </c>
    </row>
    <row r="456" spans="1:5" x14ac:dyDescent="0.25">
      <c r="A456" t="str">
        <f ca="1">SUBSTITUTE(OFFSET(Relatórios!$A$1,ROW()-1,),"-","_")</f>
        <v>TP_045/2017</v>
      </c>
      <c r="B456" t="str">
        <f ca="1">IF(OFFSET(Relatórios!$H$1,ROW()-1,)=0,"",OFFSET(Relatórios!$H$1,ROW()-1,))</f>
        <v>Relatório Gerencial Financeiro</v>
      </c>
      <c r="C456" t="str">
        <f ca="1">IF(B456="","",OFFSET(Relatórios!$G$1,ROW()-1,)&amp;"º "&amp;B456)</f>
        <v>3º Relatório Gerencial Financeiro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6" s="211" t="str">
        <f ca="1">IF(A456="","",IF(OFFSET(Relatórios!$K$1,ROW()-1,)=0,"",OFFSET(Relatórios!$K$1,ROW()-1,)))</f>
        <v/>
      </c>
    </row>
    <row r="457" spans="1:5" x14ac:dyDescent="0.25">
      <c r="A457" t="str">
        <f ca="1">SUBSTITUTE(OFFSET(Relatórios!$A$1,ROW()-1,),"-","_")</f>
        <v>TP_045/2017</v>
      </c>
      <c r="B457" t="str">
        <f ca="1">IF(OFFSET(Relatórios!$H$1,ROW()-1,)=0,"",OFFSET(Relatórios!$H$1,ROW()-1,))</f>
        <v>Relatório da Comissão de Avaliação</v>
      </c>
      <c r="C457" t="str">
        <f ca="1">IF(B457="","",OFFSET(Relatórios!$G$1,ROW()-1,)&amp;"º "&amp;B457)</f>
        <v>4º Relatório da Comissão de Avaliação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7" s="211" t="str">
        <f ca="1">IF(A457="","",IF(OFFSET(Relatórios!$K$1,ROW()-1,)=0,"",OFFSET(Relatórios!$K$1,ROW()-1,)))</f>
        <v>http://iepha.mg.gov.br/images/Termo_de_Parceria/Relat%C3%B3rio_Comiss%C3%A3o_de_Avalia%C3%A7%C3%A3o_-_4%C2%BA_Per%C3%ADodo_Avaliat%C3%B3rio.pdf</v>
      </c>
    </row>
    <row r="458" spans="1:5" x14ac:dyDescent="0.25">
      <c r="A458" t="str">
        <f ca="1">SUBSTITUTE(OFFSET(Relatórios!$A$1,ROW()-1,),"-","_")</f>
        <v>TP_045/2017</v>
      </c>
      <c r="B458" t="str">
        <f ca="1">IF(OFFSET(Relatórios!$H$1,ROW()-1,)=0,"",OFFSET(Relatórios!$H$1,ROW()-1,))</f>
        <v>Relatório de Monitoramento</v>
      </c>
      <c r="C458" t="str">
        <f ca="1">IF(B458="","",OFFSET(Relatórios!$G$1,ROW()-1,)&amp;"º "&amp;B458)</f>
        <v>4º Relatório de Monitoramento</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8" s="211" t="str">
        <f ca="1">IF(A458="","",IF(OFFSET(Relatórios!$K$1,ROW()-1,)=0,"",OFFSET(Relatórios!$K$1,ROW()-1,)))</f>
        <v>http://iepha.mg.gov.br/images/Termo_de_Parceria/Relat%C3%B3rio_de_Monitoramento_4_Per%C3%ADodo_Avaliat%C3%B3rio.pdf</v>
      </c>
    </row>
    <row r="459" spans="1:5" x14ac:dyDescent="0.25">
      <c r="A459" t="str">
        <f ca="1">SUBSTITUTE(OFFSET(Relatórios!$A$1,ROW()-1,),"-","_")</f>
        <v>TP_045/2017</v>
      </c>
      <c r="B459" t="str">
        <f ca="1">IF(OFFSET(Relatórios!$H$1,ROW()-1,)=0,"",OFFSET(Relatórios!$H$1,ROW()-1,))</f>
        <v>Relatório Gerencial de Resultados</v>
      </c>
      <c r="C459" t="str">
        <f ca="1">IF(B459="","",OFFSET(Relatórios!$G$1,ROW()-1,)&amp;"º "&amp;B459)</f>
        <v>4º Relatório Gerencial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9" s="211" t="str">
        <f ca="1">IF(A459="","",IF(OFFSET(Relatórios!$K$1,ROW()-1,)=0,"",OFFSET(Relatórios!$K$1,ROW()-1,)))</f>
        <v/>
      </c>
    </row>
    <row r="460" spans="1:5" x14ac:dyDescent="0.25">
      <c r="A460" t="str">
        <f ca="1">SUBSTITUTE(OFFSET(Relatórios!$A$1,ROW()-1,),"-","_")</f>
        <v>TP_045/2017</v>
      </c>
      <c r="B460" t="str">
        <f ca="1">IF(OFFSET(Relatórios!$H$1,ROW()-1,)=0,"",OFFSET(Relatórios!$H$1,ROW()-1,))</f>
        <v>Relatório Gerencial Financeiro</v>
      </c>
      <c r="C460" t="str">
        <f ca="1">IF(B460="","",OFFSET(Relatórios!$G$1,ROW()-1,)&amp;"º "&amp;B460)</f>
        <v>4º Relatório Gerencial Financeiro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0" s="211" t="str">
        <f ca="1">IF(A460="","",IF(OFFSET(Relatórios!$K$1,ROW()-1,)=0,"",OFFSET(Relatórios!$K$1,ROW()-1,)))</f>
        <v/>
      </c>
    </row>
    <row r="461" spans="1:5" x14ac:dyDescent="0.25">
      <c r="A461" t="str">
        <f ca="1">SUBSTITUTE(OFFSET(Relatórios!$A$1,ROW()-1,),"-","_")</f>
        <v>TP_045/2017</v>
      </c>
      <c r="B461" t="str">
        <f ca="1">IF(OFFSET(Relatórios!$H$1,ROW()-1,)=0,"",OFFSET(Relatórios!$H$1,ROW()-1,))</f>
        <v>Relatório da Comissão de Avaliação</v>
      </c>
      <c r="C461" t="str">
        <f ca="1">IF(B461="","",OFFSET(Relatórios!$G$1,ROW()-1,)&amp;"º "&amp;B461)</f>
        <v>5º Relatório da Comissão de Avaliação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1" s="211" t="str">
        <f ca="1">IF(A461="","",IF(OFFSET(Relatórios!$K$1,ROW()-1,)=0,"",OFFSET(Relatórios!$K$1,ROW()-1,)))</f>
        <v>http://iepha.mg.gov.br/images/Termo_de_Parceria/5_periodo_aval/5%C2%BA_Relat%C3%B3rio_de_Avalia%C3%A7%C3%A3o_TP_N45-2017.pdf</v>
      </c>
    </row>
    <row r="462" spans="1:5" x14ac:dyDescent="0.25">
      <c r="A462" t="str">
        <f ca="1">SUBSTITUTE(OFFSET(Relatórios!$A$1,ROW()-1,),"-","_")</f>
        <v>TP_045/2017</v>
      </c>
      <c r="B462" t="str">
        <f ca="1">IF(OFFSET(Relatórios!$H$1,ROW()-1,)=0,"",OFFSET(Relatórios!$H$1,ROW()-1,))</f>
        <v>Relatório de Monitoramento</v>
      </c>
      <c r="C462" t="str">
        <f ca="1">IF(B462="","",OFFSET(Relatórios!$G$1,ROW()-1,)&amp;"º "&amp;B462)</f>
        <v>5º Relatório de Monitoramento</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2" s="211" t="str">
        <f ca="1">IF(A462="","",IF(OFFSET(Relatórios!$K$1,ROW()-1,)=0,"",OFFSET(Relatórios!$K$1,ROW()-1,)))</f>
        <v>http://iepha.mg.gov.br/images/Termo_de_Parceria/5_periodo_aval/5%C2%BA_Relat%C3%B3rio_de_Monitoramento_TP_APPA_IEPHA_Final.pdf</v>
      </c>
    </row>
    <row r="463" spans="1:5" x14ac:dyDescent="0.25">
      <c r="A463" t="str">
        <f ca="1">SUBSTITUTE(OFFSET(Relatórios!$A$1,ROW()-1,),"-","_")</f>
        <v>TP_045/2017</v>
      </c>
      <c r="B463" t="str">
        <f ca="1">IF(OFFSET(Relatórios!$H$1,ROW()-1,)=0,"",OFFSET(Relatórios!$H$1,ROW()-1,))</f>
        <v>Relatório Gerencial de Resultados</v>
      </c>
      <c r="C463" t="str">
        <f ca="1">IF(B463="","",OFFSET(Relatórios!$G$1,ROW()-1,)&amp;"º "&amp;B463)</f>
        <v>5º Relatório Gerencial de Resultados</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3" s="211" t="str">
        <f ca="1">IF(A463="","",IF(OFFSET(Relatórios!$K$1,ROW()-1,)=0,"",OFFSET(Relatórios!$K$1,ROW()-1,)))</f>
        <v>http://iepha.mg.gov.br/images/Termo_de_Parceria/Relat%C3%B3rio_de_Resultados_APPA_3%C2%BA_per%C3%ADodo_avaliat%C3%B3rio.pdf</v>
      </c>
    </row>
    <row r="464" spans="1:5" x14ac:dyDescent="0.25">
      <c r="A464" t="str">
        <f ca="1">SUBSTITUTE(OFFSET(Relatórios!$A$1,ROW()-1,),"-","_")</f>
        <v>TP_045/2017</v>
      </c>
      <c r="B464" t="str">
        <f ca="1">IF(OFFSET(Relatórios!$H$1,ROW()-1,)=0,"",OFFSET(Relatórios!$H$1,ROW()-1,))</f>
        <v>Relatório Gerencial Financeiro</v>
      </c>
      <c r="C464" t="str">
        <f ca="1">IF(B464="","",OFFSET(Relatórios!$G$1,ROW()-1,)&amp;"º "&amp;B464)</f>
        <v>5º Relatório Gerencial Financeiro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4" s="211" t="str">
        <f ca="1">IF(A464="","",IF(OFFSET(Relatórios!$K$1,ROW()-1,)=0,"",OFFSET(Relatórios!$K$1,ROW()-1,)))</f>
        <v/>
      </c>
    </row>
    <row r="465" spans="1:5" x14ac:dyDescent="0.25">
      <c r="A465" t="str">
        <f ca="1">SUBSTITUTE(OFFSET(Relatórios!$A$1,ROW()-1,),"-","_")</f>
        <v>TP_045/2017</v>
      </c>
      <c r="B465" t="str">
        <f ca="1">IF(OFFSET(Relatórios!$H$1,ROW()-1,)=0,"",OFFSET(Relatórios!$H$1,ROW()-1,))</f>
        <v>Relatório da Comissão de Avaliação</v>
      </c>
      <c r="C465" t="str">
        <f ca="1">IF(B465="","",OFFSET(Relatórios!$G$1,ROW()-1,)&amp;"º "&amp;B465)</f>
        <v>6º Relatório da Comissão de Avaliação</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5" s="211" t="str">
        <f ca="1">IF(A465="","",IF(OFFSET(Relatórios!$K$1,ROW()-1,)=0,"",OFFSET(Relatórios!$K$1,ROW()-1,)))</f>
        <v>http://iepha.mg.gov.br/images/Termo_de_Parceria/6_periodo_ava/6%C2%BA_Relat%C3%B3rio_de_Comiss%C3%A3o_de_Avalia%C3%A7%C3%A3o.pdf</v>
      </c>
    </row>
    <row r="466" spans="1:5" x14ac:dyDescent="0.25">
      <c r="A466" t="str">
        <f ca="1">SUBSTITUTE(OFFSET(Relatórios!$A$1,ROW()-1,),"-","_")</f>
        <v>TP_045/2017</v>
      </c>
      <c r="B466" t="str">
        <f ca="1">IF(OFFSET(Relatórios!$H$1,ROW()-1,)=0,"",OFFSET(Relatórios!$H$1,ROW()-1,))</f>
        <v>Relatório de Monitoramento</v>
      </c>
      <c r="C466" t="str">
        <f ca="1">IF(B466="","",OFFSET(Relatórios!$G$1,ROW()-1,)&amp;"º "&amp;B466)</f>
        <v>6º Relatório de Monitoramento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6" s="211" t="str">
        <f ca="1">IF(A466="","",IF(OFFSET(Relatórios!$K$1,ROW()-1,)=0,"",OFFSET(Relatórios!$K$1,ROW()-1,)))</f>
        <v>http://iepha.mg.gov.br/images/Termo_de_Parceria/6_periodo_ava/6%C2%BA_Relat%C3%B3rio_de_Monitoramento_IEPHA-MG.pdf</v>
      </c>
    </row>
    <row r="467" spans="1:5" x14ac:dyDescent="0.25">
      <c r="A467" t="str">
        <f ca="1">SUBSTITUTE(OFFSET(Relatórios!$A$1,ROW()-1,),"-","_")</f>
        <v>TP_045/2017</v>
      </c>
      <c r="B467" t="str">
        <f ca="1">IF(OFFSET(Relatórios!$H$1,ROW()-1,)=0,"",OFFSET(Relatórios!$H$1,ROW()-1,))</f>
        <v>Relatório Gerencial de Resultados</v>
      </c>
      <c r="C467" t="str">
        <f ca="1">IF(B467="","",OFFSET(Relatórios!$G$1,ROW()-1,)&amp;"º "&amp;B467)</f>
        <v>6º Relatório Gerencial de Resultados</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7" s="211" t="str">
        <f ca="1">IF(A467="","",IF(OFFSET(Relatórios!$K$1,ROW()-1,)=0,"",OFFSET(Relatórios!$K$1,ROW()-1,)))</f>
        <v>http://iepha.mg.gov.br/images/Termo_de_Parceria/6_periodo_ava/6%C2%BA_Relat%C3%B3rio_de_Resultados_-_assinado.pdf</v>
      </c>
    </row>
    <row r="468" spans="1:5" x14ac:dyDescent="0.25">
      <c r="A468" t="str">
        <f ca="1">SUBSTITUTE(OFFSET(Relatórios!$A$1,ROW()-1,),"-","_")</f>
        <v>TP_045/2017</v>
      </c>
      <c r="B468" t="str">
        <f ca="1">IF(OFFSET(Relatórios!$H$1,ROW()-1,)=0,"",OFFSET(Relatórios!$H$1,ROW()-1,))</f>
        <v>Relatório Gerencial Financeiro</v>
      </c>
      <c r="C468" t="str">
        <f ca="1">IF(B468="","",OFFSET(Relatórios!$G$1,ROW()-1,)&amp;"º "&amp;B468)</f>
        <v>6º Relatório Gerencial Financeiro</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8" s="211" t="str">
        <f ca="1">IF(A468="","",IF(OFFSET(Relatórios!$K$1,ROW()-1,)=0,"",OFFSET(Relatórios!$K$1,ROW()-1,)))</f>
        <v/>
      </c>
    </row>
    <row r="469" spans="1:5" x14ac:dyDescent="0.25">
      <c r="A469" t="str">
        <f ca="1">SUBSTITUTE(OFFSET(Relatórios!$A$1,ROW()-1,),"-","_")</f>
        <v>TP_045/2017</v>
      </c>
      <c r="B469" t="str">
        <f ca="1">IF(OFFSET(Relatórios!$H$1,ROW()-1,)=0,"",OFFSET(Relatórios!$H$1,ROW()-1,))</f>
        <v>Relatório da Comissão de Avaliação</v>
      </c>
      <c r="C469" t="str">
        <f ca="1">IF(B469="","",OFFSET(Relatórios!$G$1,ROW()-1,)&amp;"º "&amp;B469)</f>
        <v>7º Relatório da Comissão de Avaliação</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69" s="211" t="str">
        <f ca="1">IF(A469="","",IF(OFFSET(Relatórios!$K$1,ROW()-1,)=0,"",OFFSET(Relatórios!$K$1,ROW()-1,)))</f>
        <v>http://iepha.mg.gov.br/images/7%C2%BA_Relat%C3%B3rio_de_Comiss%C3%A3o_de_Avalia%C3%A7%C3%A3o.pdf</v>
      </c>
    </row>
    <row r="470" spans="1:5" x14ac:dyDescent="0.25">
      <c r="A470" t="str">
        <f ca="1">SUBSTITUTE(OFFSET(Relatórios!$A$1,ROW()-1,),"-","_")</f>
        <v>TP_045/2017</v>
      </c>
      <c r="B470" t="str">
        <f ca="1">IF(OFFSET(Relatórios!$H$1,ROW()-1,)=0,"",OFFSET(Relatórios!$H$1,ROW()-1,))</f>
        <v>Relatório de Monitoramento</v>
      </c>
      <c r="C470" t="str">
        <f ca="1">IF(B470="","",OFFSET(Relatórios!$G$1,ROW()-1,)&amp;"º "&amp;B470)</f>
        <v>7º Relatório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0" s="211" t="str">
        <f ca="1">IF(A470="","",IF(OFFSET(Relatórios!$K$1,ROW()-1,)=0,"",OFFSET(Relatórios!$K$1,ROW()-1,)))</f>
        <v>http://iepha.mg.gov.br/images/Relat%C3%B3rio_de_Monitoramento_7%C2%BA_Per%C3%ADodo.pdf</v>
      </c>
    </row>
    <row r="471" spans="1:5" x14ac:dyDescent="0.25">
      <c r="A471" t="str">
        <f ca="1">SUBSTITUTE(OFFSET(Relatórios!$A$1,ROW()-1,),"-","_")</f>
        <v>TP_045/2017</v>
      </c>
      <c r="B471" t="str">
        <f ca="1">IF(OFFSET(Relatórios!$H$1,ROW()-1,)=0,"",OFFSET(Relatórios!$H$1,ROW()-1,))</f>
        <v>Relatório Gerencial de Resultados</v>
      </c>
      <c r="C471" t="str">
        <f ca="1">IF(B471="","",OFFSET(Relatórios!$G$1,ROW()-1,)&amp;"º "&amp;B471)</f>
        <v>7º Relatório Gerencial de Resultados</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1" s="211" t="str">
        <f ca="1">IF(A471="","",IF(OFFSET(Relatórios!$K$1,ROW()-1,)=0,"",OFFSET(Relatórios!$K$1,ROW()-1,)))</f>
        <v>http://iepha.mg.gov.br/images/7%C2%BA_Relat%C3%B3rio_de_Resultados.pdf</v>
      </c>
    </row>
    <row r="472" spans="1:5" x14ac:dyDescent="0.25">
      <c r="A472" t="str">
        <f ca="1">SUBSTITUTE(OFFSET(Relatórios!$A$1,ROW()-1,),"-","_")</f>
        <v>TP_045/2017</v>
      </c>
      <c r="B472" t="str">
        <f ca="1">IF(OFFSET(Relatórios!$H$1,ROW()-1,)=0,"",OFFSET(Relatórios!$H$1,ROW()-1,))</f>
        <v>Relatório Gerencial Financeiro</v>
      </c>
      <c r="C472" t="str">
        <f ca="1">IF(B472="","",OFFSET(Relatórios!$G$1,ROW()-1,)&amp;"º "&amp;B472)</f>
        <v>7º Relatório Gerencial Financeiro</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2" s="211" t="str">
        <f ca="1">IF(A472="","",IF(OFFSET(Relatórios!$K$1,ROW()-1,)=0,"",OFFSET(Relatórios!$K$1,ROW()-1,)))</f>
        <v/>
      </c>
    </row>
    <row r="473" spans="1:5" x14ac:dyDescent="0.25">
      <c r="A473" t="str">
        <f ca="1">SUBSTITUTE(OFFSET(Relatórios!$A$1,ROW()-1,),"-","_")</f>
        <v>TP_045/2017</v>
      </c>
      <c r="B473" t="str">
        <f ca="1">IF(OFFSET(Relatórios!$H$1,ROW()-1,)=0,"",OFFSET(Relatórios!$H$1,ROW()-1,))</f>
        <v>Relatório Gerencial Financeiro</v>
      </c>
      <c r="C473" t="str">
        <f ca="1">IF(B473="","",OFFSET(Relatórios!$G$1,ROW()-1,)&amp;"º "&amp;B473)</f>
        <v>º Relatório Gerencial Financeiro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3" s="211" t="str">
        <f ca="1">IF(A473="","",IF(OFFSET(Relatórios!$K$1,ROW()-1,)=0,"",OFFSET(Relatórios!$K$1,ROW()-1,)))</f>
        <v>http://iepha.mg.gov.br/images/Termo_de_Parceria/Relat%C3%B3rio_Financiero_Avalia%C3%A7%C3%A3o_Extraordin%C3%A1ria.pdf</v>
      </c>
    </row>
    <row r="474" spans="1:5" x14ac:dyDescent="0.25">
      <c r="A474" t="str">
        <f ca="1">SUBSTITUTE(OFFSET(Relatórios!$A$1,ROW()-1,),"-","_")</f>
        <v>TP_045/2017</v>
      </c>
      <c r="B474" t="str">
        <f ca="1">IF(OFFSET(Relatórios!$H$1,ROW()-1,)=0,"",OFFSET(Relatórios!$H$1,ROW()-1,))</f>
        <v>Relatório Gerencial de Resultados</v>
      </c>
      <c r="C474" t="str">
        <f ca="1">IF(B474="","",OFFSET(Relatórios!$G$1,ROW()-1,)&amp;"º "&amp;B474)</f>
        <v>º Relatório Gerencial de Resultados</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4" s="211" t="str">
        <f ca="1">IF(A474="","",IF(OFFSET(Relatórios!$K$1,ROW()-1,)=0,"",OFFSET(Relatórios!$K$1,ROW()-1,)))</f>
        <v>http://iepha.mg.gov.br/images/Termo_de_Parceria/Relat%C3%B3rio_Gerencial_de_Resultados_Avalia%C3%A7%C3%A3o_Extraordin%C3%A1ria.pdf</v>
      </c>
    </row>
    <row r="475" spans="1:5" x14ac:dyDescent="0.25">
      <c r="A475" t="str">
        <f ca="1">SUBSTITUTE(OFFSET(Relatórios!$A$1,ROW()-1,),"-","_")</f>
        <v>TP_045/2017</v>
      </c>
      <c r="B475" t="str">
        <f ca="1">IF(OFFSET(Relatórios!$H$1,ROW()-1,)=0,"",OFFSET(Relatórios!$H$1,ROW()-1,))</f>
        <v>Relatório da Comissão de Avaliação</v>
      </c>
      <c r="C475" t="str">
        <f ca="1">IF(B475="","",OFFSET(Relatórios!$G$1,ROW()-1,)&amp;"º "&amp;B475)</f>
        <v>º Relatório da Comissão de Avaliação</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5" s="211" t="str">
        <f ca="1">IF(A475="","",IF(OFFSET(Relatórios!$K$1,ROW()-1,)=0,"",OFFSET(Relatórios!$K$1,ROW()-1,)))</f>
        <v>http://iepha.mg.gov.br/images/Termo_de_Parceria/Relatorio_Extaordinario_CA.pdf</v>
      </c>
    </row>
    <row r="476" spans="1:5" x14ac:dyDescent="0.25">
      <c r="A476" t="str">
        <f ca="1">SUBSTITUTE(OFFSET(Relatórios!$A$1,ROW()-1,),"-","_")</f>
        <v>TP_046/2018</v>
      </c>
      <c r="B476" t="str">
        <f ca="1">IF(OFFSET(Relatórios!$H$1,ROW()-1,)=0,"",OFFSET(Relatórios!$H$1,ROW()-1,))</f>
        <v>Relatório da Comissão de Avaliação</v>
      </c>
      <c r="C476" t="str">
        <f ca="1">IF(B476="","",OFFSET(Relatórios!$G$1,ROW()-1,)&amp;"º "&amp;B476)</f>
        <v>1º Relatório da Comissão de Avaliação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6" s="211" t="str">
        <f ca="1">IF(A476="","",IF(OFFSET(Relatórios!$K$1,ROW()-1,)=0,"",OFFSET(Relatórios!$K$1,ROW()-1,)))</f>
        <v>http://esportes.social.mg.gov.br/images/documentos/editais_termos_de_parceria/1comissao_avaliacao.compressed.pdf</v>
      </c>
    </row>
    <row r="477" spans="1:5" x14ac:dyDescent="0.25">
      <c r="A477" t="str">
        <f ca="1">SUBSTITUTE(OFFSET(Relatórios!$A$1,ROW()-1,),"-","_")</f>
        <v>TP_046/2018</v>
      </c>
      <c r="B477" t="str">
        <f ca="1">IF(OFFSET(Relatórios!$H$1,ROW()-1,)=0,"",OFFSET(Relatórios!$H$1,ROW()-1,))</f>
        <v>Relatório de Monitoramento</v>
      </c>
      <c r="C477" t="str">
        <f ca="1">IF(B477="","",OFFSET(Relatórios!$G$1,ROW()-1,)&amp;"º "&amp;B477)</f>
        <v>1º Relatório de Monitoramento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7" s="211" t="str">
        <f ca="1">IF(A477="","",IF(OFFSET(Relatórios!$K$1,ROW()-1,)=0,"",OFFSET(Relatórios!$K$1,ROW()-1,)))</f>
        <v>http://esportes.social.mg.gov.br/images/documentos/editais_termos_de_parceria/2019/relatorio-monitoramento-4-periodo-avaliatorio.pdf</v>
      </c>
    </row>
    <row r="478" spans="1:5" x14ac:dyDescent="0.25">
      <c r="A478" t="str">
        <f ca="1">SUBSTITUTE(OFFSET(Relatórios!$A$1,ROW()-1,),"-","_")</f>
        <v>TP_046/2018</v>
      </c>
      <c r="B478" t="str">
        <f ca="1">IF(OFFSET(Relatórios!$H$1,ROW()-1,)=0,"",OFFSET(Relatórios!$H$1,ROW()-1,))</f>
        <v>Relatório Gerencial de Resultados</v>
      </c>
      <c r="C478" t="str">
        <f ca="1">IF(B478="","",OFFSET(Relatórios!$G$1,ROW()-1,)&amp;"º "&amp;B478)</f>
        <v>1º Relatório Gerencial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8" s="211" t="str">
        <f ca="1">IF(A478="","",IF(OFFSET(Relatórios!$K$1,ROW()-1,)=0,"",OFFSET(Relatórios!$K$1,ROW()-1,)))</f>
        <v>https://drive.google.com/file/d/1B3Ae03Ejs6EgWzC_f0A8Wgor3ylkfJzT/view</v>
      </c>
    </row>
    <row r="479" spans="1:5" x14ac:dyDescent="0.25">
      <c r="A479" t="str">
        <f ca="1">SUBSTITUTE(OFFSET(Relatórios!$A$1,ROW()-1,),"-","_")</f>
        <v>TP_046/2018</v>
      </c>
      <c r="B479" t="str">
        <f ca="1">IF(OFFSET(Relatórios!$H$1,ROW()-1,)=0,"",OFFSET(Relatórios!$H$1,ROW()-1,))</f>
        <v>Relatório Gerencial Financeiro</v>
      </c>
      <c r="C479" t="str">
        <f ca="1">IF(B479="","",OFFSET(Relatórios!$G$1,ROW()-1,)&amp;"º "&amp;B479)</f>
        <v>1º Relatório Gerencial Financeiro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9" s="211" t="str">
        <f ca="1">IF(A479="","",IF(OFFSET(Relatórios!$K$1,ROW()-1,)=0,"",OFFSET(Relatórios!$K$1,ROW()-1,)))</f>
        <v>http://esportes.social.mg.gov.br/images/documentos/editais_termos_de_parceria/1-relatorio_gerencial_financeiro.pdf</v>
      </c>
    </row>
    <row r="480" spans="1:5" x14ac:dyDescent="0.25">
      <c r="A480" t="str">
        <f ca="1">SUBSTITUTE(OFFSET(Relatórios!$A$1,ROW()-1,),"-","_")</f>
        <v>TP_046/2018</v>
      </c>
      <c r="B480" t="str">
        <f ca="1">IF(OFFSET(Relatórios!$H$1,ROW()-1,)=0,"",OFFSET(Relatórios!$H$1,ROW()-1,))</f>
        <v>Relatório da Comissão de Avaliação</v>
      </c>
      <c r="C480" t="str">
        <f ca="1">IF(B480="","",OFFSET(Relatórios!$G$1,ROW()-1,)&amp;"º "&amp;B480)</f>
        <v>2º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0" s="211" t="str">
        <f ca="1">IF(A480="","",IF(OFFSET(Relatórios!$K$1,ROW()-1,)=0,"",OFFSET(Relatórios!$K$1,ROW()-1,)))</f>
        <v>http://esportes.social.mg.gov.br/images/documentos/bolsa_atleta/2%C2%BA_Relat%C3%B3rio_da_Comiss%C3%A3o_de_Avalia%C3%A7%C3%A3o_do_Termo_de_Parceria_2%C2%BA_per%C3%ADodo_avaliat%C3%B3rio.pdf</v>
      </c>
    </row>
    <row r="481" spans="1:5" x14ac:dyDescent="0.25">
      <c r="A481" t="str">
        <f ca="1">SUBSTITUTE(OFFSET(Relatórios!$A$1,ROW()-1,),"-","_")</f>
        <v>TP_046/2018</v>
      </c>
      <c r="B481" t="str">
        <f ca="1">IF(OFFSET(Relatórios!$H$1,ROW()-1,)=0,"",OFFSET(Relatórios!$H$1,ROW()-1,))</f>
        <v>Relatório de Monitoramento</v>
      </c>
      <c r="C481" t="str">
        <f ca="1">IF(B481="","",OFFSET(Relatórios!$G$1,ROW()-1,)&amp;"º "&amp;B481)</f>
        <v>2º Relatório de Monitoramento</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1" s="211" t="str">
        <f ca="1">IF(A481="","",IF(OFFSET(Relatórios!$K$1,ROW()-1,)=0,"",OFFSET(Relatórios!$K$1,ROW()-1,)))</f>
        <v>http://esportes.social.mg.gov.br/images/documentos/editais_termos_de_parceria/2019/relatorio-monitoramento-5-periodo-avaliatorio.pdf</v>
      </c>
    </row>
    <row r="482" spans="1:5" x14ac:dyDescent="0.25">
      <c r="A482" t="str">
        <f ca="1">SUBSTITUTE(OFFSET(Relatórios!$A$1,ROW()-1,),"-","_")</f>
        <v>TP_046/2018</v>
      </c>
      <c r="B482" t="str">
        <f ca="1">IF(OFFSET(Relatórios!$H$1,ROW()-1,)=0,"",OFFSET(Relatórios!$H$1,ROW()-1,))</f>
        <v>Relatório Gerencial de Resultados</v>
      </c>
      <c r="C482" t="str">
        <f ca="1">IF(B482="","",OFFSET(Relatórios!$G$1,ROW()-1,)&amp;"º "&amp;B482)</f>
        <v>2º Relatório Gerencial de Resultados</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2" s="211" t="str">
        <f ca="1">IF(A482="","",IF(OFFSET(Relatórios!$K$1,ROW()-1,)=0,"",OFFSET(Relatórios!$K$1,ROW()-1,)))</f>
        <v>http://esportes.social.mg.gov.br/images/documentos/editais_termos_de_parceria/2%20Relatrio%20Gerencial%20de%20Resultados.pdf</v>
      </c>
    </row>
    <row r="483" spans="1:5" x14ac:dyDescent="0.25">
      <c r="A483" t="str">
        <f ca="1">SUBSTITUTE(OFFSET(Relatórios!$A$1,ROW()-1,),"-","_")</f>
        <v>TP_046/2018</v>
      </c>
      <c r="B483" t="str">
        <f ca="1">IF(OFFSET(Relatórios!$H$1,ROW()-1,)=0,"",OFFSET(Relatórios!$H$1,ROW()-1,))</f>
        <v>Relatório Gerencial Financeiro</v>
      </c>
      <c r="C483" t="str">
        <f ca="1">IF(B483="","",OFFSET(Relatórios!$G$1,ROW()-1,)&amp;"º "&amp;B483)</f>
        <v>2º Relatório Gerencial Financeiro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3" s="211" t="str">
        <f ca="1">IF(A483="","",IF(OFFSET(Relatórios!$K$1,ROW()-1,)=0,"",OFFSET(Relatórios!$K$1,ROW()-1,)))</f>
        <v>http://esportes.social.mg.gov.br/images/documentos/bolsa_atleta/2%C2%BA_Relat%C3%B3rio_Gerencial_Financeiro_Gerencial_SITE.pdf</v>
      </c>
    </row>
    <row r="484" spans="1:5" x14ac:dyDescent="0.25">
      <c r="A484" t="str">
        <f ca="1">SUBSTITUTE(OFFSET(Relatórios!$A$1,ROW()-1,),"-","_")</f>
        <v>TP_046/2018</v>
      </c>
      <c r="B484" t="str">
        <f ca="1">IF(OFFSET(Relatórios!$H$1,ROW()-1,)=0,"",OFFSET(Relatórios!$H$1,ROW()-1,))</f>
        <v>Relatório da Comissão de Avaliação</v>
      </c>
      <c r="C484" t="str">
        <f ca="1">IF(B484="","",OFFSET(Relatórios!$G$1,ROW()-1,)&amp;"º "&amp;B484)</f>
        <v>3º Relatório da Comissão de Avaliação</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4" s="211" t="str">
        <f ca="1">IF(A484="","",IF(OFFSET(Relatórios!$K$1,ROW()-1,)=0,"",OFFSET(Relatórios!$K$1,ROW()-1,)))</f>
        <v>http://esportes.social.mg.gov.br/images/documentos/editais_termos_de_parceria/2019/3%20Relatorio%20Comissao%20de%20Avaliacao.pdf</v>
      </c>
    </row>
    <row r="485" spans="1:5" x14ac:dyDescent="0.25">
      <c r="A485" t="str">
        <f ca="1">SUBSTITUTE(OFFSET(Relatórios!$A$1,ROW()-1,),"-","_")</f>
        <v>TP_046/2018</v>
      </c>
      <c r="B485" t="str">
        <f ca="1">IF(OFFSET(Relatórios!$H$1,ROW()-1,)=0,"",OFFSET(Relatórios!$H$1,ROW()-1,))</f>
        <v>Relatório de Monitoramento</v>
      </c>
      <c r="C485" t="str">
        <f ca="1">IF(B485="","",OFFSET(Relatórios!$G$1,ROW()-1,)&amp;"º "&amp;B485)</f>
        <v>3º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5" s="211" t="str">
        <f ca="1">IF(A485="","",IF(OFFSET(Relatórios!$K$1,ROW()-1,)=0,"",OFFSET(Relatórios!$K$1,ROW()-1,)))</f>
        <v>http://esportes.social.mg.gov.br/images/documentos/Doc_Novos_2019/6%20Relatrio%20de%20Monitoramento.pdf</v>
      </c>
    </row>
    <row r="486" spans="1:5" x14ac:dyDescent="0.25">
      <c r="A486" t="str">
        <f ca="1">SUBSTITUTE(OFFSET(Relatórios!$A$1,ROW()-1,),"-","_")</f>
        <v>TP_046/2018</v>
      </c>
      <c r="B486" t="str">
        <f ca="1">IF(OFFSET(Relatórios!$H$1,ROW()-1,)=0,"",OFFSET(Relatórios!$H$1,ROW()-1,))</f>
        <v>Relatório Gerencial de Resultados</v>
      </c>
      <c r="C486" t="str">
        <f ca="1">IF(B486="","",OFFSET(Relatórios!$G$1,ROW()-1,)&amp;"º "&amp;B486)</f>
        <v>3º Relatório Gerencial de Resultados</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6" s="211" t="str">
        <f ca="1">IF(A486="","",IF(OFFSET(Relatórios!$K$1,ROW()-1,)=0,"",OFFSET(Relatórios!$K$1,ROW()-1,)))</f>
        <v>http://esportes.social.mg.gov.br/images/documentos/editais_termos_de_parceria/2019/3%20Relatorio%20de%20Resultados.pdf</v>
      </c>
    </row>
    <row r="487" spans="1:5" x14ac:dyDescent="0.25">
      <c r="A487" t="str">
        <f ca="1">SUBSTITUTE(OFFSET(Relatórios!$A$1,ROW()-1,),"-","_")</f>
        <v>TP_046/2018</v>
      </c>
      <c r="B487" t="str">
        <f ca="1">IF(OFFSET(Relatórios!$H$1,ROW()-1,)=0,"",OFFSET(Relatórios!$H$1,ROW()-1,))</f>
        <v>Relatório Gerencial Financeiro</v>
      </c>
      <c r="C487" t="str">
        <f ca="1">IF(B487="","",OFFSET(Relatórios!$G$1,ROW()-1,)&amp;"º "&amp;B487)</f>
        <v>3º Relatório Gerencial Financeiro</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7" s="211" t="str">
        <f ca="1">IF(A487="","",IF(OFFSET(Relatórios!$K$1,ROW()-1,)=0,"",OFFSET(Relatórios!$K$1,ROW()-1,)))</f>
        <v>http://esportes.social.mg.gov.br/images/documentos/editais_termos_de_parceria/2019/3%20Relat%C3%B3rio%20Financeiro%20Retificado.pdf</v>
      </c>
    </row>
    <row r="488" spans="1:5" x14ac:dyDescent="0.25">
      <c r="A488" t="str">
        <f ca="1">SUBSTITUTE(OFFSET(Relatórios!$A$1,ROW()-1,),"-","_")</f>
        <v>TP_046/2018</v>
      </c>
      <c r="B488" t="str">
        <f ca="1">IF(OFFSET(Relatórios!$H$1,ROW()-1,)=0,"",OFFSET(Relatórios!$H$1,ROW()-1,))</f>
        <v>Relatório da Comissão de Avaliação</v>
      </c>
      <c r="C488" t="str">
        <f ca="1">IF(B488="","",OFFSET(Relatórios!$G$1,ROW()-1,)&amp;"º "&amp;B488)</f>
        <v>4º Relatório da Comissão de Avaliação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8" s="211" t="str">
        <f ca="1">IF(A488="","",IF(OFFSET(Relatórios!$K$1,ROW()-1,)=0,"",OFFSET(Relatórios!$K$1,ROW()-1,)))</f>
        <v>http://esportes.social.mg.gov.br/images/documentos/editais_termos_de_parceria/2019/4-relatorio-comissao-avaliacaoTP_46-2019.pdf</v>
      </c>
    </row>
    <row r="489" spans="1:5" x14ac:dyDescent="0.25">
      <c r="A489" t="str">
        <f ca="1">SUBSTITUTE(OFFSET(Relatórios!$A$1,ROW()-1,),"-","_")</f>
        <v>TP_046/2018</v>
      </c>
      <c r="B489" t="str">
        <f ca="1">IF(OFFSET(Relatórios!$H$1,ROW()-1,)=0,"",OFFSET(Relatórios!$H$1,ROW()-1,))</f>
        <v>Relatório Gerencial de Resultados</v>
      </c>
      <c r="C489" t="str">
        <f ca="1">IF(B489="","",OFFSET(Relatórios!$G$1,ROW()-1,)&amp;"º "&amp;B489)</f>
        <v>4º Relatório Gerencial de Resultados</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9" s="211" t="str">
        <f ca="1">IF(A489="","",IF(OFFSET(Relatórios!$K$1,ROW()-1,)=0,"",OFFSET(Relatórios!$K$1,ROW()-1,)))</f>
        <v>http://esportes.social.mg.gov.br/images/documentos/editais_termos_de_parceria/2019/4-relatorio-gerencial-resultados.pdf</v>
      </c>
    </row>
    <row r="490" spans="1:5" x14ac:dyDescent="0.25">
      <c r="A490" t="str">
        <f ca="1">SUBSTITUTE(OFFSET(Relatórios!$A$1,ROW()-1,),"-","_")</f>
        <v>TP_046/2018</v>
      </c>
      <c r="B490" t="str">
        <f ca="1">IF(OFFSET(Relatórios!$H$1,ROW()-1,)=0,"",OFFSET(Relatórios!$H$1,ROW()-1,))</f>
        <v>Relatório Gerencial Financeiro</v>
      </c>
      <c r="C490" t="str">
        <f ca="1">IF(B490="","",OFFSET(Relatórios!$G$1,ROW()-1,)&amp;"º "&amp;B490)</f>
        <v>4º Relatório Gerencial Financeiro</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0" s="211" t="str">
        <f ca="1">IF(A490="","",IF(OFFSET(Relatórios!$K$1,ROW()-1,)=0,"",OFFSET(Relatórios!$K$1,ROW()-1,)))</f>
        <v>http://esportes.social.mg.gov.br/images/documentos/editais_termos_de_parceria/2019/4-relatorio-gerencial-financeiro.pdf</v>
      </c>
    </row>
    <row r="491" spans="1:5" x14ac:dyDescent="0.25">
      <c r="A491" t="str">
        <f ca="1">SUBSTITUTE(OFFSET(Relatórios!$A$1,ROW()-1,),"-","_")</f>
        <v>TP_046/2018</v>
      </c>
      <c r="B491" t="str">
        <f ca="1">IF(OFFSET(Relatórios!$H$1,ROW()-1,)=0,"",OFFSET(Relatórios!$H$1,ROW()-1,))</f>
        <v>Relatório da Comissão de Avaliação</v>
      </c>
      <c r="C491" t="str">
        <f ca="1">IF(B491="","",OFFSET(Relatórios!$G$1,ROW()-1,)&amp;"º "&amp;B491)</f>
        <v>5º Relatório da Comissão de Avaliação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1" s="211" t="str">
        <f ca="1">IF(A491="","",IF(OFFSET(Relatórios!$K$1,ROW()-1,)=0,"",OFFSET(Relatórios!$K$1,ROW()-1,)))</f>
        <v>http://esportes.social.mg.gov.br/images/documentos/editais_termos_de_parceria/2019/5-relatorio-comissao-avaliacao.pdf</v>
      </c>
    </row>
    <row r="492" spans="1:5" x14ac:dyDescent="0.25">
      <c r="A492" t="str">
        <f ca="1">SUBSTITUTE(OFFSET(Relatórios!$A$1,ROW()-1,),"-","_")</f>
        <v>TP_046/2018</v>
      </c>
      <c r="B492" t="str">
        <f ca="1">IF(OFFSET(Relatórios!$H$1,ROW()-1,)=0,"",OFFSET(Relatórios!$H$1,ROW()-1,))</f>
        <v>Relatório Gerencial de Resultados</v>
      </c>
      <c r="C492" t="str">
        <f ca="1">IF(B492="","",OFFSET(Relatórios!$G$1,ROW()-1,)&amp;"º "&amp;B492)</f>
        <v>5º Relatório Gerencial de Resultados</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2" s="211" t="str">
        <f ca="1">IF(A492="","",IF(OFFSET(Relatórios!$K$1,ROW()-1,)=0,"",OFFSET(Relatórios!$K$1,ROW()-1,)))</f>
        <v>http://esportes.social.mg.gov.br/images/documentos/editais_termos_de_parceria/2019/5-relatorio-gerencial-resultados.pdf</v>
      </c>
    </row>
    <row r="493" spans="1:5" x14ac:dyDescent="0.25">
      <c r="A493" t="str">
        <f ca="1">SUBSTITUTE(OFFSET(Relatórios!$A$1,ROW()-1,),"-","_")</f>
        <v>TP_046/2018</v>
      </c>
      <c r="B493" t="str">
        <f ca="1">IF(OFFSET(Relatórios!$H$1,ROW()-1,)=0,"",OFFSET(Relatórios!$H$1,ROW()-1,))</f>
        <v>Relatório Gerencial Financeiro</v>
      </c>
      <c r="C493" t="str">
        <f ca="1">IF(B493="","",OFFSET(Relatórios!$G$1,ROW()-1,)&amp;"º "&amp;B493)</f>
        <v>5º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3" s="211" t="str">
        <f ca="1">IF(A493="","",IF(OFFSET(Relatórios!$K$1,ROW()-1,)=0,"",OFFSET(Relatórios!$K$1,ROW()-1,)))</f>
        <v>http://esportes.social.mg.gov.br/images/documentos/editais_termos_de_parceria/2019/5-relatorio-gerencial-financeiro.pdf</v>
      </c>
    </row>
    <row r="494" spans="1:5" x14ac:dyDescent="0.25">
      <c r="A494" t="str">
        <f ca="1">SUBSTITUTE(OFFSET(Relatórios!$A$1,ROW()-1,),"-","_")</f>
        <v>TP_046/2018</v>
      </c>
      <c r="B494" t="str">
        <f ca="1">IF(OFFSET(Relatórios!$H$1,ROW()-1,)=0,"",OFFSET(Relatórios!$H$1,ROW()-1,))</f>
        <v>Relatório da Comissão de Avaliação</v>
      </c>
      <c r="C494" t="str">
        <f ca="1">IF(B494="","",OFFSET(Relatórios!$G$1,ROW()-1,)&amp;"º "&amp;B494)</f>
        <v>6º Relatório da Comissão de Avaliação</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4" s="211" t="str">
        <f ca="1">IF(A494="","",IF(OFFSET(Relatórios!$K$1,ROW()-1,)=0,"",OFFSET(Relatórios!$K$1,ROW()-1,)))</f>
        <v>http://esportes.social.mg.gov.br/images/documentos/Doc_Novos_2019/6%20Relatrio%20Comisso%20de%20Avaliao.pdf</v>
      </c>
    </row>
    <row r="495" spans="1:5" x14ac:dyDescent="0.25">
      <c r="A495" t="str">
        <f ca="1">SUBSTITUTE(OFFSET(Relatórios!$A$1,ROW()-1,),"-","_")</f>
        <v>TP_046/2018</v>
      </c>
      <c r="B495" t="str">
        <f ca="1">IF(OFFSET(Relatórios!$H$1,ROW()-1,)=0,"",OFFSET(Relatórios!$H$1,ROW()-1,))</f>
        <v>Relatório Gerencial de Resultados</v>
      </c>
      <c r="C495" t="str">
        <f ca="1">IF(B495="","",OFFSET(Relatórios!$G$1,ROW()-1,)&amp;"º "&amp;B495)</f>
        <v>6º Relatório Gerencial de Resultados</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5" s="211" t="str">
        <f ca="1">IF(A495="","",IF(OFFSET(Relatórios!$K$1,ROW()-1,)=0,"",OFFSET(Relatórios!$K$1,ROW()-1,)))</f>
        <v>http://esportes.social.mg.gov.br/images/documentos/Doc_Novos_2019/6%20Relatrio%20de%20Resultados%201%200.pdf</v>
      </c>
    </row>
    <row r="496" spans="1:5" x14ac:dyDescent="0.25">
      <c r="A496" t="str">
        <f ca="1">SUBSTITUTE(OFFSET(Relatórios!$A$1,ROW()-1,),"-","_")</f>
        <v>TP_046/2018</v>
      </c>
      <c r="B496" t="str">
        <f ca="1">IF(OFFSET(Relatórios!$H$1,ROW()-1,)=0,"",OFFSET(Relatórios!$H$1,ROW()-1,))</f>
        <v>Relatório Gerencial Financeiro</v>
      </c>
      <c r="C496" t="str">
        <f ca="1">IF(B496="","",OFFSET(Relatórios!$G$1,ROW()-1,)&amp;"º "&amp;B496)</f>
        <v>6º Relatório Gerencial Financeiro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6" s="211" t="str">
        <f ca="1">IF(A496="","",IF(OFFSET(Relatórios!$K$1,ROW()-1,)=0,"",OFFSET(Relatórios!$K$1,ROW()-1,)))</f>
        <v>http://esportes.social.mg.gov.br/images/documentos/Doc_Novos_2019/6%20Relatrio%20Financeiro.pdf</v>
      </c>
    </row>
    <row r="497" spans="1:5" x14ac:dyDescent="0.25">
      <c r="A497" t="str">
        <f ca="1">SUBSTITUTE(OFFSET(Relatórios!$A$1,ROW()-1,),"-","_")</f>
        <v>TP_048/2018</v>
      </c>
      <c r="B497" t="str">
        <f ca="1">IF(OFFSET(Relatórios!$H$1,ROW()-1,)=0,"",OFFSET(Relatórios!$H$1,ROW()-1,))</f>
        <v>Relatório da Comissão de Avaliação</v>
      </c>
      <c r="C497" t="str">
        <f ca="1">IF(B497="","",OFFSET(Relatórios!$G$1,ROW()-1,)&amp;"º "&amp;B497)</f>
        <v>1º Relatório da Comissão de Avaliação</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7" s="211" t="str">
        <f ca="1">IF(A497="","",IF(OFFSET(Relatórios!$K$1,ROW()-1,)=0,"",OFFSET(Relatórios!$K$1,ROW()-1,)))</f>
        <v>http://www.feam.br/images/stories/2019/MINAS_SEM_LIXOES/termo_parceria-48-18/Relat%C3%B3rio_da_Comiss%C3%A3o_de_Avalia%C3%A7%C3%A3o_28-08.pdf</v>
      </c>
    </row>
    <row r="498" spans="1:5" x14ac:dyDescent="0.25">
      <c r="A498" t="str">
        <f ca="1">SUBSTITUTE(OFFSET(Relatórios!$A$1,ROW()-1,),"-","_")</f>
        <v>TP_048/2018</v>
      </c>
      <c r="B498" t="str">
        <f ca="1">IF(OFFSET(Relatórios!$H$1,ROW()-1,)=0,"",OFFSET(Relatórios!$H$1,ROW()-1,))</f>
        <v>Relatório de Monitoramento</v>
      </c>
      <c r="C498" t="str">
        <f ca="1">IF(B498="","",OFFSET(Relatórios!$G$1,ROW()-1,)&amp;"º "&amp;B498)</f>
        <v>1º Relatório de Monitoramento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8" s="211" t="str">
        <f ca="1">IF(A498="","",IF(OFFSET(Relatórios!$K$1,ROW()-1,)=0,"",OFFSET(Relatórios!$K$1,ROW()-1,)))</f>
        <v>http://www.feam.br/images/stories/2019/MINAS_SEM_LIXOES/termo_parceria-48-18/1%C2%BA_Relatorio_Monitoramento_per%C3%ADodo_01-11-18_a_31-01-19.pdf</v>
      </c>
    </row>
    <row r="499" spans="1:5" x14ac:dyDescent="0.25">
      <c r="A499" t="str">
        <f ca="1">SUBSTITUTE(OFFSET(Relatórios!$A$1,ROW()-1,),"-","_")</f>
        <v>TP_048/2018</v>
      </c>
      <c r="B499" t="str">
        <f ca="1">IF(OFFSET(Relatórios!$H$1,ROW()-1,)=0,"",OFFSET(Relatórios!$H$1,ROW()-1,))</f>
        <v>Relatório Gerencial de Resultados</v>
      </c>
      <c r="C499" t="str">
        <f ca="1">IF(B499="","",OFFSET(Relatórios!$G$1,ROW()-1,)&amp;"º "&amp;B499)</f>
        <v>1º Relatório Gerencial de Resultados</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9" s="211" t="str">
        <f ca="1">IF(A499="","",IF(OFFSET(Relatórios!$K$1,ROW()-1,)=0,"",OFFSET(Relatórios!$K$1,ROW()-1,)))</f>
        <v>http://www.feam.br/images/stories/2019/MINAS_SEM_LIXOES/termo_parceria-48-18/Relat%C3%B3rio_Gerencial_de_Resultados.pdf</v>
      </c>
    </row>
    <row r="500" spans="1:5" x14ac:dyDescent="0.25">
      <c r="A500" t="str">
        <f ca="1">SUBSTITUTE(OFFSET(Relatórios!$A$1,ROW()-1,),"-","_")</f>
        <v>TP_048/2018</v>
      </c>
      <c r="B500" t="str">
        <f ca="1">IF(OFFSET(Relatórios!$H$1,ROW()-1,)=0,"",OFFSET(Relatórios!$H$1,ROW()-1,))</f>
        <v>Relatório Gerencial Financeiro</v>
      </c>
      <c r="C500" t="str">
        <f ca="1">IF(B500="","",OFFSET(Relatórios!$G$1,ROW()-1,)&amp;"º "&amp;B500)</f>
        <v>1º Relatório Gerencial Financeiro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0" s="211" t="str">
        <f ca="1">IF(A500="","",IF(OFFSET(Relatórios!$K$1,ROW()-1,)=0,"",OFFSET(Relatórios!$K$1,ROW()-1,)))</f>
        <v>http://www.feam.br/images/stories/2019/MINAS_SEM_LIXOES/termo_parceria-48-18/1%C2%AA_Retifica%C3%A7%C3%A3o_ao_1%C2%BA_Relat%C3%B3rio_Gerencial_Financeiro.pdf</v>
      </c>
    </row>
    <row r="501" spans="1:5" x14ac:dyDescent="0.25">
      <c r="A501" t="str">
        <f ca="1">SUBSTITUTE(OFFSET(Relatórios!$A$1,ROW()-1,),"-","_")</f>
        <v>TP_048/2018</v>
      </c>
      <c r="B501" t="str">
        <f ca="1">IF(OFFSET(Relatórios!$H$1,ROW()-1,)=0,"",OFFSET(Relatórios!$H$1,ROW()-1,))</f>
        <v>Relatório da Comissão de Avaliação</v>
      </c>
      <c r="C501" t="str">
        <f ca="1">IF(B501="","",OFFSET(Relatórios!$G$1,ROW()-1,)&amp;"º "&amp;B501)</f>
        <v>2º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1" s="211" t="str">
        <f ca="1">IF(A501="","",IF(OFFSET(Relatórios!$K$1,ROW()-1,)=0,"",OFFSET(Relatórios!$K$1,ROW()-1,)))</f>
        <v>http://www.feam.br/images/stories/2019/MINAS_SEM_LIXOES/termo_parceria-48-18/2_Relat%C3%B3rio_da_Comiss%C3%A3o_de_Avalia%C3%A7%C3%A3o_1.pdf</v>
      </c>
    </row>
    <row r="502" spans="1:5" x14ac:dyDescent="0.25">
      <c r="A502" t="str">
        <f ca="1">SUBSTITUTE(OFFSET(Relatórios!$A$1,ROW()-1,),"-","_")</f>
        <v>TP_048/2018</v>
      </c>
      <c r="B502" t="str">
        <f ca="1">IF(OFFSET(Relatórios!$H$1,ROW()-1,)=0,"",OFFSET(Relatórios!$H$1,ROW()-1,))</f>
        <v>Relatório de Monitoramento</v>
      </c>
      <c r="C502" t="str">
        <f ca="1">IF(B502="","",OFFSET(Relatórios!$G$1,ROW()-1,)&amp;"º "&amp;B502)</f>
        <v>2º Relatório de Monitoramento</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2" s="211" t="str">
        <f ca="1">IF(A502="","",IF(OFFSET(Relatórios!$K$1,ROW()-1,)=0,"",OFFSET(Relatórios!$K$1,ROW()-1,)))</f>
        <v>http://www.feam.br/images/stories/2019/MINAS_SEM_LIXOES/termo_parceria-48-18/2%C2%BA_Relat%C3%B3rio_de_Monitoramento_4o_Per%C3%ADodo_Avaliat%C3%B3rio_FEAM.pdf</v>
      </c>
    </row>
    <row r="503" spans="1:5" x14ac:dyDescent="0.25">
      <c r="A503" t="str">
        <f ca="1">SUBSTITUTE(OFFSET(Relatórios!$A$1,ROW()-1,),"-","_")</f>
        <v>TP_048/2018</v>
      </c>
      <c r="B503" t="str">
        <f ca="1">IF(OFFSET(Relatórios!$H$1,ROW()-1,)=0,"",OFFSET(Relatórios!$H$1,ROW()-1,))</f>
        <v>Relatório Gerencial de Resultados</v>
      </c>
      <c r="C503" t="str">
        <f ca="1">IF(B503="","",OFFSET(Relatórios!$G$1,ROW()-1,)&amp;"º "&amp;B503)</f>
        <v>2º Relatório Gerencial de Resultados</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3" s="211" t="str">
        <f ca="1">IF(A503="","",IF(OFFSET(Relatórios!$K$1,ROW()-1,)=0,"",OFFSET(Relatórios!$K$1,ROW()-1,)))</f>
        <v>http://www.feam.br/images/stories/2019/MINAS_SEM_LIXOES/termo_parceria-48-18/2%C2%BA_Relat%C3%B3rio_Gerencial_de_Resultados.pdf</v>
      </c>
    </row>
    <row r="504" spans="1:5" x14ac:dyDescent="0.25">
      <c r="A504" t="str">
        <f ca="1">SUBSTITUTE(OFFSET(Relatórios!$A$1,ROW()-1,),"-","_")</f>
        <v>TP_048/2018</v>
      </c>
      <c r="B504" t="str">
        <f ca="1">IF(OFFSET(Relatórios!$H$1,ROW()-1,)=0,"",OFFSET(Relatórios!$H$1,ROW()-1,))</f>
        <v>Relatório Gerencial Financeiro</v>
      </c>
      <c r="C504" t="str">
        <f ca="1">IF(B504="","",OFFSET(Relatórios!$G$1,ROW()-1,)&amp;"º "&amp;B504)</f>
        <v>2º Relatório Gerencial Financeiro</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4" s="211" t="str">
        <f ca="1">IF(A504="","",IF(OFFSET(Relatórios!$K$1,ROW()-1,)=0,"",OFFSET(Relatórios!$K$1,ROW()-1,)))</f>
        <v/>
      </c>
    </row>
    <row r="505" spans="1:5" x14ac:dyDescent="0.25">
      <c r="A505" t="str">
        <f ca="1">SUBSTITUTE(OFFSET(Relatórios!$A$1,ROW()-1,),"-","_")</f>
        <v>TP_048/2018</v>
      </c>
      <c r="B505" t="str">
        <f ca="1">IF(OFFSET(Relatórios!$H$1,ROW()-1,)=0,"",OFFSET(Relatórios!$H$1,ROW()-1,))</f>
        <v>Relatório da Comissão de Avaliação</v>
      </c>
      <c r="C505" t="str">
        <f ca="1">IF(B505="","",OFFSET(Relatórios!$G$1,ROW()-1,)&amp;"º "&amp;B505)</f>
        <v>3º Relatório da Comissão de Avaliação</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5" s="211" t="str">
        <f ca="1">IF(A505="","",IF(OFFSET(Relatórios!$K$1,ROW()-1,)=0,"",OFFSET(Relatórios!$K$1,ROW()-1,)))</f>
        <v>http://www.feam.br/images/stories/2019/MINAS_SEM_LIXOES/termo_parceria-48-18/3%C2%BA_Relatorio_da_Comissao_Avaliacao.pdf</v>
      </c>
    </row>
    <row r="506" spans="1:5" x14ac:dyDescent="0.25">
      <c r="A506" t="str">
        <f ca="1">SUBSTITUTE(OFFSET(Relatórios!$A$1,ROW()-1,),"-","_")</f>
        <v>TP_048/2018</v>
      </c>
      <c r="B506" t="str">
        <f ca="1">IF(OFFSET(Relatórios!$H$1,ROW()-1,)=0,"",OFFSET(Relatórios!$H$1,ROW()-1,))</f>
        <v>Relatório de Monitoramento</v>
      </c>
      <c r="C506" t="str">
        <f ca="1">IF(B506="","",OFFSET(Relatórios!$G$1,ROW()-1,)&amp;"º "&amp;B506)</f>
        <v>3º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6" s="211" t="str">
        <f ca="1">IF(A506="","",IF(OFFSET(Relatórios!$K$1,ROW()-1,)=0,"",OFFSET(Relatórios!$K$1,ROW()-1,)))</f>
        <v>http://www.feam.br/images/stories/2019/MINAS_SEM_LIXOES/3_Relat%C3%B3rio_de_Monitoramento_5%C2%BA_PA_FINAL_assinado.pdf</v>
      </c>
    </row>
    <row r="507" spans="1:5" x14ac:dyDescent="0.25">
      <c r="A507" t="str">
        <f ca="1">SUBSTITUTE(OFFSET(Relatórios!$A$1,ROW()-1,),"-","_")</f>
        <v>TP_048/2018</v>
      </c>
      <c r="B507" t="str">
        <f ca="1">IF(OFFSET(Relatórios!$H$1,ROW()-1,)=0,"",OFFSET(Relatórios!$H$1,ROW()-1,))</f>
        <v>Relatório Gerencial de Resultados</v>
      </c>
      <c r="C507" t="str">
        <f ca="1">IF(B507="","",OFFSET(Relatórios!$G$1,ROW()-1,)&amp;"º "&amp;B507)</f>
        <v>3º Relatório Gerencial de Resultados</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7" s="211" t="str">
        <f ca="1">IF(A507="","",IF(OFFSET(Relatórios!$K$1,ROW()-1,)=0,"",OFFSET(Relatórios!$K$1,ROW()-1,)))</f>
        <v>http://www.feam.br/images/stories/2019/MINAS_SEM_LIXOES/termo_parceria-48-18/3%C2%BA_Relat%C3%B3rio_Gerencial_de_Resultados.pdf</v>
      </c>
    </row>
    <row r="508" spans="1:5" x14ac:dyDescent="0.25">
      <c r="A508" t="str">
        <f ca="1">SUBSTITUTE(OFFSET(Relatórios!$A$1,ROW()-1,),"-","_")</f>
        <v>TP_048/2018</v>
      </c>
      <c r="B508" t="str">
        <f ca="1">IF(OFFSET(Relatórios!$H$1,ROW()-1,)=0,"",OFFSET(Relatórios!$H$1,ROW()-1,))</f>
        <v>Relatório Gerencial Financeiro</v>
      </c>
      <c r="C508" t="str">
        <f ca="1">IF(B508="","",OFFSET(Relatórios!$G$1,ROW()-1,)&amp;"º "&amp;B508)</f>
        <v>3º Relatório Gerencial Financeiro</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8" s="211" t="str">
        <f ca="1">IF(A508="","",IF(OFFSET(Relatórios!$K$1,ROW()-1,)=0,"",OFFSET(Relatórios!$K$1,ROW()-1,)))</f>
        <v/>
      </c>
    </row>
    <row r="509" spans="1:5" x14ac:dyDescent="0.25">
      <c r="A509" t="str">
        <f ca="1">SUBSTITUTE(OFFSET(Relatórios!$A$1,ROW()-1,),"-","_")</f>
        <v>TP_048/2018</v>
      </c>
      <c r="B509" t="str">
        <f ca="1">IF(OFFSET(Relatórios!$H$1,ROW()-1,)=0,"",OFFSET(Relatórios!$H$1,ROW()-1,))</f>
        <v>Relatório da Comissão de Avaliação</v>
      </c>
      <c r="C509" t="str">
        <f ca="1">IF(B509="","",OFFSET(Relatórios!$G$1,ROW()-1,)&amp;"º "&amp;B509)</f>
        <v>4º Relatório da Comissão de Avaliação</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09" s="211" t="str">
        <f ca="1">IF(A509="","",IF(OFFSET(Relatórios!$K$1,ROW()-1,)=0,"",OFFSET(Relatórios!$K$1,ROW()-1,)))</f>
        <v>http://www.feam.br/images/stories/2019/MINAS_SEM_LIXOES/termo_parceria-48-18/4%C2%BA_Relatorio_da_Comissao_de_Avaliacao_assinado.pdf</v>
      </c>
    </row>
    <row r="510" spans="1:5" x14ac:dyDescent="0.25">
      <c r="A510" t="str">
        <f ca="1">SUBSTITUTE(OFFSET(Relatórios!$A$1,ROW()-1,),"-","_")</f>
        <v>TP_048/2018</v>
      </c>
      <c r="B510" t="str">
        <f ca="1">IF(OFFSET(Relatórios!$H$1,ROW()-1,)=0,"",OFFSET(Relatórios!$H$1,ROW()-1,))</f>
        <v>Relatório de Monitoramento</v>
      </c>
      <c r="C510" t="str">
        <f ca="1">IF(B510="","",OFFSET(Relatórios!$G$1,ROW()-1,)&amp;"º "&amp;B510)</f>
        <v>4º Relatório de Monitoramento</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0" s="211" t="str">
        <f ca="1">IF(A510="","",IF(OFFSET(Relatórios!$K$1,ROW()-1,)=0,"",OFFSET(Relatórios!$K$1,ROW()-1,)))</f>
        <v>http://www.feam.br/images/stories/2019/MINAS_SEM_LIXOES/termo_parceria-48-18/4%C2%BA_Relorio_de_Monitoramento_assinado_6_PA.pdf</v>
      </c>
    </row>
    <row r="511" spans="1:5" x14ac:dyDescent="0.25">
      <c r="A511" t="str">
        <f ca="1">SUBSTITUTE(OFFSET(Relatórios!$A$1,ROW()-1,),"-","_")</f>
        <v>TP_048/2018</v>
      </c>
      <c r="B511" t="str">
        <f ca="1">IF(OFFSET(Relatórios!$H$1,ROW()-1,)=0,"",OFFSET(Relatórios!$H$1,ROW()-1,))</f>
        <v>Relatório Gerencial de Resultados</v>
      </c>
      <c r="C511" t="str">
        <f ca="1">IF(B511="","",OFFSET(Relatórios!$G$1,ROW()-1,)&amp;"º "&amp;B511)</f>
        <v>4º Relatório Gerencial de Resultados</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1" s="211" t="str">
        <f ca="1">IF(A511="","",IF(OFFSET(Relatórios!$K$1,ROW()-1,)=0,"",OFFSET(Relatórios!$K$1,ROW()-1,)))</f>
        <v>http://www.feam.br/images/stories/2019/MINAS_SEM_LIXOES/termo_parceria-48-18/Relat%C3%B3rio_de_Resultados_4PA_15042019.pdf</v>
      </c>
    </row>
    <row r="512" spans="1:5" x14ac:dyDescent="0.25">
      <c r="A512" t="str">
        <f ca="1">SUBSTITUTE(OFFSET(Relatórios!$A$1,ROW()-1,),"-","_")</f>
        <v>TP_048/2018</v>
      </c>
      <c r="B512" t="str">
        <f ca="1">IF(OFFSET(Relatórios!$H$1,ROW()-1,)=0,"",OFFSET(Relatórios!$H$1,ROW()-1,))</f>
        <v>Relatório Gerencial Financeiro</v>
      </c>
      <c r="C512" t="str">
        <f ca="1">IF(B512="","",OFFSET(Relatórios!$G$1,ROW()-1,)&amp;"º "&amp;B512)</f>
        <v>4º Relatório Gerencial Financeiro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2" s="211" t="str">
        <f ca="1">IF(A512="","",IF(OFFSET(Relatórios!$K$1,ROW()-1,)=0,"",OFFSET(Relatórios!$K$1,ROW()-1,)))</f>
        <v/>
      </c>
    </row>
    <row r="513" spans="1:5" x14ac:dyDescent="0.25">
      <c r="A513" t="str">
        <f ca="1">SUBSTITUTE(OFFSET(Relatórios!$A$1,ROW()-1,),"-","_")</f>
        <v>TP_048/2018</v>
      </c>
      <c r="B513" t="str">
        <f ca="1">IF(OFFSET(Relatórios!$H$1,ROW()-1,)=0,"",OFFSET(Relatórios!$H$1,ROW()-1,))</f>
        <v>Relatório da Comissão de Avaliação</v>
      </c>
      <c r="C513" t="str">
        <f ca="1">IF(B513="","",OFFSET(Relatórios!$G$1,ROW()-1,)&amp;"º "&amp;B513)</f>
        <v>5º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3" s="211" t="str">
        <f ca="1">IF(A513="","",IF(OFFSET(Relatórios!$K$1,ROW()-1,)=0,"",OFFSET(Relatórios!$K$1,ROW()-1,)))</f>
        <v>http://www.feam.br/images/stories/2019/MINAS_SEM_LIXOES/termo_parceria-48-18/5%C2%BA_Relat%C3%B3rio_da_Comissao_de_Avaliacao.pdf</v>
      </c>
    </row>
    <row r="514" spans="1:5" x14ac:dyDescent="0.25">
      <c r="A514" t="str">
        <f ca="1">SUBSTITUTE(OFFSET(Relatórios!$A$1,ROW()-1,),"-","_")</f>
        <v>TP_048/2018</v>
      </c>
      <c r="B514" t="str">
        <f ca="1">IF(OFFSET(Relatórios!$H$1,ROW()-1,)=0,"",OFFSET(Relatórios!$H$1,ROW()-1,))</f>
        <v>Relatório de Monitoramento</v>
      </c>
      <c r="C514" t="str">
        <f ca="1">IF(B514="","",OFFSET(Relatórios!$G$1,ROW()-1,)&amp;"º "&amp;B514)</f>
        <v>5º Relatório de Monitoramento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4" s="211" t="str">
        <f ca="1">IF(A514="","",IF(OFFSET(Relatórios!$K$1,ROW()-1,)=0,"",OFFSET(Relatórios!$K$1,ROW()-1,)))</f>
        <v>http://www.feam.br/images/stories/2020/MINAS_SEM_LIXOES/TERMO_48-2018/5%C2%BA_Relat%C3%B3rio_de_Monitoramento_7PA.pdf</v>
      </c>
    </row>
    <row r="515" spans="1:5" x14ac:dyDescent="0.25">
      <c r="A515" t="str">
        <f ca="1">SUBSTITUTE(OFFSET(Relatórios!$A$1,ROW()-1,),"-","_")</f>
        <v>TP_048/2018</v>
      </c>
      <c r="B515" t="str">
        <f ca="1">IF(OFFSET(Relatórios!$H$1,ROW()-1,)=0,"",OFFSET(Relatórios!$H$1,ROW()-1,))</f>
        <v>Relatório Gerencial de Resultados</v>
      </c>
      <c r="C515" t="str">
        <f ca="1">IF(B515="","",OFFSET(Relatórios!$G$1,ROW()-1,)&amp;"º "&amp;B515)</f>
        <v>5º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5" s="211" t="str">
        <f ca="1">IF(A515="","",IF(OFFSET(Relatórios!$K$1,ROW()-1,)=0,"",OFFSET(Relatórios!$K$1,ROW()-1,)))</f>
        <v>http://www.feam.br/images/stories/2019/MINAS_SEM_LIXOES/termo_parceria-48-18/5_Relatorio_de_Resultados.pdf</v>
      </c>
    </row>
    <row r="516" spans="1:5" x14ac:dyDescent="0.25">
      <c r="A516" t="str">
        <f ca="1">SUBSTITUTE(OFFSET(Relatórios!$A$1,ROW()-1,),"-","_")</f>
        <v>TP_048/2018</v>
      </c>
      <c r="B516" t="str">
        <f ca="1">IF(OFFSET(Relatórios!$H$1,ROW()-1,)=0,"",OFFSET(Relatórios!$H$1,ROW()-1,))</f>
        <v>Relatório Gerencial Financeiro</v>
      </c>
      <c r="C516" t="str">
        <f ca="1">IF(B516="","",OFFSET(Relatórios!$G$1,ROW()-1,)&amp;"º "&amp;B516)</f>
        <v>5º Relatório Gerencial Financeiro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6" s="211" t="str">
        <f ca="1">IF(A516="","",IF(OFFSET(Relatórios!$K$1,ROW()-1,)=0,"",OFFSET(Relatórios!$K$1,ROW()-1,)))</f>
        <v/>
      </c>
    </row>
    <row r="517" spans="1:5" x14ac:dyDescent="0.25">
      <c r="A517" t="str">
        <f ca="1">SUBSTITUTE(OFFSET(Relatórios!$A$1,ROW()-1,),"-","_")</f>
        <v>TP_048/2018</v>
      </c>
      <c r="B517" t="str">
        <f ca="1">IF(OFFSET(Relatórios!$H$1,ROW()-1,)=0,"",OFFSET(Relatórios!$H$1,ROW()-1,))</f>
        <v>Relatório da Comissão de Avaliação</v>
      </c>
      <c r="C517" t="str">
        <f ca="1">IF(B517="","",OFFSET(Relatórios!$G$1,ROW()-1,)&amp;"º "&amp;B517)</f>
        <v>6º Relatório da Comissão de Avaliação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7" s="211" t="str">
        <f ca="1">IF(A517="","",IF(OFFSET(Relatórios!$K$1,ROW()-1,)=0,"",OFFSET(Relatórios!$K$1,ROW()-1,)))</f>
        <v>http://www.feam.br/images/stories/2019/MINAS_SEM_LIXOES/termo_parceria-48-18/6%C2%BA_Relatorio_da_Comiss%C3%A3o_de_Avalia%C3%A7%C3%A3o.pdf</v>
      </c>
    </row>
    <row r="518" spans="1:5" x14ac:dyDescent="0.25">
      <c r="A518" t="str">
        <f ca="1">SUBSTITUTE(OFFSET(Relatórios!$A$1,ROW()-1,),"-","_")</f>
        <v>TP_048/2018</v>
      </c>
      <c r="B518" t="str">
        <f ca="1">IF(OFFSET(Relatórios!$H$1,ROW()-1,)=0,"",OFFSET(Relatórios!$H$1,ROW()-1,))</f>
        <v>Relatório Gerencial de Resultados</v>
      </c>
      <c r="C518" t="str">
        <f ca="1">IF(B518="","",OFFSET(Relatórios!$G$1,ROW()-1,)&amp;"º "&amp;B518)</f>
        <v>6º Relatório Gerencial de Resultados</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8" s="211" t="str">
        <f ca="1">IF(A518="","",IF(OFFSET(Relatórios!$K$1,ROW()-1,)=0,"",OFFSET(Relatórios!$K$1,ROW()-1,)))</f>
        <v>http://www.feam.br/images/stories/2019/MINAS_SEM_LIXOES/termo_parceria-48-18/6%C2%BA_Relatorio_de_Resultados.pdf</v>
      </c>
    </row>
    <row r="519" spans="1:5" x14ac:dyDescent="0.25">
      <c r="A519" t="str">
        <f ca="1">SUBSTITUTE(OFFSET(Relatórios!$A$1,ROW()-1,),"-","_")</f>
        <v>TP_048/2018</v>
      </c>
      <c r="B519" t="str">
        <f ca="1">IF(OFFSET(Relatórios!$H$1,ROW()-1,)=0,"",OFFSET(Relatórios!$H$1,ROW()-1,))</f>
        <v>Relatório Gerencial Financeiro</v>
      </c>
      <c r="C519" t="str">
        <f ca="1">IF(B519="","",OFFSET(Relatórios!$G$1,ROW()-1,)&amp;"º "&amp;B519)</f>
        <v>6º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9" s="211" t="str">
        <f ca="1">IF(A519="","",IF(OFFSET(Relatórios!$K$1,ROW()-1,)=0,"",OFFSET(Relatórios!$K$1,ROW()-1,)))</f>
        <v/>
      </c>
    </row>
    <row r="520" spans="1:5" x14ac:dyDescent="0.25">
      <c r="A520" t="str">
        <f ca="1">SUBSTITUTE(OFFSET(Relatórios!$A$1,ROW()-1,),"-","_")</f>
        <v>TP_048/2018</v>
      </c>
      <c r="B520" t="str">
        <f ca="1">IF(OFFSET(Relatórios!$H$1,ROW()-1,)=0,"",OFFSET(Relatórios!$H$1,ROW()-1,))</f>
        <v>Relatório da Comissão de Avaliação</v>
      </c>
      <c r="C520" t="str">
        <f ca="1">IF(B520="","",OFFSET(Relatórios!$G$1,ROW()-1,)&amp;"º "&amp;B520)</f>
        <v>7º Relatório da Comissão de Avaliação</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0" s="211" t="str">
        <f ca="1">IF(A520="","",IF(OFFSET(Relatórios!$K$1,ROW()-1,)=0,"",OFFSET(Relatórios!$K$1,ROW()-1,)))</f>
        <v>http://www.feam.br/images/stories/2020/MINAS_SEM_LIXOES/TERMO_48-2018/Relatorio_da_comissao_de_avaliacao_7PA_Final.pdf</v>
      </c>
    </row>
    <row r="521" spans="1:5" x14ac:dyDescent="0.25">
      <c r="A521" t="str">
        <f ca="1">SUBSTITUTE(OFFSET(Relatórios!$A$1,ROW()-1,),"-","_")</f>
        <v>TP_048/2018</v>
      </c>
      <c r="B521" t="str">
        <f ca="1">IF(OFFSET(Relatórios!$H$1,ROW()-1,)=0,"",OFFSET(Relatórios!$H$1,ROW()-1,))</f>
        <v>Relatório Gerencial de Resultados</v>
      </c>
      <c r="C521" t="str">
        <f ca="1">IF(B521="","",OFFSET(Relatórios!$G$1,ROW()-1,)&amp;"º "&amp;B521)</f>
        <v>7º Relatório Gerencial de Resultados</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1" s="211" t="str">
        <f ca="1">IF(A521="","",IF(OFFSET(Relatórios!$K$1,ROW()-1,)=0,"",OFFSET(Relatórios!$K$1,ROW()-1,)))</f>
        <v>http://www.feam.br/images/stories/2020/MINAS_SEM_LIXOES/TERMO_48-2018/OfA__cio_009__2020_Gesois_20_01_e_RT_pdf.pdf</v>
      </c>
    </row>
    <row r="522" spans="1:5" x14ac:dyDescent="0.25">
      <c r="A522" t="str">
        <f ca="1">SUBSTITUTE(OFFSET(Relatórios!$A$1,ROW()-1,),"-","_")</f>
        <v>TP_048/2018</v>
      </c>
      <c r="B522" t="str">
        <f ca="1">IF(OFFSET(Relatórios!$H$1,ROW()-1,)=0,"",OFFSET(Relatórios!$H$1,ROW()-1,))</f>
        <v>Relatório Gerencial Financeiro</v>
      </c>
      <c r="C522" t="str">
        <f ca="1">IF(B522="","",OFFSET(Relatórios!$G$1,ROW()-1,)&amp;"º "&amp;B522)</f>
        <v>7º Relatório Gerencial Financeiro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2" s="211" t="str">
        <f ca="1">IF(A522="","",IF(OFFSET(Relatórios!$K$1,ROW()-1,)=0,"",OFFSET(Relatórios!$K$1,ROW()-1,)))</f>
        <v/>
      </c>
    </row>
    <row r="523" spans="1:5" x14ac:dyDescent="0.25">
      <c r="A523" t="str">
        <f ca="1">SUBSTITUTE(OFFSET(Relatórios!$A$1,ROW()-1,),"-","_")</f>
        <v>TP_049/2020</v>
      </c>
      <c r="B523" t="str">
        <f ca="1">IF(OFFSET(Relatórios!$H$1,ROW()-1,)=0,"",OFFSET(Relatórios!$H$1,ROW()-1,))</f>
        <v>Relatório da Comissão de Avaliação</v>
      </c>
      <c r="C523" t="str">
        <f ca="1">IF(B523="","",OFFSET(Relatórios!$G$1,ROW()-1,)&amp;"º "&amp;B523)</f>
        <v>1º Relatório da Comissão de Avaliação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3" s="211" t="str">
        <f ca="1">IF(A523="","",IF(OFFSET(Relatórios!$K$1,ROW()-1,)=0,"",OFFSET(Relatórios!$K$1,ROW()-1,)))</f>
        <v>http://social.mg.gov.br/images/termos-de-parceria/2021/RELATRIO-COMISSO-DE-AVALIAO-1-PERODO-AVALIATRIO.pdf</v>
      </c>
    </row>
    <row r="524" spans="1:5" x14ac:dyDescent="0.25">
      <c r="A524" t="str">
        <f ca="1">SUBSTITUTE(OFFSET(Relatórios!$A$1,ROW()-1,),"-","_")</f>
        <v>TP_049/2020</v>
      </c>
      <c r="B524" t="str">
        <f ca="1">IF(OFFSET(Relatórios!$H$1,ROW()-1,)=0,"",OFFSET(Relatórios!$H$1,ROW()-1,))</f>
        <v>Relatório de Monitoramento</v>
      </c>
      <c r="C524" t="str">
        <f ca="1">IF(B524="","",OFFSET(Relatórios!$G$1,ROW()-1,)&amp;"º "&amp;B524)</f>
        <v>1º Relatório de Monitoramento</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4" s="211" t="str">
        <f ca="1">IF(A524="","",IF(OFFSET(Relatórios!$K$1,ROW()-1,)=0,"",OFFSET(Relatórios!$K$1,ROW()-1,)))</f>
        <v>http://social.mg.gov.br/images/Esportes/JEMG/2020/SEI_GOVMG---21850451---Relatrio-1-Perodo-Avaliatrio.pdf</v>
      </c>
    </row>
    <row r="525" spans="1:5" x14ac:dyDescent="0.25">
      <c r="A525" t="str">
        <f ca="1">SUBSTITUTE(OFFSET(Relatórios!$A$1,ROW()-1,),"-","_")</f>
        <v>TP_049/2020</v>
      </c>
      <c r="B525" t="str">
        <f ca="1">IF(OFFSET(Relatórios!$H$1,ROW()-1,)=0,"",OFFSET(Relatórios!$H$1,ROW()-1,))</f>
        <v>Relatório de Resultados</v>
      </c>
      <c r="C525" t="str">
        <f ca="1">IF(B525="","",OFFSET(Relatórios!$G$1,ROW()-1,)&amp;"º "&amp;B525)</f>
        <v>1º Relatório de Resultados</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5" s="211" t="str">
        <f ca="1">IF(A525="","",IF(OFFSET(Relatórios!$K$1,ROW()-1,)=0,"",OFFSET(Relatórios!$K$1,ROW()-1,)))</f>
        <v>http://social.mg.gov.br/images/Esportes/JEMG/2020/1__Relatorio_de_Resultados.pdf</v>
      </c>
    </row>
    <row r="526" spans="1:5" x14ac:dyDescent="0.25">
      <c r="A526" t="str">
        <f ca="1">SUBSTITUTE(OFFSET(Relatórios!$A$1,ROW()-1,),"-","_")</f>
        <v>TP_049/2020</v>
      </c>
      <c r="B526" t="str">
        <f ca="1">IF(OFFSET(Relatórios!$H$1,ROW()-1,)=0,"",OFFSET(Relatórios!$H$1,ROW()-1,))</f>
        <v>Relatório Gerencial Financeiro</v>
      </c>
      <c r="C526" t="str">
        <f ca="1">IF(B526="","",OFFSET(Relatórios!$G$1,ROW()-1,)&amp;"º "&amp;B526)</f>
        <v>1º Relatório Gerencial Financeiro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6" s="211" t="str">
        <f ca="1">IF(A526="","",IF(OFFSET(Relatórios!$K$1,ROW()-1,)=0,"",OFFSET(Relatórios!$K$1,ROW()-1,)))</f>
        <v>http://social.mg.gov.br/images/Esportes/JEMG/2020/1__Relatorio_Financeiro.pdf</v>
      </c>
    </row>
    <row r="527" spans="1:5" x14ac:dyDescent="0.25">
      <c r="A527" t="str">
        <f ca="1">SUBSTITUTE(OFFSET(Relatórios!$A$1,ROW()-1,),"-","_")</f>
        <v>TP_049/2020</v>
      </c>
      <c r="B527" t="str">
        <f ca="1">IF(OFFSET(Relatórios!$H$1,ROW()-1,)=0,"",OFFSET(Relatórios!$H$1,ROW()-1,))</f>
        <v>Relatório da Comissão de Avaliação</v>
      </c>
      <c r="C527" t="str">
        <f ca="1">IF(B527="","",OFFSET(Relatórios!$G$1,ROW()-1,)&amp;"º "&amp;B527)</f>
        <v>2º Relatório da Comissão de Avaliação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7" s="211" t="str">
        <f ca="1">IF(A527="","",IF(OFFSET(Relatórios!$K$1,ROW()-1,)=0,"",OFFSET(Relatórios!$K$1,ROW()-1,)))</f>
        <v>http://social.mg.gov.br/images/termos-de-parceria/2021/RELATRIO-COMISSO-DE-AVALIAO-2-PERODO-AVALIATRIO.pdf</v>
      </c>
    </row>
    <row r="528" spans="1:5" x14ac:dyDescent="0.25">
      <c r="A528" t="str">
        <f ca="1">SUBSTITUTE(OFFSET(Relatórios!$A$1,ROW()-1,),"-","_")</f>
        <v>TP_049/2020</v>
      </c>
      <c r="B528" t="str">
        <f ca="1">IF(OFFSET(Relatórios!$H$1,ROW()-1,)=0,"",OFFSET(Relatórios!$H$1,ROW()-1,))</f>
        <v>Relatório de Monitoramento</v>
      </c>
      <c r="C528" t="str">
        <f ca="1">IF(B528="","",OFFSET(Relatórios!$G$1,ROW()-1,)&amp;"º "&amp;B528)</f>
        <v>2º Relatório de Monitoramento</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8" s="211" t="str">
        <f ca="1">IF(A528="","",IF(OFFSET(Relatórios!$K$1,ROW()-1,)=0,"",OFFSET(Relatórios!$K$1,ROW()-1,)))</f>
        <v>http://social.mg.gov.br/images/Esportes/JEMG/2020/SEI_GOVMG---21854121---Relatrio-2-Perodo-Avaliatrio.pdf</v>
      </c>
    </row>
    <row r="529" spans="1:5" x14ac:dyDescent="0.25">
      <c r="A529" t="str">
        <f ca="1">SUBSTITUTE(OFFSET(Relatórios!$A$1,ROW()-1,),"-","_")</f>
        <v>TP_049/2020</v>
      </c>
      <c r="B529" t="str">
        <f ca="1">IF(OFFSET(Relatórios!$H$1,ROW()-1,)=0,"",OFFSET(Relatórios!$H$1,ROW()-1,))</f>
        <v>Relatório de Resultados</v>
      </c>
      <c r="C529" t="str">
        <f ca="1">IF(B529="","",OFFSET(Relatórios!$G$1,ROW()-1,)&amp;"º "&amp;B529)</f>
        <v>2º Relatório de Resultados</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9" s="211" t="str">
        <f ca="1">IF(A529="","",IF(OFFSET(Relatórios!$K$1,ROW()-1,)=0,"",OFFSET(Relatórios!$K$1,ROW()-1,)))</f>
        <v>http://social.mg.gov.br/images/Esportes/JEMG/2020/2-Relatrio-de-Resultados.pdf</v>
      </c>
    </row>
    <row r="530" spans="1:5" x14ac:dyDescent="0.25">
      <c r="A530" t="str">
        <f ca="1">SUBSTITUTE(OFFSET(Relatórios!$A$1,ROW()-1,),"-","_")</f>
        <v>TP_049/2020</v>
      </c>
      <c r="B530" t="str">
        <f ca="1">IF(OFFSET(Relatórios!$H$1,ROW()-1,)=0,"",OFFSET(Relatórios!$H$1,ROW()-1,))</f>
        <v>Relatório Gerencial Financeiro</v>
      </c>
      <c r="C530" t="str">
        <f ca="1">IF(B530="","",OFFSET(Relatórios!$G$1,ROW()-1,)&amp;"º "&amp;B530)</f>
        <v>2º Relatório Gerencial Financeiro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0" s="211" t="str">
        <f ca="1">IF(A530="","",IF(OFFSET(Relatórios!$K$1,ROW()-1,)=0,"",OFFSET(Relatórios!$K$1,ROW()-1,)))</f>
        <v>http://social.mg.gov.br/images/Esportes/JEMG/2020/Relatrio-financeiro-2-Perodo-Avaliatrio.pdf</v>
      </c>
    </row>
    <row r="531" spans="1:5" x14ac:dyDescent="0.25">
      <c r="A531" t="str">
        <f ca="1">SUBSTITUTE(OFFSET(Relatórios!$A$1,ROW()-1,),"-","_")</f>
        <v>TP_049/2020</v>
      </c>
      <c r="B531" t="str">
        <f ca="1">IF(OFFSET(Relatórios!$H$1,ROW()-1,)=0,"",OFFSET(Relatórios!$H$1,ROW()-1,))</f>
        <v>Relatório da Comissão de Avaliação</v>
      </c>
      <c r="C531" t="str">
        <f ca="1">IF(B531="","",OFFSET(Relatórios!$G$1,ROW()-1,)&amp;"º "&amp;B531)</f>
        <v>3º Relatório da Comissão de Avaliação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1" s="211" t="str">
        <f ca="1">IF(A531="","",IF(OFFSET(Relatórios!$K$1,ROW()-1,)=0,"",OFFSET(Relatórios!$K$1,ROW()-1,)))</f>
        <v>http://social.mg.gov.br/images/termos-de-parceria/2021/RELATRIO-COMISSO-DE-AVALIAO-3-PERODO-AVALIATRIO.pdf</v>
      </c>
    </row>
    <row r="532" spans="1:5" x14ac:dyDescent="0.25">
      <c r="A532" t="str">
        <f ca="1">SUBSTITUTE(OFFSET(Relatórios!$A$1,ROW()-1,),"-","_")</f>
        <v>TP_049/2020</v>
      </c>
      <c r="B532" t="str">
        <f ca="1">IF(OFFSET(Relatórios!$H$1,ROW()-1,)=0,"",OFFSET(Relatórios!$H$1,ROW()-1,))</f>
        <v>Relatório de Monitoramento</v>
      </c>
      <c r="C532" t="str">
        <f ca="1">IF(B532="","",OFFSET(Relatórios!$G$1,ROW()-1,)&amp;"º "&amp;B532)</f>
        <v>3º Relatório de Monitoramento</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2" s="211" t="str">
        <f ca="1">IF(A532="","",IF(OFFSET(Relatórios!$K$1,ROW()-1,)=0,"",OFFSET(Relatórios!$K$1,ROW()-1,)))</f>
        <v>http://social.mg.gov.br/images/Esportes/JEMG/2020/SEI_GOVMG---21857277---Relatrio-3-Perodo-Avaliatrio.pdf</v>
      </c>
    </row>
    <row r="533" spans="1:5" x14ac:dyDescent="0.25">
      <c r="A533" t="str">
        <f ca="1">SUBSTITUTE(OFFSET(Relatórios!$A$1,ROW()-1,),"-","_")</f>
        <v>TP_049/2020</v>
      </c>
      <c r="B533" t="str">
        <f ca="1">IF(OFFSET(Relatórios!$H$1,ROW()-1,)=0,"",OFFSET(Relatórios!$H$1,ROW()-1,))</f>
        <v>Relatório de Resultados</v>
      </c>
      <c r="C533" t="str">
        <f ca="1">IF(B533="","",OFFSET(Relatórios!$G$1,ROW()-1,)&amp;"º "&amp;B533)</f>
        <v>3º Relatório de Resultados</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3" s="211" t="str">
        <f ca="1">IF(A533="","",IF(OFFSET(Relatórios!$K$1,ROW()-1,)=0,"",OFFSET(Relatórios!$K$1,ROW()-1,)))</f>
        <v>http://social.mg.gov.br/images/Esportes/JEMG/2020/3-Relatrio-de-Resultados.docx.pdf</v>
      </c>
    </row>
    <row r="534" spans="1:5" x14ac:dyDescent="0.25">
      <c r="A534" t="str">
        <f ca="1">SUBSTITUTE(OFFSET(Relatórios!$A$1,ROW()-1,),"-","_")</f>
        <v>TP_049/2020</v>
      </c>
      <c r="B534" t="str">
        <f ca="1">IF(OFFSET(Relatórios!$H$1,ROW()-1,)=0,"",OFFSET(Relatórios!$H$1,ROW()-1,))</f>
        <v>Relatório Gerencial Financeiro</v>
      </c>
      <c r="C534" t="str">
        <f ca="1">IF(B534="","",OFFSET(Relatórios!$G$1,ROW()-1,)&amp;"º "&amp;B534)</f>
        <v>3º Relatório Gerencial Financeiro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4" s="211" t="str">
        <f ca="1">IF(A534="","",IF(OFFSET(Relatórios!$K$1,ROW()-1,)=0,"",OFFSET(Relatórios!$K$1,ROW()-1,)))</f>
        <v>http://social.mg.gov.br/images/Esportes/JEMG/2020/3-Relatorio-Financeiro.pdf</v>
      </c>
    </row>
    <row r="535" spans="1:5" x14ac:dyDescent="0.25">
      <c r="A535" t="str">
        <f ca="1">SUBSTITUTE(OFFSET(Relatórios!$A$1,ROW()-1,),"-","_")</f>
        <v>TP_049/2020</v>
      </c>
      <c r="B535" t="str">
        <f ca="1">IF(OFFSET(Relatórios!$H$1,ROW()-1,)=0,"",OFFSET(Relatórios!$H$1,ROW()-1,))</f>
        <v>Relatório de Monitoramento</v>
      </c>
      <c r="C535" t="str">
        <f ca="1">IF(B535="","",OFFSET(Relatórios!$G$1,ROW()-1,)&amp;"º "&amp;B535)</f>
        <v>3º Relatório de Monitoramento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5" s="211" t="str">
        <f ca="1">IF(A535="","",IF(OFFSET(Relatórios!$K$1,ROW()-1,)=0,"",OFFSET(Relatórios!$K$1,ROW()-1,)))</f>
        <v>https://social.mg.gov.br/images/Esportes/JEMG/2020/SEI_GOVMG---21857277---Relatrio-3-Perodo-Avaliatrio.pdf</v>
      </c>
    </row>
    <row r="536" spans="1:5" x14ac:dyDescent="0.25">
      <c r="A536" t="str">
        <f ca="1">SUBSTITUTE(OFFSET(Relatórios!$A$1,ROW()-1,),"-","_")</f>
        <v>TP_049/2020</v>
      </c>
      <c r="B536" t="str">
        <f ca="1">IF(OFFSET(Relatórios!$H$1,ROW()-1,)=0,"",OFFSET(Relatórios!$H$1,ROW()-1,))</f>
        <v>Relatório da Comissão de Avaliação</v>
      </c>
      <c r="C536" t="str">
        <f ca="1">IF(B536="","",OFFSET(Relatórios!$G$1,ROW()-1,)&amp;"º "&amp;B536)</f>
        <v>4º Relatório da Comissão de Avaliação</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6" s="211" t="str">
        <f ca="1">IF(A536="","",IF(OFFSET(Relatórios!$K$1,ROW()-1,)=0,"",OFFSET(Relatórios!$K$1,ROW()-1,)))</f>
        <v>http://social.mg.gov.br/images/termos-de-parceria/2021/RELATRIO-COMISSO-DE-AVALIAO-4-PERODO-AVALIATRIO.pdf</v>
      </c>
    </row>
    <row r="537" spans="1:5" x14ac:dyDescent="0.25">
      <c r="A537" t="str">
        <f ca="1">SUBSTITUTE(OFFSET(Relatórios!$A$1,ROW()-1,),"-","_")</f>
        <v>TP_049/2020</v>
      </c>
      <c r="B537" t="str">
        <f ca="1">IF(OFFSET(Relatórios!$H$1,ROW()-1,)=0,"",OFFSET(Relatórios!$H$1,ROW()-1,))</f>
        <v>Relatório de Monitoramento</v>
      </c>
      <c r="C537" t="str">
        <f ca="1">IF(B537="","",OFFSET(Relatórios!$G$1,ROW()-1,)&amp;"º "&amp;B537)</f>
        <v>4º Relatório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7" s="211" t="str">
        <f ca="1">IF(A537="","",IF(OFFSET(Relatórios!$K$1,ROW()-1,)=0,"",OFFSET(Relatórios!$K$1,ROW()-1,)))</f>
        <v>http://social.mg.gov.br/images/Esportes/JEMG/2021/SEI_GOVMG_-_24272502_-_Relat%C3%B3rio.pdf</v>
      </c>
    </row>
    <row r="538" spans="1:5" x14ac:dyDescent="0.25">
      <c r="A538" t="str">
        <f ca="1">SUBSTITUTE(OFFSET(Relatórios!$A$1,ROW()-1,),"-","_")</f>
        <v>TP_049/2020</v>
      </c>
      <c r="B538" t="str">
        <f ca="1">IF(OFFSET(Relatórios!$H$1,ROW()-1,)=0,"",OFFSET(Relatórios!$H$1,ROW()-1,))</f>
        <v>Relatório de Resultados</v>
      </c>
      <c r="C538" t="str">
        <f ca="1">IF(B538="","",OFFSET(Relatórios!$G$1,ROW()-1,)&amp;"º "&amp;B538)</f>
        <v>4º Relatório de Resultados</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8" s="211" t="str">
        <f ca="1">IF(A538="","",IF(OFFSET(Relatórios!$K$1,ROW()-1,)=0,"",OFFSET(Relatórios!$K$1,ROW()-1,)))</f>
        <v>http://social.mg.gov.br/images/termos-de-parceria/2021/RELATRIO-DE-RESULTADOS-4-PERODO-AVALIATRIO.pdf</v>
      </c>
    </row>
    <row r="539" spans="1:5" x14ac:dyDescent="0.25">
      <c r="A539" t="str">
        <f ca="1">SUBSTITUTE(OFFSET(Relatórios!$A$1,ROW()-1,),"-","_")</f>
        <v>TP_049/2020</v>
      </c>
      <c r="B539" t="str">
        <f ca="1">IF(OFFSET(Relatórios!$H$1,ROW()-1,)=0,"",OFFSET(Relatórios!$H$1,ROW()-1,))</f>
        <v>Relatório Gerencial Financeiro</v>
      </c>
      <c r="C539" t="str">
        <f ca="1">IF(B539="","",OFFSET(Relatórios!$G$1,ROW()-1,)&amp;"º "&amp;B539)</f>
        <v>4º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9" s="211" t="str">
        <f ca="1">IF(A539="","",IF(OFFSET(Relatórios!$K$1,ROW()-1,)=0,"",OFFSET(Relatórios!$K$1,ROW()-1,)))</f>
        <v>http://social.mg.gov.br/images/Esportes/JEMG/4%C2%BA_Relat%C3%B3rio_Financeiro_4%C2%BA_Per%C3%ADodo_Avaliat%C3%B3rio_2.pdf</v>
      </c>
    </row>
    <row r="540" spans="1:5" x14ac:dyDescent="0.25">
      <c r="A540" t="str">
        <f ca="1">SUBSTITUTE(OFFSET(Relatórios!$A$1,ROW()-1,),"-","_")</f>
        <v>TP_049/2020</v>
      </c>
      <c r="B540" t="str">
        <f ca="1">IF(OFFSET(Relatórios!$H$1,ROW()-1,)=0,"",OFFSET(Relatórios!$H$1,ROW()-1,))</f>
        <v>Relatório da Comissão de Avaliação</v>
      </c>
      <c r="C540" t="str">
        <f ca="1">IF(B540="","",OFFSET(Relatórios!$G$1,ROW()-1,)&amp;"º "&amp;B540)</f>
        <v>5º Relatório da Comissão de Avaliação</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0" s="211" t="str">
        <f ca="1">IF(A540="","",IF(OFFSET(Relatórios!$K$1,ROW()-1,)=0,"",OFFSET(Relatórios!$K$1,ROW()-1,)))</f>
        <v>http://social.mg.gov.br/images/Esportes/JEMG/2021/5-Relatrio-de-Avaliao-do-TP-49.2020.pdf</v>
      </c>
    </row>
    <row r="541" spans="1:5" x14ac:dyDescent="0.25">
      <c r="A541" t="str">
        <f ca="1">SUBSTITUTE(OFFSET(Relatórios!$A$1,ROW()-1,),"-","_")</f>
        <v>TP_049/2020</v>
      </c>
      <c r="B541" t="str">
        <f ca="1">IF(OFFSET(Relatórios!$H$1,ROW()-1,)=0,"",OFFSET(Relatórios!$H$1,ROW()-1,))</f>
        <v>Relatório de Monitoramento</v>
      </c>
      <c r="C541" t="str">
        <f ca="1">IF(B541="","",OFFSET(Relatórios!$G$1,ROW()-1,)&amp;"º "&amp;B541)</f>
        <v>5º Relatório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1" s="211" t="str">
        <f ca="1">IF(A541="","",IF(OFFSET(Relatórios!$K$1,ROW()-1,)=0,"",OFFSET(Relatórios!$K$1,ROW()-1,)))</f>
        <v>http://social.mg.gov.br/images/Esportes/JEMG/2021/5-Relatrio-de-Monitoramento-do-TP-49.2020.pdf</v>
      </c>
    </row>
    <row r="542" spans="1:5" x14ac:dyDescent="0.25">
      <c r="A542" t="str">
        <f ca="1">SUBSTITUTE(OFFSET(Relatórios!$A$1,ROW()-1,),"-","_")</f>
        <v>TP_049/2020</v>
      </c>
      <c r="B542" t="str">
        <f ca="1">IF(OFFSET(Relatórios!$H$1,ROW()-1,)=0,"",OFFSET(Relatórios!$H$1,ROW()-1,))</f>
        <v>Relatório de Resultados</v>
      </c>
      <c r="C542" t="str">
        <f ca="1">IF(B542="","",OFFSET(Relatórios!$G$1,ROW()-1,)&amp;"º "&amp;B542)</f>
        <v>5º Relatório de Resultados</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2" s="211" t="str">
        <f ca="1">IF(A542="","",IF(OFFSET(Relatórios!$K$1,ROW()-1,)=0,"",OFFSET(Relatórios!$K$1,ROW()-1,)))</f>
        <v>http://social.mg.gov.br/images/Esportes/JEMG/2021/5-Relatrio-de-Resultados-do-TP-49.2020.pdf</v>
      </c>
    </row>
    <row r="543" spans="1:5" x14ac:dyDescent="0.25">
      <c r="A543" t="str">
        <f ca="1">SUBSTITUTE(OFFSET(Relatórios!$A$1,ROW()-1,),"-","_")</f>
        <v>TP_049/2020</v>
      </c>
      <c r="B543" t="str">
        <f ca="1">IF(OFFSET(Relatórios!$H$1,ROW()-1,)=0,"",OFFSET(Relatórios!$H$1,ROW()-1,))</f>
        <v>Relatório da Comissão de Avaliação</v>
      </c>
      <c r="C543" t="str">
        <f ca="1">IF(B543="","",OFFSET(Relatórios!$G$1,ROW()-1,)&amp;"º "&amp;B543)</f>
        <v>6º Relatório da Comissão de Avaliação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3" s="211" t="str">
        <f ca="1">IF(A543="","",IF(OFFSET(Relatórios!$K$1,ROW()-1,)=0,"",OFFSET(Relatórios!$K$1,ROW()-1,)))</f>
        <v>http://social.mg.gov.br/images/Esportes/JEMG/2021/6-Relatrio-de-Avaliao-1.pdf</v>
      </c>
    </row>
    <row r="544" spans="1:5" x14ac:dyDescent="0.25">
      <c r="A544" t="str">
        <f ca="1">SUBSTITUTE(OFFSET(Relatórios!$A$1,ROW()-1,),"-","_")</f>
        <v>TP_049/2020</v>
      </c>
      <c r="B544" t="str">
        <f ca="1">IF(OFFSET(Relatórios!$H$1,ROW()-1,)=0,"",OFFSET(Relatórios!$H$1,ROW()-1,))</f>
        <v>Relatório de Monitoramento</v>
      </c>
      <c r="C544" t="str">
        <f ca="1">IF(B544="","",OFFSET(Relatórios!$G$1,ROW()-1,)&amp;"º "&amp;B544)</f>
        <v>6º Relatório de Monitoramento</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4" s="211" t="str">
        <f ca="1">IF(A544="","",IF(OFFSET(Relatórios!$K$1,ROW()-1,)=0,"",OFFSET(Relatórios!$K$1,ROW()-1,)))</f>
        <v>http://social.mg.gov.br/images/Esportes/JEMG/2021/6-Relatrio-de-Monitoramento.pdf</v>
      </c>
    </row>
    <row r="545" spans="1:5" x14ac:dyDescent="0.25">
      <c r="A545" t="str">
        <f ca="1">SUBSTITUTE(OFFSET(Relatórios!$A$1,ROW()-1,),"-","_")</f>
        <v>TP_049/2020</v>
      </c>
      <c r="B545" t="str">
        <f ca="1">IF(OFFSET(Relatórios!$H$1,ROW()-1,)=0,"",OFFSET(Relatórios!$H$1,ROW()-1,))</f>
        <v>Relatório de Resultados</v>
      </c>
      <c r="C545" t="str">
        <f ca="1">IF(B545="","",OFFSET(Relatórios!$G$1,ROW()-1,)&amp;"º "&amp;B545)</f>
        <v>6º Relatório de Resultados</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5" s="211" t="str">
        <f ca="1">IF(A545="","",IF(OFFSET(Relatórios!$K$1,ROW()-1,)=0,"",OFFSET(Relatórios!$K$1,ROW()-1,)))</f>
        <v>http://social.mg.gov.br/images/Esportes/JEMG/2021/6__Relatorio_de_Resultados.pdf</v>
      </c>
    </row>
    <row r="546" spans="1:5" x14ac:dyDescent="0.25">
      <c r="A546" t="str">
        <f ca="1">SUBSTITUTE(OFFSET(Relatórios!$A$1,ROW()-1,),"-","_")</f>
        <v>TP_049/2020</v>
      </c>
      <c r="B546" t="str">
        <f ca="1">IF(OFFSET(Relatórios!$H$1,ROW()-1,)=0,"",OFFSET(Relatórios!$H$1,ROW()-1,))</f>
        <v>Relatório da Comissão de Avaliação</v>
      </c>
      <c r="C546" t="str">
        <f ca="1">IF(B546="","",OFFSET(Relatórios!$G$1,ROW()-1,)&amp;"º "&amp;B546)</f>
        <v>7º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6" s="211" t="str">
        <f ca="1">IF(A546="","",IF(OFFSET(Relatórios!$K$1,ROW()-1,)=0,"",OFFSET(Relatórios!$K$1,ROW()-1,)))</f>
        <v>http://social.mg.gov.br/images/Esportes/JEMG/2021/7SEI_GOVMG---36591213---Relatrio.pdf</v>
      </c>
    </row>
    <row r="547" spans="1:5" x14ac:dyDescent="0.25">
      <c r="A547" t="str">
        <f ca="1">SUBSTITUTE(OFFSET(Relatórios!$A$1,ROW()-1,),"-","_")</f>
        <v>TP_049/2020</v>
      </c>
      <c r="B547" t="str">
        <f ca="1">IF(OFFSET(Relatórios!$H$1,ROW()-1,)=0,"",OFFSET(Relatórios!$H$1,ROW()-1,))</f>
        <v>Relatório de Monitoramento</v>
      </c>
      <c r="C547" t="str">
        <f ca="1">IF(B547="","",OFFSET(Relatórios!$G$1,ROW()-1,)&amp;"º "&amp;B547)</f>
        <v>7º Relatório de Monitoramento</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7" s="211" t="str">
        <f ca="1">IF(A547="","",IF(OFFSET(Relatórios!$K$1,ROW()-1,)=0,"",OFFSET(Relatórios!$K$1,ROW()-1,)))</f>
        <v>http://social.mg.gov.br/images/Esportes/JEMG/2021/7SEI_GOVMG---36556043---Relatrio.pdf</v>
      </c>
    </row>
    <row r="548" spans="1:5" x14ac:dyDescent="0.25">
      <c r="A548" t="str">
        <f ca="1">SUBSTITUTE(OFFSET(Relatórios!$A$1,ROW()-1,),"-","_")</f>
        <v>TP_049/2020</v>
      </c>
      <c r="B548" t="str">
        <f ca="1">IF(OFFSET(Relatórios!$H$1,ROW()-1,)=0,"",OFFSET(Relatórios!$H$1,ROW()-1,))</f>
        <v>Relatório de Resultados</v>
      </c>
      <c r="C548" t="str">
        <f ca="1">IF(B548="","",OFFSET(Relatórios!$G$1,ROW()-1,)&amp;"º "&amp;B548)</f>
        <v>7º Relatório de Resultados</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8" s="211" t="str">
        <f ca="1">IF(A548="","",IF(OFFSET(Relatórios!$K$1,ROW()-1,)=0,"",OFFSET(Relatórios!$K$1,ROW()-1,)))</f>
        <v>http://social.mg.gov.br/images/Esportes/JEMG/2021/7-Relatrio-de-Resultados.pdf</v>
      </c>
    </row>
    <row r="549" spans="1:5" x14ac:dyDescent="0.25">
      <c r="A549" t="str">
        <f ca="1">SUBSTITUTE(OFFSET(Relatórios!$A$1,ROW()-1,),"-","_")</f>
        <v>TP_049/2020</v>
      </c>
      <c r="B549" t="str">
        <f ca="1">IF(OFFSET(Relatórios!$H$1,ROW()-1,)=0,"",OFFSET(Relatórios!$H$1,ROW()-1,))</f>
        <v>Relatório da Comissão de Avaliação</v>
      </c>
      <c r="C549" t="str">
        <f ca="1">IF(B549="","",OFFSET(Relatórios!$G$1,ROW()-1,)&amp;"º "&amp;B549)</f>
        <v>8º Relatório da Comissão de Avaliação</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49" s="211" t="str">
        <f ca="1">IF(A549="","",IF(OFFSET(Relatórios!$K$1,ROW()-1,)=0,"",OFFSET(Relatórios!$K$1,ROW()-1,)))</f>
        <v>https://social.mg.gov.br/images/Esportes/JEMG/2021/8Relatrio-de-Avaliao.pdf</v>
      </c>
    </row>
    <row r="550" spans="1:5" x14ac:dyDescent="0.25">
      <c r="A550" t="str">
        <f ca="1">SUBSTITUTE(OFFSET(Relatórios!$A$1,ROW()-1,),"-","_")</f>
        <v>TP_049/2020</v>
      </c>
      <c r="B550" t="str">
        <f ca="1">IF(OFFSET(Relatórios!$H$1,ROW()-1,)=0,"",OFFSET(Relatórios!$H$1,ROW()-1,))</f>
        <v>Relatório de Monitoramento</v>
      </c>
      <c r="C550" t="str">
        <f ca="1">IF(B550="","",OFFSET(Relatórios!$G$1,ROW()-1,)&amp;"º "&amp;B550)</f>
        <v>8º Relatório de Monitoramento</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0" s="211" t="str">
        <f ca="1">IF(A550="","",IF(OFFSET(Relatórios!$K$1,ROW()-1,)=0,"",OFFSET(Relatórios!$K$1,ROW()-1,)))</f>
        <v>https://social.mg.gov.br/images/Esportes/JEMG/2021/8Relatrio-de-Monitoramento.pdf</v>
      </c>
    </row>
    <row r="551" spans="1:5" x14ac:dyDescent="0.25">
      <c r="A551" t="str">
        <f ca="1">SUBSTITUTE(OFFSET(Relatórios!$A$1,ROW()-1,),"-","_")</f>
        <v>TP_049/2020</v>
      </c>
      <c r="B551" t="str">
        <f ca="1">IF(OFFSET(Relatórios!$H$1,ROW()-1,)=0,"",OFFSET(Relatórios!$H$1,ROW()-1,))</f>
        <v>Relatório de Resultados</v>
      </c>
      <c r="C551" t="str">
        <f ca="1">IF(B551="","",OFFSET(Relatórios!$G$1,ROW()-1,)&amp;"º "&amp;B551)</f>
        <v>8º Relatório de Resultados</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1" s="211" t="str">
        <f ca="1">IF(A551="","",IF(OFFSET(Relatórios!$K$1,ROW()-1,)=0,"",OFFSET(Relatórios!$K$1,ROW()-1,)))</f>
        <v>https://social.mg.gov.br/images/Esportes/JEMG/2021/8__Relatorio_de_Resultados.pdf</v>
      </c>
    </row>
    <row r="552" spans="1:5" x14ac:dyDescent="0.25">
      <c r="A552" t="str">
        <f ca="1">SUBSTITUTE(OFFSET(Relatórios!$A$1,ROW()-1,),"-","_")</f>
        <v>TP_049/2020</v>
      </c>
      <c r="B552" t="str">
        <f ca="1">IF(OFFSET(Relatórios!$H$1,ROW()-1,)=0,"",OFFSET(Relatórios!$H$1,ROW()-1,))</f>
        <v>Relatório de Resultados</v>
      </c>
      <c r="C552" t="str">
        <f ca="1">IF(B552="","",OFFSET(Relatórios!$G$1,ROW()-1,)&amp;"º "&amp;B552)</f>
        <v>9º Relatório de Resultados</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2" s="211" t="str">
        <f ca="1">IF(A552="","",IF(OFFSET(Relatórios!$K$1,ROW()-1,)=0,"",OFFSET(Relatórios!$K$1,ROW()-1,)))</f>
        <v>https://social.mg.gov.br/images/Esportes/JEMG/2022/9-Relatrio-de-Resultados---Perodo-Avaliatrio---1-de-janeiro-de-2022-a-31-de-maro-de-2022.pdf</v>
      </c>
    </row>
    <row r="553" spans="1:5" x14ac:dyDescent="0.25">
      <c r="A553" t="str">
        <f ca="1">SUBSTITUTE(OFFSET(Relatórios!$A$1,ROW()-1,),"-","_")</f>
        <v>TP_049/2020</v>
      </c>
      <c r="B553" t="str">
        <f ca="1">IF(OFFSET(Relatórios!$H$1,ROW()-1,)=0,"",OFFSET(Relatórios!$H$1,ROW()-1,))</f>
        <v>Relatório de Monitoramento</v>
      </c>
      <c r="C553" t="str">
        <f ca="1">IF(B553="","",OFFSET(Relatórios!$G$1,ROW()-1,)&amp;"º "&amp;B553)</f>
        <v>9º Relatório de Monitoramento</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3" s="211" t="str">
        <f ca="1">IF(A553="","",IF(OFFSET(Relatórios!$K$1,ROW()-1,)=0,"",OFFSET(Relatórios!$K$1,ROW()-1,)))</f>
        <v>https://social.mg.gov.br/images/Esportes/JEMG/2022/SEI_GOVMG---45357466---Relatrio-de-Monitoramento-9-Perodo-Avaliatrio---SEDESE-SUBESP-CSTP.pdf</v>
      </c>
    </row>
    <row r="554" spans="1:5" x14ac:dyDescent="0.25">
      <c r="A554" t="str">
        <f ca="1">SUBSTITUTE(OFFSET(Relatórios!$A$1,ROW()-1,),"-","_")</f>
        <v>TP_049/2020</v>
      </c>
      <c r="B554" t="str">
        <f ca="1">IF(OFFSET(Relatórios!$H$1,ROW()-1,)=0,"",OFFSET(Relatórios!$H$1,ROW()-1,))</f>
        <v>Relatório da Comissão de Avaliação</v>
      </c>
      <c r="C554" t="str">
        <f ca="1">IF(B554="","",OFFSET(Relatórios!$G$1,ROW()-1,)&amp;"º "&amp;B554)</f>
        <v>9º Relatório da Comissão de Avaliação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4" s="211" t="str">
        <f ca="1">IF(A554="","",IF(OFFSET(Relatórios!$K$1,ROW()-1,)=0,"",OFFSET(Relatórios!$K$1,ROW()-1,)))</f>
        <v>https://social.mg.gov.br/images/Esportes/JEMG/2022/SEI_GOVMG---45490988---Relatrio-de-Avaliao---9-Perodo-Avaliatrio---SEDESE-SUBESP-CSTP.pdf</v>
      </c>
    </row>
    <row r="555" spans="1:5" x14ac:dyDescent="0.25">
      <c r="A555" t="str">
        <f ca="1">SUBSTITUTE(OFFSET(Relatórios!$A$1,ROW()-1,),"-","_")</f>
        <v>TP_049/2020</v>
      </c>
      <c r="B555" t="str">
        <f ca="1">IF(OFFSET(Relatórios!$H$1,ROW()-1,)=0,"",OFFSET(Relatórios!$H$1,ROW()-1,))</f>
        <v>Relatório de Resultados</v>
      </c>
      <c r="C555" t="str">
        <f ca="1">IF(B555="","",OFFSET(Relatórios!$G$1,ROW()-1,)&amp;"º "&amp;B555)</f>
        <v>10º Relatório de Resultados</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5" s="211" t="str">
        <f ca="1">IF(A555="","",IF(OFFSET(Relatórios!$K$1,ROW()-1,)=0,"",OFFSET(Relatórios!$K$1,ROW()-1,)))</f>
        <v>https://social.mg.gov.br/images/Esportes/JEMG/2022/10-Relatrio-de-Resultados---Retificado.pdf</v>
      </c>
    </row>
    <row r="556" spans="1:5" x14ac:dyDescent="0.25">
      <c r="A556" t="str">
        <f ca="1">SUBSTITUTE(OFFSET(Relatórios!$A$1,ROW()-1,),"-","_")</f>
        <v>TP_049/2020</v>
      </c>
      <c r="B556" t="str">
        <f ca="1">IF(OFFSET(Relatórios!$H$1,ROW()-1,)=0,"",OFFSET(Relatórios!$H$1,ROW()-1,))</f>
        <v>Relatório de Monitoramento</v>
      </c>
      <c r="C556" t="str">
        <f ca="1">IF(B556="","",OFFSET(Relatórios!$G$1,ROW()-1,)&amp;"º "&amp;B556)</f>
        <v>10º Relatório de Monitoramento</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6" s="211" t="str">
        <f ca="1">IF(A556="","",IF(OFFSET(Relatórios!$K$1,ROW()-1,)=0,"",OFFSET(Relatórios!$K$1,ROW()-1,)))</f>
        <v>https://social.mg.gov.br/images/Esportes/JEMG/2022/10-Relatrio-de-Monitoramento-do-Termo-de-Parceria-n-49-de-2020.pdf</v>
      </c>
    </row>
    <row r="557" spans="1:5" x14ac:dyDescent="0.25">
      <c r="A557" t="str">
        <f ca="1">SUBSTITUTE(OFFSET(Relatórios!$A$1,ROW()-1,),"-","_")</f>
        <v>TP_049/2020</v>
      </c>
      <c r="B557" t="str">
        <f ca="1">IF(OFFSET(Relatórios!$H$1,ROW()-1,)=0,"",OFFSET(Relatórios!$H$1,ROW()-1,))</f>
        <v>Relatório da Comissão de Avaliação</v>
      </c>
      <c r="C557" t="str">
        <f ca="1">IF(B557="","",OFFSET(Relatórios!$G$1,ROW()-1,)&amp;"º "&amp;B557)</f>
        <v>10º Relatório da Comissão de Avaliação</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7" s="211" t="str">
        <f ca="1">IF(A557="","",IF(OFFSET(Relatórios!$K$1,ROW()-1,)=0,"",OFFSET(Relatórios!$K$1,ROW()-1,)))</f>
        <v>https://social.mg.gov.br/images/Esportes/JEMG/2022/10-Relatrio-de-Avaliao-do-Termo-de-Parceria-n-49-de-2020.pdf</v>
      </c>
    </row>
    <row r="558" spans="1:5" x14ac:dyDescent="0.25">
      <c r="A558" t="str">
        <f ca="1">SUBSTITUTE(OFFSET(Relatórios!$A$1,ROW()-1,),"-","_")</f>
        <v>TP_049/2020</v>
      </c>
      <c r="B558" t="str">
        <f ca="1">IF(OFFSET(Relatórios!$H$1,ROW()-1,)=0,"",OFFSET(Relatórios!$H$1,ROW()-1,))</f>
        <v>Relatório de Resultados</v>
      </c>
      <c r="C558" t="str">
        <f ca="1">IF(B558="","",OFFSET(Relatórios!$G$1,ROW()-1,)&amp;"º "&amp;B558)</f>
        <v>11º Relatório de Resultados</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8" s="211" t="str">
        <f ca="1">IF(A558="","",IF(OFFSET(Relatórios!$K$1,ROW()-1,)=0,"",OFFSET(Relatórios!$K$1,ROW()-1,)))</f>
        <v>https://social.mg.gov.br/images/Esportes/2022/11-Relatrio-de-Resultados---Termo-de-Parceria-n-49_2020.pdf</v>
      </c>
    </row>
    <row r="559" spans="1:5" x14ac:dyDescent="0.25">
      <c r="A559" t="str">
        <f ca="1">SUBSTITUTE(OFFSET(Relatórios!$A$1,ROW()-1,),"-","_")</f>
        <v>TP_049/2020</v>
      </c>
      <c r="B559" t="str">
        <f ca="1">IF(OFFSET(Relatórios!$H$1,ROW()-1,)=0,"",OFFSET(Relatórios!$H$1,ROW()-1,))</f>
        <v>Relatório de Monitoramento</v>
      </c>
      <c r="C559" t="str">
        <f ca="1">IF(B559="","",OFFSET(Relatórios!$G$1,ROW()-1,)&amp;"º "&amp;B559)</f>
        <v>11º Relatório de Monitoramento</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9" s="211" t="str">
        <f ca="1">IF(A559="","",IF(OFFSET(Relatórios!$K$1,ROW()-1,)=0,"",OFFSET(Relatórios!$K$1,ROW()-1,)))</f>
        <v>https://social.mg.gov.br/images/CEJUVE/11-Relatrio-de-Monitoramento-do-Termo-de-Parceria-n-49-de-2020.pdf</v>
      </c>
    </row>
    <row r="560" spans="1:5" x14ac:dyDescent="0.25">
      <c r="A560" t="str">
        <f ca="1">SUBSTITUTE(OFFSET(Relatórios!$A$1,ROW()-1,),"-","_")</f>
        <v>TP_049/2020</v>
      </c>
      <c r="B560" t="str">
        <f ca="1">IF(OFFSET(Relatórios!$H$1,ROW()-1,)=0,"",OFFSET(Relatórios!$H$1,ROW()-1,))</f>
        <v>Relatório da Comissão de Avaliação</v>
      </c>
      <c r="C560" t="str">
        <f ca="1">IF(B560="","",OFFSET(Relatórios!$G$1,ROW()-1,)&amp;"º "&amp;B560)</f>
        <v>11º Relatório da Comissão de Avaliação</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0" s="211" t="str">
        <f ca="1">IF(A560="","",IF(OFFSET(Relatórios!$K$1,ROW()-1,)=0,"",OFFSET(Relatórios!$K$1,ROW()-1,)))</f>
        <v>https://social.mg.gov.br/images/CEJUVE/11-Relatrio-de-Avaliao-do-Termo-de-Parceria-n-49-de-2020.pdf</v>
      </c>
    </row>
    <row r="561" spans="1:5" x14ac:dyDescent="0.25">
      <c r="A561" t="str">
        <f ca="1">SUBSTITUTE(OFFSET(Relatórios!$A$1,ROW()-1,),"-","_")</f>
        <v>TP_049/2020</v>
      </c>
      <c r="B561" t="str">
        <f ca="1">IF(OFFSET(Relatórios!$H$1,ROW()-1,)=0,"",OFFSET(Relatórios!$H$1,ROW()-1,))</f>
        <v>Relatório de Resultados</v>
      </c>
      <c r="C561" t="str">
        <f ca="1">IF(B561="","",OFFSET(Relatórios!$G$1,ROW()-1,)&amp;"º "&amp;B561)</f>
        <v>12º Relatório de Resultados</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1" s="211" t="str">
        <f ca="1">IF(A561="","",IF(OFFSET(Relatórios!$K$1,ROW()-1,)=0,"",OFFSET(Relatórios!$K$1,ROW()-1,)))</f>
        <v>https://social.mg.gov.br/images/Esportes/2022/12-Relatrio-de-Resultados---Termo-de-Parceria-n-49_2020.pdf</v>
      </c>
    </row>
    <row r="562" spans="1:5" x14ac:dyDescent="0.25">
      <c r="A562" t="str">
        <f ca="1">SUBSTITUTE(OFFSET(Relatórios!$A$1,ROW()-1,),"-","_")</f>
        <v>TP_049/2020</v>
      </c>
      <c r="B562" t="str">
        <f ca="1">IF(OFFSET(Relatórios!$H$1,ROW()-1,)=0,"",OFFSET(Relatórios!$H$1,ROW()-1,))</f>
        <v>Relatório de Monitoramento</v>
      </c>
      <c r="C562" t="str">
        <f ca="1">IF(B562="","",OFFSET(Relatórios!$G$1,ROW()-1,)&amp;"º "&amp;B562)</f>
        <v>12º Relatório de Monitoramento</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2" s="211" t="str">
        <f ca="1">IF(A562="","",IF(OFFSET(Relatórios!$K$1,ROW()-1,)=0,"",OFFSET(Relatórios!$K$1,ROW()-1,)))</f>
        <v>https://social.mg.gov.br/images/Esportes/2022/Relatorio-de-Monitoramento-12-Perodo-Avaliatrio---Termo-de-Parceria-n-49_2020.pdf</v>
      </c>
    </row>
    <row r="563" spans="1:5" x14ac:dyDescent="0.25">
      <c r="A563" t="str">
        <f ca="1">SUBSTITUTE(OFFSET(Relatórios!$A$1,ROW()-1,),"-","_")</f>
        <v>TP_049/2020</v>
      </c>
      <c r="B563" t="str">
        <f ca="1">IF(OFFSET(Relatórios!$H$1,ROW()-1,)=0,"",OFFSET(Relatórios!$H$1,ROW()-1,))</f>
        <v>Relatório da Comissão de Avaliação</v>
      </c>
      <c r="C563" t="str">
        <f ca="1">IF(B563="","",OFFSET(Relatórios!$G$1,ROW()-1,)&amp;"º "&amp;B563)</f>
        <v>12º Relatório da Comissão de Avaliação</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3" s="211" t="str">
        <f ca="1">IF(A563="","",IF(OFFSET(Relatórios!$K$1,ROW()-1,)=0,"",OFFSET(Relatórios!$K$1,ROW()-1,)))</f>
        <v>https://fcs.mg.gov.br/wp-content/uploads/2023/02/12o-Relato%CC%81rio-de-Avaliac%CC%A7a%CC%83o-CG.pdf</v>
      </c>
    </row>
    <row r="564" spans="1:5" x14ac:dyDescent="0.25">
      <c r="A564" t="str">
        <f ca="1">SUBSTITUTE(OFFSET(Relatórios!$A$1,ROW()-1,),"-","_")</f>
        <v>TP_050/2020</v>
      </c>
      <c r="B564" t="str">
        <f ca="1">IF(OFFSET(Relatórios!$H$1,ROW()-1,)=0,"",OFFSET(Relatórios!$H$1,ROW()-1,))</f>
        <v>Relatório da Comissão de Avaliação</v>
      </c>
      <c r="C564" t="str">
        <f ca="1">IF(B564="","",OFFSET(Relatórios!$G$1,ROW()-1,)&amp;"º "&amp;B564)</f>
        <v>1º Relatório da Comissão de Avaliação</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4" s="211" t="str">
        <f ca="1">IF(A564="","",IF(OFFSET(Relatórios!$K$1,ROW()-1,)=0,"",OFFSET(Relatórios!$K$1,ROW()-1,)))</f>
        <v>http://iepha.mg.gov.br/images/Termo_de_Parceria/Termo_Parceria_50_2020/SEI_GOVMG_-_23385206_-_Relat%C3%B3rio_Comiss%C3%A3o_de_Avalia%C3%A7%C3%A3o_1%C2%BA_PA.pdf</v>
      </c>
    </row>
    <row r="565" spans="1:5" x14ac:dyDescent="0.25">
      <c r="A565" t="str">
        <f ca="1">SUBSTITUTE(OFFSET(Relatórios!$A$1,ROW()-1,),"-","_")</f>
        <v>TP_050/2020</v>
      </c>
      <c r="B565" t="str">
        <f ca="1">IF(OFFSET(Relatórios!$H$1,ROW()-1,)=0,"",OFFSET(Relatórios!$H$1,ROW()-1,))</f>
        <v>Relatório de Monitoramento</v>
      </c>
      <c r="C565" t="str">
        <f ca="1">IF(B565="","",OFFSET(Relatórios!$G$1,ROW()-1,)&amp;"º "&amp;B565)</f>
        <v>1º Relatório de Monitoramento</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5" s="211" t="str">
        <f ca="1">IF(A565="","",IF(OFFSET(Relatórios!$K$1,ROW()-1,)=0,"",OFFSET(Relatórios!$K$1,ROW()-1,)))</f>
        <v>http://iepha.mg.gov.br/images/Termo_de_Parceria/Termo_Parceria_50_2020/SEI_GOVMG_-_22985751_-_Relat%C3%B3rio_Monioramento_1_PA.pdf</v>
      </c>
    </row>
    <row r="566" spans="1:5" x14ac:dyDescent="0.25">
      <c r="A566" t="str">
        <f ca="1">SUBSTITUTE(OFFSET(Relatórios!$A$1,ROW()-1,),"-","_")</f>
        <v>TP_050/2020</v>
      </c>
      <c r="B566" t="str">
        <f ca="1">IF(OFFSET(Relatórios!$H$1,ROW()-1,)=0,"",OFFSET(Relatórios!$H$1,ROW()-1,))</f>
        <v>Relatório de Resultados</v>
      </c>
      <c r="C566" t="str">
        <f ca="1">IF(B566="","",OFFSET(Relatórios!$G$1,ROW()-1,)&amp;"º "&amp;B566)</f>
        <v>1º Relatório de Resultados</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6" s="211" t="str">
        <f ca="1">IF(A566="","",IF(OFFSET(Relatórios!$K$1,ROW()-1,)=0,"",OFFSET(Relatórios!$K$1,ROW()-1,)))</f>
        <v>http://www.iepha.mg.gov.br/images/Termo_de_Parceria/Termo_Parceria_50_2020/relatorios_resultados/Relat%C3%B3rio_de_Resultados_IEPHA_-_1%C2%BA_PA_2.pdf</v>
      </c>
    </row>
    <row r="567" spans="1:5" x14ac:dyDescent="0.25">
      <c r="A567" t="str">
        <f ca="1">SUBSTITUTE(OFFSET(Relatórios!$A$1,ROW()-1,),"-","_")</f>
        <v>TP_050/2020</v>
      </c>
      <c r="B567" t="str">
        <f ca="1">IF(OFFSET(Relatórios!$H$1,ROW()-1,)=0,"",OFFSET(Relatórios!$H$1,ROW()-1,))</f>
        <v>Relatório da Comissão de Avaliação</v>
      </c>
      <c r="C567" t="str">
        <f ca="1">IF(B567="","",OFFSET(Relatórios!$G$1,ROW()-1,)&amp;"º "&amp;B567)</f>
        <v>2º Relatório da Comissão de Avaliação</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7" s="211" t="str">
        <f ca="1">IF(A567="","",IF(OFFSET(Relatórios!$K$1,ROW()-1,)=0,"",OFFSET(Relatórios!$K$1,ROW()-1,)))</f>
        <v>http://iepha.mg.gov.br/images/Termo_de_Parceria/Termo_Parceria_50_2020/SEI_GOVMG_-_25399728_-_Relat%C3%B3rio_Comiss%C3%A3o_de_Avalia%C3%A7%C3%A3o.pdf</v>
      </c>
    </row>
    <row r="568" spans="1:5" x14ac:dyDescent="0.25">
      <c r="A568" t="str">
        <f ca="1">SUBSTITUTE(OFFSET(Relatórios!$A$1,ROW()-1,),"-","_")</f>
        <v>TP_050/2020</v>
      </c>
      <c r="B568" t="str">
        <f ca="1">IF(OFFSET(Relatórios!$H$1,ROW()-1,)=0,"",OFFSET(Relatórios!$H$1,ROW()-1,))</f>
        <v>Relatório de Monitoramento</v>
      </c>
      <c r="C568" t="str">
        <f ca="1">IF(B568="","",OFFSET(Relatórios!$G$1,ROW()-1,)&amp;"º "&amp;B568)</f>
        <v>2º Relatório de Monitoramento</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8" s="211" t="str">
        <f ca="1">IF(A568="","",IF(OFFSET(Relatórios!$K$1,ROW()-1,)=0,"",OFFSET(Relatórios!$K$1,ROW()-1,)))</f>
        <v>http://iepha.mg.gov.br/images/Termo_de_Parceria/Termo_Parceria_50_2020/24767178_RelatorioMonitoram.pdf</v>
      </c>
    </row>
    <row r="569" spans="1:5" x14ac:dyDescent="0.25">
      <c r="A569" t="str">
        <f ca="1">SUBSTITUTE(OFFSET(Relatórios!$A$1,ROW()-1,),"-","_")</f>
        <v>TP_050/2020</v>
      </c>
      <c r="B569" t="str">
        <f ca="1">IF(OFFSET(Relatórios!$H$1,ROW()-1,)=0,"",OFFSET(Relatórios!$H$1,ROW()-1,))</f>
        <v>Relatório de Resultados</v>
      </c>
      <c r="C569" t="str">
        <f ca="1">IF(B569="","",OFFSET(Relatórios!$G$1,ROW()-1,)&amp;"º "&amp;B569)</f>
        <v>2º Relatório de Resultados</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9" s="211" t="str">
        <f ca="1">IF(A569="","",IF(OFFSET(Relatórios!$K$1,ROW()-1,)=0,"",OFFSET(Relatórios!$K$1,ROW()-1,)))</f>
        <v>http://www.iepha.mg.gov.br/images/Termo_de_Parceria/Termo_Parceria_50_2020/relatorios_resultados/2%C2%BA_Relatorio_de_resultados.pdf</v>
      </c>
    </row>
    <row r="570" spans="1:5" x14ac:dyDescent="0.25">
      <c r="A570" t="str">
        <f ca="1">SUBSTITUTE(OFFSET(Relatórios!$A$1,ROW()-1,),"-","_")</f>
        <v>TP_050/2020</v>
      </c>
      <c r="B570" t="str">
        <f ca="1">IF(OFFSET(Relatórios!$H$1,ROW()-1,)=0,"",OFFSET(Relatórios!$H$1,ROW()-1,))</f>
        <v>Relatório da Comissão de Avaliação</v>
      </c>
      <c r="C570" t="str">
        <f ca="1">IF(B570="","",OFFSET(Relatórios!$G$1,ROW()-1,)&amp;"º "&amp;B570)</f>
        <v>3º Relatório da Comissão de Avaliação</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0" s="211" t="str">
        <f ca="1">IF(A570="","",IF(OFFSET(Relatórios!$K$1,ROW()-1,)=0,"",OFFSET(Relatórios!$K$1,ROW()-1,)))</f>
        <v>http://www.iepha.mg.gov.br/images/Termo_de_Parceria/Termo_Parceria_50_2020/Relatorio_Comissao_Avaliacao.pdf</v>
      </c>
    </row>
    <row r="571" spans="1:5" x14ac:dyDescent="0.25">
      <c r="A571" t="str">
        <f ca="1">SUBSTITUTE(OFFSET(Relatórios!$A$1,ROW()-1,),"-","_")</f>
        <v>TP_050/2020</v>
      </c>
      <c r="B571" t="str">
        <f ca="1">IF(OFFSET(Relatórios!$H$1,ROW()-1,)=0,"",OFFSET(Relatórios!$H$1,ROW()-1,))</f>
        <v>Relatório de Monitoramento</v>
      </c>
      <c r="C571" t="str">
        <f ca="1">IF(B571="","",OFFSET(Relatórios!$G$1,ROW()-1,)&amp;"º "&amp;B571)</f>
        <v>3º Relatório de Monitoramento</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1" s="211" t="str">
        <f ca="1">IF(A571="","",IF(OFFSET(Relatórios!$K$1,ROW()-1,)=0,"",OFFSET(Relatórios!$K$1,ROW()-1,)))</f>
        <v>http://www.iepha.mg.gov.br/images/Termo_de_Parceria/Termo_Parceria_50_2020/Relatorio_Gerencial_de_Monitoramento.pdf</v>
      </c>
    </row>
    <row r="572" spans="1:5" x14ac:dyDescent="0.25">
      <c r="A572" t="str">
        <f ca="1">SUBSTITUTE(OFFSET(Relatórios!$A$1,ROW()-1,),"-","_")</f>
        <v>TP_050/2020</v>
      </c>
      <c r="B572" t="str">
        <f ca="1">IF(OFFSET(Relatórios!$H$1,ROW()-1,)=0,"",OFFSET(Relatórios!$H$1,ROW()-1,))</f>
        <v>Relatório de Resultados</v>
      </c>
      <c r="C572" t="str">
        <f ca="1">IF(B572="","",OFFSET(Relatórios!$G$1,ROW()-1,)&amp;"º "&amp;B572)</f>
        <v>3º Relatório de Resultados</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2" s="211" t="str">
        <f ca="1">IF(A572="","",IF(OFFSET(Relatórios!$K$1,ROW()-1,)=0,"",OFFSET(Relatórios!$K$1,ROW()-1,)))</f>
        <v>http://www.iepha.mg.gov.br/images/Termo_de_Parceria/Termo_Parceria_50_2020/relatorios_resultados/3%C2%BA_relatorio_de_resultados_assinado_.pdf</v>
      </c>
    </row>
    <row r="573" spans="1:5" x14ac:dyDescent="0.25">
      <c r="A573" t="str">
        <f ca="1">SUBSTITUTE(OFFSET(Relatórios!$A$1,ROW()-1,),"-","_")</f>
        <v>TP_050/2020</v>
      </c>
      <c r="B573" t="str">
        <f ca="1">IF(OFFSET(Relatórios!$H$1,ROW()-1,)=0,"",OFFSET(Relatórios!$H$1,ROW()-1,))</f>
        <v>Relatório da Comissão de Avaliação</v>
      </c>
      <c r="C573" t="str">
        <f ca="1">IF(B573="","",OFFSET(Relatórios!$G$1,ROW()-1,)&amp;"º "&amp;B573)</f>
        <v>4º Relatório da Comissão de Avaliação</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3" s="211" t="str">
        <f ca="1">IF(A573="","",IF(OFFSET(Relatórios!$K$1,ROW()-1,)=0,"",OFFSET(Relatórios!$K$1,ROW()-1,)))</f>
        <v>http://www.iepha.mg.gov.br/images/Termo_de_Parceria/Termo_Parceria_50_2020/Relat%C3%B3rio_Comiss%C3%A3o_de_Avalia%C3%A7%C3%A3o_-_4%C2%BA_Periodo_Avaliat%C3%B3rio.pdf</v>
      </c>
    </row>
    <row r="574" spans="1:5" x14ac:dyDescent="0.25">
      <c r="A574" t="str">
        <f ca="1">SUBSTITUTE(OFFSET(Relatórios!$A$1,ROW()-1,),"-","_")</f>
        <v>TP_050/2020</v>
      </c>
      <c r="B574" t="str">
        <f ca="1">IF(OFFSET(Relatórios!$H$1,ROW()-1,)=0,"",OFFSET(Relatórios!$H$1,ROW()-1,))</f>
        <v>Relatório de Monitoramento</v>
      </c>
      <c r="C574" t="str">
        <f ca="1">IF(B574="","",OFFSET(Relatórios!$G$1,ROW()-1,)&amp;"º "&amp;B574)</f>
        <v>4º Relatório de Monitoramento</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4" s="211" t="str">
        <f ca="1">IF(A574="","",IF(OFFSET(Relatórios!$K$1,ROW()-1,)=0,"",OFFSET(Relatórios!$K$1,ROW()-1,)))</f>
        <v>http://www.iepha.mg.gov.br/images/Termo_de_Parceria/Termo_Parceria_50_2020/Relatorio_Gerencial_de_Monitoramento_-_4%C2%BA_Periodo_Avaliat%C3%B3rio.pdf</v>
      </c>
    </row>
    <row r="575" spans="1:5" x14ac:dyDescent="0.25">
      <c r="A575" t="str">
        <f ca="1">SUBSTITUTE(OFFSET(Relatórios!$A$1,ROW()-1,),"-","_")</f>
        <v>TP_050/2020</v>
      </c>
      <c r="B575" t="str">
        <f ca="1">IF(OFFSET(Relatórios!$H$1,ROW()-1,)=0,"",OFFSET(Relatórios!$H$1,ROW()-1,))</f>
        <v>Relatório de Resultados</v>
      </c>
      <c r="C575" t="str">
        <f ca="1">IF(B575="","",OFFSET(Relatórios!$G$1,ROW()-1,)&amp;"º "&amp;B575)</f>
        <v>4º Relatório de Resultados</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5" s="211" t="str">
        <f ca="1">IF(A575="","",IF(OFFSET(Relatórios!$K$1,ROW()-1,)=0,"",OFFSET(Relatórios!$K$1,ROW()-1,)))</f>
        <v>http://www.iepha.mg.gov.br/images/Termo_de_Parceria/Termo_Parceria_50_2020/relatorios_resultados/4%C2%BA_relatorio_de_resultados.pdf</v>
      </c>
    </row>
    <row r="576" spans="1:5" x14ac:dyDescent="0.25">
      <c r="A576" t="str">
        <f ca="1">SUBSTITUTE(OFFSET(Relatórios!$A$1,ROW()-1,),"-","_")</f>
        <v>TP_050/2020</v>
      </c>
      <c r="B576" t="str">
        <f ca="1">IF(OFFSET(Relatórios!$H$1,ROW()-1,)=0,"",OFFSET(Relatórios!$H$1,ROW()-1,))</f>
        <v>Relatório da Comissão de Avaliação</v>
      </c>
      <c r="C576" t="str">
        <f ca="1">IF(B576="","",OFFSET(Relatórios!$G$1,ROW()-1,)&amp;"º "&amp;B576)</f>
        <v>5º Relatório da Comissão de Avaliação</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6" s="211" t="str">
        <f ca="1">IF(A576="","",IF(OFFSET(Relatórios!$K$1,ROW()-1,)=0,"",OFFSET(Relatórios!$K$1,ROW()-1,)))</f>
        <v>http://www.iepha.mg.gov.br/images/Termo_de_Parceria/Termo_Parceria_50_2020/5_periodo_avaliatorio/Relatorio_Comissao_Avaliacao_Quinto_Periodo_Avaliatorio.pdf</v>
      </c>
    </row>
    <row r="577" spans="1:5" x14ac:dyDescent="0.25">
      <c r="A577" t="str">
        <f ca="1">SUBSTITUTE(OFFSET(Relatórios!$A$1,ROW()-1,),"-","_")</f>
        <v>TP_050/2020</v>
      </c>
      <c r="B577" t="str">
        <f ca="1">IF(OFFSET(Relatórios!$H$1,ROW()-1,)=0,"",OFFSET(Relatórios!$H$1,ROW()-1,))</f>
        <v>Relatório de Monitoramento</v>
      </c>
      <c r="C577" t="str">
        <f ca="1">IF(B577="","",OFFSET(Relatórios!$G$1,ROW()-1,)&amp;"º "&amp;B577)</f>
        <v>5º Relatório de Monitoramento</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7" s="211" t="str">
        <f ca="1">IF(A577="","",IF(OFFSET(Relatórios!$K$1,ROW()-1,)=0,"",OFFSET(Relatórios!$K$1,ROW()-1,)))</f>
        <v>http://www.iepha.mg.gov.br/images/Termo_de_Parceria/Termo_Parceria_50_2020/5_periodo_avaliatorio/Relatorio_Gerencial_Monitoramento_Quinto_Periodo_Avaliatorio.pdf</v>
      </c>
    </row>
    <row r="578" spans="1:5" x14ac:dyDescent="0.25">
      <c r="A578" t="str">
        <f ca="1">SUBSTITUTE(OFFSET(Relatórios!$A$1,ROW()-1,),"-","_")</f>
        <v>TP_050/2020</v>
      </c>
      <c r="B578" t="str">
        <f ca="1">IF(OFFSET(Relatórios!$H$1,ROW()-1,)=0,"",OFFSET(Relatórios!$H$1,ROW()-1,))</f>
        <v>Relatório de Monitoramento</v>
      </c>
      <c r="C578" t="str">
        <f ca="1">IF(B578="","",OFFSET(Relatórios!$G$1,ROW()-1,)&amp;"º "&amp;B578)</f>
        <v>5º Relatório de Monitoramento</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8" s="211" t="str">
        <f ca="1">IF(A578="","",IF(OFFSET(Relatórios!$K$1,ROW()-1,)=0,"",OFFSET(Relatórios!$K$1,ROW()-1,)))</f>
        <v>http://www.iepha.mg.gov.br/images/Termo_de_Parceria/Termo_Parceria_50_2020/5_periodo_avaliatorio/Relatorio_Gerencial_Monitoramento_Quinto_PEriodo_Avaliat%C3%B3rio_Retificacao.pdf</v>
      </c>
    </row>
    <row r="579" spans="1:5" x14ac:dyDescent="0.25">
      <c r="A579" t="str">
        <f ca="1">SUBSTITUTE(OFFSET(Relatórios!$A$1,ROW()-1,),"-","_")</f>
        <v>TP_050/2020</v>
      </c>
      <c r="B579" t="str">
        <f ca="1">IF(OFFSET(Relatórios!$H$1,ROW()-1,)=0,"",OFFSET(Relatórios!$H$1,ROW()-1,))</f>
        <v>Relatório de Resultados</v>
      </c>
      <c r="C579" t="str">
        <f ca="1">IF(B579="","",OFFSET(Relatórios!$G$1,ROW()-1,)&amp;"º "&amp;B579)</f>
        <v>5º Relatório de Resultados</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9" s="211" t="str">
        <f ca="1">IF(A579="","",IF(OFFSET(Relatórios!$K$1,ROW()-1,)=0,"",OFFSET(Relatórios!$K$1,ROW()-1,)))</f>
        <v>http://www.iepha.mg.gov.br/images/Termo_de_Parceria/Termo_Parceria_50_2020/5_periodo_avaliatorio/Relatorio_de_Resultados_Quinto_Periodo_Avaliatorio.pdf</v>
      </c>
    </row>
    <row r="580" spans="1:5" x14ac:dyDescent="0.25">
      <c r="A580" t="str">
        <f ca="1">SUBSTITUTE(OFFSET(Relatórios!$A$1,ROW()-1,),"-","_")</f>
        <v>TP_050/2020</v>
      </c>
      <c r="B580" t="str">
        <f ca="1">IF(OFFSET(Relatórios!$H$1,ROW()-1,)=0,"",OFFSET(Relatórios!$H$1,ROW()-1,))</f>
        <v>Relatório de Resultados</v>
      </c>
      <c r="C580" t="str">
        <f ca="1">IF(B580="","",OFFSET(Relatórios!$G$1,ROW()-1,)&amp;"º "&amp;B580)</f>
        <v>5º Relatório de Resultados</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0" s="211" t="str">
        <f ca="1">IF(A580="","",IF(OFFSET(Relatórios!$K$1,ROW()-1,)=0,"",OFFSET(Relatórios!$K$1,ROW()-1,)))</f>
        <v>http://www.iepha.mg.gov.br/images/Termo_de_Parceria/Termo_Parceria_50_2020/5_periodo_avaliatorio/Relat%C3%B3rio_de_Resultados_Quinto_Periodo_Avaliatorio_Retificacao.pdf</v>
      </c>
    </row>
    <row r="581" spans="1:5" x14ac:dyDescent="0.25">
      <c r="A581" t="str">
        <f ca="1">SUBSTITUTE(OFFSET(Relatórios!$A$1,ROW()-1,),"-","_")</f>
        <v>TP_050/2020</v>
      </c>
      <c r="B581" t="str">
        <f ca="1">IF(OFFSET(Relatórios!$H$1,ROW()-1,)=0,"",OFFSET(Relatórios!$H$1,ROW()-1,))</f>
        <v>Relatório da Comissão de Avaliação</v>
      </c>
      <c r="C581" t="str">
        <f ca="1">IF(B581="","",OFFSET(Relatórios!$G$1,ROW()-1,)&amp;"º "&amp;B581)</f>
        <v>6º Relatório da Comissão de Avaliação</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1" s="211" t="str">
        <f ca="1">IF(A581="","",IF(OFFSET(Relatórios!$K$1,ROW()-1,)=0,"",OFFSET(Relatórios!$K$1,ROW()-1,)))</f>
        <v>http://www.iepha.mg.gov.br/images/Termo_de_Parceria/Termo_Parceria_50_2020/6_PERIODO_AVALIATORIO/Relat%C3%B3rio_Comiss%C3%A3o_de_Avalia%C3%A7%C3%A3o_6%C2%BA_Periodo_Avaliat%C3%B3rio.pdf</v>
      </c>
    </row>
    <row r="582" spans="1:5" x14ac:dyDescent="0.25">
      <c r="A582" t="str">
        <f ca="1">SUBSTITUTE(OFFSET(Relatórios!$A$1,ROW()-1,),"-","_")</f>
        <v>TP_050/2020</v>
      </c>
      <c r="B582" t="str">
        <f ca="1">IF(OFFSET(Relatórios!$H$1,ROW()-1,)=0,"",OFFSET(Relatórios!$H$1,ROW()-1,))</f>
        <v>Relatório de Monitoramento</v>
      </c>
      <c r="C582" t="str">
        <f ca="1">IF(B582="","",OFFSET(Relatórios!$G$1,ROW()-1,)&amp;"º "&amp;B582)</f>
        <v>6º Relatório de Monitoramento</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2" s="211" t="str">
        <f ca="1">IF(A582="","",IF(OFFSET(Relatórios!$K$1,ROW()-1,)=0,"",OFFSET(Relatórios!$K$1,ROW()-1,)))</f>
        <v>http://www.iepha.mg.gov.br/images/Termo_de_Parceria/Termo_Parceria_50_2020/6_PERIODO_AVALIATORIO/Relat%C3%B3rio_Gerencial_de_Monitoramento_6%C2%BA_Per%C3%ADodo_Avaliat%C3%B3rio-compactado.pdf</v>
      </c>
    </row>
    <row r="583" spans="1:5" x14ac:dyDescent="0.25">
      <c r="A583" t="str">
        <f ca="1">SUBSTITUTE(OFFSET(Relatórios!$A$1,ROW()-1,),"-","_")</f>
        <v>TP_050/2020</v>
      </c>
      <c r="B583" t="str">
        <f ca="1">IF(OFFSET(Relatórios!$H$1,ROW()-1,)=0,"",OFFSET(Relatórios!$H$1,ROW()-1,))</f>
        <v>Relatório de Resultados</v>
      </c>
      <c r="C583" t="str">
        <f ca="1">IF(B583="","",OFFSET(Relatórios!$G$1,ROW()-1,)&amp;"º "&amp;B583)</f>
        <v>6º Relatório de Resultados</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3" s="211" t="str">
        <f ca="1">IF(A583="","",IF(OFFSET(Relatórios!$K$1,ROW()-1,)=0,"",OFFSET(Relatórios!$K$1,ROW()-1,)))</f>
        <v>http://www.iepha.mg.gov.br/images/Termo_de_Parceria/Termo_Parceria_50_2020/6_PERIODO_AVALIATORIO/Relat%C3%B3rio_de_Resultados_-_6%C2%BA_Per%C3%ADodo_Avaliat%C3%B3rio.pdf</v>
      </c>
    </row>
    <row r="584" spans="1:5" x14ac:dyDescent="0.25">
      <c r="A584" t="str">
        <f ca="1">SUBSTITUTE(OFFSET(Relatórios!$A$1,ROW()-1,),"-","_")</f>
        <v>TP_050/2020</v>
      </c>
      <c r="B584" t="str">
        <f ca="1">IF(OFFSET(Relatórios!$H$1,ROW()-1,)=0,"",OFFSET(Relatórios!$H$1,ROW()-1,))</f>
        <v>Relatório da Comissão de Avaliação</v>
      </c>
      <c r="C584" t="str">
        <f ca="1">IF(B584="","",OFFSET(Relatórios!$G$1,ROW()-1,)&amp;"º "&amp;B584)</f>
        <v>7º Relatório da Comissão de Avaliação</v>
      </c>
      <c r="D584" t="e">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4" s="211" t="str">
        <f ca="1">IF(A584="","",IF(OFFSET(Relatórios!$K$1,ROW()-1,)=0,"",OFFSET(Relatórios!$K$1,ROW()-1,)))</f>
        <v>http://www.iepha.mg.gov.br/images/Termo_de_Parceria/Termo_Parceria_50_2020/7_PA/Relat%C3%B3rio_Comissao_Avaliacao_7PA.pdf</v>
      </c>
    </row>
    <row r="585" spans="1:5" x14ac:dyDescent="0.25">
      <c r="A585" t="str">
        <f ca="1">SUBSTITUTE(OFFSET(Relatórios!$A$1,ROW()-1,),"-","_")</f>
        <v>TP_050/2020</v>
      </c>
      <c r="B585" t="str">
        <f ca="1">IF(OFFSET(Relatórios!$H$1,ROW()-1,)=0,"",OFFSET(Relatórios!$H$1,ROW()-1,))</f>
        <v>Relatório da Comissão de Monitoramento</v>
      </c>
      <c r="C585" t="str">
        <f ca="1">IF(B585="","",OFFSET(Relatórios!$G$1,ROW()-1,)&amp;"º "&amp;B585)</f>
        <v>7º Relatório da Comissão de Monitoramento</v>
      </c>
      <c r="D585" t="e">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5" s="211" t="str">
        <f ca="1">IF(A585="","",IF(OFFSET(Relatórios!$K$1,ROW()-1,)=0,"",OFFSET(Relatórios!$K$1,ROW()-1,)))</f>
        <v>http://www.iepha.mg.gov.br/images/Termo_de_Parceria/Termo_Parceria_50_2020/7_PA/Relatorio_de_Monitoramento_7PA.pdf</v>
      </c>
    </row>
    <row r="586" spans="1:5" x14ac:dyDescent="0.25">
      <c r="A586" t="str">
        <f ca="1">SUBSTITUTE(OFFSET(Relatórios!$A$1,ROW()-1,),"-","_")</f>
        <v>TP_050/2020</v>
      </c>
      <c r="B586" t="str">
        <f ca="1">IF(OFFSET(Relatórios!$H$1,ROW()-1,)=0,"",OFFSET(Relatórios!$H$1,ROW()-1,))</f>
        <v>Relatório de Resultados</v>
      </c>
      <c r="C586" t="str">
        <f ca="1">IF(B586="","",OFFSET(Relatórios!$G$1,ROW()-1,)&amp;"º "&amp;B586)</f>
        <v>7º Relatório de Resultados</v>
      </c>
      <c r="D586" t="e">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6" s="211" t="str">
        <f ca="1">IF(A586="","",IF(OFFSET(Relatórios!$K$1,ROW()-1,)=0,"",OFFSET(Relatórios!$K$1,ROW()-1,)))</f>
        <v>http://www.iepha.mg.gov.br/images/Termo_de_Parceria/Termo_Parceria_50_2020/7_PA/Relatorio_de_Resultados_7PA.pdf</v>
      </c>
    </row>
    <row r="587" spans="1:5" x14ac:dyDescent="0.25">
      <c r="A587" t="str">
        <f ca="1">SUBSTITUTE(OFFSET(Relatórios!$A$1,ROW()-1,),"-","_")</f>
        <v>TP_050/2020</v>
      </c>
      <c r="B587" t="str">
        <f ca="1">IF(OFFSET(Relatórios!$H$1,ROW()-1,)=0,"",OFFSET(Relatórios!$H$1,ROW()-1,))</f>
        <v>Relatório da Comissão de Avaliação</v>
      </c>
      <c r="C587" t="str">
        <f ca="1">IF(B587="","",OFFSET(Relatórios!$G$1,ROW()-1,)&amp;"º "&amp;B587)</f>
        <v>8º Relatório da Comissão de Avaliação</v>
      </c>
      <c r="D587" t="e">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7" s="211" t="str">
        <f ca="1">IF(A587="","",IF(OFFSET(Relatórios!$K$1,ROW()-1,)=0,"",OFFSET(Relatórios!$K$1,ROW()-1,)))</f>
        <v>http://www.iepha.mg.gov.br/images/Termo_de_Parceria/Termo_Parceria_50_2020/8_PA/relat%C3%B3rio_de_CA.pdf</v>
      </c>
    </row>
    <row r="588" spans="1:5" x14ac:dyDescent="0.25">
      <c r="A588" t="str">
        <f ca="1">SUBSTITUTE(OFFSET(Relatórios!$A$1,ROW()-1,),"-","_")</f>
        <v>TP_050/2020</v>
      </c>
      <c r="B588" t="str">
        <f ca="1">IF(OFFSET(Relatórios!$H$1,ROW()-1,)=0,"",OFFSET(Relatórios!$H$1,ROW()-1,))</f>
        <v>Relatório da Comissão de Monitoramento</v>
      </c>
      <c r="C588" t="str">
        <f ca="1">IF(B588="","",OFFSET(Relatórios!$G$1,ROW()-1,)&amp;"º "&amp;B588)</f>
        <v>8º Relatório da Comissão de Monitoramento</v>
      </c>
      <c r="D588" t="e">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8" s="211" t="str">
        <f ca="1">IF(A588="","",IF(OFFSET(Relatórios!$K$1,ROW()-1,)=0,"",OFFSET(Relatórios!$K$1,ROW()-1,)))</f>
        <v>http://www.iepha.mg.gov.br/images/Termo_de_Parceria/Termo_Parceria_50_2020/8_PA/relat%C3%B3rio_de_minitoramento_8_pa.pdf</v>
      </c>
    </row>
    <row r="589" spans="1:5" x14ac:dyDescent="0.25">
      <c r="A589" t="str">
        <f ca="1">SUBSTITUTE(OFFSET(Relatórios!$A$1,ROW()-1,),"-","_")</f>
        <v>TP_050/2020</v>
      </c>
      <c r="B589" t="str">
        <f ca="1">IF(OFFSET(Relatórios!$H$1,ROW()-1,)=0,"",OFFSET(Relatórios!$H$1,ROW()-1,))</f>
        <v>Relatório de Resultados</v>
      </c>
      <c r="C589" t="str">
        <f ca="1">IF(B589="","",OFFSET(Relatórios!$G$1,ROW()-1,)&amp;"º "&amp;B589)</f>
        <v>8º Relatório de Resultados</v>
      </c>
      <c r="D589" t="e">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9" s="211" t="str">
        <f ca="1">IF(A589="","",IF(OFFSET(Relatórios!$K$1,ROW()-1,)=0,"",OFFSET(Relatórios!$K$1,ROW()-1,)))</f>
        <v>http://www.iepha.mg.gov.br/images/Termo_de_Parceria/Termo_Parceria_50_2020/8_PA/8__relatorio_de_resultados.pdf</v>
      </c>
    </row>
    <row r="590" spans="1:5" x14ac:dyDescent="0.25">
      <c r="A590" t="str">
        <f ca="1">SUBSTITUTE(OFFSET(Relatórios!$A$1,ROW()-1,),"-","_")</f>
        <v>TP_050/2020</v>
      </c>
      <c r="B590" t="str">
        <f ca="1">IF(OFFSET(Relatórios!$H$1,ROW()-1,)=0,"",OFFSET(Relatórios!$H$1,ROW()-1,))</f>
        <v>Relatório de Resultados</v>
      </c>
      <c r="C590" t="str">
        <f ca="1">IF(B590="","",OFFSET(Relatórios!$G$1,ROW()-1,)&amp;"º "&amp;B590)</f>
        <v>9º Relatório de Resultados</v>
      </c>
      <c r="D590" t="e">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0" s="211" t="str">
        <f ca="1">IF(A590="","",IF(OFFSET(Relatórios!$K$1,ROW()-1,)=0,"",OFFSET(Relatórios!$K$1,ROW()-1,)))</f>
        <v>http://www.iepha.mg.gov.br/images/Termo_de_Parceria/Termo_Parceria_50_2020/9_PA/Relat%C3%B3rio_de_Resultados_9_PA_TP-compactado.pdf</v>
      </c>
    </row>
    <row r="591" spans="1:5" x14ac:dyDescent="0.25">
      <c r="A591" t="str">
        <f ca="1">SUBSTITUTE(OFFSET(Relatórios!$A$1,ROW()-1,),"-","_")</f>
        <v>TP_050/2020</v>
      </c>
      <c r="B591" t="str">
        <f ca="1">IF(OFFSET(Relatórios!$H$1,ROW()-1,)=0,"",OFFSET(Relatórios!$H$1,ROW()-1,))</f>
        <v>Relatório da Comissão de Monitoramento</v>
      </c>
      <c r="C591" t="str">
        <f ca="1">IF(B591="","",OFFSET(Relatórios!$G$1,ROW()-1,)&amp;"º "&amp;B591)</f>
        <v>9º Relatório da Comissão de Monitoramento</v>
      </c>
      <c r="D591" t="e">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1" s="211" t="str">
        <f ca="1">IF(A591="","",IF(OFFSET(Relatórios!$K$1,ROW()-1,)=0,"",OFFSET(Relatórios!$K$1,ROW()-1,)))</f>
        <v>http://www.iepha.mg.gov.br/images/Termo_de_Parceria/Termo_Parceria_50_2020/9_PA/Relat%C3%B3rio_de_Monitoramento_9_PA_TP.pdf</v>
      </c>
    </row>
    <row r="592" spans="1:5" x14ac:dyDescent="0.25">
      <c r="A592" t="str">
        <f ca="1">SUBSTITUTE(OFFSET(Relatórios!$A$1,ROW()-1,),"-","_")</f>
        <v>TP_050/2020</v>
      </c>
      <c r="B592" t="str">
        <f ca="1">IF(OFFSET(Relatórios!$H$1,ROW()-1,)=0,"",OFFSET(Relatórios!$H$1,ROW()-1,))</f>
        <v>Relatório da Comissão de Avaliação</v>
      </c>
      <c r="C592" t="str">
        <f ca="1">IF(B592="","",OFFSET(Relatórios!$G$1,ROW()-1,)&amp;"º "&amp;B592)</f>
        <v>9º Relatório da Comissão de Avaliação</v>
      </c>
      <c r="D592" t="e">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2" s="211" t="str">
        <f ca="1">IF(A592="","",IF(OFFSET(Relatórios!$K$1,ROW()-1,)=0,"",OFFSET(Relatórios!$K$1,ROW()-1,)))</f>
        <v>http://www.iepha.mg.gov.br/images/Termo_de_Parceria/Termo_Parceria_50_2020/9_PA/Relat%C3%B3rio_Comiss%C3%A3o_de_Avalia%C3%A7%C3%A3o_9PA_TP.pdf</v>
      </c>
    </row>
    <row r="593" spans="1:5" x14ac:dyDescent="0.25">
      <c r="A593" t="str">
        <f ca="1">SUBSTITUTE(OFFSET(Relatórios!$A$1,ROW()-1,),"-","_")</f>
        <v>TP_050/2020</v>
      </c>
      <c r="B593" t="str">
        <f ca="1">IF(OFFSET(Relatórios!$H$1,ROW()-1,)=0,"",OFFSET(Relatórios!$H$1,ROW()-1,))</f>
        <v>Relatório de Resultados</v>
      </c>
      <c r="C593" t="str">
        <f ca="1">IF(B593="","",OFFSET(Relatórios!$G$1,ROW()-1,)&amp;"º "&amp;B593)</f>
        <v>10º Relatório de Resultados</v>
      </c>
      <c r="D593" t="e">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3" s="211" t="str">
        <f ca="1">IF(A593="","",IF(OFFSET(Relatórios!$K$1,ROW()-1,)=0,"",OFFSET(Relatórios!$K$1,ROW()-1,)))</f>
        <v>http://www.iepha.mg.gov.br/images/Termo_de_Parceria/Termo_Parceria_50_2020/10PA/10_PA_-_Relatorio_Resultados_APPA.PDF</v>
      </c>
    </row>
    <row r="594" spans="1:5" x14ac:dyDescent="0.25">
      <c r="A594" t="str">
        <f ca="1">SUBSTITUTE(OFFSET(Relatórios!$A$1,ROW()-1,),"-","_")</f>
        <v>TP_050/2020</v>
      </c>
      <c r="B594" t="str">
        <f ca="1">IF(OFFSET(Relatórios!$H$1,ROW()-1,)=0,"",OFFSET(Relatórios!$H$1,ROW()-1,))</f>
        <v>Relatório da Comissão de Monitoramento</v>
      </c>
      <c r="C594" t="str">
        <f ca="1">IF(B594="","",OFFSET(Relatórios!$G$1,ROW()-1,)&amp;"º "&amp;B594)</f>
        <v>10º Relatório da Comissão de Monitoramento</v>
      </c>
      <c r="D594" t="e">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4" s="211" t="str">
        <f ca="1">IF(A594="","",IF(OFFSET(Relatórios!$K$1,ROW()-1,)=0,"",OFFSET(Relatórios!$K$1,ROW()-1,)))</f>
        <v>http://www.iepha.mg.gov.br/images/Termo_de_Parceria/Termo_Parceria_50_2020/10PA/10_PA_-_Relat%C3%B3rio_Monitoramento.pdf</v>
      </c>
    </row>
    <row r="595" spans="1:5" x14ac:dyDescent="0.25">
      <c r="A595" t="str">
        <f ca="1">SUBSTITUTE(OFFSET(Relatórios!$A$1,ROW()-1,),"-","_")</f>
        <v>TP_050/2020</v>
      </c>
      <c r="B595" t="str">
        <f ca="1">IF(OFFSET(Relatórios!$H$1,ROW()-1,)=0,"",OFFSET(Relatórios!$H$1,ROW()-1,))</f>
        <v>Relatório da Comissão de Avaliação</v>
      </c>
      <c r="C595" t="str">
        <f ca="1">IF(B595="","",OFFSET(Relatórios!$G$1,ROW()-1,)&amp;"º "&amp;B595)</f>
        <v>10º Relatório da Comissão de Avaliação</v>
      </c>
      <c r="D595" t="e">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5" s="211" t="str">
        <f ca="1">IF(A595="","",IF(OFFSET(Relatórios!$K$1,ROW()-1,)=0,"",OFFSET(Relatórios!$K$1,ROW()-1,)))</f>
        <v>http://www.iepha.mg.gov.br/images/Termo_de_Parceria/Termo_Parceria_50_2020/10PA/10_PA_-_Relat%C3%B3rio_Comiss%C3%A3o.pdf</v>
      </c>
    </row>
    <row r="596" spans="1:5" x14ac:dyDescent="0.25">
      <c r="A596" t="str">
        <f ca="1">SUBSTITUTE(OFFSET(Relatórios!$A$1,ROW()-1,),"-","_")</f>
        <v>TP_051/2021</v>
      </c>
      <c r="B596" t="str">
        <f ca="1">IF(OFFSET(Relatórios!$H$1,ROW()-1,)=0,"",OFFSET(Relatórios!$H$1,ROW()-1,))</f>
        <v>Relatório de Resultados</v>
      </c>
      <c r="C596" t="str">
        <f ca="1">IF(B596="","",OFFSET(Relatórios!$G$1,ROW()-1,)&amp;"º "&amp;B596)</f>
        <v>1º Relatório de Resultados</v>
      </c>
      <c r="D596" t="e">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6" s="211" t="str">
        <f ca="1">IF(A596="","",IF(OFFSET(Relatórios!$K$1,ROW()-1,)=0,"",OFFSET(Relatórios!$K$1,ROW()-1,)))</f>
        <v>http://www.ief.mg.gov.br/images/stories/2022/TRANSPARENCIA/1_PA_-_Relat%C3%B3rio_de_Resultados_-_TP_51-2021.pdf</v>
      </c>
    </row>
    <row r="597" spans="1:5" x14ac:dyDescent="0.25">
      <c r="A597" t="str">
        <f ca="1">SUBSTITUTE(OFFSET(Relatórios!$A$1,ROW()-1,),"-","_")</f>
        <v>TP_051/2021</v>
      </c>
      <c r="B597" t="str">
        <f ca="1">IF(OFFSET(Relatórios!$H$1,ROW()-1,)=0,"",OFFSET(Relatórios!$H$1,ROW()-1,))</f>
        <v>Relatório de Monitoramento</v>
      </c>
      <c r="C597" t="str">
        <f ca="1">IF(B597="","",OFFSET(Relatórios!$G$1,ROW()-1,)&amp;"º "&amp;B597)</f>
        <v>1º Relatório de Monitoramento</v>
      </c>
      <c r="D597" t="e">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7" s="211" t="str">
        <f ca="1">IF(A597="","",IF(OFFSET(Relatórios!$K$1,ROW()-1,)=0,"",OFFSET(Relatórios!$K$1,ROW()-1,)))</f>
        <v>http://www.ief.mg.gov.br/images/stories/2022/TRANSPARENCIA/1_PA_-_Relat%C3%B3rio_de_Monitoramento_-_TP_51-2021.pdf</v>
      </c>
    </row>
    <row r="598" spans="1:5" x14ac:dyDescent="0.25">
      <c r="A598" t="str">
        <f ca="1">SUBSTITUTE(OFFSET(Relatórios!$A$1,ROW()-1,),"-","_")</f>
        <v>TP_051/2021</v>
      </c>
      <c r="B598" t="str">
        <f ca="1">IF(OFFSET(Relatórios!$H$1,ROW()-1,)=0,"",OFFSET(Relatórios!$H$1,ROW()-1,))</f>
        <v>Relatório da Comissão de Avaliação</v>
      </c>
      <c r="C598" t="str">
        <f ca="1">IF(B598="","",OFFSET(Relatórios!$G$1,ROW()-1,)&amp;"º "&amp;B598)</f>
        <v>1º Relatório da Comissão de Avaliação</v>
      </c>
      <c r="D598" t="e">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8" s="211" t="str">
        <f ca="1">IF(A598="","",IF(OFFSET(Relatórios!$K$1,ROW()-1,)=0,"",OFFSET(Relatórios!$K$1,ROW()-1,)))</f>
        <v>http://www.ief.mg.gov.br/images/stories/2022/TRANSPARENCIA/1_PA_-_Relat%C3%B3rio_de_Avalia%C3%A7%C3%A3o_-_TP_51-2021.pdf</v>
      </c>
    </row>
    <row r="599" spans="1:5" x14ac:dyDescent="0.25">
      <c r="A599" t="str">
        <f ca="1">SUBSTITUTE(OFFSET(Relatórios!$A$1,ROW()-1,),"-","_")</f>
        <v>TP_051/2021</v>
      </c>
      <c r="B599" t="str">
        <f ca="1">IF(OFFSET(Relatórios!$H$1,ROW()-1,)=0,"",OFFSET(Relatórios!$H$1,ROW()-1,))</f>
        <v>Relatório de Resultados</v>
      </c>
      <c r="C599" t="str">
        <f ca="1">IF(B599="","",OFFSET(Relatórios!$G$1,ROW()-1,)&amp;"º "&amp;B599)</f>
        <v>2º Relatório de Resultados</v>
      </c>
      <c r="D599" t="e">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9" s="211" t="str">
        <f ca="1">IF(A599="","",IF(OFFSET(Relatórios!$K$1,ROW()-1,)=0,"",OFFSET(Relatórios!$K$1,ROW()-1,)))</f>
        <v>http://www.ief.mg.gov.br/images/stories/2022/TRANSPARENCIA/2PA_Relat%C3%B3rio_de_Resultados-.pdf</v>
      </c>
    </row>
    <row r="600" spans="1:5" x14ac:dyDescent="0.25">
      <c r="A600" t="str">
        <f ca="1">SUBSTITUTE(OFFSET(Relatórios!$A$1,ROW()-1,),"-","_")</f>
        <v>TP_051/2021</v>
      </c>
      <c r="B600" t="str">
        <f ca="1">IF(OFFSET(Relatórios!$H$1,ROW()-1,)=0,"",OFFSET(Relatórios!$H$1,ROW()-1,))</f>
        <v>Relatório da Comissão de Monitoramento</v>
      </c>
      <c r="C600" t="str">
        <f ca="1">IF(B600="","",OFFSET(Relatórios!$G$1,ROW()-1,)&amp;"º "&amp;B600)</f>
        <v>2º Relatório da Comissão de Monitoramento</v>
      </c>
      <c r="D600" t="e">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0" s="211" t="str">
        <f ca="1">IF(A600="","",IF(OFFSET(Relatórios!$K$1,ROW()-1,)=0,"",OFFSET(Relatórios!$K$1,ROW()-1,)))</f>
        <v>http://www.ief.mg.gov.br/images/stories/2022/TRANSPARENCIA/Relat%C3%B3rio_de_Monitoramento_2-.pdf</v>
      </c>
    </row>
    <row r="601" spans="1:5" x14ac:dyDescent="0.25">
      <c r="A601" t="str">
        <f ca="1">SUBSTITUTE(OFFSET(Relatórios!$A$1,ROW()-1,),"-","_")</f>
        <v>TP_051/2021</v>
      </c>
      <c r="B601" t="str">
        <f ca="1">IF(OFFSET(Relatórios!$H$1,ROW()-1,)=0,"",OFFSET(Relatórios!$H$1,ROW()-1,))</f>
        <v>Relatório da Comissão de Avaliação</v>
      </c>
      <c r="C601" t="str">
        <f ca="1">IF(B601="","",OFFSET(Relatórios!$G$1,ROW()-1,)&amp;"º "&amp;B601)</f>
        <v>2º Relatório da Comissão de Avaliação</v>
      </c>
      <c r="D601" t="e">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1" s="211" t="str">
        <f ca="1">IF(A601="","",IF(OFFSET(Relatórios!$K$1,ROW()-1,)=0,"",OFFSET(Relatórios!$K$1,ROW()-1,)))</f>
        <v>http://www.ief.mg.gov.br/images/stories/2022/TRANSPARENCIA/Relat%C3%B3rio_de_Avalia%C3%A7%C3%A3o_2-.pdf</v>
      </c>
    </row>
    <row r="602" spans="1:5" x14ac:dyDescent="0.25">
      <c r="A602" t="str">
        <f ca="1">SUBSTITUTE(OFFSET(Relatórios!$A$1,ROW()-1,),"-","_")</f>
        <v>TP_051/2021</v>
      </c>
      <c r="B602" t="str">
        <f ca="1">IF(OFFSET(Relatórios!$H$1,ROW()-1,)=0,"",OFFSET(Relatórios!$H$1,ROW()-1,))</f>
        <v>Relatório de Resultados</v>
      </c>
      <c r="C602" t="str">
        <f ca="1">IF(B602="","",OFFSET(Relatórios!$G$1,ROW()-1,)&amp;"º "&amp;B602)</f>
        <v>3º Relatório de Resultados</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2" s="211" t="str">
        <f ca="1">IF(A602="","",IF(OFFSET(Relatórios!$K$1,ROW()-1,)=0,"",OFFSET(Relatórios!$K$1,ROW()-1,)))</f>
        <v>http://www.ief.mg.gov.br/images/stories/2023/TRANSPARENCIA/3PA_Relatorio_de_Resultados.pdf</v>
      </c>
    </row>
    <row r="603" spans="1:5" x14ac:dyDescent="0.25">
      <c r="A603" t="str">
        <f ca="1">SUBSTITUTE(OFFSET(Relatórios!$A$1,ROW()-1,),"-","_")</f>
        <v>TP_051/2021</v>
      </c>
      <c r="B603" t="str">
        <f ca="1">IF(OFFSET(Relatórios!$H$1,ROW()-1,)=0,"",OFFSET(Relatórios!$H$1,ROW()-1,))</f>
        <v>Relatório de Monitoramento</v>
      </c>
      <c r="C603" t="str">
        <f ca="1">IF(B603="","",OFFSET(Relatórios!$G$1,ROW()-1,)&amp;"º "&amp;B603)</f>
        <v>3º Relatório de Monitoramento</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3" s="211" t="str">
        <f ca="1">IF(A603="","",IF(OFFSET(Relatórios!$K$1,ROW()-1,)=0,"",OFFSET(Relatórios!$K$1,ROW()-1,)))</f>
        <v>http://www.ief.mg.gov.br/images/stories/2023/TRANSPARENCIA/3PA_Relatorio_de_Monitoramento.pdf</v>
      </c>
    </row>
    <row r="604" spans="1:5" x14ac:dyDescent="0.25">
      <c r="A604" t="str">
        <f ca="1">SUBSTITUTE(OFFSET(Relatórios!$A$1,ROW()-1,),"-","_")</f>
        <v>TP_051/2021</v>
      </c>
      <c r="B604" t="str">
        <f ca="1">IF(OFFSET(Relatórios!$H$1,ROW()-1,)=0,"",OFFSET(Relatórios!$H$1,ROW()-1,))</f>
        <v>Relatório da Comissão de Avaliação</v>
      </c>
      <c r="C604" t="str">
        <f ca="1">IF(B604="","",OFFSET(Relatórios!$G$1,ROW()-1,)&amp;"º "&amp;B604)</f>
        <v>3º Relatório da Comissão de Avaliação</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4" s="211" t="str">
        <f ca="1">IF(A604="","",IF(OFFSET(Relatórios!$K$1,ROW()-1,)=0,"",OFFSET(Relatórios!$K$1,ROW()-1,)))</f>
        <v>http://www.ief.mg.gov.br/images/stories/2023/TRANSPARENCIA/3PA_Relatorio_de_Avaliacao.pdf</v>
      </c>
    </row>
    <row r="605" spans="1:5" x14ac:dyDescent="0.25">
      <c r="A605" t="str">
        <f ca="1">SUBSTITUTE(OFFSET(Relatórios!$A$1,ROW()-1,),"-","_")</f>
        <v>TP_051/2021</v>
      </c>
      <c r="B605" t="str">
        <f ca="1">IF(OFFSET(Relatórios!$H$1,ROW()-1,)=0,"",OFFSET(Relatórios!$H$1,ROW()-1,))</f>
        <v>Relatório de Resultados</v>
      </c>
      <c r="C605" t="str">
        <f ca="1">IF(B605="","",OFFSET(Relatórios!$G$1,ROW()-1,)&amp;"º "&amp;B605)</f>
        <v>4º Relatório de Resultados</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5" s="211" t="str">
        <f ca="1">IF(A605="","",IF(OFFSET(Relatórios!$K$1,ROW()-1,)=0,"",OFFSET(Relatórios!$K$1,ROW()-1,)))</f>
        <v>http://www.ief.mg.gov.br/images/stories/2023/TRANSPARENCIA/4PA_Relatorio_de_Resultados.pdf</v>
      </c>
    </row>
    <row r="606" spans="1:5" x14ac:dyDescent="0.25">
      <c r="A606" t="str">
        <f ca="1">SUBSTITUTE(OFFSET(Relatórios!$A$1,ROW()-1,),"-","_")</f>
        <v>TP_051/2021</v>
      </c>
      <c r="B606" t="str">
        <f ca="1">IF(OFFSET(Relatórios!$H$1,ROW()-1,)=0,"",OFFSET(Relatórios!$H$1,ROW()-1,))</f>
        <v>Relatório de Monitoramento</v>
      </c>
      <c r="C606" t="str">
        <f ca="1">IF(B606="","",OFFSET(Relatórios!$G$1,ROW()-1,)&amp;"º "&amp;B606)</f>
        <v>4º Relatório de Monitoramento</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6" s="211" t="str">
        <f ca="1">IF(A606="","",IF(OFFSET(Relatórios!$K$1,ROW()-1,)=0,"",OFFSET(Relatórios!$K$1,ROW()-1,)))</f>
        <v>http://www.ief.mg.gov.br/images/stories/2023/TRANSPARENCIA/4PA_Relatorio_de_Monitoramento.pdf</v>
      </c>
    </row>
    <row r="607" spans="1:5" x14ac:dyDescent="0.25">
      <c r="A607" t="str">
        <f ca="1">SUBSTITUTE(OFFSET(Relatórios!$A$1,ROW()-1,),"-","_")</f>
        <v>TP_051/2021</v>
      </c>
      <c r="B607" t="str">
        <f ca="1">IF(OFFSET(Relatórios!$H$1,ROW()-1,)=0,"",OFFSET(Relatórios!$H$1,ROW()-1,))</f>
        <v>Relatório da Comissão de Avaliação</v>
      </c>
      <c r="C607" t="str">
        <f ca="1">IF(B607="","",OFFSET(Relatórios!$G$1,ROW()-1,)&amp;"º "&amp;B607)</f>
        <v>4º Relatório da Comissão de Avaliação</v>
      </c>
      <c r="D607" t="str">
        <f ca="1">IF(C607="","",IF(YEAR(OFFSET(Relatórios!$I$1,ROW()-1,))=YEAR(OFFSET(Relatórios!$J$1,ROW()-1,)),YEAR(OFFSET(Relatórios!$J$1,ROW()-1,)),YEAR(OFFSET(Relatórios!$I$1,ROW()-1,))&amp;"/"&amp;YEAR(OFFSET(Relatórios!$J$1,ROW()-1,)))&amp;"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7" s="211" t="str">
        <f ca="1">IF(A607="","",IF(OFFSET(Relatórios!$K$1,ROW()-1,)=0,"",OFFSET(Relatórios!$K$1,ROW()-1,)))</f>
        <v>http://www.ief.mg.gov.br/images/stories/2023/TRANSPARENCIA/4PA_Relatorio_de_Avaliacao.pdf</v>
      </c>
    </row>
    <row r="608" spans="1:5" x14ac:dyDescent="0.25">
      <c r="A608" t="str">
        <f ca="1">SUBSTITUTE(OFFSET(Relatórios!$A$1,ROW()-1,),"-","_")</f>
        <v>TP_051/2021</v>
      </c>
      <c r="B608" t="str">
        <f ca="1">IF(OFFSET(Relatórios!$H$1,ROW()-1,)=0,"",OFFSET(Relatórios!$H$1,ROW()-1,))</f>
        <v>Relatório de Resultados</v>
      </c>
      <c r="C608" t="str">
        <f ca="1">IF(B608="","",OFFSET(Relatórios!$G$1,ROW()-1,)&amp;"º "&amp;B608)</f>
        <v>5º Relatório de Resultados</v>
      </c>
      <c r="D608" t="str">
        <f ca="1">IF(C608="","",IF(YEAR(OFFSET(Relatórios!$I$1,ROW()-1,))=YEAR(OFFSET(Relatórios!$J$1,ROW()-1,)),YEAR(OFFSET(Relatórios!$J$1,ROW()-1,)),YEAR(OFFSET(Relatórios!$I$1,ROW()-1,))&amp;"/"&amp;YEAR(OFFSET(Relatórios!$J$1,ROW()-1,)))&amp;"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08" s="211" t="str">
        <f ca="1">IF(A608="","",IF(OFFSET(Relatórios!$K$1,ROW()-1,)=0,"",OFFSET(Relatórios!$K$1,ROW()-1,)))</f>
        <v>http://www.ief.mg.gov.br/images/stories/2023/TRANSPARENCIA/Relat%C3%B3rio_de_resultados_5.pdf</v>
      </c>
    </row>
    <row r="609" spans="1:5" x14ac:dyDescent="0.25">
      <c r="A609" t="str">
        <f ca="1">SUBSTITUTE(OFFSET(Relatórios!$A$1,ROW()-1,),"-","_")</f>
        <v>TP_051/2021</v>
      </c>
      <c r="B609" t="str">
        <f ca="1">IF(OFFSET(Relatórios!$H$1,ROW()-1,)=0,"",OFFSET(Relatórios!$H$1,ROW()-1,))</f>
        <v>Relatório de Monitoramento</v>
      </c>
      <c r="C609" t="str">
        <f ca="1">IF(B609="","",OFFSET(Relatórios!$G$1,ROW()-1,)&amp;"º "&amp;B609)</f>
        <v>5º Relatório de Monitoramento</v>
      </c>
      <c r="D609" t="str">
        <f ca="1">IF(C609="","",IF(YEAR(OFFSET(Relatórios!$I$1,ROW()-1,))=YEAR(OFFSET(Relatórios!$J$1,ROW()-1,)),YEAR(OFFSET(Relatórios!$J$1,ROW()-1,)),YEAR(OFFSET(Relatórios!$I$1,ROW()-1,))&amp;"/"&amp;YEAR(OFFSET(Relatórios!$J$1,ROW()-1,)))&amp;"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09" s="211" t="str">
        <f ca="1">IF(A609="","",IF(OFFSET(Relatórios!$K$1,ROW()-1,)=0,"",OFFSET(Relatórios!$K$1,ROW()-1,)))</f>
        <v>http://www.ief.mg.gov.br/images/stories/2023/TRANSPARENCIA/Relat%C3%B3rio_monitoramento_5.pdf</v>
      </c>
    </row>
    <row r="610" spans="1:5" x14ac:dyDescent="0.25">
      <c r="A610" t="str">
        <f ca="1">SUBSTITUTE(OFFSET(Relatórios!$A$1,ROW()-1,),"-","_")</f>
        <v>TP_051/2021</v>
      </c>
      <c r="B610" t="str">
        <f ca="1">IF(OFFSET(Relatórios!$H$1,ROW()-1,)=0,"",OFFSET(Relatórios!$H$1,ROW()-1,))</f>
        <v>Relatório da Comissão de Avaliação</v>
      </c>
      <c r="C610" t="str">
        <f ca="1">IF(B610="","",OFFSET(Relatórios!$G$1,ROW()-1,)&amp;"º "&amp;B610)</f>
        <v>5º Relatório da Comissão de Avaliação</v>
      </c>
      <c r="D610" t="str">
        <f ca="1">IF(C610="","",IF(YEAR(OFFSET(Relatórios!$I$1,ROW()-1,))=YEAR(OFFSET(Relatórios!$J$1,ROW()-1,)),YEAR(OFFSET(Relatórios!$J$1,ROW()-1,)),YEAR(OFFSET(Relatórios!$I$1,ROW()-1,))&amp;"/"&amp;YEAR(OFFSET(Relatórios!$J$1,ROW()-1,)))&amp;"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10" s="211" t="str">
        <f ca="1">IF(A610="","",IF(OFFSET(Relatórios!$K$1,ROW()-1,)=0,"",OFFSET(Relatórios!$K$1,ROW()-1,)))</f>
        <v>http://www.ief.mg.gov.br/images/stories/2023/TRANSPARENCIA/Relat%C3%B3rio_avaliacao_5.pdf</v>
      </c>
    </row>
    <row r="611" spans="1:5" x14ac:dyDescent="0.25">
      <c r="A611" t="str">
        <f ca="1">SUBSTITUTE(OFFSET(Relatórios!$A$1,ROW()-1,),"-","_")</f>
        <v>TP_051/2021</v>
      </c>
      <c r="B611" t="str">
        <f ca="1">IF(OFFSET(Relatórios!$H$1,ROW()-1,)=0,"",OFFSET(Relatórios!$H$1,ROW()-1,))</f>
        <v>Relatório de Resultados</v>
      </c>
      <c r="C611" t="str">
        <f ca="1">IF(B611="","",OFFSET(Relatórios!$G$1,ROW()-1,)&amp;"º "&amp;B611)</f>
        <v>6º Relatório de Resultados</v>
      </c>
      <c r="D611" t="str">
        <f ca="1">IF(C611="","",IF(YEAR(OFFSET(Relatórios!$I$1,ROW()-1,))=YEAR(OFFSET(Relatórios!$J$1,ROW()-1,)),YEAR(OFFSET(Relatórios!$J$1,ROW()-1,)),YEAR(OFFSET(Relatórios!$I$1,ROW()-1,))&amp;"/"&amp;YEAR(OFFSET(Relatórios!$J$1,ROW()-1,)))&amp;"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1" s="211" t="str">
        <f ca="1">IF(A611="","",IF(OFFSET(Relatórios!$K$1,ROW()-1,)=0,"",OFFSET(Relatórios!$K$1,ROW()-1,)))</f>
        <v>http://www.ief.mg.gov.br/images/stories/2023/TRANSPARENCIA/Relat%C3%B3rio_de_resultados.pdf</v>
      </c>
    </row>
    <row r="612" spans="1:5" x14ac:dyDescent="0.25">
      <c r="A612" t="str">
        <f ca="1">SUBSTITUTE(OFFSET(Relatórios!$A$1,ROW()-1,),"-","_")</f>
        <v>TP_051/2021</v>
      </c>
      <c r="B612" t="str">
        <f ca="1">IF(OFFSET(Relatórios!$H$1,ROW()-1,)=0,"",OFFSET(Relatórios!$H$1,ROW()-1,))</f>
        <v>Relatório de Monitoramento</v>
      </c>
      <c r="C612" t="str">
        <f ca="1">IF(B612="","",OFFSET(Relatórios!$G$1,ROW()-1,)&amp;"º "&amp;B612)</f>
        <v>6º Relatório de Monitoramento</v>
      </c>
      <c r="D612" t="str">
        <f ca="1">IF(C612="","",IF(YEAR(OFFSET(Relatórios!$I$1,ROW()-1,))=YEAR(OFFSET(Relatórios!$J$1,ROW()-1,)),YEAR(OFFSET(Relatórios!$J$1,ROW()-1,)),YEAR(OFFSET(Relatórios!$I$1,ROW()-1,))&amp;"/"&amp;YEAR(OFFSET(Relatórios!$J$1,ROW()-1,)))&amp;"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2" s="211" t="str">
        <f ca="1">IF(A612="","",IF(OFFSET(Relatórios!$K$1,ROW()-1,)=0,"",OFFSET(Relatórios!$K$1,ROW()-1,)))</f>
        <v>http://www.ief.mg.gov.br/images/stories/2023/TRANSPARENCIA/SEI_GOVMG_-_74073971_-_Relat%C3%B3riode_monitoramento.pdf</v>
      </c>
    </row>
    <row r="613" spans="1:5" x14ac:dyDescent="0.25">
      <c r="A613" t="str">
        <f ca="1">SUBSTITUTE(OFFSET(Relatórios!$A$1,ROW()-1,),"-","_")</f>
        <v>TP_051/2021</v>
      </c>
      <c r="B613" t="str">
        <f ca="1">IF(OFFSET(Relatórios!$H$1,ROW()-1,)=0,"",OFFSET(Relatórios!$H$1,ROW()-1,))</f>
        <v>Relatório da Comissão de Avaliação</v>
      </c>
      <c r="C613" t="str">
        <f ca="1">IF(B613="","",OFFSET(Relatórios!$G$1,ROW()-1,)&amp;"º "&amp;B613)</f>
        <v>6º Relatório da Comissão de Avaliação</v>
      </c>
      <c r="D613" t="str">
        <f ca="1">IF(C613="","",IF(YEAR(OFFSET(Relatórios!$I$1,ROW()-1,))=YEAR(OFFSET(Relatórios!$J$1,ROW()-1,)),YEAR(OFFSET(Relatórios!$J$1,ROW()-1,)),YEAR(OFFSET(Relatórios!$I$1,ROW()-1,))&amp;"/"&amp;YEAR(OFFSET(Relatórios!$J$1,ROW()-1,)))&amp;"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3" s="211" t="str">
        <f ca="1">IF(A613="","",IF(OFFSET(Relatórios!$K$1,ROW()-1,)=0,"",OFFSET(Relatórios!$K$1,ROW()-1,)))</f>
        <v>http://www.ief.mg.gov.br/images/stories/2023/TRANSPARENCIA/SEI_GOVMG_-_75253888_-_Relat%C3%B3rio_Avalia%C3%A7%C3%A3o.pdf</v>
      </c>
    </row>
    <row r="614" spans="1:5" x14ac:dyDescent="0.25">
      <c r="A614" t="str">
        <f ca="1">SUBSTITUTE(OFFSET(Relatórios!$A$1,ROW()-1,),"-","_")</f>
        <v>CG_008/2021</v>
      </c>
      <c r="B614" t="str">
        <f ca="1">IF(OFFSET(Relatórios!$H$1,ROW()-1,)=0,"",OFFSET(Relatórios!$H$1,ROW()-1,))</f>
        <v>Relatório da Comissão de Avaliação</v>
      </c>
      <c r="C614" t="str">
        <f ca="1">IF(B614="","",OFFSET(Relatórios!$G$1,ROW()-1,)&amp;"º "&amp;B614)</f>
        <v>10º Relatório da Comissão de Avaliação</v>
      </c>
      <c r="D614" t="str">
        <f ca="1">IF(C614="","",IF(YEAR(OFFSET(Relatórios!$I$1,ROW()-1,))=YEAR(OFFSET(Relatórios!$J$1,ROW()-1,)),YEAR(OFFSET(Relatórios!$J$1,ROW()-1,)),YEAR(OFFSET(Relatórios!$I$1,ROW()-1,))&amp;"/"&amp;YEAR(OFFSET(Relatórios!$J$1,ROW()-1,)))&amp;"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4" s="211" t="str">
        <f ca="1">IF(A614="","",IF(OFFSET(Relatórios!$K$1,ROW()-1,)=0,"",OFFSET(Relatórios!$K$1,ROW()-1,)))</f>
        <v/>
      </c>
    </row>
    <row r="615" spans="1:5" x14ac:dyDescent="0.25">
      <c r="A615" t="str">
        <f ca="1">SUBSTITUTE(OFFSET(Relatórios!$A$1,ROW()-1,),"-","_")</f>
        <v>CG_008/2021</v>
      </c>
      <c r="B615" t="str">
        <f ca="1">IF(OFFSET(Relatórios!$H$1,ROW()-1,)=0,"",OFFSET(Relatórios!$H$1,ROW()-1,))</f>
        <v>Relatório da Comissão de Monitoramento</v>
      </c>
      <c r="C615" t="str">
        <f ca="1">IF(B615="","",OFFSET(Relatórios!$G$1,ROW()-1,)&amp;"º "&amp;B615)</f>
        <v>10º Relatório da Comissão de Monitoramento</v>
      </c>
      <c r="D615" t="str">
        <f ca="1">IF(C615="","",IF(YEAR(OFFSET(Relatórios!$I$1,ROW()-1,))=YEAR(OFFSET(Relatórios!$J$1,ROW()-1,)),YEAR(OFFSET(Relatórios!$J$1,ROW()-1,)),YEAR(OFFSET(Relatórios!$I$1,ROW()-1,))&amp;"/"&amp;YEAR(OFFSET(Relatórios!$J$1,ROW()-1,)))&amp;"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5" s="211" t="str">
        <f ca="1">IF(A615="","",IF(OFFSET(Relatórios!$K$1,ROW()-1,)=0,"",OFFSET(Relatórios!$K$1,ROW()-1,)))</f>
        <v>https://www.seguranca.mg.gov.br/images/CG_08-2021_Suase_IELO/10RM.pdf</v>
      </c>
    </row>
    <row r="616" spans="1:5" x14ac:dyDescent="0.25">
      <c r="A616" t="str">
        <f ca="1">SUBSTITUTE(OFFSET(Relatórios!$A$1,ROW()-1,),"-","_")</f>
        <v>CG_008/2021</v>
      </c>
      <c r="B616" t="str">
        <f ca="1">IF(OFFSET(Relatórios!$H$1,ROW()-1,)=0,"",OFFSET(Relatórios!$H$1,ROW()-1,))</f>
        <v>Relatório de Resultados</v>
      </c>
      <c r="C616" t="str">
        <f ca="1">IF(B616="","",OFFSET(Relatórios!$G$1,ROW()-1,)&amp;"º "&amp;B616)</f>
        <v>10º Relatório de Resultados</v>
      </c>
      <c r="D616" t="str">
        <f ca="1">IF(C616="","",IF(YEAR(OFFSET(Relatórios!$I$1,ROW()-1,))=YEAR(OFFSET(Relatórios!$J$1,ROW()-1,)),YEAR(OFFSET(Relatórios!$J$1,ROW()-1,)),YEAR(OFFSET(Relatórios!$I$1,ROW()-1,))&amp;"/"&amp;YEAR(OFFSET(Relatórios!$J$1,ROW()-1,)))&amp;"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6" s="211" t="str">
        <f ca="1">IF(A616="","",IF(OFFSET(Relatórios!$K$1,ROW()-1,)=0,"",OFFSET(Relatórios!$K$1,ROW()-1,)))</f>
        <v>https://www.seguranca.mg.gov.br/images/CG_08-2021_Suase_IELO/10RGR.pdf</v>
      </c>
    </row>
    <row r="617" spans="1:5" x14ac:dyDescent="0.25">
      <c r="A617" t="str">
        <f ca="1">SUBSTITUTE(OFFSET(Relatórios!$A$1,ROW()-1,),"-","_")</f>
        <v>CG_008/2021</v>
      </c>
      <c r="B617" t="str">
        <f ca="1">IF(OFFSET(Relatórios!$H$1,ROW()-1,)=0,"",OFFSET(Relatórios!$H$1,ROW()-1,))</f>
        <v>Relatório Financeiro</v>
      </c>
      <c r="C617" t="str">
        <f ca="1">IF(B617="","",OFFSET(Relatórios!$G$1,ROW()-1,)&amp;"º "&amp;B617)</f>
        <v>10º Relatório Financeiro</v>
      </c>
      <c r="D617" t="str">
        <f ca="1">IF(C617="","",IF(YEAR(OFFSET(Relatórios!$I$1,ROW()-1,))=YEAR(OFFSET(Relatórios!$J$1,ROW()-1,)),YEAR(OFFSET(Relatórios!$J$1,ROW()-1,)),YEAR(OFFSET(Relatórios!$I$1,ROW()-1,))&amp;"/"&amp;YEAR(OFFSET(Relatórios!$J$1,ROW()-1,)))&amp;"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7" s="211" t="str">
        <f ca="1">IF(A617="","",IF(OFFSET(Relatórios!$K$1,ROW()-1,)=0,"",OFFSET(Relatórios!$K$1,ROW()-1,)))</f>
        <v>https://www.seguranca.mg.gov.br/images/CG_08-2021_Suase_IELO/10%20RGF.pdf</v>
      </c>
    </row>
    <row r="618" spans="1:5" x14ac:dyDescent="0.25">
      <c r="A618" t="str">
        <f ca="1">SUBSTITUTE(OFFSET(Relatórios!$A$1,ROW()-1,),"-","_")</f>
        <v>CG_009/2023</v>
      </c>
      <c r="B618" t="str">
        <f ca="1">IF(OFFSET(Relatórios!$H$1,ROW()-1,)=0,"",OFFSET(Relatórios!$H$1,ROW()-1,))</f>
        <v>Relatório da Comissão de Avaliação</v>
      </c>
      <c r="C618" t="str">
        <f ca="1">IF(B618="","",OFFSET(Relatórios!$G$1,ROW()-1,)&amp;"º "&amp;B618)</f>
        <v>1º Relatório da Comissão de Avaliação</v>
      </c>
      <c r="D618" t="str">
        <f ca="1">IF(C618="","",IF(YEAR(OFFSET(Relatórios!$I$1,ROW()-1,))=YEAR(OFFSET(Relatórios!$J$1,ROW()-1,)),YEAR(OFFSET(Relatórios!$J$1,ROW()-1,)),YEAR(OFFSET(Relatórios!$I$1,ROW()-1,))&amp;"/"&amp;YEAR(OFFSET(Relatórios!$J$1,ROW()-1,)))&amp;"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18" s="211" t="str">
        <f ca="1">IF(A618="","",IF(OFFSET(Relatórios!$K$1,ROW()-1,)=0,"",OFFSET(Relatórios!$K$1,ROW()-1,)))</f>
        <v>https://www.seguranca.mg.gov.br/images/CG_08-2021_Suase_IELO/CG_09_2023/1_RCA.pdf</v>
      </c>
    </row>
    <row r="619" spans="1:5" x14ac:dyDescent="0.25">
      <c r="A619" t="str">
        <f ca="1">SUBSTITUTE(OFFSET(Relatórios!$A$1,ROW()-1,),"-","_")</f>
        <v>CG_009/2023</v>
      </c>
      <c r="B619" t="str">
        <f ca="1">IF(OFFSET(Relatórios!$H$1,ROW()-1,)=0,"",OFFSET(Relatórios!$H$1,ROW()-1,))</f>
        <v>Relatório da Comissão de Monitoramento</v>
      </c>
      <c r="C619" t="str">
        <f ca="1">IF(B619="","",OFFSET(Relatórios!$G$1,ROW()-1,)&amp;"º "&amp;B619)</f>
        <v>1º Relatório da Comissão de Monitoramento</v>
      </c>
      <c r="D619" t="str">
        <f ca="1">IF(C619="","",IF(YEAR(OFFSET(Relatórios!$I$1,ROW()-1,))=YEAR(OFFSET(Relatórios!$J$1,ROW()-1,)),YEAR(OFFSET(Relatórios!$J$1,ROW()-1,)),YEAR(OFFSET(Relatórios!$I$1,ROW()-1,))&amp;"/"&amp;YEAR(OFFSET(Relatórios!$J$1,ROW()-1,)))&amp;"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19" s="211" t="str">
        <f ca="1">IF(A619="","",IF(OFFSET(Relatórios!$K$1,ROW()-1,)=0,"",OFFSET(Relatórios!$K$1,ROW()-1,)))</f>
        <v>https://www.seguranca.mg.gov.br/images/CG_08-2021_Suase_IELO/CG_09_2023/1%20RM%20-%20CG%2009-2023.pdf</v>
      </c>
    </row>
    <row r="620" spans="1:5" x14ac:dyDescent="0.25">
      <c r="A620" t="str">
        <f ca="1">SUBSTITUTE(OFFSET(Relatórios!$A$1,ROW()-1,),"-","_")</f>
        <v>CG_009/2023</v>
      </c>
      <c r="B620" t="str">
        <f ca="1">IF(OFFSET(Relatórios!$H$1,ROW()-1,)=0,"",OFFSET(Relatórios!$H$1,ROW()-1,))</f>
        <v>Relatório de Resultados</v>
      </c>
      <c r="C620" t="str">
        <f ca="1">IF(B620="","",OFFSET(Relatórios!$G$1,ROW()-1,)&amp;"º "&amp;B620)</f>
        <v>1º Relatório de Resultados</v>
      </c>
      <c r="D620" t="str">
        <f ca="1">IF(C620="","",IF(YEAR(OFFSET(Relatórios!$I$1,ROW()-1,))=YEAR(OFFSET(Relatórios!$J$1,ROW()-1,)),YEAR(OFFSET(Relatórios!$J$1,ROW()-1,)),YEAR(OFFSET(Relatórios!$I$1,ROW()-1,))&amp;"/"&amp;YEAR(OFFSET(Relatórios!$J$1,ROW()-1,)))&amp;"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20" s="211" t="str">
        <f ca="1">IF(A620="","",IF(OFFSET(Relatórios!$K$1,ROW()-1,)=0,"",OFFSET(Relatórios!$K$1,ROW()-1,)))</f>
        <v>https://www.seguranca.mg.gov.br/images/CG_08-2021_Suase_IELO/CG_09_2023/1%20RGR%2009-2023.pdf</v>
      </c>
    </row>
    <row r="621" spans="1:5" x14ac:dyDescent="0.25">
      <c r="A621" t="str">
        <f ca="1">SUBSTITUTE(OFFSET(Relatórios!$A$1,ROW()-1,),"-","_")</f>
        <v>CG_009/2023</v>
      </c>
      <c r="B621" t="str">
        <f ca="1">IF(OFFSET(Relatórios!$H$1,ROW()-1,)=0,"",OFFSET(Relatórios!$H$1,ROW()-1,))</f>
        <v>Relatório Financeiro</v>
      </c>
      <c r="C621" t="str">
        <f ca="1">IF(B621="","",OFFSET(Relatórios!$G$1,ROW()-1,)&amp;"º "&amp;B621)</f>
        <v>1º Relatório Financeiro</v>
      </c>
      <c r="D621" t="str">
        <f ca="1">IF(C621="","",IF(YEAR(OFFSET(Relatórios!$I$1,ROW()-1,))=YEAR(OFFSET(Relatórios!$J$1,ROW()-1,)),YEAR(OFFSET(Relatórios!$J$1,ROW()-1,)),YEAR(OFFSET(Relatórios!$I$1,ROW()-1,))&amp;"/"&amp;YEAR(OFFSET(Relatórios!$J$1,ROW()-1,)))&amp;"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21" s="211" t="str">
        <f ca="1">IF(A621="","",IF(OFFSET(Relatórios!$K$1,ROW()-1,)=0,"",OFFSET(Relatórios!$K$1,ROW()-1,)))</f>
        <v>https://www.seguranca.mg.gov.br/images/CG_08-2021_Suase_IELO/CG_09_2023/1RGF.pdf</v>
      </c>
    </row>
    <row r="622" spans="1:5" x14ac:dyDescent="0.25">
      <c r="A622" t="str">
        <f ca="1">SUBSTITUTE(OFFSET(Relatórios!$A$1,ROW()-1,),"-","_")</f>
        <v/>
      </c>
      <c r="B622" t="str">
        <f ca="1">IF(OFFSET(Relatórios!$H$1,ROW()-1,)=0,"",OFFSET(Relatórios!$H$1,ROW()-1,))</f>
        <v/>
      </c>
      <c r="C622" t="str">
        <f ca="1">IF(B622="","",OFFSET(Relatórios!$G$1,ROW()-1,)&amp;"º "&amp;B622)</f>
        <v/>
      </c>
      <c r="D622" t="str">
        <f ca="1">IF(C622="","",IF(YEAR(OFFSET(Relatórios!$I$1,ROW()-1,))=YEAR(OFFSET(Relatórios!$J$1,ROW()-1,)),YEAR(OFFSET(Relatórios!$J$1,ROW()-1,)),YEAR(OFFSET(Relatórios!$I$1,ROW()-1,))&amp;"/"&amp;YEAR(OFFSET(Relatórios!$J$1,ROW()-1,)))&amp;"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2" s="211" t="str">
        <f ca="1">IF(A622="","",IF(OFFSET(Relatórios!$K$1,ROW()-1,)=0,"",OFFSET(Relatórios!$K$1,ROW()-1,)))</f>
        <v/>
      </c>
    </row>
    <row r="623" spans="1:5" x14ac:dyDescent="0.25">
      <c r="A623" t="str">
        <f ca="1">SUBSTITUTE(OFFSET(Relatórios!$A$1,ROW()-1,),"-","_")</f>
        <v/>
      </c>
      <c r="B623" t="str">
        <f ca="1">IF(OFFSET(Relatórios!$H$1,ROW()-1,)=0,"",OFFSET(Relatórios!$H$1,ROW()-1,))</f>
        <v/>
      </c>
      <c r="C623" t="str">
        <f ca="1">IF(B623="","",OFFSET(Relatórios!$G$1,ROW()-1,)&amp;"º "&amp;B623)</f>
        <v/>
      </c>
      <c r="D623" t="str">
        <f ca="1">IF(C623="","",IF(YEAR(OFFSET(Relatórios!$I$1,ROW()-1,))=YEAR(OFFSET(Relatórios!$J$1,ROW()-1,)),YEAR(OFFSET(Relatórios!$J$1,ROW()-1,)),YEAR(OFFSET(Relatórios!$I$1,ROW()-1,))&amp;"/"&amp;YEAR(OFFSET(Relatórios!$J$1,ROW()-1,)))&amp;"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3" s="211" t="str">
        <f ca="1">IF(A623="","",IF(OFFSET(Relatórios!$K$1,ROW()-1,)=0,"",OFFSET(Relatórios!$K$1,ROW()-1,)))</f>
        <v/>
      </c>
    </row>
    <row r="624" spans="1:5" x14ac:dyDescent="0.25">
      <c r="A624" t="str">
        <f ca="1">SUBSTITUTE(OFFSET(Relatórios!$A$1,ROW()-1,),"-","_")</f>
        <v/>
      </c>
      <c r="B624" t="str">
        <f ca="1">IF(OFFSET(Relatórios!$H$1,ROW()-1,)=0,"",OFFSET(Relatórios!$H$1,ROW()-1,))</f>
        <v/>
      </c>
      <c r="C624" t="str">
        <f ca="1">IF(B624="","",OFFSET(Relatórios!$G$1,ROW()-1,)&amp;"º "&amp;B624)</f>
        <v/>
      </c>
      <c r="D624" t="str">
        <f ca="1">IF(C624="","",IF(YEAR(OFFSET(Relatórios!$I$1,ROW()-1,))=YEAR(OFFSET(Relatórios!$J$1,ROW()-1,)),YEAR(OFFSET(Relatórios!$J$1,ROW()-1,)),YEAR(OFFSET(Relatórios!$I$1,ROW()-1,))&amp;"/"&amp;YEAR(OFFSET(Relatórios!$J$1,ROW()-1,)))&amp;"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4" s="211" t="str">
        <f ca="1">IF(A624="","",IF(OFFSET(Relatórios!$K$1,ROW()-1,)=0,"",OFFSET(Relatórios!$K$1,ROW()-1,)))</f>
        <v/>
      </c>
    </row>
    <row r="625" spans="1:5" x14ac:dyDescent="0.25">
      <c r="A625" t="str">
        <f ca="1">SUBSTITUTE(OFFSET(Relatórios!$A$1,ROW()-1,),"-","_")</f>
        <v/>
      </c>
      <c r="B625" t="str">
        <f ca="1">IF(OFFSET(Relatórios!$H$1,ROW()-1,)=0,"",OFFSET(Relatórios!$H$1,ROW()-1,))</f>
        <v/>
      </c>
      <c r="C625" t="str">
        <f ca="1">IF(B625="","",OFFSET(Relatórios!$G$1,ROW()-1,)&amp;"º "&amp;B625)</f>
        <v/>
      </c>
      <c r="D625" t="str">
        <f ca="1">IF(C625="","",IF(YEAR(OFFSET(Relatórios!$I$1,ROW()-1,))=YEAR(OFFSET(Relatórios!$J$1,ROW()-1,)),YEAR(OFFSET(Relatórios!$J$1,ROW()-1,)),YEAR(OFFSET(Relatórios!$I$1,ROW()-1,))&amp;"/"&amp;YEAR(OFFSET(Relatórios!$J$1,ROW()-1,)))&amp;"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5" s="211" t="str">
        <f ca="1">IF(A625="","",IF(OFFSET(Relatórios!$K$1,ROW()-1,)=0,"",OFFSET(Relatórios!$K$1,ROW()-1,)))</f>
        <v/>
      </c>
    </row>
    <row r="626" spans="1:5" x14ac:dyDescent="0.25">
      <c r="A626" t="str">
        <f ca="1">SUBSTITUTE(OFFSET(Relatórios!$A$1,ROW()-1,),"-","_")</f>
        <v/>
      </c>
      <c r="B626" t="str">
        <f ca="1">IF(OFFSET(Relatórios!$H$1,ROW()-1,)=0,"",OFFSET(Relatórios!$H$1,ROW()-1,))</f>
        <v/>
      </c>
      <c r="C626" t="str">
        <f ca="1">IF(B626="","",OFFSET(Relatórios!$G$1,ROW()-1,)&amp;"º "&amp;B626)</f>
        <v/>
      </c>
      <c r="D626" t="str">
        <f ca="1">IF(C626="","",IF(YEAR(OFFSET(Relatórios!$I$1,ROW()-1,))=YEAR(OFFSET(Relatórios!$J$1,ROW()-1,)),YEAR(OFFSET(Relatórios!$J$1,ROW()-1,)),YEAR(OFFSET(Relatórios!$I$1,ROW()-1,))&amp;"/"&amp;YEAR(OFFSET(Relatórios!$J$1,ROW()-1,)))&amp;"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6" s="211" t="str">
        <f ca="1">IF(A626="","",IF(OFFSET(Relatórios!$K$1,ROW()-1,)=0,"",OFFSET(Relatórios!$K$1,ROW()-1,)))</f>
        <v/>
      </c>
    </row>
    <row r="627" spans="1:5" x14ac:dyDescent="0.25">
      <c r="A627" t="str">
        <f ca="1">SUBSTITUTE(OFFSET(Relatórios!$A$1,ROW()-1,),"-","_")</f>
        <v/>
      </c>
      <c r="B627" t="str">
        <f ca="1">IF(OFFSET(Relatórios!$H$1,ROW()-1,)=0,"",OFFSET(Relatórios!$H$1,ROW()-1,))</f>
        <v/>
      </c>
      <c r="C627" t="str">
        <f ca="1">IF(B627="","",OFFSET(Relatórios!$G$1,ROW()-1,)&amp;"º "&amp;B627)</f>
        <v/>
      </c>
      <c r="D627" t="str">
        <f ca="1">IF(C627="","",IF(YEAR(OFFSET(Relatórios!$I$1,ROW()-1,))=YEAR(OFFSET(Relatórios!$J$1,ROW()-1,)),YEAR(OFFSET(Relatórios!$J$1,ROW()-1,)),YEAR(OFFSET(Relatórios!$I$1,ROW()-1,))&amp;"/"&amp;YEAR(OFFSET(Relatórios!$J$1,ROW()-1,)))&amp;"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7" s="211" t="str">
        <f ca="1">IF(A627="","",IF(OFFSET(Relatórios!$K$1,ROW()-1,)=0,"",OFFSET(Relatórios!$K$1,ROW()-1,)))</f>
        <v/>
      </c>
    </row>
    <row r="628" spans="1:5" x14ac:dyDescent="0.25">
      <c r="A628" t="str">
        <f ca="1">SUBSTITUTE(OFFSET(Relatórios!$A$1,ROW()-1,),"-","_")</f>
        <v/>
      </c>
      <c r="B628" t="str">
        <f ca="1">IF(OFFSET(Relatórios!$H$1,ROW()-1,)=0,"",OFFSET(Relatórios!$H$1,ROW()-1,))</f>
        <v/>
      </c>
      <c r="C628" t="str">
        <f ca="1">IF(B628="","",OFFSET(Relatórios!$G$1,ROW()-1,)&amp;"º "&amp;B628)</f>
        <v/>
      </c>
      <c r="D628" t="str">
        <f ca="1">IF(C628="","",IF(YEAR(OFFSET(Relatórios!$I$1,ROW()-1,))=YEAR(OFFSET(Relatórios!$J$1,ROW()-1,)),YEAR(OFFSET(Relatórios!$J$1,ROW()-1,)),YEAR(OFFSET(Relatórios!$I$1,ROW()-1,))&amp;"/"&amp;YEAR(OFFSET(Relatórios!$J$1,ROW()-1,)))&amp;"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8" s="211" t="str">
        <f ca="1">IF(A628="","",IF(OFFSET(Relatórios!$K$1,ROW()-1,)=0,"",OFFSET(Relatórios!$K$1,ROW()-1,)))</f>
        <v/>
      </c>
    </row>
    <row r="629" spans="1:5" x14ac:dyDescent="0.25">
      <c r="A629" t="str">
        <f ca="1">SUBSTITUTE(OFFSET(Relatórios!$A$1,ROW()-1,),"-","_")</f>
        <v/>
      </c>
      <c r="B629" t="str">
        <f ca="1">IF(OFFSET(Relatórios!$H$1,ROW()-1,)=0,"",OFFSET(Relatórios!$H$1,ROW()-1,))</f>
        <v/>
      </c>
      <c r="C629" t="str">
        <f ca="1">IF(B629="","",OFFSET(Relatórios!$G$1,ROW()-1,)&amp;"º "&amp;B629)</f>
        <v/>
      </c>
      <c r="D629" t="str">
        <f ca="1">IF(C629="","",IF(YEAR(OFFSET(Relatórios!$I$1,ROW()-1,))=YEAR(OFFSET(Relatórios!$J$1,ROW()-1,)),YEAR(OFFSET(Relatórios!$J$1,ROW()-1,)),YEAR(OFFSET(Relatórios!$I$1,ROW()-1,))&amp;"/"&amp;YEAR(OFFSET(Relatórios!$J$1,ROW()-1,)))&amp;"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9" s="211" t="str">
        <f ca="1">IF(A629="","",IF(OFFSET(Relatórios!$K$1,ROW()-1,)=0,"",OFFSET(Relatórios!$K$1,ROW()-1,)))</f>
        <v/>
      </c>
    </row>
    <row r="630" spans="1:5" x14ac:dyDescent="0.25">
      <c r="A630" t="str">
        <f ca="1">SUBSTITUTE(OFFSET(Relatórios!$A$1,ROW()-1,),"-","_")</f>
        <v/>
      </c>
      <c r="B630" t="str">
        <f ca="1">IF(OFFSET(Relatórios!$H$1,ROW()-1,)=0,"",OFFSET(Relatórios!$H$1,ROW()-1,))</f>
        <v/>
      </c>
      <c r="C630" t="str">
        <f ca="1">IF(B630="","",OFFSET(Relatórios!$G$1,ROW()-1,)&amp;"º "&amp;B630)</f>
        <v/>
      </c>
      <c r="D630" t="str">
        <f ca="1">IF(C630="","",IF(YEAR(OFFSET(Relatórios!$I$1,ROW()-1,))=YEAR(OFFSET(Relatórios!$J$1,ROW()-1,)),YEAR(OFFSET(Relatórios!$J$1,ROW()-1,)),YEAR(OFFSET(Relatórios!$I$1,ROW()-1,))&amp;"/"&amp;YEAR(OFFSET(Relatórios!$J$1,ROW()-1,)))&amp;"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0" s="211" t="str">
        <f ca="1">IF(A630="","",IF(OFFSET(Relatórios!$K$1,ROW()-1,)=0,"",OFFSET(Relatórios!$K$1,ROW()-1,)))</f>
        <v/>
      </c>
    </row>
    <row r="631" spans="1:5" x14ac:dyDescent="0.25">
      <c r="A631" t="str">
        <f ca="1">SUBSTITUTE(OFFSET(Relatórios!$A$1,ROW()-1,),"-","_")</f>
        <v/>
      </c>
      <c r="B631" t="str">
        <f ca="1">IF(OFFSET(Relatórios!$H$1,ROW()-1,)=0,"",OFFSET(Relatórios!$H$1,ROW()-1,))</f>
        <v/>
      </c>
      <c r="C631" t="str">
        <f ca="1">IF(B631="","",OFFSET(Relatórios!$G$1,ROW()-1,)&amp;"º "&amp;B631)</f>
        <v/>
      </c>
      <c r="D631" t="str">
        <f ca="1">IF(C631="","",IF(YEAR(OFFSET(Relatórios!$I$1,ROW()-1,))=YEAR(OFFSET(Relatórios!$J$1,ROW()-1,)),YEAR(OFFSET(Relatórios!$J$1,ROW()-1,)),YEAR(OFFSET(Relatórios!$I$1,ROW()-1,))&amp;"/"&amp;YEAR(OFFSET(Relatórios!$J$1,ROW()-1,)))&amp;"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1" s="211" t="str">
        <f ca="1">IF(A631="","",IF(OFFSET(Relatórios!$K$1,ROW()-1,)=0,"",OFFSET(Relatórios!$K$1,ROW()-1,)))</f>
        <v/>
      </c>
    </row>
    <row r="632" spans="1:5" x14ac:dyDescent="0.25">
      <c r="A632" t="str">
        <f ca="1">SUBSTITUTE(OFFSET(Relatórios!$A$1,ROW()-1,),"-","_")</f>
        <v/>
      </c>
      <c r="B632" t="str">
        <f ca="1">IF(OFFSET(Relatórios!$H$1,ROW()-1,)=0,"",OFFSET(Relatórios!$H$1,ROW()-1,))</f>
        <v/>
      </c>
      <c r="C632" t="str">
        <f ca="1">IF(B632="","",OFFSET(Relatórios!$G$1,ROW()-1,)&amp;"º "&amp;B632)</f>
        <v/>
      </c>
      <c r="D632" t="str">
        <f ca="1">IF(C632="","",IF(YEAR(OFFSET(Relatórios!$I$1,ROW()-1,))=YEAR(OFFSET(Relatórios!$J$1,ROW()-1,)),YEAR(OFFSET(Relatórios!$J$1,ROW()-1,)),YEAR(OFFSET(Relatórios!$I$1,ROW()-1,))&amp;"/"&amp;YEAR(OFFSET(Relatórios!$J$1,ROW()-1,)))&amp;"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2" s="211" t="str">
        <f ca="1">IF(A632="","",IF(OFFSET(Relatórios!$K$1,ROW()-1,)=0,"",OFFSET(Relatórios!$K$1,ROW()-1,)))</f>
        <v/>
      </c>
    </row>
    <row r="633" spans="1:5" x14ac:dyDescent="0.25">
      <c r="A633" t="str">
        <f ca="1">SUBSTITUTE(OFFSET(Relatórios!$A$1,ROW()-1,),"-","_")</f>
        <v/>
      </c>
      <c r="B633" t="str">
        <f ca="1">IF(OFFSET(Relatórios!$H$1,ROW()-1,)=0,"",OFFSET(Relatórios!$H$1,ROW()-1,))</f>
        <v/>
      </c>
      <c r="C633" t="str">
        <f ca="1">IF(B633="","",OFFSET(Relatórios!$G$1,ROW()-1,)&amp;"º "&amp;B633)</f>
        <v/>
      </c>
      <c r="D633" t="str">
        <f ca="1">IF(C633="","",IF(YEAR(OFFSET(Relatórios!$I$1,ROW()-1,))=YEAR(OFFSET(Relatórios!$J$1,ROW()-1,)),YEAR(OFFSET(Relatórios!$J$1,ROW()-1,)),YEAR(OFFSET(Relatórios!$I$1,ROW()-1,))&amp;"/"&amp;YEAR(OFFSET(Relatórios!$J$1,ROW()-1,)))&amp;"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3" s="211" t="str">
        <f ca="1">IF(A633="","",IF(OFFSET(Relatórios!$K$1,ROW()-1,)=0,"",OFFSET(Relatórios!$K$1,ROW()-1,)))</f>
        <v/>
      </c>
    </row>
    <row r="634" spans="1:5" x14ac:dyDescent="0.25">
      <c r="A634" t="str">
        <f ca="1">SUBSTITUTE(OFFSET(Relatórios!$A$1,ROW()-1,),"-","_")</f>
        <v/>
      </c>
      <c r="B634" t="str">
        <f ca="1">IF(OFFSET(Relatórios!$H$1,ROW()-1,)=0,"",OFFSET(Relatórios!$H$1,ROW()-1,))</f>
        <v/>
      </c>
      <c r="C634" t="str">
        <f ca="1">IF(B634="","",OFFSET(Relatórios!$G$1,ROW()-1,)&amp;"º "&amp;B634)</f>
        <v/>
      </c>
      <c r="D634" t="str">
        <f ca="1">IF(C634="","",IF(YEAR(OFFSET(Relatórios!$I$1,ROW()-1,))=YEAR(OFFSET(Relatórios!$J$1,ROW()-1,)),YEAR(OFFSET(Relatórios!$J$1,ROW()-1,)),YEAR(OFFSET(Relatórios!$I$1,ROW()-1,))&amp;"/"&amp;YEAR(OFFSET(Relatórios!$J$1,ROW()-1,)))&amp;"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4" s="211" t="str">
        <f ca="1">IF(A634="","",IF(OFFSET(Relatórios!$K$1,ROW()-1,)=0,"",OFFSET(Relatórios!$K$1,ROW()-1,)))</f>
        <v/>
      </c>
    </row>
    <row r="635" spans="1:5" x14ac:dyDescent="0.25">
      <c r="A635" t="str">
        <f ca="1">SUBSTITUTE(OFFSET(Relatórios!$A$1,ROW()-1,),"-","_")</f>
        <v/>
      </c>
      <c r="B635" t="str">
        <f ca="1">IF(OFFSET(Relatórios!$H$1,ROW()-1,)=0,"",OFFSET(Relatórios!$H$1,ROW()-1,))</f>
        <v/>
      </c>
      <c r="C635" t="str">
        <f ca="1">IF(B635="","",OFFSET(Relatórios!$G$1,ROW()-1,)&amp;"º "&amp;B635)</f>
        <v/>
      </c>
      <c r="D635" t="str">
        <f ca="1">IF(C635="","",IF(YEAR(OFFSET(Relatórios!$I$1,ROW()-1,))=YEAR(OFFSET(Relatórios!$J$1,ROW()-1,)),YEAR(OFFSET(Relatórios!$J$1,ROW()-1,)),YEAR(OFFSET(Relatórios!$I$1,ROW()-1,))&amp;"/"&amp;YEAR(OFFSET(Relatórios!$J$1,ROW()-1,)))&amp;"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5" s="211" t="str">
        <f ca="1">IF(A635="","",IF(OFFSET(Relatórios!$K$1,ROW()-1,)=0,"",OFFSET(Relatórios!$K$1,ROW()-1,)))</f>
        <v/>
      </c>
    </row>
    <row r="636" spans="1:5" x14ac:dyDescent="0.25">
      <c r="A636" t="str">
        <f ca="1">SUBSTITUTE(OFFSET(Relatórios!$A$1,ROW()-1,),"-","_")</f>
        <v/>
      </c>
      <c r="B636" t="str">
        <f ca="1">IF(OFFSET(Relatórios!$H$1,ROW()-1,)=0,"",OFFSET(Relatórios!$H$1,ROW()-1,))</f>
        <v/>
      </c>
      <c r="C636" t="str">
        <f ca="1">IF(B636="","",OFFSET(Relatórios!$G$1,ROW()-1,)&amp;"º "&amp;B636)</f>
        <v/>
      </c>
      <c r="D636" t="str">
        <f ca="1">IF(C636="","",IF(YEAR(OFFSET(Relatórios!$I$1,ROW()-1,))=YEAR(OFFSET(Relatórios!$J$1,ROW()-1,)),YEAR(OFFSET(Relatórios!$J$1,ROW()-1,)),YEAR(OFFSET(Relatórios!$I$1,ROW()-1,))&amp;"/"&amp;YEAR(OFFSET(Relatórios!$J$1,ROW()-1,)))&amp;"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6" s="211" t="str">
        <f ca="1">IF(A636="","",IF(OFFSET(Relatórios!$K$1,ROW()-1,)=0,"",OFFSET(Relatórios!$K$1,ROW()-1,)))</f>
        <v/>
      </c>
    </row>
    <row r="637" spans="1:5" x14ac:dyDescent="0.25">
      <c r="A637" t="str">
        <f ca="1">SUBSTITUTE(OFFSET(Relatórios!$A$1,ROW()-1,),"-","_")</f>
        <v/>
      </c>
      <c r="B637" t="str">
        <f ca="1">IF(OFFSET(Relatórios!$H$1,ROW()-1,)=0,"",OFFSET(Relatórios!$H$1,ROW()-1,))</f>
        <v/>
      </c>
      <c r="C637" t="str">
        <f ca="1">IF(B637="","",OFFSET(Relatórios!$G$1,ROW()-1,)&amp;"º "&amp;B637)</f>
        <v/>
      </c>
      <c r="D637" t="str">
        <f ca="1">IF(C637="","",IF(YEAR(OFFSET(Relatórios!$I$1,ROW()-1,))=YEAR(OFFSET(Relatórios!$J$1,ROW()-1,)),YEAR(OFFSET(Relatórios!$J$1,ROW()-1,)),YEAR(OFFSET(Relatórios!$I$1,ROW()-1,))&amp;"/"&amp;YEAR(OFFSET(Relatórios!$J$1,ROW()-1,)))&amp;"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7" s="211" t="str">
        <f ca="1">IF(A637="","",IF(OFFSET(Relatórios!$K$1,ROW()-1,)=0,"",OFFSET(Relatórios!$K$1,ROW()-1,)))</f>
        <v/>
      </c>
    </row>
    <row r="638" spans="1:5" x14ac:dyDescent="0.25">
      <c r="A638" t="str">
        <f ca="1">SUBSTITUTE(OFFSET(Relatórios!$A$1,ROW()-1,),"-","_")</f>
        <v/>
      </c>
      <c r="B638" t="str">
        <f ca="1">IF(OFFSET(Relatórios!$H$1,ROW()-1,)=0,"",OFFSET(Relatórios!$H$1,ROW()-1,))</f>
        <v/>
      </c>
      <c r="C638" t="str">
        <f ca="1">IF(B638="","",OFFSET(Relatórios!$G$1,ROW()-1,)&amp;"º "&amp;B638)</f>
        <v/>
      </c>
      <c r="D638" t="str">
        <f ca="1">IF(C638="","",IF(YEAR(OFFSET(Relatórios!$I$1,ROW()-1,))=YEAR(OFFSET(Relatórios!$J$1,ROW()-1,)),YEAR(OFFSET(Relatórios!$J$1,ROW()-1,)),YEAR(OFFSET(Relatórios!$I$1,ROW()-1,))&amp;"/"&amp;YEAR(OFFSET(Relatórios!$J$1,ROW()-1,)))&amp;"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8" s="211" t="str">
        <f ca="1">IF(A638="","",IF(OFFSET(Relatórios!$K$1,ROW()-1,)=0,"",OFFSET(Relatórios!$K$1,ROW()-1,)))</f>
        <v/>
      </c>
    </row>
    <row r="639" spans="1:5" x14ac:dyDescent="0.25">
      <c r="A639" t="str">
        <f ca="1">SUBSTITUTE(OFFSET(Relatórios!$A$1,ROW()-1,),"-","_")</f>
        <v/>
      </c>
      <c r="B639" t="str">
        <f ca="1">IF(OFFSET(Relatórios!$H$1,ROW()-1,)=0,"",OFFSET(Relatórios!$H$1,ROW()-1,))</f>
        <v/>
      </c>
      <c r="C639" t="str">
        <f ca="1">IF(B639="","",OFFSET(Relatórios!$G$1,ROW()-1,)&amp;"º "&amp;B639)</f>
        <v/>
      </c>
      <c r="D639" t="str">
        <f ca="1">IF(C639="","",IF(YEAR(OFFSET(Relatórios!$I$1,ROW()-1,))=YEAR(OFFSET(Relatórios!$J$1,ROW()-1,)),YEAR(OFFSET(Relatórios!$J$1,ROW()-1,)),YEAR(OFFSET(Relatórios!$I$1,ROW()-1,))&amp;"/"&amp;YEAR(OFFSET(Relatórios!$J$1,ROW()-1,)))&amp;"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9" s="211" t="str">
        <f ca="1">IF(A639="","",IF(OFFSET(Relatórios!$K$1,ROW()-1,)=0,"",OFFSET(Relatórios!$K$1,ROW()-1,)))</f>
        <v/>
      </c>
    </row>
    <row r="640" spans="1:5" x14ac:dyDescent="0.25">
      <c r="A640" t="str">
        <f ca="1">SUBSTITUTE(OFFSET(Relatórios!$A$1,ROW()-1,),"-","_")</f>
        <v/>
      </c>
      <c r="B640" t="str">
        <f ca="1">IF(OFFSET(Relatórios!$H$1,ROW()-1,)=0,"",OFFSET(Relatórios!$H$1,ROW()-1,))</f>
        <v/>
      </c>
      <c r="C640" t="str">
        <f ca="1">IF(B640="","",OFFSET(Relatórios!$G$1,ROW()-1,)&amp;"º "&amp;B640)</f>
        <v/>
      </c>
      <c r="D640" t="str">
        <f ca="1">IF(C640="","",IF(YEAR(OFFSET(Relatórios!$I$1,ROW()-1,))=YEAR(OFFSET(Relatórios!$J$1,ROW()-1,)),YEAR(OFFSET(Relatórios!$J$1,ROW()-1,)),YEAR(OFFSET(Relatórios!$I$1,ROW()-1,))&amp;"/"&amp;YEAR(OFFSET(Relatórios!$J$1,ROW()-1,)))&amp;"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0" s="211" t="str">
        <f ca="1">IF(A640="","",IF(OFFSET(Relatórios!$K$1,ROW()-1,)=0,"",OFFSET(Relatórios!$K$1,ROW()-1,)))</f>
        <v/>
      </c>
    </row>
    <row r="641" spans="1:5" x14ac:dyDescent="0.25">
      <c r="A641" t="str">
        <f ca="1">SUBSTITUTE(OFFSET(Relatórios!$A$1,ROW()-1,),"-","_")</f>
        <v/>
      </c>
      <c r="B641" t="str">
        <f ca="1">IF(OFFSET(Relatórios!$H$1,ROW()-1,)=0,"",OFFSET(Relatórios!$H$1,ROW()-1,))</f>
        <v/>
      </c>
      <c r="C641" t="str">
        <f ca="1">IF(B641="","",OFFSET(Relatórios!$G$1,ROW()-1,)&amp;"º "&amp;B641)</f>
        <v/>
      </c>
      <c r="D641" t="str">
        <f ca="1">IF(C641="","",IF(YEAR(OFFSET(Relatórios!$I$1,ROW()-1,))=YEAR(OFFSET(Relatórios!$J$1,ROW()-1,)),YEAR(OFFSET(Relatórios!$J$1,ROW()-1,)),YEAR(OFFSET(Relatórios!$I$1,ROW()-1,))&amp;"/"&amp;YEAR(OFFSET(Relatórios!$J$1,ROW()-1,)))&amp;"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1" s="211" t="str">
        <f ca="1">IF(A641="","",IF(OFFSET(Relatórios!$K$1,ROW()-1,)=0,"",OFFSET(Relatórios!$K$1,ROW()-1,)))</f>
        <v/>
      </c>
    </row>
    <row r="642" spans="1:5" x14ac:dyDescent="0.25">
      <c r="A642" t="str">
        <f ca="1">SUBSTITUTE(OFFSET(Relatórios!$A$1,ROW()-1,),"-","_")</f>
        <v/>
      </c>
      <c r="B642" t="str">
        <f ca="1">IF(OFFSET(Relatórios!$H$1,ROW()-1,)=0,"",OFFSET(Relatórios!$H$1,ROW()-1,))</f>
        <v/>
      </c>
      <c r="C642" t="str">
        <f ca="1">IF(B642="","",OFFSET(Relatórios!$G$1,ROW()-1,)&amp;"º "&amp;B642)</f>
        <v/>
      </c>
      <c r="D642" t="str">
        <f ca="1">IF(C642="","",IF(YEAR(OFFSET(Relatórios!$I$1,ROW()-1,))=YEAR(OFFSET(Relatórios!$J$1,ROW()-1,)),YEAR(OFFSET(Relatórios!$J$1,ROW()-1,)),YEAR(OFFSET(Relatórios!$I$1,ROW()-1,))&amp;"/"&amp;YEAR(OFFSET(Relatórios!$J$1,ROW()-1,)))&amp;"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2" s="211" t="str">
        <f ca="1">IF(A642="","",IF(OFFSET(Relatórios!$K$1,ROW()-1,)=0,"",OFFSET(Relatórios!$K$1,ROW()-1,)))</f>
        <v/>
      </c>
    </row>
    <row r="643" spans="1:5" x14ac:dyDescent="0.25">
      <c r="A643" t="str">
        <f ca="1">SUBSTITUTE(OFFSET(Relatórios!$A$1,ROW()-1,),"-","_")</f>
        <v/>
      </c>
      <c r="B643" t="str">
        <f ca="1">IF(OFFSET(Relatórios!$H$1,ROW()-1,)=0,"",OFFSET(Relatórios!$H$1,ROW()-1,))</f>
        <v/>
      </c>
      <c r="C643" t="str">
        <f ca="1">IF(B643="","",OFFSET(Relatórios!$G$1,ROW()-1,)&amp;"º "&amp;B643)</f>
        <v/>
      </c>
      <c r="D643" t="str">
        <f ca="1">IF(C643="","",IF(YEAR(OFFSET(Relatórios!$I$1,ROW()-1,))=YEAR(OFFSET(Relatórios!$J$1,ROW()-1,)),YEAR(OFFSET(Relatórios!$J$1,ROW()-1,)),YEAR(OFFSET(Relatórios!$I$1,ROW()-1,))&amp;"/"&amp;YEAR(OFFSET(Relatórios!$J$1,ROW()-1,)))&amp;"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3" s="211" t="str">
        <f ca="1">IF(A643="","",IF(OFFSET(Relatórios!$K$1,ROW()-1,)=0,"",OFFSET(Relatórios!$K$1,ROW()-1,)))</f>
        <v/>
      </c>
    </row>
    <row r="644" spans="1:5" x14ac:dyDescent="0.25">
      <c r="A644" t="str">
        <f ca="1">SUBSTITUTE(OFFSET(Relatórios!$A$1,ROW()-1,),"-","_")</f>
        <v/>
      </c>
      <c r="B644" t="str">
        <f ca="1">IF(OFFSET(Relatórios!$H$1,ROW()-1,)=0,"",OFFSET(Relatórios!$H$1,ROW()-1,))</f>
        <v/>
      </c>
      <c r="C644" t="str">
        <f ca="1">IF(B644="","",OFFSET(Relatórios!$G$1,ROW()-1,)&amp;"º "&amp;B644)</f>
        <v/>
      </c>
      <c r="D644" t="str">
        <f ca="1">IF(C644="","",IF(YEAR(OFFSET(Relatórios!$I$1,ROW()-1,))=YEAR(OFFSET(Relatórios!$J$1,ROW()-1,)),YEAR(OFFSET(Relatórios!$J$1,ROW()-1,)),YEAR(OFFSET(Relatórios!$I$1,ROW()-1,))&amp;"/"&amp;YEAR(OFFSET(Relatórios!$J$1,ROW()-1,)))&amp;"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4" s="211" t="str">
        <f ca="1">IF(A644="","",IF(OFFSET(Relatórios!$K$1,ROW()-1,)=0,"",OFFSET(Relatórios!$K$1,ROW()-1,)))</f>
        <v/>
      </c>
    </row>
    <row r="645" spans="1:5" x14ac:dyDescent="0.25">
      <c r="A645" t="str">
        <f ca="1">SUBSTITUTE(OFFSET(Relatórios!$A$1,ROW()-1,),"-","_")</f>
        <v/>
      </c>
      <c r="B645" t="str">
        <f ca="1">IF(OFFSET(Relatórios!$H$1,ROW()-1,)=0,"",OFFSET(Relatórios!$H$1,ROW()-1,))</f>
        <v/>
      </c>
      <c r="C645" t="str">
        <f ca="1">IF(B645="","",OFFSET(Relatórios!$G$1,ROW()-1,)&amp;"º "&amp;B645)</f>
        <v/>
      </c>
      <c r="D645" t="str">
        <f ca="1">IF(C645="","",IF(YEAR(OFFSET(Relatórios!$I$1,ROW()-1,))=YEAR(OFFSET(Relatórios!$J$1,ROW()-1,)),YEAR(OFFSET(Relatórios!$J$1,ROW()-1,)),YEAR(OFFSET(Relatórios!$I$1,ROW()-1,))&amp;"/"&amp;YEAR(OFFSET(Relatórios!$J$1,ROW()-1,)))&amp;"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5" s="211" t="str">
        <f ca="1">IF(A645="","",IF(OFFSET(Relatórios!$K$1,ROW()-1,)=0,"",OFFSET(Relatórios!$K$1,ROW()-1,)))</f>
        <v/>
      </c>
    </row>
    <row r="646" spans="1:5" x14ac:dyDescent="0.25">
      <c r="A646" t="str">
        <f ca="1">SUBSTITUTE(OFFSET(Relatórios!$A$1,ROW()-1,),"-","_")</f>
        <v/>
      </c>
      <c r="B646" t="str">
        <f ca="1">IF(OFFSET(Relatórios!$H$1,ROW()-1,)=0,"",OFFSET(Relatórios!$H$1,ROW()-1,))</f>
        <v/>
      </c>
      <c r="C646" t="str">
        <f ca="1">IF(B646="","",OFFSET(Relatórios!$G$1,ROW()-1,)&amp;"º "&amp;B646)</f>
        <v/>
      </c>
      <c r="D646" t="str">
        <f ca="1">IF(C646="","",IF(YEAR(OFFSET(Relatórios!$I$1,ROW()-1,))=YEAR(OFFSET(Relatórios!$J$1,ROW()-1,)),YEAR(OFFSET(Relatórios!$J$1,ROW()-1,)),YEAR(OFFSET(Relatórios!$I$1,ROW()-1,))&amp;"/"&amp;YEAR(OFFSET(Relatórios!$J$1,ROW()-1,)))&amp;"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6" s="211" t="str">
        <f ca="1">IF(A646="","",IF(OFFSET(Relatórios!$K$1,ROW()-1,)=0,"",OFFSET(Relatórios!$K$1,ROW()-1,)))</f>
        <v/>
      </c>
    </row>
    <row r="647" spans="1:5" x14ac:dyDescent="0.25">
      <c r="A647" t="str">
        <f ca="1">SUBSTITUTE(OFFSET(Relatórios!$A$1,ROW()-1,),"-","_")</f>
        <v/>
      </c>
      <c r="B647" t="str">
        <f ca="1">IF(OFFSET(Relatórios!$H$1,ROW()-1,)=0,"",OFFSET(Relatórios!$H$1,ROW()-1,))</f>
        <v/>
      </c>
      <c r="C647" t="str">
        <f ca="1">IF(B647="","",OFFSET(Relatórios!$G$1,ROW()-1,)&amp;"º "&amp;B647)</f>
        <v/>
      </c>
      <c r="D647" t="str">
        <f ca="1">IF(C647="","",IF(YEAR(OFFSET(Relatórios!$I$1,ROW()-1,))=YEAR(OFFSET(Relatórios!$J$1,ROW()-1,)),YEAR(OFFSET(Relatórios!$J$1,ROW()-1,)),YEAR(OFFSET(Relatórios!$I$1,ROW()-1,))&amp;"/"&amp;YEAR(OFFSET(Relatórios!$J$1,ROW()-1,)))&amp;"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7" s="211" t="str">
        <f ca="1">IF(A647="","",IF(OFFSET(Relatórios!$K$1,ROW()-1,)=0,"",OFFSET(Relatórios!$K$1,ROW()-1,)))</f>
        <v/>
      </c>
    </row>
    <row r="648" spans="1:5" x14ac:dyDescent="0.25">
      <c r="A648" t="str">
        <f ca="1">SUBSTITUTE(OFFSET(Relatórios!$A$1,ROW()-1,),"-","_")</f>
        <v/>
      </c>
      <c r="B648" t="str">
        <f ca="1">IF(OFFSET(Relatórios!$H$1,ROW()-1,)=0,"",OFFSET(Relatórios!$H$1,ROW()-1,))</f>
        <v/>
      </c>
      <c r="C648" t="str">
        <f ca="1">IF(B648="","",OFFSET(Relatórios!$G$1,ROW()-1,)&amp;"º "&amp;B648)</f>
        <v/>
      </c>
      <c r="D648" t="str">
        <f ca="1">IF(C648="","",IF(YEAR(OFFSET(Relatórios!$I$1,ROW()-1,))=YEAR(OFFSET(Relatórios!$J$1,ROW()-1,)),YEAR(OFFSET(Relatórios!$J$1,ROW()-1,)),YEAR(OFFSET(Relatórios!$I$1,ROW()-1,))&amp;"/"&amp;YEAR(OFFSET(Relatórios!$J$1,ROW()-1,)))&amp;"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8" s="211" t="str">
        <f ca="1">IF(A648="","",IF(OFFSET(Relatórios!$K$1,ROW()-1,)=0,"",OFFSET(Relatórios!$K$1,ROW()-1,)))</f>
        <v/>
      </c>
    </row>
    <row r="649" spans="1:5" x14ac:dyDescent="0.25">
      <c r="A649" t="str">
        <f ca="1">SUBSTITUTE(OFFSET(Relatórios!$A$1,ROW()-1,),"-","_")</f>
        <v/>
      </c>
      <c r="B649" t="str">
        <f ca="1">IF(OFFSET(Relatórios!$H$1,ROW()-1,)=0,"",OFFSET(Relatórios!$H$1,ROW()-1,))</f>
        <v/>
      </c>
      <c r="C649" t="str">
        <f ca="1">IF(B649="","",OFFSET(Relatórios!$G$1,ROW()-1,)&amp;"º "&amp;B649)</f>
        <v/>
      </c>
      <c r="D649" t="str">
        <f ca="1">IF(C649="","",IF(YEAR(OFFSET(Relatórios!$I$1,ROW()-1,))=YEAR(OFFSET(Relatórios!$J$1,ROW()-1,)),YEAR(OFFSET(Relatórios!$J$1,ROW()-1,)),YEAR(OFFSET(Relatórios!$I$1,ROW()-1,))&amp;"/"&amp;YEAR(OFFSET(Relatórios!$J$1,ROW()-1,)))&amp;"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9" s="211" t="str">
        <f ca="1">IF(A649="","",IF(OFFSET(Relatórios!$K$1,ROW()-1,)=0,"",OFFSET(Relatórios!$K$1,ROW()-1,)))</f>
        <v/>
      </c>
    </row>
    <row r="650" spans="1:5" x14ac:dyDescent="0.25">
      <c r="A650" t="str">
        <f ca="1">SUBSTITUTE(OFFSET(Relatórios!$A$1,ROW()-1,),"-","_")</f>
        <v/>
      </c>
      <c r="B650" t="str">
        <f ca="1">IF(OFFSET(Relatórios!$H$1,ROW()-1,)=0,"",OFFSET(Relatórios!$H$1,ROW()-1,))</f>
        <v/>
      </c>
      <c r="C650" t="str">
        <f ca="1">IF(B650="","",OFFSET(Relatórios!$G$1,ROW()-1,)&amp;"º "&amp;B650)</f>
        <v/>
      </c>
      <c r="D650" t="str">
        <f ca="1">IF(C650="","",IF(YEAR(OFFSET(Relatórios!$I$1,ROW()-1,))=YEAR(OFFSET(Relatórios!$J$1,ROW()-1,)),YEAR(OFFSET(Relatórios!$J$1,ROW()-1,)),YEAR(OFFSET(Relatórios!$I$1,ROW()-1,))&amp;"/"&amp;YEAR(OFFSET(Relatórios!$J$1,ROW()-1,)))&amp;"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0" s="211" t="str">
        <f ca="1">IF(A650="","",IF(OFFSET(Relatórios!$K$1,ROW()-1,)=0,"",OFFSET(Relatórios!$K$1,ROW()-1,)))</f>
        <v/>
      </c>
    </row>
    <row r="651" spans="1:5" x14ac:dyDescent="0.25">
      <c r="A651" t="str">
        <f ca="1">SUBSTITUTE(OFFSET(Relatórios!$A$1,ROW()-1,),"-","_")</f>
        <v/>
      </c>
      <c r="B651" t="str">
        <f ca="1">IF(OFFSET(Relatórios!$H$1,ROW()-1,)=0,"",OFFSET(Relatórios!$H$1,ROW()-1,))</f>
        <v/>
      </c>
      <c r="C651" t="str">
        <f ca="1">IF(B651="","",OFFSET(Relatórios!$G$1,ROW()-1,)&amp;"º "&amp;B651)</f>
        <v/>
      </c>
      <c r="D651" t="str">
        <f ca="1">IF(C651="","",IF(YEAR(OFFSET(Relatórios!$I$1,ROW()-1,))=YEAR(OFFSET(Relatórios!$J$1,ROW()-1,)),YEAR(OFFSET(Relatórios!$J$1,ROW()-1,)),YEAR(OFFSET(Relatórios!$I$1,ROW()-1,))&amp;"/"&amp;YEAR(OFFSET(Relatórios!$J$1,ROW()-1,)))&amp;"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1" s="211" t="str">
        <f ca="1">IF(A651="","",IF(OFFSET(Relatórios!$K$1,ROW()-1,)=0,"",OFFSET(Relatórios!$K$1,ROW()-1,)))</f>
        <v/>
      </c>
    </row>
    <row r="652" spans="1:5" x14ac:dyDescent="0.25">
      <c r="A652" t="str">
        <f ca="1">SUBSTITUTE(OFFSET(Relatórios!$A$1,ROW()-1,),"-","_")</f>
        <v/>
      </c>
      <c r="B652" t="str">
        <f ca="1">IF(OFFSET(Relatórios!$H$1,ROW()-1,)=0,"",OFFSET(Relatórios!$H$1,ROW()-1,))</f>
        <v/>
      </c>
      <c r="C652" t="str">
        <f ca="1">IF(B652="","",OFFSET(Relatórios!$G$1,ROW()-1,)&amp;"º "&amp;B652)</f>
        <v/>
      </c>
      <c r="D652" t="str">
        <f ca="1">IF(C652="","",IF(YEAR(OFFSET(Relatórios!$I$1,ROW()-1,))=YEAR(OFFSET(Relatórios!$J$1,ROW()-1,)),YEAR(OFFSET(Relatórios!$J$1,ROW()-1,)),YEAR(OFFSET(Relatórios!$I$1,ROW()-1,))&amp;"/"&amp;YEAR(OFFSET(Relatórios!$J$1,ROW()-1,)))&amp;"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2" s="211" t="str">
        <f ca="1">IF(A652="","",IF(OFFSET(Relatórios!$K$1,ROW()-1,)=0,"",OFFSET(Relatórios!$K$1,ROW()-1,)))</f>
        <v/>
      </c>
    </row>
    <row r="653" spans="1:5" x14ac:dyDescent="0.25">
      <c r="A653" t="str">
        <f ca="1">SUBSTITUTE(OFFSET(Relatórios!$A$1,ROW()-1,),"-","_")</f>
        <v/>
      </c>
      <c r="B653" t="str">
        <f ca="1">IF(OFFSET(Relatórios!$H$1,ROW()-1,)=0,"",OFFSET(Relatórios!$H$1,ROW()-1,))</f>
        <v/>
      </c>
      <c r="C653" t="str">
        <f ca="1">IF(B653="","",OFFSET(Relatórios!$G$1,ROW()-1,)&amp;"º "&amp;B653)</f>
        <v/>
      </c>
      <c r="D653" t="str">
        <f ca="1">IF(C653="","",IF(YEAR(OFFSET(Relatórios!$I$1,ROW()-1,))=YEAR(OFFSET(Relatórios!$J$1,ROW()-1,)),YEAR(OFFSET(Relatórios!$J$1,ROW()-1,)),YEAR(OFFSET(Relatórios!$I$1,ROW()-1,))&amp;"/"&amp;YEAR(OFFSET(Relatórios!$J$1,ROW()-1,)))&amp;"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3" s="211" t="str">
        <f ca="1">IF(A653="","",IF(OFFSET(Relatórios!$K$1,ROW()-1,)=0,"",OFFSET(Relatórios!$K$1,ROW()-1,)))</f>
        <v/>
      </c>
    </row>
    <row r="654" spans="1:5" x14ac:dyDescent="0.25">
      <c r="A654" t="str">
        <f ca="1">SUBSTITUTE(OFFSET(Relatórios!$A$1,ROW()-1,),"-","_")</f>
        <v/>
      </c>
      <c r="B654" t="str">
        <f ca="1">IF(OFFSET(Relatórios!$H$1,ROW()-1,)=0,"",OFFSET(Relatórios!$H$1,ROW()-1,))</f>
        <v/>
      </c>
      <c r="C654" t="str">
        <f ca="1">IF(B654="","",OFFSET(Relatórios!$G$1,ROW()-1,)&amp;"º "&amp;B654)</f>
        <v/>
      </c>
      <c r="D654" t="str">
        <f ca="1">IF(C654="","",IF(YEAR(OFFSET(Relatórios!$I$1,ROW()-1,))=YEAR(OFFSET(Relatórios!$J$1,ROW()-1,)),YEAR(OFFSET(Relatórios!$J$1,ROW()-1,)),YEAR(OFFSET(Relatórios!$I$1,ROW()-1,))&amp;"/"&amp;YEAR(OFFSET(Relatórios!$J$1,ROW()-1,)))&amp;"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4" s="211" t="str">
        <f ca="1">IF(A654="","",IF(OFFSET(Relatórios!$K$1,ROW()-1,)=0,"",OFFSET(Relatórios!$K$1,ROW()-1,)))</f>
        <v/>
      </c>
    </row>
    <row r="655" spans="1:5" x14ac:dyDescent="0.25">
      <c r="A655" t="str">
        <f ca="1">SUBSTITUTE(OFFSET(Relatórios!$A$1,ROW()-1,),"-","_")</f>
        <v/>
      </c>
      <c r="B655" t="str">
        <f ca="1">IF(OFFSET(Relatórios!$H$1,ROW()-1,)=0,"",OFFSET(Relatórios!$H$1,ROW()-1,))</f>
        <v/>
      </c>
      <c r="C655" t="str">
        <f ca="1">IF(B655="","",OFFSET(Relatórios!$G$1,ROW()-1,)&amp;"º "&amp;B655)</f>
        <v/>
      </c>
      <c r="D655" t="str">
        <f ca="1">IF(C655="","",IF(YEAR(OFFSET(Relatórios!$I$1,ROW()-1,))=YEAR(OFFSET(Relatórios!$J$1,ROW()-1,)),YEAR(OFFSET(Relatórios!$J$1,ROW()-1,)),YEAR(OFFSET(Relatórios!$I$1,ROW()-1,))&amp;"/"&amp;YEAR(OFFSET(Relatórios!$J$1,ROW()-1,)))&amp;"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5" s="211" t="str">
        <f ca="1">IF(A655="","",IF(OFFSET(Relatórios!$K$1,ROW()-1,)=0,"",OFFSET(Relatórios!$K$1,ROW()-1,)))</f>
        <v/>
      </c>
    </row>
    <row r="656" spans="1:5" x14ac:dyDescent="0.25">
      <c r="A656" t="str">
        <f ca="1">SUBSTITUTE(OFFSET(Relatórios!$A$1,ROW()-1,),"-","_")</f>
        <v/>
      </c>
      <c r="B656" t="str">
        <f ca="1">IF(OFFSET(Relatórios!$H$1,ROW()-1,)=0,"",OFFSET(Relatórios!$H$1,ROW()-1,))</f>
        <v/>
      </c>
      <c r="C656" t="str">
        <f ca="1">IF(B656="","",OFFSET(Relatórios!$G$1,ROW()-1,)&amp;"º "&amp;B656)</f>
        <v/>
      </c>
      <c r="D656" t="str">
        <f ca="1">IF(C656="","",IF(YEAR(OFFSET(Relatórios!$I$1,ROW()-1,))=YEAR(OFFSET(Relatórios!$J$1,ROW()-1,)),YEAR(OFFSET(Relatórios!$J$1,ROW()-1,)),YEAR(OFFSET(Relatórios!$I$1,ROW()-1,))&amp;"/"&amp;YEAR(OFFSET(Relatórios!$J$1,ROW()-1,)))&amp;"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6" s="211" t="str">
        <f ca="1">IF(A656="","",IF(OFFSET(Relatórios!$K$1,ROW()-1,)=0,"",OFFSET(Relatórios!$K$1,ROW()-1,)))</f>
        <v/>
      </c>
    </row>
    <row r="657" spans="1:5" x14ac:dyDescent="0.25">
      <c r="A657" t="str">
        <f ca="1">SUBSTITUTE(OFFSET(Relatórios!$A$1,ROW()-1,),"-","_")</f>
        <v/>
      </c>
      <c r="B657" t="str">
        <f ca="1">IF(OFFSET(Relatórios!$H$1,ROW()-1,)=0,"",OFFSET(Relatórios!$H$1,ROW()-1,))</f>
        <v/>
      </c>
      <c r="C657" t="str">
        <f ca="1">IF(B657="","",OFFSET(Relatórios!$G$1,ROW()-1,)&amp;"º "&amp;B657)</f>
        <v/>
      </c>
      <c r="D657" t="str">
        <f ca="1">IF(C657="","",IF(YEAR(OFFSET(Relatórios!$I$1,ROW()-1,))=YEAR(OFFSET(Relatórios!$J$1,ROW()-1,)),YEAR(OFFSET(Relatórios!$J$1,ROW()-1,)),YEAR(OFFSET(Relatórios!$I$1,ROW()-1,))&amp;"/"&amp;YEAR(OFFSET(Relatórios!$J$1,ROW()-1,)))&amp;"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7" s="211" t="str">
        <f ca="1">IF(A657="","",IF(OFFSET(Relatórios!$K$1,ROW()-1,)=0,"",OFFSET(Relatórios!$K$1,ROW()-1,)))</f>
        <v/>
      </c>
    </row>
    <row r="658" spans="1:5" x14ac:dyDescent="0.25">
      <c r="A658" t="str">
        <f ca="1">SUBSTITUTE(OFFSET(Relatórios!$A$1,ROW()-1,),"-","_")</f>
        <v/>
      </c>
      <c r="B658" t="str">
        <f ca="1">IF(OFFSET(Relatórios!$H$1,ROW()-1,)=0,"",OFFSET(Relatórios!$H$1,ROW()-1,))</f>
        <v/>
      </c>
      <c r="C658" t="str">
        <f ca="1">IF(B658="","",OFFSET(Relatórios!$G$1,ROW()-1,)&amp;"º "&amp;B658)</f>
        <v/>
      </c>
      <c r="D658" t="str">
        <f ca="1">IF(C658="","",IF(YEAR(OFFSET(Relatórios!$I$1,ROW()-1,))=YEAR(OFFSET(Relatórios!$J$1,ROW()-1,)),YEAR(OFFSET(Relatórios!$J$1,ROW()-1,)),YEAR(OFFSET(Relatórios!$I$1,ROW()-1,))&amp;"/"&amp;YEAR(OFFSET(Relatórios!$J$1,ROW()-1,)))&amp;"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8" s="211" t="str">
        <f ca="1">IF(A658="","",IF(OFFSET(Relatórios!$K$1,ROW()-1,)=0,"",OFFSET(Relatórios!$K$1,ROW()-1,)))</f>
        <v/>
      </c>
    </row>
    <row r="659" spans="1:5" x14ac:dyDescent="0.25">
      <c r="A659" t="str">
        <f ca="1">SUBSTITUTE(OFFSET(Relatórios!$A$1,ROW()-1,),"-","_")</f>
        <v/>
      </c>
      <c r="B659" t="str">
        <f ca="1">IF(OFFSET(Relatórios!$H$1,ROW()-1,)=0,"",OFFSET(Relatórios!$H$1,ROW()-1,))</f>
        <v/>
      </c>
      <c r="C659" t="str">
        <f ca="1">IF(B659="","",OFFSET(Relatórios!$G$1,ROW()-1,)&amp;"º "&amp;B659)</f>
        <v/>
      </c>
      <c r="D659" t="str">
        <f ca="1">IF(C659="","",IF(YEAR(OFFSET(Relatórios!$I$1,ROW()-1,))=YEAR(OFFSET(Relatórios!$J$1,ROW()-1,)),YEAR(OFFSET(Relatórios!$J$1,ROW()-1,)),YEAR(OFFSET(Relatórios!$I$1,ROW()-1,))&amp;"/"&amp;YEAR(OFFSET(Relatórios!$J$1,ROW()-1,)))&amp;"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9" s="211" t="str">
        <f ca="1">IF(A659="","",IF(OFFSET(Relatórios!$K$1,ROW()-1,)=0,"",OFFSET(Relatórios!$K$1,ROW()-1,)))</f>
        <v/>
      </c>
    </row>
    <row r="660" spans="1:5" x14ac:dyDescent="0.25">
      <c r="A660" t="str">
        <f ca="1">SUBSTITUTE(OFFSET(Relatórios!$A$1,ROW()-1,),"-","_")</f>
        <v/>
      </c>
      <c r="B660" t="str">
        <f ca="1">IF(OFFSET(Relatórios!$H$1,ROW()-1,)=0,"",OFFSET(Relatórios!$H$1,ROW()-1,))</f>
        <v/>
      </c>
      <c r="C660" t="str">
        <f ca="1">IF(B660="","",OFFSET(Relatórios!$G$1,ROW()-1,)&amp;"º "&amp;B660)</f>
        <v/>
      </c>
      <c r="D660" t="str">
        <f ca="1">IF(C660="","",IF(YEAR(OFFSET(Relatórios!$I$1,ROW()-1,))=YEAR(OFFSET(Relatórios!$J$1,ROW()-1,)),YEAR(OFFSET(Relatórios!$J$1,ROW()-1,)),YEAR(OFFSET(Relatórios!$I$1,ROW()-1,))&amp;"/"&amp;YEAR(OFFSET(Relatórios!$J$1,ROW()-1,)))&amp;"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0" s="211" t="str">
        <f ca="1">IF(A660="","",IF(OFFSET(Relatórios!$K$1,ROW()-1,)=0,"",OFFSET(Relatórios!$K$1,ROW()-1,)))</f>
        <v/>
      </c>
    </row>
    <row r="661" spans="1:5" x14ac:dyDescent="0.25">
      <c r="A661" t="str">
        <f ca="1">SUBSTITUTE(OFFSET(Relatórios!$A$1,ROW()-1,),"-","_")</f>
        <v/>
      </c>
      <c r="B661" t="str">
        <f ca="1">IF(OFFSET(Relatórios!$H$1,ROW()-1,)=0,"",OFFSET(Relatórios!$H$1,ROW()-1,))</f>
        <v/>
      </c>
      <c r="C661" t="str">
        <f ca="1">IF(B661="","",OFFSET(Relatórios!$G$1,ROW()-1,)&amp;"º "&amp;B661)</f>
        <v/>
      </c>
      <c r="D661" t="str">
        <f ca="1">IF(C661="","",IF(YEAR(OFFSET(Relatórios!$I$1,ROW()-1,))=YEAR(OFFSET(Relatórios!$J$1,ROW()-1,)),YEAR(OFFSET(Relatórios!$J$1,ROW()-1,)),YEAR(OFFSET(Relatórios!$I$1,ROW()-1,))&amp;"/"&amp;YEAR(OFFSET(Relatórios!$J$1,ROW()-1,)))&amp;"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1" s="211" t="str">
        <f ca="1">IF(A661="","",IF(OFFSET(Relatórios!$K$1,ROW()-1,)=0,"",OFFSET(Relatórios!$K$1,ROW()-1,)))</f>
        <v/>
      </c>
    </row>
    <row r="662" spans="1:5" x14ac:dyDescent="0.25">
      <c r="A662" t="str">
        <f ca="1">SUBSTITUTE(OFFSET(Relatórios!$A$1,ROW()-1,),"-","_")</f>
        <v/>
      </c>
      <c r="B662" t="str">
        <f ca="1">IF(OFFSET(Relatórios!$H$1,ROW()-1,)=0,"",OFFSET(Relatórios!$H$1,ROW()-1,))</f>
        <v/>
      </c>
      <c r="C662" t="str">
        <f ca="1">IF(B662="","",OFFSET(Relatórios!$G$1,ROW()-1,)&amp;"º "&amp;B662)</f>
        <v/>
      </c>
      <c r="D662" t="str">
        <f ca="1">IF(C662="","",IF(YEAR(OFFSET(Relatórios!$I$1,ROW()-1,))=YEAR(OFFSET(Relatórios!$J$1,ROW()-1,)),YEAR(OFFSET(Relatórios!$J$1,ROW()-1,)),YEAR(OFFSET(Relatórios!$I$1,ROW()-1,))&amp;"/"&amp;YEAR(OFFSET(Relatórios!$J$1,ROW()-1,)))&amp;"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2" s="211" t="str">
        <f ca="1">IF(A662="","",IF(OFFSET(Relatórios!$K$1,ROW()-1,)=0,"",OFFSET(Relatórios!$K$1,ROW()-1,)))</f>
        <v/>
      </c>
    </row>
    <row r="663" spans="1:5" x14ac:dyDescent="0.25">
      <c r="A663" t="str">
        <f ca="1">SUBSTITUTE(OFFSET(Relatórios!$A$1,ROW()-1,),"-","_")</f>
        <v/>
      </c>
      <c r="B663" t="str">
        <f ca="1">IF(OFFSET(Relatórios!$H$1,ROW()-1,)=0,"",OFFSET(Relatórios!$H$1,ROW()-1,))</f>
        <v/>
      </c>
      <c r="C663" t="str">
        <f ca="1">IF(B663="","",OFFSET(Relatórios!$G$1,ROW()-1,)&amp;"º "&amp;B663)</f>
        <v/>
      </c>
      <c r="D663" t="str">
        <f ca="1">IF(C663="","",IF(YEAR(OFFSET(Relatórios!$I$1,ROW()-1,))=YEAR(OFFSET(Relatórios!$J$1,ROW()-1,)),YEAR(OFFSET(Relatórios!$J$1,ROW()-1,)),YEAR(OFFSET(Relatórios!$I$1,ROW()-1,))&amp;"/"&amp;YEAR(OFFSET(Relatórios!$J$1,ROW()-1,)))&amp;"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3" s="211" t="str">
        <f ca="1">IF(A663="","",IF(OFFSET(Relatórios!$K$1,ROW()-1,)=0,"",OFFSET(Relatórios!$K$1,ROW()-1,)))</f>
        <v/>
      </c>
    </row>
    <row r="664" spans="1:5" x14ac:dyDescent="0.25">
      <c r="A664" t="str">
        <f ca="1">SUBSTITUTE(OFFSET(Relatórios!$A$1,ROW()-1,),"-","_")</f>
        <v/>
      </c>
      <c r="B664" t="str">
        <f ca="1">IF(OFFSET(Relatórios!$H$1,ROW()-1,)=0,"",OFFSET(Relatórios!$H$1,ROW()-1,))</f>
        <v/>
      </c>
      <c r="C664" t="str">
        <f ca="1">IF(B664="","",OFFSET(Relatórios!$G$1,ROW()-1,)&amp;"º "&amp;B664)</f>
        <v/>
      </c>
      <c r="D664" t="str">
        <f ca="1">IF(C664="","",IF(YEAR(OFFSET(Relatórios!$I$1,ROW()-1,))=YEAR(OFFSET(Relatórios!$J$1,ROW()-1,)),YEAR(OFFSET(Relatórios!$J$1,ROW()-1,)),YEAR(OFFSET(Relatórios!$I$1,ROW()-1,))&amp;"/"&amp;YEAR(OFFSET(Relatórios!$J$1,ROW()-1,)))&amp;"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4" s="211" t="str">
        <f ca="1">IF(A664="","",IF(OFFSET(Relatórios!$K$1,ROW()-1,)=0,"",OFFSET(Relatórios!$K$1,ROW()-1,)))</f>
        <v/>
      </c>
    </row>
    <row r="665" spans="1:5" x14ac:dyDescent="0.25">
      <c r="A665" t="str">
        <f ca="1">SUBSTITUTE(OFFSET(Relatórios!$A$1,ROW()-1,),"-","_")</f>
        <v/>
      </c>
      <c r="B665" t="str">
        <f ca="1">IF(OFFSET(Relatórios!$H$1,ROW()-1,)=0,"",OFFSET(Relatórios!$H$1,ROW()-1,))</f>
        <v/>
      </c>
      <c r="C665" t="str">
        <f ca="1">IF(B665="","",OFFSET(Relatórios!$G$1,ROW()-1,)&amp;"º "&amp;B665)</f>
        <v/>
      </c>
      <c r="D665" t="str">
        <f ca="1">IF(C665="","",IF(YEAR(OFFSET(Relatórios!$I$1,ROW()-1,))=YEAR(OFFSET(Relatórios!$J$1,ROW()-1,)),YEAR(OFFSET(Relatórios!$J$1,ROW()-1,)),YEAR(OFFSET(Relatórios!$I$1,ROW()-1,))&amp;"/"&amp;YEAR(OFFSET(Relatórios!$J$1,ROW()-1,)))&amp;"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5" s="211" t="str">
        <f ca="1">IF(A665="","",IF(OFFSET(Relatórios!$K$1,ROW()-1,)=0,"",OFFSET(Relatórios!$K$1,ROW()-1,)))</f>
        <v/>
      </c>
    </row>
    <row r="666" spans="1:5" x14ac:dyDescent="0.25">
      <c r="A666" t="str">
        <f ca="1">SUBSTITUTE(OFFSET(Relatórios!$A$1,ROW()-1,),"-","_")</f>
        <v/>
      </c>
      <c r="B666" t="str">
        <f ca="1">IF(OFFSET(Relatórios!$H$1,ROW()-1,)=0,"",OFFSET(Relatórios!$H$1,ROW()-1,))</f>
        <v/>
      </c>
      <c r="C666" t="str">
        <f ca="1">IF(B666="","",OFFSET(Relatórios!$G$1,ROW()-1,)&amp;"º "&amp;B666)</f>
        <v/>
      </c>
      <c r="D666" t="str">
        <f ca="1">IF(C666="","",IF(YEAR(OFFSET(Relatórios!$I$1,ROW()-1,))=YEAR(OFFSET(Relatórios!$J$1,ROW()-1,)),YEAR(OFFSET(Relatórios!$J$1,ROW()-1,)),YEAR(OFFSET(Relatórios!$I$1,ROW()-1,))&amp;"/"&amp;YEAR(OFFSET(Relatórios!$J$1,ROW()-1,)))&amp;"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6" s="211" t="str">
        <f ca="1">IF(A666="","",IF(OFFSET(Relatórios!$K$1,ROW()-1,)=0,"",OFFSET(Relatórios!$K$1,ROW()-1,)))</f>
        <v/>
      </c>
    </row>
    <row r="667" spans="1:5" x14ac:dyDescent="0.25">
      <c r="A667" t="str">
        <f ca="1">SUBSTITUTE(OFFSET(Relatórios!$A$1,ROW()-1,),"-","_")</f>
        <v/>
      </c>
      <c r="B667" t="str">
        <f ca="1">IF(OFFSET(Relatórios!$H$1,ROW()-1,)=0,"",OFFSET(Relatórios!$H$1,ROW()-1,))</f>
        <v/>
      </c>
      <c r="C667" t="str">
        <f ca="1">IF(B667="","",OFFSET(Relatórios!$G$1,ROW()-1,)&amp;"º "&amp;B667)</f>
        <v/>
      </c>
      <c r="D667" t="str">
        <f ca="1">IF(C667="","",IF(YEAR(OFFSET(Relatórios!$I$1,ROW()-1,))=YEAR(OFFSET(Relatórios!$J$1,ROW()-1,)),YEAR(OFFSET(Relatórios!$J$1,ROW()-1,)),YEAR(OFFSET(Relatórios!$I$1,ROW()-1,))&amp;"/"&amp;YEAR(OFFSET(Relatórios!$J$1,ROW()-1,)))&amp;"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7" s="211" t="str">
        <f ca="1">IF(A667="","",IF(OFFSET(Relatórios!$K$1,ROW()-1,)=0,"",OFFSET(Relatórios!$K$1,ROW()-1,)))</f>
        <v/>
      </c>
    </row>
    <row r="668" spans="1:5" x14ac:dyDescent="0.25">
      <c r="A668" t="str">
        <f ca="1">SUBSTITUTE(OFFSET(Relatórios!$A$1,ROW()-1,),"-","_")</f>
        <v/>
      </c>
      <c r="B668" t="str">
        <f ca="1">IF(OFFSET(Relatórios!$H$1,ROW()-1,)=0,"",OFFSET(Relatórios!$H$1,ROW()-1,))</f>
        <v/>
      </c>
      <c r="C668" t="str">
        <f ca="1">IF(B668="","",OFFSET(Relatórios!$G$1,ROW()-1,)&amp;"º "&amp;B668)</f>
        <v/>
      </c>
      <c r="D668" t="str">
        <f ca="1">IF(C668="","",IF(YEAR(OFFSET(Relatórios!$I$1,ROW()-1,))=YEAR(OFFSET(Relatórios!$J$1,ROW()-1,)),YEAR(OFFSET(Relatórios!$J$1,ROW()-1,)),YEAR(OFFSET(Relatórios!$I$1,ROW()-1,))&amp;"/"&amp;YEAR(OFFSET(Relatórios!$J$1,ROW()-1,)))&amp;"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8" s="211" t="str">
        <f ca="1">IF(A668="","",IF(OFFSET(Relatórios!$K$1,ROW()-1,)=0,"",OFFSET(Relatórios!$K$1,ROW()-1,)))</f>
        <v/>
      </c>
    </row>
    <row r="669" spans="1:5" x14ac:dyDescent="0.25">
      <c r="A669" t="str">
        <f ca="1">SUBSTITUTE(OFFSET(Relatórios!$A$1,ROW()-1,),"-","_")</f>
        <v/>
      </c>
      <c r="B669" t="str">
        <f ca="1">IF(OFFSET(Relatórios!$H$1,ROW()-1,)=0,"",OFFSET(Relatórios!$H$1,ROW()-1,))</f>
        <v/>
      </c>
      <c r="C669" t="str">
        <f ca="1">IF(B669="","",OFFSET(Relatórios!$G$1,ROW()-1,)&amp;"º "&amp;B669)</f>
        <v/>
      </c>
      <c r="D669" t="str">
        <f ca="1">IF(C669="","",IF(YEAR(OFFSET(Relatórios!$I$1,ROW()-1,))=YEAR(OFFSET(Relatórios!$J$1,ROW()-1,)),YEAR(OFFSET(Relatórios!$J$1,ROW()-1,)),YEAR(OFFSET(Relatórios!$I$1,ROW()-1,))&amp;"/"&amp;YEAR(OFFSET(Relatórios!$J$1,ROW()-1,)))&amp;"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9" s="211" t="str">
        <f ca="1">IF(A669="","",IF(OFFSET(Relatórios!$K$1,ROW()-1,)=0,"",OFFSET(Relatórios!$K$1,ROW()-1,)))</f>
        <v/>
      </c>
    </row>
    <row r="670" spans="1:5" x14ac:dyDescent="0.25">
      <c r="A670" t="str">
        <f ca="1">SUBSTITUTE(OFFSET(Relatórios!$A$1,ROW()-1,),"-","_")</f>
        <v/>
      </c>
      <c r="B670" t="str">
        <f ca="1">IF(OFFSET(Relatórios!$H$1,ROW()-1,)=0,"",OFFSET(Relatórios!$H$1,ROW()-1,))</f>
        <v/>
      </c>
      <c r="C670" t="str">
        <f ca="1">IF(B670="","",OFFSET(Relatórios!$G$1,ROW()-1,)&amp;"º "&amp;B670)</f>
        <v/>
      </c>
      <c r="D670" t="str">
        <f ca="1">IF(C670="","",IF(YEAR(OFFSET(Relatórios!$I$1,ROW()-1,))=YEAR(OFFSET(Relatórios!$J$1,ROW()-1,)),YEAR(OFFSET(Relatórios!$J$1,ROW()-1,)),YEAR(OFFSET(Relatórios!$I$1,ROW()-1,))&amp;"/"&amp;YEAR(OFFSET(Relatórios!$J$1,ROW()-1,)))&amp;"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0" s="211" t="str">
        <f ca="1">IF(A670="","",IF(OFFSET(Relatórios!$K$1,ROW()-1,)=0,"",OFFSET(Relatórios!$K$1,ROW()-1,)))</f>
        <v/>
      </c>
    </row>
    <row r="671" spans="1:5" x14ac:dyDescent="0.25">
      <c r="A671" t="str">
        <f ca="1">SUBSTITUTE(OFFSET(Relatórios!$A$1,ROW()-1,),"-","_")</f>
        <v/>
      </c>
      <c r="B671" t="str">
        <f ca="1">IF(OFFSET(Relatórios!$H$1,ROW()-1,)=0,"",OFFSET(Relatórios!$H$1,ROW()-1,))</f>
        <v/>
      </c>
      <c r="C671" t="str">
        <f ca="1">IF(B671="","",OFFSET(Relatórios!$G$1,ROW()-1,)&amp;"º "&amp;B671)</f>
        <v/>
      </c>
      <c r="D671" t="str">
        <f ca="1">IF(C671="","",IF(YEAR(OFFSET(Relatórios!$I$1,ROW()-1,))=YEAR(OFFSET(Relatórios!$J$1,ROW()-1,)),YEAR(OFFSET(Relatórios!$J$1,ROW()-1,)),YEAR(OFFSET(Relatórios!$I$1,ROW()-1,))&amp;"/"&amp;YEAR(OFFSET(Relatórios!$J$1,ROW()-1,)))&amp;"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1" s="211" t="str">
        <f ca="1">IF(A671="","",IF(OFFSET(Relatórios!$K$1,ROW()-1,)=0,"",OFFSET(Relatórios!$K$1,ROW()-1,)))</f>
        <v/>
      </c>
    </row>
    <row r="672" spans="1:5" x14ac:dyDescent="0.25">
      <c r="A672" t="str">
        <f ca="1">SUBSTITUTE(OFFSET(Relatórios!$A$1,ROW()-1,),"-","_")</f>
        <v/>
      </c>
      <c r="B672" t="str">
        <f ca="1">IF(OFFSET(Relatórios!$H$1,ROW()-1,)=0,"",OFFSET(Relatórios!$H$1,ROW()-1,))</f>
        <v/>
      </c>
      <c r="C672" t="str">
        <f ca="1">IF(B672="","",OFFSET(Relatórios!$G$1,ROW()-1,)&amp;"º "&amp;B672)</f>
        <v/>
      </c>
      <c r="D672" t="str">
        <f ca="1">IF(C672="","",IF(YEAR(OFFSET(Relatórios!$I$1,ROW()-1,))=YEAR(OFFSET(Relatórios!$J$1,ROW()-1,)),YEAR(OFFSET(Relatórios!$J$1,ROW()-1,)),YEAR(OFFSET(Relatórios!$I$1,ROW()-1,))&amp;"/"&amp;YEAR(OFFSET(Relatórios!$J$1,ROW()-1,)))&amp;"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2" s="211" t="str">
        <f ca="1">IF(A672="","",IF(OFFSET(Relatórios!$K$1,ROW()-1,)=0,"",OFFSET(Relatórios!$K$1,ROW()-1,)))</f>
        <v/>
      </c>
    </row>
    <row r="673" spans="1:5" x14ac:dyDescent="0.25">
      <c r="A673" t="str">
        <f ca="1">SUBSTITUTE(OFFSET(Relatórios!$A$1,ROW()-1,),"-","_")</f>
        <v/>
      </c>
      <c r="B673" t="str">
        <f ca="1">IF(OFFSET(Relatórios!$H$1,ROW()-1,)=0,"",OFFSET(Relatórios!$H$1,ROW()-1,))</f>
        <v/>
      </c>
      <c r="C673" t="str">
        <f ca="1">IF(B673="","",OFFSET(Relatórios!$G$1,ROW()-1,)&amp;"º "&amp;B673)</f>
        <v/>
      </c>
      <c r="D673" t="str">
        <f ca="1">IF(C673="","",IF(YEAR(OFFSET(Relatórios!$I$1,ROW()-1,))=YEAR(OFFSET(Relatórios!$J$1,ROW()-1,)),YEAR(OFFSET(Relatórios!$J$1,ROW()-1,)),YEAR(OFFSET(Relatórios!$I$1,ROW()-1,))&amp;"/"&amp;YEAR(OFFSET(Relatórios!$J$1,ROW()-1,)))&amp;"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3" s="211" t="str">
        <f ca="1">IF(A673="","",IF(OFFSET(Relatórios!$K$1,ROW()-1,)=0,"",OFFSET(Relatórios!$K$1,ROW()-1,)))</f>
        <v/>
      </c>
    </row>
    <row r="674" spans="1:5" x14ac:dyDescent="0.25">
      <c r="A674" t="str">
        <f ca="1">SUBSTITUTE(OFFSET(Relatórios!$A$1,ROW()-1,),"-","_")</f>
        <v/>
      </c>
      <c r="B674" t="str">
        <f ca="1">IF(OFFSET(Relatórios!$H$1,ROW()-1,)=0,"",OFFSET(Relatórios!$H$1,ROW()-1,))</f>
        <v/>
      </c>
      <c r="C674" t="str">
        <f ca="1">IF(B674="","",OFFSET(Relatórios!$G$1,ROW()-1,)&amp;"º "&amp;B674)</f>
        <v/>
      </c>
      <c r="D674" t="str">
        <f ca="1">IF(C674="","",IF(YEAR(OFFSET(Relatórios!$I$1,ROW()-1,))=YEAR(OFFSET(Relatórios!$J$1,ROW()-1,)),YEAR(OFFSET(Relatórios!$J$1,ROW()-1,)),YEAR(OFFSET(Relatórios!$I$1,ROW()-1,))&amp;"/"&amp;YEAR(OFFSET(Relatórios!$J$1,ROW()-1,)))&amp;"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4" s="211" t="str">
        <f ca="1">IF(A674="","",IF(OFFSET(Relatórios!$K$1,ROW()-1,)=0,"",OFFSET(Relatórios!$K$1,ROW()-1,)))</f>
        <v/>
      </c>
    </row>
    <row r="675" spans="1:5" x14ac:dyDescent="0.25">
      <c r="A675" t="str">
        <f ca="1">SUBSTITUTE(OFFSET(Relatórios!$A$1,ROW()-1,),"-","_")</f>
        <v/>
      </c>
      <c r="B675" t="str">
        <f ca="1">IF(OFFSET(Relatórios!$H$1,ROW()-1,)=0,"",OFFSET(Relatórios!$H$1,ROW()-1,))</f>
        <v/>
      </c>
      <c r="C675" t="str">
        <f ca="1">IF(B675="","",OFFSET(Relatórios!$G$1,ROW()-1,)&amp;"º "&amp;B675)</f>
        <v/>
      </c>
      <c r="D675" t="str">
        <f ca="1">IF(C675="","",IF(YEAR(OFFSET(Relatórios!$I$1,ROW()-1,))=YEAR(OFFSET(Relatórios!$J$1,ROW()-1,)),YEAR(OFFSET(Relatórios!$J$1,ROW()-1,)),YEAR(OFFSET(Relatórios!$I$1,ROW()-1,))&amp;"/"&amp;YEAR(OFFSET(Relatórios!$J$1,ROW()-1,)))&amp;"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5" s="211" t="str">
        <f ca="1">IF(A675="","",IF(OFFSET(Relatórios!$K$1,ROW()-1,)=0,"",OFFSET(Relatórios!$K$1,ROW()-1,)))</f>
        <v/>
      </c>
    </row>
    <row r="676" spans="1:5" x14ac:dyDescent="0.25">
      <c r="A676" t="str">
        <f ca="1">SUBSTITUTE(OFFSET(Relatórios!$A$1,ROW()-1,),"-","_")</f>
        <v/>
      </c>
      <c r="B676" t="str">
        <f ca="1">IF(OFFSET(Relatórios!$H$1,ROW()-1,)=0,"",OFFSET(Relatórios!$H$1,ROW()-1,))</f>
        <v/>
      </c>
      <c r="C676" t="str">
        <f ca="1">IF(B676="","",OFFSET(Relatórios!$G$1,ROW()-1,)&amp;"º "&amp;B676)</f>
        <v/>
      </c>
      <c r="D676" t="str">
        <f ca="1">IF(C676="","",IF(YEAR(OFFSET(Relatórios!$I$1,ROW()-1,))=YEAR(OFFSET(Relatórios!$J$1,ROW()-1,)),YEAR(OFFSET(Relatórios!$J$1,ROW()-1,)),YEAR(OFFSET(Relatórios!$I$1,ROW()-1,))&amp;"/"&amp;YEAR(OFFSET(Relatórios!$J$1,ROW()-1,)))&amp;"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6" s="211" t="str">
        <f ca="1">IF(A676="","",IF(OFFSET(Relatórios!$K$1,ROW()-1,)=0,"",OFFSET(Relatórios!$K$1,ROW()-1,)))</f>
        <v/>
      </c>
    </row>
    <row r="677" spans="1:5" x14ac:dyDescent="0.25">
      <c r="A677" t="str">
        <f ca="1">SUBSTITUTE(OFFSET(Relatórios!$A$1,ROW()-1,),"-","_")</f>
        <v/>
      </c>
      <c r="B677" t="str">
        <f ca="1">IF(OFFSET(Relatórios!$H$1,ROW()-1,)=0,"",OFFSET(Relatórios!$H$1,ROW()-1,))</f>
        <v/>
      </c>
      <c r="C677" t="str">
        <f ca="1">IF(B677="","",OFFSET(Relatórios!$G$1,ROW()-1,)&amp;"º "&amp;B677)</f>
        <v/>
      </c>
      <c r="D677" t="str">
        <f ca="1">IF(C677="","",IF(YEAR(OFFSET(Relatórios!$I$1,ROW()-1,))=YEAR(OFFSET(Relatórios!$J$1,ROW()-1,)),YEAR(OFFSET(Relatórios!$J$1,ROW()-1,)),YEAR(OFFSET(Relatórios!$I$1,ROW()-1,))&amp;"/"&amp;YEAR(OFFSET(Relatórios!$J$1,ROW()-1,)))&amp;"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7" s="211" t="str">
        <f ca="1">IF(A677="","",IF(OFFSET(Relatórios!$K$1,ROW()-1,)=0,"",OFFSET(Relatórios!$K$1,ROW()-1,)))</f>
        <v/>
      </c>
    </row>
    <row r="678" spans="1:5" x14ac:dyDescent="0.25">
      <c r="A678" t="str">
        <f ca="1">SUBSTITUTE(OFFSET(Relatórios!$A$1,ROW()-1,),"-","_")</f>
        <v/>
      </c>
      <c r="B678" t="str">
        <f ca="1">IF(OFFSET(Relatórios!$H$1,ROW()-1,)=0,"",OFFSET(Relatórios!$H$1,ROW()-1,))</f>
        <v/>
      </c>
      <c r="C678" t="str">
        <f ca="1">IF(B678="","",OFFSET(Relatórios!$G$1,ROW()-1,)&amp;"º "&amp;B678)</f>
        <v/>
      </c>
      <c r="D678" t="str">
        <f ca="1">IF(C678="","",IF(YEAR(OFFSET(Relatórios!$I$1,ROW()-1,))=YEAR(OFFSET(Relatórios!$J$1,ROW()-1,)),YEAR(OFFSET(Relatórios!$J$1,ROW()-1,)),YEAR(OFFSET(Relatórios!$I$1,ROW()-1,))&amp;"/"&amp;YEAR(OFFSET(Relatórios!$J$1,ROW()-1,)))&amp;"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8" s="211" t="str">
        <f ca="1">IF(A678="","",IF(OFFSET(Relatórios!$K$1,ROW()-1,)=0,"",OFFSET(Relatórios!$K$1,ROW()-1,)))</f>
        <v/>
      </c>
    </row>
    <row r="679" spans="1:5" x14ac:dyDescent="0.25">
      <c r="A679" t="str">
        <f ca="1">SUBSTITUTE(OFFSET(Relatórios!$A$1,ROW()-1,),"-","_")</f>
        <v/>
      </c>
      <c r="B679" t="str">
        <f ca="1">IF(OFFSET(Relatórios!$H$1,ROW()-1,)=0,"",OFFSET(Relatórios!$H$1,ROW()-1,))</f>
        <v/>
      </c>
      <c r="C679" t="str">
        <f ca="1">IF(B679="","",OFFSET(Relatórios!$G$1,ROW()-1,)&amp;"º "&amp;B679)</f>
        <v/>
      </c>
      <c r="D679" t="str">
        <f ca="1">IF(C679="","",IF(YEAR(OFFSET(Relatórios!$I$1,ROW()-1,))=YEAR(OFFSET(Relatórios!$J$1,ROW()-1,)),YEAR(OFFSET(Relatórios!$J$1,ROW()-1,)),YEAR(OFFSET(Relatórios!$I$1,ROW()-1,))&amp;"/"&amp;YEAR(OFFSET(Relatórios!$J$1,ROW()-1,)))&amp;"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9" s="211" t="str">
        <f ca="1">IF(A679="","",IF(OFFSET(Relatórios!$K$1,ROW()-1,)=0,"",OFFSET(Relatórios!$K$1,ROW()-1,)))</f>
        <v/>
      </c>
    </row>
    <row r="680" spans="1:5" x14ac:dyDescent="0.25">
      <c r="A680" t="str">
        <f ca="1">SUBSTITUTE(OFFSET(Relatórios!$A$1,ROW()-1,),"-","_")</f>
        <v/>
      </c>
      <c r="B680" t="str">
        <f ca="1">IF(OFFSET(Relatórios!$H$1,ROW()-1,)=0,"",OFFSET(Relatórios!$H$1,ROW()-1,))</f>
        <v/>
      </c>
      <c r="C680" t="str">
        <f ca="1">IF(B680="","",OFFSET(Relatórios!$G$1,ROW()-1,)&amp;"º "&amp;B680)</f>
        <v/>
      </c>
      <c r="D680" t="str">
        <f ca="1">IF(C680="","",IF(YEAR(OFFSET(Relatórios!$I$1,ROW()-1,))=YEAR(OFFSET(Relatórios!$J$1,ROW()-1,)),YEAR(OFFSET(Relatórios!$J$1,ROW()-1,)),YEAR(OFFSET(Relatórios!$I$1,ROW()-1,))&amp;"/"&amp;YEAR(OFFSET(Relatórios!$J$1,ROW()-1,)))&amp;"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0" s="211" t="str">
        <f ca="1">IF(A680="","",IF(OFFSET(Relatórios!$K$1,ROW()-1,)=0,"",OFFSET(Relatórios!$K$1,ROW()-1,)))</f>
        <v/>
      </c>
    </row>
    <row r="681" spans="1:5" x14ac:dyDescent="0.25">
      <c r="A681" t="str">
        <f ca="1">SUBSTITUTE(OFFSET(Relatórios!$A$1,ROW()-1,),"-","_")</f>
        <v/>
      </c>
      <c r="B681" t="str">
        <f ca="1">IF(OFFSET(Relatórios!$H$1,ROW()-1,)=0,"",OFFSET(Relatórios!$H$1,ROW()-1,))</f>
        <v/>
      </c>
      <c r="C681" t="str">
        <f ca="1">IF(B681="","",OFFSET(Relatórios!$G$1,ROW()-1,)&amp;"º "&amp;B681)</f>
        <v/>
      </c>
      <c r="D681" t="str">
        <f ca="1">IF(C681="","",IF(YEAR(OFFSET(Relatórios!$I$1,ROW()-1,))=YEAR(OFFSET(Relatórios!$J$1,ROW()-1,)),YEAR(OFFSET(Relatórios!$J$1,ROW()-1,)),YEAR(OFFSET(Relatórios!$I$1,ROW()-1,))&amp;"/"&amp;YEAR(OFFSET(Relatórios!$J$1,ROW()-1,)))&amp;"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1" s="211" t="str">
        <f ca="1">IF(A681="","",IF(OFFSET(Relatórios!$K$1,ROW()-1,)=0,"",OFFSET(Relatórios!$K$1,ROW()-1,)))</f>
        <v/>
      </c>
    </row>
    <row r="682" spans="1:5" x14ac:dyDescent="0.25">
      <c r="A682" t="str">
        <f ca="1">SUBSTITUTE(OFFSET(Relatórios!$A$1,ROW()-1,),"-","_")</f>
        <v/>
      </c>
      <c r="B682" t="str">
        <f ca="1">IF(OFFSET(Relatórios!$H$1,ROW()-1,)=0,"",OFFSET(Relatórios!$H$1,ROW()-1,))</f>
        <v/>
      </c>
      <c r="C682" t="str">
        <f ca="1">IF(B682="","",OFFSET(Relatórios!$G$1,ROW()-1,)&amp;"º "&amp;B682)</f>
        <v/>
      </c>
      <c r="D682" t="str">
        <f ca="1">IF(C682="","",IF(YEAR(OFFSET(Relatórios!$I$1,ROW()-1,))=YEAR(OFFSET(Relatórios!$J$1,ROW()-1,)),YEAR(OFFSET(Relatórios!$J$1,ROW()-1,)),YEAR(OFFSET(Relatórios!$I$1,ROW()-1,))&amp;"/"&amp;YEAR(OFFSET(Relatórios!$J$1,ROW()-1,)))&amp;"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2" s="211" t="str">
        <f ca="1">IF(A682="","",IF(OFFSET(Relatórios!$K$1,ROW()-1,)=0,"",OFFSET(Relatórios!$K$1,ROW()-1,)))</f>
        <v/>
      </c>
    </row>
    <row r="683" spans="1:5" x14ac:dyDescent="0.25">
      <c r="A683" t="str">
        <f ca="1">SUBSTITUTE(OFFSET(Relatórios!$A$1,ROW()-1,),"-","_")</f>
        <v/>
      </c>
      <c r="B683" t="str">
        <f ca="1">IF(OFFSET(Relatórios!$H$1,ROW()-1,)=0,"",OFFSET(Relatórios!$H$1,ROW()-1,))</f>
        <v/>
      </c>
      <c r="C683" t="str">
        <f ca="1">IF(B683="","",OFFSET(Relatórios!$G$1,ROW()-1,)&amp;"º "&amp;B683)</f>
        <v/>
      </c>
      <c r="D683" t="str">
        <f ca="1">IF(C683="","",IF(YEAR(OFFSET(Relatórios!$I$1,ROW()-1,))=YEAR(OFFSET(Relatórios!$J$1,ROW()-1,)),YEAR(OFFSET(Relatórios!$J$1,ROW()-1,)),YEAR(OFFSET(Relatórios!$I$1,ROW()-1,))&amp;"/"&amp;YEAR(OFFSET(Relatórios!$J$1,ROW()-1,)))&amp;"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3" s="211" t="str">
        <f ca="1">IF(A683="","",IF(OFFSET(Relatórios!$K$1,ROW()-1,)=0,"",OFFSET(Relatórios!$K$1,ROW()-1,)))</f>
        <v/>
      </c>
    </row>
    <row r="684" spans="1:5" x14ac:dyDescent="0.25">
      <c r="A684" t="str">
        <f ca="1">SUBSTITUTE(OFFSET(Relatórios!$A$1,ROW()-1,),"-","_")</f>
        <v/>
      </c>
      <c r="B684" t="str">
        <f ca="1">IF(OFFSET(Relatórios!$H$1,ROW()-1,)=0,"",OFFSET(Relatórios!$H$1,ROW()-1,))</f>
        <v/>
      </c>
      <c r="C684" t="str">
        <f ca="1">IF(B684="","",OFFSET(Relatórios!$G$1,ROW()-1,)&amp;"º "&amp;B684)</f>
        <v/>
      </c>
      <c r="D684" t="str">
        <f ca="1">IF(C684="","",IF(YEAR(OFFSET(Relatórios!$I$1,ROW()-1,))=YEAR(OFFSET(Relatórios!$J$1,ROW()-1,)),YEAR(OFFSET(Relatórios!$J$1,ROW()-1,)),YEAR(OFFSET(Relatórios!$I$1,ROW()-1,))&amp;"/"&amp;YEAR(OFFSET(Relatórios!$J$1,ROW()-1,)))&amp;"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4" s="211" t="str">
        <f ca="1">IF(A684="","",IF(OFFSET(Relatórios!$K$1,ROW()-1,)=0,"",OFFSET(Relatórios!$K$1,ROW()-1,)))</f>
        <v/>
      </c>
    </row>
    <row r="685" spans="1:5" x14ac:dyDescent="0.25">
      <c r="A685" t="str">
        <f ca="1">SUBSTITUTE(OFFSET(Relatórios!$A$1,ROW()-1,),"-","_")</f>
        <v/>
      </c>
      <c r="B685" t="str">
        <f ca="1">IF(OFFSET(Relatórios!$H$1,ROW()-1,)=0,"",OFFSET(Relatórios!$H$1,ROW()-1,))</f>
        <v/>
      </c>
      <c r="C685" t="str">
        <f ca="1">IF(B685="","",OFFSET(Relatórios!$G$1,ROW()-1,)&amp;"º "&amp;B685)</f>
        <v/>
      </c>
      <c r="D685" t="str">
        <f ca="1">IF(C685="","",IF(YEAR(OFFSET(Relatórios!$I$1,ROW()-1,))=YEAR(OFFSET(Relatórios!$J$1,ROW()-1,)),YEAR(OFFSET(Relatórios!$J$1,ROW()-1,)),YEAR(OFFSET(Relatórios!$I$1,ROW()-1,))&amp;"/"&amp;YEAR(OFFSET(Relatórios!$J$1,ROW()-1,)))&amp;"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5" s="211" t="str">
        <f ca="1">IF(A685="","",IF(OFFSET(Relatórios!$K$1,ROW()-1,)=0,"",OFFSET(Relatórios!$K$1,ROW()-1,)))</f>
        <v/>
      </c>
    </row>
    <row r="686" spans="1:5" x14ac:dyDescent="0.25">
      <c r="A686" t="str">
        <f ca="1">SUBSTITUTE(OFFSET(Relatórios!$A$1,ROW()-1,),"-","_")</f>
        <v/>
      </c>
      <c r="B686" t="str">
        <f ca="1">IF(OFFSET(Relatórios!$H$1,ROW()-1,)=0,"",OFFSET(Relatórios!$H$1,ROW()-1,))</f>
        <v/>
      </c>
      <c r="C686" t="str">
        <f ca="1">IF(B686="","",OFFSET(Relatórios!$G$1,ROW()-1,)&amp;"º "&amp;B686)</f>
        <v/>
      </c>
      <c r="D686" t="str">
        <f ca="1">IF(C686="","",IF(YEAR(OFFSET(Relatórios!$I$1,ROW()-1,))=YEAR(OFFSET(Relatórios!$J$1,ROW()-1,)),YEAR(OFFSET(Relatórios!$J$1,ROW()-1,)),YEAR(OFFSET(Relatórios!$I$1,ROW()-1,))&amp;"/"&amp;YEAR(OFFSET(Relatórios!$J$1,ROW()-1,)))&amp;"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6" s="211" t="str">
        <f ca="1">IF(A686="","",IF(OFFSET(Relatórios!$K$1,ROW()-1,)=0,"",OFFSET(Relatórios!$K$1,ROW()-1,)))</f>
        <v/>
      </c>
    </row>
    <row r="687" spans="1:5" x14ac:dyDescent="0.25">
      <c r="A687" t="str">
        <f ca="1">SUBSTITUTE(OFFSET(Relatórios!$A$1,ROW()-1,),"-","_")</f>
        <v/>
      </c>
      <c r="B687" t="str">
        <f ca="1">IF(OFFSET(Relatórios!$H$1,ROW()-1,)=0,"",OFFSET(Relatórios!$H$1,ROW()-1,))</f>
        <v/>
      </c>
      <c r="C687" t="str">
        <f ca="1">IF(B687="","",OFFSET(Relatórios!$G$1,ROW()-1,)&amp;"º "&amp;B687)</f>
        <v/>
      </c>
      <c r="D687" t="str">
        <f ca="1">IF(C687="","",IF(YEAR(OFFSET(Relatórios!$I$1,ROW()-1,))=YEAR(OFFSET(Relatórios!$J$1,ROW()-1,)),YEAR(OFFSET(Relatórios!$J$1,ROW()-1,)),YEAR(OFFSET(Relatórios!$I$1,ROW()-1,))&amp;"/"&amp;YEAR(OFFSET(Relatórios!$J$1,ROW()-1,)))&amp;"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7" s="211" t="str">
        <f ca="1">IF(A687="","",IF(OFFSET(Relatórios!$K$1,ROW()-1,)=0,"",OFFSET(Relatórios!$K$1,ROW()-1,)))</f>
        <v/>
      </c>
    </row>
    <row r="688" spans="1:5" x14ac:dyDescent="0.25">
      <c r="A688" t="str">
        <f ca="1">SUBSTITUTE(OFFSET(Relatórios!$A$1,ROW()-1,),"-","_")</f>
        <v/>
      </c>
      <c r="B688" t="str">
        <f ca="1">IF(OFFSET(Relatórios!$H$1,ROW()-1,)=0,"",OFFSET(Relatórios!$H$1,ROW()-1,))</f>
        <v/>
      </c>
      <c r="C688" t="str">
        <f ca="1">IF(B688="","",OFFSET(Relatórios!$G$1,ROW()-1,)&amp;"º "&amp;B688)</f>
        <v/>
      </c>
      <c r="D688" t="str">
        <f ca="1">IF(C688="","",IF(YEAR(OFFSET(Relatórios!$I$1,ROW()-1,))=YEAR(OFFSET(Relatórios!$J$1,ROW()-1,)),YEAR(OFFSET(Relatórios!$J$1,ROW()-1,)),YEAR(OFFSET(Relatórios!$I$1,ROW()-1,))&amp;"/"&amp;YEAR(OFFSET(Relatórios!$J$1,ROW()-1,)))&amp;"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8" s="211" t="str">
        <f ca="1">IF(A688="","",IF(OFFSET(Relatórios!$K$1,ROW()-1,)=0,"",OFFSET(Relatórios!$K$1,ROW()-1,)))</f>
        <v/>
      </c>
    </row>
    <row r="689" spans="1:5" x14ac:dyDescent="0.25">
      <c r="A689" t="str">
        <f ca="1">SUBSTITUTE(OFFSET(Relatórios!$A$1,ROW()-1,),"-","_")</f>
        <v/>
      </c>
      <c r="B689" t="str">
        <f ca="1">IF(OFFSET(Relatórios!$H$1,ROW()-1,)=0,"",OFFSET(Relatórios!$H$1,ROW()-1,))</f>
        <v/>
      </c>
      <c r="C689" t="str">
        <f ca="1">IF(B689="","",OFFSET(Relatórios!$G$1,ROW()-1,)&amp;"º "&amp;B689)</f>
        <v/>
      </c>
      <c r="D689" t="str">
        <f ca="1">IF(C689="","",IF(YEAR(OFFSET(Relatórios!$I$1,ROW()-1,))=YEAR(OFFSET(Relatórios!$J$1,ROW()-1,)),YEAR(OFFSET(Relatórios!$J$1,ROW()-1,)),YEAR(OFFSET(Relatórios!$I$1,ROW()-1,))&amp;"/"&amp;YEAR(OFFSET(Relatórios!$J$1,ROW()-1,)))&amp;"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9" s="211" t="str">
        <f ca="1">IF(A689="","",IF(OFFSET(Relatórios!$K$1,ROW()-1,)=0,"",OFFSET(Relatórios!$K$1,ROW()-1,)))</f>
        <v/>
      </c>
    </row>
    <row r="690" spans="1:5" x14ac:dyDescent="0.25">
      <c r="A690" t="str">
        <f ca="1">SUBSTITUTE(OFFSET(Relatórios!$A$1,ROW()-1,),"-","_")</f>
        <v/>
      </c>
      <c r="B690" t="str">
        <f ca="1">IF(OFFSET(Relatórios!$H$1,ROW()-1,)=0,"",OFFSET(Relatórios!$H$1,ROW()-1,))</f>
        <v/>
      </c>
      <c r="C690" t="str">
        <f ca="1">IF(B690="","",OFFSET(Relatórios!$G$1,ROW()-1,)&amp;"º "&amp;B690)</f>
        <v/>
      </c>
      <c r="D690" t="str">
        <f ca="1">IF(C690="","",IF(YEAR(OFFSET(Relatórios!$I$1,ROW()-1,))=YEAR(OFFSET(Relatórios!$J$1,ROW()-1,)),YEAR(OFFSET(Relatórios!$J$1,ROW()-1,)),YEAR(OFFSET(Relatórios!$I$1,ROW()-1,))&amp;"/"&amp;YEAR(OFFSET(Relatórios!$J$1,ROW()-1,)))&amp;"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0" s="211" t="str">
        <f ca="1">IF(A690="","",IF(OFFSET(Relatórios!$K$1,ROW()-1,)=0,"",OFFSET(Relatórios!$K$1,ROW()-1,)))</f>
        <v/>
      </c>
    </row>
    <row r="691" spans="1:5" x14ac:dyDescent="0.25">
      <c r="A691" t="str">
        <f ca="1">SUBSTITUTE(OFFSET(Relatórios!$A$1,ROW()-1,),"-","_")</f>
        <v/>
      </c>
      <c r="B691" t="str">
        <f ca="1">IF(OFFSET(Relatórios!$H$1,ROW()-1,)=0,"",OFFSET(Relatórios!$H$1,ROW()-1,))</f>
        <v/>
      </c>
      <c r="C691" t="str">
        <f ca="1">IF(B691="","",OFFSET(Relatórios!$G$1,ROW()-1,)&amp;"º "&amp;B691)</f>
        <v/>
      </c>
      <c r="D691" t="str">
        <f ca="1">IF(C691="","",IF(YEAR(OFFSET(Relatórios!$I$1,ROW()-1,))=YEAR(OFFSET(Relatórios!$J$1,ROW()-1,)),YEAR(OFFSET(Relatórios!$J$1,ROW()-1,)),YEAR(OFFSET(Relatórios!$I$1,ROW()-1,))&amp;"/"&amp;YEAR(OFFSET(Relatórios!$J$1,ROW()-1,)))&amp;"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1" s="211" t="str">
        <f ca="1">IF(A691="","",IF(OFFSET(Relatórios!$K$1,ROW()-1,)=0,"",OFFSET(Relatórios!$K$1,ROW()-1,)))</f>
        <v/>
      </c>
    </row>
    <row r="692" spans="1:5" x14ac:dyDescent="0.25">
      <c r="A692" t="str">
        <f ca="1">SUBSTITUTE(OFFSET(Relatórios!$A$1,ROW()-1,),"-","_")</f>
        <v/>
      </c>
      <c r="B692" t="str">
        <f ca="1">IF(OFFSET(Relatórios!$H$1,ROW()-1,)=0,"",OFFSET(Relatórios!$H$1,ROW()-1,))</f>
        <v/>
      </c>
      <c r="C692" t="str">
        <f ca="1">IF(B692="","",OFFSET(Relatórios!$G$1,ROW()-1,)&amp;"º "&amp;B692)</f>
        <v/>
      </c>
      <c r="D692" t="str">
        <f ca="1">IF(C692="","",IF(YEAR(OFFSET(Relatórios!$I$1,ROW()-1,))=YEAR(OFFSET(Relatórios!$J$1,ROW()-1,)),YEAR(OFFSET(Relatórios!$J$1,ROW()-1,)),YEAR(OFFSET(Relatórios!$I$1,ROW()-1,))&amp;"/"&amp;YEAR(OFFSET(Relatórios!$J$1,ROW()-1,)))&amp;"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2" s="211" t="str">
        <f ca="1">IF(A692="","",IF(OFFSET(Relatórios!$K$1,ROW()-1,)=0,"",OFFSET(Relatórios!$K$1,ROW()-1,)))</f>
        <v/>
      </c>
    </row>
    <row r="693" spans="1:5" x14ac:dyDescent="0.25">
      <c r="A693" t="str">
        <f ca="1">SUBSTITUTE(OFFSET(Relatórios!$A$1,ROW()-1,),"-","_")</f>
        <v/>
      </c>
      <c r="B693" t="str">
        <f ca="1">IF(OFFSET(Relatórios!$H$1,ROW()-1,)=0,"",OFFSET(Relatórios!$H$1,ROW()-1,))</f>
        <v/>
      </c>
      <c r="C693" t="str">
        <f ca="1">IF(B693="","",OFFSET(Relatórios!$G$1,ROW()-1,)&amp;"º "&amp;B693)</f>
        <v/>
      </c>
      <c r="D693" t="str">
        <f ca="1">IF(C693="","",IF(YEAR(OFFSET(Relatórios!$I$1,ROW()-1,))=YEAR(OFFSET(Relatórios!$J$1,ROW()-1,)),YEAR(OFFSET(Relatórios!$J$1,ROW()-1,)),YEAR(OFFSET(Relatórios!$I$1,ROW()-1,))&amp;"/"&amp;YEAR(OFFSET(Relatórios!$J$1,ROW()-1,)))&amp;"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3" s="211" t="str">
        <f ca="1">IF(A693="","",IF(OFFSET(Relatórios!$K$1,ROW()-1,)=0,"",OFFSET(Relatórios!$K$1,ROW()-1,)))</f>
        <v/>
      </c>
    </row>
    <row r="694" spans="1:5" x14ac:dyDescent="0.25">
      <c r="A694" t="str">
        <f ca="1">SUBSTITUTE(OFFSET(Relatórios!$A$1,ROW()-1,),"-","_")</f>
        <v/>
      </c>
      <c r="B694" t="str">
        <f ca="1">IF(OFFSET(Relatórios!$H$1,ROW()-1,)=0,"",OFFSET(Relatórios!$H$1,ROW()-1,))</f>
        <v/>
      </c>
      <c r="C694" t="str">
        <f ca="1">IF(B694="","",OFFSET(Relatórios!$G$1,ROW()-1,)&amp;"º "&amp;B694)</f>
        <v/>
      </c>
      <c r="D694" t="str">
        <f ca="1">IF(C694="","",IF(YEAR(OFFSET(Relatórios!$I$1,ROW()-1,))=YEAR(OFFSET(Relatórios!$J$1,ROW()-1,)),YEAR(OFFSET(Relatórios!$J$1,ROW()-1,)),YEAR(OFFSET(Relatórios!$I$1,ROW()-1,))&amp;"/"&amp;YEAR(OFFSET(Relatórios!$J$1,ROW()-1,)))&amp;"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4" s="211" t="str">
        <f ca="1">IF(A694="","",IF(OFFSET(Relatórios!$K$1,ROW()-1,)=0,"",OFFSET(Relatórios!$K$1,ROW()-1,)))</f>
        <v/>
      </c>
    </row>
    <row r="695" spans="1:5" x14ac:dyDescent="0.25">
      <c r="A695" t="str">
        <f ca="1">SUBSTITUTE(OFFSET(Relatórios!$A$1,ROW()-1,),"-","_")</f>
        <v/>
      </c>
      <c r="B695" t="str">
        <f ca="1">IF(OFFSET(Relatórios!$H$1,ROW()-1,)=0,"",OFFSET(Relatórios!$H$1,ROW()-1,))</f>
        <v/>
      </c>
      <c r="C695" t="str">
        <f ca="1">IF(B695="","",OFFSET(Relatórios!$G$1,ROW()-1,)&amp;"º "&amp;B695)</f>
        <v/>
      </c>
      <c r="D695" t="str">
        <f ca="1">IF(C695="","",IF(YEAR(OFFSET(Relatórios!$I$1,ROW()-1,))=YEAR(OFFSET(Relatórios!$J$1,ROW()-1,)),YEAR(OFFSET(Relatórios!$J$1,ROW()-1,)),YEAR(OFFSET(Relatórios!$I$1,ROW()-1,))&amp;"/"&amp;YEAR(OFFSET(Relatórios!$J$1,ROW()-1,)))&amp;"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5" s="211" t="str">
        <f ca="1">IF(A695="","",IF(OFFSET(Relatórios!$K$1,ROW()-1,)=0,"",OFFSET(Relatórios!$K$1,ROW()-1,)))</f>
        <v/>
      </c>
    </row>
    <row r="696" spans="1:5" x14ac:dyDescent="0.25">
      <c r="A696" t="str">
        <f ca="1">SUBSTITUTE(OFFSET(Relatórios!$A$1,ROW()-1,),"-","_")</f>
        <v/>
      </c>
      <c r="B696" t="str">
        <f ca="1">IF(OFFSET(Relatórios!$H$1,ROW()-1,)=0,"",OFFSET(Relatórios!$H$1,ROW()-1,))</f>
        <v/>
      </c>
      <c r="C696" t="str">
        <f ca="1">IF(B696="","",OFFSET(Relatórios!$G$1,ROW()-1,)&amp;"º "&amp;B696)</f>
        <v/>
      </c>
      <c r="D696" t="str">
        <f ca="1">IF(C696="","",IF(YEAR(OFFSET(Relatórios!$I$1,ROW()-1,))=YEAR(OFFSET(Relatórios!$J$1,ROW()-1,)),YEAR(OFFSET(Relatórios!$J$1,ROW()-1,)),YEAR(OFFSET(Relatórios!$I$1,ROW()-1,))&amp;"/"&amp;YEAR(OFFSET(Relatórios!$J$1,ROW()-1,)))&amp;"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6" s="211" t="str">
        <f ca="1">IF(A696="","",IF(OFFSET(Relatórios!$K$1,ROW()-1,)=0,"",OFFSET(Relatórios!$K$1,ROW()-1,)))</f>
        <v/>
      </c>
    </row>
    <row r="697" spans="1:5" x14ac:dyDescent="0.25">
      <c r="A697" t="str">
        <f ca="1">SUBSTITUTE(OFFSET(Relatórios!$A$1,ROW()-1,),"-","_")</f>
        <v/>
      </c>
      <c r="B697" t="str">
        <f ca="1">IF(OFFSET(Relatórios!$H$1,ROW()-1,)=0,"",OFFSET(Relatórios!$H$1,ROW()-1,))</f>
        <v/>
      </c>
      <c r="C697" t="str">
        <f ca="1">IF(B697="","",OFFSET(Relatórios!$G$1,ROW()-1,)&amp;"º "&amp;B697)</f>
        <v/>
      </c>
      <c r="D697" t="str">
        <f ca="1">IF(C697="","",IF(YEAR(OFFSET(Relatórios!$I$1,ROW()-1,))=YEAR(OFFSET(Relatórios!$J$1,ROW()-1,)),YEAR(OFFSET(Relatórios!$J$1,ROW()-1,)),YEAR(OFFSET(Relatórios!$I$1,ROW()-1,))&amp;"/"&amp;YEAR(OFFSET(Relatórios!$J$1,ROW()-1,)))&amp;"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7" s="211" t="str">
        <f ca="1">IF(A697="","",IF(OFFSET(Relatórios!$K$1,ROW()-1,)=0,"",OFFSET(Relatórios!$K$1,ROW()-1,)))</f>
        <v/>
      </c>
    </row>
    <row r="698" spans="1:5" x14ac:dyDescent="0.25">
      <c r="A698" t="str">
        <f ca="1">SUBSTITUTE(OFFSET(Relatórios!$A$1,ROW()-1,),"-","_")</f>
        <v/>
      </c>
      <c r="B698" t="str">
        <f ca="1">IF(OFFSET(Relatórios!$H$1,ROW()-1,)=0,"",OFFSET(Relatórios!$H$1,ROW()-1,))</f>
        <v/>
      </c>
      <c r="C698" t="str">
        <f ca="1">IF(B698="","",OFFSET(Relatórios!$G$1,ROW()-1,)&amp;"º "&amp;B698)</f>
        <v/>
      </c>
      <c r="D698" t="str">
        <f ca="1">IF(C698="","",IF(YEAR(OFFSET(Relatórios!$I$1,ROW()-1,))=YEAR(OFFSET(Relatórios!$J$1,ROW()-1,)),YEAR(OFFSET(Relatórios!$J$1,ROW()-1,)),YEAR(OFFSET(Relatórios!$I$1,ROW()-1,))&amp;"/"&amp;YEAR(OFFSET(Relatórios!$J$1,ROW()-1,)))&amp;"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8" s="211" t="str">
        <f ca="1">IF(A698="","",IF(OFFSET(Relatórios!$K$1,ROW()-1,)=0,"",OFFSET(Relatórios!$K$1,ROW()-1,)))</f>
        <v/>
      </c>
    </row>
    <row r="699" spans="1:5" x14ac:dyDescent="0.25">
      <c r="A699" t="str">
        <f ca="1">SUBSTITUTE(OFFSET(Relatórios!$A$1,ROW()-1,),"-","_")</f>
        <v/>
      </c>
      <c r="B699" t="str">
        <f ca="1">IF(OFFSET(Relatórios!$H$1,ROW()-1,)=0,"",OFFSET(Relatórios!$H$1,ROW()-1,))</f>
        <v/>
      </c>
      <c r="C699" t="str">
        <f ca="1">IF(B699="","",OFFSET(Relatórios!$G$1,ROW()-1,)&amp;"º "&amp;B699)</f>
        <v/>
      </c>
      <c r="D699" t="str">
        <f ca="1">IF(C699="","",IF(YEAR(OFFSET(Relatórios!$I$1,ROW()-1,))=YEAR(OFFSET(Relatórios!$J$1,ROW()-1,)),YEAR(OFFSET(Relatórios!$J$1,ROW()-1,)),YEAR(OFFSET(Relatórios!$I$1,ROW()-1,))&amp;"/"&amp;YEAR(OFFSET(Relatórios!$J$1,ROW()-1,)))&amp;"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9" s="211" t="str">
        <f ca="1">IF(A699="","",IF(OFFSET(Relatórios!$K$1,ROW()-1,)=0,"",OFFSET(Relatórios!$K$1,ROW()-1,)))</f>
        <v/>
      </c>
    </row>
    <row r="700" spans="1:5" x14ac:dyDescent="0.25">
      <c r="A700" t="str">
        <f ca="1">SUBSTITUTE(OFFSET(Relatórios!$A$1,ROW()-1,),"-","_")</f>
        <v/>
      </c>
      <c r="B700" t="str">
        <f ca="1">IF(OFFSET(Relatórios!$H$1,ROW()-1,)=0,"",OFFSET(Relatórios!$H$1,ROW()-1,))</f>
        <v/>
      </c>
      <c r="C700" t="str">
        <f ca="1">IF(B700="","",OFFSET(Relatórios!$G$1,ROW()-1,)&amp;"º "&amp;B700)</f>
        <v/>
      </c>
      <c r="D700" t="str">
        <f ca="1">IF(C700="","",IF(YEAR(OFFSET(Relatórios!$I$1,ROW()-1,))=YEAR(OFFSET(Relatórios!$J$1,ROW()-1,)),YEAR(OFFSET(Relatórios!$J$1,ROW()-1,)),YEAR(OFFSET(Relatórios!$I$1,ROW()-1,))&amp;"/"&amp;YEAR(OFFSET(Relatórios!$J$1,ROW()-1,)))&amp;"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0" s="211" t="str">
        <f ca="1">IF(A700="","",IF(OFFSET(Relatórios!$K$1,ROW()-1,)=0,"",OFFSET(Relatórios!$K$1,ROW()-1,)))</f>
        <v/>
      </c>
    </row>
    <row r="701" spans="1:5" x14ac:dyDescent="0.25">
      <c r="A701" t="str">
        <f ca="1">SUBSTITUTE(OFFSET(Relatórios!$A$1,ROW()-1,),"-","_")</f>
        <v/>
      </c>
      <c r="B701" t="str">
        <f ca="1">IF(OFFSET(Relatórios!$H$1,ROW()-1,)=0,"",OFFSET(Relatórios!$H$1,ROW()-1,))</f>
        <v/>
      </c>
      <c r="C701" t="str">
        <f ca="1">IF(B701="","",OFFSET(Relatórios!$G$1,ROW()-1,)&amp;"º "&amp;B701)</f>
        <v/>
      </c>
      <c r="D701" t="str">
        <f ca="1">IF(C701="","",IF(YEAR(OFFSET(Relatórios!$I$1,ROW()-1,))=YEAR(OFFSET(Relatórios!$J$1,ROW()-1,)),YEAR(OFFSET(Relatórios!$J$1,ROW()-1,)),YEAR(OFFSET(Relatórios!$I$1,ROW()-1,))&amp;"/"&amp;YEAR(OFFSET(Relatórios!$J$1,ROW()-1,)))&amp;"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1" s="211" t="str">
        <f ca="1">IF(A701="","",IF(OFFSET(Relatórios!$K$1,ROW()-1,)=0,"",OFFSET(Relatórios!$K$1,ROW()-1,)))</f>
        <v/>
      </c>
    </row>
    <row r="702" spans="1:5" x14ac:dyDescent="0.25">
      <c r="A702" t="str">
        <f ca="1">SUBSTITUTE(OFFSET(Relatórios!$A$1,ROW()-1,),"-","_")</f>
        <v/>
      </c>
      <c r="B702" t="str">
        <f ca="1">IF(OFFSET(Relatórios!$H$1,ROW()-1,)=0,"",OFFSET(Relatórios!$H$1,ROW()-1,))</f>
        <v/>
      </c>
      <c r="C702" t="str">
        <f ca="1">IF(B702="","",OFFSET(Relatórios!$G$1,ROW()-1,)&amp;"º "&amp;B702)</f>
        <v/>
      </c>
      <c r="D702" t="str">
        <f ca="1">IF(C702="","",IF(YEAR(OFFSET(Relatórios!$I$1,ROW()-1,))=YEAR(OFFSET(Relatórios!$J$1,ROW()-1,)),YEAR(OFFSET(Relatórios!$J$1,ROW()-1,)),YEAR(OFFSET(Relatórios!$I$1,ROW()-1,))&amp;"/"&amp;YEAR(OFFSET(Relatórios!$J$1,ROW()-1,)))&amp;"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2" s="211" t="str">
        <f ca="1">IF(A702="","",IF(OFFSET(Relatórios!$K$1,ROW()-1,)=0,"",OFFSET(Relatórios!$K$1,ROW()-1,)))</f>
        <v/>
      </c>
    </row>
    <row r="703" spans="1:5" x14ac:dyDescent="0.25">
      <c r="A703" t="str">
        <f ca="1">SUBSTITUTE(OFFSET(Relatórios!$A$1,ROW()-1,),"-","_")</f>
        <v/>
      </c>
      <c r="B703" t="str">
        <f ca="1">IF(OFFSET(Relatórios!$H$1,ROW()-1,)=0,"",OFFSET(Relatórios!$H$1,ROW()-1,))</f>
        <v/>
      </c>
      <c r="C703" t="str">
        <f ca="1">IF(B703="","",OFFSET(Relatórios!$G$1,ROW()-1,)&amp;"º "&amp;B703)</f>
        <v/>
      </c>
      <c r="D703" t="str">
        <f ca="1">IF(C703="","",IF(YEAR(OFFSET(Relatórios!$I$1,ROW()-1,))=YEAR(OFFSET(Relatórios!$J$1,ROW()-1,)),YEAR(OFFSET(Relatórios!$J$1,ROW()-1,)),YEAR(OFFSET(Relatórios!$I$1,ROW()-1,))&amp;"/"&amp;YEAR(OFFSET(Relatórios!$J$1,ROW()-1,)))&amp;"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3" s="211" t="str">
        <f ca="1">IF(A703="","",IF(OFFSET(Relatórios!$K$1,ROW()-1,)=0,"",OFFSET(Relatórios!$K$1,ROW()-1,)))</f>
        <v/>
      </c>
    </row>
    <row r="704" spans="1:5" x14ac:dyDescent="0.25">
      <c r="A704" t="str">
        <f ca="1">SUBSTITUTE(OFFSET(Relatórios!$A$1,ROW()-1,),"-","_")</f>
        <v/>
      </c>
      <c r="B704" t="str">
        <f ca="1">IF(OFFSET(Relatórios!$H$1,ROW()-1,)=0,"",OFFSET(Relatórios!$H$1,ROW()-1,))</f>
        <v/>
      </c>
      <c r="C704" t="str">
        <f ca="1">IF(B704="","",OFFSET(Relatórios!$G$1,ROW()-1,)&amp;"º "&amp;B704)</f>
        <v/>
      </c>
      <c r="D704" t="str">
        <f ca="1">IF(C704="","",IF(YEAR(OFFSET(Relatórios!$I$1,ROW()-1,))=YEAR(OFFSET(Relatórios!$J$1,ROW()-1,)),YEAR(OFFSET(Relatórios!$J$1,ROW()-1,)),YEAR(OFFSET(Relatórios!$I$1,ROW()-1,))&amp;"/"&amp;YEAR(OFFSET(Relatórios!$J$1,ROW()-1,)))&amp;"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4" s="211" t="str">
        <f ca="1">IF(A704="","",IF(OFFSET(Relatórios!$K$1,ROW()-1,)=0,"",OFFSET(Relatórios!$K$1,ROW()-1,)))</f>
        <v/>
      </c>
    </row>
    <row r="705" spans="1:5" x14ac:dyDescent="0.25">
      <c r="A705" t="str">
        <f ca="1">SUBSTITUTE(OFFSET(Relatórios!$A$1,ROW()-1,),"-","_")</f>
        <v/>
      </c>
      <c r="B705" t="str">
        <f ca="1">IF(OFFSET(Relatórios!$H$1,ROW()-1,)=0,"",OFFSET(Relatórios!$H$1,ROW()-1,))</f>
        <v/>
      </c>
      <c r="C705" t="str">
        <f ca="1">IF(B705="","",OFFSET(Relatórios!$G$1,ROW()-1,)&amp;"º "&amp;B705)</f>
        <v/>
      </c>
      <c r="D705" t="str">
        <f ca="1">IF(C705="","",IF(YEAR(OFFSET(Relatórios!$I$1,ROW()-1,))=YEAR(OFFSET(Relatórios!$J$1,ROW()-1,)),YEAR(OFFSET(Relatórios!$J$1,ROW()-1,)),YEAR(OFFSET(Relatórios!$I$1,ROW()-1,))&amp;"/"&amp;YEAR(OFFSET(Relatórios!$J$1,ROW()-1,)))&amp;"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5" s="211" t="str">
        <f ca="1">IF(A705="","",IF(OFFSET(Relatórios!$K$1,ROW()-1,)=0,"",OFFSET(Relatórios!$K$1,ROW()-1,)))</f>
        <v/>
      </c>
    </row>
    <row r="706" spans="1:5" x14ac:dyDescent="0.25">
      <c r="A706" t="str">
        <f ca="1">SUBSTITUTE(OFFSET(Relatórios!$A$1,ROW()-1,),"-","_")</f>
        <v/>
      </c>
      <c r="B706" t="str">
        <f ca="1">IF(OFFSET(Relatórios!$H$1,ROW()-1,)=0,"",OFFSET(Relatórios!$H$1,ROW()-1,))</f>
        <v/>
      </c>
      <c r="C706" t="str">
        <f ca="1">IF(B706="","",OFFSET(Relatórios!$G$1,ROW()-1,)&amp;"º "&amp;B706)</f>
        <v/>
      </c>
      <c r="D706" t="str">
        <f ca="1">IF(C706="","",IF(YEAR(OFFSET(Relatórios!$I$1,ROW()-1,))=YEAR(OFFSET(Relatórios!$J$1,ROW()-1,)),YEAR(OFFSET(Relatórios!$J$1,ROW()-1,)),YEAR(OFFSET(Relatórios!$I$1,ROW()-1,))&amp;"/"&amp;YEAR(OFFSET(Relatórios!$J$1,ROW()-1,)))&amp;"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6" s="211" t="str">
        <f ca="1">IF(A706="","",IF(OFFSET(Relatórios!$K$1,ROW()-1,)=0,"",OFFSET(Relatórios!$K$1,ROW()-1,)))</f>
        <v/>
      </c>
    </row>
    <row r="707" spans="1:5" x14ac:dyDescent="0.25">
      <c r="A707" t="str">
        <f ca="1">SUBSTITUTE(OFFSET(Relatórios!$A$1,ROW()-1,),"-","_")</f>
        <v/>
      </c>
      <c r="B707" t="str">
        <f ca="1">IF(OFFSET(Relatórios!$H$1,ROW()-1,)=0,"",OFFSET(Relatórios!$H$1,ROW()-1,))</f>
        <v/>
      </c>
      <c r="C707" t="str">
        <f ca="1">IF(B707="","",OFFSET(Relatórios!$G$1,ROW()-1,)&amp;"º "&amp;B707)</f>
        <v/>
      </c>
      <c r="D707" t="str">
        <f ca="1">IF(C707="","",IF(YEAR(OFFSET(Relatórios!$I$1,ROW()-1,))=YEAR(OFFSET(Relatórios!$J$1,ROW()-1,)),YEAR(OFFSET(Relatórios!$J$1,ROW()-1,)),YEAR(OFFSET(Relatórios!$I$1,ROW()-1,))&amp;"/"&amp;YEAR(OFFSET(Relatórios!$J$1,ROW()-1,)))&amp;"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7" s="211" t="str">
        <f ca="1">IF(A707="","",IF(OFFSET(Relatórios!$K$1,ROW()-1,)=0,"",OFFSET(Relatórios!$K$1,ROW()-1,)))</f>
        <v/>
      </c>
    </row>
    <row r="708" spans="1:5" x14ac:dyDescent="0.25">
      <c r="A708" t="str">
        <f ca="1">SUBSTITUTE(OFFSET(Relatórios!$A$1,ROW()-1,),"-","_")</f>
        <v/>
      </c>
      <c r="B708" t="str">
        <f ca="1">IF(OFFSET(Relatórios!$H$1,ROW()-1,)=0,"",OFFSET(Relatórios!$H$1,ROW()-1,))</f>
        <v/>
      </c>
      <c r="C708" t="str">
        <f ca="1">IF(B708="","",OFFSET(Relatórios!$G$1,ROW()-1,)&amp;"º "&amp;B708)</f>
        <v/>
      </c>
      <c r="D708" t="str">
        <f ca="1">IF(C708="","",IF(YEAR(OFFSET(Relatórios!$I$1,ROW()-1,))=YEAR(OFFSET(Relatórios!$J$1,ROW()-1,)),YEAR(OFFSET(Relatórios!$J$1,ROW()-1,)),YEAR(OFFSET(Relatórios!$I$1,ROW()-1,))&amp;"/"&amp;YEAR(OFFSET(Relatórios!$J$1,ROW()-1,)))&amp;"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8" s="211" t="str">
        <f ca="1">IF(A708="","",IF(OFFSET(Relatórios!$K$1,ROW()-1,)=0,"",OFFSET(Relatórios!$K$1,ROW()-1,)))</f>
        <v/>
      </c>
    </row>
    <row r="709" spans="1:5" x14ac:dyDescent="0.25">
      <c r="A709" t="str">
        <f ca="1">SUBSTITUTE(OFFSET(Relatórios!$A$1,ROW()-1,),"-","_")</f>
        <v/>
      </c>
      <c r="B709" t="str">
        <f ca="1">IF(OFFSET(Relatórios!$H$1,ROW()-1,)=0,"",OFFSET(Relatórios!$H$1,ROW()-1,))</f>
        <v/>
      </c>
      <c r="C709" t="str">
        <f ca="1">IF(B709="","",OFFSET(Relatórios!$G$1,ROW()-1,)&amp;"º "&amp;B709)</f>
        <v/>
      </c>
      <c r="D709" t="str">
        <f ca="1">IF(C709="","",IF(YEAR(OFFSET(Relatórios!$I$1,ROW()-1,))=YEAR(OFFSET(Relatórios!$J$1,ROW()-1,)),YEAR(OFFSET(Relatórios!$J$1,ROW()-1,)),YEAR(OFFSET(Relatórios!$I$1,ROW()-1,))&amp;"/"&amp;YEAR(OFFSET(Relatórios!$J$1,ROW()-1,)))&amp;"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9" s="211" t="str">
        <f ca="1">IF(A709="","",IF(OFFSET(Relatórios!$K$1,ROW()-1,)=0,"",OFFSET(Relatórios!$K$1,ROW()-1,)))</f>
        <v/>
      </c>
    </row>
    <row r="710" spans="1:5" x14ac:dyDescent="0.25">
      <c r="A710" t="str">
        <f ca="1">SUBSTITUTE(OFFSET(Relatórios!$A$1,ROW()-1,),"-","_")</f>
        <v/>
      </c>
      <c r="B710" t="str">
        <f ca="1">IF(OFFSET(Relatórios!$H$1,ROW()-1,)=0,"",OFFSET(Relatórios!$H$1,ROW()-1,))</f>
        <v/>
      </c>
      <c r="C710" t="str">
        <f ca="1">IF(B710="","",OFFSET(Relatórios!$G$1,ROW()-1,)&amp;"º "&amp;B710)</f>
        <v/>
      </c>
      <c r="D710" t="str">
        <f ca="1">IF(C710="","",IF(YEAR(OFFSET(Relatórios!$I$1,ROW()-1,))=YEAR(OFFSET(Relatórios!$J$1,ROW()-1,)),YEAR(OFFSET(Relatórios!$J$1,ROW()-1,)),YEAR(OFFSET(Relatórios!$I$1,ROW()-1,))&amp;"/"&amp;YEAR(OFFSET(Relatórios!$J$1,ROW()-1,)))&amp;"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0" s="211" t="str">
        <f ca="1">IF(A710="","",IF(OFFSET(Relatórios!$K$1,ROW()-1,)=0,"",OFFSET(Relatórios!$K$1,ROW()-1,)))</f>
        <v/>
      </c>
    </row>
    <row r="711" spans="1:5" x14ac:dyDescent="0.25">
      <c r="A711" t="str">
        <f ca="1">SUBSTITUTE(OFFSET(Relatórios!$A$1,ROW()-1,),"-","_")</f>
        <v/>
      </c>
      <c r="B711" t="str">
        <f ca="1">IF(OFFSET(Relatórios!$H$1,ROW()-1,)=0,"",OFFSET(Relatórios!$H$1,ROW()-1,))</f>
        <v/>
      </c>
      <c r="C711" t="str">
        <f ca="1">IF(B711="","",OFFSET(Relatórios!$G$1,ROW()-1,)&amp;"º "&amp;B711)</f>
        <v/>
      </c>
      <c r="D711" t="str">
        <f ca="1">IF(C711="","",IF(YEAR(OFFSET(Relatórios!$I$1,ROW()-1,))=YEAR(OFFSET(Relatórios!$J$1,ROW()-1,)),YEAR(OFFSET(Relatórios!$J$1,ROW()-1,)),YEAR(OFFSET(Relatórios!$I$1,ROW()-1,))&amp;"/"&amp;YEAR(OFFSET(Relatórios!$J$1,ROW()-1,)))&amp;"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1" s="211" t="str">
        <f ca="1">IF(A711="","",IF(OFFSET(Relatórios!$K$1,ROW()-1,)=0,"",OFFSET(Relatórios!$K$1,ROW()-1,)))</f>
        <v/>
      </c>
    </row>
    <row r="712" spans="1:5" x14ac:dyDescent="0.25">
      <c r="A712" t="str">
        <f ca="1">SUBSTITUTE(OFFSET(Relatórios!$A$1,ROW()-1,),"-","_")</f>
        <v/>
      </c>
      <c r="B712" t="str">
        <f ca="1">IF(OFFSET(Relatórios!$H$1,ROW()-1,)=0,"",OFFSET(Relatórios!$H$1,ROW()-1,))</f>
        <v/>
      </c>
      <c r="C712" t="str">
        <f ca="1">IF(B712="","",OFFSET(Relatórios!$G$1,ROW()-1,)&amp;"º "&amp;B712)</f>
        <v/>
      </c>
      <c r="D712" t="str">
        <f ca="1">IF(C712="","",IF(YEAR(OFFSET(Relatórios!$I$1,ROW()-1,))=YEAR(OFFSET(Relatórios!$J$1,ROW()-1,)),YEAR(OFFSET(Relatórios!$J$1,ROW()-1,)),YEAR(OFFSET(Relatórios!$I$1,ROW()-1,))&amp;"/"&amp;YEAR(OFFSET(Relatórios!$J$1,ROW()-1,)))&amp;"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2" s="211" t="str">
        <f ca="1">IF(A712="","",IF(OFFSET(Relatórios!$K$1,ROW()-1,)=0,"",OFFSET(Relatórios!$K$1,ROW()-1,)))</f>
        <v/>
      </c>
    </row>
    <row r="713" spans="1:5" x14ac:dyDescent="0.25">
      <c r="A713" t="str">
        <f ca="1">SUBSTITUTE(OFFSET(Relatórios!$A$1,ROW()-1,),"-","_")</f>
        <v/>
      </c>
      <c r="B713" t="str">
        <f ca="1">IF(OFFSET(Relatórios!$H$1,ROW()-1,)=0,"",OFFSET(Relatórios!$H$1,ROW()-1,))</f>
        <v/>
      </c>
      <c r="C713" t="str">
        <f ca="1">IF(B713="","",OFFSET(Relatórios!$G$1,ROW()-1,)&amp;"º "&amp;B713)</f>
        <v/>
      </c>
      <c r="D713" t="str">
        <f ca="1">IF(C713="","",IF(YEAR(OFFSET(Relatórios!$I$1,ROW()-1,))=YEAR(OFFSET(Relatórios!$J$1,ROW()-1,)),YEAR(OFFSET(Relatórios!$J$1,ROW()-1,)),YEAR(OFFSET(Relatórios!$I$1,ROW()-1,))&amp;"/"&amp;YEAR(OFFSET(Relatórios!$J$1,ROW()-1,)))&amp;"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3" s="211" t="str">
        <f ca="1">IF(A713="","",IF(OFFSET(Relatórios!$K$1,ROW()-1,)=0,"",OFFSET(Relatórios!$K$1,ROW()-1,)))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7" ma:contentTypeDescription="Crie um novo documento." ma:contentTypeScope="" ma:versionID="f6771e9c08c2d9df39dd7d197c8b6a85">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503dfcee509e313616a7b990a35f0e81"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0CFFAA-08AD-48F0-8797-F449493F9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BD4DE8-92A1-4712-8EBB-C093847E7E99}">
  <ds:schemaRefs>
    <ds:schemaRef ds:uri="http://schemas.microsoft.com/office/2006/metadata/properties"/>
    <ds:schemaRef ds:uri="http://schemas.microsoft.com/office/infopath/2007/PartnerControls"/>
    <ds:schemaRef ds:uri="b91e7f20-fe0a-487d-91a9-605ac1c64acf"/>
    <ds:schemaRef ds:uri="6f4338ef-addb-4c87-aefe-1895241b335f"/>
  </ds:schemaRefs>
</ds:datastoreItem>
</file>

<file path=customXml/itemProps3.xml><?xml version="1.0" encoding="utf-8"?>
<ds:datastoreItem xmlns:ds="http://schemas.openxmlformats.org/officeDocument/2006/customXml" ds:itemID="{5C4D7F74-6489-49B5-AF1C-7ECEA397D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cp:lastModifiedBy>
  <cp:revision/>
  <dcterms:created xsi:type="dcterms:W3CDTF">2021-12-21T11:16:45Z</dcterms:created>
  <dcterms:modified xsi:type="dcterms:W3CDTF">2024-05-03T14:39:46Z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