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210" windowWidth="13395" windowHeight="7560" tabRatio="811" activeTab="5"/>
  </bookViews>
  <sheets>
    <sheet name="Cover" sheetId="2" r:id="rId1"/>
    <sheet name="Test case List" sheetId="1" r:id="rId2"/>
    <sheet name="Vacxin" sheetId="3" r:id="rId3"/>
    <sheet name="Layout Vacxin" sheetId="9" r:id="rId4"/>
    <sheet name="CTVacxin" sheetId="18" r:id="rId5"/>
    <sheet name="Loại Vacxin" sheetId="4" r:id="rId6"/>
    <sheet name="Layout LoaiVacxin" sheetId="11" r:id="rId7"/>
    <sheet name="Quản lý Khách hàng" sheetId="5" r:id="rId8"/>
    <sheet name="Layout Quản lý khách hàng" sheetId="12" r:id="rId9"/>
    <sheet name="Quản lý tiêm chủng" sheetId="6" r:id="rId10"/>
    <sheet name="Layout Quản lý tiêm chủng" sheetId="13" r:id="rId11"/>
    <sheet name="Quản lý tiêm chủng(Khách Hàng)" sheetId="7" r:id="rId12"/>
    <sheet name="Đăng nhập" sheetId="8" r:id="rId13"/>
    <sheet name="Layout Đăng nhập" sheetId="15" r:id="rId14"/>
    <sheet name="Thống kê- Báo Cáo" sheetId="10" r:id="rId15"/>
    <sheet name="Layout Thống kê" sheetId="14" r:id="rId16"/>
    <sheet name="Đăng kí" sheetId="16" r:id="rId17"/>
    <sheet name="Layout Đăng kí" sheetId="17" r:id="rId18"/>
    <sheet name="Sheet1" sheetId="19" r:id="rId19"/>
  </sheets>
  <externalReferences>
    <externalReference r:id="rId20"/>
  </externalReferences>
  <calcPr calcId="145621"/>
</workbook>
</file>

<file path=xl/calcChain.xml><?xml version="1.0" encoding="utf-8"?>
<calcChain xmlns="http://schemas.openxmlformats.org/spreadsheetml/2006/main">
  <c r="A47" i="4" l="1"/>
  <c r="A46" i="4"/>
  <c r="A45" i="4"/>
  <c r="A44" i="4"/>
  <c r="A43" i="4"/>
  <c r="A42" i="4"/>
  <c r="A41" i="4"/>
  <c r="A40" i="4"/>
  <c r="A30" i="4"/>
  <c r="A21" i="4"/>
  <c r="A19" i="4"/>
  <c r="A17" i="4"/>
  <c r="A16" i="4"/>
  <c r="A100" i="6" l="1"/>
  <c r="A99" i="6"/>
  <c r="A98" i="6"/>
  <c r="A97" i="6"/>
  <c r="A96" i="6"/>
  <c r="A95" i="6"/>
  <c r="A94" i="6"/>
  <c r="A93" i="6"/>
  <c r="A92" i="6"/>
  <c r="A91" i="6"/>
  <c r="A90" i="6"/>
  <c r="A87" i="6"/>
  <c r="A88" i="6"/>
  <c r="A86" i="6"/>
  <c r="A79" i="6"/>
  <c r="A78" i="6"/>
  <c r="A77" i="6"/>
  <c r="A52" i="5" l="1"/>
  <c r="A53" i="5"/>
  <c r="A92" i="18" l="1"/>
  <c r="A82" i="18"/>
  <c r="A83" i="18"/>
  <c r="A84" i="18"/>
  <c r="A85" i="18"/>
  <c r="A86" i="18"/>
  <c r="A87" i="18"/>
  <c r="A88" i="18"/>
  <c r="A89" i="18"/>
  <c r="A90" i="18"/>
  <c r="A81" i="18"/>
  <c r="A72" i="18"/>
  <c r="A73" i="18"/>
  <c r="A74" i="18"/>
  <c r="A75" i="18"/>
  <c r="A76" i="18"/>
  <c r="A77" i="18"/>
  <c r="A78" i="18"/>
  <c r="A79" i="18"/>
  <c r="A66" i="18"/>
  <c r="A67" i="18"/>
  <c r="A68" i="18"/>
  <c r="A69" i="18"/>
  <c r="A70" i="18"/>
  <c r="A71" i="18"/>
  <c r="A65" i="18"/>
  <c r="A55" i="18"/>
  <c r="A56" i="18"/>
  <c r="A57" i="18"/>
  <c r="A58" i="18"/>
  <c r="A59" i="18"/>
  <c r="A60" i="18"/>
  <c r="A61" i="18"/>
  <c r="A62" i="18"/>
  <c r="A63" i="18"/>
  <c r="A54" i="18"/>
  <c r="A39" i="18"/>
  <c r="A40" i="18"/>
  <c r="A41" i="18"/>
  <c r="A42" i="18"/>
  <c r="A43" i="18"/>
  <c r="A44" i="18"/>
  <c r="A45" i="18"/>
  <c r="A46" i="18"/>
  <c r="A47" i="18"/>
  <c r="A48" i="18"/>
  <c r="A49" i="18"/>
  <c r="A50" i="18"/>
  <c r="A51" i="18"/>
  <c r="A52" i="18"/>
  <c r="A38" i="18"/>
  <c r="A30" i="18"/>
  <c r="A31" i="18"/>
  <c r="A32" i="18"/>
  <c r="A33" i="18"/>
  <c r="A34" i="18"/>
  <c r="A35" i="18"/>
  <c r="A36" i="18"/>
  <c r="A29" i="18"/>
  <c r="A24" i="18"/>
  <c r="A25" i="18"/>
  <c r="A26" i="18"/>
  <c r="A27" i="18"/>
  <c r="A23" i="18"/>
  <c r="A10" i="18"/>
  <c r="A11" i="18"/>
  <c r="A12" i="18"/>
  <c r="A13" i="18"/>
  <c r="A14" i="18"/>
  <c r="A15" i="18"/>
  <c r="A16" i="18"/>
  <c r="A9" i="18"/>
  <c r="A85" i="3" l="1"/>
  <c r="A86" i="3"/>
  <c r="A87" i="3"/>
  <c r="A88" i="3"/>
  <c r="A57" i="3"/>
  <c r="A58" i="3"/>
  <c r="A59" i="3"/>
  <c r="E5" i="18" l="1"/>
  <c r="C5" i="18" s="1"/>
  <c r="A24" i="16"/>
  <c r="A25" i="16"/>
  <c r="A26" i="16"/>
  <c r="A21" i="16"/>
  <c r="A23" i="16"/>
  <c r="A27" i="16"/>
  <c r="A22" i="16"/>
  <c r="A18" i="16"/>
  <c r="A17" i="16"/>
  <c r="A12" i="16"/>
  <c r="A13" i="16"/>
  <c r="A14" i="16"/>
  <c r="A15" i="16"/>
  <c r="A16" i="16"/>
  <c r="A19" i="16"/>
  <c r="A11" i="16"/>
  <c r="A10" i="16"/>
  <c r="D6" i="16"/>
  <c r="B6" i="16"/>
  <c r="A6" i="16"/>
  <c r="A9" i="3"/>
  <c r="E6" i="16" l="1"/>
  <c r="C6" i="16" s="1"/>
  <c r="A69" i="5"/>
  <c r="A63" i="5"/>
  <c r="A64" i="5"/>
  <c r="A65" i="5"/>
  <c r="A66" i="5"/>
  <c r="A67" i="5"/>
  <c r="A62" i="5"/>
  <c r="A54" i="5"/>
  <c r="A55" i="5"/>
  <c r="A56" i="5"/>
  <c r="A57" i="5"/>
  <c r="A58" i="5"/>
  <c r="A59" i="5"/>
  <c r="A60" i="5"/>
  <c r="A50" i="5"/>
  <c r="A46" i="5"/>
  <c r="A47" i="5"/>
  <c r="A48" i="5"/>
  <c r="A49" i="5"/>
  <c r="A45" i="5"/>
  <c r="A37" i="5"/>
  <c r="A38" i="5"/>
  <c r="A39" i="5"/>
  <c r="A40" i="5"/>
  <c r="A41" i="5"/>
  <c r="A42" i="5"/>
  <c r="A43" i="5"/>
  <c r="A36" i="5"/>
  <c r="A34" i="5"/>
  <c r="A31" i="5"/>
  <c r="A32" i="5"/>
  <c r="A33" i="5"/>
  <c r="A30" i="5"/>
  <c r="A27" i="5"/>
  <c r="A28" i="5"/>
  <c r="A26" i="5"/>
  <c r="A19" i="5"/>
  <c r="A11" i="5"/>
  <c r="A12" i="5"/>
  <c r="A13" i="5"/>
  <c r="A14" i="5"/>
  <c r="A15" i="5"/>
  <c r="A16" i="5"/>
  <c r="A17" i="5"/>
  <c r="A18" i="5"/>
  <c r="A10" i="5"/>
  <c r="A23" i="10"/>
  <c r="A19" i="10"/>
  <c r="A15" i="10"/>
  <c r="A11" i="10"/>
  <c r="A8" i="10"/>
  <c r="A17" i="8" l="1"/>
  <c r="A18" i="8"/>
  <c r="A19" i="8"/>
  <c r="A16" i="8"/>
  <c r="A14" i="8"/>
  <c r="A13" i="8" l="1"/>
  <c r="A12" i="8"/>
  <c r="D8" i="8"/>
  <c r="B8" i="8"/>
  <c r="A8" i="8"/>
  <c r="A20" i="7"/>
  <c r="E6" i="7" s="1"/>
  <c r="A18" i="7"/>
  <c r="A17" i="7"/>
  <c r="A10" i="7"/>
  <c r="D6" i="7"/>
  <c r="B6" i="7"/>
  <c r="A6" i="7"/>
  <c r="A66" i="6"/>
  <c r="A67" i="6"/>
  <c r="A68" i="6"/>
  <c r="A69" i="6"/>
  <c r="A70" i="6"/>
  <c r="A71" i="6"/>
  <c r="A72" i="6"/>
  <c r="A73" i="6"/>
  <c r="A74" i="6"/>
  <c r="A75" i="6"/>
  <c r="A65" i="6"/>
  <c r="A63" i="6"/>
  <c r="A62" i="6"/>
  <c r="A57" i="6"/>
  <c r="A52" i="6"/>
  <c r="A53" i="6"/>
  <c r="A54" i="6"/>
  <c r="A55" i="6"/>
  <c r="A56" i="6"/>
  <c r="A49" i="6"/>
  <c r="A50" i="6"/>
  <c r="A51" i="6"/>
  <c r="A48" i="6"/>
  <c r="A45" i="6"/>
  <c r="A46" i="6"/>
  <c r="A42" i="6"/>
  <c r="A43" i="6"/>
  <c r="A44" i="6"/>
  <c r="A41" i="6"/>
  <c r="A39" i="6"/>
  <c r="A38" i="6"/>
  <c r="A36" i="6"/>
  <c r="D6" i="6"/>
  <c r="B6" i="6"/>
  <c r="A6" i="6"/>
  <c r="E6" i="6" l="1"/>
  <c r="C6" i="6" s="1"/>
  <c r="E8" i="8"/>
  <c r="C8" i="8" s="1"/>
  <c r="C6" i="7"/>
  <c r="D6" i="5"/>
  <c r="B6" i="5"/>
  <c r="A6" i="5"/>
  <c r="A9" i="4"/>
  <c r="A10" i="4" s="1"/>
  <c r="A11" i="4"/>
  <c r="A38" i="4"/>
  <c r="A37" i="4"/>
  <c r="A35" i="4"/>
  <c r="A34" i="4"/>
  <c r="A32" i="4"/>
  <c r="A31" i="4"/>
  <c r="A29" i="4"/>
  <c r="A28" i="4"/>
  <c r="A26" i="4"/>
  <c r="A25" i="4"/>
  <c r="A23" i="4"/>
  <c r="A22" i="4"/>
  <c r="A20" i="4"/>
  <c r="A15" i="4"/>
  <c r="A14" i="4"/>
  <c r="D5" i="4"/>
  <c r="B5" i="4"/>
  <c r="A5" i="4"/>
  <c r="A94" i="3"/>
  <c r="A92" i="3"/>
  <c r="A90" i="3"/>
  <c r="A91" i="3"/>
  <c r="A84" i="3"/>
  <c r="A89" i="3"/>
  <c r="A83" i="3"/>
  <c r="A82" i="3"/>
  <c r="A80" i="3"/>
  <c r="A78" i="3"/>
  <c r="A79" i="3"/>
  <c r="A76" i="3"/>
  <c r="A77" i="3"/>
  <c r="A73" i="3"/>
  <c r="A74" i="3"/>
  <c r="A75" i="3"/>
  <c r="A67" i="3"/>
  <c r="A68" i="3"/>
  <c r="A69" i="3"/>
  <c r="A70" i="3"/>
  <c r="A71" i="3"/>
  <c r="A72" i="3"/>
  <c r="A66" i="3"/>
  <c r="A55" i="3"/>
  <c r="A56" i="3"/>
  <c r="A60" i="3"/>
  <c r="A52" i="3"/>
  <c r="A46" i="3"/>
  <c r="A47" i="3"/>
  <c r="A48" i="3"/>
  <c r="A49" i="3"/>
  <c r="A50" i="3"/>
  <c r="A51" i="3"/>
  <c r="A39" i="3"/>
  <c r="A40" i="3"/>
  <c r="A41" i="3"/>
  <c r="A42" i="3"/>
  <c r="A43" i="3"/>
  <c r="A44" i="3"/>
  <c r="A45" i="3"/>
  <c r="A38" i="3"/>
  <c r="A64" i="3"/>
  <c r="E5" i="4" l="1"/>
  <c r="C5" i="4" s="1"/>
  <c r="E6" i="5"/>
  <c r="C6" i="5" s="1"/>
  <c r="A62" i="3"/>
  <c r="A63" i="3"/>
  <c r="A61" i="3"/>
  <c r="A54" i="3"/>
  <c r="A34" i="3"/>
  <c r="A35" i="3"/>
  <c r="A36" i="3"/>
  <c r="A30" i="3"/>
  <c r="A31" i="3"/>
  <c r="A32" i="3"/>
  <c r="A33" i="3"/>
  <c r="A29" i="3"/>
  <c r="A23" i="3"/>
  <c r="A24" i="3"/>
  <c r="A25" i="3"/>
  <c r="A26" i="3"/>
  <c r="A27" i="3"/>
  <c r="A16" i="3"/>
  <c r="A10" i="3"/>
  <c r="A11" i="3"/>
  <c r="A12" i="3"/>
  <c r="A13" i="3"/>
  <c r="A14" i="3"/>
  <c r="A15" i="3"/>
  <c r="E5" i="3" l="1"/>
  <c r="C5" i="3" s="1"/>
</calcChain>
</file>

<file path=xl/comments1.xml><?xml version="1.0" encoding="utf-8"?>
<comments xmlns="http://schemas.openxmlformats.org/spreadsheetml/2006/main">
  <authors>
    <author/>
  </authors>
  <commentList>
    <comment ref="F7" authorId="0">
      <text>
        <r>
          <rPr>
            <b/>
            <sz val="8"/>
            <color indexed="8"/>
            <rFont val="Times New Roman"/>
            <family val="1"/>
          </rPr>
          <t xml:space="preserve">Pass
Fail
Untested
N/A
</t>
        </r>
      </text>
    </comment>
  </commentList>
</comments>
</file>

<file path=xl/comments2.xml><?xml version="1.0" encoding="utf-8"?>
<comments xmlns="http://schemas.openxmlformats.org/spreadsheetml/2006/main">
  <authors>
    <author/>
  </authors>
  <commentList>
    <comment ref="F8" authorId="0">
      <text>
        <r>
          <rPr>
            <b/>
            <sz val="8"/>
            <color indexed="8"/>
            <rFont val="Times New Roman"/>
            <family val="1"/>
          </rPr>
          <t xml:space="preserve">Pass
Fail
Untested
N/A
</t>
        </r>
      </text>
    </comment>
  </commentList>
</comments>
</file>

<file path=xl/comments3.xml><?xml version="1.0" encoding="utf-8"?>
<comments xmlns="http://schemas.openxmlformats.org/spreadsheetml/2006/main">
  <authors>
    <author/>
  </authors>
  <commentList>
    <comment ref="F8" authorId="0">
      <text>
        <r>
          <rPr>
            <b/>
            <sz val="8"/>
            <color indexed="8"/>
            <rFont val="Times New Roman"/>
            <family val="1"/>
          </rPr>
          <t xml:space="preserve">Pass
Fail
Untested
N/A
</t>
        </r>
      </text>
    </comment>
  </commentList>
</comments>
</file>

<file path=xl/comments4.xml><?xml version="1.0" encoding="utf-8"?>
<comments xmlns="http://schemas.openxmlformats.org/spreadsheetml/2006/main">
  <authors>
    <author/>
  </authors>
  <commentList>
    <comment ref="F8" authorId="0">
      <text>
        <r>
          <rPr>
            <b/>
            <sz val="8"/>
            <color indexed="8"/>
            <rFont val="Times New Roman"/>
            <family val="1"/>
          </rPr>
          <t xml:space="preserve">Pass
Fail
Untested
N/A
</t>
        </r>
      </text>
    </comment>
  </commentList>
</comments>
</file>

<file path=xl/comments5.xml><?xml version="1.0" encoding="utf-8"?>
<comments xmlns="http://schemas.openxmlformats.org/spreadsheetml/2006/main">
  <authors>
    <author/>
  </authors>
  <commentList>
    <comment ref="F10" authorId="0">
      <text>
        <r>
          <rPr>
            <b/>
            <sz val="8"/>
            <color indexed="8"/>
            <rFont val="Times New Roman"/>
            <family val="1"/>
          </rPr>
          <t xml:space="preserve">Pass
Fail
Untested
N/A
</t>
        </r>
      </text>
    </comment>
  </commentList>
</comments>
</file>

<file path=xl/comments6.xml><?xml version="1.0" encoding="utf-8"?>
<comments xmlns="http://schemas.openxmlformats.org/spreadsheetml/2006/main">
  <authors>
    <author/>
  </authors>
  <commentList>
    <comment ref="F8" authorId="0">
      <text>
        <r>
          <rPr>
            <b/>
            <sz val="8"/>
            <color indexed="8"/>
            <rFont val="Times New Roman"/>
            <family val="1"/>
          </rPr>
          <t xml:space="preserve">Pass
Fail
Untested
N/A
</t>
        </r>
      </text>
    </comment>
  </commentList>
</comments>
</file>

<file path=xl/sharedStrings.xml><?xml version="1.0" encoding="utf-8"?>
<sst xmlns="http://schemas.openxmlformats.org/spreadsheetml/2006/main" count="1252" uniqueCount="705">
  <si>
    <t>TEST CASE LIST</t>
  </si>
  <si>
    <t>Project Name</t>
  </si>
  <si>
    <t>Project Code</t>
  </si>
  <si>
    <t>&lt;Project Code&gt;</t>
  </si>
  <si>
    <t>Test Environment Setup Description</t>
  </si>
  <si>
    <t>Function Name</t>
  </si>
  <si>
    <t>Sheet Name</t>
  </si>
  <si>
    <t>Description</t>
  </si>
  <si>
    <t>Pre-Condition</t>
  </si>
  <si>
    <t>TEST CASE</t>
  </si>
  <si>
    <t>Creator</t>
  </si>
  <si>
    <t>Reviewer/Approver</t>
  </si>
  <si>
    <t>Document Code</t>
  </si>
  <si>
    <t>&lt;Project Code&gt;_XXX_vx.x</t>
  </si>
  <si>
    <t>Issue Date</t>
  </si>
  <si>
    <t>Version</t>
  </si>
  <si>
    <t>Record of change</t>
  </si>
  <si>
    <t>Effective Date</t>
  </si>
  <si>
    <t>Change Item</t>
  </si>
  <si>
    <t>*A,D,M</t>
  </si>
  <si>
    <t>Change description</t>
  </si>
  <si>
    <t>Reference</t>
  </si>
  <si>
    <t>&lt;Date when these changes are effective&gt;</t>
  </si>
  <si>
    <t>&lt;List of documents which are referred in this version.&gt;</t>
  </si>
  <si>
    <t>Module Code</t>
  </si>
  <si>
    <t>Test requirement</t>
  </si>
  <si>
    <t>Tester</t>
  </si>
  <si>
    <t>Pass</t>
  </si>
  <si>
    <t>Fail</t>
  </si>
  <si>
    <t>Untested</t>
  </si>
  <si>
    <t>N/A</t>
  </si>
  <si>
    <t>Number of Test cases</t>
  </si>
  <si>
    <t>ID</t>
  </si>
  <si>
    <t>Test Case Description</t>
  </si>
  <si>
    <t>Test Case Procedure</t>
  </si>
  <si>
    <t>Expected Output</t>
  </si>
  <si>
    <t>Inter-test case Dependence</t>
  </si>
  <si>
    <t>Result</t>
  </si>
  <si>
    <t>Test date</t>
  </si>
  <si>
    <t>Note</t>
  </si>
  <si>
    <t>Status = enable.</t>
  </si>
  <si>
    <t xml:space="preserve">
</t>
  </si>
  <si>
    <t>[Danh sách] Grid</t>
  </si>
  <si>
    <t>Status = Read only.
Định dang: 10 dòng trên một trang</t>
  </si>
  <si>
    <t>Status = enable.
Default = blank.</t>
  </si>
  <si>
    <t>[Thêm] button</t>
  </si>
  <si>
    <t>[TrangChủ] menuitem</t>
  </si>
  <si>
    <t>[Loại Vacxin] menuitem</t>
  </si>
  <si>
    <t>[Vacxin] menuitem</t>
  </si>
  <si>
    <t>[Quản lý khách hàng] menuitem</t>
  </si>
  <si>
    <t>[Quản lý tiêm chủng] menuitem</t>
  </si>
  <si>
    <t>[Thống Kê -Báo cáo] menuitem</t>
  </si>
  <si>
    <t>[Login] menuitem</t>
  </si>
  <si>
    <t>[Mã vacxin] column</t>
  </si>
  <si>
    <t>[Tên Vacxin] column</t>
  </si>
  <si>
    <t>[Mã loại vacxin] column</t>
  </si>
  <si>
    <t>[Tuổi tối thiểu] column</t>
  </si>
  <si>
    <t>[Tuổi tối đa] column</t>
  </si>
  <si>
    <t>[Số mũi] column</t>
  </si>
  <si>
    <t>Lấy dữ liệu ở trong cột MaVacxin trong bảng Vacxin</t>
  </si>
  <si>
    <t>Lấy dữ liệu ở trong cột TenVacxin trong bangVacxin</t>
  </si>
  <si>
    <t>Lấy dữ liệu ở trong cột MaLoaiVacxin trong bang Vacxin</t>
  </si>
  <si>
    <t>Lấy dữ liệu ở trong cột TuoiToiThieu trong bang Vacxin</t>
  </si>
  <si>
    <t>Lấy dữ liệu ở trong cột TuoiToiDa trong bang Vacxin</t>
  </si>
  <si>
    <t>Lấy dữ liệu ở trong cột SoMui trong bang Vacxin</t>
  </si>
  <si>
    <t>[Sửa] Link</t>
  </si>
  <si>
    <t>[Xóa] Link</t>
  </si>
  <si>
    <t>Chức năng - Tìm kiếm Vacxin</t>
  </si>
  <si>
    <t>Mở màn hình Vacxin</t>
  </si>
  <si>
    <t>Nhấn chọn [Vacxin] ở MenuItem</t>
  </si>
  <si>
    <t>Hiển thị giao diện Vacxin</t>
  </si>
  <si>
    <t>Tại màn hình Vacxin
1. Nhập vào tên loại hàng với dữ liệu không tồn tại trong hệ thống
2. Click Button [Tìm kiếm]</t>
  </si>
  <si>
    <t>Hiển thị danh sách vacxin rỗng</t>
  </si>
  <si>
    <t>Tìm kiếm thông tin  vacxin thành công với kết quả không tìm thấy trong data</t>
  </si>
  <si>
    <t>Tìm kiếm thành công mà không input điều kiện tìm kiếm</t>
  </si>
  <si>
    <t>Hiển thị thông tin vacxin với tất cả các dữ liệu</t>
  </si>
  <si>
    <t>[Tìm kiếm] Button</t>
  </si>
  <si>
    <t>[Tên vacxin]Textbox</t>
  </si>
  <si>
    <t>Tại màn hình Vacxin
1.Nhập vào textbox "%abc"
2. Click Button [Tìm kiếm]</t>
  </si>
  <si>
    <t>Tại màn hình Vacxin
1.Nhập vào textbox "abc%"
2. Click Button [Tìm kiếm]</t>
  </si>
  <si>
    <t>Hiển thị thông tin vacxin với trường [Tên vacxin] có chứa các kí tự cuối cùng là abc</t>
  </si>
  <si>
    <t>Hiển thị thông tin vacxin với trường [Tên vacxin] có chứa các kí tự đầu tiên là abc</t>
  </si>
  <si>
    <t>Tại màn hình Vacxin
1.Nhập vào textbox "%abc%"
2. Click Button [Tìm kiếm]</t>
  </si>
  <si>
    <t>Hiển thị thông tin vacxin cới trường [Tên Vacxin] có chứa các kí tự là abc</t>
  </si>
  <si>
    <t>Chuyển sang mà hình Thêm</t>
  </si>
  <si>
    <t>Tại màn hình Vacxin 
Click Button [Thêm]</t>
  </si>
  <si>
    <t>Chuyển sang màn hình Sửa</t>
  </si>
  <si>
    <t>Tại màn hình Vacxin
Click Link [Sửa]</t>
  </si>
  <si>
    <t>Hiển thị màn hình thêm vacxin</t>
  </si>
  <si>
    <t>Hiển thị màn hình sửa vacxin</t>
  </si>
  <si>
    <t>Check GUI-Quản Lý Vacxin</t>
  </si>
  <si>
    <t>Check GUI-Màn hình Thêm</t>
  </si>
  <si>
    <t>[Mã vacxin] TextBox</t>
  </si>
  <si>
    <t>[Tên vacxin] TextBox</t>
  </si>
  <si>
    <t>[Tên loại vacxin] ComboBox</t>
  </si>
  <si>
    <t>[Tuổi Tối Thiểu] TextBox</t>
  </si>
  <si>
    <t>[Tuổi Tối Đa] TextBox</t>
  </si>
  <si>
    <t>[Số mũi] TextBox</t>
  </si>
  <si>
    <t>[Quay lại] Button</t>
  </si>
  <si>
    <t>[Thêm] Button</t>
  </si>
  <si>
    <t>Chức năng - Thêm Vacxin</t>
  </si>
  <si>
    <t>Mở màn hình Thêm Vacxin</t>
  </si>
  <si>
    <t>Nhấn chọn Button [Thêm] ở màn hình Vacxin</t>
  </si>
  <si>
    <t>Hiển thị màn hình Thêm thông tin Vacxin</t>
  </si>
  <si>
    <t xml:space="preserve">Thêm thành công vacxin mới </t>
  </si>
  <si>
    <t>1.Nhập đầy đủ thông tin ở text box và Tên vacxin không trùng với cơ sở dữ liệu
2. Click Button [Thêm]</t>
  </si>
  <si>
    <t>Thêm thành công vacxin vào cơ sở dữ liệu</t>
  </si>
  <si>
    <t>Tại màn hình Thêm
1. Nhập đầy đủ thông tin  vacxin trừ trường [Tên Vacxin]
2. Click Button [Thêm]</t>
  </si>
  <si>
    <t>Thêm vacxin thất bại với trường [Tên Vacxin] không có dữ liệu</t>
  </si>
  <si>
    <t>Hiển thị lỗi "Thiếu Thông tin"</t>
  </si>
  <si>
    <t>Thêm vacxin thất bại với trường [Tên vacxin] có trong database</t>
  </si>
  <si>
    <t>Tại màn hình Thêm
1. Nhập tên vacxin ở textbox [Tên Vacxin] đả có trong database
2. Nhập đầy đủ các thông tin ở textbox bắt buộc
3. Click Button [Thêm]</t>
  </si>
  <si>
    <t>Vacxin</t>
  </si>
  <si>
    <t>Hiển thị lỗi "Tuổi phải lớn hơn không "</t>
  </si>
  <si>
    <t>Hiển thị lỗi "Tuổi phải lớn hơn không"</t>
  </si>
  <si>
    <t>Hiển thị lỗi "Số mũi phải lơn hơn không"</t>
  </si>
  <si>
    <t>Chuyển sang màn Vacxin</t>
  </si>
  <si>
    <t>Tại màn hình Thêm
1. Click Button [Quay lại]</t>
  </si>
  <si>
    <t>Hiển thị màn hình Vacxin</t>
  </si>
  <si>
    <t>Check GUI-Màn hình Sửa</t>
  </si>
  <si>
    <t>Status = read only
Max length =10
Auto
Lấy dữ liệu ở  cột MaVacxin trong bảng Vacxin</t>
  </si>
  <si>
    <t>[Sửa] Button</t>
  </si>
  <si>
    <t>Status = readonly
Max length =10
Auto</t>
  </si>
  <si>
    <t>Chức năng - Sửa Vacxin</t>
  </si>
  <si>
    <t>Mở màn hình Sửa Vacxin</t>
  </si>
  <si>
    <t>Nhấn chọn Button [Sửa] ở màn hình Vacxin</t>
  </si>
  <si>
    <t>Hiển thị màn hình Sửa thông tin Vacxin</t>
  </si>
  <si>
    <t>Sửa vacxin thất bại với trường [Tên Vacxin] không có dữ liệu</t>
  </si>
  <si>
    <t>Sửa vacxin thất bại với trường [Tên vacxin] có trong database</t>
  </si>
  <si>
    <t>Tại màn hình Sửa
1. Nhập tên vacxin ở textbox [Tên Vacxin] đả có trong database
2. Nhập đầy đủ các thông tin ở textbox bắt buộc
3. Click Button [Sửa]</t>
  </si>
  <si>
    <t>Tại màn hình Sửa
1. Nhập đầy đủ thông tin  vacxin trừ trường [Tên Vacxin]
2. Click Button [Sửa]</t>
  </si>
  <si>
    <t>1.Nhập đầy đủ thông tin ở text box và Tên vacxin không trùng với cơ sở dữ liệu
2. Click Button [Sửa]</t>
  </si>
  <si>
    <t xml:space="preserve">Sửa thành công thông tin vacxin </t>
  </si>
  <si>
    <t>ThaoTT</t>
  </si>
  <si>
    <t>Check GUI- CTVacxin</t>
  </si>
  <si>
    <t>[Mã Lô Nhập] column</t>
  </si>
  <si>
    <t>[Mã Vacxin] column</t>
  </si>
  <si>
    <t>[Hạn Sử Dụng] column</t>
  </si>
  <si>
    <t>[Gía Bán] column</t>
  </si>
  <si>
    <t>[Xuất xứ] column</t>
  </si>
  <si>
    <t>[Số lượng] column</t>
  </si>
  <si>
    <t>Lấy dữ liệu ở trong cột MaLoNhap trong bảng CTVacxin</t>
  </si>
  <si>
    <t>Lấy dữ liệu ở trong cột MaVacxin trong bangCTVacxin</t>
  </si>
  <si>
    <t>Lấy dữ liệu ở trong cột HanSuDung trong bang CTVacxin</t>
  </si>
  <si>
    <t>Lấy dữ liệu ở trong cột GiaBan trong bang CTVacxin</t>
  </si>
  <si>
    <t>Lấy dữ liệu ở trong cột XuatXu trong bang CTVacxin</t>
  </si>
  <si>
    <t>Lấy dữ liệu ở trong cột SoLuong trong bang CTVacxin</t>
  </si>
  <si>
    <t>[Tên xuất xứ]Textbox</t>
  </si>
  <si>
    <t>Chức năng - Tìm kiếm CTVacxin</t>
  </si>
  <si>
    <t>Mở màn hình CTVacxin</t>
  </si>
  <si>
    <t>Nhấn chọn [CTVacxin] màn hình Vacxin</t>
  </si>
  <si>
    <t>Hiển thị giao diện CTVacxin</t>
  </si>
  <si>
    <t>Tìm kiếm thông tin chi tiết vacxin thành công với kết quả không tìm thấy trong data</t>
  </si>
  <si>
    <t>Tại màn hình Vacxin
1. Nhập vào tên xuất xứ với dữ liệu không tồn tại trong hệ thống
2. Click Button [Tìm kiếm]</t>
  </si>
  <si>
    <t>Tại màn hình CTVacxin
1. Không nhập dữ liệu ở textbox
2. Click Button [Tìm kiếm]</t>
  </si>
  <si>
    <t>Hiển thị thông tin chi tiết vacxin với tất cả các dữ liệu</t>
  </si>
  <si>
    <t>Tìm kiếm thành công với giá trị nhập vào là "%abc" của tường [Tên xuất xứ]</t>
  </si>
  <si>
    <t>Tìm kiếm thành công với giá trị nhập vào là "abc%" của tường [Tên xuất xứ]</t>
  </si>
  <si>
    <t>Tìm kiếm thành công với giá trị nhập vào là "%abc%" của tường [Tên xuất xứ]</t>
  </si>
  <si>
    <t>Tại màn hình CTVacxin
1.Nhập vào textbox "%abc"
2. Click Button [Tìm kiếm]</t>
  </si>
  <si>
    <t>Tại màn hình CTVacxin
1.Nhập vào textbox "abc%"
2. Click Button [Tìm kiếm]</t>
  </si>
  <si>
    <t>Tại màn hình CTVacxin
1.Nhập vào textbox "%abc%"
2. Click Button [Tìm kiếm]</t>
  </si>
  <si>
    <t>Hiển thị thông tin chi tiết vacxin với trường [Tên xuất xứ] có chứa các kí tự cuối cùng là abc</t>
  </si>
  <si>
    <t>Hiển thị thông tin chi tiết vacxin với trường [Tên xuất xứ] có chứa các kí tự đầu tiên là abc</t>
  </si>
  <si>
    <t>Hiển thị thông tin chi tiết vacxin với trường [Tên xuất xứ] có chứa các kí tự là abc</t>
  </si>
  <si>
    <t>Hiển thị màn hình sửa CTVacxin</t>
  </si>
  <si>
    <t>Hiển thị màn hình thêm CTVacxin</t>
  </si>
  <si>
    <t>Check GUI-Màn hình Thêm CTVacxin</t>
  </si>
  <si>
    <t>[Mã lô nhập] TextBox</t>
  </si>
  <si>
    <t>[Xuất xứ] TextBox</t>
  </si>
  <si>
    <t>[Số lượng] TextBox</t>
  </si>
  <si>
    <t>[Gía bán] TextBox</t>
  </si>
  <si>
    <t>[Hạn sử dụng] Datetimepicker</t>
  </si>
  <si>
    <t>Status = readonly
Default= blank
Auto</t>
  </si>
  <si>
    <t>Status = enable.
Default= blank</t>
  </si>
  <si>
    <t>Chức năng - Thêm CTVacxin</t>
  </si>
  <si>
    <t>Mở màn hình Thêm CTVacxin</t>
  </si>
  <si>
    <t>Nhấn chọn Button[Thêm] ở màn hình Vacxin</t>
  </si>
  <si>
    <t>Hiển thị màn hình Thêm thông tin CTVacxin</t>
  </si>
  <si>
    <t xml:space="preserve">Thêm thành công chi tiết vacxin mới </t>
  </si>
  <si>
    <t>Thêm thành công chi tiết vacxin vào cơ sở dữ liệu</t>
  </si>
  <si>
    <t>Thêm chi tiết vacxin thất bại với trường [Tên xuất xứ] không có dữ liệu</t>
  </si>
  <si>
    <t>Hiển thị lỗi "Gía bán phải lớn hơn không "</t>
  </si>
  <si>
    <t>Hiển thị lỗi "Số lượng phải lớn hơn không"</t>
  </si>
  <si>
    <t>Tại màn hình Thêm CTVacxin
1. Nhập đầy đủ thông tin chi tiết  vacxin trừ trường [Tên xuất xứ]
2. Click Button [Thêm]</t>
  </si>
  <si>
    <t>Tại màn hình Thêm CTVacxin
1. Click Button [Quay lại]</t>
  </si>
  <si>
    <t>Chuyển sang màn CTVacxin</t>
  </si>
  <si>
    <t>Hiển thị màn hình CTVacxin</t>
  </si>
  <si>
    <t>Chức năng - Sửa CTVacxin</t>
  </si>
  <si>
    <t>Check GUI-Màn hình Sửa CTVacxin</t>
  </si>
  <si>
    <t>Status = readonly
Max length =10
Auto
Lấy dữ liệu ở trong cột MaLoNhap trong bảng CTVacxin</t>
  </si>
  <si>
    <t>Status = enable.
Default= blank
Lấy dữ liệu ở trong cột HanSuDung trong bảng CTVacxin</t>
  </si>
  <si>
    <t>Status = enable.
Default= blank
Lấy dữ liệu ở trong cột XuatXu trong bảng CTVacxin</t>
  </si>
  <si>
    <t>Status = enable.
Default= blank
Lấy dữ liệu ở trong cột SoLuong trong bảng CTVacxin</t>
  </si>
  <si>
    <t>Status = enable.
Default= blank
Lấy dữ liệu ở trong cột GiaBan trong bảng CTVacxin</t>
  </si>
  <si>
    <t>Mở màn hình Sửa CTVacxin</t>
  </si>
  <si>
    <t>Nhấn chọn Button [Sửa] ở màn hình CTVacxin</t>
  </si>
  <si>
    <t>Hiển thị màn hình Sửa thông tin chi tiết Vacxin</t>
  </si>
  <si>
    <t xml:space="preserve">Sửa thành công thông tin chi tiết vacxin </t>
  </si>
  <si>
    <t>Sửa vacxin thất bại với trường [Tên Xuất xứ ] không có dữ liệu</t>
  </si>
  <si>
    <t>Tại màn hình Sửa CTVacxin
1. Nhập đầy đủ thông tin chi tiết vacxin trừ trường [Tên xuất xứ]
2. Click Button [Sửa]</t>
  </si>
  <si>
    <t>Tại màn hình Sửa CTVacxin
1. Click Button [Quay lại]</t>
  </si>
  <si>
    <t>Tại màn hình Sửa
1. Click Button [Quay lại]</t>
  </si>
  <si>
    <t>Chức năng - Xóa Vacxin</t>
  </si>
  <si>
    <t>Xóa thành công thông tin vacxin</t>
  </si>
  <si>
    <t xml:space="preserve">Tại màn hình Vacxin 
Chọn vacxin cần xóa 
Click [Xóa] </t>
  </si>
  <si>
    <t>Xóa thành công vacxin đả chọn</t>
  </si>
  <si>
    <t>Chức năng - Xóa CTVacxin</t>
  </si>
  <si>
    <t>Xóa thành công thông tin chi tiết vacxin</t>
  </si>
  <si>
    <t xml:space="preserve">Tại màn hình CTVacxin 
Chọn chi tiết vacxin cần xóa 
Click [Xóa] </t>
  </si>
  <si>
    <t>Xóa thành công chi tiết vacxin đả chọn</t>
  </si>
  <si>
    <t>Kiểm tra chức năng xem, thêm, sửa, xóa của Vacxin và CTVacxin</t>
  </si>
  <si>
    <t>Quản lý loại Vacxin</t>
  </si>
  <si>
    <t>Kiểm tra chức năng xem, thêm,sửa, xóa loại Vacxin</t>
  </si>
  <si>
    <t>TaiTT</t>
  </si>
  <si>
    <t>Kiểm tra GUI-Quản lý loại Vacxin</t>
  </si>
  <si>
    <t>[Search] Textbox</t>
  </si>
  <si>
    <t>[Search] Button</t>
  </si>
  <si>
    <t>Status = read only
Format 10 dòng trên 1 trang</t>
  </si>
  <si>
    <t>[Tên loại Vacxin]column</t>
  </si>
  <si>
    <t>[Chức năng] column</t>
  </si>
  <si>
    <t>[Tên loại Vacxin] Textbox</t>
  </si>
  <si>
    <t>Status = enable
Default = blank</t>
  </si>
  <si>
    <t>Status = enable</t>
  </si>
  <si>
    <t>Chức năng thêm loại Vacxin</t>
  </si>
  <si>
    <t>Thêm thành công loại Vacxin</t>
  </si>
  <si>
    <t>1.Nhập đầy đủ loại Vacxin.
2.Nhấn [Thêm] Button</t>
  </si>
  <si>
    <t>Thông tin Loại Vacxin cần thêm sẽ hiển thị trong danh sách loại Vacxin ở giao diện Quản lý loại Vacxin</t>
  </si>
  <si>
    <t>Thêm loại Vacxin với giá trị rỗng</t>
  </si>
  <si>
    <t>1. Không nhập tên loại Vacxin.
2.Nhấn [Thêm] Button</t>
  </si>
  <si>
    <t>Hiển thị thông báo" Chưa nhập đầy đủ thông tin"</t>
  </si>
  <si>
    <t>Kiểm tra [Thêm] Button</t>
  </si>
  <si>
    <t>Nhấn [Thêm] Button</t>
  </si>
  <si>
    <t xml:space="preserve"> Không nhập tên loại Vacxin.</t>
  </si>
  <si>
    <t>Status = Disable
Default = LoaiVacxin.TenLoaiVacxin</t>
  </si>
  <si>
    <t>Chức năng sửa loại Vacxin</t>
  </si>
  <si>
    <t>Sửa thành công loại Vacxin</t>
  </si>
  <si>
    <t>1.Nhập đầy đủ loại Vacxin.
2.Nhấn [Sửa] Button</t>
  </si>
  <si>
    <t>Thông tin Loại Vacxin cần sửa sẽ hiển thị trong danh sách loại Vacxin ở giao diện Quản lý loại Vacxin</t>
  </si>
  <si>
    <t>Sửa loại Vacxin với giá trị rỗng</t>
  </si>
  <si>
    <t>1. Không nhập tên loại Vacxin.
2. Nhấn [Sửa] Button</t>
  </si>
  <si>
    <t>Kiểm tra [Sửa] Button</t>
  </si>
  <si>
    <t>Nhấn [Sửa] Button</t>
  </si>
  <si>
    <t>[Xóa] Button</t>
  </si>
  <si>
    <t>Xóa thành công loại Vacxin</t>
  </si>
  <si>
    <t>1.Nhấn [Xóa] Button</t>
  </si>
  <si>
    <t>Thông tin Loại Vacxin cần xóa sẽ bị xóa khỏi CSDL</t>
  </si>
  <si>
    <t>Kiểm tra [Xóa] Button</t>
  </si>
  <si>
    <t>Nhấn [Xóa] Button</t>
  </si>
  <si>
    <t>Status = enable.
Default = blank</t>
  </si>
  <si>
    <t>Lấy dữ liệu từ bảng LoaiVacxin.TenLoaiVacxIN</t>
  </si>
  <si>
    <t>Quản lý khách hàng</t>
  </si>
  <si>
    <t>Kiểm tra chức năng xem, tìm kiếm, thêm, sửa, xóa khách hàng</t>
  </si>
  <si>
    <t>Check GUI- Quản lý khách hàng</t>
  </si>
  <si>
    <t>[Logout] menuitem</t>
  </si>
  <si>
    <t>[Tìm kiếm] textbox</t>
  </si>
  <si>
    <t xml:space="preserve">- Status = disable </t>
  </si>
  <si>
    <t>[Tìm kiếm] button</t>
  </si>
  <si>
    <t>- Status = disable</t>
  </si>
  <si>
    <t>[danh sách] grid</t>
  </si>
  <si>
    <t>[Tên Khách hàng]column</t>
  </si>
  <si>
    <t xml:space="preserve">lấy dử liệu từ bảng KhachHang.TenKH    </t>
  </si>
  <si>
    <t>[Tuổi]column</t>
  </si>
  <si>
    <t>lấy dử liệu từ bảng KhachHang.Tuoi</t>
  </si>
  <si>
    <t>[Giới tính]column</t>
  </si>
  <si>
    <t>lấy dử liệu từ bảng KhachHang.GioiTinh</t>
  </si>
  <si>
    <t>[Địa Chỉ]column</t>
  </si>
  <si>
    <t>lấy dử liệu từ bảng KhachHang.DiaChi</t>
  </si>
  <si>
    <t>[SĐT]column</t>
  </si>
  <si>
    <t>lấy dử liệu từ bảng KhachHang.SoDT</t>
  </si>
  <si>
    <t>[Email]column</t>
  </si>
  <si>
    <t>lấy dử liệu từ bảng KhachHang.Email</t>
  </si>
  <si>
    <t>[xóa] Link</t>
  </si>
  <si>
    <t>Chức năng Tìm kiếm khách hàng</t>
  </si>
  <si>
    <t>Mở màn hình Quản lý khách hàng</t>
  </si>
  <si>
    <t>Nhấn chọn [Quản lý khách hàng] ở MenuItem</t>
  </si>
  <si>
    <t>Hiển thị giao diện quản lý khách hàng</t>
  </si>
  <si>
    <t>Tìm kiếm thông tin  Khách hàng thành công với kết quả không tìm thấy trong data</t>
  </si>
  <si>
    <t>Tại màn hình quản lý khách hàng 
1. Nhập vào tên khách hàng với dữ liệu không tồn tại trong hệ thống
2. Click Button [Tìm kiếm]</t>
  </si>
  <si>
    <t>Hiển thị danh sách khách hàng rỗng</t>
  </si>
  <si>
    <t>Tại màn hình quản lý khách hàng
1. Không nhập dữ liệu ở textbox
2. Click Button [Tìm kiếm]</t>
  </si>
  <si>
    <t>Hiển thị thông tin khách hàng với tất cả các dữ liệu</t>
  </si>
  <si>
    <t>Tại màn hình quản lý khách hàng
Click Button [Thêm]</t>
  </si>
  <si>
    <t>Hiển thị màn hình thêm Khách hàng</t>
  </si>
  <si>
    <t>Tại màn hình quản lý khách hàng
Click Link [Sửa]</t>
  </si>
  <si>
    <t>Hiển thị màn hình sửa khách hàng</t>
  </si>
  <si>
    <t>Check GUI- Thêm khách hàng</t>
  </si>
  <si>
    <t>Status = enable.
Default= blank
Max length =50</t>
  </si>
  <si>
    <t>[Tuổi] textnumber</t>
  </si>
  <si>
    <t xml:space="preserve">Status = enable.
Default= blank
</t>
  </si>
  <si>
    <t>[Giới tính] radio</t>
  </si>
  <si>
    <t>Status = enable.
Default= check Nam</t>
  </si>
  <si>
    <t>[Địa chỉ] textbox</t>
  </si>
  <si>
    <t xml:space="preserve">Status = enable.
Default= blank
Max length =50
</t>
  </si>
  <si>
    <t>[Số Điện Thoại] textbox</t>
  </si>
  <si>
    <t xml:space="preserve">Status = enable.
Default= blank
Max length =12
</t>
  </si>
  <si>
    <t>[Email] textbox</t>
  </si>
  <si>
    <t>[Hủy] Button</t>
  </si>
  <si>
    <t>Chức năng Thêm khách hàng</t>
  </si>
  <si>
    <t>Mở màn hình Thêm Khách hàng</t>
  </si>
  <si>
    <t>Nhấn chọn Button [Thêm] ở màn hình Quản lý khách hàng</t>
  </si>
  <si>
    <t>Hiển thị màn hình Thêm thông tin khách hàng</t>
  </si>
  <si>
    <t xml:space="preserve">Thêm thành công khách hàng mới </t>
  </si>
  <si>
    <t>1.Nhập đầy đủ thông tin ở text box
2. Click Button [Thêm]</t>
  </si>
  <si>
    <t>Thêm thành công khách hàng vào cơ sở dữ liệu và hiển thị cửa số quản lý khách hàng đồng thời cập nhật khách hàng vừa thêm mới vào danh sách khác hàng</t>
  </si>
  <si>
    <t>Nhập Họ tên với giá trị rỗng</t>
  </si>
  <si>
    <t>Hiển thị lỗi " Bạn chưa nhập tên khách hàng"</t>
  </si>
  <si>
    <t>Nhập Tuổi với giá trị rổng</t>
  </si>
  <si>
    <t>Tại màn hình Thêm
1. Nhập đầy đử thông tin trừ textbox tuổi
2. Click Button [Thêm]</t>
  </si>
  <si>
    <t>Hiển thị lỗi "Bạn chưa nhập tuổi khách hàng"</t>
  </si>
  <si>
    <t>Hiển thị lỗi "Nhập tuổi sai định dạng"</t>
  </si>
  <si>
    <t>Check GUI- Sửa khách hàng</t>
  </si>
  <si>
    <t>Chức năng Sửa khách hàng</t>
  </si>
  <si>
    <t>Mở màn hình Sửa thông tin khách hàng</t>
  </si>
  <si>
    <t>Nhấn chọn link [Sửa] ở màn hình Quản lý khách hàng</t>
  </si>
  <si>
    <t>Hiển thị màn hình Sửa thông tin khách hàng</t>
  </si>
  <si>
    <t>Sửa thành công khách hàng</t>
  </si>
  <si>
    <t>1.Nhập đầy đủ loại thông tin khách hàng, nhập tuổi thuộc khoảng từ 0-100
2.Nhấn [Sửa] Button</t>
  </si>
  <si>
    <t>Thông tin khách hàng cần sửa sẽ update vào CSDL và trở về cửa số quản lý Khách hàng đồng thời thông tin khách hàng vửa sửa sẽ được cập nhật ở danh sách khách hàng</t>
  </si>
  <si>
    <t>Tại màn hình sửa              1.Nhập đầy đủ thông tin ở text box Họ Tên và Tuổi. Các text box còn lại không cần nhập
2. Click Button [Sửa]</t>
  </si>
  <si>
    <t>Sửa Họ tên với giá trị rỗng</t>
  </si>
  <si>
    <t>Sửa Tuổi với giá trị rổng</t>
  </si>
  <si>
    <t>Tại màn hình Sửa
1. Nhập đầy đử thông tin trừ textbox tuổi
2. Click Button [Sửa]</t>
  </si>
  <si>
    <t>Sửa tuổi là sô nhưng không thuộc khoản &gt;0 và &lt;=100</t>
  </si>
  <si>
    <t>Tại màn hình Sửa
1. Nhập đầy đử thông tin và textbox tuổi nhập số không thuộc khoản &gt;0 và &lt;=100
2. Click Button [Sửa]</t>
  </si>
  <si>
    <t>Check GUI- Xóa khách hàng</t>
  </si>
  <si>
    <t>Xóa thành công Khách hàng</t>
  </si>
  <si>
    <t>Tại màn hình quản lý khách hàng                                  1. Nhấn link [Xóa] ở danh sách quản lý khách hàng</t>
  </si>
  <si>
    <t>[Họ Tên] textbox</t>
  </si>
  <si>
    <t>1.Nhập đầy đủ thông tin ở text box Họ Tên và Tuổi. Các text box còn lại không cần nhập
2. Click Button [Thêm]</t>
  </si>
  <si>
    <t>Tại màn hình Thêm
1. Nhập đầy đủ thông tin trừ textbox Họ tên
2. Click Button [Thêm]</t>
  </si>
  <si>
    <t>Nhập tuổi là số nhưng không thuộc khoảng  từ 1 đến 100</t>
  </si>
  <si>
    <t>Tại màn hình Thêm
1. Nhập đầy đủ thông tin và textbox tuổi nhập số không thuộc khoản &gt;0 và &lt;=100
2. Click Button [Thêm]</t>
  </si>
  <si>
    <t>Status = enable.
Max length =50
Lấy thông tin từ cột TenKH của bảng KhachHang</t>
  </si>
  <si>
    <t>Status = enable.
Lấy thông tin từ cột Tuoi của bảng KhachHang</t>
  </si>
  <si>
    <t>Status = enable.
Lấy thông tin từ cột GioiTinh của bảng KhachHang</t>
  </si>
  <si>
    <t>Status = enable
Lấy thông tin từ cột DiaChi của bảng KhachHang</t>
  </si>
  <si>
    <t>Status = enable.
Lấy thông tin từ cột SoDT của bảng KhachHang</t>
  </si>
  <si>
    <t>Status = enable.
Lấy thông tin từ cột Email của bảng KhachHang</t>
  </si>
  <si>
    <t>Quản lý tiêm chủng</t>
  </si>
  <si>
    <t>Kiểm tra chức năng xem, tìm kiếm, thêm mới lần tiêm chủng của khách hàng.</t>
  </si>
  <si>
    <t>TienHT</t>
  </si>
  <si>
    <t>Kiểm tra GUI-Quản Lý Tiêm Chủng</t>
  </si>
  <si>
    <t>[Quản lý tiêm chủng-1]</t>
  </si>
  <si>
    <t>[Trang chủ] menuitem</t>
  </si>
  <si>
    <t>[Quản lý tiêm chủng-2]</t>
  </si>
  <si>
    <t>[Quản lý tiêm chủng-3]</t>
  </si>
  <si>
    <t>[Quản lý tiêm chủng-4]</t>
  </si>
  <si>
    <t>[Quản lý tiêm chủng-5]</t>
  </si>
  <si>
    <t>[Thống kê- Báo cáo] menuitem</t>
  </si>
  <si>
    <t>[Quản lý tiêm chủng-6]</t>
  </si>
  <si>
    <t>[Admin] menuitem</t>
  </si>
  <si>
    <t>[Quản lý tiêm chủng-7]</t>
  </si>
  <si>
    <t>[Đăng xuất] menuitem</t>
  </si>
  <si>
    <t>[Quản lý tiêm chủng-8]</t>
  </si>
  <si>
    <t>[Tìm Kiếm] button</t>
  </si>
  <si>
    <t>[Quản lý tiêm chủng-9]</t>
  </si>
  <si>
    <t>[Quản lý tiêm chủng-10]</t>
  </si>
  <si>
    <t>[Danh Sách Khách Hàng] Data grid</t>
  </si>
  <si>
    <t>[Mã Khách hàng] column</t>
  </si>
  <si>
    <t>Lấy dữ liệu ở trong cột MaKH trong bảng KhachHang.</t>
  </si>
  <si>
    <t>[Tên khách hàng] column</t>
  </si>
  <si>
    <t>Lấy dữ liệu ở trong cột TenKH trong bảng KhachHang.</t>
  </si>
  <si>
    <t>[Tuổi] column</t>
  </si>
  <si>
    <t>Lấy dữ liệu ở trong cột Tuoi trong bảng KhachHang.</t>
  </si>
  <si>
    <t>[Giới tính] column</t>
  </si>
  <si>
    <t>Lấy dữ liệu ở trong cột GioiTinh trong bảng KhachHang.</t>
  </si>
  <si>
    <t>[Địa Chỉ] column</t>
  </si>
  <si>
    <t>Lấy dữ liệu ở trong cột  DiaChi trong bảng KhachHang.</t>
  </si>
  <si>
    <t>[SĐT] column</t>
  </si>
  <si>
    <t>Lấy dữ liệu ở trong cột SoDT trong bảng KhachHang.</t>
  </si>
  <si>
    <t>[Email] column</t>
  </si>
  <si>
    <t>Lấy dữ liệu ở trong cột Email trong bảng KhachHang.</t>
  </si>
  <si>
    <t>[Chọn] column</t>
  </si>
  <si>
    <t>[Quản lý tiêm chủng-11]</t>
  </si>
  <si>
    <t>[Họ tên khách hàng] TextBox</t>
  </si>
  <si>
    <t>Status = readonly. Lấy dữ liệu từ KhachHang.TenKH
Default = blank.</t>
  </si>
  <si>
    <t>[Quản lý tiêm chủng-12]</t>
  </si>
  <si>
    <t>[Tên Vacxin] Combobox</t>
  </si>
  <si>
    <t xml:space="preserve">Status = enable. Lấy dữ liệu từ Vacxin.TenVacxin
</t>
  </si>
  <si>
    <t>[Quản lý tiêm chủng-13]</t>
  </si>
  <si>
    <t>[Quản lý tiêm chủng-14]</t>
  </si>
  <si>
    <t>[Ngày Tái Tiêm] Date</t>
  </si>
  <si>
    <t>[Quản lý tiêm chủng-15]</t>
  </si>
  <si>
    <t>[Lần Tiêm] TextBox</t>
  </si>
  <si>
    <t>[Quản lý tiêm chủng-16]</t>
  </si>
  <si>
    <t>[Ghi Chú] TextBox</t>
  </si>
  <si>
    <t>[Quản lý tiêm chủng-17]</t>
  </si>
  <si>
    <t>[Tìm Kiếm] Textbox</t>
  </si>
  <si>
    <t>Chức năng xem danh sách khách hàng</t>
  </si>
  <si>
    <t>Mở giao diện Quản lý tiêm chủng</t>
  </si>
  <si>
    <t>Nhấn chọn [Quản lý tiêm chủng] ở MenuItem</t>
  </si>
  <si>
    <t>Hiển thị giao diện Quản lý tiêm chủng</t>
  </si>
  <si>
    <t>Chức năng tìm kiếm khách hàng</t>
  </si>
  <si>
    <t>Tìm kiếm thành công.</t>
  </si>
  <si>
    <t>1. Nhập họ tên khách hàng cần tìm kiếm.
2. Nhấn [Tìm Kiếm]button.</t>
  </si>
  <si>
    <t>Danh sách sẽ load lại, trả về kết quả đã tìm.</t>
  </si>
  <si>
    <t xml:space="preserve"> Nhấn [Tìm Kiếm]button.</t>
  </si>
  <si>
    <t xml:space="preserve">Chức năng thêm mới lần tiêm chủng </t>
  </si>
  <si>
    <t>Thêm mới thành công</t>
  </si>
  <si>
    <t>Thông tin lần tiêm của Khách hàng sẽ lưu thành công vào bảng lịch sử tiêm phòng</t>
  </si>
  <si>
    <t>Thêm thông tin khách hàng với giá trị rỗng</t>
  </si>
  <si>
    <t>1. Không chọn Khách hàng từ list danh sách
2. Nhấn [Thêm] Button</t>
  </si>
  <si>
    <t>Hiển thị thông báo"Chưa nhập thông tin Khách Hàng"</t>
  </si>
  <si>
    <t>Thêm thất bại với trường[ Ngày tái tiêm] rỗng</t>
  </si>
  <si>
    <t>1. Nhập đầy đủ thông tin nhưng không nhập thông tin ở trường [Ngày tái tiêm]
2. Nhấn [Thêm] Button</t>
  </si>
  <si>
    <t>Hiển thị thông báo "Thiếu thông tin"</t>
  </si>
  <si>
    <t>Chưa chọn khách hàng</t>
  </si>
  <si>
    <t>Kiểm tra GUI-Lịch đặt tiêm</t>
  </si>
  <si>
    <t>Staus = enable.</t>
  </si>
  <si>
    <t>[Xemt] button</t>
  </si>
  <si>
    <t>[Mã Khách Hàng] Column</t>
  </si>
  <si>
    <t>Lấy dữ liệu từ DangKi.MaKH</t>
  </si>
  <si>
    <t>[Tên Khách Hàng] column</t>
  </si>
  <si>
    <t>Lấy dữ liệu từ KhachHang.MaKH</t>
  </si>
  <si>
    <t>Lấy dữ liệu từ Vacxin.TenVacxin</t>
  </si>
  <si>
    <t>[Ngày Hẹn Tiêm] column</t>
  </si>
  <si>
    <t>Lấy dữ liệu từ DangKi.NgayDatTiem</t>
  </si>
  <si>
    <t>[Ghi Chú] column</t>
  </si>
  <si>
    <t>Lấy dữ liệu từ DangKi.GhiChu</t>
  </si>
  <si>
    <t>[Chọn ngày] Date</t>
  </si>
  <si>
    <t>Staus = enable.
Default = blank.</t>
  </si>
  <si>
    <t>[Tìm Kiếm] TextBox</t>
  </si>
  <si>
    <t>Chức năng xem lịch đặt tiêm</t>
  </si>
  <si>
    <t>Mở giao diện Lịch đặt tiêm</t>
  </si>
  <si>
    <t>1.Nhấn chọn [Quản lý tiêm chủng] ở MenuItem
2. Chọn [Lịch đặt tiêm]</t>
  </si>
  <si>
    <t>Hiển thị giao diện Lịch đặt tiêm</t>
  </si>
  <si>
    <t>1. Chọn ngày cần xem lịch đặt tiêm
2. Nhấn [Xem] button</t>
  </si>
  <si>
    <t>Hiển thị danh sách lịch đặt tiêm của ngày đã chọn</t>
  </si>
  <si>
    <t>Kiểm tra [Xem] Button</t>
  </si>
  <si>
    <t xml:space="preserve"> Nhấn [Xem] button</t>
  </si>
  <si>
    <t>Không có lịch đặt tiêm trong ngày đã chọn</t>
  </si>
  <si>
    <t>Tìm kiếm Thành công</t>
  </si>
  <si>
    <t>1. Nhập thông tin họ tên khách hàng để tìm kiếm
2. Nhấn [Tìm kiếm ]button.</t>
  </si>
  <si>
    <t>Thông tin đặt tiêm của khách hàng sẽ hiển thị ở danh sách.</t>
  </si>
  <si>
    <t>1. Bỏ trống thông tin khách hàng
2. Nhấn [Tìm kiếm ]button.</t>
  </si>
  <si>
    <t>Tìm kiếm thất bại</t>
  </si>
  <si>
    <t>Kiểm tra [Tìm Kiếm] button</t>
  </si>
  <si>
    <t xml:space="preserve"> Nhấn [Tìm kiếm]button.</t>
  </si>
  <si>
    <t>Để trống thông tin tìm kiếm</t>
  </si>
  <si>
    <t>Không tìm thấy thông tin khách hàng</t>
  </si>
  <si>
    <t>Quản lý tiêm chủng (Dành cho khách hàng)</t>
  </si>
  <si>
    <t>Xem danh sách đặt lịch tiêm và hủy</t>
  </si>
  <si>
    <t>Kiểm tra GUI - Danh sách đặt lịch tiêm của khách hàng</t>
  </si>
  <si>
    <t>[Danh sách] grid</t>
  </si>
  <si>
    <t>Lấy dữ liệu từ bảng KhangHang.TenKH</t>
  </si>
  <si>
    <t>Lấy dữ liệu từ bảng Vacxin.TenVacxin</t>
  </si>
  <si>
    <t>[Ngày đặt] column</t>
  </si>
  <si>
    <t>Lấy dữ liệu từ bảng DangKy.NgayDat</t>
  </si>
  <si>
    <t>[Trạng thái] column</t>
  </si>
  <si>
    <t>Lấy dữ liệu từ bảng DangKy.TrangThai</t>
  </si>
  <si>
    <t>[Hành động] column</t>
  </si>
  <si>
    <t>Chức năng hủy đặt lịch tiêm</t>
  </si>
  <si>
    <t>Hủy đặt lịch tiêm thành công</t>
  </si>
  <si>
    <t>1. Chọn loại Vacxin cần hủy.
2. Nhấn [Hủy] button</t>
  </si>
  <si>
    <t>Thông tin đợt đăng ký tiêm phòng sẽ hủy.</t>
  </si>
  <si>
    <t>Kiểm tra [Hủy] button</t>
  </si>
  <si>
    <t>Nhấn [Hủy] button</t>
  </si>
  <si>
    <t>Kiểm tra GUI - Lịch sử tiêm phòng của khách hàng</t>
  </si>
  <si>
    <t>[Mã khách hàng] column</t>
  </si>
  <si>
    <t>Lấy dữ liệu từ KhachHang.TenKH</t>
  </si>
  <si>
    <t>[Ngày Tiêm] column</t>
  </si>
  <si>
    <t>Lấy dữ liệu từ LichSuTiemPhong.NgayTiem</t>
  </si>
  <si>
    <t>[Ngày tái tiêm] column</t>
  </si>
  <si>
    <t>Lấy dữ liệu từ LichSuTiemPhong.NgayTaiTiem</t>
  </si>
  <si>
    <t>[Giá] column</t>
  </si>
  <si>
    <t>Lấy dữ liệu từ LichSuTiemPhong.Gia</t>
  </si>
  <si>
    <t>[Lần tiêm] column</t>
  </si>
  <si>
    <t>Lấy dữ liệu từ LichSuTiemPhong.LanTiem</t>
  </si>
  <si>
    <t>Đăng nhập</t>
  </si>
  <si>
    <t>Kiểm tra GUI-Đăng nhập</t>
  </si>
  <si>
    <t>[Mật khẩu] Textbox</t>
  </si>
  <si>
    <t>[Tên tài khoản] Textbox</t>
  </si>
  <si>
    <t>[Đăng nhập] Button</t>
  </si>
  <si>
    <t>Chức năng Đăng nhập</t>
  </si>
  <si>
    <t>Đăng nhập thất bại với trường [Tên tài khoản] rỗng</t>
  </si>
  <si>
    <t>Đăng nhập thất bại với tên tài khoản và mật khẩu không có trong datebase</t>
  </si>
  <si>
    <t>Đăng nhập thành công với tên tài khoản và mật khẩu có trong database</t>
  </si>
  <si>
    <t>Hiển thị thông báo "Đăng nhập thất bại"</t>
  </si>
  <si>
    <t>1.Nhập đầy đủ thông tin trừ trường [Tên tài khoản]
2.Nhấn [Đăng nhập] Button</t>
  </si>
  <si>
    <t>1.Nhập đầy đủ thông tin trừ trường [Mật khẩu]
2.Nhấn [Đăng nhập] Button</t>
  </si>
  <si>
    <t>1.Nhập đầy đủ thông tin nhưng có dữ liệu trong database
2.Nhấn [Đăng nhập] Button</t>
  </si>
  <si>
    <t>1.Nhập đầy đủ thông tin nhưng không có dữ liệu trong database
2.Nhấn [Đăng nhập] Button</t>
  </si>
  <si>
    <t>Chuyển sang trang chủ</t>
  </si>
  <si>
    <t xml:space="preserve"> </t>
  </si>
  <si>
    <t>Danh sách Vacxin</t>
  </si>
  <si>
    <t>Màn hình thêm Vacxin</t>
  </si>
  <si>
    <t>Màn hình sửa Vacxin</t>
  </si>
  <si>
    <t>Mà hình Danh sách CTVacxin</t>
  </si>
  <si>
    <t>Màn hình Thêm CTVacxin</t>
  </si>
  <si>
    <t>Màn hình Sửa CTVacxin</t>
  </si>
  <si>
    <t>Kiểm tra chức thống kê của hệ thống.</t>
  </si>
  <si>
    <t>NhanHV</t>
  </si>
  <si>
    <t>[Thống kê số lượng vacxin đã tiêm]</t>
  </si>
  <si>
    <t>[Mã Vacxin] Label-String(10)</t>
  </si>
  <si>
    <t>[Tên Vacxin] Label-String(10)</t>
  </si>
  <si>
    <t>lấy dữ liệu ở trong cột TenVacxin trong bảng Vacxin</t>
  </si>
  <si>
    <t>[Số lượng] Label-Number(10)</t>
  </si>
  <si>
    <t>lấy từ bảng LichSuTiemPhong và bảng Vacxin</t>
  </si>
  <si>
    <t>[Thống kê số lượng vacxin tồn kho  ]</t>
  </si>
  <si>
    <t>lấy từ bảng LichSuTiemPhong và bảng CTVacXin</t>
  </si>
  <si>
    <t xml:space="preserve">Status = read only.
</t>
  </si>
  <si>
    <t>[Thống kê số lượng vacxin hết hạn]</t>
  </si>
  <si>
    <t>lấy từ bảng LichSuTiemPhong và bảng CTVacXin, Vacxin</t>
  </si>
  <si>
    <t>[Thống kê số lượng vacxin sử dụng nhiều nhất, ít nhất]</t>
  </si>
  <si>
    <t>Chức năng thống kê số lượng vacxin đã tiêm</t>
  </si>
  <si>
    <t xml:space="preserve">chọn ngày </t>
  </si>
  <si>
    <t>chọn [Từ Ngày] datetimepicker</t>
  </si>
  <si>
    <t>chọn ngày tháng năm bắt đầu để thực hiện chức năng thống kê theo từng danh mục</t>
  </si>
  <si>
    <t>chọn [Đến Ngày] datetimepicker</t>
  </si>
  <si>
    <t>chọn ngày tháng năm kết thúc để thực hiện chức năng thống kê theo từng danh mục</t>
  </si>
  <si>
    <t>Nhấn [Thống Kê] button</t>
  </si>
  <si>
    <t>sau khi chọn ngày cần thống kê admin nhấn button [Thống Kê] thì màn hình sẽ hiển thị ra 1 danh sách tên vacxin, mã vacxin, số lượng  thống kê theo danh mục admin đã chọn ở mục thống kê báo cáo</t>
  </si>
  <si>
    <t>Thống Kê</t>
  </si>
  <si>
    <t>Trường hợp nếu admin không chọn ngày để thống kê sau khi bấm nút submit thì wed sẽ hiển thị ra màn hình toàn bộ danh sách MaVacxin, Ten Vacxin, số lượng từ ngày bắt đầu đến ngày hiện tại</t>
  </si>
  <si>
    <t>Chức năng thống kê số lượng vacxin tồn kho</t>
  </si>
  <si>
    <t>[Quản lí Thống Kê] -7</t>
  </si>
  <si>
    <t>Chức năng thống kê số lượng vacxin hết hạn</t>
  </si>
  <si>
    <t>[Quản lí Thống Kê] -8</t>
  </si>
  <si>
    <t>Chức năng thống kê số lượng vacxin đã tiêm nhiều nhất, ít nhất</t>
  </si>
  <si>
    <t>[Quản lí Thống Kê] -9</t>
  </si>
  <si>
    <t>Thống kê- Báo cáo</t>
  </si>
  <si>
    <t>Lịch tiêm phòng</t>
  </si>
  <si>
    <t>Thêm mới lần tiêm</t>
  </si>
  <si>
    <t>Lịch đặt tiêm</t>
  </si>
  <si>
    <t>Đặt lịch tiêm chủng</t>
  </si>
  <si>
    <t>Lịch sử tiêm phòng</t>
  </si>
  <si>
    <t>Danh sách đặt lịch tiêm</t>
  </si>
  <si>
    <t>Danh sách khách hàng</t>
  </si>
  <si>
    <t>Sửa thông tin khách hàng</t>
  </si>
  <si>
    <t>Thêm thông tin khách hàng</t>
  </si>
  <si>
    <t>Thống kê vacxin đả tiêm</t>
  </si>
  <si>
    <t>Thống kê vacxin tồn kho</t>
  </si>
  <si>
    <t>Thống kê vacxin hết hạn</t>
  </si>
  <si>
    <t>Thống kê vacxin tiêm ít nhất</t>
  </si>
  <si>
    <t>Quản lý tiêm chủng vacxin cho trung tâm y tế dự phòng</t>
  </si>
  <si>
    <t>Loại Vacxin</t>
  </si>
  <si>
    <t>Quản lý Khách hàng</t>
  </si>
  <si>
    <t>Quản lý tiêm chủng(Khách Hàng)</t>
  </si>
  <si>
    <t>Thống kê- Báo Cáo</t>
  </si>
  <si>
    <t>Quản lý tiêm chủng (Khách hàng)</t>
  </si>
  <si>
    <t>Thống kê - Báo cáo</t>
  </si>
  <si>
    <t>s</t>
  </si>
  <si>
    <t>Đăng kí</t>
  </si>
  <si>
    <t>Kiểm tra chức năng đăng kí</t>
  </si>
  <si>
    <t>[Đăng kí] Button</t>
  </si>
  <si>
    <t>[Xác nhận mật khẩu] Text box</t>
  </si>
  <si>
    <t>[Tên khách hàng] Textbox</t>
  </si>
  <si>
    <t>[Địa chỉ ]Textbox</t>
  </si>
  <si>
    <t>[Email] Textbox</t>
  </si>
  <si>
    <t>[Tuổi] Textbox</t>
  </si>
  <si>
    <t>[Số điện thoại] Textbox</t>
  </si>
  <si>
    <t>[Giới tính] Radio</t>
  </si>
  <si>
    <t>Status = enable.
Default = Nam</t>
  </si>
  <si>
    <t>Đăngkí thất bại với trường [Tên tài khoản] rỗng</t>
  </si>
  <si>
    <t>Mở màn hình đăng kí</t>
  </si>
  <si>
    <t>Tại Trang chủ 
Click Button Đăng kí</t>
  </si>
  <si>
    <t>Hiển thị màn hình đăng kí</t>
  </si>
  <si>
    <t>1.Nhập đầy đủ thông tin trừ trường [Tên tài khoản]
2.Nhấn [Đăng kí] Button</t>
  </si>
  <si>
    <t>Đăng nhập thất bại với trường [Mật khẩu] rỗng</t>
  </si>
  <si>
    <t>Đăng kí thất bại với trường [Mật khẩu] rỗng</t>
  </si>
  <si>
    <t>1.Nhập đầy đủ thông tin trừ trường [Mật khẩu]
2.Nhấn [Đăng kí] Button</t>
  </si>
  <si>
    <t>1.Nhập đầy đủ thông tin trừ trường [Họ tên]
2.Nhấn [Đăng kí] Button</t>
  </si>
  <si>
    <t>Đăng kí thất bại với trường [Tên khách hàng ]rỗng</t>
  </si>
  <si>
    <t>Đăng kí thất bại với tên tài khoản có trong datebase</t>
  </si>
  <si>
    <t>Hiển thị thông báo "Tên đăng nhập đả tồn tại"</t>
  </si>
  <si>
    <t>Đăng kí thất bại với trường[Tuổi] bé hơn không</t>
  </si>
  <si>
    <t>1.Nhập đầy đủ thông tin với trường [Tuổi] bé hơn không
2.Nhấn [Đăng kí] Button</t>
  </si>
  <si>
    <t>1.Nhập tên đăng nhập đả có trong database
2.Nhấn [Đăng kí] Button</t>
  </si>
  <si>
    <t>Đăng nhập thành công với tên tài khoản và các thông tin bắt buộc hợp lệ</t>
  </si>
  <si>
    <t>1.Nhập đầy đủ thông tin 
2.Nhấn [Đăng nhập] Button</t>
  </si>
  <si>
    <t>Hiển thị thông báo "Đăng kí thành công"</t>
  </si>
  <si>
    <t>STT</t>
  </si>
  <si>
    <t>Tại màn hình Vacxin
1. Không nhập dữ liệu ở textbox [Tên vacxin]
2. Click Button [Tìm kiếm]</t>
  </si>
  <si>
    <t>Tìm kiếm thành công với giá trị nhập vào là "%abc" của tường [Tên vacxin]</t>
  </si>
  <si>
    <t>Tìm kiếm thành công với giá trị nhập vào là "abc%" của tường [Tên vacxin]</t>
  </si>
  <si>
    <t>Tìm kiếm thành công với giá trị nhập vào là "%abc%" của tường [Tên vacxin]</t>
  </si>
  <si>
    <t>Thêm vacxin thất bại với trường [Tuổi tối thiểu ] bé hơn hoặc bằng không</t>
  </si>
  <si>
    <t>Thêm vacxin thất bại với trường [Tuổi tối đa] bé hơn hoặc bằng không</t>
  </si>
  <si>
    <t>Thêm vacxin thất vại với trường [Số Mũi] bé hơn hoặc bằng  không</t>
  </si>
  <si>
    <t>Tại màn hình Thêm
1. Nhập đầy đủ thông tin  vacxin với trường [Số mũi] bé hơn hoặc bằng  không
2. Click Button [Thêm]</t>
  </si>
  <si>
    <t>Tại màn hình Thêm
1. Nhập đầy đủ thông tin  vacxin với trường [Tuổi tối đa] bé hơn hoặc bằng  không
2. Click Button [Thêm]</t>
  </si>
  <si>
    <t>Tại màn hình Thêm
1. Nhập đầy đủ thông tin  vacxin với trường [Tuổi tối thiểu] bé hơn hoặc bằng  không
2. Click Button [Thêm]</t>
  </si>
  <si>
    <t>Hiển thị lỗi "Tên vacxin đả có!! "</t>
  </si>
  <si>
    <t>Status = enable.
Lấy dữ liệu ở  cột TuoiToiThieu trong bảng Vacxin</t>
  </si>
  <si>
    <t>Status = enable.
Lấy dữ liệu ở  cột MaLoaiVacxin trong bảng Vacxin</t>
  </si>
  <si>
    <t>Status = enable.
Max length =50
Lấy dữ liệu ở  cột TenVacxin trong bảng Vacxin</t>
  </si>
  <si>
    <t>Status = enable.
Lấy dữ liệu ở  cột TuoiToiDa trong bảng Vacxin</t>
  </si>
  <si>
    <t>Status = enable.
Lấy dữ liệu ở  cột SoMui trong bảng Vacxin</t>
  </si>
  <si>
    <t>Thêm vacxin thất bại với trường [Tuổi tối thiểu] không có dữ liệu</t>
  </si>
  <si>
    <t>Thêm vacxin thất bại với trường [Tuổi tối đa] không có dữ liệu</t>
  </si>
  <si>
    <t>Thêm vacxin thất bại với trường [Số mũi] không có dữ liệu</t>
  </si>
  <si>
    <t>Tại màn hình Thêm
1. Nhập đầy đủ thông tin  vacxin trừ trường [Tuổi tối thiểu]
2. Click Button [Thêm]</t>
  </si>
  <si>
    <t>Tại màn hình Thêm
1. Nhập đầy đủ thông tin  vacxin trừ trường [Tuổi tối đa]
2. Click Button [Thêm]</t>
  </si>
  <si>
    <t>Tại màn hình Thêm
1. Nhập đầy đủ thông tin  vacxin trừ trường [Số mũi]
2. Click Button [Thêm]</t>
  </si>
  <si>
    <t>Sửa vacxin thất bại với trường [Tuổi tối thiểu] không có dữ liệu</t>
  </si>
  <si>
    <t>Sửa vacxin thất bại với trường [Tuổi tối đa] không có dữ liệu</t>
  </si>
  <si>
    <t>Sửa vacxin thất bại với trường [Số mũi] không có dữ liệu</t>
  </si>
  <si>
    <t>Sửa vacxin thất bại với trường [Tuổi tối đa] bé hơn hoặc bằng không</t>
  </si>
  <si>
    <t>Sửa vacxin thất bại với trường [Tuổi tối thiểu ] bé hơn hoặc bằng  không</t>
  </si>
  <si>
    <t>Sửa vacxin thất vại với trường [Số Mũi] bé hơn hoặc bằng  không</t>
  </si>
  <si>
    <t>Tại màn hình Sửa
1. Nhập đầy đủ thông tin  vacxin với trường [Tuổi tối thiểu] bé hơn hoặc bằng  không
2. Click Button [Sửa]</t>
  </si>
  <si>
    <t>Tại màn hình Sửa
1. Nhập đầy đủ thông tin  vacxin với trường [Tuổi tối đa] bé hơn hoặc bằng  không
2. Click Button [Sửa]</t>
  </si>
  <si>
    <t>Tại màn hình Sửa
1. Nhập đầy đủ thông tin  vacxin với trường [Số mũi] bé hơn hoặc bằng  không
2. Click Button [Sửa]</t>
  </si>
  <si>
    <t>Hiển thị lỗi "Tên vacxin đả có "</t>
  </si>
  <si>
    <t>Thêm chi tiết vacxin thất bại với trường [Số lượng] bé hơn hoặc bằng  không</t>
  </si>
  <si>
    <t>Thêm chi tiết vacxin thất bại với trường [Giá bán] bé hơn hoặc bằng  không</t>
  </si>
  <si>
    <t>Tại màn hình Thêm CTVacxin
1. Nhập đầy đủ thông tin chi tiết vacxin với trường [Gía bán] bé hơn  hoặc bằng  không
2. Click Button [Thêm]</t>
  </si>
  <si>
    <t>Tại màn hình Thêm CTVacxin
1. Nhập đầy đủ thông tin chi tiết vacxin với trường [Số lượng] bé hơn hoặc bằng  không
2. Click Button [Thêm]</t>
  </si>
  <si>
    <t>Sửa vacxin thất bại với trường [Gía bán] không có dữ liệu</t>
  </si>
  <si>
    <t>Tại màn hình Sửa
1. Nhập đầy đủ thông tin  vacxin trừ trường [Gía bán]
2. Click Button [Sửa]</t>
  </si>
  <si>
    <t>Sửa vacxin thất bại với trường [Xuất xứ] không có dữ liệu</t>
  </si>
  <si>
    <t>Sửa vacxin thất bại với trường [Số lượng] không có dữ liệu</t>
  </si>
  <si>
    <t>Tại màn hình Sửa
1. Nhập đầy đủ thông tin  vacxin trừ trường [Số lượng]
2. Click Button [Thêm]</t>
  </si>
  <si>
    <t>Tại màn hình Sửa
1. Nhập đầy đủ thông tin  vacxin trừ trường [Xuất xứ]
2. Click Button [Thêm]</t>
  </si>
  <si>
    <t>Thêm chi tiết vacxin thất vại với trường [Hạn sử dụng] không có dữ liệu</t>
  </si>
  <si>
    <t>Tại màn hình Thêm CTVacxin
1. Nhập đầy đủ thông tin chi tiết vacxin với trường [Hạn sử dụng] không có dữ liệu
2. Click Button [Thêm]</t>
  </si>
  <si>
    <t>Hiển thị lỗi "Vui lòng nhập hạn sử dụng"</t>
  </si>
  <si>
    <t>[Tên vacxin vacxin] TextBox</t>
  </si>
  <si>
    <t>Status = readonly
Default= blank
Auto
Lấy dữ liệu ở trong cột TênVacxin trong bảng CTVacxin</t>
  </si>
  <si>
    <t>1.Nhập đầy đủ thông tin ở text box 
2. Click Button [Sửa]</t>
  </si>
  <si>
    <t>Hiển thị lỗi "Gía bán phải lớn hơn 0 "</t>
  </si>
  <si>
    <t>Sửa vacxin thất bại với trường [Gía bán] bé hơn hoặc bằng không</t>
  </si>
  <si>
    <t>Sửa vacxin thất bại với trường [Số lượng] bé hơn hoặc bằng không</t>
  </si>
  <si>
    <t>Hiển thị lỗi "Số lượng phải lớn hơn 0"</t>
  </si>
  <si>
    <t>Tại màn hình Sửa CTVacxin
1. Nhập đầy đủ thông tin chi tiết vacxin với trường [Số lượng] bé hơn hoặc bằng không
2. Click Button [Sửa]</t>
  </si>
  <si>
    <t>Tại màn hình Sửa CTVacxin
1. Nhập đầy đủ thông tin  chi tiết vacxin với trường [Gía bán] bé hơn hoặc bằng không
2. Click Button [Sửa]</t>
  </si>
  <si>
    <t>Sửa vacxin thất vại với trường [Hạn sử dụng] không có dữ liệu</t>
  </si>
  <si>
    <t>Tại màn hình Sửa CTVacxin
1. Nhập đầy đủ thông tin  chi tiết  vacxin với trường [Hạn sử dụng] không có dữ liệu
2. Click Button [Sửa]</t>
  </si>
  <si>
    <t>Hiển thị lỗi "Thiếu thông tin"</t>
  </si>
  <si>
    <t>Sửa vacxin thất vại với trường [Gía bán] không có dữ liệu</t>
  </si>
  <si>
    <t>Tại màn hình Sửa CTVacxin
1. Nhập đầy đủ thông tin  chi tiết  vacxin với trường [Gía bán] không có dữ liệu
2. Click Button [Sửa]</t>
  </si>
  <si>
    <t>Sửa vacxin thất vại với trường [Xuất xứ] không có dữ liệu</t>
  </si>
  <si>
    <t>Tại màn hình Sửa CTVacxin
1. Nhập đầy đủ thông tin  chi tiết  vacxin với trường [Xuất xứ] không có dữ liệu
2. Click Button [Sửa]</t>
  </si>
  <si>
    <t>Sửa vacxin thất vại với trường [Số lượng] không có dữ liệu</t>
  </si>
  <si>
    <t>Tại màn hình Sửa CTVacxin
1. Nhập đầy đủ thông tin  chi tiết  vacxin với trường [Số lượng] không có dữ liệu
2. Click Button [Sửa]</t>
  </si>
  <si>
    <t>1.Nhập đầy đủ thông tin ở text box 
2. Click Button [Thêm]</t>
  </si>
  <si>
    <t>Tại màn hình Sửa
1. Nhập đầy đủ thông tin  vacxin trừ trường [Tuổi tối thiểu]
2. Click Button [Sửa]</t>
  </si>
  <si>
    <t>Tại màn hình Sửa
1. Nhập đầy đủ thông tin  vacxin trừ trường [Tuổi tối đa]
2. Click Button [Sửa]</t>
  </si>
  <si>
    <t>Tại màn hình Sửa
1. Nhập đầy đủ thông tin  vacxin trừ trường [Số mũi]
2. Click Button [Sửa]</t>
  </si>
  <si>
    <t>CTVacxin</t>
  </si>
  <si>
    <t>Hiển thị lỗi " Bạn chưa nhập tên khách hàng!"</t>
  </si>
  <si>
    <t>Hiển thị lỗi "Nhập tuổi sai!"</t>
  </si>
  <si>
    <t>[[Mã KH] textbox</t>
  </si>
  <si>
    <t xml:space="preserve">Status = read only
Lấy thông tin từ cột TenKH của bảng KhachHang
</t>
  </si>
  <si>
    <t>Tại màn hình Sửa
1. Nhập đầy đủ thông tin trừ textbox Họ tên
2. Click Button [Sửa]</t>
  </si>
  <si>
    <t>Thông tin khách hàng cần xóa sẽ xóa vào CSDL và trở về cửa số quản lý Khách hàng đồng thời thông tin khách hàng vừa xóa sẽ được xóa khỏi danh sách khách hàng</t>
  </si>
  <si>
    <t>màn hình sẽ hiển thị toàn bộ vacxin tồn kho trong kho . Admin không cần chọn ngày hay nhấn nút thống kê gì</t>
  </si>
  <si>
    <t>khi adm chọn danh mục thống kê vacxin hết hạn màn hình sẽ hiển thị toàn bộ vacxin hết hạn sử dụng so với ngày hiện tại admin thống kê</t>
  </si>
  <si>
    <t>[Xuất xứ] Combobox</t>
  </si>
  <si>
    <t>Status = enable. Lấy dữ liệu từ CTVacxin.XuatXu
Default = blank.</t>
  </si>
  <si>
    <t>Status = readonly. Lấy dữ liệu từ LichSuTiemPhong.LanTiem
Default = blank.</t>
  </si>
  <si>
    <t>Không hiển thị dữ liệu.</t>
  </si>
  <si>
    <t>Không hiển thị dữ liệu .</t>
  </si>
  <si>
    <t>Kiểm tra[Tìm Kiếm] Button 
Tìm kiếm không thành công</t>
  </si>
  <si>
    <t>1. Chọn khách hàng cần thêm mới.
2.Điền đầy đủ thông tin lần tiêm
3. Nhấn [Thêm] Button</t>
  </si>
  <si>
    <t>Hiển thị thông báo"Vui lòng chọn khách hàng"</t>
  </si>
  <si>
    <t>Thêm thất bại với trường [Xuất Xứ] rỗng</t>
  </si>
  <si>
    <t>1. Nhập đầy đủ thông tin nhưng không chọn thông tin ở trường [Xuất xứ]
2. Nhấn [Thêm] Button</t>
  </si>
  <si>
    <t>Hiển thị thông báo"Vui lòng chọn xuất xứ"</t>
  </si>
  <si>
    <t>Hiển thị thông báo "Vui lòng nhập ngày tái tiêm"</t>
  </si>
  <si>
    <t>Kiểm tra [Xem] Button
Xem thất bại</t>
  </si>
  <si>
    <t>Tìm kiếm thông tin khách hàng với giá trị  nhập vào rỗng</t>
  </si>
  <si>
    <t>Hiển thị toàn bộ thông tin khách hàng đặt lịch tiêm.</t>
  </si>
  <si>
    <t>Không hiển thị dữ liệu do không tìm thấy thông tin khách hàng.</t>
  </si>
  <si>
    <t>Không hiển thị dữ liệu nếu ngày đã chọn không có lịch đặt tiêm nào.</t>
  </si>
  <si>
    <t>Xem Thành công khi nhập vào trường [Chọn ngày] có trong cơ sở dữ liệu.</t>
  </si>
  <si>
    <t>Xem thất bại với trường [Chọn ngày] không có trong cơ sở dữ liệu.</t>
  </si>
  <si>
    <t>[Từ Ngày] Date</t>
  </si>
  <si>
    <t>[Chọn Ngày] Date</t>
  </si>
  <si>
    <t>[Ngày Tái Tiêm] column</t>
  </si>
  <si>
    <t>Lấy dữ liệu từ LichSuTiemPhong.MaKH</t>
  </si>
  <si>
    <t>Lấy dữ liệu từ LichSuTiemPhong.TenKH</t>
  </si>
  <si>
    <t>Lấy dữ liệu từ LichSuTiemPhong.GiaBan</t>
  </si>
  <si>
    <t>Mở giao diện Lịch sử tiêm phòng</t>
  </si>
  <si>
    <t>1.Nhấn chọn [Quản lý tiêm chủng] ở MenuItem
2. Chọn [Lịch sử tiêm phòng]</t>
  </si>
  <si>
    <t>Hiển thị giao diện Lịch sử tiêm phòng</t>
  </si>
  <si>
    <t>Xem Thành công khi nhập vào trường [Từ ngày] và [Đến Ngày] có trong cơ sở dữ liệu</t>
  </si>
  <si>
    <t>1. Chọn khoảng thời gian muốn xem
2. Nhấn [Xem] button</t>
  </si>
  <si>
    <t>Hiển thị danh sách lịch sử tiêm phòng của khách hàng trong khoảng thời gian đã chọn</t>
  </si>
  <si>
    <t>Xem thất bại khi nhập vào trường [Từ ngày] và [Đến Ngày] không có trong cơ sở dữ liệu</t>
  </si>
  <si>
    <t>Không hiển thị dữ liệu nếu trong khoảng thời gian đã chọn không có dữ liệu.</t>
  </si>
  <si>
    <t>Hiển thị danh sách lịch sử tiêm phòng của khoảng thời gian đã chọn.</t>
  </si>
  <si>
    <t>Không có dữ liệu trong khoảng thời gian đã chọn.</t>
  </si>
  <si>
    <t>Thông tin Lịch sử tiêm phòng của khách hàng sẽ hiển thị ở danh sách.</t>
  </si>
  <si>
    <t>Hiển thị toàn bộ danh sách lịch sử tiêm phòng.</t>
  </si>
  <si>
    <t>Kiểm tra GUI-Lịch sử tiêm phòng</t>
  </si>
  <si>
    <t>Chức năng xem Lịch Sử Tiêm Phòng</t>
  </si>
  <si>
    <t xml:space="preserve">Thêm loại Vacxin với giá trị đã có trong database </t>
  </si>
  <si>
    <t>1. Nhập tên loại vacxin đả có trong database
2.Nhấn [Thêm] Button</t>
  </si>
  <si>
    <t>Hiển thị thông báo"Tên loại vacxin đả tồn tại"</t>
  </si>
  <si>
    <t>Sửa loại Vacxin với giá trị trùng với giá trị đả có trong database</t>
  </si>
  <si>
    <t>Mở màn hình Loại Vacxin</t>
  </si>
  <si>
    <t>Nhấn chọn [ Loại Vacxin] ở MenuItem</t>
  </si>
  <si>
    <t>Tìm kiếm thông tin loại  vacxin thành công với kết quả không tìm thấy trong data</t>
  </si>
  <si>
    <t>Hiển thị danh sách loại vacxin rỗng</t>
  </si>
  <si>
    <t>Hiển thị thông tin loại vacxin với tất cả các dữ liệu</t>
  </si>
  <si>
    <t>Tìm kiếm thành công với giá trị nhập vào là "%abc" của tường [Search]</t>
  </si>
  <si>
    <t>Tìm kiếm thành công với giá trị nhập vào là "abc%" của tường [Search]</t>
  </si>
  <si>
    <t>Tìm kiếm thành công với giá trị nhập vào là "%abc%" của tường [Search]</t>
  </si>
  <si>
    <t>Tại màn hình  Loại Vacxin
1. Nhập vào tên loại hàng với dữ liệu không tồn tại trong hệ thống
2. Click Button [Search]</t>
  </si>
  <si>
    <t>Tại màn hình Vacxin
1. Không nhập dữ liệu ở textbox [Tên vacxin]
2. Click Button [Search]</t>
  </si>
  <si>
    <t>Tại màn hình Vacxin
1.Nhập vào textbox "%abc"
2. Click Button [Search]</t>
  </si>
  <si>
    <t>Tại màn hình Vacxin
1.Nhập vào textbox "abc%"
2. Click Button [Search]</t>
  </si>
  <si>
    <t>Tại màn hình Vacxin
1.Nhập vào textbox "%abc%"
2. Click Button [Search]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</si>
</sst>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mmm\-yy;@"/>
    <numFmt numFmtId="165" formatCode="0.0"/>
  </numFmts>
  <fonts count="28">
    <font>
      <sz val="11"/>
      <color theme="1"/>
      <name val="Calibri"/>
      <family val="2"/>
      <scheme val="minor"/>
    </font>
    <font>
      <sz val="11"/>
      <name val="ＭＳ Ｐゴシック"/>
      <charset val="128"/>
    </font>
    <font>
      <sz val="9"/>
      <name val="ＭＳ ゴシック"/>
      <family val="3"/>
      <charset val="128"/>
    </font>
    <font>
      <sz val="10"/>
      <name val="Tahoma"/>
      <family val="2"/>
    </font>
    <font>
      <b/>
      <sz val="22"/>
      <color indexed="10"/>
      <name val="Tahoma"/>
      <family val="2"/>
    </font>
    <font>
      <b/>
      <sz val="26"/>
      <color indexed="10"/>
      <name val="Tahoma"/>
      <family val="2"/>
    </font>
    <font>
      <b/>
      <sz val="20"/>
      <color indexed="8"/>
      <name val="Tahoma"/>
      <family val="2"/>
    </font>
    <font>
      <b/>
      <sz val="10"/>
      <color indexed="60"/>
      <name val="Tahoma"/>
      <family val="2"/>
    </font>
    <font>
      <i/>
      <sz val="10"/>
      <color indexed="17"/>
      <name val="Tahoma"/>
      <family val="2"/>
    </font>
    <font>
      <b/>
      <sz val="10"/>
      <color indexed="9"/>
      <name val="Tahoma"/>
      <family val="2"/>
    </font>
    <font>
      <b/>
      <sz val="10"/>
      <color indexed="8"/>
      <name val="Tahoma"/>
      <family val="2"/>
    </font>
    <font>
      <b/>
      <sz val="10"/>
      <color indexed="10"/>
      <name val="Tahoma"/>
      <family val="2"/>
    </font>
    <font>
      <b/>
      <sz val="10"/>
      <name val="Tahoma"/>
      <family val="2"/>
    </font>
    <font>
      <u/>
      <sz val="10"/>
      <color indexed="12"/>
      <name val="Tahoma"/>
      <family val="2"/>
    </font>
    <font>
      <u/>
      <sz val="11"/>
      <color indexed="12"/>
      <name val="ＭＳ Ｐゴシック"/>
      <family val="3"/>
      <charset val="128"/>
    </font>
    <font>
      <sz val="10"/>
      <color indexed="8"/>
      <name val="Tahoma"/>
      <family val="2"/>
    </font>
    <font>
      <b/>
      <sz val="12"/>
      <color indexed="9"/>
      <name val="Times New Roman"/>
      <family val="1"/>
    </font>
    <font>
      <b/>
      <sz val="12"/>
      <name val="Times New Roman"/>
      <family val="1"/>
    </font>
    <font>
      <sz val="12"/>
      <color theme="1"/>
      <name val="Times New Roman"/>
      <family val="1"/>
    </font>
    <font>
      <sz val="12"/>
      <name val="Times New Roman"/>
      <family val="1"/>
    </font>
    <font>
      <sz val="12"/>
      <color indexed="8"/>
      <name val="Times New Roman"/>
      <family val="1"/>
    </font>
    <font>
      <i/>
      <sz val="12"/>
      <color indexed="17"/>
      <name val="Times New Roman"/>
      <family val="1"/>
    </font>
    <font>
      <b/>
      <sz val="12"/>
      <color indexed="8"/>
      <name val="Times New Roman"/>
      <family val="1"/>
    </font>
    <font>
      <b/>
      <sz val="8"/>
      <color indexed="8"/>
      <name val="Times New Roman"/>
      <family val="1"/>
    </font>
    <font>
      <i/>
      <sz val="12"/>
      <color theme="1"/>
      <name val="Times New Roman"/>
      <family val="1"/>
    </font>
    <font>
      <sz val="10"/>
      <color theme="1"/>
      <name val="Tahoma"/>
      <family val="2"/>
    </font>
    <font>
      <b/>
      <sz val="11"/>
      <color theme="1"/>
      <name val="Calibri"/>
      <family val="2"/>
      <scheme val="minor"/>
    </font>
    <font>
      <sz val="11"/>
      <color theme="1"/>
      <name val="Times New Roman"/>
      <family val="1"/>
    </font>
  </fonts>
  <fills count="9">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0"/>
        <bgColor indexed="26"/>
      </patternFill>
    </fill>
    <fill>
      <patternFill patternType="solid">
        <fgColor theme="0"/>
        <bgColor indexed="41"/>
      </patternFill>
    </fill>
    <fill>
      <patternFill patternType="solid">
        <fgColor theme="0"/>
        <bgColor indexed="64"/>
      </patternFill>
    </fill>
  </fills>
  <borders count="42">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right/>
      <top style="thin">
        <color indexed="8"/>
      </top>
      <bottom style="thin">
        <color indexed="8"/>
      </bottom>
      <diagonal/>
    </border>
    <border>
      <left/>
      <right style="thin">
        <color indexed="64"/>
      </right>
      <top style="thin">
        <color indexed="64"/>
      </top>
      <bottom/>
      <diagonal/>
    </border>
    <border>
      <left style="thin">
        <color indexed="8"/>
      </left>
      <right style="thin">
        <color indexed="8"/>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medium">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thin">
        <color indexed="8"/>
      </bottom>
      <diagonal/>
    </border>
    <border>
      <left style="thin">
        <color indexed="8"/>
      </left>
      <right style="thin">
        <color indexed="8"/>
      </right>
      <top/>
      <bottom style="thin">
        <color indexed="8"/>
      </bottom>
      <diagonal/>
    </border>
    <border>
      <left style="thin">
        <color indexed="64"/>
      </left>
      <right/>
      <top style="thin">
        <color indexed="64"/>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0" borderId="0"/>
    <xf numFmtId="0" fontId="14" fillId="0" borderId="0" applyNumberFormat="0" applyFill="0" applyBorder="0" applyAlignment="0" applyProtection="0"/>
    <xf numFmtId="0" fontId="1" fillId="0" borderId="0"/>
    <xf numFmtId="0" fontId="2" fillId="0" borderId="0"/>
  </cellStyleXfs>
  <cellXfs count="334">
    <xf numFmtId="0" fontId="0" fillId="0" borderId="0" xfId="0"/>
    <xf numFmtId="0" fontId="1" fillId="0" borderId="0" xfId="1"/>
    <xf numFmtId="1" fontId="3" fillId="2" borderId="0" xfId="1" applyNumberFormat="1" applyFont="1" applyFill="1" applyProtection="1">
      <protection hidden="1"/>
    </xf>
    <xf numFmtId="0" fontId="6" fillId="2" borderId="0" xfId="1" applyFont="1" applyFill="1" applyAlignment="1">
      <alignment horizontal="left"/>
    </xf>
    <xf numFmtId="0" fontId="10" fillId="2" borderId="0" xfId="1" applyFont="1" applyFill="1" applyAlignment="1">
      <alignment horizontal="left"/>
    </xf>
    <xf numFmtId="0" fontId="11" fillId="2" borderId="0" xfId="1" applyFont="1" applyFill="1" applyAlignment="1">
      <alignment horizontal="left"/>
    </xf>
    <xf numFmtId="1" fontId="7" fillId="2" borderId="0" xfId="1" applyNumberFormat="1" applyFont="1" applyFill="1" applyBorder="1" applyAlignment="1"/>
    <xf numFmtId="0" fontId="3" fillId="2" borderId="0" xfId="1" applyFont="1" applyFill="1" applyBorder="1" applyAlignment="1"/>
    <xf numFmtId="1" fontId="3" fillId="2" borderId="0" xfId="1" applyNumberFormat="1" applyFont="1" applyFill="1" applyAlignment="1" applyProtection="1">
      <alignment vertical="center"/>
      <protection hidden="1"/>
    </xf>
    <xf numFmtId="0" fontId="3" fillId="2" borderId="0" xfId="1" applyFont="1" applyFill="1" applyAlignment="1">
      <alignment horizontal="left" vertical="center"/>
    </xf>
    <xf numFmtId="1" fontId="9" fillId="4" borderId="4" xfId="1" applyNumberFormat="1" applyFont="1" applyFill="1" applyBorder="1" applyAlignment="1">
      <alignment horizontal="center" vertical="center"/>
    </xf>
    <xf numFmtId="0" fontId="9" fillId="4" borderId="5" xfId="1" applyFont="1" applyFill="1" applyBorder="1" applyAlignment="1">
      <alignment horizontal="center" vertical="center"/>
    </xf>
    <xf numFmtId="0" fontId="9" fillId="4" borderId="13" xfId="1" applyFont="1" applyFill="1" applyBorder="1" applyAlignment="1">
      <alignment horizontal="center" vertical="center"/>
    </xf>
    <xf numFmtId="0" fontId="9" fillId="4" borderId="6" xfId="1" applyFont="1" applyFill="1" applyBorder="1" applyAlignment="1">
      <alignment horizontal="center" vertical="center"/>
    </xf>
    <xf numFmtId="49" fontId="3" fillId="2" borderId="8" xfId="1" applyNumberFormat="1" applyFont="1" applyFill="1" applyBorder="1" applyAlignment="1">
      <alignment horizontal="left" vertical="center"/>
    </xf>
    <xf numFmtId="0" fontId="13" fillId="2" borderId="8" xfId="2" applyNumberFormat="1" applyFont="1" applyFill="1" applyBorder="1" applyAlignment="1" applyProtection="1">
      <alignment horizontal="left" vertical="center"/>
    </xf>
    <xf numFmtId="0" fontId="3" fillId="2" borderId="9" xfId="1" applyFont="1" applyFill="1" applyBorder="1" applyAlignment="1">
      <alignment horizontal="left" vertical="center"/>
    </xf>
    <xf numFmtId="0" fontId="3" fillId="2" borderId="8" xfId="1" applyFont="1" applyFill="1" applyBorder="1" applyAlignment="1">
      <alignment horizontal="left" vertical="center"/>
    </xf>
    <xf numFmtId="49" fontId="3" fillId="2" borderId="11" xfId="1" applyNumberFormat="1" applyFont="1" applyFill="1" applyBorder="1" applyAlignment="1">
      <alignment horizontal="left" vertical="center"/>
    </xf>
    <xf numFmtId="0" fontId="3" fillId="2" borderId="11" xfId="1" applyFont="1" applyFill="1" applyBorder="1" applyAlignment="1">
      <alignment horizontal="left" vertical="center"/>
    </xf>
    <xf numFmtId="0" fontId="3" fillId="2" borderId="12" xfId="1" applyFont="1" applyFill="1" applyBorder="1" applyAlignment="1">
      <alignment horizontal="left" vertical="center"/>
    </xf>
    <xf numFmtId="0" fontId="1" fillId="0" borderId="0" xfId="1"/>
    <xf numFmtId="0" fontId="4" fillId="2" borderId="0" xfId="1" applyFont="1" applyFill="1" applyAlignment="1">
      <alignment horizontal="center" vertical="center"/>
    </xf>
    <xf numFmtId="0" fontId="5" fillId="0" borderId="1" xfId="1" applyFont="1" applyBorder="1" applyAlignment="1">
      <alignment horizontal="center" vertical="center"/>
    </xf>
    <xf numFmtId="0" fontId="7" fillId="2" borderId="0" xfId="1" applyFont="1" applyFill="1" applyAlignment="1">
      <alignment horizontal="left" indent="1"/>
    </xf>
    <xf numFmtId="0" fontId="8" fillId="0" borderId="0" xfId="1" applyFont="1" applyAlignment="1">
      <alignment horizontal="left" indent="1"/>
    </xf>
    <xf numFmtId="0" fontId="3" fillId="2" borderId="0" xfId="1" applyFont="1" applyFill="1"/>
    <xf numFmtId="0" fontId="7" fillId="2" borderId="2" xfId="1" applyFont="1" applyFill="1" applyBorder="1" applyAlignment="1">
      <alignment horizontal="left"/>
    </xf>
    <xf numFmtId="0" fontId="3" fillId="0" borderId="3" xfId="1" applyFont="1" applyBorder="1" applyAlignment="1"/>
    <xf numFmtId="0" fontId="8" fillId="0" borderId="3" xfId="1" applyFont="1" applyBorder="1" applyAlignment="1">
      <alignment horizontal="left" indent="1"/>
    </xf>
    <xf numFmtId="0" fontId="7" fillId="2" borderId="0" xfId="1" applyFont="1" applyFill="1" applyBorder="1"/>
    <xf numFmtId="0" fontId="8" fillId="0" borderId="0" xfId="1" applyFont="1" applyBorder="1" applyAlignment="1">
      <alignment horizontal="left"/>
    </xf>
    <xf numFmtId="0" fontId="3" fillId="0" borderId="0" xfId="1" applyFont="1" applyBorder="1" applyAlignment="1"/>
    <xf numFmtId="0" fontId="7" fillId="2" borderId="0" xfId="1" applyFont="1" applyFill="1" applyBorder="1" applyAlignment="1">
      <alignment horizontal="left" indent="1"/>
    </xf>
    <xf numFmtId="0" fontId="8" fillId="0" borderId="0" xfId="1" applyFont="1" applyBorder="1" applyAlignment="1">
      <alignment horizontal="left" indent="1"/>
    </xf>
    <xf numFmtId="0" fontId="3" fillId="0" borderId="0" xfId="1" applyFont="1" applyBorder="1" applyAlignment="1">
      <alignment horizontal="left" indent="1"/>
    </xf>
    <xf numFmtId="0" fontId="3" fillId="0" borderId="0" xfId="1" applyFont="1" applyBorder="1"/>
    <xf numFmtId="0" fontId="7" fillId="0" borderId="0" xfId="1" applyFont="1" applyAlignment="1">
      <alignment horizontal="left"/>
    </xf>
    <xf numFmtId="0" fontId="3" fillId="0" borderId="0" xfId="1" applyFont="1" applyAlignment="1">
      <alignment vertical="center"/>
    </xf>
    <xf numFmtId="164" fontId="9" fillId="3" borderId="4" xfId="1" applyNumberFormat="1" applyFont="1" applyFill="1" applyBorder="1" applyAlignment="1">
      <alignment horizontal="center" vertical="center"/>
    </xf>
    <xf numFmtId="0" fontId="9" fillId="3" borderId="5" xfId="1" applyFont="1" applyFill="1" applyBorder="1" applyAlignment="1">
      <alignment horizontal="center" vertical="center"/>
    </xf>
    <xf numFmtId="0" fontId="9" fillId="3" borderId="6" xfId="1" applyFont="1" applyFill="1" applyBorder="1" applyAlignment="1">
      <alignment horizontal="center" vertical="center"/>
    </xf>
    <xf numFmtId="0" fontId="3" fillId="0" borderId="0" xfId="1" applyFont="1" applyAlignment="1">
      <alignment vertical="top"/>
    </xf>
    <xf numFmtId="0" fontId="8" fillId="0" borderId="7" xfId="1" applyFont="1" applyBorder="1" applyAlignment="1">
      <alignment vertical="top" wrapText="1"/>
    </xf>
    <xf numFmtId="49" fontId="3" fillId="0" borderId="8" xfId="1" applyNumberFormat="1" applyFont="1" applyBorder="1" applyAlignment="1">
      <alignment vertical="top"/>
    </xf>
    <xf numFmtId="0" fontId="3" fillId="0" borderId="8" xfId="1" applyFont="1" applyBorder="1" applyAlignment="1">
      <alignment vertical="top"/>
    </xf>
    <xf numFmtId="15" fontId="3" fillId="0" borderId="8" xfId="1" applyNumberFormat="1" applyFont="1" applyBorder="1" applyAlignment="1">
      <alignment vertical="top"/>
    </xf>
    <xf numFmtId="0" fontId="8" fillId="0" borderId="9" xfId="1" applyFont="1" applyBorder="1" applyAlignment="1">
      <alignment vertical="top" wrapText="1"/>
    </xf>
    <xf numFmtId="164" fontId="3" fillId="0" borderId="7" xfId="1" applyNumberFormat="1" applyFont="1" applyBorder="1" applyAlignment="1">
      <alignment vertical="top"/>
    </xf>
    <xf numFmtId="0" fontId="3" fillId="0" borderId="9" xfId="1" applyFont="1" applyBorder="1" applyAlignment="1">
      <alignment vertical="top"/>
    </xf>
    <xf numFmtId="164" fontId="3" fillId="0" borderId="10" xfId="1" applyNumberFormat="1" applyFont="1" applyBorder="1" applyAlignment="1">
      <alignment vertical="top"/>
    </xf>
    <xf numFmtId="49" fontId="3" fillId="0" borderId="11" xfId="1" applyNumberFormat="1" applyFont="1" applyBorder="1" applyAlignment="1">
      <alignment vertical="top"/>
    </xf>
    <xf numFmtId="0" fontId="3" fillId="0" borderId="11" xfId="1" applyFont="1" applyBorder="1" applyAlignment="1">
      <alignment vertical="top"/>
    </xf>
    <xf numFmtId="0" fontId="3" fillId="0" borderId="12" xfId="1" applyFont="1" applyBorder="1" applyAlignment="1">
      <alignment vertical="top"/>
    </xf>
    <xf numFmtId="0" fontId="12" fillId="2" borderId="14" xfId="3" applyFont="1" applyFill="1" applyBorder="1" applyAlignment="1">
      <alignment horizontal="left" wrapText="1"/>
    </xf>
    <xf numFmtId="0" fontId="12" fillId="2" borderId="15" xfId="3" applyFont="1" applyFill="1" applyBorder="1" applyAlignment="1">
      <alignment horizontal="left" wrapText="1"/>
    </xf>
    <xf numFmtId="165" fontId="18" fillId="2" borderId="2" xfId="3" applyNumberFormat="1" applyFont="1" applyFill="1" applyBorder="1" applyAlignment="1">
      <alignment horizontal="left" vertical="top" wrapText="1"/>
    </xf>
    <xf numFmtId="0" fontId="18" fillId="2" borderId="2" xfId="3" applyFont="1" applyFill="1" applyBorder="1" applyAlignment="1">
      <alignment horizontal="left" vertical="top" wrapText="1"/>
    </xf>
    <xf numFmtId="0" fontId="18" fillId="2" borderId="2" xfId="1" applyFont="1" applyFill="1" applyBorder="1" applyAlignment="1">
      <alignment horizontal="left" vertical="top" wrapText="1"/>
    </xf>
    <xf numFmtId="0" fontId="19" fillId="2" borderId="2" xfId="3" applyFont="1" applyFill="1" applyBorder="1" applyAlignment="1">
      <alignment horizontal="left" vertical="top" wrapText="1"/>
    </xf>
    <xf numFmtId="0" fontId="19" fillId="2" borderId="19" xfId="3" applyFont="1" applyFill="1" applyBorder="1" applyAlignment="1">
      <alignment horizontal="left" vertical="top" wrapText="1"/>
    </xf>
    <xf numFmtId="0" fontId="19" fillId="2" borderId="24" xfId="3" applyFont="1" applyFill="1" applyBorder="1" applyAlignment="1">
      <alignment horizontal="left" vertical="top" wrapText="1"/>
    </xf>
    <xf numFmtId="0" fontId="19" fillId="6" borderId="21" xfId="1" applyFont="1" applyFill="1" applyBorder="1" applyAlignment="1">
      <alignment horizontal="left" vertical="top" wrapText="1"/>
    </xf>
    <xf numFmtId="0" fontId="19" fillId="2" borderId="22" xfId="3" applyFont="1" applyFill="1" applyBorder="1" applyAlignment="1">
      <alignment horizontal="left" vertical="top" wrapText="1"/>
    </xf>
    <xf numFmtId="0" fontId="19" fillId="2" borderId="23" xfId="1" applyFont="1" applyFill="1" applyBorder="1" applyAlignment="1">
      <alignment horizontal="left" vertical="top" wrapText="1"/>
    </xf>
    <xf numFmtId="0" fontId="19" fillId="6" borderId="24" xfId="1" applyFont="1" applyFill="1" applyBorder="1" applyAlignment="1">
      <alignment horizontal="left" vertical="top" wrapText="1"/>
    </xf>
    <xf numFmtId="0" fontId="18" fillId="0" borderId="24" xfId="0" applyFont="1" applyBorder="1" applyAlignment="1">
      <alignment horizontal="left" vertical="top" wrapText="1"/>
    </xf>
    <xf numFmtId="0" fontId="18" fillId="0" borderId="24" xfId="0" applyFont="1" applyBorder="1" applyAlignment="1">
      <alignment vertical="top" wrapText="1"/>
    </xf>
    <xf numFmtId="0" fontId="17" fillId="2" borderId="14" xfId="3" applyFont="1" applyFill="1" applyBorder="1" applyAlignment="1">
      <alignment horizontal="left" wrapText="1"/>
    </xf>
    <xf numFmtId="0" fontId="19" fillId="2" borderId="0" xfId="1" applyFont="1" applyFill="1" applyAlignment="1" applyProtection="1">
      <alignment wrapText="1"/>
    </xf>
    <xf numFmtId="0" fontId="19" fillId="2" borderId="0" xfId="1" applyFont="1" applyFill="1" applyAlignment="1">
      <alignment wrapText="1"/>
    </xf>
    <xf numFmtId="0" fontId="18" fillId="0" borderId="0" xfId="0" applyFont="1"/>
    <xf numFmtId="0" fontId="17" fillId="2" borderId="15" xfId="3" applyFont="1" applyFill="1" applyBorder="1" applyAlignment="1">
      <alignment horizontal="left" wrapText="1"/>
    </xf>
    <xf numFmtId="0" fontId="22" fillId="2" borderId="15" xfId="1" applyFont="1" applyFill="1" applyBorder="1" applyAlignment="1">
      <alignment horizontal="center" vertical="center"/>
    </xf>
    <xf numFmtId="0" fontId="22" fillId="2" borderId="2" xfId="1" applyFont="1" applyFill="1" applyBorder="1" applyAlignment="1">
      <alignment horizontal="center" vertical="center" wrapText="1"/>
    </xf>
    <xf numFmtId="0" fontId="22" fillId="2" borderId="1" xfId="1" applyFont="1" applyFill="1" applyBorder="1" applyAlignment="1">
      <alignment horizontal="center" vertical="center" wrapText="1"/>
    </xf>
    <xf numFmtId="0" fontId="19" fillId="2" borderId="0" xfId="1" applyFont="1" applyFill="1" applyBorder="1" applyAlignment="1">
      <alignment horizontal="center" wrapText="1"/>
    </xf>
    <xf numFmtId="0" fontId="20" fillId="2" borderId="16" xfId="1" applyFont="1" applyFill="1" applyBorder="1" applyAlignment="1">
      <alignment horizontal="center" vertical="center"/>
    </xf>
    <xf numFmtId="0" fontId="20" fillId="2" borderId="17" xfId="1" applyFont="1" applyFill="1" applyBorder="1" applyAlignment="1">
      <alignment horizontal="center" vertical="center"/>
    </xf>
    <xf numFmtId="0" fontId="20" fillId="2" borderId="18" xfId="1" applyFont="1" applyFill="1" applyBorder="1" applyAlignment="1">
      <alignment horizontal="center" vertical="center"/>
    </xf>
    <xf numFmtId="0" fontId="20" fillId="2" borderId="0" xfId="1" applyFont="1" applyFill="1" applyAlignment="1"/>
    <xf numFmtId="0" fontId="20" fillId="2" borderId="0" xfId="1" applyFont="1" applyFill="1" applyBorder="1" applyAlignment="1">
      <alignment horizontal="center" wrapText="1"/>
    </xf>
    <xf numFmtId="0" fontId="18" fillId="0" borderId="24" xfId="0" applyFont="1" applyBorder="1"/>
    <xf numFmtId="0" fontId="16" fillId="3" borderId="2" xfId="3" applyFont="1" applyFill="1" applyBorder="1" applyAlignment="1">
      <alignment vertical="top" wrapText="1"/>
    </xf>
    <xf numFmtId="0" fontId="16" fillId="3" borderId="19" xfId="3" applyFont="1" applyFill="1" applyBorder="1" applyAlignment="1">
      <alignment vertical="top" wrapText="1"/>
    </xf>
    <xf numFmtId="0" fontId="17" fillId="5" borderId="1" xfId="3" applyFont="1" applyFill="1" applyBorder="1" applyAlignment="1">
      <alignment vertical="top"/>
    </xf>
    <xf numFmtId="0" fontId="17" fillId="5" borderId="20" xfId="3" applyFont="1" applyFill="1" applyBorder="1" applyAlignment="1">
      <alignment vertical="top"/>
    </xf>
    <xf numFmtId="0" fontId="17" fillId="5" borderId="3" xfId="3" applyFont="1" applyFill="1" applyBorder="1" applyAlignment="1">
      <alignment vertical="top"/>
    </xf>
    <xf numFmtId="165" fontId="18" fillId="2" borderId="2" xfId="3" applyNumberFormat="1" applyFont="1" applyFill="1" applyBorder="1" applyAlignment="1">
      <alignment vertical="top" wrapText="1"/>
    </xf>
    <xf numFmtId="0" fontId="18" fillId="2" borderId="2" xfId="3" applyFont="1" applyFill="1" applyBorder="1" applyAlignment="1">
      <alignment vertical="top" wrapText="1"/>
    </xf>
    <xf numFmtId="0" fontId="18" fillId="2" borderId="2" xfId="1" applyFont="1" applyFill="1" applyBorder="1" applyAlignment="1">
      <alignment vertical="top" wrapText="1"/>
    </xf>
    <xf numFmtId="0" fontId="19" fillId="2" borderId="2" xfId="3" applyFont="1" applyFill="1" applyBorder="1" applyAlignment="1">
      <alignment vertical="top" wrapText="1"/>
    </xf>
    <xf numFmtId="0" fontId="20" fillId="2" borderId="2" xfId="1" applyFont="1" applyFill="1" applyBorder="1" applyAlignment="1">
      <alignment vertical="top" wrapText="1"/>
    </xf>
    <xf numFmtId="0" fontId="19" fillId="2" borderId="2" xfId="1" applyFont="1" applyFill="1" applyBorder="1" applyAlignment="1">
      <alignment vertical="top" wrapText="1"/>
    </xf>
    <xf numFmtId="0" fontId="18" fillId="2" borderId="19" xfId="3" applyFont="1" applyFill="1" applyBorder="1" applyAlignment="1">
      <alignment vertical="top" wrapText="1"/>
    </xf>
    <xf numFmtId="0" fontId="19" fillId="2" borderId="19" xfId="3" applyFont="1" applyFill="1" applyBorder="1" applyAlignment="1">
      <alignment vertical="top" wrapText="1"/>
    </xf>
    <xf numFmtId="0" fontId="18" fillId="2" borderId="19" xfId="1" applyFont="1" applyFill="1" applyBorder="1" applyAlignment="1">
      <alignment vertical="top" wrapText="1"/>
    </xf>
    <xf numFmtId="0" fontId="20" fillId="2" borderId="19" xfId="1" applyFont="1" applyFill="1" applyBorder="1" applyAlignment="1">
      <alignment vertical="top" wrapText="1"/>
    </xf>
    <xf numFmtId="0" fontId="19" fillId="2" borderId="19" xfId="1" applyFont="1" applyFill="1" applyBorder="1" applyAlignment="1">
      <alignment vertical="top" wrapText="1"/>
    </xf>
    <xf numFmtId="0" fontId="18" fillId="2" borderId="24" xfId="3" applyFont="1" applyFill="1" applyBorder="1" applyAlignment="1">
      <alignment vertical="top" wrapText="1"/>
    </xf>
    <xf numFmtId="0" fontId="19" fillId="2" borderId="24" xfId="3" applyFont="1" applyFill="1" applyBorder="1" applyAlignment="1">
      <alignment vertical="top" wrapText="1"/>
    </xf>
    <xf numFmtId="0" fontId="18" fillId="2" borderId="24" xfId="1" applyFont="1" applyFill="1" applyBorder="1" applyAlignment="1">
      <alignment vertical="top" wrapText="1"/>
    </xf>
    <xf numFmtId="0" fontId="20" fillId="2" borderId="24" xfId="1" applyFont="1" applyFill="1" applyBorder="1" applyAlignment="1">
      <alignment vertical="top" wrapText="1"/>
    </xf>
    <xf numFmtId="0" fontId="19" fillId="2" borderId="24" xfId="1" applyFont="1" applyFill="1" applyBorder="1" applyAlignment="1">
      <alignment vertical="top" wrapText="1"/>
    </xf>
    <xf numFmtId="0" fontId="17" fillId="5" borderId="30" xfId="3" applyFont="1" applyFill="1" applyBorder="1" applyAlignment="1">
      <alignment vertical="top"/>
    </xf>
    <xf numFmtId="0" fontId="17" fillId="5" borderId="31" xfId="3" applyFont="1" applyFill="1" applyBorder="1" applyAlignment="1">
      <alignment vertical="top"/>
    </xf>
    <xf numFmtId="0" fontId="17" fillId="5" borderId="32" xfId="3" applyFont="1" applyFill="1" applyBorder="1" applyAlignment="1">
      <alignment vertical="top"/>
    </xf>
    <xf numFmtId="0" fontId="19" fillId="6" borderId="21" xfId="1" applyFont="1" applyFill="1" applyBorder="1" applyAlignment="1">
      <alignment vertical="top" wrapText="1"/>
    </xf>
    <xf numFmtId="0" fontId="19" fillId="2" borderId="22" xfId="3" applyFont="1" applyFill="1" applyBorder="1" applyAlignment="1">
      <alignment vertical="top" wrapText="1"/>
    </xf>
    <xf numFmtId="0" fontId="19" fillId="2" borderId="23" xfId="1" applyFont="1" applyFill="1" applyBorder="1" applyAlignment="1">
      <alignment vertical="top" wrapText="1"/>
    </xf>
    <xf numFmtId="0" fontId="19" fillId="2" borderId="29" xfId="1" applyFont="1" applyFill="1" applyBorder="1" applyAlignment="1">
      <alignment vertical="top" wrapText="1"/>
    </xf>
    <xf numFmtId="0" fontId="19" fillId="6" borderId="24" xfId="1" applyFont="1" applyFill="1" applyBorder="1" applyAlignment="1">
      <alignment vertical="top" wrapText="1"/>
    </xf>
    <xf numFmtId="0" fontId="17" fillId="5" borderId="0" xfId="3" applyFont="1" applyFill="1" applyBorder="1" applyAlignment="1">
      <alignment vertical="top" wrapText="1"/>
    </xf>
    <xf numFmtId="0" fontId="17" fillId="5" borderId="33" xfId="3" applyFont="1" applyFill="1" applyBorder="1" applyAlignment="1">
      <alignment vertical="top"/>
    </xf>
    <xf numFmtId="0" fontId="17" fillId="5" borderId="0" xfId="3" applyFont="1" applyFill="1" applyBorder="1" applyAlignment="1">
      <alignment vertical="top"/>
    </xf>
    <xf numFmtId="0" fontId="17" fillId="5" borderId="34" xfId="3" applyFont="1" applyFill="1" applyBorder="1" applyAlignment="1">
      <alignment vertical="top"/>
    </xf>
    <xf numFmtId="0" fontId="18" fillId="2" borderId="3" xfId="3" applyFont="1" applyFill="1" applyBorder="1" applyAlignment="1">
      <alignment vertical="top" wrapText="1"/>
    </xf>
    <xf numFmtId="0" fontId="18" fillId="0" borderId="24" xfId="0" applyFont="1" applyBorder="1" applyAlignment="1">
      <alignment vertical="top"/>
    </xf>
    <xf numFmtId="0" fontId="17" fillId="7" borderId="32" xfId="3" applyFont="1" applyFill="1" applyBorder="1" applyAlignment="1">
      <alignment vertical="top"/>
    </xf>
    <xf numFmtId="0" fontId="3" fillId="2" borderId="0" xfId="0" applyFont="1" applyFill="1" applyAlignment="1" applyProtection="1">
      <alignment wrapText="1"/>
    </xf>
    <xf numFmtId="0" fontId="3" fillId="2" borderId="0" xfId="0" applyFont="1" applyFill="1" applyAlignment="1">
      <alignment wrapText="1"/>
    </xf>
    <xf numFmtId="0" fontId="3" fillId="2" borderId="0" xfId="0" applyFont="1" applyFill="1" applyBorder="1" applyAlignment="1">
      <alignment horizontal="center" wrapText="1"/>
    </xf>
    <xf numFmtId="0" fontId="15" fillId="2" borderId="0" xfId="0" applyFont="1" applyFill="1" applyAlignment="1"/>
    <xf numFmtId="0" fontId="15" fillId="2" borderId="0" xfId="0" applyFont="1" applyFill="1" applyBorder="1" applyAlignment="1">
      <alignment horizontal="center" wrapText="1"/>
    </xf>
    <xf numFmtId="0" fontId="16" fillId="3" borderId="2" xfId="3" applyFont="1" applyFill="1" applyBorder="1" applyAlignment="1">
      <alignment horizontal="center" vertical="center" wrapText="1"/>
    </xf>
    <xf numFmtId="0" fontId="16" fillId="3" borderId="19" xfId="3" applyFont="1" applyFill="1" applyBorder="1" applyAlignment="1">
      <alignment horizontal="center" vertical="center" wrapText="1"/>
    </xf>
    <xf numFmtId="0" fontId="17" fillId="5" borderId="1" xfId="3" applyFont="1" applyFill="1" applyBorder="1" applyAlignment="1">
      <alignment horizontal="left" vertical="center"/>
    </xf>
    <xf numFmtId="0" fontId="17" fillId="5" borderId="20" xfId="3" applyFont="1" applyFill="1" applyBorder="1" applyAlignment="1">
      <alignment horizontal="left" vertical="center"/>
    </xf>
    <xf numFmtId="0" fontId="17" fillId="5" borderId="3" xfId="3" applyFont="1" applyFill="1" applyBorder="1" applyAlignment="1">
      <alignment horizontal="left" vertical="center"/>
    </xf>
    <xf numFmtId="0" fontId="20" fillId="2" borderId="2" xfId="0" applyFont="1" applyFill="1" applyBorder="1" applyAlignment="1">
      <alignment horizontal="left" vertical="top" wrapText="1"/>
    </xf>
    <xf numFmtId="0" fontId="19" fillId="2" borderId="2" xfId="0" applyFont="1" applyFill="1" applyBorder="1" applyAlignment="1">
      <alignment vertical="top" wrapText="1"/>
    </xf>
    <xf numFmtId="0" fontId="20" fillId="2" borderId="2" xfId="0" quotePrefix="1" applyFont="1" applyFill="1" applyBorder="1" applyAlignment="1">
      <alignment horizontal="left" vertical="top" wrapText="1"/>
    </xf>
    <xf numFmtId="0" fontId="19" fillId="2" borderId="19" xfId="3" applyFont="1" applyFill="1" applyBorder="1" applyAlignment="1">
      <alignment vertical="top" wrapText="1"/>
    </xf>
    <xf numFmtId="0" fontId="19" fillId="2" borderId="22" xfId="3" applyFont="1" applyFill="1" applyBorder="1" applyAlignment="1">
      <alignment vertical="top" wrapText="1"/>
    </xf>
    <xf numFmtId="0" fontId="19" fillId="2" borderId="28" xfId="3" applyFont="1" applyFill="1" applyBorder="1" applyAlignment="1">
      <alignment vertical="top" wrapText="1"/>
    </xf>
    <xf numFmtId="0" fontId="16" fillId="3" borderId="24" xfId="3" applyFont="1" applyFill="1" applyBorder="1" applyAlignment="1">
      <alignment horizontal="left" vertical="center" wrapText="1"/>
    </xf>
    <xf numFmtId="0" fontId="17" fillId="5" borderId="24" xfId="3" applyFont="1" applyFill="1" applyBorder="1" applyAlignment="1">
      <alignment horizontal="left" vertical="center"/>
    </xf>
    <xf numFmtId="0" fontId="18" fillId="2" borderId="24" xfId="3" applyFont="1" applyFill="1" applyBorder="1" applyAlignment="1">
      <alignment horizontal="left" vertical="center" wrapText="1"/>
    </xf>
    <xf numFmtId="0" fontId="18" fillId="2" borderId="24" xfId="0" applyFont="1" applyFill="1" applyBorder="1" applyAlignment="1">
      <alignment horizontal="left" vertical="center" wrapText="1"/>
    </xf>
    <xf numFmtId="0" fontId="19" fillId="2" borderId="24" xfId="3" applyFont="1" applyFill="1" applyBorder="1" applyAlignment="1">
      <alignment horizontal="left" vertical="center" wrapText="1"/>
    </xf>
    <xf numFmtId="0" fontId="20" fillId="2" borderId="24" xfId="0" applyFont="1" applyFill="1" applyBorder="1" applyAlignment="1">
      <alignment horizontal="left" vertical="center" wrapText="1"/>
    </xf>
    <xf numFmtId="0" fontId="19" fillId="2" borderId="24" xfId="0" applyFont="1" applyFill="1" applyBorder="1" applyAlignment="1">
      <alignment horizontal="left" vertical="center" wrapText="1"/>
    </xf>
    <xf numFmtId="0" fontId="18" fillId="2" borderId="24" xfId="3" applyFont="1" applyFill="1" applyBorder="1" applyAlignment="1">
      <alignment horizontal="left" vertical="center"/>
    </xf>
    <xf numFmtId="0" fontId="19" fillId="6" borderId="24" xfId="0" applyFont="1" applyFill="1" applyBorder="1" applyAlignment="1">
      <alignment horizontal="left" vertical="top" wrapText="1"/>
    </xf>
    <xf numFmtId="0" fontId="19" fillId="6" borderId="24" xfId="0" applyFont="1" applyFill="1" applyBorder="1" applyAlignment="1">
      <alignment horizontal="left" vertical="center" wrapText="1"/>
    </xf>
    <xf numFmtId="0" fontId="12" fillId="2" borderId="24" xfId="3" applyFont="1" applyFill="1" applyBorder="1" applyAlignment="1">
      <alignment horizontal="left" wrapText="1"/>
    </xf>
    <xf numFmtId="0" fontId="10" fillId="2" borderId="24" xfId="0" applyFont="1" applyFill="1" applyBorder="1" applyAlignment="1">
      <alignment horizontal="center" vertical="center"/>
    </xf>
    <xf numFmtId="0" fontId="10" fillId="2" borderId="24" xfId="0" applyFont="1" applyFill="1" applyBorder="1" applyAlignment="1">
      <alignment horizontal="center" vertical="center" wrapText="1"/>
    </xf>
    <xf numFmtId="0" fontId="15" fillId="2" borderId="24" xfId="0" applyFont="1" applyFill="1" applyBorder="1" applyAlignment="1">
      <alignment horizontal="center" vertical="center"/>
    </xf>
    <xf numFmtId="0" fontId="17" fillId="5" borderId="1" xfId="3" applyFont="1" applyFill="1" applyBorder="1" applyAlignment="1">
      <alignment horizontal="left" vertical="center" wrapText="1"/>
    </xf>
    <xf numFmtId="0" fontId="17" fillId="5" borderId="20" xfId="3" applyFont="1" applyFill="1" applyBorder="1" applyAlignment="1">
      <alignment horizontal="left" vertical="center" wrapText="1"/>
    </xf>
    <xf numFmtId="0" fontId="21" fillId="2" borderId="2" xfId="3" applyFont="1" applyFill="1" applyBorder="1" applyAlignment="1">
      <alignment vertical="top" wrapText="1"/>
    </xf>
    <xf numFmtId="0" fontId="24" fillId="2" borderId="2" xfId="0" applyFont="1" applyFill="1" applyBorder="1" applyAlignment="1">
      <alignment horizontal="left" vertical="top" wrapText="1"/>
    </xf>
    <xf numFmtId="0" fontId="21" fillId="2" borderId="2" xfId="0" applyFont="1" applyFill="1" applyBorder="1" applyAlignment="1">
      <alignment horizontal="left" vertical="top" wrapText="1"/>
    </xf>
    <xf numFmtId="0" fontId="24" fillId="2" borderId="2" xfId="3" applyFont="1" applyFill="1" applyBorder="1" applyAlignment="1">
      <alignment vertical="top" wrapText="1"/>
    </xf>
    <xf numFmtId="0" fontId="18" fillId="2" borderId="2" xfId="0" applyFont="1" applyFill="1" applyBorder="1" applyAlignment="1">
      <alignment horizontal="left" vertical="top" wrapText="1"/>
    </xf>
    <xf numFmtId="0" fontId="19" fillId="2" borderId="2" xfId="0" applyFont="1" applyFill="1" applyBorder="1" applyAlignment="1">
      <alignment wrapText="1"/>
    </xf>
    <xf numFmtId="0" fontId="20" fillId="2" borderId="2" xfId="0" applyFont="1" applyFill="1" applyBorder="1" applyAlignment="1">
      <alignment vertical="top" wrapText="1"/>
    </xf>
    <xf numFmtId="0" fontId="3" fillId="2" borderId="0" xfId="0" applyFont="1" applyFill="1"/>
    <xf numFmtId="0" fontId="3" fillId="2" borderId="0" xfId="0" applyFont="1" applyFill="1" applyAlignment="1"/>
    <xf numFmtId="0" fontId="17" fillId="5" borderId="1" xfId="3" applyFont="1" applyFill="1" applyBorder="1" applyAlignment="1">
      <alignment vertical="center" wrapText="1"/>
    </xf>
    <xf numFmtId="0" fontId="24" fillId="2" borderId="19" xfId="3" applyFont="1" applyFill="1" applyBorder="1" applyAlignment="1">
      <alignment vertical="top" wrapText="1"/>
    </xf>
    <xf numFmtId="0" fontId="24" fillId="2" borderId="22" xfId="3" applyFont="1" applyFill="1" applyBorder="1" applyAlignment="1">
      <alignment vertical="top" wrapText="1"/>
    </xf>
    <xf numFmtId="0" fontId="24" fillId="2" borderId="28" xfId="3" applyFont="1" applyFill="1" applyBorder="1" applyAlignment="1">
      <alignment vertical="top" wrapText="1"/>
    </xf>
    <xf numFmtId="0" fontId="19" fillId="2" borderId="0" xfId="0" applyFont="1" applyFill="1" applyAlignment="1" applyProtection="1">
      <alignment wrapText="1"/>
    </xf>
    <xf numFmtId="0" fontId="19" fillId="2" borderId="0" xfId="0" applyFont="1" applyFill="1" applyAlignment="1">
      <alignment wrapText="1"/>
    </xf>
    <xf numFmtId="0" fontId="22" fillId="2" borderId="15" xfId="0" applyFont="1" applyFill="1" applyBorder="1" applyAlignment="1">
      <alignment horizontal="center" vertical="center"/>
    </xf>
    <xf numFmtId="0" fontId="22" fillId="2" borderId="2"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0" fillId="2" borderId="16" xfId="0" applyFont="1" applyFill="1" applyBorder="1" applyAlignment="1">
      <alignment horizontal="center" vertical="center"/>
    </xf>
    <xf numFmtId="0" fontId="20" fillId="2" borderId="17" xfId="0" applyFont="1" applyFill="1" applyBorder="1" applyAlignment="1">
      <alignment horizontal="center" vertical="center"/>
    </xf>
    <xf numFmtId="0" fontId="20" fillId="2" borderId="18" xfId="0" applyFont="1" applyFill="1" applyBorder="1" applyAlignment="1">
      <alignment horizontal="center" vertical="center"/>
    </xf>
    <xf numFmtId="0" fontId="19" fillId="2" borderId="0" xfId="0" applyFont="1" applyFill="1" applyBorder="1" applyAlignment="1">
      <alignment horizontal="center" wrapText="1"/>
    </xf>
    <xf numFmtId="0" fontId="20" fillId="2" borderId="0" xfId="0" applyFont="1" applyFill="1" applyAlignment="1"/>
    <xf numFmtId="0" fontId="20" fillId="2" borderId="0" xfId="0" applyFont="1" applyFill="1" applyBorder="1" applyAlignment="1">
      <alignment horizontal="center" wrapText="1"/>
    </xf>
    <xf numFmtId="0" fontId="16" fillId="3" borderId="2" xfId="3" applyFont="1" applyFill="1" applyBorder="1" applyAlignment="1">
      <alignment horizontal="left" vertical="top" wrapText="1"/>
    </xf>
    <xf numFmtId="0" fontId="16" fillId="3" borderId="19" xfId="3" applyFont="1" applyFill="1" applyBorder="1" applyAlignment="1">
      <alignment horizontal="left" vertical="top" wrapText="1"/>
    </xf>
    <xf numFmtId="0" fontId="17" fillId="5" borderId="1" xfId="3" applyFont="1" applyFill="1" applyBorder="1" applyAlignment="1">
      <alignment horizontal="left" vertical="top" wrapText="1"/>
    </xf>
    <xf numFmtId="0" fontId="21" fillId="2" borderId="2" xfId="3" applyFont="1" applyFill="1" applyBorder="1" applyAlignment="1">
      <alignment horizontal="left" vertical="top" wrapText="1"/>
    </xf>
    <xf numFmtId="0" fontId="19" fillId="2" borderId="2" xfId="0" applyFont="1" applyFill="1" applyBorder="1" applyAlignment="1">
      <alignment horizontal="left" vertical="top" wrapText="1"/>
    </xf>
    <xf numFmtId="0" fontId="19" fillId="2" borderId="24" xfId="0" applyFont="1" applyFill="1" applyBorder="1" applyAlignment="1">
      <alignment horizontal="left" vertical="top" wrapText="1"/>
    </xf>
    <xf numFmtId="0" fontId="19" fillId="2" borderId="0" xfId="0" applyFont="1" applyFill="1" applyAlignment="1">
      <alignment horizontal="left" vertical="top" wrapText="1"/>
    </xf>
    <xf numFmtId="0" fontId="19" fillId="2" borderId="28" xfId="3" applyFont="1" applyFill="1" applyBorder="1" applyAlignment="1">
      <alignment horizontal="left" vertical="top" wrapText="1"/>
    </xf>
    <xf numFmtId="0" fontId="17" fillId="5" borderId="20" xfId="3" applyFont="1" applyFill="1" applyBorder="1" applyAlignment="1">
      <alignment horizontal="left" vertical="top" wrapText="1"/>
    </xf>
    <xf numFmtId="0" fontId="19" fillId="2" borderId="19" xfId="0" applyFont="1" applyFill="1" applyBorder="1" applyAlignment="1">
      <alignment horizontal="left" vertical="top" wrapText="1"/>
    </xf>
    <xf numFmtId="0" fontId="19" fillId="2" borderId="1" xfId="3" applyFont="1" applyFill="1" applyBorder="1" applyAlignment="1">
      <alignment horizontal="left" vertical="top" wrapText="1"/>
    </xf>
    <xf numFmtId="0" fontId="17" fillId="2" borderId="24" xfId="3" applyFont="1" applyFill="1" applyBorder="1" applyAlignment="1">
      <alignment horizontal="left" wrapText="1"/>
    </xf>
    <xf numFmtId="0" fontId="22" fillId="2" borderId="24" xfId="0" applyFont="1" applyFill="1" applyBorder="1" applyAlignment="1">
      <alignment horizontal="center" vertical="center"/>
    </xf>
    <xf numFmtId="0" fontId="22" fillId="2" borderId="24" xfId="0" applyFont="1" applyFill="1" applyBorder="1" applyAlignment="1">
      <alignment horizontal="center" vertical="center" wrapText="1"/>
    </xf>
    <xf numFmtId="0" fontId="20" fillId="2" borderId="24" xfId="0" applyFont="1" applyFill="1" applyBorder="1" applyAlignment="1">
      <alignment horizontal="center" vertical="center"/>
    </xf>
    <xf numFmtId="0" fontId="16" fillId="3" borderId="24" xfId="3" applyFont="1" applyFill="1" applyBorder="1" applyAlignment="1">
      <alignment horizontal="left" vertical="top" wrapText="1"/>
    </xf>
    <xf numFmtId="0" fontId="17" fillId="5" borderId="24" xfId="3" applyFont="1" applyFill="1" applyBorder="1" applyAlignment="1">
      <alignment horizontal="left" vertical="top" wrapText="1"/>
    </xf>
    <xf numFmtId="0" fontId="18" fillId="2" borderId="24" xfId="3" applyFont="1" applyFill="1" applyBorder="1" applyAlignment="1">
      <alignment horizontal="left" vertical="top" wrapText="1"/>
    </xf>
    <xf numFmtId="0" fontId="21" fillId="2" borderId="24" xfId="3" applyFont="1" applyFill="1" applyBorder="1" applyAlignment="1">
      <alignment horizontal="left" vertical="top" wrapText="1"/>
    </xf>
    <xf numFmtId="0" fontId="18" fillId="2" borderId="24" xfId="0" applyFont="1" applyFill="1" applyBorder="1" applyAlignment="1">
      <alignment horizontal="left" vertical="top" wrapText="1"/>
    </xf>
    <xf numFmtId="0" fontId="21" fillId="2" borderId="24" xfId="0" applyFont="1" applyFill="1" applyBorder="1" applyAlignment="1">
      <alignment horizontal="left" vertical="top" wrapText="1"/>
    </xf>
    <xf numFmtId="0" fontId="20" fillId="2" borderId="24" xfId="0" applyFont="1" applyFill="1" applyBorder="1" applyAlignment="1">
      <alignment horizontal="left" vertical="top" wrapText="1"/>
    </xf>
    <xf numFmtId="0" fontId="10" fillId="2" borderId="24" xfId="0" applyFont="1" applyFill="1" applyBorder="1" applyAlignment="1">
      <alignment horizontal="center" vertical="center" wrapText="1"/>
    </xf>
    <xf numFmtId="0" fontId="10" fillId="2" borderId="15" xfId="1" applyFont="1" applyFill="1" applyBorder="1" applyAlignment="1">
      <alignment horizontal="center" vertical="center"/>
    </xf>
    <xf numFmtId="0" fontId="10" fillId="2" borderId="2" xfId="1" applyFont="1" applyFill="1" applyBorder="1" applyAlignment="1">
      <alignment horizontal="center" vertical="center" wrapText="1"/>
    </xf>
    <xf numFmtId="0" fontId="10" fillId="2" borderId="1" xfId="1" applyFont="1" applyFill="1" applyBorder="1" applyAlignment="1">
      <alignment horizontal="center" vertical="center" wrapText="1"/>
    </xf>
    <xf numFmtId="0" fontId="15" fillId="2" borderId="16" xfId="1" applyFont="1" applyFill="1" applyBorder="1" applyAlignment="1">
      <alignment horizontal="center" vertical="center"/>
    </xf>
    <xf numFmtId="0" fontId="15" fillId="2" borderId="17" xfId="1" applyFont="1" applyFill="1" applyBorder="1" applyAlignment="1">
      <alignment horizontal="center" vertical="center"/>
    </xf>
    <xf numFmtId="0" fontId="15" fillId="2" borderId="18" xfId="1" applyFont="1" applyFill="1" applyBorder="1" applyAlignment="1">
      <alignment horizontal="center" vertical="center"/>
    </xf>
    <xf numFmtId="0" fontId="15" fillId="2" borderId="36" xfId="1" applyFont="1" applyFill="1" applyBorder="1" applyAlignment="1">
      <alignment horizontal="center" vertical="center"/>
    </xf>
    <xf numFmtId="0" fontId="15" fillId="2" borderId="19" xfId="1" applyFont="1" applyFill="1" applyBorder="1" applyAlignment="1">
      <alignment horizontal="center" vertical="center"/>
    </xf>
    <xf numFmtId="0" fontId="15" fillId="2" borderId="35" xfId="1" applyFont="1" applyFill="1" applyBorder="1" applyAlignment="1">
      <alignment horizontal="center" vertical="center" wrapText="1"/>
    </xf>
    <xf numFmtId="0" fontId="12" fillId="5" borderId="24" xfId="3" applyFont="1" applyFill="1" applyBorder="1" applyAlignment="1">
      <alignment horizontal="left" vertical="center"/>
    </xf>
    <xf numFmtId="0" fontId="3" fillId="2" borderId="24" xfId="3" applyFont="1" applyFill="1" applyBorder="1" applyAlignment="1">
      <alignment horizontal="left" vertical="top" wrapText="1"/>
    </xf>
    <xf numFmtId="0" fontId="3" fillId="6" borderId="24" xfId="1" applyFont="1" applyFill="1" applyBorder="1" applyAlignment="1">
      <alignment horizontal="left" vertical="top" wrapText="1"/>
    </xf>
    <xf numFmtId="0" fontId="3" fillId="2" borderId="24" xfId="3" applyFont="1" applyFill="1" applyBorder="1" applyAlignment="1">
      <alignment vertical="center" wrapText="1"/>
    </xf>
    <xf numFmtId="0" fontId="26" fillId="0" borderId="0" xfId="0" applyFont="1"/>
    <xf numFmtId="0" fontId="27" fillId="0" borderId="0" xfId="0" applyFont="1"/>
    <xf numFmtId="0" fontId="14" fillId="2" borderId="8" xfId="2" applyNumberFormat="1" applyFill="1" applyBorder="1" applyAlignment="1" applyProtection="1">
      <alignment horizontal="left" vertical="center"/>
    </xf>
    <xf numFmtId="0" fontId="14" fillId="2" borderId="8" xfId="2" quotePrefix="1" applyNumberFormat="1" applyFill="1" applyBorder="1" applyAlignment="1" applyProtection="1">
      <alignment horizontal="left" vertical="center"/>
    </xf>
    <xf numFmtId="0" fontId="14" fillId="2" borderId="8" xfId="2" quotePrefix="1" applyFill="1" applyBorder="1" applyAlignment="1">
      <alignment horizontal="left" vertical="center"/>
    </xf>
    <xf numFmtId="1" fontId="14" fillId="2" borderId="0" xfId="2" quotePrefix="1" applyNumberFormat="1" applyFill="1" applyProtection="1">
      <protection hidden="1"/>
    </xf>
    <xf numFmtId="0" fontId="17" fillId="5" borderId="24" xfId="3" applyFont="1" applyFill="1" applyBorder="1" applyAlignment="1">
      <alignment horizontal="left" vertical="top" wrapText="1"/>
    </xf>
    <xf numFmtId="0" fontId="22" fillId="2" borderId="24" xfId="0" applyFont="1" applyFill="1" applyBorder="1" applyAlignment="1">
      <alignment horizontal="center" vertical="center" wrapText="1"/>
    </xf>
    <xf numFmtId="0" fontId="9" fillId="3" borderId="24" xfId="3" applyFont="1" applyFill="1" applyBorder="1" applyAlignment="1">
      <alignment horizontal="center" vertical="center" wrapText="1"/>
    </xf>
    <xf numFmtId="0" fontId="3" fillId="2" borderId="24" xfId="3" applyFont="1" applyFill="1" applyBorder="1" applyAlignment="1">
      <alignment horizontal="center" vertical="center" wrapText="1"/>
    </xf>
    <xf numFmtId="0" fontId="25" fillId="2" borderId="24" xfId="1" applyFont="1" applyFill="1" applyBorder="1" applyAlignment="1">
      <alignment horizontal="left" wrapText="1"/>
    </xf>
    <xf numFmtId="0" fontId="15" fillId="2" borderId="24" xfId="1" applyFont="1" applyFill="1" applyBorder="1" applyAlignment="1">
      <alignment horizontal="left" vertical="center" wrapText="1"/>
    </xf>
    <xf numFmtId="0" fontId="25" fillId="2" borderId="24" xfId="3" applyFont="1" applyFill="1" applyBorder="1" applyAlignment="1">
      <alignment horizontal="center" vertical="center" wrapText="1"/>
    </xf>
    <xf numFmtId="0" fontId="25" fillId="2" borderId="24" xfId="3" applyFont="1" applyFill="1" applyBorder="1" applyAlignment="1">
      <alignment wrapText="1"/>
    </xf>
    <xf numFmtId="0" fontId="25" fillId="2" borderId="24" xfId="3" applyFont="1" applyFill="1" applyBorder="1" applyAlignment="1">
      <alignment vertical="top" wrapText="1"/>
    </xf>
    <xf numFmtId="0" fontId="3" fillId="2" borderId="24" xfId="1" applyFont="1" applyFill="1" applyBorder="1" applyAlignment="1">
      <alignment horizontal="left" vertical="top" wrapText="1"/>
    </xf>
    <xf numFmtId="0" fontId="3" fillId="6" borderId="24" xfId="1" applyFont="1" applyFill="1" applyBorder="1" applyAlignment="1">
      <alignment horizontal="center" vertical="top" wrapText="1"/>
    </xf>
    <xf numFmtId="0" fontId="0" fillId="0" borderId="24" xfId="0" applyBorder="1"/>
    <xf numFmtId="0" fontId="19" fillId="7" borderId="24" xfId="3" applyFont="1" applyFill="1" applyBorder="1" applyAlignment="1">
      <alignment horizontal="left" vertical="top" wrapText="1"/>
    </xf>
    <xf numFmtId="0" fontId="0" fillId="8" borderId="0" xfId="0" applyFont="1" applyFill="1"/>
    <xf numFmtId="1" fontId="3" fillId="2" borderId="7" xfId="1" applyNumberFormat="1" applyFont="1" applyFill="1" applyBorder="1" applyAlignment="1">
      <alignment horizontal="center" vertical="center"/>
    </xf>
    <xf numFmtId="1" fontId="3" fillId="2" borderId="10" xfId="1" applyNumberFormat="1" applyFont="1" applyFill="1" applyBorder="1" applyAlignment="1">
      <alignment horizontal="center" vertical="center"/>
    </xf>
    <xf numFmtId="0" fontId="0" fillId="0" borderId="0" xfId="0" applyAlignment="1">
      <alignment horizontal="left"/>
    </xf>
    <xf numFmtId="1" fontId="3" fillId="2" borderId="7" xfId="1" applyNumberFormat="1" applyFont="1" applyFill="1" applyBorder="1" applyAlignment="1">
      <alignment horizontal="left" vertical="center"/>
    </xf>
    <xf numFmtId="0" fontId="19" fillId="2" borderId="24" xfId="3" applyFont="1" applyFill="1" applyBorder="1" applyAlignment="1">
      <alignment horizontal="left" vertical="center" wrapText="1"/>
    </xf>
    <xf numFmtId="0" fontId="18" fillId="2" borderId="24" xfId="3" applyFont="1" applyFill="1" applyBorder="1" applyAlignment="1">
      <alignment horizontal="left" vertical="center" wrapText="1"/>
    </xf>
    <xf numFmtId="165" fontId="20" fillId="2" borderId="17" xfId="1" applyNumberFormat="1" applyFont="1" applyFill="1" applyBorder="1" applyAlignment="1">
      <alignment horizontal="center" vertical="center"/>
    </xf>
    <xf numFmtId="0" fontId="18" fillId="2" borderId="0" xfId="1" applyFont="1" applyFill="1" applyBorder="1" applyAlignment="1">
      <alignment vertical="top" wrapText="1"/>
    </xf>
    <xf numFmtId="0" fontId="19" fillId="2" borderId="0" xfId="1" applyFont="1" applyFill="1" applyBorder="1" applyAlignment="1">
      <alignment vertical="top" wrapText="1"/>
    </xf>
    <xf numFmtId="0" fontId="18" fillId="0" borderId="0" xfId="0" applyFont="1" applyBorder="1" applyAlignment="1">
      <alignment vertical="top"/>
    </xf>
    <xf numFmtId="0" fontId="17" fillId="7" borderId="0" xfId="3" applyFont="1" applyFill="1" applyBorder="1" applyAlignment="1">
      <alignment vertical="top"/>
    </xf>
    <xf numFmtId="0" fontId="18" fillId="0" borderId="0" xfId="0" applyFont="1" applyBorder="1" applyAlignment="1">
      <alignment vertical="top" wrapText="1"/>
    </xf>
    <xf numFmtId="0" fontId="0" fillId="0" borderId="0" xfId="0" applyBorder="1"/>
    <xf numFmtId="0" fontId="0" fillId="0" borderId="24" xfId="0" applyBorder="1" applyAlignment="1">
      <alignment horizontal="left" vertical="center"/>
    </xf>
    <xf numFmtId="165" fontId="18" fillId="2" borderId="24" xfId="3" applyNumberFormat="1" applyFont="1" applyFill="1" applyBorder="1" applyAlignment="1">
      <alignment horizontal="left" vertical="center" wrapText="1"/>
    </xf>
    <xf numFmtId="0" fontId="18" fillId="2" borderId="24" xfId="1" applyFont="1" applyFill="1" applyBorder="1" applyAlignment="1">
      <alignment horizontal="left" vertical="center" wrapText="1"/>
    </xf>
    <xf numFmtId="0" fontId="20" fillId="2" borderId="24" xfId="1" applyFont="1" applyFill="1" applyBorder="1" applyAlignment="1">
      <alignment horizontal="left" vertical="center" wrapText="1"/>
    </xf>
    <xf numFmtId="0" fontId="19" fillId="6" borderId="24" xfId="1" applyFont="1" applyFill="1" applyBorder="1" applyAlignment="1">
      <alignment horizontal="left" vertical="center" wrapText="1"/>
    </xf>
    <xf numFmtId="0" fontId="19" fillId="2" borderId="24" xfId="1" applyFont="1" applyFill="1" applyBorder="1" applyAlignment="1">
      <alignment horizontal="left" vertical="center" wrapText="1"/>
    </xf>
    <xf numFmtId="0" fontId="17" fillId="5" borderId="24" xfId="3" applyFont="1" applyFill="1" applyBorder="1" applyAlignment="1">
      <alignment horizontal="left" vertical="center" wrapText="1"/>
    </xf>
    <xf numFmtId="0" fontId="18" fillId="0" borderId="24" xfId="0" applyFont="1" applyBorder="1" applyAlignment="1">
      <alignment horizontal="left" vertical="center"/>
    </xf>
    <xf numFmtId="0" fontId="18" fillId="0" borderId="24" xfId="0" applyFont="1" applyBorder="1" applyAlignment="1">
      <alignment horizontal="left" vertical="center" wrapText="1"/>
    </xf>
    <xf numFmtId="0" fontId="19" fillId="2" borderId="24" xfId="3" applyFont="1" applyFill="1" applyBorder="1" applyAlignment="1">
      <alignment horizontal="left" vertical="center" wrapText="1"/>
    </xf>
    <xf numFmtId="0" fontId="18" fillId="2" borderId="24" xfId="3" applyFont="1" applyFill="1" applyBorder="1" applyAlignment="1">
      <alignment horizontal="left" vertical="center" wrapText="1"/>
    </xf>
    <xf numFmtId="0" fontId="3" fillId="6" borderId="37" xfId="1" applyFont="1" applyFill="1" applyBorder="1" applyAlignment="1">
      <alignment vertical="top" wrapText="1"/>
    </xf>
    <xf numFmtId="0" fontId="19" fillId="2" borderId="19" xfId="3" applyFont="1" applyFill="1" applyBorder="1" applyAlignment="1">
      <alignment vertical="top" wrapText="1"/>
    </xf>
    <xf numFmtId="0" fontId="19" fillId="2" borderId="22" xfId="3" applyFont="1" applyFill="1" applyBorder="1" applyAlignment="1">
      <alignment vertical="top" wrapText="1"/>
    </xf>
    <xf numFmtId="0" fontId="19" fillId="2" borderId="19" xfId="3" applyFont="1" applyFill="1" applyBorder="1" applyAlignment="1">
      <alignment horizontal="left" vertical="top" wrapText="1"/>
    </xf>
    <xf numFmtId="0" fontId="6" fillId="0" borderId="2" xfId="1" applyFont="1" applyBorder="1" applyAlignment="1">
      <alignment horizontal="center" vertical="center"/>
    </xf>
    <xf numFmtId="0" fontId="8" fillId="0" borderId="2" xfId="1" applyFont="1" applyBorder="1" applyAlignment="1">
      <alignment horizontal="left"/>
    </xf>
    <xf numFmtId="0" fontId="7" fillId="2" borderId="2" xfId="1" applyFont="1" applyFill="1" applyBorder="1" applyAlignment="1">
      <alignment horizontal="left" vertical="center"/>
    </xf>
    <xf numFmtId="0" fontId="8" fillId="0" borderId="2" xfId="1" applyFont="1" applyBorder="1" applyAlignment="1">
      <alignment horizontal="left" vertical="center"/>
    </xf>
    <xf numFmtId="1" fontId="7" fillId="2" borderId="2" xfId="1" applyNumberFormat="1" applyFont="1" applyFill="1" applyBorder="1" applyAlignment="1">
      <alignment vertical="center" wrapText="1"/>
    </xf>
    <xf numFmtId="0" fontId="8" fillId="2" borderId="2" xfId="1" applyFont="1" applyFill="1" applyBorder="1" applyAlignment="1">
      <alignment vertical="top" wrapText="1"/>
    </xf>
    <xf numFmtId="1" fontId="7" fillId="2" borderId="1" xfId="1" applyNumberFormat="1" applyFont="1" applyFill="1" applyBorder="1" applyAlignment="1"/>
    <xf numFmtId="0" fontId="8" fillId="2" borderId="2" xfId="1" applyFont="1" applyFill="1" applyBorder="1" applyAlignment="1">
      <alignment horizontal="left"/>
    </xf>
    <xf numFmtId="0" fontId="19" fillId="2" borderId="19" xfId="3" applyFont="1" applyFill="1" applyBorder="1" applyAlignment="1">
      <alignment vertical="top" wrapText="1"/>
    </xf>
    <xf numFmtId="0" fontId="19" fillId="2" borderId="22" xfId="3" applyFont="1" applyFill="1" applyBorder="1" applyAlignment="1">
      <alignment vertical="top" wrapText="1"/>
    </xf>
    <xf numFmtId="0" fontId="19" fillId="2" borderId="28" xfId="3" applyFont="1" applyFill="1" applyBorder="1" applyAlignment="1">
      <alignment vertical="top" wrapText="1"/>
    </xf>
    <xf numFmtId="165" fontId="20" fillId="2" borderId="25" xfId="1" applyNumberFormat="1" applyFont="1" applyFill="1" applyBorder="1" applyAlignment="1">
      <alignment horizontal="center" vertical="center" wrapText="1"/>
    </xf>
    <xf numFmtId="0" fontId="20" fillId="2" borderId="25" xfId="1" applyFont="1" applyFill="1" applyBorder="1" applyAlignment="1">
      <alignment horizontal="center" vertical="center" wrapText="1"/>
    </xf>
    <xf numFmtId="0" fontId="21" fillId="2" borderId="26" xfId="3" applyFont="1" applyFill="1" applyBorder="1" applyAlignment="1">
      <alignment horizontal="left" wrapText="1"/>
    </xf>
    <xf numFmtId="0" fontId="21" fillId="2" borderId="27" xfId="3" applyFont="1" applyFill="1" applyBorder="1" applyAlignment="1">
      <alignment horizontal="left" wrapText="1"/>
    </xf>
    <xf numFmtId="0" fontId="22" fillId="2" borderId="26" xfId="1" applyFont="1" applyFill="1" applyBorder="1" applyAlignment="1">
      <alignment horizontal="center" vertical="center" wrapText="1"/>
    </xf>
    <xf numFmtId="0" fontId="18" fillId="2" borderId="19" xfId="3" applyFont="1" applyFill="1" applyBorder="1" applyAlignment="1">
      <alignment vertical="top" wrapText="1"/>
    </xf>
    <xf numFmtId="0" fontId="18" fillId="2" borderId="22" xfId="3" applyFont="1" applyFill="1" applyBorder="1" applyAlignment="1">
      <alignment vertical="top" wrapText="1"/>
    </xf>
    <xf numFmtId="0" fontId="18" fillId="2" borderId="28" xfId="3" applyFont="1" applyFill="1" applyBorder="1" applyAlignment="1">
      <alignment vertical="top" wrapText="1"/>
    </xf>
    <xf numFmtId="0" fontId="18" fillId="2" borderId="37" xfId="3" applyFont="1" applyFill="1" applyBorder="1" applyAlignment="1">
      <alignment horizontal="left" vertical="center" wrapText="1"/>
    </xf>
    <xf numFmtId="0" fontId="18" fillId="2" borderId="38" xfId="3" applyFont="1" applyFill="1" applyBorder="1" applyAlignment="1">
      <alignment horizontal="left" vertical="center" wrapText="1"/>
    </xf>
    <xf numFmtId="0" fontId="18" fillId="2" borderId="39" xfId="3" applyFont="1" applyFill="1" applyBorder="1" applyAlignment="1">
      <alignment horizontal="left" vertical="center" wrapText="1"/>
    </xf>
    <xf numFmtId="165" fontId="18" fillId="2" borderId="37" xfId="3" applyNumberFormat="1" applyFont="1" applyFill="1" applyBorder="1" applyAlignment="1">
      <alignment horizontal="left" vertical="center" wrapText="1"/>
    </xf>
    <xf numFmtId="165" fontId="18" fillId="2" borderId="38" xfId="3" applyNumberFormat="1" applyFont="1" applyFill="1" applyBorder="1" applyAlignment="1">
      <alignment horizontal="left" vertical="center" wrapText="1"/>
    </xf>
    <xf numFmtId="165" fontId="18" fillId="2" borderId="39" xfId="3" applyNumberFormat="1" applyFont="1" applyFill="1" applyBorder="1" applyAlignment="1">
      <alignment horizontal="left" vertical="center" wrapText="1"/>
    </xf>
    <xf numFmtId="0" fontId="17" fillId="5" borderId="23" xfId="3" applyFont="1" applyFill="1" applyBorder="1" applyAlignment="1">
      <alignment horizontal="left" vertical="center"/>
    </xf>
    <xf numFmtId="0" fontId="17" fillId="5" borderId="40" xfId="3" applyFont="1" applyFill="1" applyBorder="1" applyAlignment="1">
      <alignment horizontal="left" vertical="center"/>
    </xf>
    <xf numFmtId="0" fontId="17" fillId="5" borderId="41" xfId="3" applyFont="1" applyFill="1" applyBorder="1" applyAlignment="1">
      <alignment horizontal="left" vertical="center"/>
    </xf>
    <xf numFmtId="0" fontId="17" fillId="5" borderId="1" xfId="3" applyFont="1" applyFill="1" applyBorder="1" applyAlignment="1">
      <alignment horizontal="left" vertical="top" wrapText="1"/>
    </xf>
    <xf numFmtId="0" fontId="17" fillId="5" borderId="20" xfId="3" applyFont="1" applyFill="1" applyBorder="1" applyAlignment="1">
      <alignment horizontal="left" vertical="top" wrapText="1"/>
    </xf>
    <xf numFmtId="0" fontId="17" fillId="5" borderId="3" xfId="3" applyFont="1" applyFill="1" applyBorder="1" applyAlignment="1">
      <alignment horizontal="left" vertical="top" wrapText="1"/>
    </xf>
    <xf numFmtId="0" fontId="22" fillId="2" borderId="26" xfId="0" applyFont="1" applyFill="1" applyBorder="1" applyAlignment="1">
      <alignment horizontal="center" vertical="center" wrapText="1"/>
    </xf>
    <xf numFmtId="0" fontId="20" fillId="2" borderId="25" xfId="0" applyFont="1" applyFill="1" applyBorder="1" applyAlignment="1">
      <alignment horizontal="center" vertical="center" wrapText="1"/>
    </xf>
    <xf numFmtId="0" fontId="19" fillId="2" borderId="19" xfId="3" applyFont="1" applyFill="1" applyBorder="1" applyAlignment="1">
      <alignment horizontal="left" vertical="top" wrapText="1"/>
    </xf>
    <xf numFmtId="0" fontId="19" fillId="2" borderId="22" xfId="3" applyFont="1" applyFill="1" applyBorder="1" applyAlignment="1">
      <alignment horizontal="left" vertical="top" wrapText="1"/>
    </xf>
    <xf numFmtId="0" fontId="19" fillId="2" borderId="28" xfId="3" applyFont="1" applyFill="1" applyBorder="1" applyAlignment="1">
      <alignment horizontal="left" vertical="top" wrapText="1"/>
    </xf>
    <xf numFmtId="0" fontId="19" fillId="2" borderId="35" xfId="3" applyFont="1" applyFill="1" applyBorder="1" applyAlignment="1">
      <alignment horizontal="left" vertical="top" wrapText="1"/>
    </xf>
    <xf numFmtId="0" fontId="19" fillId="2" borderId="33" xfId="3" applyFont="1" applyFill="1" applyBorder="1" applyAlignment="1">
      <alignment horizontal="left" vertical="top" wrapText="1"/>
    </xf>
    <xf numFmtId="0" fontId="19" fillId="2" borderId="30" xfId="3" applyFont="1" applyFill="1" applyBorder="1" applyAlignment="1">
      <alignment horizontal="left" vertical="top" wrapText="1"/>
    </xf>
    <xf numFmtId="0" fontId="19" fillId="2" borderId="19" xfId="3" applyFont="1" applyFill="1" applyBorder="1" applyAlignment="1">
      <alignment horizontal="center" vertical="top" wrapText="1"/>
    </xf>
    <xf numFmtId="0" fontId="19" fillId="2" borderId="22" xfId="3" applyFont="1" applyFill="1" applyBorder="1" applyAlignment="1">
      <alignment horizontal="center" vertical="top" wrapText="1"/>
    </xf>
    <xf numFmtId="0" fontId="19" fillId="2" borderId="28" xfId="3" applyFont="1" applyFill="1" applyBorder="1" applyAlignment="1">
      <alignment horizontal="center" vertical="top" wrapText="1"/>
    </xf>
    <xf numFmtId="0" fontId="8" fillId="2" borderId="24" xfId="3" applyFont="1" applyFill="1" applyBorder="1" applyAlignment="1">
      <alignment horizontal="left" wrapText="1"/>
    </xf>
    <xf numFmtId="0" fontId="10" fillId="2" borderId="24" xfId="0" applyFont="1" applyFill="1" applyBorder="1" applyAlignment="1">
      <alignment horizontal="center" vertical="center" wrapText="1"/>
    </xf>
    <xf numFmtId="0" fontId="15" fillId="2" borderId="24" xfId="0" applyFont="1" applyFill="1" applyBorder="1" applyAlignment="1">
      <alignment horizontal="center" vertical="center" wrapText="1"/>
    </xf>
    <xf numFmtId="0" fontId="19" fillId="2" borderId="37" xfId="3" applyFont="1" applyFill="1" applyBorder="1" applyAlignment="1">
      <alignment horizontal="center" vertical="center" wrapText="1"/>
    </xf>
    <xf numFmtId="0" fontId="19" fillId="2" borderId="38" xfId="3" applyFont="1" applyFill="1" applyBorder="1" applyAlignment="1">
      <alignment horizontal="center" vertical="center" wrapText="1"/>
    </xf>
    <xf numFmtId="0" fontId="19" fillId="2" borderId="39" xfId="3" applyFont="1" applyFill="1" applyBorder="1" applyAlignment="1">
      <alignment horizontal="center" vertical="center" wrapText="1"/>
    </xf>
    <xf numFmtId="0" fontId="18" fillId="2" borderId="37" xfId="3" applyFont="1" applyFill="1" applyBorder="1" applyAlignment="1">
      <alignment horizontal="center" vertical="center" wrapText="1"/>
    </xf>
    <xf numFmtId="0" fontId="18" fillId="2" borderId="38" xfId="3" applyFont="1" applyFill="1" applyBorder="1" applyAlignment="1">
      <alignment horizontal="center" vertical="center" wrapText="1"/>
    </xf>
    <xf numFmtId="0" fontId="18" fillId="2" borderId="39" xfId="3" applyFont="1" applyFill="1" applyBorder="1" applyAlignment="1">
      <alignment horizontal="center" vertical="center" wrapText="1"/>
    </xf>
    <xf numFmtId="0" fontId="19" fillId="2" borderId="24" xfId="3" applyFont="1" applyFill="1" applyBorder="1" applyAlignment="1">
      <alignment horizontal="left" vertical="center" wrapText="1"/>
    </xf>
    <xf numFmtId="0" fontId="18" fillId="2" borderId="24" xfId="3" applyFont="1" applyFill="1" applyBorder="1" applyAlignment="1">
      <alignment horizontal="left" vertical="center" wrapText="1"/>
    </xf>
    <xf numFmtId="0" fontId="17" fillId="5" borderId="1" xfId="3" applyFont="1" applyFill="1" applyBorder="1" applyAlignment="1">
      <alignment horizontal="left" vertical="center"/>
    </xf>
    <xf numFmtId="0" fontId="17" fillId="5" borderId="20" xfId="3" applyFont="1" applyFill="1" applyBorder="1" applyAlignment="1">
      <alignment horizontal="left" vertical="center"/>
    </xf>
    <xf numFmtId="0" fontId="17" fillId="5" borderId="3" xfId="3" applyFont="1" applyFill="1" applyBorder="1" applyAlignment="1">
      <alignment horizontal="left" vertical="center"/>
    </xf>
    <xf numFmtId="0" fontId="24" fillId="2" borderId="19" xfId="3" applyFont="1" applyFill="1" applyBorder="1" applyAlignment="1">
      <alignment horizontal="center" vertical="top" wrapText="1"/>
    </xf>
    <xf numFmtId="0" fontId="24" fillId="2" borderId="22" xfId="3" applyFont="1" applyFill="1" applyBorder="1" applyAlignment="1">
      <alignment horizontal="center" vertical="top" wrapText="1"/>
    </xf>
    <xf numFmtId="0" fontId="24" fillId="2" borderId="28" xfId="3" applyFont="1" applyFill="1" applyBorder="1" applyAlignment="1">
      <alignment horizontal="center" vertical="top" wrapText="1"/>
    </xf>
    <xf numFmtId="0" fontId="17" fillId="5" borderId="20" xfId="3" applyFont="1" applyFill="1" applyBorder="1" applyAlignment="1">
      <alignment horizontal="left" vertical="center" wrapText="1"/>
    </xf>
    <xf numFmtId="0" fontId="17" fillId="5" borderId="3" xfId="3" applyFont="1" applyFill="1" applyBorder="1" applyAlignment="1">
      <alignment horizontal="left" vertical="center" wrapText="1"/>
    </xf>
    <xf numFmtId="0" fontId="17" fillId="5" borderId="1" xfId="3" applyFont="1" applyFill="1" applyBorder="1" applyAlignment="1">
      <alignment horizontal="left" vertical="center" wrapText="1"/>
    </xf>
    <xf numFmtId="0" fontId="17" fillId="5" borderId="24" xfId="3" applyFont="1" applyFill="1" applyBorder="1" applyAlignment="1">
      <alignment horizontal="left" vertical="top" wrapText="1"/>
    </xf>
    <xf numFmtId="0" fontId="21" fillId="2" borderId="24" xfId="3" applyFont="1" applyFill="1" applyBorder="1" applyAlignment="1">
      <alignment horizontal="left" wrapText="1"/>
    </xf>
    <xf numFmtId="0" fontId="22" fillId="2" borderId="24" xfId="0" applyFont="1" applyFill="1" applyBorder="1" applyAlignment="1">
      <alignment horizontal="center" vertical="center" wrapText="1"/>
    </xf>
    <xf numFmtId="0" fontId="20" fillId="2" borderId="24" xfId="0" applyFont="1" applyFill="1" applyBorder="1" applyAlignment="1">
      <alignment horizontal="center" vertical="center" wrapText="1"/>
    </xf>
    <xf numFmtId="0" fontId="3" fillId="2" borderId="24" xfId="3" applyFont="1" applyFill="1" applyBorder="1" applyAlignment="1">
      <alignment horizontal="center" vertical="center" wrapText="1"/>
    </xf>
    <xf numFmtId="0" fontId="25" fillId="2" borderId="24" xfId="3" applyFont="1" applyFill="1" applyBorder="1" applyAlignment="1">
      <alignment horizontal="left" vertical="top" wrapText="1"/>
    </xf>
    <xf numFmtId="0" fontId="8" fillId="2" borderId="26" xfId="3" applyFont="1" applyFill="1" applyBorder="1" applyAlignment="1">
      <alignment horizontal="left" wrapText="1"/>
    </xf>
    <xf numFmtId="0" fontId="8" fillId="2" borderId="27" xfId="3" applyFont="1" applyFill="1" applyBorder="1" applyAlignment="1">
      <alignment horizontal="left" wrapText="1"/>
    </xf>
    <xf numFmtId="0" fontId="10" fillId="2" borderId="26" xfId="1" applyFont="1" applyFill="1" applyBorder="1" applyAlignment="1">
      <alignment horizontal="center" vertical="center" wrapText="1"/>
    </xf>
    <xf numFmtId="0" fontId="15" fillId="2" borderId="25" xfId="1" applyFont="1" applyFill="1" applyBorder="1" applyAlignment="1">
      <alignment horizontal="center" vertical="center" wrapText="1"/>
    </xf>
    <xf numFmtId="0" fontId="3" fillId="6" borderId="24" xfId="1" applyFont="1" applyFill="1" applyBorder="1" applyAlignment="1">
      <alignment horizontal="center" vertical="top" wrapText="1"/>
    </xf>
    <xf numFmtId="0" fontId="19" fillId="2" borderId="37" xfId="3" applyFont="1" applyFill="1" applyBorder="1" applyAlignment="1">
      <alignment horizontal="left" vertical="top" wrapText="1"/>
    </xf>
    <xf numFmtId="0" fontId="19" fillId="2" borderId="37" xfId="0" applyFont="1" applyFill="1" applyBorder="1" applyAlignment="1">
      <alignment horizontal="left" vertical="top" wrapText="1"/>
    </xf>
  </cellXfs>
  <cellStyles count="5">
    <cellStyle name="Hyperlink" xfId="2" builtinId="8"/>
    <cellStyle name="Normal" xfId="0" builtinId="0"/>
    <cellStyle name="Normal 2" xfId="1"/>
    <cellStyle name="Normal_Sheet1" xfId="3"/>
    <cellStyle name="標準_結合試験(AllOvertheWor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6.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4" Type="http://schemas.openxmlformats.org/officeDocument/2006/relationships/image" Target="../media/image2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xdr:col>
      <xdr:colOff>523875</xdr:colOff>
      <xdr:row>122</xdr:row>
      <xdr:rowOff>85725</xdr:rowOff>
    </xdr:from>
    <xdr:to>
      <xdr:col>11</xdr:col>
      <xdr:colOff>371475</xdr:colOff>
      <xdr:row>147</xdr:row>
      <xdr:rowOff>78105</xdr:rowOff>
    </xdr:to>
    <xdr:pic>
      <xdr:nvPicPr>
        <xdr:cNvPr id="3" name="Picture 2"/>
        <xdr:cNvPicPr/>
      </xdr:nvPicPr>
      <xdr:blipFill>
        <a:blip xmlns:r="http://schemas.openxmlformats.org/officeDocument/2006/relationships" r:embed="rId1"/>
        <a:stretch>
          <a:fillRect/>
        </a:stretch>
      </xdr:blipFill>
      <xdr:spPr>
        <a:xfrm>
          <a:off x="1133475" y="23326725"/>
          <a:ext cx="5943600" cy="4754880"/>
        </a:xfrm>
        <a:prstGeom prst="rect">
          <a:avLst/>
        </a:prstGeom>
      </xdr:spPr>
    </xdr:pic>
    <xdr:clientData/>
  </xdr:twoCellAnchor>
  <xdr:twoCellAnchor editAs="oneCell">
    <xdr:from>
      <xdr:col>2</xdr:col>
      <xdr:colOff>9525</xdr:colOff>
      <xdr:row>3</xdr:row>
      <xdr:rowOff>38100</xdr:rowOff>
    </xdr:from>
    <xdr:to>
      <xdr:col>11</xdr:col>
      <xdr:colOff>466725</xdr:colOff>
      <xdr:row>28</xdr:row>
      <xdr:rowOff>30480</xdr:rowOff>
    </xdr:to>
    <xdr:pic>
      <xdr:nvPicPr>
        <xdr:cNvPr id="7" name="Picture 6"/>
        <xdr:cNvPicPr/>
      </xdr:nvPicPr>
      <xdr:blipFill>
        <a:blip xmlns:r="http://schemas.openxmlformats.org/officeDocument/2006/relationships" r:embed="rId2"/>
        <a:stretch>
          <a:fillRect/>
        </a:stretch>
      </xdr:blipFill>
      <xdr:spPr>
        <a:xfrm>
          <a:off x="1228725" y="609600"/>
          <a:ext cx="5943600" cy="4754880"/>
        </a:xfrm>
        <a:prstGeom prst="rect">
          <a:avLst/>
        </a:prstGeom>
      </xdr:spPr>
    </xdr:pic>
    <xdr:clientData/>
  </xdr:twoCellAnchor>
  <xdr:twoCellAnchor editAs="oneCell">
    <xdr:from>
      <xdr:col>2</xdr:col>
      <xdr:colOff>0</xdr:colOff>
      <xdr:row>33</xdr:row>
      <xdr:rowOff>0</xdr:rowOff>
    </xdr:from>
    <xdr:to>
      <xdr:col>11</xdr:col>
      <xdr:colOff>457200</xdr:colOff>
      <xdr:row>57</xdr:row>
      <xdr:rowOff>182880</xdr:rowOff>
    </xdr:to>
    <xdr:pic>
      <xdr:nvPicPr>
        <xdr:cNvPr id="8" name="Picture 7"/>
        <xdr:cNvPicPr/>
      </xdr:nvPicPr>
      <xdr:blipFill>
        <a:blip xmlns:r="http://schemas.openxmlformats.org/officeDocument/2006/relationships" r:embed="rId3"/>
        <a:stretch>
          <a:fillRect/>
        </a:stretch>
      </xdr:blipFill>
      <xdr:spPr>
        <a:xfrm>
          <a:off x="1219200" y="6286500"/>
          <a:ext cx="5943600" cy="4754880"/>
        </a:xfrm>
        <a:prstGeom prst="rect">
          <a:avLst/>
        </a:prstGeom>
      </xdr:spPr>
    </xdr:pic>
    <xdr:clientData/>
  </xdr:twoCellAnchor>
  <xdr:twoCellAnchor editAs="oneCell">
    <xdr:from>
      <xdr:col>2</xdr:col>
      <xdr:colOff>0</xdr:colOff>
      <xdr:row>62</xdr:row>
      <xdr:rowOff>0</xdr:rowOff>
    </xdr:from>
    <xdr:to>
      <xdr:col>11</xdr:col>
      <xdr:colOff>457200</xdr:colOff>
      <xdr:row>86</xdr:row>
      <xdr:rowOff>182880</xdr:rowOff>
    </xdr:to>
    <xdr:pic>
      <xdr:nvPicPr>
        <xdr:cNvPr id="9" name="Picture 8"/>
        <xdr:cNvPicPr/>
      </xdr:nvPicPr>
      <xdr:blipFill>
        <a:blip xmlns:r="http://schemas.openxmlformats.org/officeDocument/2006/relationships" r:embed="rId4"/>
        <a:stretch>
          <a:fillRect/>
        </a:stretch>
      </xdr:blipFill>
      <xdr:spPr>
        <a:xfrm>
          <a:off x="1219200" y="11811000"/>
          <a:ext cx="5943600" cy="4754880"/>
        </a:xfrm>
        <a:prstGeom prst="rect">
          <a:avLst/>
        </a:prstGeom>
      </xdr:spPr>
    </xdr:pic>
    <xdr:clientData/>
  </xdr:twoCellAnchor>
  <xdr:twoCellAnchor editAs="oneCell">
    <xdr:from>
      <xdr:col>2</xdr:col>
      <xdr:colOff>47625</xdr:colOff>
      <xdr:row>91</xdr:row>
      <xdr:rowOff>161925</xdr:rowOff>
    </xdr:from>
    <xdr:to>
      <xdr:col>11</xdr:col>
      <xdr:colOff>504825</xdr:colOff>
      <xdr:row>116</xdr:row>
      <xdr:rowOff>154305</xdr:rowOff>
    </xdr:to>
    <xdr:pic>
      <xdr:nvPicPr>
        <xdr:cNvPr id="10" name="Picture 9"/>
        <xdr:cNvPicPr/>
      </xdr:nvPicPr>
      <xdr:blipFill>
        <a:blip xmlns:r="http://schemas.openxmlformats.org/officeDocument/2006/relationships" r:embed="rId5"/>
        <a:stretch>
          <a:fillRect/>
        </a:stretch>
      </xdr:blipFill>
      <xdr:spPr>
        <a:xfrm>
          <a:off x="1266825" y="17497425"/>
          <a:ext cx="5943600" cy="4754880"/>
        </a:xfrm>
        <a:prstGeom prst="rect">
          <a:avLst/>
        </a:prstGeom>
      </xdr:spPr>
    </xdr:pic>
    <xdr:clientData/>
  </xdr:twoCellAnchor>
  <xdr:twoCellAnchor editAs="oneCell">
    <xdr:from>
      <xdr:col>1</xdr:col>
      <xdr:colOff>466725</xdr:colOff>
      <xdr:row>153</xdr:row>
      <xdr:rowOff>47625</xdr:rowOff>
    </xdr:from>
    <xdr:to>
      <xdr:col>11</xdr:col>
      <xdr:colOff>314325</xdr:colOff>
      <xdr:row>178</xdr:row>
      <xdr:rowOff>40005</xdr:rowOff>
    </xdr:to>
    <xdr:pic>
      <xdr:nvPicPr>
        <xdr:cNvPr id="12" name="Picture 11"/>
        <xdr:cNvPicPr/>
      </xdr:nvPicPr>
      <xdr:blipFill>
        <a:blip xmlns:r="http://schemas.openxmlformats.org/officeDocument/2006/relationships" r:embed="rId6"/>
        <a:stretch>
          <a:fillRect/>
        </a:stretch>
      </xdr:blipFill>
      <xdr:spPr>
        <a:xfrm>
          <a:off x="1076325" y="29194125"/>
          <a:ext cx="5943600" cy="4754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171450</xdr:colOff>
      <xdr:row>3</xdr:row>
      <xdr:rowOff>180975</xdr:rowOff>
    </xdr:from>
    <xdr:to>
      <xdr:col>11</xdr:col>
      <xdr:colOff>19050</xdr:colOff>
      <xdr:row>28</xdr:row>
      <xdr:rowOff>173355</xdr:rowOff>
    </xdr:to>
    <xdr:pic>
      <xdr:nvPicPr>
        <xdr:cNvPr id="2" name="Picture 1"/>
        <xdr:cNvPicPr/>
      </xdr:nvPicPr>
      <xdr:blipFill>
        <a:blip xmlns:r="http://schemas.openxmlformats.org/officeDocument/2006/relationships" r:embed="rId1"/>
        <a:stretch>
          <a:fillRect/>
        </a:stretch>
      </xdr:blipFill>
      <xdr:spPr>
        <a:xfrm>
          <a:off x="781050" y="752475"/>
          <a:ext cx="5943600" cy="4754880"/>
        </a:xfrm>
        <a:prstGeom prst="rect">
          <a:avLst/>
        </a:prstGeom>
      </xdr:spPr>
    </xdr:pic>
    <xdr:clientData/>
  </xdr:twoCellAnchor>
  <xdr:twoCellAnchor editAs="oneCell">
    <xdr:from>
      <xdr:col>2</xdr:col>
      <xdr:colOff>0</xdr:colOff>
      <xdr:row>39</xdr:row>
      <xdr:rowOff>0</xdr:rowOff>
    </xdr:from>
    <xdr:to>
      <xdr:col>11</xdr:col>
      <xdr:colOff>457200</xdr:colOff>
      <xdr:row>63</xdr:row>
      <xdr:rowOff>182880</xdr:rowOff>
    </xdr:to>
    <xdr:pic>
      <xdr:nvPicPr>
        <xdr:cNvPr id="3" name="Picture 2"/>
        <xdr:cNvPicPr/>
      </xdr:nvPicPr>
      <xdr:blipFill>
        <a:blip xmlns:r="http://schemas.openxmlformats.org/officeDocument/2006/relationships" r:embed="rId2"/>
        <a:stretch>
          <a:fillRect/>
        </a:stretch>
      </xdr:blipFill>
      <xdr:spPr>
        <a:xfrm>
          <a:off x="1219200" y="7429500"/>
          <a:ext cx="5943600" cy="4754880"/>
        </a:xfrm>
        <a:prstGeom prst="rect">
          <a:avLst/>
        </a:prstGeom>
      </xdr:spPr>
    </xdr:pic>
    <xdr:clientData/>
  </xdr:twoCellAnchor>
  <xdr:twoCellAnchor editAs="oneCell">
    <xdr:from>
      <xdr:col>2</xdr:col>
      <xdr:colOff>114300</xdr:colOff>
      <xdr:row>69</xdr:row>
      <xdr:rowOff>19050</xdr:rowOff>
    </xdr:from>
    <xdr:to>
      <xdr:col>10</xdr:col>
      <xdr:colOff>276225</xdr:colOff>
      <xdr:row>90</xdr:row>
      <xdr:rowOff>49530</xdr:rowOff>
    </xdr:to>
    <xdr:pic>
      <xdr:nvPicPr>
        <xdr:cNvPr id="4" name="Picture 3"/>
        <xdr:cNvPicPr/>
      </xdr:nvPicPr>
      <xdr:blipFill>
        <a:blip xmlns:r="http://schemas.openxmlformats.org/officeDocument/2006/relationships" r:embed="rId3"/>
        <a:stretch>
          <a:fillRect/>
        </a:stretch>
      </xdr:blipFill>
      <xdr:spPr>
        <a:xfrm>
          <a:off x="1333500" y="13163550"/>
          <a:ext cx="5038725" cy="40309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10</xdr:col>
      <xdr:colOff>457200</xdr:colOff>
      <xdr:row>29</xdr:row>
      <xdr:rowOff>182880</xdr:rowOff>
    </xdr:to>
    <xdr:pic>
      <xdr:nvPicPr>
        <xdr:cNvPr id="2" name="Picture 1"/>
        <xdr:cNvPicPr/>
      </xdr:nvPicPr>
      <xdr:blipFill>
        <a:blip xmlns:r="http://schemas.openxmlformats.org/officeDocument/2006/relationships" r:embed="rId1"/>
        <a:stretch>
          <a:fillRect/>
        </a:stretch>
      </xdr:blipFill>
      <xdr:spPr>
        <a:xfrm>
          <a:off x="609600" y="952500"/>
          <a:ext cx="5943600" cy="4754880"/>
        </a:xfrm>
        <a:prstGeom prst="rect">
          <a:avLst/>
        </a:prstGeom>
      </xdr:spPr>
    </xdr:pic>
    <xdr:clientData/>
  </xdr:twoCellAnchor>
  <xdr:twoCellAnchor editAs="oneCell">
    <xdr:from>
      <xdr:col>1</xdr:col>
      <xdr:colOff>0</xdr:colOff>
      <xdr:row>37</xdr:row>
      <xdr:rowOff>0</xdr:rowOff>
    </xdr:from>
    <xdr:to>
      <xdr:col>10</xdr:col>
      <xdr:colOff>457200</xdr:colOff>
      <xdr:row>61</xdr:row>
      <xdr:rowOff>182880</xdr:rowOff>
    </xdr:to>
    <xdr:pic>
      <xdr:nvPicPr>
        <xdr:cNvPr id="3" name="Picture 2"/>
        <xdr:cNvPicPr/>
      </xdr:nvPicPr>
      <xdr:blipFill>
        <a:blip xmlns:r="http://schemas.openxmlformats.org/officeDocument/2006/relationships" r:embed="rId2"/>
        <a:stretch>
          <a:fillRect/>
        </a:stretch>
      </xdr:blipFill>
      <xdr:spPr>
        <a:xfrm>
          <a:off x="609600" y="7048500"/>
          <a:ext cx="5943600" cy="4754880"/>
        </a:xfrm>
        <a:prstGeom prst="rect">
          <a:avLst/>
        </a:prstGeom>
      </xdr:spPr>
    </xdr:pic>
    <xdr:clientData/>
  </xdr:twoCellAnchor>
  <xdr:twoCellAnchor editAs="oneCell">
    <xdr:from>
      <xdr:col>1</xdr:col>
      <xdr:colOff>0</xdr:colOff>
      <xdr:row>67</xdr:row>
      <xdr:rowOff>0</xdr:rowOff>
    </xdr:from>
    <xdr:to>
      <xdr:col>10</xdr:col>
      <xdr:colOff>457200</xdr:colOff>
      <xdr:row>91</xdr:row>
      <xdr:rowOff>182880</xdr:rowOff>
    </xdr:to>
    <xdr:pic>
      <xdr:nvPicPr>
        <xdr:cNvPr id="4" name="Picture 3"/>
        <xdr:cNvPicPr/>
      </xdr:nvPicPr>
      <xdr:blipFill>
        <a:blip xmlns:r="http://schemas.openxmlformats.org/officeDocument/2006/relationships" r:embed="rId3"/>
        <a:stretch>
          <a:fillRect/>
        </a:stretch>
      </xdr:blipFill>
      <xdr:spPr>
        <a:xfrm>
          <a:off x="609600" y="12763500"/>
          <a:ext cx="5943600" cy="47548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390525</xdr:colOff>
      <xdr:row>2</xdr:row>
      <xdr:rowOff>85725</xdr:rowOff>
    </xdr:from>
    <xdr:to>
      <xdr:col>11</xdr:col>
      <xdr:colOff>238125</xdr:colOff>
      <xdr:row>22</xdr:row>
      <xdr:rowOff>20955</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466725"/>
          <a:ext cx="5943600" cy="3745230"/>
        </a:xfrm>
        <a:prstGeom prst="rect">
          <a:avLst/>
        </a:prstGeom>
        <a:noFill/>
        <a:ln>
          <a:noFill/>
        </a:ln>
      </xdr:spPr>
    </xdr:pic>
    <xdr:clientData/>
  </xdr:twoCellAnchor>
  <xdr:twoCellAnchor editAs="oneCell">
    <xdr:from>
      <xdr:col>1</xdr:col>
      <xdr:colOff>495300</xdr:colOff>
      <xdr:row>27</xdr:row>
      <xdr:rowOff>57150</xdr:rowOff>
    </xdr:from>
    <xdr:to>
      <xdr:col>11</xdr:col>
      <xdr:colOff>333375</xdr:colOff>
      <xdr:row>41</xdr:row>
      <xdr:rowOff>123825</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4900" y="5200650"/>
          <a:ext cx="5934075" cy="2733675"/>
        </a:xfrm>
        <a:prstGeom prst="rect">
          <a:avLst/>
        </a:prstGeom>
        <a:noFill/>
        <a:ln>
          <a:noFill/>
        </a:ln>
      </xdr:spPr>
    </xdr:pic>
    <xdr:clientData/>
  </xdr:twoCellAnchor>
  <xdr:twoCellAnchor editAs="oneCell">
    <xdr:from>
      <xdr:col>1</xdr:col>
      <xdr:colOff>504825</xdr:colOff>
      <xdr:row>46</xdr:row>
      <xdr:rowOff>19050</xdr:rowOff>
    </xdr:from>
    <xdr:to>
      <xdr:col>11</xdr:col>
      <xdr:colOff>352425</xdr:colOff>
      <xdr:row>59</xdr:row>
      <xdr:rowOff>71755</xdr:rowOff>
    </xdr:to>
    <xdr:pic>
      <xdr:nvPicPr>
        <xdr:cNvPr id="4" name="Picture 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14425" y="8782050"/>
          <a:ext cx="5943600" cy="2529205"/>
        </a:xfrm>
        <a:prstGeom prst="rect">
          <a:avLst/>
        </a:prstGeom>
        <a:noFill/>
        <a:ln>
          <a:noFill/>
        </a:ln>
      </xdr:spPr>
    </xdr:pic>
    <xdr:clientData/>
  </xdr:twoCellAnchor>
  <xdr:twoCellAnchor editAs="oneCell">
    <xdr:from>
      <xdr:col>2</xdr:col>
      <xdr:colOff>0</xdr:colOff>
      <xdr:row>66</xdr:row>
      <xdr:rowOff>0</xdr:rowOff>
    </xdr:from>
    <xdr:to>
      <xdr:col>11</xdr:col>
      <xdr:colOff>457200</xdr:colOff>
      <xdr:row>90</xdr:row>
      <xdr:rowOff>182880</xdr:rowOff>
    </xdr:to>
    <xdr:pic>
      <xdr:nvPicPr>
        <xdr:cNvPr id="5" name="Picture 4"/>
        <xdr:cNvPicPr/>
      </xdr:nvPicPr>
      <xdr:blipFill>
        <a:blip xmlns:r="http://schemas.openxmlformats.org/officeDocument/2006/relationships" r:embed="rId4"/>
        <a:stretch>
          <a:fillRect/>
        </a:stretch>
      </xdr:blipFill>
      <xdr:spPr>
        <a:xfrm>
          <a:off x="1219200" y="12573000"/>
          <a:ext cx="5943600" cy="4754880"/>
        </a:xfrm>
        <a:prstGeom prst="rect">
          <a:avLst/>
        </a:prstGeom>
      </xdr:spPr>
    </xdr:pic>
    <xdr:clientData/>
  </xdr:twoCellAnchor>
  <xdr:twoCellAnchor editAs="oneCell">
    <xdr:from>
      <xdr:col>2</xdr:col>
      <xdr:colOff>0</xdr:colOff>
      <xdr:row>97</xdr:row>
      <xdr:rowOff>0</xdr:rowOff>
    </xdr:from>
    <xdr:to>
      <xdr:col>11</xdr:col>
      <xdr:colOff>457200</xdr:colOff>
      <xdr:row>121</xdr:row>
      <xdr:rowOff>182880</xdr:rowOff>
    </xdr:to>
    <xdr:pic>
      <xdr:nvPicPr>
        <xdr:cNvPr id="6" name="Picture 5"/>
        <xdr:cNvPicPr/>
      </xdr:nvPicPr>
      <xdr:blipFill>
        <a:blip xmlns:r="http://schemas.openxmlformats.org/officeDocument/2006/relationships" r:embed="rId5"/>
        <a:stretch>
          <a:fillRect/>
        </a:stretch>
      </xdr:blipFill>
      <xdr:spPr>
        <a:xfrm>
          <a:off x="1219200" y="18478500"/>
          <a:ext cx="5943600" cy="4754880"/>
        </a:xfrm>
        <a:prstGeom prst="rect">
          <a:avLst/>
        </a:prstGeom>
      </xdr:spPr>
    </xdr:pic>
    <xdr:clientData/>
  </xdr:twoCellAnchor>
  <xdr:twoCellAnchor editAs="oneCell">
    <xdr:from>
      <xdr:col>2</xdr:col>
      <xdr:colOff>0</xdr:colOff>
      <xdr:row>127</xdr:row>
      <xdr:rowOff>0</xdr:rowOff>
    </xdr:from>
    <xdr:to>
      <xdr:col>11</xdr:col>
      <xdr:colOff>457200</xdr:colOff>
      <xdr:row>151</xdr:row>
      <xdr:rowOff>182880</xdr:rowOff>
    </xdr:to>
    <xdr:pic>
      <xdr:nvPicPr>
        <xdr:cNvPr id="7" name="Picture 6"/>
        <xdr:cNvPicPr/>
      </xdr:nvPicPr>
      <xdr:blipFill>
        <a:blip xmlns:r="http://schemas.openxmlformats.org/officeDocument/2006/relationships" r:embed="rId6"/>
        <a:stretch>
          <a:fillRect/>
        </a:stretch>
      </xdr:blipFill>
      <xdr:spPr>
        <a:xfrm>
          <a:off x="1219200" y="24193500"/>
          <a:ext cx="5943600" cy="47548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200025</xdr:colOff>
      <xdr:row>5</xdr:row>
      <xdr:rowOff>142875</xdr:rowOff>
    </xdr:from>
    <xdr:to>
      <xdr:col>11</xdr:col>
      <xdr:colOff>172720</xdr:colOff>
      <xdr:row>16</xdr:row>
      <xdr:rowOff>2540</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9225" y="1095375"/>
          <a:ext cx="5459095" cy="195516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10</xdr:col>
      <xdr:colOff>262255</xdr:colOff>
      <xdr:row>29</xdr:row>
      <xdr:rowOff>26670</xdr:rowOff>
    </xdr:to>
    <xdr:pic>
      <xdr:nvPicPr>
        <xdr:cNvPr id="2" name="Picture 1"/>
        <xdr:cNvPicPr/>
      </xdr:nvPicPr>
      <xdr:blipFill>
        <a:blip xmlns:r="http://schemas.openxmlformats.org/officeDocument/2006/relationships" r:embed="rId1"/>
        <a:stretch>
          <a:fillRect/>
        </a:stretch>
      </xdr:blipFill>
      <xdr:spPr>
        <a:xfrm>
          <a:off x="609600" y="952500"/>
          <a:ext cx="5748655" cy="4598670"/>
        </a:xfrm>
        <a:prstGeom prst="rect">
          <a:avLst/>
        </a:prstGeom>
      </xdr:spPr>
    </xdr:pic>
    <xdr:clientData/>
  </xdr:twoCellAnchor>
  <xdr:twoCellAnchor editAs="oneCell">
    <xdr:from>
      <xdr:col>1</xdr:col>
      <xdr:colOff>0</xdr:colOff>
      <xdr:row>100</xdr:row>
      <xdr:rowOff>0</xdr:rowOff>
    </xdr:from>
    <xdr:to>
      <xdr:col>10</xdr:col>
      <xdr:colOff>457200</xdr:colOff>
      <xdr:row>124</xdr:row>
      <xdr:rowOff>182880</xdr:rowOff>
    </xdr:to>
    <xdr:pic>
      <xdr:nvPicPr>
        <xdr:cNvPr id="5" name="Picture 4"/>
        <xdr:cNvPicPr/>
      </xdr:nvPicPr>
      <xdr:blipFill>
        <a:blip xmlns:r="http://schemas.openxmlformats.org/officeDocument/2006/relationships" r:embed="rId2"/>
        <a:stretch>
          <a:fillRect/>
        </a:stretch>
      </xdr:blipFill>
      <xdr:spPr>
        <a:xfrm>
          <a:off x="609600" y="19050000"/>
          <a:ext cx="5943600" cy="4754880"/>
        </a:xfrm>
        <a:prstGeom prst="rect">
          <a:avLst/>
        </a:prstGeom>
      </xdr:spPr>
    </xdr:pic>
    <xdr:clientData/>
  </xdr:twoCellAnchor>
  <xdr:twoCellAnchor editAs="oneCell">
    <xdr:from>
      <xdr:col>0</xdr:col>
      <xdr:colOff>552451</xdr:colOff>
      <xdr:row>36</xdr:row>
      <xdr:rowOff>66675</xdr:rowOff>
    </xdr:from>
    <xdr:to>
      <xdr:col>10</xdr:col>
      <xdr:colOff>38100</xdr:colOff>
      <xdr:row>61</xdr:row>
      <xdr:rowOff>66675</xdr:rowOff>
    </xdr:to>
    <xdr:pic>
      <xdr:nvPicPr>
        <xdr:cNvPr id="9" name="Picture 8"/>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52451" y="6924675"/>
          <a:ext cx="5581649" cy="4762500"/>
        </a:xfrm>
        <a:prstGeom prst="rect">
          <a:avLst/>
        </a:prstGeom>
      </xdr:spPr>
    </xdr:pic>
    <xdr:clientData/>
  </xdr:twoCellAnchor>
  <xdr:twoCellAnchor editAs="oneCell">
    <xdr:from>
      <xdr:col>0</xdr:col>
      <xdr:colOff>409575</xdr:colOff>
      <xdr:row>66</xdr:row>
      <xdr:rowOff>57150</xdr:rowOff>
    </xdr:from>
    <xdr:to>
      <xdr:col>10</xdr:col>
      <xdr:colOff>428624</xdr:colOff>
      <xdr:row>95</xdr:row>
      <xdr:rowOff>57150</xdr:rowOff>
    </xdr:to>
    <xdr:pic>
      <xdr:nvPicPr>
        <xdr:cNvPr id="10" name="Picture 9"/>
        <xdr:cNvPicPr>
          <a:picLocks noChangeAspect="1"/>
        </xdr:cNvPicPr>
      </xdr:nvPicPr>
      <xdr:blipFill>
        <a:blip xmlns:r="http://schemas.openxmlformats.org/officeDocument/2006/relationships" r:embed="rId4"/>
        <a:stretch>
          <a:fillRect/>
        </a:stretch>
      </xdr:blipFill>
      <xdr:spPr>
        <a:xfrm>
          <a:off x="409575" y="12630150"/>
          <a:ext cx="6115049" cy="5524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76200</xdr:colOff>
      <xdr:row>4</xdr:row>
      <xdr:rowOff>114300</xdr:rowOff>
    </xdr:from>
    <xdr:to>
      <xdr:col>10</xdr:col>
      <xdr:colOff>485775</xdr:colOff>
      <xdr:row>26</xdr:row>
      <xdr:rowOff>152400</xdr:rowOff>
    </xdr:to>
    <xdr:pic>
      <xdr:nvPicPr>
        <xdr:cNvPr id="2" name="Picture 1"/>
        <xdr:cNvPicPr/>
      </xdr:nvPicPr>
      <xdr:blipFill>
        <a:blip xmlns:r="http://schemas.openxmlformats.org/officeDocument/2006/relationships" r:embed="rId1"/>
        <a:stretch>
          <a:fillRect/>
        </a:stretch>
      </xdr:blipFill>
      <xdr:spPr>
        <a:xfrm>
          <a:off x="1295400" y="876300"/>
          <a:ext cx="5286375" cy="4229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EMP-FRESHER043\Users\HCD-Fresher131\Desktop\MockProject\TestCase\QuanLyLoaiVacxinBlackBo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est case List"/>
      <sheetName val="ThemLoaiVacxin"/>
      <sheetName val="SuaLoaiVacxin"/>
      <sheetName val="XoaLoaiVacxin"/>
      <sheetName val="Test Report"/>
    </sheetNames>
    <sheetDataSet>
      <sheetData sheetId="0"/>
      <sheetData sheetId="1"/>
      <sheetData sheetId="2"/>
      <sheetData sheetId="3">
        <row r="2">
          <cell r="B2" t="str">
            <v>Quản lý loại Vacxin</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8"/>
  <sheetViews>
    <sheetView workbookViewId="0">
      <selection activeCell="C4" sqref="C4:E4"/>
    </sheetView>
  </sheetViews>
  <sheetFormatPr defaultRowHeight="15"/>
  <cols>
    <col min="2" max="2" width="21.5703125" customWidth="1"/>
    <col min="3" max="3" width="27.5703125" customWidth="1"/>
    <col min="4" max="4" width="14.7109375" customWidth="1"/>
    <col min="5" max="5" width="21.7109375" customWidth="1"/>
    <col min="6" max="6" width="26.28515625" customWidth="1"/>
    <col min="7" max="7" width="36.7109375" customWidth="1"/>
  </cols>
  <sheetData>
    <row r="2" spans="1:7" ht="32.25">
      <c r="A2" s="22"/>
      <c r="B2" s="23"/>
      <c r="C2" s="259" t="s">
        <v>9</v>
      </c>
      <c r="D2" s="259"/>
      <c r="E2" s="259"/>
      <c r="F2" s="259"/>
      <c r="G2" s="259"/>
    </row>
    <row r="3" spans="1:7">
      <c r="A3" s="21"/>
      <c r="B3" s="24"/>
      <c r="C3" s="25"/>
      <c r="D3" s="21"/>
      <c r="E3" s="21"/>
      <c r="F3" s="26"/>
      <c r="G3" s="21"/>
    </row>
    <row r="4" spans="1:7">
      <c r="A4" s="21"/>
      <c r="B4" s="27" t="s">
        <v>1</v>
      </c>
      <c r="C4" s="260" t="s">
        <v>535</v>
      </c>
      <c r="D4" s="260"/>
      <c r="E4" s="260"/>
      <c r="F4" s="27" t="s">
        <v>10</v>
      </c>
      <c r="G4" s="28"/>
    </row>
    <row r="5" spans="1:7">
      <c r="A5" s="21"/>
      <c r="B5" s="27" t="s">
        <v>2</v>
      </c>
      <c r="C5" s="260" t="s">
        <v>3</v>
      </c>
      <c r="D5" s="260"/>
      <c r="E5" s="260"/>
      <c r="F5" s="27" t="s">
        <v>11</v>
      </c>
      <c r="G5" s="28"/>
    </row>
    <row r="6" spans="1:7">
      <c r="A6" s="21"/>
      <c r="B6" s="261" t="s">
        <v>12</v>
      </c>
      <c r="C6" s="262" t="s">
        <v>13</v>
      </c>
      <c r="D6" s="262"/>
      <c r="E6" s="262"/>
      <c r="F6" s="27" t="s">
        <v>14</v>
      </c>
      <c r="G6" s="29"/>
    </row>
    <row r="7" spans="1:7">
      <c r="A7" s="21"/>
      <c r="B7" s="261"/>
      <c r="C7" s="262"/>
      <c r="D7" s="262"/>
      <c r="E7" s="262"/>
      <c r="F7" s="27" t="s">
        <v>15</v>
      </c>
      <c r="G7" s="29"/>
    </row>
    <row r="8" spans="1:7">
      <c r="A8" s="21"/>
      <c r="B8" s="30"/>
      <c r="C8" s="31"/>
      <c r="D8" s="32"/>
      <c r="E8" s="32"/>
      <c r="F8" s="33"/>
      <c r="G8" s="34"/>
    </row>
    <row r="9" spans="1:7">
      <c r="A9" s="21"/>
      <c r="B9" s="35"/>
      <c r="C9" s="36"/>
      <c r="D9" s="36"/>
      <c r="E9" s="36"/>
      <c r="F9" s="36"/>
      <c r="G9" s="21"/>
    </row>
    <row r="10" spans="1:7">
      <c r="A10" s="21"/>
      <c r="B10" s="37" t="s">
        <v>16</v>
      </c>
      <c r="C10" s="21"/>
      <c r="D10" s="21"/>
      <c r="E10" s="21"/>
      <c r="F10" s="21"/>
      <c r="G10" s="21"/>
    </row>
    <row r="11" spans="1:7">
      <c r="A11" s="38"/>
      <c r="B11" s="39" t="s">
        <v>17</v>
      </c>
      <c r="C11" s="40" t="s">
        <v>15</v>
      </c>
      <c r="D11" s="40" t="s">
        <v>18</v>
      </c>
      <c r="E11" s="40" t="s">
        <v>19</v>
      </c>
      <c r="F11" s="40" t="s">
        <v>20</v>
      </c>
      <c r="G11" s="41" t="s">
        <v>21</v>
      </c>
    </row>
    <row r="12" spans="1:7" ht="25.5">
      <c r="A12" s="42"/>
      <c r="B12" s="43" t="s">
        <v>22</v>
      </c>
      <c r="C12" s="44"/>
      <c r="D12" s="45"/>
      <c r="E12" s="45"/>
      <c r="F12" s="46"/>
      <c r="G12" s="47" t="s">
        <v>23</v>
      </c>
    </row>
    <row r="13" spans="1:7">
      <c r="A13" s="42"/>
      <c r="B13" s="48"/>
      <c r="C13" s="44"/>
      <c r="D13" s="45"/>
      <c r="E13" s="45"/>
      <c r="F13" s="45"/>
      <c r="G13" s="49"/>
    </row>
    <row r="14" spans="1:7">
      <c r="A14" s="42"/>
      <c r="B14" s="48"/>
      <c r="C14" s="44"/>
      <c r="D14" s="45"/>
      <c r="E14" s="45"/>
      <c r="F14" s="45"/>
      <c r="G14" s="49"/>
    </row>
    <row r="15" spans="1:7">
      <c r="A15" s="42"/>
      <c r="B15" s="48"/>
      <c r="C15" s="44"/>
      <c r="D15" s="45"/>
      <c r="E15" s="45"/>
      <c r="F15" s="45"/>
      <c r="G15" s="49"/>
    </row>
    <row r="16" spans="1:7">
      <c r="A16" s="42"/>
      <c r="B16" s="48"/>
      <c r="C16" s="44"/>
      <c r="D16" s="45"/>
      <c r="E16" s="45"/>
      <c r="F16" s="45"/>
      <c r="G16" s="49"/>
    </row>
    <row r="17" spans="2:7">
      <c r="B17" s="48"/>
      <c r="C17" s="44"/>
      <c r="D17" s="45"/>
      <c r="E17" s="45"/>
      <c r="F17" s="45"/>
      <c r="G17" s="49"/>
    </row>
    <row r="18" spans="2:7">
      <c r="B18" s="50"/>
      <c r="C18" s="51"/>
      <c r="D18" s="52"/>
      <c r="E18" s="52"/>
      <c r="F18" s="52"/>
      <c r="G18" s="53"/>
    </row>
  </sheetData>
  <mergeCells count="5">
    <mergeCell ref="C2:G2"/>
    <mergeCell ref="C4:E4"/>
    <mergeCell ref="C5:E5"/>
    <mergeCell ref="B6:B7"/>
    <mergeCell ref="C6:E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election activeCell="C9" sqref="C9"/>
    </sheetView>
  </sheetViews>
  <sheetFormatPr defaultRowHeight="15"/>
  <cols>
    <col min="1" max="1" width="18.85546875" customWidth="1"/>
    <col min="2" max="2" width="29.28515625" customWidth="1"/>
    <col min="3" max="3" width="34.7109375" customWidth="1"/>
    <col min="4" max="4" width="15.140625" customWidth="1"/>
    <col min="5" max="5" width="28.85546875" customWidth="1"/>
  </cols>
  <sheetData>
    <row r="1" spans="1:10" ht="25.5">
      <c r="B1" s="1"/>
      <c r="C1" s="3" t="s">
        <v>0</v>
      </c>
      <c r="D1" s="4"/>
      <c r="E1" s="1"/>
    </row>
    <row r="2" spans="1:10">
      <c r="A2" s="2"/>
      <c r="B2" s="1"/>
      <c r="C2" s="5"/>
      <c r="D2" s="5"/>
      <c r="E2" s="1"/>
    </row>
    <row r="3" spans="1:10">
      <c r="A3" s="265" t="s">
        <v>1</v>
      </c>
      <c r="B3" s="265"/>
      <c r="C3" s="266" t="s">
        <v>535</v>
      </c>
      <c r="D3" s="266"/>
      <c r="E3" s="266"/>
    </row>
    <row r="4" spans="1:10">
      <c r="A4" s="265" t="s">
        <v>2</v>
      </c>
      <c r="B4" s="265"/>
      <c r="C4" s="266"/>
      <c r="D4" s="266"/>
      <c r="E4" s="266"/>
    </row>
    <row r="5" spans="1:10" ht="26.25" customHeight="1">
      <c r="A5" s="263" t="s">
        <v>4</v>
      </c>
      <c r="B5" s="263"/>
      <c r="C5" s="264"/>
      <c r="D5" s="264"/>
      <c r="E5" s="264"/>
    </row>
    <row r="6" spans="1:10">
      <c r="A6" s="6"/>
      <c r="B6" s="7"/>
      <c r="C6" s="7"/>
      <c r="D6" s="7"/>
      <c r="E6" s="7"/>
    </row>
    <row r="7" spans="1:10">
      <c r="A7" s="8"/>
      <c r="B7" s="9"/>
      <c r="C7" s="9"/>
      <c r="D7" s="9"/>
      <c r="E7" s="9"/>
    </row>
    <row r="8" spans="1:10">
      <c r="A8" s="10" t="s">
        <v>572</v>
      </c>
      <c r="B8" s="11" t="s">
        <v>5</v>
      </c>
      <c r="C8" s="11" t="s">
        <v>6</v>
      </c>
      <c r="D8" s="12" t="s">
        <v>7</v>
      </c>
      <c r="E8" s="13" t="s">
        <v>8</v>
      </c>
    </row>
    <row r="9" spans="1:10">
      <c r="A9" s="234">
        <v>1</v>
      </c>
      <c r="B9" s="14" t="s">
        <v>112</v>
      </c>
      <c r="C9" s="213" t="s">
        <v>112</v>
      </c>
      <c r="D9" s="213"/>
      <c r="E9" s="16"/>
      <c r="J9" t="s">
        <v>542</v>
      </c>
    </row>
    <row r="10" spans="1:10">
      <c r="A10" s="234">
        <v>2</v>
      </c>
      <c r="B10" s="14" t="s">
        <v>536</v>
      </c>
      <c r="C10" s="214" t="s">
        <v>536</v>
      </c>
      <c r="D10" s="15"/>
      <c r="E10" s="16"/>
    </row>
    <row r="11" spans="1:10">
      <c r="A11" s="234">
        <v>3</v>
      </c>
      <c r="B11" s="14" t="s">
        <v>251</v>
      </c>
      <c r="C11" s="213" t="s">
        <v>537</v>
      </c>
      <c r="D11" s="15"/>
      <c r="E11" s="16"/>
      <c r="H11" s="233"/>
    </row>
    <row r="12" spans="1:10">
      <c r="A12" s="234">
        <v>4</v>
      </c>
      <c r="B12" s="14" t="s">
        <v>339</v>
      </c>
      <c r="C12" s="214" t="s">
        <v>339</v>
      </c>
      <c r="D12" s="15"/>
      <c r="E12" s="16"/>
    </row>
    <row r="13" spans="1:10">
      <c r="A13" s="234">
        <v>5</v>
      </c>
      <c r="B13" s="14" t="s">
        <v>540</v>
      </c>
      <c r="C13" s="213" t="s">
        <v>538</v>
      </c>
      <c r="D13" s="15"/>
      <c r="E13" s="16"/>
    </row>
    <row r="14" spans="1:10">
      <c r="A14" s="234">
        <v>6</v>
      </c>
      <c r="B14" s="14" t="s">
        <v>541</v>
      </c>
      <c r="C14" s="215" t="s">
        <v>539</v>
      </c>
      <c r="D14" s="17"/>
      <c r="E14" s="16"/>
    </row>
    <row r="15" spans="1:10">
      <c r="A15" s="234">
        <v>7</v>
      </c>
      <c r="B15" s="14" t="s">
        <v>469</v>
      </c>
      <c r="C15" s="216" t="s">
        <v>469</v>
      </c>
      <c r="D15" s="17"/>
      <c r="E15" s="16"/>
    </row>
    <row r="16" spans="1:10">
      <c r="A16" s="231"/>
      <c r="B16" s="14"/>
      <c r="C16" s="17"/>
      <c r="D16" s="17"/>
      <c r="E16" s="16"/>
    </row>
    <row r="17" spans="1:5">
      <c r="A17" s="231"/>
      <c r="B17" s="14"/>
      <c r="C17" s="17"/>
      <c r="D17" s="17"/>
      <c r="E17" s="16"/>
    </row>
    <row r="18" spans="1:5">
      <c r="A18" s="231"/>
      <c r="B18" s="14"/>
      <c r="C18" s="17"/>
      <c r="D18" s="17"/>
      <c r="E18" s="16"/>
    </row>
    <row r="19" spans="1:5">
      <c r="A19" s="231"/>
      <c r="B19" s="14"/>
      <c r="C19" s="17"/>
      <c r="D19" s="17"/>
      <c r="E19" s="16"/>
    </row>
    <row r="20" spans="1:5">
      <c r="A20" s="231"/>
      <c r="B20" s="14"/>
      <c r="C20" s="17"/>
      <c r="D20" s="17"/>
      <c r="E20" s="16"/>
    </row>
    <row r="21" spans="1:5">
      <c r="A21" s="232"/>
      <c r="B21" s="18"/>
      <c r="C21" s="19"/>
      <c r="D21" s="19"/>
      <c r="E21" s="20"/>
    </row>
  </sheetData>
  <mergeCells count="6">
    <mergeCell ref="A5:B5"/>
    <mergeCell ref="C5:E5"/>
    <mergeCell ref="A3:B3"/>
    <mergeCell ref="C3:E3"/>
    <mergeCell ref="A4:B4"/>
    <mergeCell ref="C4:E4"/>
  </mergeCells>
  <hyperlinks>
    <hyperlink ref="C9" location="Vacxin!A1" display="Vacxin"/>
    <hyperlink ref="C10" location="'Loại Vacxin'!A1" display="'Loại Vacxin'"/>
    <hyperlink ref="C11" location="'Quản lý Khách hàng'!A1" display="Quản lý Khách hàng"/>
    <hyperlink ref="C12" location="'Quản lý tiêm chủng'!A1" display="Quản lý tiêm chủng"/>
    <hyperlink ref="C13" location="'Quản lý tiêm chủng(Khách Hàng)'!A1" display="Quản lý tiêm chủng(Khách Hàng)"/>
    <hyperlink ref="C14" location="'Thống kê- Báo Cáo'!A1" display="Thống kê- Báo Cáo"/>
    <hyperlink ref="C15" location="'Đăng nhập'!A1" display="Đăng nhập"/>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1"/>
  <sheetViews>
    <sheetView workbookViewId="0">
      <pane ySplit="7" topLeftCell="A64" activePane="bottomLeft" state="frozen"/>
      <selection pane="bottomLeft" activeCell="D73" sqref="D73"/>
    </sheetView>
  </sheetViews>
  <sheetFormatPr defaultRowHeight="15.75"/>
  <cols>
    <col min="1" max="1" width="30" style="71" customWidth="1"/>
    <col min="2" max="2" width="30.85546875" style="71" customWidth="1"/>
    <col min="3" max="3" width="26.42578125" style="71" customWidth="1"/>
    <col min="4" max="4" width="21.28515625" style="71" customWidth="1"/>
    <col min="5" max="5" width="18.140625" style="71" customWidth="1"/>
    <col min="6" max="6" width="21" style="71" customWidth="1"/>
    <col min="7" max="7" width="15.140625" style="71" customWidth="1"/>
    <col min="8" max="16384" width="9.140625" style="71"/>
  </cols>
  <sheetData>
    <row r="1" spans="1:8">
      <c r="A1" s="68" t="s">
        <v>24</v>
      </c>
      <c r="B1" s="272" t="s">
        <v>112</v>
      </c>
      <c r="C1" s="272"/>
      <c r="D1" s="272"/>
      <c r="E1" s="272"/>
      <c r="F1" s="272"/>
      <c r="G1" s="69"/>
      <c r="H1" s="70"/>
    </row>
    <row r="2" spans="1:8">
      <c r="A2" s="72" t="s">
        <v>25</v>
      </c>
      <c r="B2" s="272" t="s">
        <v>211</v>
      </c>
      <c r="C2" s="272"/>
      <c r="D2" s="272"/>
      <c r="E2" s="272"/>
      <c r="F2" s="272"/>
      <c r="G2" s="69"/>
      <c r="H2" s="70"/>
    </row>
    <row r="3" spans="1:8">
      <c r="A3" s="68" t="s">
        <v>26</v>
      </c>
      <c r="B3" s="273" t="s">
        <v>133</v>
      </c>
      <c r="C3" s="273"/>
      <c r="D3" s="273"/>
      <c r="E3" s="273"/>
      <c r="F3" s="273"/>
      <c r="G3" s="69"/>
      <c r="H3" s="70"/>
    </row>
    <row r="4" spans="1:8">
      <c r="A4" s="73" t="s">
        <v>27</v>
      </c>
      <c r="B4" s="74" t="s">
        <v>28</v>
      </c>
      <c r="C4" s="74" t="s">
        <v>29</v>
      </c>
      <c r="D4" s="75" t="s">
        <v>30</v>
      </c>
      <c r="E4" s="274" t="s">
        <v>31</v>
      </c>
      <c r="F4" s="274"/>
      <c r="G4" s="76"/>
      <c r="H4" s="76"/>
    </row>
    <row r="5" spans="1:8" ht="16.5" thickBot="1">
      <c r="A5" s="77">
        <v>0</v>
      </c>
      <c r="B5" s="78">
        <v>0</v>
      </c>
      <c r="C5" s="237">
        <f>E5</f>
        <v>74</v>
      </c>
      <c r="D5" s="79">
        <v>0</v>
      </c>
      <c r="E5" s="270">
        <f>COUNTA(A9:A94)</f>
        <v>74</v>
      </c>
      <c r="F5" s="271"/>
      <c r="G5" s="76"/>
      <c r="H5" s="76"/>
    </row>
    <row r="6" spans="1:8">
      <c r="A6" s="80"/>
      <c r="B6" s="80"/>
      <c r="C6" s="80"/>
      <c r="D6" s="81"/>
      <c r="E6" s="81"/>
      <c r="F6" s="76"/>
      <c r="G6" s="76"/>
      <c r="H6" s="76"/>
    </row>
    <row r="7" spans="1:8" ht="31.5">
      <c r="A7" s="83" t="s">
        <v>32</v>
      </c>
      <c r="B7" s="83" t="s">
        <v>33</v>
      </c>
      <c r="C7" s="83" t="s">
        <v>34</v>
      </c>
      <c r="D7" s="83" t="s">
        <v>35</v>
      </c>
      <c r="E7" s="84" t="s">
        <v>36</v>
      </c>
      <c r="F7" s="84" t="s">
        <v>37</v>
      </c>
      <c r="G7" s="84" t="s">
        <v>38</v>
      </c>
      <c r="H7" s="83" t="s">
        <v>39</v>
      </c>
    </row>
    <row r="8" spans="1:8">
      <c r="A8" s="85"/>
      <c r="B8" s="85" t="s">
        <v>90</v>
      </c>
      <c r="C8" s="86"/>
      <c r="D8" s="86"/>
      <c r="E8" s="86"/>
      <c r="F8" s="86"/>
      <c r="G8" s="86"/>
      <c r="H8" s="87"/>
    </row>
    <row r="9" spans="1:8" ht="31.5">
      <c r="A9" s="88" t="str">
        <f t="shared" ref="A9:A16" si="0">IF(OR(B9&lt;&gt;"",D9&lt;&gt;""),"["&amp;TEXT($B$1,"##")&amp;"-"&amp;TEXT(ROW()-9,"##")&amp;"]","")</f>
        <v>[Vacxin-]</v>
      </c>
      <c r="B9" s="89" t="s">
        <v>46</v>
      </c>
      <c r="C9" s="89"/>
      <c r="D9" s="90" t="s">
        <v>40</v>
      </c>
      <c r="E9" s="90" t="s">
        <v>41</v>
      </c>
      <c r="F9" s="89"/>
      <c r="G9" s="89"/>
      <c r="H9" s="90"/>
    </row>
    <row r="10" spans="1:8">
      <c r="A10" s="88" t="str">
        <f t="shared" si="0"/>
        <v>[Vacxin-1]</v>
      </c>
      <c r="B10" s="89" t="s">
        <v>47</v>
      </c>
      <c r="C10" s="91"/>
      <c r="D10" s="90" t="s">
        <v>40</v>
      </c>
      <c r="E10" s="92"/>
      <c r="F10" s="91"/>
      <c r="G10" s="91"/>
      <c r="H10" s="93"/>
    </row>
    <row r="11" spans="1:8">
      <c r="A11" s="88" t="str">
        <f t="shared" si="0"/>
        <v>[Vacxin-2]</v>
      </c>
      <c r="B11" s="89" t="s">
        <v>48</v>
      </c>
      <c r="C11" s="91"/>
      <c r="D11" s="90" t="s">
        <v>40</v>
      </c>
      <c r="E11" s="92"/>
      <c r="F11" s="91"/>
      <c r="G11" s="91"/>
      <c r="H11" s="93"/>
    </row>
    <row r="12" spans="1:8">
      <c r="A12" s="88" t="str">
        <f t="shared" si="0"/>
        <v>[Vacxin-3]</v>
      </c>
      <c r="B12" s="89" t="s">
        <v>49</v>
      </c>
      <c r="C12" s="91"/>
      <c r="D12" s="90" t="s">
        <v>40</v>
      </c>
      <c r="E12" s="92"/>
      <c r="F12" s="91"/>
      <c r="G12" s="91"/>
      <c r="H12" s="93"/>
    </row>
    <row r="13" spans="1:8">
      <c r="A13" s="88" t="str">
        <f t="shared" si="0"/>
        <v>[Vacxin-4]</v>
      </c>
      <c r="B13" s="89" t="s">
        <v>50</v>
      </c>
      <c r="C13" s="91"/>
      <c r="D13" s="90" t="s">
        <v>40</v>
      </c>
      <c r="E13" s="92"/>
      <c r="F13" s="91"/>
      <c r="G13" s="91"/>
      <c r="H13" s="93"/>
    </row>
    <row r="14" spans="1:8">
      <c r="A14" s="88" t="str">
        <f t="shared" si="0"/>
        <v>[Vacxin-5]</v>
      </c>
      <c r="B14" s="89" t="s">
        <v>51</v>
      </c>
      <c r="C14" s="91"/>
      <c r="D14" s="90" t="s">
        <v>40</v>
      </c>
      <c r="E14" s="92"/>
      <c r="F14" s="91"/>
      <c r="G14" s="91"/>
      <c r="H14" s="93"/>
    </row>
    <row r="15" spans="1:8">
      <c r="A15" s="88" t="str">
        <f t="shared" si="0"/>
        <v>[Vacxin-6]</v>
      </c>
      <c r="B15" s="89" t="s">
        <v>52</v>
      </c>
      <c r="C15" s="91"/>
      <c r="D15" s="90" t="s">
        <v>40</v>
      </c>
      <c r="E15" s="92"/>
      <c r="F15" s="91"/>
      <c r="G15" s="91"/>
      <c r="H15" s="93"/>
    </row>
    <row r="16" spans="1:8" ht="47.25">
      <c r="A16" s="267" t="str">
        <f t="shared" si="0"/>
        <v>[Vacxin-7]</v>
      </c>
      <c r="B16" s="275" t="s">
        <v>42</v>
      </c>
      <c r="C16" s="91"/>
      <c r="D16" s="90" t="s">
        <v>43</v>
      </c>
      <c r="E16" s="92"/>
      <c r="F16" s="91"/>
      <c r="G16" s="91"/>
      <c r="H16" s="93"/>
    </row>
    <row r="17" spans="1:8" ht="47.25">
      <c r="A17" s="268"/>
      <c r="B17" s="276"/>
      <c r="C17" s="89" t="s">
        <v>53</v>
      </c>
      <c r="D17" s="90" t="s">
        <v>59</v>
      </c>
      <c r="E17" s="92"/>
      <c r="F17" s="91"/>
      <c r="G17" s="91"/>
      <c r="H17" s="93"/>
    </row>
    <row r="18" spans="1:8" ht="47.25">
      <c r="A18" s="268"/>
      <c r="B18" s="276"/>
      <c r="C18" s="89" t="s">
        <v>54</v>
      </c>
      <c r="D18" s="90" t="s">
        <v>60</v>
      </c>
      <c r="E18" s="92"/>
      <c r="F18" s="91"/>
      <c r="G18" s="91"/>
      <c r="H18" s="93"/>
    </row>
    <row r="19" spans="1:8" ht="47.25">
      <c r="A19" s="268"/>
      <c r="B19" s="276"/>
      <c r="C19" s="89" t="s">
        <v>55</v>
      </c>
      <c r="D19" s="90" t="s">
        <v>61</v>
      </c>
      <c r="E19" s="92"/>
      <c r="F19" s="91"/>
      <c r="G19" s="91"/>
      <c r="H19" s="93"/>
    </row>
    <row r="20" spans="1:8" ht="47.25">
      <c r="A20" s="268"/>
      <c r="B20" s="276"/>
      <c r="C20" s="89" t="s">
        <v>56</v>
      </c>
      <c r="D20" s="90" t="s">
        <v>62</v>
      </c>
      <c r="E20" s="92"/>
      <c r="F20" s="91"/>
      <c r="G20" s="91"/>
      <c r="H20" s="93"/>
    </row>
    <row r="21" spans="1:8" ht="47.25">
      <c r="A21" s="268"/>
      <c r="B21" s="276"/>
      <c r="C21" s="89" t="s">
        <v>57</v>
      </c>
      <c r="D21" s="90" t="s">
        <v>63</v>
      </c>
      <c r="E21" s="92"/>
      <c r="F21" s="91"/>
      <c r="G21" s="91"/>
      <c r="H21" s="93"/>
    </row>
    <row r="22" spans="1:8" ht="47.25">
      <c r="A22" s="269"/>
      <c r="B22" s="277"/>
      <c r="C22" s="89" t="s">
        <v>58</v>
      </c>
      <c r="D22" s="90" t="s">
        <v>64</v>
      </c>
      <c r="E22" s="92"/>
      <c r="F22" s="91"/>
      <c r="G22" s="91"/>
      <c r="H22" s="93"/>
    </row>
    <row r="23" spans="1:8" ht="31.5">
      <c r="A23" s="91" t="str">
        <f>IF(OR(B23&lt;&gt;"",D23&lt;&gt;""),"["&amp;TEXT($B$1,"##")&amp;"-"&amp;TEXT(ROW()-15,"##")&amp;"]","")</f>
        <v>[Vacxin-8]</v>
      </c>
      <c r="B23" s="89" t="s">
        <v>65</v>
      </c>
      <c r="C23" s="91"/>
      <c r="D23" s="90" t="s">
        <v>44</v>
      </c>
      <c r="E23" s="92"/>
      <c r="F23" s="91"/>
      <c r="G23" s="91"/>
      <c r="H23" s="93"/>
    </row>
    <row r="24" spans="1:8" ht="31.5">
      <c r="A24" s="91" t="str">
        <f>IF(OR(B24&lt;&gt;"",D24&lt;&gt;""),"["&amp;TEXT($B$1,"##")&amp;"-"&amp;TEXT(ROW()-15,"##")&amp;"]","")</f>
        <v>[Vacxin-9]</v>
      </c>
      <c r="B24" s="94" t="s">
        <v>66</v>
      </c>
      <c r="C24" s="95"/>
      <c r="D24" s="96" t="s">
        <v>44</v>
      </c>
      <c r="E24" s="97"/>
      <c r="F24" s="95"/>
      <c r="G24" s="95"/>
      <c r="H24" s="98"/>
    </row>
    <row r="25" spans="1:8">
      <c r="A25" s="91" t="str">
        <f>IF(OR(B25&lt;&gt;"",D25&lt;&gt;""),"["&amp;TEXT($B$1,"##")&amp;"-"&amp;TEXT(ROW()-15,"##")&amp;"]","")</f>
        <v>[Vacxin-10]</v>
      </c>
      <c r="B25" s="99" t="s">
        <v>45</v>
      </c>
      <c r="C25" s="100"/>
      <c r="D25" s="101" t="s">
        <v>40</v>
      </c>
      <c r="E25" s="102"/>
      <c r="F25" s="100"/>
      <c r="G25" s="100"/>
      <c r="H25" s="103"/>
    </row>
    <row r="26" spans="1:8">
      <c r="A26" s="91" t="str">
        <f>IF(OR(B26&lt;&gt;"",D26&lt;&gt;""),"["&amp;TEXT($B$1,"##")&amp;"-"&amp;TEXT(ROW()-15,"##")&amp;"]","")</f>
        <v>[Vacxin-11]</v>
      </c>
      <c r="B26" s="99" t="s">
        <v>77</v>
      </c>
      <c r="C26" s="100"/>
      <c r="D26" s="101" t="s">
        <v>40</v>
      </c>
      <c r="E26" s="102"/>
      <c r="F26" s="100"/>
      <c r="G26" s="100"/>
      <c r="H26" s="103"/>
    </row>
    <row r="27" spans="1:8">
      <c r="A27" s="91" t="str">
        <f>IF(OR(B27&lt;&gt;"",D27&lt;&gt;""),"["&amp;TEXT($B$1,"##")&amp;"-"&amp;TEXT(ROW()-15,"##")&amp;"]","")</f>
        <v>[Vacxin-12]</v>
      </c>
      <c r="B27" s="99" t="s">
        <v>76</v>
      </c>
      <c r="C27" s="100"/>
      <c r="D27" s="101" t="s">
        <v>40</v>
      </c>
      <c r="E27" s="102"/>
      <c r="F27" s="100"/>
      <c r="G27" s="100"/>
      <c r="H27" s="103"/>
    </row>
    <row r="28" spans="1:8">
      <c r="A28" s="86"/>
      <c r="B28" s="104" t="s">
        <v>67</v>
      </c>
      <c r="C28" s="105"/>
      <c r="D28" s="105"/>
      <c r="E28" s="105"/>
      <c r="F28" s="105"/>
      <c r="G28" s="105"/>
      <c r="H28" s="106"/>
    </row>
    <row r="29" spans="1:8" ht="31.5">
      <c r="A29" s="91" t="str">
        <f t="shared" ref="A29:A36" si="1">IF(OR(B29&lt;&gt;"",D29&lt;&gt;""),"["&amp;TEXT($B$1,"##")&amp;"-"&amp;TEXT(ROW()-16,"##")&amp;"]","")</f>
        <v>[Vacxin-13]</v>
      </c>
      <c r="B29" s="107" t="s">
        <v>68</v>
      </c>
      <c r="C29" s="108" t="s">
        <v>69</v>
      </c>
      <c r="D29" s="109" t="s">
        <v>70</v>
      </c>
      <c r="E29" s="91"/>
      <c r="F29" s="91"/>
      <c r="G29" s="91"/>
      <c r="H29" s="93"/>
    </row>
    <row r="30" spans="1:8" ht="78.75">
      <c r="A30" s="91" t="str">
        <f t="shared" si="1"/>
        <v>[Vacxin-14]</v>
      </c>
      <c r="B30" s="107" t="s">
        <v>73</v>
      </c>
      <c r="C30" s="95" t="s">
        <v>71</v>
      </c>
      <c r="D30" s="109" t="s">
        <v>72</v>
      </c>
      <c r="E30" s="91"/>
      <c r="F30" s="91"/>
      <c r="G30" s="91"/>
      <c r="H30" s="93"/>
    </row>
    <row r="31" spans="1:8" ht="63">
      <c r="A31" s="91" t="str">
        <f t="shared" si="1"/>
        <v>[Vacxin-15]</v>
      </c>
      <c r="B31" s="107" t="s">
        <v>74</v>
      </c>
      <c r="C31" s="95" t="s">
        <v>573</v>
      </c>
      <c r="D31" s="109" t="s">
        <v>75</v>
      </c>
      <c r="E31" s="91"/>
      <c r="F31" s="91"/>
      <c r="G31" s="91"/>
      <c r="H31" s="93"/>
    </row>
    <row r="32" spans="1:8" ht="63">
      <c r="A32" s="91" t="str">
        <f t="shared" si="1"/>
        <v>[Vacxin-16]</v>
      </c>
      <c r="B32" s="107" t="s">
        <v>574</v>
      </c>
      <c r="C32" s="95" t="s">
        <v>78</v>
      </c>
      <c r="D32" s="110" t="s">
        <v>80</v>
      </c>
      <c r="E32" s="95"/>
      <c r="F32" s="95"/>
      <c r="G32" s="95"/>
      <c r="H32" s="98"/>
    </row>
    <row r="33" spans="1:8" ht="63">
      <c r="A33" s="91" t="str">
        <f t="shared" si="1"/>
        <v>[Vacxin-17]</v>
      </c>
      <c r="B33" s="111" t="s">
        <v>575</v>
      </c>
      <c r="C33" s="100" t="s">
        <v>79</v>
      </c>
      <c r="D33" s="103" t="s">
        <v>81</v>
      </c>
      <c r="E33" s="100"/>
      <c r="F33" s="100"/>
      <c r="G33" s="100"/>
      <c r="H33" s="103"/>
    </row>
    <row r="34" spans="1:8" ht="63">
      <c r="A34" s="91" t="str">
        <f t="shared" si="1"/>
        <v>[Vacxin-18]</v>
      </c>
      <c r="B34" s="111" t="s">
        <v>576</v>
      </c>
      <c r="C34" s="100" t="s">
        <v>82</v>
      </c>
      <c r="D34" s="103" t="s">
        <v>83</v>
      </c>
      <c r="E34" s="100"/>
      <c r="F34" s="100"/>
      <c r="G34" s="100"/>
      <c r="H34" s="103"/>
    </row>
    <row r="35" spans="1:8" ht="31.5">
      <c r="A35" s="91" t="str">
        <f t="shared" si="1"/>
        <v>[Vacxin-19]</v>
      </c>
      <c r="B35" s="111" t="s">
        <v>84</v>
      </c>
      <c r="C35" s="100" t="s">
        <v>85</v>
      </c>
      <c r="D35" s="103" t="s">
        <v>88</v>
      </c>
      <c r="E35" s="100"/>
      <c r="F35" s="100"/>
      <c r="G35" s="100"/>
      <c r="H35" s="103"/>
    </row>
    <row r="36" spans="1:8" ht="31.5">
      <c r="A36" s="91" t="str">
        <f t="shared" si="1"/>
        <v>[Vacxin-20]</v>
      </c>
      <c r="B36" s="111" t="s">
        <v>86</v>
      </c>
      <c r="C36" s="100" t="s">
        <v>87</v>
      </c>
      <c r="D36" s="103" t="s">
        <v>89</v>
      </c>
      <c r="E36" s="100"/>
      <c r="F36" s="100"/>
      <c r="G36" s="100"/>
      <c r="H36" s="103"/>
    </row>
    <row r="37" spans="1:8">
      <c r="A37" s="112"/>
      <c r="B37" s="113" t="s">
        <v>91</v>
      </c>
      <c r="C37" s="114"/>
      <c r="D37" s="114"/>
      <c r="E37" s="114"/>
      <c r="F37" s="114"/>
      <c r="G37" s="114"/>
      <c r="H37" s="115"/>
    </row>
    <row r="38" spans="1:8">
      <c r="A38" s="117" t="str">
        <f t="shared" ref="A38:A52" si="2">IF(OR(B38&lt;&gt;"",D38&lt;&gt;""),"["&amp;TEXT($B$1,"##")&amp;"-"&amp;TEXT(ROW()-17,"##")&amp;"]","")</f>
        <v>[Vacxin-21]</v>
      </c>
      <c r="B38" s="116" t="s">
        <v>46</v>
      </c>
      <c r="C38" s="89"/>
      <c r="D38" s="90" t="s">
        <v>40</v>
      </c>
      <c r="E38" s="89"/>
      <c r="F38" s="89"/>
      <c r="G38" s="90"/>
      <c r="H38" s="117"/>
    </row>
    <row r="39" spans="1:8">
      <c r="A39" s="117" t="str">
        <f t="shared" si="2"/>
        <v>[Vacxin-22]</v>
      </c>
      <c r="B39" s="116" t="s">
        <v>47</v>
      </c>
      <c r="C39" s="91"/>
      <c r="D39" s="90" t="s">
        <v>40</v>
      </c>
      <c r="E39" s="91"/>
      <c r="F39" s="91"/>
      <c r="G39" s="93"/>
      <c r="H39" s="117"/>
    </row>
    <row r="40" spans="1:8">
      <c r="A40" s="117" t="str">
        <f t="shared" si="2"/>
        <v>[Vacxin-23]</v>
      </c>
      <c r="B40" s="116" t="s">
        <v>48</v>
      </c>
      <c r="C40" s="91"/>
      <c r="D40" s="90" t="s">
        <v>40</v>
      </c>
      <c r="E40" s="91"/>
      <c r="F40" s="91"/>
      <c r="G40" s="93"/>
      <c r="H40" s="117"/>
    </row>
    <row r="41" spans="1:8">
      <c r="A41" s="117" t="str">
        <f t="shared" si="2"/>
        <v>[Vacxin-24]</v>
      </c>
      <c r="B41" s="116" t="s">
        <v>49</v>
      </c>
      <c r="C41" s="91"/>
      <c r="D41" s="90" t="s">
        <v>40</v>
      </c>
      <c r="E41" s="91"/>
      <c r="F41" s="91"/>
      <c r="G41" s="93"/>
      <c r="H41" s="117"/>
    </row>
    <row r="42" spans="1:8">
      <c r="A42" s="117" t="str">
        <f t="shared" si="2"/>
        <v>[Vacxin-25]</v>
      </c>
      <c r="B42" s="116" t="s">
        <v>50</v>
      </c>
      <c r="C42" s="91"/>
      <c r="D42" s="90" t="s">
        <v>40</v>
      </c>
      <c r="E42" s="91"/>
      <c r="F42" s="91"/>
      <c r="G42" s="93"/>
      <c r="H42" s="117"/>
    </row>
    <row r="43" spans="1:8">
      <c r="A43" s="117" t="str">
        <f t="shared" si="2"/>
        <v>[Vacxin-26]</v>
      </c>
      <c r="B43" s="116" t="s">
        <v>51</v>
      </c>
      <c r="C43" s="91"/>
      <c r="D43" s="90" t="s">
        <v>40</v>
      </c>
      <c r="E43" s="91"/>
      <c r="F43" s="91"/>
      <c r="G43" s="93"/>
      <c r="H43" s="117"/>
    </row>
    <row r="44" spans="1:8">
      <c r="A44" s="117" t="str">
        <f t="shared" si="2"/>
        <v>[Vacxin-27]</v>
      </c>
      <c r="B44" s="116" t="s">
        <v>52</v>
      </c>
      <c r="C44" s="91"/>
      <c r="D44" s="90" t="s">
        <v>40</v>
      </c>
      <c r="E44" s="91"/>
      <c r="F44" s="91"/>
      <c r="G44" s="93"/>
      <c r="H44" s="117"/>
    </row>
    <row r="45" spans="1:8" ht="47.25">
      <c r="A45" s="117" t="str">
        <f t="shared" si="2"/>
        <v>[Vacxin-28]</v>
      </c>
      <c r="B45" s="117" t="s">
        <v>92</v>
      </c>
      <c r="C45" s="117"/>
      <c r="D45" s="90" t="s">
        <v>122</v>
      </c>
      <c r="E45" s="117"/>
      <c r="F45" s="117"/>
      <c r="G45" s="117"/>
      <c r="H45" s="117"/>
    </row>
    <row r="46" spans="1:8" ht="47.25">
      <c r="A46" s="117" t="str">
        <f t="shared" si="2"/>
        <v>[Vacxin-29]</v>
      </c>
      <c r="B46" s="117" t="s">
        <v>93</v>
      </c>
      <c r="C46" s="117"/>
      <c r="D46" s="90" t="s">
        <v>287</v>
      </c>
      <c r="E46" s="117"/>
      <c r="F46" s="117"/>
      <c r="G46" s="117"/>
      <c r="H46" s="82"/>
    </row>
    <row r="47" spans="1:8">
      <c r="A47" s="117" t="str">
        <f t="shared" si="2"/>
        <v>[Vacxin-30]</v>
      </c>
      <c r="B47" s="117" t="s">
        <v>94</v>
      </c>
      <c r="C47" s="117"/>
      <c r="D47" s="90" t="s">
        <v>40</v>
      </c>
      <c r="E47" s="117"/>
      <c r="F47" s="117"/>
      <c r="G47" s="117"/>
      <c r="H47" s="67"/>
    </row>
    <row r="48" spans="1:8">
      <c r="A48" s="117" t="str">
        <f t="shared" si="2"/>
        <v>[Vacxin-31]</v>
      </c>
      <c r="B48" s="117" t="s">
        <v>95</v>
      </c>
      <c r="C48" s="117"/>
      <c r="D48" s="90" t="s">
        <v>40</v>
      </c>
      <c r="E48" s="117"/>
      <c r="F48" s="117"/>
      <c r="G48" s="117"/>
      <c r="H48" s="67"/>
    </row>
    <row r="49" spans="1:8">
      <c r="A49" s="117" t="str">
        <f t="shared" si="2"/>
        <v>[Vacxin-32]</v>
      </c>
      <c r="B49" s="117" t="s">
        <v>96</v>
      </c>
      <c r="C49" s="117"/>
      <c r="D49" s="90" t="s">
        <v>40</v>
      </c>
      <c r="E49" s="117"/>
      <c r="F49" s="117"/>
      <c r="G49" s="117"/>
      <c r="H49" s="67"/>
    </row>
    <row r="50" spans="1:8">
      <c r="A50" s="117" t="str">
        <f t="shared" si="2"/>
        <v>[Vacxin-33]</v>
      </c>
      <c r="B50" s="117" t="s">
        <v>97</v>
      </c>
      <c r="C50" s="117"/>
      <c r="D50" s="90" t="s">
        <v>40</v>
      </c>
      <c r="E50" s="117"/>
      <c r="F50" s="117"/>
      <c r="G50" s="117"/>
      <c r="H50" s="67"/>
    </row>
    <row r="51" spans="1:8">
      <c r="A51" s="117" t="str">
        <f t="shared" si="2"/>
        <v>[Vacxin-34]</v>
      </c>
      <c r="B51" s="117" t="s">
        <v>99</v>
      </c>
      <c r="C51" s="117"/>
      <c r="D51" s="117" t="s">
        <v>40</v>
      </c>
      <c r="E51" s="117"/>
      <c r="F51" s="117"/>
      <c r="G51" s="117"/>
      <c r="H51" s="67"/>
    </row>
    <row r="52" spans="1:8">
      <c r="A52" s="117" t="str">
        <f t="shared" si="2"/>
        <v>[Vacxin-35]</v>
      </c>
      <c r="B52" s="117" t="s">
        <v>98</v>
      </c>
      <c r="C52" s="117"/>
      <c r="D52" s="117" t="s">
        <v>40</v>
      </c>
      <c r="E52" s="117"/>
      <c r="F52" s="117"/>
      <c r="G52" s="117"/>
      <c r="H52" s="67"/>
    </row>
    <row r="53" spans="1:8">
      <c r="A53" s="86"/>
      <c r="B53" s="104" t="s">
        <v>100</v>
      </c>
      <c r="C53" s="105"/>
      <c r="D53" s="105"/>
      <c r="E53" s="105"/>
      <c r="F53" s="105"/>
      <c r="G53" s="105"/>
      <c r="H53" s="106"/>
    </row>
    <row r="54" spans="1:8" ht="31.5">
      <c r="A54" s="67" t="str">
        <f t="shared" ref="A54:A64" si="3">IF(OR(B54&lt;&gt;"",D54&lt;&gt;""),"["&amp;TEXT($B$1,"##")&amp;"-"&amp;TEXT(ROW()-18,"##")&amp;"]","")</f>
        <v>[Vacxin-36]</v>
      </c>
      <c r="B54" s="67" t="s">
        <v>101</v>
      </c>
      <c r="C54" s="67" t="s">
        <v>102</v>
      </c>
      <c r="D54" s="67" t="s">
        <v>103</v>
      </c>
      <c r="E54" s="67"/>
      <c r="F54" s="67"/>
      <c r="G54" s="67"/>
      <c r="H54" s="67"/>
    </row>
    <row r="55" spans="1:8" ht="78.75">
      <c r="A55" s="67" t="str">
        <f t="shared" si="3"/>
        <v>[Vacxin-37]</v>
      </c>
      <c r="B55" s="67" t="s">
        <v>104</v>
      </c>
      <c r="C55" s="67" t="s">
        <v>105</v>
      </c>
      <c r="D55" s="67" t="s">
        <v>106</v>
      </c>
      <c r="E55" s="67"/>
      <c r="F55" s="67"/>
      <c r="G55" s="67"/>
      <c r="H55" s="67"/>
    </row>
    <row r="56" spans="1:8" ht="78.75">
      <c r="A56" s="67" t="str">
        <f t="shared" si="3"/>
        <v>[Vacxin-38]</v>
      </c>
      <c r="B56" s="67" t="s">
        <v>108</v>
      </c>
      <c r="C56" s="67" t="s">
        <v>107</v>
      </c>
      <c r="D56" s="67" t="s">
        <v>109</v>
      </c>
      <c r="E56" s="67"/>
      <c r="F56" s="67"/>
      <c r="G56" s="67"/>
      <c r="H56" s="67"/>
    </row>
    <row r="57" spans="1:8" ht="78.75">
      <c r="A57" s="67" t="str">
        <f t="shared" si="3"/>
        <v>[Vacxin-39]</v>
      </c>
      <c r="B57" s="67" t="s">
        <v>589</v>
      </c>
      <c r="C57" s="67" t="s">
        <v>592</v>
      </c>
      <c r="D57" s="67" t="s">
        <v>109</v>
      </c>
      <c r="E57" s="67"/>
      <c r="F57" s="67"/>
      <c r="G57" s="67"/>
      <c r="H57" s="67"/>
    </row>
    <row r="58" spans="1:8" ht="78.75">
      <c r="A58" s="67" t="str">
        <f t="shared" si="3"/>
        <v>[Vacxin-40]</v>
      </c>
      <c r="B58" s="67" t="s">
        <v>590</v>
      </c>
      <c r="C58" s="67" t="s">
        <v>593</v>
      </c>
      <c r="D58" s="67" t="s">
        <v>109</v>
      </c>
      <c r="E58" s="67"/>
      <c r="F58" s="67"/>
      <c r="G58" s="67"/>
      <c r="H58" s="67"/>
    </row>
    <row r="59" spans="1:8" ht="63">
      <c r="A59" s="67" t="str">
        <f t="shared" si="3"/>
        <v>[Vacxin-41]</v>
      </c>
      <c r="B59" s="67" t="s">
        <v>591</v>
      </c>
      <c r="C59" s="67" t="s">
        <v>594</v>
      </c>
      <c r="D59" s="67" t="s">
        <v>109</v>
      </c>
      <c r="E59" s="67"/>
      <c r="F59" s="67"/>
      <c r="G59" s="67"/>
      <c r="H59" s="67"/>
    </row>
    <row r="60" spans="1:8" ht="94.5">
      <c r="A60" s="67" t="str">
        <f t="shared" si="3"/>
        <v>[Vacxin-42]</v>
      </c>
      <c r="B60" s="67" t="s">
        <v>577</v>
      </c>
      <c r="C60" s="67" t="s">
        <v>582</v>
      </c>
      <c r="D60" s="67" t="s">
        <v>113</v>
      </c>
      <c r="E60" s="67"/>
      <c r="F60" s="67"/>
      <c r="G60" s="67"/>
      <c r="H60" s="67"/>
    </row>
    <row r="61" spans="1:8" ht="94.5">
      <c r="A61" s="67" t="str">
        <f t="shared" si="3"/>
        <v>[Vacxin-43]</v>
      </c>
      <c r="B61" s="67" t="s">
        <v>578</v>
      </c>
      <c r="C61" s="67" t="s">
        <v>581</v>
      </c>
      <c r="D61" s="67" t="s">
        <v>114</v>
      </c>
      <c r="E61" s="67"/>
      <c r="F61" s="67"/>
      <c r="G61" s="67"/>
      <c r="H61" s="67"/>
    </row>
    <row r="62" spans="1:8" ht="78.75">
      <c r="A62" s="67" t="str">
        <f t="shared" si="3"/>
        <v>[Vacxin-44]</v>
      </c>
      <c r="B62" s="67" t="s">
        <v>579</v>
      </c>
      <c r="C62" s="67" t="s">
        <v>580</v>
      </c>
      <c r="D62" s="67" t="s">
        <v>115</v>
      </c>
      <c r="E62" s="67"/>
      <c r="F62" s="67"/>
      <c r="G62" s="67"/>
      <c r="H62" s="67"/>
    </row>
    <row r="63" spans="1:8" ht="110.25">
      <c r="A63" s="67" t="str">
        <f t="shared" si="3"/>
        <v>[Vacxin-45]</v>
      </c>
      <c r="B63" s="67" t="s">
        <v>110</v>
      </c>
      <c r="C63" s="67" t="s">
        <v>111</v>
      </c>
      <c r="D63" s="67" t="s">
        <v>583</v>
      </c>
      <c r="E63" s="67"/>
      <c r="F63" s="67"/>
      <c r="G63" s="67"/>
      <c r="H63" s="67"/>
    </row>
    <row r="64" spans="1:8" ht="31.5">
      <c r="A64" s="67" t="str">
        <f t="shared" si="3"/>
        <v>[Vacxin-46]</v>
      </c>
      <c r="B64" s="67" t="s">
        <v>116</v>
      </c>
      <c r="C64" s="67" t="s">
        <v>117</v>
      </c>
      <c r="D64" s="67" t="s">
        <v>118</v>
      </c>
      <c r="E64" s="67"/>
      <c r="F64" s="67"/>
      <c r="G64" s="67"/>
      <c r="H64" s="117"/>
    </row>
    <row r="65" spans="1:8">
      <c r="A65" s="112"/>
      <c r="B65" s="113" t="s">
        <v>119</v>
      </c>
      <c r="C65" s="114"/>
      <c r="D65" s="114"/>
      <c r="E65" s="114"/>
      <c r="F65" s="114"/>
      <c r="G65" s="114"/>
      <c r="H65" s="115"/>
    </row>
    <row r="66" spans="1:8">
      <c r="A66" s="117" t="str">
        <f t="shared" ref="A66:A80" si="4">IF(OR(B66&lt;&gt;"",D66&lt;&gt;""),"["&amp;TEXT($B$1,"##")&amp;"-"&amp;TEXT(ROW()-19,"##")&amp;"]","")</f>
        <v>[Vacxin-47]</v>
      </c>
      <c r="B66" s="116" t="s">
        <v>46</v>
      </c>
      <c r="C66" s="89"/>
      <c r="D66" s="90" t="s">
        <v>40</v>
      </c>
      <c r="E66" s="89"/>
      <c r="F66" s="89"/>
      <c r="G66" s="90"/>
      <c r="H66" s="117"/>
    </row>
    <row r="67" spans="1:8">
      <c r="A67" s="117" t="str">
        <f t="shared" si="4"/>
        <v>[Vacxin-48]</v>
      </c>
      <c r="B67" s="116" t="s">
        <v>47</v>
      </c>
      <c r="C67" s="91"/>
      <c r="D67" s="90" t="s">
        <v>40</v>
      </c>
      <c r="E67" s="91"/>
      <c r="F67" s="91"/>
      <c r="G67" s="93"/>
      <c r="H67" s="117"/>
    </row>
    <row r="68" spans="1:8">
      <c r="A68" s="117" t="str">
        <f t="shared" si="4"/>
        <v>[Vacxin-49]</v>
      </c>
      <c r="B68" s="116" t="s">
        <v>48</v>
      </c>
      <c r="C68" s="91"/>
      <c r="D68" s="90" t="s">
        <v>40</v>
      </c>
      <c r="E68" s="91"/>
      <c r="F68" s="91"/>
      <c r="G68" s="93"/>
      <c r="H68" s="117"/>
    </row>
    <row r="69" spans="1:8">
      <c r="A69" s="117" t="str">
        <f t="shared" si="4"/>
        <v>[Vacxin-50]</v>
      </c>
      <c r="B69" s="116" t="s">
        <v>49</v>
      </c>
      <c r="C69" s="91"/>
      <c r="D69" s="90" t="s">
        <v>40</v>
      </c>
      <c r="E69" s="91"/>
      <c r="F69" s="91"/>
      <c r="G69" s="93"/>
      <c r="H69" s="117"/>
    </row>
    <row r="70" spans="1:8">
      <c r="A70" s="117" t="str">
        <f t="shared" si="4"/>
        <v>[Vacxin-51]</v>
      </c>
      <c r="B70" s="116" t="s">
        <v>50</v>
      </c>
      <c r="C70" s="91"/>
      <c r="D70" s="90" t="s">
        <v>40</v>
      </c>
      <c r="E70" s="91"/>
      <c r="F70" s="91"/>
      <c r="G70" s="93"/>
      <c r="H70" s="117"/>
    </row>
    <row r="71" spans="1:8">
      <c r="A71" s="117" t="str">
        <f t="shared" si="4"/>
        <v>[Vacxin-52]</v>
      </c>
      <c r="B71" s="116" t="s">
        <v>51</v>
      </c>
      <c r="C71" s="91"/>
      <c r="D71" s="90" t="s">
        <v>40</v>
      </c>
      <c r="E71" s="91"/>
      <c r="F71" s="91"/>
      <c r="G71" s="93"/>
      <c r="H71" s="117"/>
    </row>
    <row r="72" spans="1:8">
      <c r="A72" s="117" t="str">
        <f t="shared" si="4"/>
        <v>[Vacxin-53]</v>
      </c>
      <c r="B72" s="116" t="s">
        <v>52</v>
      </c>
      <c r="C72" s="91"/>
      <c r="D72" s="90" t="s">
        <v>40</v>
      </c>
      <c r="E72" s="91"/>
      <c r="F72" s="91"/>
      <c r="G72" s="93"/>
      <c r="H72" s="117"/>
    </row>
    <row r="73" spans="1:8" ht="94.5">
      <c r="A73" s="117" t="str">
        <f t="shared" si="4"/>
        <v>[Vacxin-54]</v>
      </c>
      <c r="B73" s="117" t="s">
        <v>92</v>
      </c>
      <c r="C73" s="117"/>
      <c r="D73" s="90" t="s">
        <v>120</v>
      </c>
      <c r="E73" s="117"/>
      <c r="F73" s="117"/>
      <c r="G73" s="117"/>
      <c r="H73" s="117"/>
    </row>
    <row r="74" spans="1:8" ht="78.75">
      <c r="A74" s="117" t="str">
        <f t="shared" si="4"/>
        <v>[Vacxin-55]</v>
      </c>
      <c r="B74" s="117" t="s">
        <v>93</v>
      </c>
      <c r="C74" s="117"/>
      <c r="D74" s="90" t="s">
        <v>586</v>
      </c>
      <c r="E74" s="117"/>
      <c r="F74" s="117"/>
      <c r="G74" s="117"/>
      <c r="H74" s="118"/>
    </row>
    <row r="75" spans="1:8" ht="63">
      <c r="A75" s="117" t="str">
        <f t="shared" si="4"/>
        <v>[Vacxin-56]</v>
      </c>
      <c r="B75" s="117" t="s">
        <v>94</v>
      </c>
      <c r="C75" s="117"/>
      <c r="D75" s="90" t="s">
        <v>585</v>
      </c>
      <c r="E75" s="117"/>
      <c r="F75" s="117"/>
      <c r="G75" s="117"/>
      <c r="H75" s="67"/>
    </row>
    <row r="76" spans="1:8" ht="63">
      <c r="A76" s="117" t="str">
        <f t="shared" si="4"/>
        <v>[Vacxin-57]</v>
      </c>
      <c r="B76" s="117" t="s">
        <v>95</v>
      </c>
      <c r="C76" s="117"/>
      <c r="D76" s="90" t="s">
        <v>584</v>
      </c>
      <c r="E76" s="117"/>
      <c r="F76" s="117"/>
      <c r="G76" s="117"/>
      <c r="H76" s="67"/>
    </row>
    <row r="77" spans="1:8" ht="63">
      <c r="A77" s="117" t="str">
        <f t="shared" si="4"/>
        <v>[Vacxin-58]</v>
      </c>
      <c r="B77" s="117" t="s">
        <v>96</v>
      </c>
      <c r="C77" s="117"/>
      <c r="D77" s="90" t="s">
        <v>587</v>
      </c>
      <c r="E77" s="117"/>
      <c r="F77" s="117"/>
      <c r="G77" s="117"/>
      <c r="H77" s="67"/>
    </row>
    <row r="78" spans="1:8" ht="63">
      <c r="A78" s="117" t="str">
        <f t="shared" si="4"/>
        <v>[Vacxin-59]</v>
      </c>
      <c r="B78" s="117" t="s">
        <v>97</v>
      </c>
      <c r="C78" s="117"/>
      <c r="D78" s="90" t="s">
        <v>588</v>
      </c>
      <c r="E78" s="117"/>
      <c r="F78" s="117"/>
      <c r="G78" s="117"/>
      <c r="H78" s="67"/>
    </row>
    <row r="79" spans="1:8">
      <c r="A79" s="117" t="str">
        <f t="shared" si="4"/>
        <v>[Vacxin-60]</v>
      </c>
      <c r="B79" s="117" t="s">
        <v>121</v>
      </c>
      <c r="C79" s="117"/>
      <c r="D79" s="117" t="s">
        <v>40</v>
      </c>
      <c r="E79" s="117"/>
      <c r="F79" s="117"/>
      <c r="G79" s="117"/>
      <c r="H79" s="67"/>
    </row>
    <row r="80" spans="1:8">
      <c r="A80" s="117" t="str">
        <f t="shared" si="4"/>
        <v>[Vacxin-61]</v>
      </c>
      <c r="B80" s="117" t="s">
        <v>98</v>
      </c>
      <c r="C80" s="117"/>
      <c r="D80" s="117" t="s">
        <v>40</v>
      </c>
      <c r="E80" s="117"/>
      <c r="F80" s="117"/>
      <c r="G80" s="117"/>
      <c r="H80" s="67"/>
    </row>
    <row r="81" spans="1:8">
      <c r="A81" s="86"/>
      <c r="B81" s="104" t="s">
        <v>123</v>
      </c>
      <c r="C81" s="105"/>
      <c r="D81" s="105"/>
      <c r="E81" s="105"/>
      <c r="F81" s="105"/>
      <c r="G81" s="105"/>
      <c r="H81" s="67"/>
    </row>
    <row r="82" spans="1:8" ht="31.5">
      <c r="A82" s="67" t="str">
        <f t="shared" ref="A82:A92" si="5">IF(OR(B82&lt;&gt;"",D82&lt;&gt;""),"["&amp;TEXT($B$1,"##")&amp;"-"&amp;TEXT(ROW()-20,"##")&amp;"]","")</f>
        <v>[Vacxin-62]</v>
      </c>
      <c r="B82" s="67" t="s">
        <v>124</v>
      </c>
      <c r="C82" s="67" t="s">
        <v>125</v>
      </c>
      <c r="D82" s="67" t="s">
        <v>126</v>
      </c>
      <c r="E82" s="67"/>
      <c r="F82" s="67"/>
      <c r="G82" s="67"/>
      <c r="H82" s="67"/>
    </row>
    <row r="83" spans="1:8" ht="78.75">
      <c r="A83" s="67" t="str">
        <f t="shared" si="5"/>
        <v>[Vacxin-63]</v>
      </c>
      <c r="B83" s="67" t="s">
        <v>132</v>
      </c>
      <c r="C83" s="67" t="s">
        <v>131</v>
      </c>
      <c r="D83" s="67" t="s">
        <v>132</v>
      </c>
      <c r="E83" s="67"/>
      <c r="F83" s="67"/>
      <c r="G83" s="67"/>
      <c r="H83" s="67"/>
    </row>
    <row r="84" spans="1:8" ht="78.75">
      <c r="A84" s="67" t="str">
        <f t="shared" si="5"/>
        <v>[Vacxin-64]</v>
      </c>
      <c r="B84" s="67" t="s">
        <v>127</v>
      </c>
      <c r="C84" s="67" t="s">
        <v>130</v>
      </c>
      <c r="D84" s="67" t="s">
        <v>109</v>
      </c>
      <c r="E84" s="67"/>
      <c r="F84" s="67"/>
      <c r="G84" s="67"/>
      <c r="H84" s="67"/>
    </row>
    <row r="85" spans="1:8" ht="78.75">
      <c r="A85" s="67" t="str">
        <f t="shared" si="5"/>
        <v>[Vacxin-65]</v>
      </c>
      <c r="B85" s="67" t="s">
        <v>595</v>
      </c>
      <c r="C85" s="67" t="s">
        <v>637</v>
      </c>
      <c r="D85" s="67" t="s">
        <v>109</v>
      </c>
      <c r="E85" s="67"/>
      <c r="F85" s="67"/>
      <c r="G85" s="67"/>
      <c r="H85" s="67"/>
    </row>
    <row r="86" spans="1:8" ht="78.75">
      <c r="A86" s="67" t="str">
        <f t="shared" si="5"/>
        <v>[Vacxin-66]</v>
      </c>
      <c r="B86" s="67" t="s">
        <v>596</v>
      </c>
      <c r="C86" s="67" t="s">
        <v>638</v>
      </c>
      <c r="D86" s="67" t="s">
        <v>109</v>
      </c>
      <c r="E86" s="67"/>
      <c r="F86" s="67"/>
      <c r="G86" s="67"/>
      <c r="H86" s="67"/>
    </row>
    <row r="87" spans="1:8" ht="63">
      <c r="A87" s="67" t="str">
        <f t="shared" si="5"/>
        <v>[Vacxin-67]</v>
      </c>
      <c r="B87" s="67" t="s">
        <v>597</v>
      </c>
      <c r="C87" s="67" t="s">
        <v>639</v>
      </c>
      <c r="D87" s="67" t="s">
        <v>109</v>
      </c>
      <c r="E87" s="67"/>
      <c r="F87" s="67"/>
      <c r="G87" s="67"/>
      <c r="H87" s="67"/>
    </row>
    <row r="88" spans="1:8" ht="94.5">
      <c r="A88" s="67" t="str">
        <f t="shared" si="5"/>
        <v>[Vacxin-68]</v>
      </c>
      <c r="B88" s="67" t="s">
        <v>599</v>
      </c>
      <c r="C88" s="67" t="s">
        <v>601</v>
      </c>
      <c r="D88" s="67" t="s">
        <v>113</v>
      </c>
      <c r="E88" s="67"/>
      <c r="F88" s="67"/>
      <c r="G88" s="67"/>
      <c r="H88" s="67"/>
    </row>
    <row r="89" spans="1:8" ht="94.5">
      <c r="A89" s="67" t="str">
        <f t="shared" si="5"/>
        <v>[Vacxin-69]</v>
      </c>
      <c r="B89" s="67" t="s">
        <v>598</v>
      </c>
      <c r="C89" s="67" t="s">
        <v>602</v>
      </c>
      <c r="D89" s="67" t="s">
        <v>114</v>
      </c>
      <c r="E89" s="67"/>
      <c r="F89" s="67"/>
      <c r="G89" s="67"/>
      <c r="H89" s="67"/>
    </row>
    <row r="90" spans="1:8" ht="78.75">
      <c r="A90" s="67" t="str">
        <f t="shared" si="5"/>
        <v>[Vacxin-70]</v>
      </c>
      <c r="B90" s="67" t="s">
        <v>600</v>
      </c>
      <c r="C90" s="67" t="s">
        <v>603</v>
      </c>
      <c r="D90" s="67" t="s">
        <v>115</v>
      </c>
      <c r="E90" s="67"/>
      <c r="F90" s="67"/>
      <c r="G90" s="67"/>
      <c r="H90" s="67"/>
    </row>
    <row r="91" spans="1:8" ht="110.25">
      <c r="A91" s="67" t="str">
        <f t="shared" si="5"/>
        <v>[Vacxin-71]</v>
      </c>
      <c r="B91" s="67" t="s">
        <v>128</v>
      </c>
      <c r="C91" s="67" t="s">
        <v>129</v>
      </c>
      <c r="D91" s="67" t="s">
        <v>604</v>
      </c>
      <c r="E91" s="67"/>
      <c r="F91" s="67"/>
      <c r="G91" s="67"/>
      <c r="H91" s="67"/>
    </row>
    <row r="92" spans="1:8" ht="33" customHeight="1">
      <c r="A92" s="67" t="str">
        <f t="shared" si="5"/>
        <v>[Vacxin-72]</v>
      </c>
      <c r="B92" s="67" t="s">
        <v>116</v>
      </c>
      <c r="C92" s="67" t="s">
        <v>202</v>
      </c>
      <c r="D92" s="67" t="s">
        <v>118</v>
      </c>
      <c r="E92" s="67"/>
      <c r="F92" s="67"/>
      <c r="G92" s="67"/>
      <c r="H92" s="117"/>
    </row>
    <row r="93" spans="1:8">
      <c r="A93" s="86"/>
      <c r="B93" s="104" t="s">
        <v>203</v>
      </c>
      <c r="C93" s="105"/>
      <c r="D93" s="105"/>
      <c r="E93" s="105"/>
      <c r="F93" s="105"/>
      <c r="G93" s="105"/>
      <c r="H93" s="67"/>
    </row>
    <row r="94" spans="1:8" ht="47.25">
      <c r="A94" s="67" t="str">
        <f>IF(OR(B94&lt;&gt;"",D94&lt;&gt;""),"["&amp;TEXT($B$1,"##")&amp;"-"&amp;TEXT(ROW()-21,"##")&amp;"]","")</f>
        <v>[Vacxin-73]</v>
      </c>
      <c r="B94" s="67" t="s">
        <v>204</v>
      </c>
      <c r="C94" s="67" t="s">
        <v>205</v>
      </c>
      <c r="D94" s="67" t="s">
        <v>206</v>
      </c>
      <c r="E94" s="67"/>
      <c r="F94" s="67"/>
      <c r="G94" s="67"/>
      <c r="H94" s="117"/>
    </row>
    <row r="141" ht="32.25" customHeight="1"/>
  </sheetData>
  <mergeCells count="7">
    <mergeCell ref="A16:A22"/>
    <mergeCell ref="E5:F5"/>
    <mergeCell ref="B1:F1"/>
    <mergeCell ref="B2:F2"/>
    <mergeCell ref="B3:F3"/>
    <mergeCell ref="E4:F4"/>
    <mergeCell ref="B16:B2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C150"/>
  <sheetViews>
    <sheetView topLeftCell="A100" workbookViewId="0">
      <selection activeCell="Q122" sqref="Q122"/>
    </sheetView>
  </sheetViews>
  <sheetFormatPr defaultRowHeight="15"/>
  <sheetData>
    <row r="2" spans="3:3">
      <c r="C2" t="s">
        <v>485</v>
      </c>
    </row>
    <row r="31" spans="3:3">
      <c r="C31" t="s">
        <v>486</v>
      </c>
    </row>
    <row r="61" spans="3:3">
      <c r="C61" t="s">
        <v>487</v>
      </c>
    </row>
    <row r="90" spans="3:3">
      <c r="C90" t="s">
        <v>488</v>
      </c>
    </row>
    <row r="121" spans="3:3">
      <c r="C121" t="s">
        <v>489</v>
      </c>
    </row>
    <row r="150" spans="3:3">
      <c r="C150" t="s">
        <v>490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
  <sheetViews>
    <sheetView workbookViewId="0">
      <selection activeCell="J11" sqref="J11"/>
    </sheetView>
  </sheetViews>
  <sheetFormatPr defaultRowHeight="15"/>
  <cols>
    <col min="1" max="1" width="22.5703125" customWidth="1"/>
    <col min="2" max="2" width="35.85546875" customWidth="1"/>
    <col min="3" max="3" width="26" customWidth="1"/>
    <col min="4" max="4" width="25.28515625" customWidth="1"/>
    <col min="5" max="5" width="17" customWidth="1"/>
    <col min="6" max="6" width="19.7109375" customWidth="1"/>
    <col min="7" max="7" width="16.7109375" customWidth="1"/>
    <col min="8" max="8" width="19.42578125" customWidth="1"/>
  </cols>
  <sheetData>
    <row r="1" spans="1:9" ht="15.75">
      <c r="A1" s="68" t="s">
        <v>24</v>
      </c>
      <c r="B1" s="272" t="s">
        <v>640</v>
      </c>
      <c r="C1" s="272"/>
      <c r="D1" s="272"/>
      <c r="E1" s="272"/>
      <c r="F1" s="272"/>
    </row>
    <row r="2" spans="1:9" ht="15.75" customHeight="1">
      <c r="A2" s="72" t="s">
        <v>25</v>
      </c>
      <c r="B2" s="272" t="s">
        <v>211</v>
      </c>
      <c r="C2" s="272"/>
      <c r="D2" s="272"/>
      <c r="E2" s="272"/>
      <c r="F2" s="272"/>
    </row>
    <row r="3" spans="1:9" ht="15.75">
      <c r="A3" s="68" t="s">
        <v>26</v>
      </c>
      <c r="B3" s="273" t="s">
        <v>133</v>
      </c>
      <c r="C3" s="273"/>
      <c r="D3" s="273"/>
      <c r="E3" s="273"/>
      <c r="F3" s="273"/>
    </row>
    <row r="4" spans="1:9" ht="15.75">
      <c r="A4" s="73" t="s">
        <v>27</v>
      </c>
      <c r="B4" s="74" t="s">
        <v>28</v>
      </c>
      <c r="C4" s="74" t="s">
        <v>29</v>
      </c>
      <c r="D4" s="75" t="s">
        <v>30</v>
      </c>
      <c r="E4" s="274" t="s">
        <v>31</v>
      </c>
      <c r="F4" s="274"/>
    </row>
    <row r="5" spans="1:9" ht="16.5" thickBot="1">
      <c r="A5" s="77">
        <v>0</v>
      </c>
      <c r="B5" s="78">
        <v>0</v>
      </c>
      <c r="C5" s="237">
        <f>E5</f>
        <v>72</v>
      </c>
      <c r="D5" s="79">
        <v>0</v>
      </c>
      <c r="E5" s="270">
        <f>COUNTA(A9:A94)</f>
        <v>72</v>
      </c>
      <c r="F5" s="271"/>
    </row>
    <row r="6" spans="1:9" ht="15.75">
      <c r="G6" s="243"/>
      <c r="H6" s="243"/>
      <c r="I6" s="241"/>
    </row>
    <row r="7" spans="1:9" ht="31.5">
      <c r="A7" s="135" t="s">
        <v>32</v>
      </c>
      <c r="B7" s="135" t="s">
        <v>33</v>
      </c>
      <c r="C7" s="135" t="s">
        <v>34</v>
      </c>
      <c r="D7" s="135" t="s">
        <v>35</v>
      </c>
      <c r="E7" s="135" t="s">
        <v>36</v>
      </c>
      <c r="F7" s="135" t="s">
        <v>37</v>
      </c>
      <c r="G7" s="135" t="s">
        <v>38</v>
      </c>
      <c r="H7" s="135" t="s">
        <v>39</v>
      </c>
      <c r="I7" s="238"/>
    </row>
    <row r="8" spans="1:9" ht="15.75">
      <c r="A8" s="136"/>
      <c r="B8" s="284" t="s">
        <v>134</v>
      </c>
      <c r="C8" s="285"/>
      <c r="D8" s="285"/>
      <c r="E8" s="285"/>
      <c r="F8" s="285"/>
      <c r="G8" s="285"/>
      <c r="H8" s="286"/>
      <c r="I8" s="239"/>
    </row>
    <row r="9" spans="1:9" ht="31.5">
      <c r="A9" s="245" t="str">
        <f>IF(OR(B9&lt;&gt;"",D9&lt;&gt;""),"["&amp;TEXT($B$1,"##")&amp;"-"&amp;TEXT(ROW()-9,"##")&amp;"]","")</f>
        <v>[CTVacxin-]</v>
      </c>
      <c r="B9" s="236" t="s">
        <v>46</v>
      </c>
      <c r="C9" s="236"/>
      <c r="D9" s="246" t="s">
        <v>40</v>
      </c>
      <c r="E9" s="246" t="s">
        <v>41</v>
      </c>
      <c r="F9" s="236"/>
      <c r="G9" s="236"/>
      <c r="H9" s="244"/>
      <c r="I9" s="239"/>
    </row>
    <row r="10" spans="1:9" ht="22.5" customHeight="1">
      <c r="A10" s="245" t="str">
        <f t="shared" ref="A10:A16" si="0">IF(OR(B10&lt;&gt;"",D10&lt;&gt;""),"["&amp;TEXT($B$1,"##")&amp;"-"&amp;TEXT(ROW()-9,"##")&amp;"]","")</f>
        <v>[CTVacxin-1]</v>
      </c>
      <c r="B10" s="236" t="s">
        <v>47</v>
      </c>
      <c r="C10" s="235"/>
      <c r="D10" s="246" t="s">
        <v>40</v>
      </c>
      <c r="E10" s="247"/>
      <c r="F10" s="235"/>
      <c r="G10" s="235"/>
      <c r="H10" s="244"/>
      <c r="I10" s="239"/>
    </row>
    <row r="11" spans="1:9" ht="23.25" customHeight="1">
      <c r="A11" s="245" t="str">
        <f t="shared" si="0"/>
        <v>[CTVacxin-2]</v>
      </c>
      <c r="B11" s="236" t="s">
        <v>48</v>
      </c>
      <c r="C11" s="235"/>
      <c r="D11" s="246" t="s">
        <v>40</v>
      </c>
      <c r="E11" s="247"/>
      <c r="F11" s="235"/>
      <c r="G11" s="235"/>
      <c r="H11" s="244"/>
      <c r="I11" s="239"/>
    </row>
    <row r="12" spans="1:9" ht="31.5" customHeight="1">
      <c r="A12" s="245" t="str">
        <f t="shared" si="0"/>
        <v>[CTVacxin-3]</v>
      </c>
      <c r="B12" s="236" t="s">
        <v>49</v>
      </c>
      <c r="C12" s="235"/>
      <c r="D12" s="246" t="s">
        <v>40</v>
      </c>
      <c r="E12" s="247"/>
      <c r="F12" s="235"/>
      <c r="G12" s="235"/>
      <c r="H12" s="244"/>
      <c r="I12" s="239"/>
    </row>
    <row r="13" spans="1:9" ht="31.5" customHeight="1">
      <c r="A13" s="245" t="str">
        <f t="shared" si="0"/>
        <v>[CTVacxin-4]</v>
      </c>
      <c r="B13" s="236" t="s">
        <v>50</v>
      </c>
      <c r="C13" s="235"/>
      <c r="D13" s="246" t="s">
        <v>40</v>
      </c>
      <c r="E13" s="247"/>
      <c r="F13" s="235"/>
      <c r="G13" s="235"/>
      <c r="H13" s="244"/>
      <c r="I13" s="239"/>
    </row>
    <row r="14" spans="1:9" ht="34.5" customHeight="1">
      <c r="A14" s="245" t="str">
        <f t="shared" si="0"/>
        <v>[CTVacxin-5]</v>
      </c>
      <c r="B14" s="236" t="s">
        <v>51</v>
      </c>
      <c r="C14" s="235"/>
      <c r="D14" s="246" t="s">
        <v>40</v>
      </c>
      <c r="E14" s="247"/>
      <c r="F14" s="235"/>
      <c r="G14" s="235"/>
      <c r="H14" s="244"/>
      <c r="I14" s="239"/>
    </row>
    <row r="15" spans="1:9" ht="27" customHeight="1">
      <c r="A15" s="245" t="str">
        <f t="shared" si="0"/>
        <v>[CTVacxin-6]</v>
      </c>
      <c r="B15" s="236" t="s">
        <v>52</v>
      </c>
      <c r="C15" s="235"/>
      <c r="D15" s="246" t="s">
        <v>40</v>
      </c>
      <c r="E15" s="247"/>
      <c r="F15" s="235"/>
      <c r="G15" s="235"/>
      <c r="H15" s="244"/>
      <c r="I15" s="239"/>
    </row>
    <row r="16" spans="1:9" ht="53.25" customHeight="1">
      <c r="A16" s="281" t="str">
        <f t="shared" si="0"/>
        <v>[CTVacxin-7]</v>
      </c>
      <c r="B16" s="278" t="s">
        <v>42</v>
      </c>
      <c r="C16" s="235"/>
      <c r="D16" s="246" t="s">
        <v>43</v>
      </c>
      <c r="E16" s="247"/>
      <c r="F16" s="235"/>
      <c r="G16" s="235"/>
      <c r="H16" s="244"/>
      <c r="I16" s="239"/>
    </row>
    <row r="17" spans="1:9" ht="56.25" customHeight="1">
      <c r="A17" s="282"/>
      <c r="B17" s="279"/>
      <c r="C17" s="236" t="s">
        <v>135</v>
      </c>
      <c r="D17" s="246" t="s">
        <v>141</v>
      </c>
      <c r="E17" s="247"/>
      <c r="F17" s="235"/>
      <c r="G17" s="235"/>
      <c r="H17" s="244"/>
      <c r="I17" s="239"/>
    </row>
    <row r="18" spans="1:9" ht="54" customHeight="1">
      <c r="A18" s="282"/>
      <c r="B18" s="279"/>
      <c r="C18" s="236" t="s">
        <v>136</v>
      </c>
      <c r="D18" s="246" t="s">
        <v>142</v>
      </c>
      <c r="E18" s="247"/>
      <c r="F18" s="235"/>
      <c r="G18" s="235"/>
      <c r="H18" s="244"/>
      <c r="I18" s="239"/>
    </row>
    <row r="19" spans="1:9" ht="54.75" customHeight="1">
      <c r="A19" s="282"/>
      <c r="B19" s="279"/>
      <c r="C19" s="236" t="s">
        <v>137</v>
      </c>
      <c r="D19" s="246" t="s">
        <v>143</v>
      </c>
      <c r="E19" s="247"/>
      <c r="F19" s="235"/>
      <c r="G19" s="235"/>
      <c r="H19" s="244"/>
      <c r="I19" s="239"/>
    </row>
    <row r="20" spans="1:9" ht="52.5" customHeight="1">
      <c r="A20" s="282"/>
      <c r="B20" s="279"/>
      <c r="C20" s="236" t="s">
        <v>138</v>
      </c>
      <c r="D20" s="246" t="s">
        <v>144</v>
      </c>
      <c r="E20" s="247"/>
      <c r="F20" s="235"/>
      <c r="G20" s="235"/>
      <c r="H20" s="244"/>
      <c r="I20" s="239"/>
    </row>
    <row r="21" spans="1:9" ht="63" customHeight="1">
      <c r="A21" s="282"/>
      <c r="B21" s="279"/>
      <c r="C21" s="236" t="s">
        <v>139</v>
      </c>
      <c r="D21" s="246" t="s">
        <v>145</v>
      </c>
      <c r="E21" s="247"/>
      <c r="F21" s="235"/>
      <c r="G21" s="235"/>
      <c r="H21" s="244"/>
      <c r="I21" s="239"/>
    </row>
    <row r="22" spans="1:9" ht="52.5" customHeight="1">
      <c r="A22" s="283"/>
      <c r="B22" s="280"/>
      <c r="C22" s="236" t="s">
        <v>140</v>
      </c>
      <c r="D22" s="246" t="s">
        <v>146</v>
      </c>
      <c r="E22" s="247"/>
      <c r="F22" s="235"/>
      <c r="G22" s="235"/>
      <c r="H22" s="244"/>
      <c r="I22" s="239"/>
    </row>
    <row r="23" spans="1:9" ht="31.5" customHeight="1">
      <c r="A23" s="245" t="str">
        <f>IF(OR(B23&lt;&gt;"",D23&lt;&gt;""),"["&amp;TEXT($B$1,"##")&amp;"-"&amp;TEXT(ROW()-15,"##")&amp;"]","")</f>
        <v>[CTVacxin-8]</v>
      </c>
      <c r="B23" s="236" t="s">
        <v>65</v>
      </c>
      <c r="C23" s="235"/>
      <c r="D23" s="246" t="s">
        <v>44</v>
      </c>
      <c r="E23" s="247"/>
      <c r="F23" s="235"/>
      <c r="G23" s="235"/>
      <c r="H23" s="244"/>
      <c r="I23" s="239"/>
    </row>
    <row r="24" spans="1:9" ht="41.25" customHeight="1">
      <c r="A24" s="245" t="str">
        <f t="shared" ref="A24:A27" si="1">IF(OR(B24&lt;&gt;"",D24&lt;&gt;""),"["&amp;TEXT($B$1,"##")&amp;"-"&amp;TEXT(ROW()-15,"##")&amp;"]","")</f>
        <v>[CTVacxin-9]</v>
      </c>
      <c r="B24" s="236" t="s">
        <v>66</v>
      </c>
      <c r="C24" s="235"/>
      <c r="D24" s="246" t="s">
        <v>44</v>
      </c>
      <c r="E24" s="247"/>
      <c r="F24" s="235"/>
      <c r="G24" s="235"/>
      <c r="H24" s="244"/>
      <c r="I24" s="239"/>
    </row>
    <row r="25" spans="1:9" ht="24" customHeight="1">
      <c r="A25" s="245" t="str">
        <f t="shared" si="1"/>
        <v>[CTVacxin-10]</v>
      </c>
      <c r="B25" s="236" t="s">
        <v>45</v>
      </c>
      <c r="C25" s="235"/>
      <c r="D25" s="246" t="s">
        <v>40</v>
      </c>
      <c r="E25" s="247"/>
      <c r="F25" s="235"/>
      <c r="G25" s="235"/>
      <c r="H25" s="244"/>
      <c r="I25" s="239"/>
    </row>
    <row r="26" spans="1:9" ht="15.75">
      <c r="A26" s="245" t="str">
        <f t="shared" si="1"/>
        <v>[CTVacxin-11]</v>
      </c>
      <c r="B26" s="236" t="s">
        <v>147</v>
      </c>
      <c r="C26" s="235"/>
      <c r="D26" s="246" t="s">
        <v>40</v>
      </c>
      <c r="E26" s="247"/>
      <c r="F26" s="235"/>
      <c r="G26" s="235"/>
      <c r="H26" s="244"/>
      <c r="I26" s="114"/>
    </row>
    <row r="27" spans="1:9" ht="24" customHeight="1">
      <c r="A27" s="245" t="str">
        <f t="shared" si="1"/>
        <v>[CTVacxin-12]</v>
      </c>
      <c r="B27" s="236" t="s">
        <v>76</v>
      </c>
      <c r="C27" s="235"/>
      <c r="D27" s="246" t="s">
        <v>40</v>
      </c>
      <c r="E27" s="247"/>
      <c r="F27" s="235"/>
      <c r="G27" s="235"/>
      <c r="H27" s="244"/>
      <c r="I27" s="239"/>
    </row>
    <row r="28" spans="1:9" ht="19.5" customHeight="1">
      <c r="A28" s="136"/>
      <c r="B28" s="136" t="s">
        <v>148</v>
      </c>
      <c r="C28" s="136"/>
      <c r="D28" s="136"/>
      <c r="E28" s="136"/>
      <c r="F28" s="136"/>
      <c r="G28" s="136"/>
      <c r="H28" s="244"/>
      <c r="I28" s="239"/>
    </row>
    <row r="29" spans="1:9" ht="36" customHeight="1">
      <c r="A29" s="235" t="str">
        <f>IF(OR(B29&lt;&gt;"",D29&lt;&gt;""),"["&amp;TEXT($B$1,"##")&amp;"-"&amp;TEXT(ROW()-16,"##")&amp;"]","")</f>
        <v>[CTVacxin-13]</v>
      </c>
      <c r="B29" s="248" t="s">
        <v>149</v>
      </c>
      <c r="C29" s="235" t="s">
        <v>150</v>
      </c>
      <c r="D29" s="249" t="s">
        <v>151</v>
      </c>
      <c r="E29" s="235"/>
      <c r="F29" s="235"/>
      <c r="G29" s="235"/>
      <c r="H29" s="244"/>
      <c r="I29" s="239"/>
    </row>
    <row r="30" spans="1:9" ht="85.5" customHeight="1">
      <c r="A30" s="235" t="str">
        <f t="shared" ref="A30:A36" si="2">IF(OR(B30&lt;&gt;"",D30&lt;&gt;""),"["&amp;TEXT($B$1,"##")&amp;"-"&amp;TEXT(ROW()-16,"##")&amp;"]","")</f>
        <v>[CTVacxin-14]</v>
      </c>
      <c r="B30" s="248" t="s">
        <v>152</v>
      </c>
      <c r="C30" s="235" t="s">
        <v>153</v>
      </c>
      <c r="D30" s="249" t="s">
        <v>72</v>
      </c>
      <c r="E30" s="235"/>
      <c r="F30" s="235"/>
      <c r="G30" s="235"/>
      <c r="H30" s="244"/>
      <c r="I30" s="239"/>
    </row>
    <row r="31" spans="1:9" ht="70.5" customHeight="1">
      <c r="A31" s="235" t="str">
        <f t="shared" si="2"/>
        <v>[CTVacxin-15]</v>
      </c>
      <c r="B31" s="248" t="s">
        <v>74</v>
      </c>
      <c r="C31" s="235" t="s">
        <v>154</v>
      </c>
      <c r="D31" s="249" t="s">
        <v>155</v>
      </c>
      <c r="E31" s="235"/>
      <c r="F31" s="235"/>
      <c r="G31" s="235"/>
      <c r="H31" s="244"/>
      <c r="I31" s="239"/>
    </row>
    <row r="32" spans="1:9" ht="69" customHeight="1">
      <c r="A32" s="235" t="str">
        <f t="shared" si="2"/>
        <v>[CTVacxin-16]</v>
      </c>
      <c r="B32" s="248" t="s">
        <v>156</v>
      </c>
      <c r="C32" s="235" t="s">
        <v>159</v>
      </c>
      <c r="D32" s="249" t="s">
        <v>162</v>
      </c>
      <c r="E32" s="235"/>
      <c r="F32" s="235"/>
      <c r="G32" s="235"/>
      <c r="H32" s="244"/>
      <c r="I32" s="239"/>
    </row>
    <row r="33" spans="1:9" ht="70.5" customHeight="1">
      <c r="A33" s="235" t="str">
        <f t="shared" si="2"/>
        <v>[CTVacxin-17]</v>
      </c>
      <c r="B33" s="248" t="s">
        <v>157</v>
      </c>
      <c r="C33" s="235" t="s">
        <v>160</v>
      </c>
      <c r="D33" s="249" t="s">
        <v>163</v>
      </c>
      <c r="E33" s="235"/>
      <c r="F33" s="235"/>
      <c r="G33" s="235"/>
      <c r="H33" s="244"/>
      <c r="I33" s="239"/>
    </row>
    <row r="34" spans="1:9" ht="72.75" customHeight="1">
      <c r="A34" s="235" t="str">
        <f t="shared" si="2"/>
        <v>[CTVacxin-18]</v>
      </c>
      <c r="B34" s="248" t="s">
        <v>158</v>
      </c>
      <c r="C34" s="235" t="s">
        <v>161</v>
      </c>
      <c r="D34" s="249" t="s">
        <v>164</v>
      </c>
      <c r="E34" s="235"/>
      <c r="F34" s="235"/>
      <c r="G34" s="235"/>
      <c r="H34" s="244"/>
      <c r="I34" s="239"/>
    </row>
    <row r="35" spans="1:9" ht="31.5">
      <c r="A35" s="235" t="str">
        <f t="shared" si="2"/>
        <v>[CTVacxin-19]</v>
      </c>
      <c r="B35" s="248" t="s">
        <v>84</v>
      </c>
      <c r="C35" s="235" t="s">
        <v>85</v>
      </c>
      <c r="D35" s="249" t="s">
        <v>166</v>
      </c>
      <c r="E35" s="235"/>
      <c r="F35" s="235"/>
      <c r="G35" s="235"/>
      <c r="H35" s="244"/>
      <c r="I35" s="114"/>
    </row>
    <row r="36" spans="1:9" ht="47.25" customHeight="1">
      <c r="A36" s="235" t="str">
        <f t="shared" si="2"/>
        <v>[CTVacxin-20]</v>
      </c>
      <c r="B36" s="248" t="s">
        <v>86</v>
      </c>
      <c r="C36" s="235" t="s">
        <v>87</v>
      </c>
      <c r="D36" s="249" t="s">
        <v>165</v>
      </c>
      <c r="E36" s="235"/>
      <c r="F36" s="235"/>
      <c r="G36" s="235"/>
      <c r="H36" s="244"/>
      <c r="I36" s="240"/>
    </row>
    <row r="37" spans="1:9" ht="24" customHeight="1">
      <c r="A37" s="250"/>
      <c r="B37" s="136" t="s">
        <v>167</v>
      </c>
      <c r="C37" s="136"/>
      <c r="D37" s="136"/>
      <c r="E37" s="136"/>
      <c r="F37" s="136"/>
      <c r="G37" s="136"/>
      <c r="H37" s="244"/>
      <c r="I37" s="240"/>
    </row>
    <row r="38" spans="1:9" ht="31.5" customHeight="1">
      <c r="A38" s="251" t="str">
        <f>IF(OR(B38&lt;&gt;"",D38&lt;&gt;""),"["&amp;TEXT($B$1,"##")&amp;"-"&amp;TEXT(ROW()-17,"##")&amp;"]","")</f>
        <v>[CTVacxin-21]</v>
      </c>
      <c r="B38" s="236" t="s">
        <v>46</v>
      </c>
      <c r="C38" s="236"/>
      <c r="D38" s="246" t="s">
        <v>40</v>
      </c>
      <c r="E38" s="236"/>
      <c r="F38" s="236"/>
      <c r="G38" s="246"/>
      <c r="H38" s="244"/>
      <c r="I38" s="240"/>
    </row>
    <row r="39" spans="1:9" ht="24.75" customHeight="1">
      <c r="A39" s="251" t="str">
        <f t="shared" ref="A39:A52" si="3">IF(OR(B39&lt;&gt;"",D39&lt;&gt;""),"["&amp;TEXT($B$1,"##")&amp;"-"&amp;TEXT(ROW()-17,"##")&amp;"]","")</f>
        <v>[CTVacxin-22]</v>
      </c>
      <c r="B39" s="236" t="s">
        <v>47</v>
      </c>
      <c r="C39" s="235"/>
      <c r="D39" s="246" t="s">
        <v>40</v>
      </c>
      <c r="E39" s="235"/>
      <c r="F39" s="235"/>
      <c r="G39" s="249"/>
      <c r="H39" s="244"/>
      <c r="I39" s="240"/>
    </row>
    <row r="40" spans="1:9" ht="23.25" customHeight="1">
      <c r="A40" s="251" t="str">
        <f t="shared" si="3"/>
        <v>[CTVacxin-23]</v>
      </c>
      <c r="B40" s="236" t="s">
        <v>48</v>
      </c>
      <c r="C40" s="235"/>
      <c r="D40" s="246" t="s">
        <v>40</v>
      </c>
      <c r="E40" s="235"/>
      <c r="F40" s="235"/>
      <c r="G40" s="249"/>
      <c r="H40" s="244"/>
      <c r="I40" s="240"/>
    </row>
    <row r="41" spans="1:9" ht="23.25" customHeight="1">
      <c r="A41" s="251" t="str">
        <f t="shared" si="3"/>
        <v>[CTVacxin-24]</v>
      </c>
      <c r="B41" s="236" t="s">
        <v>49</v>
      </c>
      <c r="C41" s="235"/>
      <c r="D41" s="246" t="s">
        <v>40</v>
      </c>
      <c r="E41" s="235"/>
      <c r="F41" s="235"/>
      <c r="G41" s="249"/>
      <c r="H41" s="244"/>
      <c r="I41" s="240"/>
    </row>
    <row r="42" spans="1:9" ht="31.5" customHeight="1">
      <c r="A42" s="251" t="str">
        <f t="shared" si="3"/>
        <v>[CTVacxin-25]</v>
      </c>
      <c r="B42" s="236" t="s">
        <v>50</v>
      </c>
      <c r="C42" s="235"/>
      <c r="D42" s="246" t="s">
        <v>40</v>
      </c>
      <c r="E42" s="235"/>
      <c r="F42" s="235"/>
      <c r="G42" s="249"/>
      <c r="H42" s="244"/>
      <c r="I42" s="240"/>
    </row>
    <row r="43" spans="1:9" ht="21.75" customHeight="1">
      <c r="A43" s="251" t="str">
        <f t="shared" si="3"/>
        <v>[CTVacxin-26]</v>
      </c>
      <c r="B43" s="236" t="s">
        <v>51</v>
      </c>
      <c r="C43" s="235"/>
      <c r="D43" s="246" t="s">
        <v>40</v>
      </c>
      <c r="E43" s="235"/>
      <c r="F43" s="235"/>
      <c r="G43" s="249"/>
      <c r="H43" s="244"/>
      <c r="I43" s="240"/>
    </row>
    <row r="44" spans="1:9" ht="24.75" customHeight="1">
      <c r="A44" s="251" t="str">
        <f t="shared" si="3"/>
        <v>[CTVacxin-27]</v>
      </c>
      <c r="B44" s="236" t="s">
        <v>52</v>
      </c>
      <c r="C44" s="235"/>
      <c r="D44" s="246" t="s">
        <v>40</v>
      </c>
      <c r="E44" s="235"/>
      <c r="F44" s="235"/>
      <c r="G44" s="249"/>
      <c r="H44" s="244"/>
      <c r="I44" s="241"/>
    </row>
    <row r="45" spans="1:9" ht="51" customHeight="1">
      <c r="A45" s="251" t="str">
        <f t="shared" si="3"/>
        <v>[CTVacxin-28]</v>
      </c>
      <c r="B45" s="251" t="s">
        <v>168</v>
      </c>
      <c r="C45" s="251"/>
      <c r="D45" s="246" t="s">
        <v>122</v>
      </c>
      <c r="E45" s="251"/>
      <c r="F45" s="251"/>
      <c r="G45" s="251"/>
      <c r="H45" s="244"/>
      <c r="I45" s="242"/>
    </row>
    <row r="46" spans="1:9" ht="50.25" customHeight="1">
      <c r="A46" s="251" t="str">
        <f t="shared" si="3"/>
        <v>[CTVacxin-29]</v>
      </c>
      <c r="B46" s="251" t="s">
        <v>92</v>
      </c>
      <c r="C46" s="251"/>
      <c r="D46" s="246" t="s">
        <v>173</v>
      </c>
      <c r="E46" s="251"/>
      <c r="F46" s="251"/>
      <c r="G46" s="251"/>
      <c r="H46" s="244"/>
      <c r="I46" s="242"/>
    </row>
    <row r="47" spans="1:9" ht="33.75" customHeight="1">
      <c r="A47" s="251" t="str">
        <f t="shared" si="3"/>
        <v>[CTVacxin-30]</v>
      </c>
      <c r="B47" s="251" t="s">
        <v>172</v>
      </c>
      <c r="C47" s="251"/>
      <c r="D47" s="246" t="s">
        <v>174</v>
      </c>
      <c r="E47" s="251"/>
      <c r="F47" s="251"/>
      <c r="G47" s="251"/>
      <c r="H47" s="244"/>
      <c r="I47" s="242"/>
    </row>
    <row r="48" spans="1:9" ht="36.75" customHeight="1">
      <c r="A48" s="251" t="str">
        <f t="shared" si="3"/>
        <v>[CTVacxin-31]</v>
      </c>
      <c r="B48" s="251" t="s">
        <v>169</v>
      </c>
      <c r="C48" s="251"/>
      <c r="D48" s="246" t="s">
        <v>174</v>
      </c>
      <c r="E48" s="251"/>
      <c r="F48" s="251"/>
      <c r="G48" s="251"/>
      <c r="H48" s="244"/>
      <c r="I48" s="242"/>
    </row>
    <row r="49" spans="1:9" ht="31.5">
      <c r="A49" s="251" t="str">
        <f t="shared" si="3"/>
        <v>[CTVacxin-32]</v>
      </c>
      <c r="B49" s="251" t="s">
        <v>170</v>
      </c>
      <c r="C49" s="251"/>
      <c r="D49" s="246" t="s">
        <v>174</v>
      </c>
      <c r="E49" s="251"/>
      <c r="F49" s="251"/>
      <c r="G49" s="251"/>
      <c r="H49" s="244"/>
      <c r="I49" s="242"/>
    </row>
    <row r="50" spans="1:9" ht="31.5">
      <c r="A50" s="251" t="str">
        <f t="shared" si="3"/>
        <v>[CTVacxin-33]</v>
      </c>
      <c r="B50" s="251" t="s">
        <v>171</v>
      </c>
      <c r="C50" s="251"/>
      <c r="D50" s="246" t="s">
        <v>174</v>
      </c>
      <c r="E50" s="251"/>
      <c r="F50" s="251"/>
      <c r="G50" s="251"/>
      <c r="H50" s="244"/>
      <c r="I50" s="242"/>
    </row>
    <row r="51" spans="1:9" ht="15.75">
      <c r="A51" s="251" t="str">
        <f t="shared" si="3"/>
        <v>[CTVacxin-34]</v>
      </c>
      <c r="B51" s="251" t="s">
        <v>99</v>
      </c>
      <c r="C51" s="251"/>
      <c r="D51" s="251" t="s">
        <v>40</v>
      </c>
      <c r="E51" s="251"/>
      <c r="F51" s="251"/>
      <c r="G51" s="251"/>
      <c r="H51" s="244"/>
      <c r="I51" s="242"/>
    </row>
    <row r="52" spans="1:9" ht="21" customHeight="1">
      <c r="A52" s="251" t="str">
        <f t="shared" si="3"/>
        <v>[CTVacxin-35]</v>
      </c>
      <c r="B52" s="251" t="s">
        <v>98</v>
      </c>
      <c r="C52" s="251"/>
      <c r="D52" s="251" t="s">
        <v>40</v>
      </c>
      <c r="E52" s="251"/>
      <c r="F52" s="251"/>
      <c r="G52" s="251"/>
      <c r="H52" s="244"/>
      <c r="I52" s="242"/>
    </row>
    <row r="53" spans="1:9" ht="18" customHeight="1">
      <c r="A53" s="136"/>
      <c r="B53" s="136" t="s">
        <v>175</v>
      </c>
      <c r="C53" s="136"/>
      <c r="D53" s="136"/>
      <c r="E53" s="136"/>
      <c r="F53" s="136"/>
      <c r="G53" s="136"/>
      <c r="H53" s="244"/>
      <c r="I53" s="242"/>
    </row>
    <row r="54" spans="1:9" ht="36" customHeight="1">
      <c r="A54" s="252" t="str">
        <f>IF(OR(B54&lt;&gt;"",D54&lt;&gt;""),"["&amp;TEXT($B$1,"##")&amp;"-"&amp;TEXT(ROW()-18,"##")&amp;"]","")</f>
        <v>[CTVacxin-36]</v>
      </c>
      <c r="B54" s="252" t="s">
        <v>176</v>
      </c>
      <c r="C54" s="252" t="s">
        <v>177</v>
      </c>
      <c r="D54" s="252" t="s">
        <v>178</v>
      </c>
      <c r="E54" s="252"/>
      <c r="F54" s="252"/>
      <c r="G54" s="252"/>
      <c r="H54" s="244"/>
      <c r="I54" s="242"/>
    </row>
    <row r="55" spans="1:9" ht="50.25" customHeight="1">
      <c r="A55" s="252" t="str">
        <f t="shared" ref="A55:A63" si="4">IF(OR(B55&lt;&gt;"",D55&lt;&gt;""),"["&amp;TEXT($B$1,"##")&amp;"-"&amp;TEXT(ROW()-18,"##")&amp;"]","")</f>
        <v>[CTVacxin-37]</v>
      </c>
      <c r="B55" s="252" t="s">
        <v>179</v>
      </c>
      <c r="C55" s="252" t="s">
        <v>636</v>
      </c>
      <c r="D55" s="252" t="s">
        <v>180</v>
      </c>
      <c r="E55" s="252"/>
      <c r="F55" s="252"/>
      <c r="G55" s="252"/>
      <c r="H55" s="244"/>
      <c r="I55" s="242"/>
    </row>
    <row r="56" spans="1:9" ht="102" customHeight="1">
      <c r="A56" s="252" t="str">
        <f t="shared" si="4"/>
        <v>[CTVacxin-38]</v>
      </c>
      <c r="B56" s="252" t="s">
        <v>181</v>
      </c>
      <c r="C56" s="252" t="s">
        <v>184</v>
      </c>
      <c r="D56" s="252" t="s">
        <v>109</v>
      </c>
      <c r="E56" s="252"/>
      <c r="F56" s="252"/>
      <c r="G56" s="252"/>
      <c r="H56" s="244"/>
      <c r="I56" s="242"/>
    </row>
    <row r="57" spans="1:9" ht="114.75" customHeight="1">
      <c r="A57" s="252" t="str">
        <f t="shared" si="4"/>
        <v>[CTVacxin-39]</v>
      </c>
      <c r="B57" s="252" t="s">
        <v>606</v>
      </c>
      <c r="C57" s="252" t="s">
        <v>607</v>
      </c>
      <c r="D57" s="252" t="s">
        <v>182</v>
      </c>
      <c r="E57" s="252"/>
      <c r="F57" s="252"/>
      <c r="G57" s="252"/>
      <c r="H57" s="244"/>
      <c r="I57" s="242"/>
    </row>
    <row r="58" spans="1:9" ht="117" customHeight="1">
      <c r="A58" s="252" t="str">
        <f t="shared" si="4"/>
        <v>[CTVacxin-40]</v>
      </c>
      <c r="B58" s="252" t="s">
        <v>605</v>
      </c>
      <c r="C58" s="252" t="s">
        <v>608</v>
      </c>
      <c r="D58" s="252" t="s">
        <v>183</v>
      </c>
      <c r="E58" s="252"/>
      <c r="F58" s="252"/>
      <c r="G58" s="252"/>
      <c r="H58" s="244"/>
      <c r="I58" s="242"/>
    </row>
    <row r="59" spans="1:9" ht="66.75" customHeight="1">
      <c r="A59" s="252" t="str">
        <f t="shared" si="4"/>
        <v>[CTVacxin-41]</v>
      </c>
      <c r="B59" s="252" t="s">
        <v>609</v>
      </c>
      <c r="C59" s="252" t="s">
        <v>610</v>
      </c>
      <c r="D59" s="252" t="s">
        <v>109</v>
      </c>
      <c r="E59" s="252"/>
      <c r="F59" s="252"/>
      <c r="G59" s="252"/>
      <c r="H59" s="244"/>
      <c r="I59" s="242"/>
    </row>
    <row r="60" spans="1:9" ht="70.5" customHeight="1">
      <c r="A60" s="252" t="str">
        <f t="shared" si="4"/>
        <v>[CTVacxin-42]</v>
      </c>
      <c r="B60" s="252" t="s">
        <v>611</v>
      </c>
      <c r="C60" s="252" t="s">
        <v>614</v>
      </c>
      <c r="D60" s="252" t="s">
        <v>109</v>
      </c>
      <c r="E60" s="252"/>
      <c r="F60" s="252"/>
      <c r="G60" s="252"/>
      <c r="H60" s="244"/>
      <c r="I60" s="242"/>
    </row>
    <row r="61" spans="1:9" ht="69.75" customHeight="1">
      <c r="A61" s="252" t="str">
        <f t="shared" si="4"/>
        <v>[CTVacxin-43]</v>
      </c>
      <c r="B61" s="252" t="s">
        <v>612</v>
      </c>
      <c r="C61" s="252" t="s">
        <v>613</v>
      </c>
      <c r="D61" s="252" t="s">
        <v>109</v>
      </c>
      <c r="E61" s="252"/>
      <c r="F61" s="252"/>
      <c r="G61" s="252"/>
      <c r="H61" s="244"/>
      <c r="I61" s="240"/>
    </row>
    <row r="62" spans="1:9" ht="94.5">
      <c r="A62" s="252" t="str">
        <f t="shared" si="4"/>
        <v>[CTVacxin-44]</v>
      </c>
      <c r="B62" s="252" t="s">
        <v>615</v>
      </c>
      <c r="C62" s="252" t="s">
        <v>616</v>
      </c>
      <c r="D62" s="252" t="s">
        <v>617</v>
      </c>
      <c r="E62" s="252"/>
      <c r="F62" s="252"/>
      <c r="G62" s="252"/>
      <c r="H62" s="244"/>
      <c r="I62" s="114"/>
    </row>
    <row r="63" spans="1:9" ht="47.25" customHeight="1">
      <c r="A63" s="252" t="str">
        <f t="shared" si="4"/>
        <v>[CTVacxin-45]</v>
      </c>
      <c r="B63" s="252" t="s">
        <v>186</v>
      </c>
      <c r="C63" s="252" t="s">
        <v>185</v>
      </c>
      <c r="D63" s="252" t="s">
        <v>187</v>
      </c>
      <c r="E63" s="252"/>
      <c r="F63" s="252"/>
      <c r="G63" s="252"/>
      <c r="H63" s="244"/>
      <c r="I63" s="240"/>
    </row>
    <row r="64" spans="1:9" ht="21.75" customHeight="1">
      <c r="A64" s="250"/>
      <c r="B64" s="136" t="s">
        <v>189</v>
      </c>
      <c r="C64" s="136"/>
      <c r="D64" s="136"/>
      <c r="E64" s="136"/>
      <c r="F64" s="136"/>
      <c r="G64" s="136"/>
      <c r="H64" s="244"/>
      <c r="I64" s="240"/>
    </row>
    <row r="65" spans="1:9" ht="27" customHeight="1">
      <c r="A65" s="251" t="str">
        <f>IF(OR(B65&lt;&gt;"",D65&lt;&gt;""),"["&amp;TEXT($B$1,"##")&amp;"-"&amp;TEXT(ROW()-19,"##")&amp;"]","")</f>
        <v>[CTVacxin-46]</v>
      </c>
      <c r="B65" s="236" t="s">
        <v>46</v>
      </c>
      <c r="C65" s="236"/>
      <c r="D65" s="246" t="s">
        <v>40</v>
      </c>
      <c r="E65" s="236"/>
      <c r="F65" s="236"/>
      <c r="G65" s="246"/>
      <c r="H65" s="244"/>
      <c r="I65" s="240"/>
    </row>
    <row r="66" spans="1:9" ht="24.75" customHeight="1">
      <c r="A66" s="251" t="str">
        <f t="shared" ref="A66:A79" si="5">IF(OR(B66&lt;&gt;"",D66&lt;&gt;""),"["&amp;TEXT($B$1,"##")&amp;"-"&amp;TEXT(ROW()-19,"##")&amp;"]","")</f>
        <v>[CTVacxin-47]</v>
      </c>
      <c r="B66" s="236" t="s">
        <v>47</v>
      </c>
      <c r="C66" s="235"/>
      <c r="D66" s="246" t="s">
        <v>40</v>
      </c>
      <c r="E66" s="235"/>
      <c r="F66" s="235"/>
      <c r="G66" s="249"/>
      <c r="H66" s="244"/>
      <c r="I66" s="240"/>
    </row>
    <row r="67" spans="1:9" ht="23.25" customHeight="1">
      <c r="A67" s="251" t="str">
        <f t="shared" si="5"/>
        <v>[CTVacxin-48]</v>
      </c>
      <c r="B67" s="236" t="s">
        <v>48</v>
      </c>
      <c r="C67" s="235"/>
      <c r="D67" s="246" t="s">
        <v>40</v>
      </c>
      <c r="E67" s="235"/>
      <c r="F67" s="235"/>
      <c r="G67" s="249"/>
      <c r="H67" s="244"/>
      <c r="I67" s="240"/>
    </row>
    <row r="68" spans="1:9" ht="24" customHeight="1">
      <c r="A68" s="251" t="str">
        <f t="shared" si="5"/>
        <v>[CTVacxin-49]</v>
      </c>
      <c r="B68" s="236" t="s">
        <v>49</v>
      </c>
      <c r="C68" s="235"/>
      <c r="D68" s="246" t="s">
        <v>40</v>
      </c>
      <c r="E68" s="235"/>
      <c r="F68" s="235"/>
      <c r="G68" s="249"/>
      <c r="H68" s="244"/>
      <c r="I68" s="240"/>
    </row>
    <row r="69" spans="1:9" ht="23.25" customHeight="1">
      <c r="A69" s="251" t="str">
        <f t="shared" si="5"/>
        <v>[CTVacxin-50]</v>
      </c>
      <c r="B69" s="236" t="s">
        <v>50</v>
      </c>
      <c r="C69" s="235"/>
      <c r="D69" s="246" t="s">
        <v>40</v>
      </c>
      <c r="E69" s="235"/>
      <c r="F69" s="235"/>
      <c r="G69" s="249"/>
      <c r="H69" s="244"/>
      <c r="I69" s="240"/>
    </row>
    <row r="70" spans="1:9" ht="22.5" customHeight="1">
      <c r="A70" s="251" t="str">
        <f t="shared" si="5"/>
        <v>[CTVacxin-51]</v>
      </c>
      <c r="B70" s="236" t="s">
        <v>51</v>
      </c>
      <c r="C70" s="235"/>
      <c r="D70" s="246" t="s">
        <v>40</v>
      </c>
      <c r="E70" s="235"/>
      <c r="F70" s="235"/>
      <c r="G70" s="249"/>
      <c r="H70" s="244"/>
      <c r="I70" s="240"/>
    </row>
    <row r="71" spans="1:9" ht="26.25" customHeight="1">
      <c r="A71" s="251" t="str">
        <f t="shared" si="5"/>
        <v>[CTVacxin-52]</v>
      </c>
      <c r="B71" s="236" t="s">
        <v>52</v>
      </c>
      <c r="C71" s="235"/>
      <c r="D71" s="246" t="s">
        <v>40</v>
      </c>
      <c r="E71" s="235"/>
      <c r="F71" s="235"/>
      <c r="G71" s="249"/>
      <c r="H71" s="244"/>
      <c r="I71" s="241"/>
    </row>
    <row r="72" spans="1:9" ht="105" customHeight="1">
      <c r="A72" s="251" t="str">
        <f t="shared" si="5"/>
        <v>[CTVacxin-53]</v>
      </c>
      <c r="B72" s="251" t="s">
        <v>168</v>
      </c>
      <c r="C72" s="251"/>
      <c r="D72" s="246" t="s">
        <v>190</v>
      </c>
      <c r="E72" s="251"/>
      <c r="F72" s="251"/>
      <c r="G72" s="251"/>
      <c r="H72" s="244"/>
      <c r="I72" s="242"/>
    </row>
    <row r="73" spans="1:9" ht="100.5" customHeight="1">
      <c r="A73" s="251" t="str">
        <f t="shared" si="5"/>
        <v>[CTVacxin-54]</v>
      </c>
      <c r="B73" s="251" t="s">
        <v>618</v>
      </c>
      <c r="C73" s="251"/>
      <c r="D73" s="246" t="s">
        <v>619</v>
      </c>
      <c r="E73" s="251"/>
      <c r="F73" s="251"/>
      <c r="G73" s="251"/>
      <c r="H73" s="244"/>
      <c r="I73" s="242"/>
    </row>
    <row r="74" spans="1:9" ht="79.5" customHeight="1">
      <c r="A74" s="251" t="str">
        <f t="shared" si="5"/>
        <v>[CTVacxin-55]</v>
      </c>
      <c r="B74" s="251" t="s">
        <v>172</v>
      </c>
      <c r="C74" s="251"/>
      <c r="D74" s="246" t="s">
        <v>191</v>
      </c>
      <c r="E74" s="251"/>
      <c r="F74" s="251"/>
      <c r="G74" s="251"/>
      <c r="H74" s="244"/>
      <c r="I74" s="242"/>
    </row>
    <row r="75" spans="1:9" ht="84.75" customHeight="1">
      <c r="A75" s="251" t="str">
        <f t="shared" si="5"/>
        <v>[CTVacxin-56]</v>
      </c>
      <c r="B75" s="251" t="s">
        <v>169</v>
      </c>
      <c r="C75" s="251"/>
      <c r="D75" s="246" t="s">
        <v>192</v>
      </c>
      <c r="E75" s="251"/>
      <c r="F75" s="251"/>
      <c r="G75" s="251"/>
      <c r="H75" s="244"/>
      <c r="I75" s="242"/>
    </row>
    <row r="76" spans="1:9" ht="78.75">
      <c r="A76" s="251" t="str">
        <f t="shared" si="5"/>
        <v>[CTVacxin-57]</v>
      </c>
      <c r="B76" s="251" t="s">
        <v>170</v>
      </c>
      <c r="C76" s="251"/>
      <c r="D76" s="246" t="s">
        <v>193</v>
      </c>
      <c r="E76" s="251"/>
      <c r="F76" s="251"/>
      <c r="G76" s="251"/>
      <c r="H76" s="244"/>
      <c r="I76" s="242"/>
    </row>
    <row r="77" spans="1:9" ht="78.75">
      <c r="A77" s="251" t="str">
        <f t="shared" si="5"/>
        <v>[CTVacxin-58]</v>
      </c>
      <c r="B77" s="251" t="s">
        <v>171</v>
      </c>
      <c r="C77" s="251"/>
      <c r="D77" s="246" t="s">
        <v>194</v>
      </c>
      <c r="E77" s="251"/>
      <c r="F77" s="251"/>
      <c r="G77" s="251"/>
      <c r="H77" s="244"/>
      <c r="I77" s="242"/>
    </row>
    <row r="78" spans="1:9" ht="15.75">
      <c r="A78" s="251" t="str">
        <f t="shared" si="5"/>
        <v>[CTVacxin-59]</v>
      </c>
      <c r="B78" s="251" t="s">
        <v>121</v>
      </c>
      <c r="C78" s="251"/>
      <c r="D78" s="251" t="s">
        <v>40</v>
      </c>
      <c r="E78" s="251"/>
      <c r="F78" s="251"/>
      <c r="G78" s="251"/>
      <c r="H78" s="244"/>
      <c r="I78" s="242"/>
    </row>
    <row r="79" spans="1:9" ht="24.75" customHeight="1">
      <c r="A79" s="251" t="str">
        <f t="shared" si="5"/>
        <v>[CTVacxin-60]</v>
      </c>
      <c r="B79" s="251" t="s">
        <v>98</v>
      </c>
      <c r="C79" s="251"/>
      <c r="D79" s="251" t="s">
        <v>40</v>
      </c>
      <c r="E79" s="251"/>
      <c r="F79" s="251"/>
      <c r="G79" s="251"/>
      <c r="H79" s="244"/>
      <c r="I79" s="242"/>
    </row>
    <row r="80" spans="1:9" ht="21" customHeight="1">
      <c r="A80" s="136"/>
      <c r="B80" s="136" t="s">
        <v>188</v>
      </c>
      <c r="C80" s="136"/>
      <c r="D80" s="136"/>
      <c r="E80" s="136"/>
      <c r="F80" s="136"/>
      <c r="G80" s="136"/>
      <c r="H80" s="244"/>
      <c r="I80" s="242"/>
    </row>
    <row r="81" spans="1:9" ht="39" customHeight="1">
      <c r="A81" s="252" t="str">
        <f>IF(OR(B81&lt;&gt;"",D81&lt;&gt;""),"["&amp;TEXT($B$1,"##")&amp;"-"&amp;TEXT(ROW()-20,"##")&amp;"]","")</f>
        <v>[CTVacxin-61]</v>
      </c>
      <c r="B81" s="252" t="s">
        <v>195</v>
      </c>
      <c r="C81" s="252" t="s">
        <v>196</v>
      </c>
      <c r="D81" s="252" t="s">
        <v>197</v>
      </c>
      <c r="E81" s="252"/>
      <c r="F81" s="252"/>
      <c r="G81" s="252"/>
      <c r="H81" s="244"/>
      <c r="I81" s="242"/>
    </row>
    <row r="82" spans="1:9" ht="51" customHeight="1">
      <c r="A82" s="252" t="str">
        <f t="shared" ref="A82:A90" si="6">IF(OR(B82&lt;&gt;"",D82&lt;&gt;""),"["&amp;TEXT($B$1,"##")&amp;"-"&amp;TEXT(ROW()-20,"##")&amp;"]","")</f>
        <v>[CTVacxin-62]</v>
      </c>
      <c r="B82" s="252" t="s">
        <v>198</v>
      </c>
      <c r="C82" s="252" t="s">
        <v>620</v>
      </c>
      <c r="D82" s="252" t="s">
        <v>198</v>
      </c>
      <c r="E82" s="252"/>
      <c r="F82" s="252"/>
      <c r="G82" s="252"/>
      <c r="H82" s="244"/>
      <c r="I82" s="242"/>
    </row>
    <row r="83" spans="1:9" ht="51" customHeight="1">
      <c r="A83" s="252" t="str">
        <f t="shared" si="6"/>
        <v>[CTVacxin-63]</v>
      </c>
      <c r="B83" s="252" t="s">
        <v>199</v>
      </c>
      <c r="C83" s="252" t="s">
        <v>200</v>
      </c>
      <c r="D83" s="252" t="s">
        <v>109</v>
      </c>
      <c r="E83" s="252"/>
      <c r="F83" s="252"/>
      <c r="G83" s="252"/>
      <c r="H83" s="244"/>
      <c r="I83" s="242"/>
    </row>
    <row r="84" spans="1:9" ht="100.5" customHeight="1">
      <c r="A84" s="252" t="str">
        <f t="shared" si="6"/>
        <v>[CTVacxin-64]</v>
      </c>
      <c r="B84" s="252" t="s">
        <v>622</v>
      </c>
      <c r="C84" s="252" t="s">
        <v>626</v>
      </c>
      <c r="D84" s="252" t="s">
        <v>621</v>
      </c>
      <c r="E84" s="252"/>
      <c r="F84" s="252"/>
      <c r="G84" s="252"/>
      <c r="H84" s="244"/>
      <c r="I84" s="242"/>
    </row>
    <row r="85" spans="1:9" ht="96.75" customHeight="1">
      <c r="A85" s="252" t="str">
        <f t="shared" si="6"/>
        <v>[CTVacxin-65]</v>
      </c>
      <c r="B85" s="252" t="s">
        <v>623</v>
      </c>
      <c r="C85" s="252" t="s">
        <v>625</v>
      </c>
      <c r="D85" s="252" t="s">
        <v>624</v>
      </c>
      <c r="E85" s="252"/>
      <c r="F85" s="252"/>
      <c r="G85" s="252"/>
      <c r="H85" s="244"/>
      <c r="I85" s="242"/>
    </row>
    <row r="86" spans="1:9" ht="87" customHeight="1">
      <c r="A86" s="252" t="str">
        <f t="shared" si="6"/>
        <v>[CTVacxin-66]</v>
      </c>
      <c r="B86" s="252" t="s">
        <v>627</v>
      </c>
      <c r="C86" s="252" t="s">
        <v>628</v>
      </c>
      <c r="D86" s="252" t="s">
        <v>629</v>
      </c>
      <c r="E86" s="252"/>
      <c r="F86" s="252"/>
      <c r="G86" s="252"/>
      <c r="H86" s="244"/>
      <c r="I86" s="242"/>
    </row>
    <row r="87" spans="1:9" ht="88.5" customHeight="1">
      <c r="A87" s="252" t="str">
        <f t="shared" si="6"/>
        <v>[CTVacxin-67]</v>
      </c>
      <c r="B87" s="252" t="s">
        <v>630</v>
      </c>
      <c r="C87" s="252" t="s">
        <v>631</v>
      </c>
      <c r="D87" s="252" t="s">
        <v>629</v>
      </c>
      <c r="E87" s="252"/>
      <c r="F87" s="252"/>
      <c r="G87" s="252"/>
      <c r="H87" s="244"/>
      <c r="I87" s="242"/>
    </row>
    <row r="88" spans="1:9" ht="84" customHeight="1">
      <c r="A88" s="252" t="str">
        <f t="shared" si="6"/>
        <v>[CTVacxin-68]</v>
      </c>
      <c r="B88" s="252" t="s">
        <v>632</v>
      </c>
      <c r="C88" s="252" t="s">
        <v>633</v>
      </c>
      <c r="D88" s="252" t="s">
        <v>629</v>
      </c>
      <c r="E88" s="252"/>
      <c r="F88" s="252"/>
      <c r="G88" s="252"/>
      <c r="H88" s="244"/>
      <c r="I88" s="240"/>
    </row>
    <row r="89" spans="1:9" ht="78.75">
      <c r="A89" s="252" t="str">
        <f t="shared" si="6"/>
        <v>[CTVacxin-69]</v>
      </c>
      <c r="B89" s="252" t="s">
        <v>634</v>
      </c>
      <c r="C89" s="252" t="s">
        <v>635</v>
      </c>
      <c r="D89" s="252" t="s">
        <v>629</v>
      </c>
      <c r="E89" s="252"/>
      <c r="F89" s="252"/>
      <c r="G89" s="252"/>
      <c r="H89" s="244"/>
      <c r="I89" s="242"/>
    </row>
    <row r="90" spans="1:9" ht="36" customHeight="1">
      <c r="A90" s="252" t="str">
        <f t="shared" si="6"/>
        <v>[CTVacxin-70]</v>
      </c>
      <c r="B90" s="252" t="s">
        <v>186</v>
      </c>
      <c r="C90" s="252" t="s">
        <v>201</v>
      </c>
      <c r="D90" s="252" t="s">
        <v>187</v>
      </c>
      <c r="E90" s="252"/>
      <c r="F90" s="252"/>
      <c r="G90" s="252"/>
      <c r="H90" s="244"/>
      <c r="I90" s="240"/>
    </row>
    <row r="91" spans="1:9" ht="15.75">
      <c r="A91" s="136"/>
      <c r="B91" s="136" t="s">
        <v>207</v>
      </c>
      <c r="C91" s="136"/>
      <c r="D91" s="136"/>
      <c r="E91" s="136"/>
      <c r="F91" s="136"/>
      <c r="G91" s="136"/>
      <c r="H91" s="244"/>
      <c r="I91" s="243"/>
    </row>
    <row r="92" spans="1:9" ht="47.25">
      <c r="A92" s="252" t="str">
        <f>IF(OR(B92&lt;&gt;"",D92&lt;&gt;""),"["&amp;TEXT($B$1,"##")&amp;"-"&amp;TEXT(ROW()-21,"##")&amp;"]","")</f>
        <v>[CTVacxin-71]</v>
      </c>
      <c r="B92" s="252" t="s">
        <v>208</v>
      </c>
      <c r="C92" s="252" t="s">
        <v>209</v>
      </c>
      <c r="D92" s="252" t="s">
        <v>210</v>
      </c>
      <c r="E92" s="252"/>
      <c r="F92" s="252"/>
      <c r="G92" s="252"/>
      <c r="H92" s="244"/>
      <c r="I92" s="243"/>
    </row>
  </sheetData>
  <mergeCells count="8">
    <mergeCell ref="B16:B22"/>
    <mergeCell ref="A16:A22"/>
    <mergeCell ref="E4:F4"/>
    <mergeCell ref="E5:F5"/>
    <mergeCell ref="B1:F1"/>
    <mergeCell ref="B2:F2"/>
    <mergeCell ref="B3:F3"/>
    <mergeCell ref="B8:H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91"/>
  <sheetViews>
    <sheetView tabSelected="1" workbookViewId="0">
      <pane ySplit="7" topLeftCell="A24" activePane="bottomLeft" state="frozen"/>
      <selection pane="bottomLeft" activeCell="D43" sqref="D43"/>
    </sheetView>
  </sheetViews>
  <sheetFormatPr defaultRowHeight="15.75"/>
  <cols>
    <col min="1" max="1" width="26.85546875" style="71" customWidth="1"/>
    <col min="2" max="2" width="20.42578125" style="71" customWidth="1"/>
    <col min="3" max="3" width="25.28515625" style="71" customWidth="1"/>
    <col min="4" max="4" width="26.85546875" style="71" customWidth="1"/>
    <col min="5" max="5" width="19" style="71" customWidth="1"/>
    <col min="6" max="6" width="30" style="71" customWidth="1"/>
    <col min="7" max="16384" width="9.140625" style="71"/>
  </cols>
  <sheetData>
    <row r="1" spans="1:8">
      <c r="A1" s="68" t="s">
        <v>24</v>
      </c>
      <c r="B1" s="272" t="s">
        <v>212</v>
      </c>
      <c r="C1" s="272"/>
      <c r="D1" s="272"/>
      <c r="E1" s="272"/>
      <c r="F1" s="272"/>
      <c r="G1" s="164"/>
      <c r="H1" s="165"/>
    </row>
    <row r="2" spans="1:8">
      <c r="A2" s="72" t="s">
        <v>25</v>
      </c>
      <c r="B2" s="272" t="s">
        <v>213</v>
      </c>
      <c r="C2" s="272"/>
      <c r="D2" s="272"/>
      <c r="E2" s="272"/>
      <c r="F2" s="272"/>
      <c r="G2" s="164"/>
      <c r="H2" s="165"/>
    </row>
    <row r="3" spans="1:8">
      <c r="A3" s="68" t="s">
        <v>26</v>
      </c>
      <c r="B3" s="273" t="s">
        <v>214</v>
      </c>
      <c r="C3" s="273"/>
      <c r="D3" s="273"/>
      <c r="E3" s="273"/>
      <c r="F3" s="273"/>
      <c r="G3" s="164"/>
      <c r="H3" s="165"/>
    </row>
    <row r="4" spans="1:8">
      <c r="A4" s="166" t="s">
        <v>27</v>
      </c>
      <c r="B4" s="167" t="s">
        <v>28</v>
      </c>
      <c r="C4" s="167" t="s">
        <v>29</v>
      </c>
      <c r="D4" s="168" t="s">
        <v>30</v>
      </c>
      <c r="E4" s="290" t="s">
        <v>31</v>
      </c>
      <c r="F4" s="290"/>
      <c r="G4" s="164"/>
      <c r="H4" s="165"/>
    </row>
    <row r="5" spans="1:8" ht="16.5" thickBot="1">
      <c r="A5" s="169">
        <f>COUNTIF(F9:F996,"Pass")</f>
        <v>0</v>
      </c>
      <c r="B5" s="170">
        <f>COUNTIF(F9:F996,"Fail")</f>
        <v>0</v>
      </c>
      <c r="C5" s="170">
        <f>E5-D5-B5-A5</f>
        <v>31</v>
      </c>
      <c r="D5" s="171">
        <f>COUNTIF(F$9:F$996,"N/A")</f>
        <v>0</v>
      </c>
      <c r="E5" s="291">
        <f>COUNTA(A9:A996)</f>
        <v>31</v>
      </c>
      <c r="F5" s="291"/>
      <c r="G5" s="172"/>
      <c r="H5" s="172"/>
    </row>
    <row r="6" spans="1:8">
      <c r="A6" s="173"/>
      <c r="B6" s="173"/>
      <c r="C6" s="173"/>
      <c r="D6" s="174"/>
      <c r="E6" s="174"/>
      <c r="F6" s="172"/>
      <c r="G6" s="172"/>
      <c r="H6" s="172"/>
    </row>
    <row r="7" spans="1:8" ht="34.5" customHeight="1">
      <c r="A7" s="175" t="s">
        <v>32</v>
      </c>
      <c r="B7" s="175" t="s">
        <v>33</v>
      </c>
      <c r="C7" s="175" t="s">
        <v>34</v>
      </c>
      <c r="D7" s="175" t="s">
        <v>35</v>
      </c>
      <c r="E7" s="176" t="s">
        <v>36</v>
      </c>
      <c r="F7" s="176" t="s">
        <v>37</v>
      </c>
      <c r="G7" s="176" t="s">
        <v>38</v>
      </c>
      <c r="H7" s="175" t="s">
        <v>39</v>
      </c>
    </row>
    <row r="8" spans="1:8" ht="25.5" customHeight="1">
      <c r="A8" s="177"/>
      <c r="B8" s="287" t="s">
        <v>215</v>
      </c>
      <c r="C8" s="288"/>
      <c r="D8" s="288"/>
      <c r="E8" s="288"/>
      <c r="F8" s="288"/>
      <c r="G8" s="288"/>
      <c r="H8" s="289"/>
    </row>
    <row r="9" spans="1:8" ht="36" customHeight="1">
      <c r="A9" s="59" t="str">
        <f>IF(OR(B9&lt;&gt;"",D9&lt;&gt;""),"["&amp;TEXT($B$1,"##")&amp;"-"&amp;TEXT(ROW()-10,"##")&amp;"]","")</f>
        <v>[Quản lý loại Vacxin--1]</v>
      </c>
      <c r="B9" s="57" t="s">
        <v>216</v>
      </c>
      <c r="C9" s="178"/>
      <c r="D9" s="155" t="s">
        <v>249</v>
      </c>
      <c r="E9" s="153"/>
      <c r="F9" s="59"/>
      <c r="G9" s="59"/>
      <c r="H9" s="179"/>
    </row>
    <row r="10" spans="1:8" ht="20.25" customHeight="1">
      <c r="A10" s="59" t="str">
        <f>IF(OR(A9&lt;&gt;"",D10&lt;&gt;""),"["&amp;TEXT($B$1,"##")&amp;"-"&amp;TEXT(ROW()-10,"##")&amp;"]","")</f>
        <v>[Quản lý loại Vacxin-]</v>
      </c>
      <c r="B10" s="59" t="s">
        <v>217</v>
      </c>
      <c r="C10" s="60"/>
      <c r="D10" s="129" t="s">
        <v>223</v>
      </c>
      <c r="E10" s="129"/>
      <c r="F10" s="59"/>
      <c r="G10" s="59"/>
      <c r="H10" s="179"/>
    </row>
    <row r="11" spans="1:8" ht="32.25" customHeight="1">
      <c r="A11" s="292" t="str">
        <f>IF(OR(B11&lt;&gt;"",D11&lt;&gt;""),"["&amp;TEXT($B$1,"##")&amp;"-"&amp;TEXT(ROW()-9,"##")&amp;"]","")</f>
        <v>[Quản lý loại Vacxin-2]</v>
      </c>
      <c r="B11" s="295" t="s">
        <v>42</v>
      </c>
      <c r="C11" s="180"/>
      <c r="D11" s="181" t="s">
        <v>218</v>
      </c>
      <c r="E11" s="129"/>
      <c r="F11" s="59"/>
      <c r="G11" s="59"/>
      <c r="H11" s="179"/>
    </row>
    <row r="12" spans="1:8" ht="31.5" customHeight="1">
      <c r="A12" s="293"/>
      <c r="B12" s="296"/>
      <c r="C12" s="182" t="s">
        <v>219</v>
      </c>
      <c r="D12" s="129" t="s">
        <v>250</v>
      </c>
      <c r="E12" s="129"/>
      <c r="F12" s="59"/>
      <c r="G12" s="59"/>
      <c r="H12" s="179"/>
    </row>
    <row r="13" spans="1:8" ht="18" customHeight="1">
      <c r="A13" s="294"/>
      <c r="B13" s="297"/>
      <c r="C13" s="59" t="s">
        <v>220</v>
      </c>
      <c r="D13" s="129" t="s">
        <v>40</v>
      </c>
      <c r="E13" s="129"/>
      <c r="F13" s="59"/>
      <c r="G13" s="59"/>
      <c r="H13" s="179"/>
    </row>
    <row r="14" spans="1:8" ht="29.25" customHeight="1">
      <c r="A14" s="59" t="str">
        <f>IF(OR(B14&lt;&gt;"",D14&lt;&gt;""),"["&amp;TEXT($B$1,"##")&amp;"-"&amp;TEXT(ROW()-11,"##")&amp;"]","")</f>
        <v>[Quản lý loại Vacxin-3]</v>
      </c>
      <c r="B14" s="59" t="s">
        <v>221</v>
      </c>
      <c r="C14" s="59"/>
      <c r="D14" s="59" t="s">
        <v>222</v>
      </c>
      <c r="E14" s="59"/>
      <c r="F14" s="59"/>
      <c r="G14" s="59"/>
      <c r="H14" s="179"/>
    </row>
    <row r="15" spans="1:8" ht="19.5" customHeight="1">
      <c r="A15" s="59" t="str">
        <f>IF(OR(B15&lt;&gt;"",D15&lt;&gt;""),"["&amp;TEXT($B$1,"##")&amp;"-"&amp;TEXT(ROW()-11,"##")&amp;"]","")</f>
        <v>[Quản lý loại Vacxin-4]</v>
      </c>
      <c r="B15" s="59" t="s">
        <v>99</v>
      </c>
      <c r="C15" s="59"/>
      <c r="D15" s="59" t="s">
        <v>223</v>
      </c>
      <c r="E15" s="59"/>
      <c r="F15" s="59"/>
      <c r="G15" s="179"/>
      <c r="H15" s="179"/>
    </row>
    <row r="16" spans="1:8" ht="23.25" customHeight="1">
      <c r="A16" s="185" t="str">
        <f t="shared" ref="A16:A17" si="0">IF(OR(B16&lt;&gt;"",D16&lt;&gt;""),"["&amp;TEXT($B$1,"##")&amp;"-"&amp;TEXT(ROW()-11,"##")&amp;"]","")</f>
        <v>[Quản lý loại Vacxin-5]</v>
      </c>
      <c r="B16" s="258" t="s">
        <v>121</v>
      </c>
      <c r="C16" s="61"/>
      <c r="D16" s="258" t="s">
        <v>223</v>
      </c>
      <c r="E16" s="61"/>
      <c r="F16" s="61"/>
      <c r="G16" s="180"/>
      <c r="H16" s="180"/>
    </row>
    <row r="17" spans="1:8" ht="24" customHeight="1">
      <c r="A17" s="185" t="str">
        <f t="shared" si="0"/>
        <v>[Quản lý loại Vacxin-6]</v>
      </c>
      <c r="B17" s="258" t="s">
        <v>243</v>
      </c>
      <c r="C17" s="332"/>
      <c r="D17" s="258" t="s">
        <v>223</v>
      </c>
      <c r="E17" s="332"/>
      <c r="F17" s="332"/>
      <c r="G17" s="333"/>
      <c r="H17" s="333"/>
    </row>
    <row r="18" spans="1:8" ht="21.75" customHeight="1">
      <c r="A18" s="183"/>
      <c r="B18" s="287" t="s">
        <v>224</v>
      </c>
      <c r="C18" s="288"/>
      <c r="D18" s="288"/>
      <c r="E18" s="288"/>
      <c r="F18" s="288"/>
      <c r="G18" s="288"/>
      <c r="H18" s="289"/>
    </row>
    <row r="19" spans="1:8" ht="50.25" customHeight="1">
      <c r="A19" s="59" t="str">
        <f>IF(OR(B19&lt;&gt;"",D19&lt;&gt;""),"["&amp;TEXT($B$1,"##")&amp;"-"&amp;TEXT(ROW()-12,"##")&amp;"]","")</f>
        <v>[Quản lý loại Vacxin-7]</v>
      </c>
      <c r="B19" s="59" t="s">
        <v>225</v>
      </c>
      <c r="C19" s="59" t="s">
        <v>226</v>
      </c>
      <c r="D19" s="59" t="s">
        <v>227</v>
      </c>
      <c r="E19" s="59"/>
      <c r="F19" s="59"/>
      <c r="G19" s="59"/>
      <c r="H19" s="179"/>
    </row>
    <row r="20" spans="1:8" ht="36" customHeight="1">
      <c r="A20" s="59" t="str">
        <f t="shared" ref="A20:A23" si="1">IF(OR(B20&lt;&gt;"",D20&lt;&gt;""),"["&amp;TEXT($B$1,"##")&amp;"-"&amp;TEXT(ROW()-12,"##")&amp;"]","")</f>
        <v>[Quản lý loại Vacxin-8]</v>
      </c>
      <c r="B20" s="59" t="s">
        <v>228</v>
      </c>
      <c r="C20" s="59" t="s">
        <v>229</v>
      </c>
      <c r="D20" s="59" t="s">
        <v>230</v>
      </c>
      <c r="E20" s="59"/>
      <c r="F20" s="59"/>
      <c r="G20" s="179"/>
      <c r="H20" s="179"/>
    </row>
    <row r="21" spans="1:8" ht="66" customHeight="1">
      <c r="A21" s="59" t="str">
        <f t="shared" si="1"/>
        <v>[Quản lý loại Vacxin-9]</v>
      </c>
      <c r="B21" s="59" t="s">
        <v>688</v>
      </c>
      <c r="C21" s="59" t="s">
        <v>689</v>
      </c>
      <c r="D21" s="59" t="s">
        <v>690</v>
      </c>
      <c r="E21" s="59"/>
      <c r="F21" s="59"/>
      <c r="G21" s="179"/>
      <c r="H21" s="179"/>
    </row>
    <row r="22" spans="1:8" ht="33" customHeight="1">
      <c r="A22" s="59" t="str">
        <f t="shared" si="1"/>
        <v>[Quản lý loại Vacxin-10]</v>
      </c>
      <c r="B22" s="59" t="s">
        <v>231</v>
      </c>
      <c r="C22" s="59" t="s">
        <v>232</v>
      </c>
      <c r="D22" s="59" t="s">
        <v>227</v>
      </c>
      <c r="E22" s="59" t="s">
        <v>233</v>
      </c>
      <c r="F22" s="59"/>
      <c r="G22" s="59"/>
      <c r="H22" s="179"/>
    </row>
    <row r="23" spans="1:8" ht="42" customHeight="1">
      <c r="A23" s="59" t="str">
        <f t="shared" si="1"/>
        <v>[Quản lý loại Vacxin-11]</v>
      </c>
      <c r="B23" s="59" t="s">
        <v>231</v>
      </c>
      <c r="C23" s="59" t="s">
        <v>232</v>
      </c>
      <c r="D23" s="59" t="s">
        <v>230</v>
      </c>
      <c r="E23" s="59" t="s">
        <v>233</v>
      </c>
      <c r="F23" s="59"/>
      <c r="G23" s="179"/>
      <c r="H23" s="179"/>
    </row>
    <row r="24" spans="1:8" ht="21.75" customHeight="1">
      <c r="A24" s="177"/>
      <c r="B24" s="287" t="s">
        <v>215</v>
      </c>
      <c r="C24" s="288"/>
      <c r="D24" s="288"/>
      <c r="E24" s="288"/>
      <c r="F24" s="288"/>
      <c r="G24" s="288"/>
      <c r="H24" s="289"/>
    </row>
    <row r="25" spans="1:8" ht="44.25" customHeight="1">
      <c r="A25" s="59" t="str">
        <f>IF(OR(B25&lt;&gt;"",D25&lt;&gt;""),"["&amp;TEXT([1]SuaLoaiVacxin!$B$2,"##")&amp;"-"&amp;TEXT(ROW()-13,"##")&amp;"]","")</f>
        <v>[Quản lý loại Vacxin-12]</v>
      </c>
      <c r="B25" s="59" t="s">
        <v>221</v>
      </c>
      <c r="C25" s="59"/>
      <c r="D25" s="59" t="s">
        <v>234</v>
      </c>
      <c r="E25" s="59"/>
      <c r="F25" s="59"/>
      <c r="G25" s="59"/>
      <c r="H25" s="179"/>
    </row>
    <row r="26" spans="1:8" ht="57" customHeight="1">
      <c r="A26" s="59" t="str">
        <f>IF(OR(B26&lt;&gt;"",D26&lt;&gt;""),"["&amp;TEXT([1]SuaLoaiVacxin!$B$2,"##")&amp;"-"&amp;TEXT(ROW()-13,"##")&amp;"]","")</f>
        <v>[Quản lý loại Vacxin-13]</v>
      </c>
      <c r="B26" s="59" t="s">
        <v>121</v>
      </c>
      <c r="C26" s="59"/>
      <c r="D26" s="59" t="s">
        <v>223</v>
      </c>
      <c r="E26" s="59"/>
      <c r="F26" s="59"/>
      <c r="G26" s="179"/>
      <c r="H26" s="179"/>
    </row>
    <row r="27" spans="1:8" ht="20.25" customHeight="1">
      <c r="A27" s="183"/>
      <c r="B27" s="287" t="s">
        <v>235</v>
      </c>
      <c r="C27" s="288"/>
      <c r="D27" s="288"/>
      <c r="E27" s="288"/>
      <c r="F27" s="288"/>
      <c r="G27" s="288"/>
      <c r="H27" s="289"/>
    </row>
    <row r="28" spans="1:8" ht="35.25" customHeight="1">
      <c r="A28" s="59" t="str">
        <f>IF(OR(B28&lt;&gt;"",D28&lt;&gt;""),"["&amp;TEXT([1]SuaLoaiVacxin!$B$2,"##")&amp;"-"&amp;TEXT(ROW()-14,"##")&amp;"]","")</f>
        <v>[Quản lý loại Vacxin-14]</v>
      </c>
      <c r="B28" s="59" t="s">
        <v>236</v>
      </c>
      <c r="C28" s="59" t="s">
        <v>237</v>
      </c>
      <c r="D28" s="59" t="s">
        <v>238</v>
      </c>
      <c r="E28" s="59"/>
      <c r="F28" s="59"/>
      <c r="G28" s="59"/>
      <c r="H28" s="179"/>
    </row>
    <row r="29" spans="1:8" ht="46.5" customHeight="1">
      <c r="A29" s="59" t="str">
        <f>IF(OR(B29&lt;&gt;"",D29&lt;&gt;""),"["&amp;TEXT([1]SuaLoaiVacxin!$B$2,"##")&amp;"-"&amp;TEXT(ROW()-14,"##")&amp;"]","")</f>
        <v>[Quản lý loại Vacxin-15]</v>
      </c>
      <c r="B29" s="59" t="s">
        <v>239</v>
      </c>
      <c r="C29" s="59" t="s">
        <v>240</v>
      </c>
      <c r="D29" s="59" t="s">
        <v>230</v>
      </c>
      <c r="E29" s="59"/>
      <c r="F29" s="59"/>
      <c r="G29" s="179"/>
      <c r="H29" s="179"/>
    </row>
    <row r="30" spans="1:8" ht="51" customHeight="1">
      <c r="A30" s="59" t="str">
        <f>IF(OR(B30&lt;&gt;"",D30&lt;&gt;""),"["&amp;TEXT([1]SuaLoaiVacxin!$B$2,"##")&amp;"-"&amp;TEXT(ROW()-14,"##")&amp;"]","")</f>
        <v>[Quản lý loại Vacxin-16]</v>
      </c>
      <c r="B30" s="59" t="s">
        <v>691</v>
      </c>
      <c r="C30" s="59" t="s">
        <v>240</v>
      </c>
      <c r="D30" s="59" t="s">
        <v>690</v>
      </c>
      <c r="E30" s="59"/>
      <c r="F30" s="59"/>
      <c r="G30" s="179"/>
      <c r="H30" s="179"/>
    </row>
    <row r="31" spans="1:8" ht="50.25" customHeight="1">
      <c r="A31" s="59" t="str">
        <f>IF(OR(B31&lt;&gt;"",D31&lt;&gt;""),"["&amp;TEXT([1]SuaLoaiVacxin!$B$2,"##")&amp;"-"&amp;TEXT(ROW()-14,"##")&amp;"]","")</f>
        <v>[Quản lý loại Vacxin-17]</v>
      </c>
      <c r="B31" s="59" t="s">
        <v>241</v>
      </c>
      <c r="C31" s="59" t="s">
        <v>242</v>
      </c>
      <c r="D31" s="59" t="s">
        <v>238</v>
      </c>
      <c r="E31" s="59"/>
      <c r="F31" s="59"/>
      <c r="G31" s="59"/>
      <c r="H31" s="179"/>
    </row>
    <row r="32" spans="1:8" ht="36.75" customHeight="1">
      <c r="A32" s="59" t="str">
        <f>IF(OR(B32&lt;&gt;"",D32&lt;&gt;""),"["&amp;TEXT([1]SuaLoaiVacxin!$B$2,"##")&amp;"-"&amp;TEXT(ROW()-14,"##")&amp;"]","")</f>
        <v>[Quản lý loại Vacxin-18]</v>
      </c>
      <c r="B32" s="59" t="s">
        <v>241</v>
      </c>
      <c r="C32" s="59" t="s">
        <v>242</v>
      </c>
      <c r="D32" s="59" t="s">
        <v>230</v>
      </c>
      <c r="E32" s="59" t="s">
        <v>233</v>
      </c>
      <c r="F32" s="59"/>
      <c r="G32" s="179"/>
      <c r="H32" s="179"/>
    </row>
    <row r="33" spans="1:8">
      <c r="A33" s="177"/>
      <c r="B33" s="287" t="s">
        <v>215</v>
      </c>
      <c r="C33" s="288"/>
      <c r="D33" s="288"/>
      <c r="E33" s="288"/>
      <c r="F33" s="288"/>
      <c r="G33" s="288"/>
      <c r="H33" s="289"/>
    </row>
    <row r="34" spans="1:8" ht="47.25">
      <c r="A34" s="59" t="str">
        <f>IF(OR(B34&lt;&gt;"",D34&lt;&gt;""),"["&amp;TEXT($B$1,"##")&amp;"-"&amp;TEXT(ROW()-15,"##")&amp;"]","")</f>
        <v>[Quản lý loại Vacxin-19]</v>
      </c>
      <c r="B34" s="59" t="s">
        <v>221</v>
      </c>
      <c r="C34" s="59"/>
      <c r="D34" s="59" t="s">
        <v>234</v>
      </c>
      <c r="E34" s="59"/>
      <c r="F34" s="59"/>
      <c r="G34" s="59"/>
      <c r="H34" s="179"/>
    </row>
    <row r="35" spans="1:8">
      <c r="A35" s="59" t="str">
        <f>IF(OR(B35&lt;&gt;"",D35&lt;&gt;""),"["&amp;TEXT($B$1,"##")&amp;"-"&amp;TEXT(ROW()-15,"##")&amp;"]","")</f>
        <v>[Quản lý loại Vacxin-20]</v>
      </c>
      <c r="B35" s="59" t="s">
        <v>243</v>
      </c>
      <c r="C35" s="59"/>
      <c r="D35" s="59" t="s">
        <v>223</v>
      </c>
      <c r="E35" s="59"/>
      <c r="F35" s="59"/>
      <c r="G35" s="179"/>
      <c r="H35" s="179"/>
    </row>
    <row r="36" spans="1:8">
      <c r="A36" s="183"/>
      <c r="B36" s="287" t="s">
        <v>224</v>
      </c>
      <c r="C36" s="288"/>
      <c r="D36" s="288"/>
      <c r="E36" s="288"/>
      <c r="F36" s="288"/>
      <c r="G36" s="288"/>
      <c r="H36" s="289"/>
    </row>
    <row r="37" spans="1:8" ht="31.5">
      <c r="A37" s="59" t="str">
        <f>IF(OR(B37&lt;&gt;"",D37&lt;&gt;""),"["&amp;TEXT($B$1,"##")&amp;"-"&amp;TEXT(ROW()-16,"##")&amp;"]","")</f>
        <v>[Quản lý loại Vacxin-21]</v>
      </c>
      <c r="B37" s="59" t="s">
        <v>244</v>
      </c>
      <c r="C37" s="59" t="s">
        <v>245</v>
      </c>
      <c r="D37" s="59" t="s">
        <v>246</v>
      </c>
      <c r="E37" s="59"/>
      <c r="F37" s="59"/>
      <c r="G37" s="60"/>
      <c r="H37" s="184"/>
    </row>
    <row r="38" spans="1:8" ht="63">
      <c r="A38" s="59" t="str">
        <f>IF(OR(B38&lt;&gt;"",D38&lt;&gt;""),"["&amp;TEXT($B$1,"##")&amp;"-"&amp;TEXT(ROW()-16,"##")&amp;"]","")</f>
        <v>[Quản lý loại Vacxin-22]</v>
      </c>
      <c r="B38" s="59" t="s">
        <v>247</v>
      </c>
      <c r="C38" s="59" t="s">
        <v>248</v>
      </c>
      <c r="D38" s="59" t="s">
        <v>238</v>
      </c>
      <c r="E38" s="59"/>
      <c r="F38" s="185"/>
      <c r="G38" s="66"/>
      <c r="H38" s="66"/>
    </row>
    <row r="39" spans="1:8">
      <c r="A39" s="86"/>
      <c r="B39" s="104" t="s">
        <v>67</v>
      </c>
      <c r="C39" s="105"/>
      <c r="D39" s="105"/>
      <c r="E39" s="105"/>
      <c r="F39" s="105"/>
      <c r="G39" s="105"/>
      <c r="H39" s="106"/>
    </row>
    <row r="40" spans="1:8" ht="31.5">
      <c r="A40" s="91" t="str">
        <f t="shared" ref="A40:A47" si="2">IF(OR(B40&lt;&gt;"",D40&lt;&gt;""),"["&amp;TEXT($B$1,"##")&amp;"-"&amp;TEXT(ROW()-16,"##")&amp;"]","")</f>
        <v>[Quản lý loại Vacxin-24]</v>
      </c>
      <c r="B40" s="107" t="s">
        <v>692</v>
      </c>
      <c r="C40" s="257" t="s">
        <v>693</v>
      </c>
      <c r="D40" s="109" t="s">
        <v>70</v>
      </c>
      <c r="E40" s="91"/>
      <c r="F40" s="91"/>
      <c r="G40" s="91"/>
      <c r="H40" s="93"/>
    </row>
    <row r="41" spans="1:8" ht="78.75">
      <c r="A41" s="91" t="str">
        <f t="shared" si="2"/>
        <v>[Quản lý loại Vacxin-25]</v>
      </c>
      <c r="B41" s="107" t="s">
        <v>694</v>
      </c>
      <c r="C41" s="256" t="s">
        <v>700</v>
      </c>
      <c r="D41" s="109" t="s">
        <v>695</v>
      </c>
      <c r="E41" s="91"/>
      <c r="F41" s="91"/>
      <c r="G41" s="91"/>
      <c r="H41" s="93"/>
    </row>
    <row r="42" spans="1:8" ht="63">
      <c r="A42" s="91" t="str">
        <f t="shared" si="2"/>
        <v>[Quản lý loại Vacxin-26]</v>
      </c>
      <c r="B42" s="107" t="s">
        <v>74</v>
      </c>
      <c r="C42" s="256" t="s">
        <v>701</v>
      </c>
      <c r="D42" s="109" t="s">
        <v>696</v>
      </c>
      <c r="E42" s="91"/>
      <c r="F42" s="91"/>
      <c r="G42" s="91"/>
      <c r="H42" s="93"/>
    </row>
    <row r="43" spans="1:8" ht="63">
      <c r="A43" s="91" t="str">
        <f t="shared" si="2"/>
        <v>[Quản lý loại Vacxin-27]</v>
      </c>
      <c r="B43" s="107" t="s">
        <v>697</v>
      </c>
      <c r="C43" s="256" t="s">
        <v>702</v>
      </c>
      <c r="D43" s="110" t="s">
        <v>80</v>
      </c>
      <c r="E43" s="256"/>
      <c r="F43" s="256"/>
      <c r="G43" s="256"/>
      <c r="H43" s="98"/>
    </row>
    <row r="44" spans="1:8" ht="63">
      <c r="A44" s="91" t="str">
        <f t="shared" si="2"/>
        <v>[Quản lý loại Vacxin-28]</v>
      </c>
      <c r="B44" s="111" t="s">
        <v>698</v>
      </c>
      <c r="C44" s="100" t="s">
        <v>703</v>
      </c>
      <c r="D44" s="103" t="s">
        <v>81</v>
      </c>
      <c r="E44" s="100"/>
      <c r="F44" s="100"/>
      <c r="G44" s="100"/>
      <c r="H44" s="103"/>
    </row>
    <row r="45" spans="1:8" ht="63">
      <c r="A45" s="91" t="str">
        <f t="shared" si="2"/>
        <v>[Quản lý loại Vacxin-29]</v>
      </c>
      <c r="B45" s="111" t="s">
        <v>699</v>
      </c>
      <c r="C45" s="100" t="s">
        <v>704</v>
      </c>
      <c r="D45" s="103" t="s">
        <v>83</v>
      </c>
      <c r="E45" s="100"/>
      <c r="F45" s="100"/>
      <c r="G45" s="100"/>
      <c r="H45" s="103"/>
    </row>
    <row r="46" spans="1:8" ht="31.5">
      <c r="A46" s="91" t="str">
        <f t="shared" si="2"/>
        <v>[Quản lý loại Vacxin-30]</v>
      </c>
      <c r="B46" s="111" t="s">
        <v>84</v>
      </c>
      <c r="C46" s="100" t="s">
        <v>85</v>
      </c>
      <c r="D46" s="103" t="s">
        <v>88</v>
      </c>
      <c r="E46" s="100"/>
      <c r="F46" s="100"/>
      <c r="G46" s="100"/>
      <c r="H46" s="103"/>
    </row>
    <row r="47" spans="1:8" ht="31.5">
      <c r="A47" s="91" t="str">
        <f t="shared" si="2"/>
        <v>[Quản lý loại Vacxin-31]</v>
      </c>
      <c r="B47" s="111" t="s">
        <v>86</v>
      </c>
      <c r="C47" s="100" t="s">
        <v>87</v>
      </c>
      <c r="D47" s="103" t="s">
        <v>89</v>
      </c>
      <c r="E47" s="100"/>
      <c r="F47" s="100"/>
      <c r="G47" s="100"/>
      <c r="H47" s="103"/>
    </row>
    <row r="91" spans="2:2">
      <c r="B91" s="71">
        <v>474</v>
      </c>
    </row>
  </sheetData>
  <mergeCells count="13">
    <mergeCell ref="A11:A13"/>
    <mergeCell ref="B27:H27"/>
    <mergeCell ref="B24:H24"/>
    <mergeCell ref="B8:H8"/>
    <mergeCell ref="B18:H18"/>
    <mergeCell ref="B11:B13"/>
    <mergeCell ref="B33:H33"/>
    <mergeCell ref="B36:H36"/>
    <mergeCell ref="B1:F1"/>
    <mergeCell ref="B2:F2"/>
    <mergeCell ref="E4:F4"/>
    <mergeCell ref="B3:F3"/>
    <mergeCell ref="E5:F5"/>
  </mergeCells>
  <dataValidations count="1">
    <dataValidation type="list" allowBlank="1" showErrorMessage="1" sqref="F1:F2 F37:F38 F34:F35 F25:F26 F6:F7 F9:F17 F19:F23 F28:F32">
      <formula1>$J$2:$J$6</formula1>
      <formula2>0</formula2>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0"/>
  <sheetViews>
    <sheetView topLeftCell="A76" workbookViewId="0">
      <selection activeCell="P75" sqref="P75"/>
    </sheetView>
  </sheetViews>
  <sheetFormatPr defaultRowHeight="15"/>
  <sheetData>
    <row r="40" spans="3:3">
      <c r="C40" s="211"/>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H69"/>
  <sheetViews>
    <sheetView topLeftCell="D85" workbookViewId="0">
      <selection activeCell="F67" sqref="F67"/>
    </sheetView>
  </sheetViews>
  <sheetFormatPr defaultRowHeight="15"/>
  <cols>
    <col min="1" max="1" width="29.7109375" customWidth="1"/>
    <col min="2" max="2" width="23.7109375" customWidth="1"/>
    <col min="3" max="3" width="23.85546875" customWidth="1"/>
    <col min="4" max="4" width="27" customWidth="1"/>
    <col min="5" max="6" width="24.42578125" customWidth="1"/>
  </cols>
  <sheetData>
    <row r="2" spans="1:8">
      <c r="A2" s="145" t="s">
        <v>24</v>
      </c>
      <c r="B2" s="301" t="s">
        <v>251</v>
      </c>
      <c r="C2" s="301"/>
      <c r="D2" s="301"/>
      <c r="E2" s="301"/>
      <c r="F2" s="301"/>
      <c r="G2" s="119"/>
      <c r="H2" s="120"/>
    </row>
    <row r="3" spans="1:8">
      <c r="A3" s="145" t="s">
        <v>25</v>
      </c>
      <c r="B3" s="301" t="s">
        <v>252</v>
      </c>
      <c r="C3" s="301"/>
      <c r="D3" s="301"/>
      <c r="E3" s="301"/>
      <c r="F3" s="301"/>
      <c r="G3" s="119"/>
      <c r="H3" s="120"/>
    </row>
    <row r="4" spans="1:8">
      <c r="A4" s="145" t="s">
        <v>26</v>
      </c>
      <c r="B4" s="301"/>
      <c r="C4" s="301"/>
      <c r="D4" s="301"/>
      <c r="E4" s="301"/>
      <c r="F4" s="301"/>
      <c r="G4" s="119"/>
      <c r="H4" s="120"/>
    </row>
    <row r="5" spans="1:8">
      <c r="A5" s="146" t="s">
        <v>27</v>
      </c>
      <c r="B5" s="197" t="s">
        <v>28</v>
      </c>
      <c r="C5" s="197" t="s">
        <v>29</v>
      </c>
      <c r="D5" s="197" t="s">
        <v>30</v>
      </c>
      <c r="E5" s="302" t="s">
        <v>31</v>
      </c>
      <c r="F5" s="302"/>
      <c r="G5" s="121"/>
      <c r="H5" s="121"/>
    </row>
    <row r="6" spans="1:8">
      <c r="A6" s="148">
        <f>COUNTIF(F10:F1062,"Pass")</f>
        <v>0</v>
      </c>
      <c r="B6" s="148">
        <f>COUNTIF(F10:F1062,"Fail")</f>
        <v>0</v>
      </c>
      <c r="C6" s="148">
        <f>E6-D6-B6-A6</f>
        <v>48</v>
      </c>
      <c r="D6" s="148">
        <f>COUNTIF(F$10:F$1062,"N/A")</f>
        <v>0</v>
      </c>
      <c r="E6" s="303">
        <f>COUNTA(A10:A1062)</f>
        <v>48</v>
      </c>
      <c r="F6" s="303"/>
      <c r="G6" s="121"/>
      <c r="H6" s="121"/>
    </row>
    <row r="7" spans="1:8">
      <c r="A7" s="122"/>
      <c r="B7" s="122"/>
      <c r="C7" s="122"/>
      <c r="D7" s="123"/>
      <c r="E7" s="123"/>
      <c r="F7" s="121"/>
      <c r="G7" s="121"/>
      <c r="H7" s="121"/>
    </row>
    <row r="8" spans="1:8" ht="31.5">
      <c r="A8" s="124" t="s">
        <v>32</v>
      </c>
      <c r="B8" s="124" t="s">
        <v>33</v>
      </c>
      <c r="C8" s="124" t="s">
        <v>34</v>
      </c>
      <c r="D8" s="124" t="s">
        <v>35</v>
      </c>
      <c r="E8" s="125" t="s">
        <v>36</v>
      </c>
      <c r="F8" s="125" t="s">
        <v>37</v>
      </c>
      <c r="G8" s="125" t="s">
        <v>38</v>
      </c>
      <c r="H8" s="124" t="s">
        <v>39</v>
      </c>
    </row>
    <row r="9" spans="1:8" ht="15.75">
      <c r="A9" s="126"/>
      <c r="B9" s="126" t="s">
        <v>253</v>
      </c>
      <c r="C9" s="127"/>
      <c r="D9" s="127"/>
      <c r="E9" s="127"/>
      <c r="F9" s="127"/>
      <c r="G9" s="127"/>
      <c r="H9" s="128"/>
    </row>
    <row r="10" spans="1:8" ht="15.75">
      <c r="A10" s="56" t="str">
        <f>IF(OR(B10&lt;&gt;"",D10&lt;&gt;""),"["&amp;TEXT($B$2,"##")&amp;"-"&amp;TEXT(ROW()-9,"##")&amp;"]","")</f>
        <v>[Quản lý khách hàng-1]</v>
      </c>
      <c r="B10" s="57" t="s">
        <v>46</v>
      </c>
      <c r="C10" s="57"/>
      <c r="D10" s="58" t="s">
        <v>40</v>
      </c>
      <c r="E10" s="129"/>
      <c r="F10" s="91"/>
      <c r="G10" s="91"/>
      <c r="H10" s="130"/>
    </row>
    <row r="11" spans="1:8" ht="15.75">
      <c r="A11" s="56" t="str">
        <f t="shared" ref="A11:A18" si="0">IF(OR(B11&lt;&gt;"",D11&lt;&gt;""),"["&amp;TEXT($B$2,"##")&amp;"-"&amp;TEXT(ROW()-9,"##")&amp;"]","")</f>
        <v>[Quản lý khách hàng-2]</v>
      </c>
      <c r="B11" s="57" t="s">
        <v>47</v>
      </c>
      <c r="C11" s="59"/>
      <c r="D11" s="58" t="s">
        <v>40</v>
      </c>
      <c r="E11" s="129"/>
      <c r="F11" s="91"/>
      <c r="G11" s="91"/>
      <c r="H11" s="130"/>
    </row>
    <row r="12" spans="1:8" ht="15.75">
      <c r="A12" s="56" t="str">
        <f t="shared" si="0"/>
        <v>[Quản lý khách hàng-3]</v>
      </c>
      <c r="B12" s="57" t="s">
        <v>48</v>
      </c>
      <c r="C12" s="59"/>
      <c r="D12" s="58" t="s">
        <v>40</v>
      </c>
      <c r="E12" s="129"/>
      <c r="F12" s="91"/>
      <c r="G12" s="91"/>
      <c r="H12" s="130"/>
    </row>
    <row r="13" spans="1:8" ht="31.5">
      <c r="A13" s="56" t="str">
        <f t="shared" si="0"/>
        <v>[Quản lý khách hàng-4]</v>
      </c>
      <c r="B13" s="57" t="s">
        <v>49</v>
      </c>
      <c r="C13" s="59"/>
      <c r="D13" s="58" t="s">
        <v>40</v>
      </c>
      <c r="E13" s="129"/>
      <c r="F13" s="91"/>
      <c r="G13" s="91"/>
      <c r="H13" s="130"/>
    </row>
    <row r="14" spans="1:8" ht="31.5">
      <c r="A14" s="56" t="str">
        <f t="shared" si="0"/>
        <v>[Quản lý khách hàng-5]</v>
      </c>
      <c r="B14" s="57" t="s">
        <v>50</v>
      </c>
      <c r="C14" s="59"/>
      <c r="D14" s="58" t="s">
        <v>40</v>
      </c>
      <c r="E14" s="129"/>
      <c r="F14" s="91"/>
      <c r="G14" s="91"/>
      <c r="H14" s="130"/>
    </row>
    <row r="15" spans="1:8" ht="31.5">
      <c r="A15" s="56" t="str">
        <f t="shared" si="0"/>
        <v>[Quản lý khách hàng-6]</v>
      </c>
      <c r="B15" s="57" t="s">
        <v>51</v>
      </c>
      <c r="C15" s="59"/>
      <c r="D15" s="58" t="s">
        <v>40</v>
      </c>
      <c r="E15" s="129"/>
      <c r="F15" s="91"/>
      <c r="G15" s="91"/>
      <c r="H15" s="130"/>
    </row>
    <row r="16" spans="1:8" ht="15.75">
      <c r="A16" s="56" t="str">
        <f t="shared" si="0"/>
        <v>[Quản lý khách hàng-7]</v>
      </c>
      <c r="B16" s="57" t="s">
        <v>254</v>
      </c>
      <c r="C16" s="59"/>
      <c r="D16" s="58" t="s">
        <v>40</v>
      </c>
      <c r="E16" s="129"/>
      <c r="F16" s="91"/>
      <c r="G16" s="91"/>
      <c r="H16" s="130"/>
    </row>
    <row r="17" spans="1:8" ht="15.75">
      <c r="A17" s="56" t="str">
        <f t="shared" si="0"/>
        <v>[Quản lý khách hàng-8]</v>
      </c>
      <c r="B17" s="91" t="s">
        <v>255</v>
      </c>
      <c r="C17" s="91"/>
      <c r="D17" s="131" t="s">
        <v>256</v>
      </c>
      <c r="E17" s="129"/>
      <c r="F17" s="91"/>
      <c r="G17" s="91"/>
      <c r="H17" s="130"/>
    </row>
    <row r="18" spans="1:8" ht="15.75">
      <c r="A18" s="56" t="str">
        <f t="shared" si="0"/>
        <v>[Quản lý khách hàng-9]</v>
      </c>
      <c r="B18" s="91" t="s">
        <v>257</v>
      </c>
      <c r="C18" s="91"/>
      <c r="D18" s="131" t="s">
        <v>258</v>
      </c>
      <c r="E18" s="129"/>
      <c r="F18" s="91"/>
      <c r="G18" s="91"/>
      <c r="H18" s="130"/>
    </row>
    <row r="19" spans="1:8" ht="47.25">
      <c r="A19" s="292" t="str">
        <f>IF(OR(B19&lt;&gt;"",D19&lt;&gt;""),"["&amp;TEXT($B$2,"##")&amp;"-"&amp;TEXT(ROW()-9,"##")&amp;"]","")</f>
        <v>[Quản lý khách hàng-10]</v>
      </c>
      <c r="B19" s="298" t="s">
        <v>259</v>
      </c>
      <c r="C19" s="91"/>
      <c r="D19" s="129" t="s">
        <v>43</v>
      </c>
      <c r="E19" s="129"/>
      <c r="F19" s="91"/>
      <c r="G19" s="91"/>
      <c r="H19" s="130"/>
    </row>
    <row r="20" spans="1:8" ht="31.5">
      <c r="A20" s="293"/>
      <c r="B20" s="299"/>
      <c r="C20" s="91" t="s">
        <v>260</v>
      </c>
      <c r="D20" s="129" t="s">
        <v>261</v>
      </c>
      <c r="E20" s="129"/>
      <c r="F20" s="91"/>
      <c r="G20" s="91"/>
      <c r="H20" s="130"/>
    </row>
    <row r="21" spans="1:8" ht="31.5">
      <c r="A21" s="293"/>
      <c r="B21" s="299"/>
      <c r="C21" s="91" t="s">
        <v>262</v>
      </c>
      <c r="D21" s="129" t="s">
        <v>263</v>
      </c>
      <c r="E21" s="129"/>
      <c r="F21" s="91"/>
      <c r="G21" s="91"/>
      <c r="H21" s="130"/>
    </row>
    <row r="22" spans="1:8" ht="31.5">
      <c r="A22" s="293"/>
      <c r="B22" s="299"/>
      <c r="C22" s="91" t="s">
        <v>264</v>
      </c>
      <c r="D22" s="129" t="s">
        <v>265</v>
      </c>
      <c r="E22" s="129"/>
      <c r="F22" s="91"/>
      <c r="G22" s="91"/>
      <c r="H22" s="130"/>
    </row>
    <row r="23" spans="1:8" ht="31.5">
      <c r="A23" s="293"/>
      <c r="B23" s="299"/>
      <c r="C23" s="91" t="s">
        <v>266</v>
      </c>
      <c r="D23" s="129" t="s">
        <v>267</v>
      </c>
      <c r="E23" s="129"/>
      <c r="F23" s="91"/>
      <c r="G23" s="91"/>
      <c r="H23" s="130"/>
    </row>
    <row r="24" spans="1:8" ht="31.5">
      <c r="A24" s="293"/>
      <c r="B24" s="299"/>
      <c r="C24" s="91" t="s">
        <v>268</v>
      </c>
      <c r="D24" s="129" t="s">
        <v>269</v>
      </c>
      <c r="E24" s="129"/>
      <c r="F24" s="91"/>
      <c r="G24" s="91"/>
      <c r="H24" s="130"/>
    </row>
    <row r="25" spans="1:8" ht="31.5">
      <c r="A25" s="294"/>
      <c r="B25" s="300"/>
      <c r="C25" s="91" t="s">
        <v>270</v>
      </c>
      <c r="D25" s="129" t="s">
        <v>271</v>
      </c>
      <c r="E25" s="129"/>
      <c r="F25" s="91"/>
      <c r="G25" s="91"/>
      <c r="H25" s="130"/>
    </row>
    <row r="26" spans="1:8" ht="15.75">
      <c r="A26" s="91" t="str">
        <f>IF(OR(B26&lt;&gt;"",D26&lt;&gt;""),"["&amp;TEXT($B$2,"##")&amp;"-"&amp;TEXT(ROW()-15,"##")&amp;"]","")</f>
        <v>[Quản lý khách hàng-11]</v>
      </c>
      <c r="B26" s="91" t="s">
        <v>99</v>
      </c>
      <c r="C26" s="91"/>
      <c r="D26" s="131" t="s">
        <v>40</v>
      </c>
      <c r="E26" s="129"/>
      <c r="F26" s="91"/>
      <c r="G26" s="91"/>
      <c r="H26" s="130"/>
    </row>
    <row r="27" spans="1:8" ht="31.5">
      <c r="A27" s="91" t="str">
        <f t="shared" ref="A27:A28" si="1">IF(OR(B27&lt;&gt;"",D27&lt;&gt;""),"["&amp;TEXT($B$2,"##")&amp;"-"&amp;TEXT(ROW()-15,"##")&amp;"]","")</f>
        <v>[Quản lý khách hàng-12]</v>
      </c>
      <c r="B27" s="91" t="s">
        <v>65</v>
      </c>
      <c r="C27" s="91"/>
      <c r="D27" s="131" t="s">
        <v>44</v>
      </c>
      <c r="E27" s="129"/>
      <c r="F27" s="91"/>
      <c r="G27" s="91"/>
      <c r="H27" s="130"/>
    </row>
    <row r="28" spans="1:8" ht="31.5">
      <c r="A28" s="91" t="str">
        <f t="shared" si="1"/>
        <v>[Quản lý khách hàng-13]</v>
      </c>
      <c r="B28" s="91" t="s">
        <v>272</v>
      </c>
      <c r="C28" s="91"/>
      <c r="D28" s="131" t="s">
        <v>44</v>
      </c>
      <c r="E28" s="129"/>
      <c r="F28" s="91"/>
      <c r="G28" s="91"/>
      <c r="H28" s="130"/>
    </row>
    <row r="29" spans="1:8" ht="15.75">
      <c r="A29" s="127"/>
      <c r="B29" s="126" t="s">
        <v>273</v>
      </c>
      <c r="C29" s="127"/>
      <c r="D29" s="127"/>
      <c r="E29" s="127"/>
      <c r="F29" s="127"/>
      <c r="G29" s="127"/>
      <c r="H29" s="128"/>
    </row>
    <row r="30" spans="1:8" ht="31.5">
      <c r="A30" s="91" t="str">
        <f>IF(OR(B30&lt;&gt;"",D30&lt;&gt;""),"["&amp;TEXT($B$2,"##")&amp;"-"&amp;TEXT(ROW()-16,"##")&amp;"]","")</f>
        <v>[Quản lý khách hàng-14]</v>
      </c>
      <c r="B30" s="62" t="s">
        <v>274</v>
      </c>
      <c r="C30" s="63" t="s">
        <v>275</v>
      </c>
      <c r="D30" s="64" t="s">
        <v>276</v>
      </c>
      <c r="E30" s="91"/>
      <c r="F30" s="91"/>
      <c r="G30" s="91"/>
      <c r="H30" s="130"/>
    </row>
    <row r="31" spans="1:8" ht="110.25">
      <c r="A31" s="91" t="str">
        <f t="shared" ref="A31:A33" si="2">IF(OR(B31&lt;&gt;"",D31&lt;&gt;""),"["&amp;TEXT($B$2,"##")&amp;"-"&amp;TEXT(ROW()-16,"##")&amp;"]","")</f>
        <v>[Quản lý khách hàng-15]</v>
      </c>
      <c r="B31" s="62" t="s">
        <v>277</v>
      </c>
      <c r="C31" s="60" t="s">
        <v>278</v>
      </c>
      <c r="D31" s="64" t="s">
        <v>279</v>
      </c>
      <c r="E31" s="91"/>
      <c r="F31" s="91"/>
      <c r="G31" s="91"/>
      <c r="H31" s="130"/>
    </row>
    <row r="32" spans="1:8" ht="94.5">
      <c r="A32" s="91" t="str">
        <f t="shared" si="2"/>
        <v>[Quản lý khách hàng-16]</v>
      </c>
      <c r="B32" s="62" t="s">
        <v>74</v>
      </c>
      <c r="C32" s="60" t="s">
        <v>280</v>
      </c>
      <c r="D32" s="64" t="s">
        <v>281</v>
      </c>
      <c r="E32" s="91"/>
      <c r="F32" s="91"/>
      <c r="G32" s="91"/>
      <c r="H32" s="130"/>
    </row>
    <row r="33" spans="1:8" ht="47.25">
      <c r="A33" s="91" t="str">
        <f t="shared" si="2"/>
        <v>[Quản lý khách hàng-17]</v>
      </c>
      <c r="B33" s="65" t="s">
        <v>84</v>
      </c>
      <c r="C33" s="61" t="s">
        <v>282</v>
      </c>
      <c r="D33" s="65" t="s">
        <v>283</v>
      </c>
      <c r="E33" s="91"/>
      <c r="F33" s="91"/>
      <c r="G33" s="91"/>
      <c r="H33" s="130"/>
    </row>
    <row r="34" spans="1:8" ht="47.25">
      <c r="A34" s="91" t="str">
        <f>IF(OR(B34&lt;&gt;"",D34&lt;&gt;""),"["&amp;TEXT($B$2,"##")&amp;"-"&amp;TEXT(ROW()-16,"##")&amp;"]","")</f>
        <v>[Quản lý khách hàng-18]</v>
      </c>
      <c r="B34" s="65" t="s">
        <v>86</v>
      </c>
      <c r="C34" s="61" t="s">
        <v>284</v>
      </c>
      <c r="D34" s="65" t="s">
        <v>285</v>
      </c>
      <c r="E34" s="91"/>
      <c r="F34" s="91"/>
      <c r="G34" s="91"/>
      <c r="H34" s="130"/>
    </row>
    <row r="35" spans="1:8" ht="15.75">
      <c r="A35" s="127"/>
      <c r="B35" s="126" t="s">
        <v>286</v>
      </c>
      <c r="C35" s="127"/>
      <c r="D35" s="127"/>
      <c r="E35" s="127"/>
      <c r="F35" s="127"/>
      <c r="G35" s="127"/>
      <c r="H35" s="128"/>
    </row>
    <row r="36" spans="1:8" ht="47.25">
      <c r="A36" s="91" t="str">
        <f>IF(OR(B36&lt;&gt;"",D36&lt;&gt;""),"["&amp;TEXT($B$2,"##")&amp;"-"&amp;TEXT(ROW()-17,"##")&amp;"]","")</f>
        <v>[Quản lý khách hàng-19]</v>
      </c>
      <c r="B36" s="91" t="s">
        <v>328</v>
      </c>
      <c r="C36" s="91"/>
      <c r="D36" s="91" t="s">
        <v>287</v>
      </c>
      <c r="E36" s="91"/>
      <c r="F36" s="91"/>
      <c r="G36" s="91"/>
      <c r="H36" s="130"/>
    </row>
    <row r="37" spans="1:8" ht="47.25">
      <c r="A37" s="91" t="str">
        <f t="shared" ref="A37:A43" si="3">IF(OR(B37&lt;&gt;"",D37&lt;&gt;""),"["&amp;TEXT($B$2,"##")&amp;"-"&amp;TEXT(ROW()-17,"##")&amp;"]","")</f>
        <v>[Quản lý khách hàng-20]</v>
      </c>
      <c r="B37" s="91" t="s">
        <v>288</v>
      </c>
      <c r="C37" s="91"/>
      <c r="D37" s="91" t="s">
        <v>289</v>
      </c>
      <c r="E37" s="91"/>
      <c r="F37" s="91"/>
      <c r="G37" s="91"/>
      <c r="H37" s="130"/>
    </row>
    <row r="38" spans="1:8" ht="31.5">
      <c r="A38" s="91" t="str">
        <f t="shared" si="3"/>
        <v>[Quản lý khách hàng-21]</v>
      </c>
      <c r="B38" s="91" t="s">
        <v>290</v>
      </c>
      <c r="C38" s="91"/>
      <c r="D38" s="91" t="s">
        <v>291</v>
      </c>
      <c r="E38" s="91"/>
      <c r="F38" s="91"/>
      <c r="G38" s="91"/>
      <c r="H38" s="130"/>
    </row>
    <row r="39" spans="1:8" ht="63">
      <c r="A39" s="91" t="str">
        <f t="shared" si="3"/>
        <v>[Quản lý khách hàng-22]</v>
      </c>
      <c r="B39" s="91" t="s">
        <v>292</v>
      </c>
      <c r="C39" s="91"/>
      <c r="D39" s="91" t="s">
        <v>293</v>
      </c>
      <c r="E39" s="91"/>
      <c r="F39" s="91"/>
      <c r="G39" s="91"/>
      <c r="H39" s="130"/>
    </row>
    <row r="40" spans="1:8" ht="63">
      <c r="A40" s="91" t="str">
        <f t="shared" si="3"/>
        <v>[Quản lý khách hàng-23]</v>
      </c>
      <c r="B40" s="91" t="s">
        <v>294</v>
      </c>
      <c r="C40" s="91"/>
      <c r="D40" s="91" t="s">
        <v>295</v>
      </c>
      <c r="E40" s="91"/>
      <c r="F40" s="91"/>
      <c r="G40" s="91"/>
      <c r="H40" s="130"/>
    </row>
    <row r="41" spans="1:8" ht="47.25">
      <c r="A41" s="91" t="str">
        <f t="shared" si="3"/>
        <v>[Quản lý khách hàng-24]</v>
      </c>
      <c r="B41" s="91" t="s">
        <v>296</v>
      </c>
      <c r="C41" s="91"/>
      <c r="D41" s="91" t="s">
        <v>287</v>
      </c>
      <c r="E41" s="91"/>
      <c r="F41" s="91"/>
      <c r="G41" s="91"/>
      <c r="H41" s="130"/>
    </row>
    <row r="42" spans="1:8" ht="15.75">
      <c r="A42" s="91" t="str">
        <f t="shared" si="3"/>
        <v>[Quản lý khách hàng-25]</v>
      </c>
      <c r="B42" s="91" t="s">
        <v>99</v>
      </c>
      <c r="C42" s="91"/>
      <c r="D42" s="91" t="s">
        <v>40</v>
      </c>
      <c r="E42" s="91"/>
      <c r="F42" s="91"/>
      <c r="G42" s="91"/>
      <c r="H42" s="130"/>
    </row>
    <row r="43" spans="1:8" ht="15.75">
      <c r="A43" s="91" t="str">
        <f t="shared" si="3"/>
        <v>[Quản lý khách hàng-26]</v>
      </c>
      <c r="B43" s="91" t="s">
        <v>297</v>
      </c>
      <c r="C43" s="91"/>
      <c r="D43" s="91" t="s">
        <v>40</v>
      </c>
      <c r="E43" s="91"/>
      <c r="F43" s="91"/>
      <c r="G43" s="91"/>
      <c r="H43" s="130"/>
    </row>
    <row r="44" spans="1:8" ht="15.75">
      <c r="A44" s="127"/>
      <c r="B44" s="126" t="s">
        <v>298</v>
      </c>
      <c r="C44" s="127"/>
      <c r="D44" s="127"/>
      <c r="E44" s="127"/>
      <c r="F44" s="127"/>
      <c r="G44" s="127"/>
      <c r="H44" s="128"/>
    </row>
    <row r="45" spans="1:8" ht="47.25">
      <c r="A45" s="66" t="str">
        <f>IF(OR(B45&lt;&gt;"",D45&lt;&gt;""),"["&amp;TEXT($B$2,"##")&amp;"-"&amp;TEXT(ROW()-18,"##")&amp;"]","")</f>
        <v>[Quản lý khách hàng-27]</v>
      </c>
      <c r="B45" s="66" t="s">
        <v>299</v>
      </c>
      <c r="C45" s="66" t="s">
        <v>300</v>
      </c>
      <c r="D45" s="66" t="s">
        <v>301</v>
      </c>
      <c r="E45" s="91"/>
      <c r="F45" s="91"/>
      <c r="G45" s="91"/>
      <c r="H45" s="130"/>
    </row>
    <row r="46" spans="1:8" ht="94.5">
      <c r="A46" s="66" t="str">
        <f t="shared" ref="A46:A49" si="4">IF(OR(B46&lt;&gt;"",D46&lt;&gt;""),"["&amp;TEXT($B$2,"##")&amp;"-"&amp;TEXT(ROW()-18,"##")&amp;"]","")</f>
        <v>[Quản lý khách hàng-28]</v>
      </c>
      <c r="B46" s="66" t="s">
        <v>302</v>
      </c>
      <c r="C46" s="66" t="s">
        <v>303</v>
      </c>
      <c r="D46" s="66" t="s">
        <v>304</v>
      </c>
      <c r="E46" s="91"/>
      <c r="F46" s="91"/>
      <c r="G46" s="91"/>
      <c r="H46" s="130"/>
    </row>
    <row r="47" spans="1:8" ht="94.5">
      <c r="A47" s="66" t="str">
        <f t="shared" si="4"/>
        <v>[Quản lý khách hàng-29]</v>
      </c>
      <c r="B47" s="66" t="s">
        <v>302</v>
      </c>
      <c r="C47" s="66" t="s">
        <v>329</v>
      </c>
      <c r="D47" s="66" t="s">
        <v>304</v>
      </c>
      <c r="E47" s="91"/>
      <c r="F47" s="91"/>
      <c r="G47" s="91"/>
      <c r="H47" s="130"/>
    </row>
    <row r="48" spans="1:8" ht="63">
      <c r="A48" s="66" t="str">
        <f t="shared" si="4"/>
        <v>[Quản lý khách hàng-30]</v>
      </c>
      <c r="B48" s="66" t="s">
        <v>305</v>
      </c>
      <c r="C48" s="66" t="s">
        <v>330</v>
      </c>
      <c r="D48" s="66" t="s">
        <v>641</v>
      </c>
      <c r="E48" s="91"/>
      <c r="F48" s="91"/>
      <c r="G48" s="91"/>
      <c r="H48" s="130"/>
    </row>
    <row r="49" spans="1:8" ht="63">
      <c r="A49" s="66" t="str">
        <f t="shared" si="4"/>
        <v>[Quản lý khách hàng-31]</v>
      </c>
      <c r="B49" s="67" t="s">
        <v>307</v>
      </c>
      <c r="C49" s="67" t="s">
        <v>308</v>
      </c>
      <c r="D49" s="67" t="s">
        <v>309</v>
      </c>
      <c r="E49" s="91"/>
      <c r="F49" s="91"/>
      <c r="G49" s="91"/>
      <c r="H49" s="130"/>
    </row>
    <row r="50" spans="1:8" ht="94.5">
      <c r="A50" s="66" t="str">
        <f>IF(OR(B50&lt;&gt;"",D50&lt;&gt;""),"["&amp;TEXT($B$2,"##")&amp;"-"&amp;TEXT(ROW()-18,"##")&amp;"]","")</f>
        <v>[Quản lý khách hàng-32]</v>
      </c>
      <c r="B50" s="67" t="s">
        <v>331</v>
      </c>
      <c r="C50" s="67" t="s">
        <v>332</v>
      </c>
      <c r="D50" s="67" t="s">
        <v>642</v>
      </c>
      <c r="E50" s="91"/>
      <c r="F50" s="91"/>
      <c r="G50" s="91"/>
      <c r="H50" s="130"/>
    </row>
    <row r="51" spans="1:8" ht="15.75">
      <c r="A51" s="127"/>
      <c r="B51" s="126" t="s">
        <v>311</v>
      </c>
      <c r="C51" s="127"/>
      <c r="D51" s="127"/>
      <c r="E51" s="127"/>
      <c r="F51" s="127"/>
      <c r="G51" s="127"/>
      <c r="H51" s="128"/>
    </row>
    <row r="52" spans="1:8" ht="63">
      <c r="A52" s="91" t="str">
        <f>IF(OR(B52&lt;&gt;"",D52&lt;D52&gt;""),"["&amp;TEXT($B$2,"##")&amp;"-"&amp;TEXT(ROW()-19,"##")&amp;"]","")</f>
        <v>[Quản lý khách hàng-33]</v>
      </c>
      <c r="B52" s="91" t="s">
        <v>643</v>
      </c>
      <c r="C52" s="91"/>
      <c r="D52" s="91" t="s">
        <v>644</v>
      </c>
      <c r="E52" s="91"/>
      <c r="F52" s="91"/>
      <c r="G52" s="91"/>
      <c r="H52" s="130"/>
    </row>
    <row r="53" spans="1:8" ht="63">
      <c r="A53" s="91" t="str">
        <f>IF(OR(B53&lt;&gt;"",D53&lt;&gt;""),"["&amp;TEXT($B$2,"##")&amp;"-"&amp;TEXT(ROW()-19,"##")&amp;"]","")</f>
        <v>[Quản lý khách hàng-34]</v>
      </c>
      <c r="B53" s="91" t="s">
        <v>328</v>
      </c>
      <c r="C53" s="91"/>
      <c r="D53" s="91" t="s">
        <v>333</v>
      </c>
      <c r="E53" s="91"/>
      <c r="F53" s="91"/>
      <c r="G53" s="91"/>
      <c r="H53" s="130"/>
    </row>
    <row r="54" spans="1:8" ht="47.25">
      <c r="A54" s="91" t="str">
        <f t="shared" ref="A54:A60" si="5">IF(OR(B54&lt;&gt;"",D54&lt;&gt;""),"["&amp;TEXT($B$2,"##")&amp;"-"&amp;TEXT(ROW()-19,"##")&amp;"]","")</f>
        <v>[Quản lý khách hàng-35]</v>
      </c>
      <c r="B54" s="91" t="s">
        <v>288</v>
      </c>
      <c r="C54" s="91"/>
      <c r="D54" s="91" t="s">
        <v>334</v>
      </c>
      <c r="E54" s="91"/>
      <c r="F54" s="91"/>
      <c r="G54" s="91"/>
      <c r="H54" s="130"/>
    </row>
    <row r="55" spans="1:8" ht="47.25">
      <c r="A55" s="91" t="str">
        <f t="shared" si="5"/>
        <v>[Quản lý khách hàng-36]</v>
      </c>
      <c r="B55" s="91" t="s">
        <v>290</v>
      </c>
      <c r="C55" s="91"/>
      <c r="D55" s="91" t="s">
        <v>335</v>
      </c>
      <c r="E55" s="91"/>
      <c r="F55" s="91"/>
      <c r="G55" s="91"/>
      <c r="H55" s="130"/>
    </row>
    <row r="56" spans="1:8" ht="47.25">
      <c r="A56" s="91" t="str">
        <f t="shared" si="5"/>
        <v>[Quản lý khách hàng-37]</v>
      </c>
      <c r="B56" s="91" t="s">
        <v>292</v>
      </c>
      <c r="C56" s="91"/>
      <c r="D56" s="91" t="s">
        <v>336</v>
      </c>
      <c r="E56" s="91"/>
      <c r="F56" s="91"/>
      <c r="G56" s="91"/>
      <c r="H56" s="130"/>
    </row>
    <row r="57" spans="1:8" ht="47.25">
      <c r="A57" s="91" t="str">
        <f t="shared" si="5"/>
        <v>[Quản lý khách hàng-38]</v>
      </c>
      <c r="B57" s="91" t="s">
        <v>294</v>
      </c>
      <c r="C57" s="91"/>
      <c r="D57" s="91" t="s">
        <v>337</v>
      </c>
      <c r="E57" s="91"/>
      <c r="F57" s="91"/>
      <c r="G57" s="91"/>
      <c r="H57" s="130"/>
    </row>
    <row r="58" spans="1:8" ht="47.25">
      <c r="A58" s="91" t="str">
        <f t="shared" si="5"/>
        <v>[Quản lý khách hàng-39]</v>
      </c>
      <c r="B58" s="91" t="s">
        <v>296</v>
      </c>
      <c r="C58" s="91"/>
      <c r="D58" s="91" t="s">
        <v>338</v>
      </c>
      <c r="E58" s="91"/>
      <c r="F58" s="91"/>
      <c r="G58" s="91"/>
      <c r="H58" s="130"/>
    </row>
    <row r="59" spans="1:8" ht="15.75">
      <c r="A59" s="91" t="str">
        <f t="shared" si="5"/>
        <v>[Quản lý khách hàng-40]</v>
      </c>
      <c r="B59" s="91" t="s">
        <v>99</v>
      </c>
      <c r="C59" s="91"/>
      <c r="D59" s="91" t="s">
        <v>40</v>
      </c>
      <c r="E59" s="91"/>
      <c r="F59" s="91"/>
      <c r="G59" s="91"/>
      <c r="H59" s="130"/>
    </row>
    <row r="60" spans="1:8" ht="15.75">
      <c r="A60" s="91" t="str">
        <f t="shared" si="5"/>
        <v>[Quản lý khách hàng-41]</v>
      </c>
      <c r="B60" s="91" t="s">
        <v>297</v>
      </c>
      <c r="C60" s="91"/>
      <c r="D60" s="91" t="s">
        <v>40</v>
      </c>
      <c r="E60" s="91"/>
      <c r="F60" s="91"/>
      <c r="G60" s="91"/>
      <c r="H60" s="130"/>
    </row>
    <row r="61" spans="1:8" ht="15.75">
      <c r="A61" s="127"/>
      <c r="B61" s="126" t="s">
        <v>312</v>
      </c>
      <c r="C61" s="127"/>
      <c r="D61" s="127"/>
      <c r="E61" s="127"/>
      <c r="F61" s="127"/>
      <c r="G61" s="127"/>
      <c r="H61" s="128"/>
    </row>
    <row r="62" spans="1:8" ht="47.25">
      <c r="A62" s="91" t="str">
        <f>IF(OR(B62&lt;&gt;"",D62&lt;&gt;""),"["&amp;TEXT($B$2,"##")&amp;"-"&amp;TEXT(ROW()-20,"##")&amp;"]","")</f>
        <v>[Quản lý khách hàng-42]</v>
      </c>
      <c r="B62" s="66" t="s">
        <v>313</v>
      </c>
      <c r="C62" s="66" t="s">
        <v>314</v>
      </c>
      <c r="D62" s="66" t="s">
        <v>315</v>
      </c>
      <c r="E62" s="91"/>
      <c r="F62" s="91"/>
      <c r="G62" s="91"/>
      <c r="H62" s="130"/>
    </row>
    <row r="63" spans="1:8" ht="110.25">
      <c r="A63" s="91" t="str">
        <f t="shared" ref="A63:A67" si="6">IF(OR(B63&lt;&gt;"",D63&lt;&gt;""),"["&amp;TEXT($B$2,"##")&amp;"-"&amp;TEXT(ROW()-20,"##")&amp;"]","")</f>
        <v>[Quản lý khách hàng-43]</v>
      </c>
      <c r="B63" s="91" t="s">
        <v>316</v>
      </c>
      <c r="C63" s="91" t="s">
        <v>317</v>
      </c>
      <c r="D63" s="91" t="s">
        <v>318</v>
      </c>
      <c r="E63" s="91"/>
      <c r="F63" s="91"/>
      <c r="G63" s="91"/>
      <c r="H63" s="130"/>
    </row>
    <row r="64" spans="1:8" ht="110.25">
      <c r="A64" s="91" t="str">
        <f t="shared" si="6"/>
        <v>[Quản lý khách hàng-44]</v>
      </c>
      <c r="B64" s="66" t="s">
        <v>316</v>
      </c>
      <c r="C64" s="66" t="s">
        <v>319</v>
      </c>
      <c r="D64" s="66" t="s">
        <v>318</v>
      </c>
      <c r="E64" s="91"/>
      <c r="F64" s="91"/>
      <c r="G64" s="91"/>
      <c r="H64" s="130"/>
    </row>
    <row r="65" spans="1:8" ht="63">
      <c r="A65" s="91" t="str">
        <f t="shared" si="6"/>
        <v>[Quản lý khách hàng-45]</v>
      </c>
      <c r="B65" s="66" t="s">
        <v>320</v>
      </c>
      <c r="C65" s="66" t="s">
        <v>645</v>
      </c>
      <c r="D65" s="66" t="s">
        <v>306</v>
      </c>
      <c r="E65" s="91"/>
      <c r="F65" s="91"/>
      <c r="G65" s="91"/>
      <c r="H65" s="130"/>
    </row>
    <row r="66" spans="1:8" ht="63">
      <c r="A66" s="91" t="str">
        <f t="shared" si="6"/>
        <v>[Quản lý khách hàng-46]</v>
      </c>
      <c r="B66" s="67" t="s">
        <v>321</v>
      </c>
      <c r="C66" s="67" t="s">
        <v>322</v>
      </c>
      <c r="D66" s="67" t="s">
        <v>309</v>
      </c>
      <c r="E66" s="91"/>
      <c r="F66" s="91"/>
      <c r="G66" s="91"/>
      <c r="H66" s="130"/>
    </row>
    <row r="67" spans="1:8" ht="94.5">
      <c r="A67" s="91" t="str">
        <f t="shared" si="6"/>
        <v>[Quản lý khách hàng-47]</v>
      </c>
      <c r="B67" s="67" t="s">
        <v>323</v>
      </c>
      <c r="C67" s="67" t="s">
        <v>324</v>
      </c>
      <c r="D67" s="67" t="s">
        <v>310</v>
      </c>
      <c r="E67" s="91"/>
      <c r="F67" s="91"/>
      <c r="G67" s="91"/>
      <c r="H67" s="130"/>
    </row>
    <row r="68" spans="1:8" ht="15.75">
      <c r="A68" s="127"/>
      <c r="B68" s="126" t="s">
        <v>325</v>
      </c>
      <c r="C68" s="127"/>
      <c r="D68" s="127"/>
      <c r="E68" s="127"/>
      <c r="F68" s="127"/>
      <c r="G68" s="127"/>
      <c r="H68" s="128"/>
    </row>
    <row r="69" spans="1:8" ht="110.25">
      <c r="A69" s="91" t="str">
        <f>IF(OR(B69&lt;&gt;"",D69&lt;&gt;""),"["&amp;TEXT($B$2,"##")&amp;"-"&amp;TEXT(ROW()-21,"##")&amp;"]","")</f>
        <v>[Quản lý khách hàng-48]</v>
      </c>
      <c r="B69" s="91" t="s">
        <v>326</v>
      </c>
      <c r="C69" s="91" t="s">
        <v>327</v>
      </c>
      <c r="D69" s="91" t="s">
        <v>646</v>
      </c>
      <c r="E69" s="91"/>
      <c r="F69" s="91"/>
      <c r="G69" s="91"/>
      <c r="H69" s="130"/>
    </row>
  </sheetData>
  <mergeCells count="7">
    <mergeCell ref="A19:A25"/>
    <mergeCell ref="B19:B25"/>
    <mergeCell ref="B2:F2"/>
    <mergeCell ref="B3:F3"/>
    <mergeCell ref="B4:F4"/>
    <mergeCell ref="E5:F5"/>
    <mergeCell ref="E6:F6"/>
  </mergeCells>
  <dataValidations count="1">
    <dataValidation type="list" allowBlank="1" showErrorMessage="1" sqref="F2:F3 F7:F69">
      <formula1>$J$2:$J$6</formula1>
      <formula2>0</formula2>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66"/>
  <sheetViews>
    <sheetView workbookViewId="0">
      <selection activeCell="B34" sqref="B34"/>
    </sheetView>
  </sheetViews>
  <sheetFormatPr defaultRowHeight="15"/>
  <sheetData>
    <row r="3" spans="2:2">
      <c r="B3" t="s">
        <v>528</v>
      </c>
    </row>
    <row r="34" spans="2:2">
      <c r="B34" t="s">
        <v>530</v>
      </c>
    </row>
    <row r="66" spans="2:2">
      <c r="B66" t="s">
        <v>529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H100"/>
  <sheetViews>
    <sheetView workbookViewId="0">
      <pane ySplit="8" topLeftCell="A129" activePane="bottomLeft" state="frozen"/>
      <selection pane="bottomLeft" activeCell="A41" sqref="A41:H65"/>
    </sheetView>
  </sheetViews>
  <sheetFormatPr defaultRowHeight="15"/>
  <cols>
    <col min="1" max="1" width="26" customWidth="1"/>
    <col min="2" max="2" width="31.7109375" customWidth="1"/>
    <col min="3" max="3" width="24.140625" customWidth="1"/>
    <col min="4" max="4" width="23.85546875" customWidth="1"/>
    <col min="5" max="5" width="17.85546875" customWidth="1"/>
    <col min="6" max="6" width="26.140625" customWidth="1"/>
  </cols>
  <sheetData>
    <row r="2" spans="1:8">
      <c r="A2" s="145" t="s">
        <v>24</v>
      </c>
      <c r="B2" s="301" t="s">
        <v>339</v>
      </c>
      <c r="C2" s="301"/>
      <c r="D2" s="301"/>
      <c r="E2" s="301"/>
      <c r="F2" s="301"/>
      <c r="G2" s="119"/>
      <c r="H2" s="120"/>
    </row>
    <row r="3" spans="1:8">
      <c r="A3" s="145" t="s">
        <v>25</v>
      </c>
      <c r="B3" s="301" t="s">
        <v>340</v>
      </c>
      <c r="C3" s="301"/>
      <c r="D3" s="301"/>
      <c r="E3" s="301"/>
      <c r="F3" s="301"/>
      <c r="G3" s="119"/>
      <c r="H3" s="120"/>
    </row>
    <row r="4" spans="1:8">
      <c r="A4" s="145" t="s">
        <v>26</v>
      </c>
      <c r="B4" s="301" t="s">
        <v>341</v>
      </c>
      <c r="C4" s="301"/>
      <c r="D4" s="301"/>
      <c r="E4" s="301"/>
      <c r="F4" s="301"/>
      <c r="G4" s="119"/>
      <c r="H4" s="120"/>
    </row>
    <row r="5" spans="1:8">
      <c r="A5" s="146" t="s">
        <v>27</v>
      </c>
      <c r="B5" s="147" t="s">
        <v>28</v>
      </c>
      <c r="C5" s="147" t="s">
        <v>29</v>
      </c>
      <c r="D5" s="147" t="s">
        <v>30</v>
      </c>
      <c r="E5" s="302" t="s">
        <v>31</v>
      </c>
      <c r="F5" s="302"/>
      <c r="G5" s="121"/>
      <c r="H5" s="121"/>
    </row>
    <row r="6" spans="1:8">
      <c r="A6" s="148">
        <f>COUNTIF(F10:F989,"Pass")</f>
        <v>0</v>
      </c>
      <c r="B6" s="148">
        <f>COUNTIF(F10:F989,"Fail")</f>
        <v>0</v>
      </c>
      <c r="C6" s="148">
        <f>E6-D6-B6-A6</f>
        <v>49</v>
      </c>
      <c r="D6" s="148">
        <f>COUNTIF(F$10:F$989,"N/A")</f>
        <v>0</v>
      </c>
      <c r="E6" s="303">
        <f>COUNTA(A10:A75)</f>
        <v>49</v>
      </c>
      <c r="F6" s="303"/>
      <c r="G6" s="121"/>
      <c r="H6" s="121"/>
    </row>
    <row r="7" spans="1:8">
      <c r="A7" s="122"/>
      <c r="B7" s="122"/>
      <c r="C7" s="122"/>
      <c r="D7" s="123"/>
      <c r="E7" s="123"/>
      <c r="F7" s="121"/>
      <c r="G7" s="121"/>
      <c r="H7" s="121"/>
    </row>
    <row r="8" spans="1:8" ht="31.5">
      <c r="A8" s="135" t="s">
        <v>32</v>
      </c>
      <c r="B8" s="135" t="s">
        <v>33</v>
      </c>
      <c r="C8" s="135" t="s">
        <v>34</v>
      </c>
      <c r="D8" s="135" t="s">
        <v>35</v>
      </c>
      <c r="E8" s="135" t="s">
        <v>36</v>
      </c>
      <c r="F8" s="135" t="s">
        <v>37</v>
      </c>
      <c r="G8" s="135" t="s">
        <v>38</v>
      </c>
      <c r="H8" s="135" t="s">
        <v>39</v>
      </c>
    </row>
    <row r="9" spans="1:8" ht="15.75">
      <c r="A9" s="136"/>
      <c r="B9" s="136" t="s">
        <v>342</v>
      </c>
      <c r="C9" s="136"/>
      <c r="D9" s="136"/>
      <c r="E9" s="136"/>
      <c r="F9" s="136"/>
      <c r="G9" s="136"/>
      <c r="H9" s="136"/>
    </row>
    <row r="10" spans="1:8" ht="26.25" customHeight="1">
      <c r="A10" s="137" t="s">
        <v>343</v>
      </c>
      <c r="B10" s="137" t="s">
        <v>344</v>
      </c>
      <c r="C10" s="137"/>
      <c r="D10" s="138" t="s">
        <v>40</v>
      </c>
      <c r="E10" s="138" t="s">
        <v>41</v>
      </c>
      <c r="F10" s="137"/>
      <c r="G10" s="137"/>
      <c r="H10" s="138"/>
    </row>
    <row r="11" spans="1:8" ht="15.75">
      <c r="A11" s="137" t="s">
        <v>345</v>
      </c>
      <c r="B11" s="137" t="s">
        <v>47</v>
      </c>
      <c r="C11" s="139"/>
      <c r="D11" s="138" t="s">
        <v>40</v>
      </c>
      <c r="E11" s="140"/>
      <c r="F11" s="139"/>
      <c r="G11" s="139"/>
      <c r="H11" s="141"/>
    </row>
    <row r="12" spans="1:8" ht="15.75">
      <c r="A12" s="137" t="s">
        <v>346</v>
      </c>
      <c r="B12" s="137" t="s">
        <v>48</v>
      </c>
      <c r="C12" s="139"/>
      <c r="D12" s="138" t="s">
        <v>40</v>
      </c>
      <c r="E12" s="140"/>
      <c r="F12" s="139"/>
      <c r="G12" s="139"/>
      <c r="H12" s="141"/>
    </row>
    <row r="13" spans="1:8" ht="15.75">
      <c r="A13" s="137" t="s">
        <v>347</v>
      </c>
      <c r="B13" s="137" t="s">
        <v>50</v>
      </c>
      <c r="C13" s="139"/>
      <c r="D13" s="138" t="s">
        <v>40</v>
      </c>
      <c r="E13" s="140"/>
      <c r="F13" s="139"/>
      <c r="G13" s="139"/>
      <c r="H13" s="141"/>
    </row>
    <row r="14" spans="1:8" ht="15.75">
      <c r="A14" s="137" t="s">
        <v>348</v>
      </c>
      <c r="B14" s="137" t="s">
        <v>349</v>
      </c>
      <c r="C14" s="139"/>
      <c r="D14" s="138" t="s">
        <v>40</v>
      </c>
      <c r="E14" s="140"/>
      <c r="F14" s="139"/>
      <c r="G14" s="139"/>
      <c r="H14" s="141"/>
    </row>
    <row r="15" spans="1:8" ht="15.75">
      <c r="A15" s="137" t="s">
        <v>350</v>
      </c>
      <c r="B15" s="137" t="s">
        <v>351</v>
      </c>
      <c r="C15" s="139"/>
      <c r="D15" s="138" t="s">
        <v>40</v>
      </c>
      <c r="E15" s="140"/>
      <c r="F15" s="139"/>
      <c r="G15" s="139"/>
      <c r="H15" s="141"/>
    </row>
    <row r="16" spans="1:8" ht="15.75">
      <c r="A16" s="137" t="s">
        <v>352</v>
      </c>
      <c r="B16" s="137" t="s">
        <v>353</v>
      </c>
      <c r="C16" s="139"/>
      <c r="D16" s="138" t="s">
        <v>40</v>
      </c>
      <c r="E16" s="140"/>
      <c r="F16" s="139"/>
      <c r="G16" s="139"/>
      <c r="H16" s="141"/>
    </row>
    <row r="17" spans="1:8" ht="15.75">
      <c r="A17" s="137" t="s">
        <v>354</v>
      </c>
      <c r="B17" s="137" t="s">
        <v>355</v>
      </c>
      <c r="C17" s="139"/>
      <c r="D17" s="138" t="s">
        <v>40</v>
      </c>
      <c r="E17" s="140"/>
      <c r="F17" s="139"/>
      <c r="G17" s="139"/>
      <c r="H17" s="141"/>
    </row>
    <row r="18" spans="1:8" ht="15.75">
      <c r="A18" s="137" t="s">
        <v>356</v>
      </c>
      <c r="B18" s="137" t="s">
        <v>45</v>
      </c>
      <c r="C18" s="139"/>
      <c r="D18" s="138" t="s">
        <v>40</v>
      </c>
      <c r="E18" s="140"/>
      <c r="F18" s="139"/>
      <c r="G18" s="139"/>
      <c r="H18" s="141"/>
    </row>
    <row r="19" spans="1:8" ht="47.25">
      <c r="A19" s="311" t="s">
        <v>357</v>
      </c>
      <c r="B19" s="311" t="s">
        <v>358</v>
      </c>
      <c r="C19" s="142" t="s">
        <v>359</v>
      </c>
      <c r="D19" s="138" t="s">
        <v>360</v>
      </c>
      <c r="E19" s="140"/>
      <c r="F19" s="139"/>
      <c r="G19" s="139"/>
      <c r="H19" s="141"/>
    </row>
    <row r="20" spans="1:8" ht="47.25">
      <c r="A20" s="311"/>
      <c r="B20" s="311"/>
      <c r="C20" s="137" t="s">
        <v>361</v>
      </c>
      <c r="D20" s="138" t="s">
        <v>362</v>
      </c>
      <c r="E20" s="140"/>
      <c r="F20" s="139"/>
      <c r="G20" s="139"/>
      <c r="H20" s="141"/>
    </row>
    <row r="21" spans="1:8" ht="47.25">
      <c r="A21" s="311"/>
      <c r="B21" s="311"/>
      <c r="C21" s="137" t="s">
        <v>363</v>
      </c>
      <c r="D21" s="138" t="s">
        <v>364</v>
      </c>
      <c r="E21" s="140"/>
      <c r="F21" s="139"/>
      <c r="G21" s="139"/>
      <c r="H21" s="141"/>
    </row>
    <row r="22" spans="1:8" ht="47.25">
      <c r="A22" s="311"/>
      <c r="B22" s="311"/>
      <c r="C22" s="137" t="s">
        <v>365</v>
      </c>
      <c r="D22" s="138" t="s">
        <v>366</v>
      </c>
      <c r="E22" s="140"/>
      <c r="F22" s="139"/>
      <c r="G22" s="139"/>
      <c r="H22" s="141"/>
    </row>
    <row r="23" spans="1:8" ht="47.25">
      <c r="A23" s="311"/>
      <c r="B23" s="311"/>
      <c r="C23" s="137" t="s">
        <v>367</v>
      </c>
      <c r="D23" s="138" t="s">
        <v>368</v>
      </c>
      <c r="E23" s="140"/>
      <c r="F23" s="139"/>
      <c r="G23" s="139"/>
      <c r="H23" s="141"/>
    </row>
    <row r="24" spans="1:8" ht="47.25">
      <c r="A24" s="311"/>
      <c r="B24" s="311"/>
      <c r="C24" s="137" t="s">
        <v>369</v>
      </c>
      <c r="D24" s="138" t="s">
        <v>370</v>
      </c>
      <c r="E24" s="140"/>
      <c r="F24" s="139"/>
      <c r="G24" s="139"/>
      <c r="H24" s="141"/>
    </row>
    <row r="25" spans="1:8" ht="47.25">
      <c r="A25" s="311"/>
      <c r="B25" s="311"/>
      <c r="C25" s="137" t="s">
        <v>371</v>
      </c>
      <c r="D25" s="138" t="s">
        <v>372</v>
      </c>
      <c r="E25" s="140"/>
      <c r="F25" s="139"/>
      <c r="G25" s="139"/>
      <c r="H25" s="141"/>
    </row>
    <row r="26" spans="1:8" ht="47.25">
      <c r="A26" s="311"/>
      <c r="B26" s="311"/>
      <c r="C26" s="137" t="s">
        <v>365</v>
      </c>
      <c r="D26" s="138" t="s">
        <v>366</v>
      </c>
      <c r="E26" s="140"/>
      <c r="F26" s="139"/>
      <c r="G26" s="139"/>
      <c r="H26" s="141"/>
    </row>
    <row r="27" spans="1:8" ht="15.75">
      <c r="A27" s="311"/>
      <c r="B27" s="311"/>
      <c r="C27" s="137" t="s">
        <v>373</v>
      </c>
      <c r="D27" s="138" t="s">
        <v>223</v>
      </c>
      <c r="E27" s="140"/>
      <c r="F27" s="139"/>
      <c r="G27" s="139"/>
      <c r="H27" s="141"/>
    </row>
    <row r="28" spans="1:8" ht="63">
      <c r="A28" s="139" t="s">
        <v>374</v>
      </c>
      <c r="B28" s="137" t="s">
        <v>375</v>
      </c>
      <c r="C28" s="139"/>
      <c r="D28" s="138" t="s">
        <v>376</v>
      </c>
      <c r="E28" s="140"/>
      <c r="F28" s="139"/>
      <c r="G28" s="139"/>
      <c r="H28" s="141"/>
    </row>
    <row r="29" spans="1:8" ht="47.25">
      <c r="A29" s="139" t="s">
        <v>377</v>
      </c>
      <c r="B29" s="137" t="s">
        <v>378</v>
      </c>
      <c r="C29" s="139"/>
      <c r="D29" s="138" t="s">
        <v>379</v>
      </c>
      <c r="E29" s="140"/>
      <c r="F29" s="139"/>
      <c r="G29" s="139"/>
      <c r="H29" s="141"/>
    </row>
    <row r="30" spans="1:8" ht="47.25">
      <c r="A30" s="139" t="s">
        <v>380</v>
      </c>
      <c r="B30" s="137" t="s">
        <v>649</v>
      </c>
      <c r="C30" s="139"/>
      <c r="D30" s="138" t="s">
        <v>650</v>
      </c>
      <c r="E30" s="140"/>
      <c r="F30" s="139"/>
      <c r="G30" s="139"/>
      <c r="H30" s="141"/>
    </row>
    <row r="31" spans="1:8" ht="31.5">
      <c r="A31" s="139" t="s">
        <v>381</v>
      </c>
      <c r="B31" s="137" t="s">
        <v>382</v>
      </c>
      <c r="C31" s="139"/>
      <c r="D31" s="138" t="s">
        <v>44</v>
      </c>
      <c r="E31" s="140"/>
      <c r="F31" s="139"/>
      <c r="G31" s="139"/>
      <c r="H31" s="141"/>
    </row>
    <row r="32" spans="1:8" ht="78.75">
      <c r="A32" s="139" t="s">
        <v>383</v>
      </c>
      <c r="B32" s="137" t="s">
        <v>384</v>
      </c>
      <c r="C32" s="139"/>
      <c r="D32" s="138" t="s">
        <v>651</v>
      </c>
      <c r="E32" s="140"/>
      <c r="F32" s="139"/>
      <c r="G32" s="139"/>
      <c r="H32" s="141"/>
    </row>
    <row r="33" spans="1:8" ht="31.5">
      <c r="A33" s="139" t="s">
        <v>385</v>
      </c>
      <c r="B33" s="137" t="s">
        <v>386</v>
      </c>
      <c r="C33" s="139"/>
      <c r="D33" s="138" t="s">
        <v>44</v>
      </c>
      <c r="E33" s="140"/>
      <c r="F33" s="139"/>
      <c r="G33" s="139"/>
      <c r="H33" s="141"/>
    </row>
    <row r="34" spans="1:8" ht="31.5">
      <c r="A34" s="139" t="s">
        <v>387</v>
      </c>
      <c r="B34" s="137" t="s">
        <v>388</v>
      </c>
      <c r="C34" s="139"/>
      <c r="D34" s="138" t="s">
        <v>44</v>
      </c>
      <c r="E34" s="140"/>
      <c r="F34" s="139"/>
      <c r="G34" s="139"/>
      <c r="H34" s="141"/>
    </row>
    <row r="35" spans="1:8" ht="15.75">
      <c r="A35" s="136"/>
      <c r="B35" s="136" t="s">
        <v>389</v>
      </c>
      <c r="C35" s="136"/>
      <c r="D35" s="136"/>
      <c r="E35" s="136"/>
      <c r="F35" s="136"/>
      <c r="G35" s="136"/>
      <c r="H35" s="136"/>
    </row>
    <row r="36" spans="1:8" ht="31.5">
      <c r="A36" s="139" t="str">
        <f>IF(OR(B36&lt;&gt;"",D36&lt;&gt;""),"["&amp;TEXT($B$2,"##")&amp;"-"&amp;TEXT(ROW()-18,"##")&amp;"]","")</f>
        <v>[Quản lý tiêm chủng-18]</v>
      </c>
      <c r="B36" s="143" t="s">
        <v>390</v>
      </c>
      <c r="C36" s="61" t="s">
        <v>391</v>
      </c>
      <c r="D36" s="143" t="s">
        <v>392</v>
      </c>
      <c r="E36" s="139"/>
      <c r="F36" s="139"/>
      <c r="G36" s="139"/>
      <c r="H36" s="141"/>
    </row>
    <row r="37" spans="1:8" ht="15.75">
      <c r="A37" s="136"/>
      <c r="B37" s="136" t="s">
        <v>393</v>
      </c>
      <c r="C37" s="136"/>
      <c r="D37" s="136"/>
      <c r="E37" s="136"/>
      <c r="F37" s="136"/>
      <c r="G37" s="136"/>
      <c r="H37" s="136"/>
    </row>
    <row r="38" spans="1:8" ht="63">
      <c r="A38" s="139" t="str">
        <f>IF(OR(B38&lt;&gt;"",D38&lt;&gt;""),"["&amp;TEXT($B$2,"##")&amp;"-"&amp;TEXT(ROW()-19,"##")&amp;"]","")</f>
        <v>[Quản lý tiêm chủng-19]</v>
      </c>
      <c r="B38" s="144" t="s">
        <v>394</v>
      </c>
      <c r="C38" s="139" t="s">
        <v>395</v>
      </c>
      <c r="D38" s="141" t="s">
        <v>396</v>
      </c>
      <c r="E38" s="139"/>
      <c r="F38" s="139"/>
      <c r="G38" s="139"/>
      <c r="H38" s="141"/>
    </row>
    <row r="39" spans="1:8" ht="31.5">
      <c r="A39" s="139" t="str">
        <f>IF(OR(B39&lt;&gt;"",D39&lt;&gt;""),"["&amp;TEXT($B$2,"##")&amp;"-"&amp;TEXT(ROW()-19,"##")&amp;"]","")</f>
        <v>[Quản lý tiêm chủng-20]</v>
      </c>
      <c r="B39" s="144" t="s">
        <v>654</v>
      </c>
      <c r="C39" s="139" t="s">
        <v>397</v>
      </c>
      <c r="D39" s="141" t="s">
        <v>653</v>
      </c>
      <c r="E39" s="139"/>
      <c r="F39" s="139"/>
      <c r="G39" s="139"/>
      <c r="H39" s="141"/>
    </row>
    <row r="40" spans="1:8" ht="15.75">
      <c r="A40" s="136"/>
      <c r="B40" s="136" t="s">
        <v>398</v>
      </c>
      <c r="C40" s="136"/>
      <c r="D40" s="136"/>
      <c r="E40" s="136"/>
      <c r="F40" s="136"/>
      <c r="G40" s="136"/>
      <c r="H40" s="136"/>
    </row>
    <row r="41" spans="1:8" ht="78.75">
      <c r="A41" s="139" t="str">
        <f>IF(OR(B41&lt;&gt;"",D41&lt;&gt;""),"["&amp;TEXT($B$2,"##")&amp;"-"&amp;TEXT(ROW()-20,"##")&amp;"]","")</f>
        <v>[Quản lý tiêm chủng-21]</v>
      </c>
      <c r="B41" s="143" t="s">
        <v>399</v>
      </c>
      <c r="C41" s="61" t="s">
        <v>655</v>
      </c>
      <c r="D41" s="143" t="s">
        <v>400</v>
      </c>
      <c r="E41" s="139"/>
      <c r="F41" s="139"/>
      <c r="G41" s="139"/>
      <c r="H41" s="141"/>
    </row>
    <row r="42" spans="1:8" ht="47.25">
      <c r="A42" s="139" t="str">
        <f t="shared" ref="A42:A46" si="0">IF(OR(B42&lt;&gt;"",D42&lt;&gt;""),"["&amp;TEXT($B$2,"##")&amp;"-"&amp;TEXT(ROW()-20,"##")&amp;"]","")</f>
        <v>[Quản lý tiêm chủng-22]</v>
      </c>
      <c r="B42" s="143" t="s">
        <v>401</v>
      </c>
      <c r="C42" s="61" t="s">
        <v>402</v>
      </c>
      <c r="D42" s="143" t="s">
        <v>656</v>
      </c>
      <c r="E42" s="139"/>
      <c r="F42" s="139"/>
      <c r="G42" s="139"/>
      <c r="H42" s="141"/>
    </row>
    <row r="43" spans="1:8" ht="63">
      <c r="A43" s="139" t="str">
        <f t="shared" si="0"/>
        <v>[Quản lý tiêm chủng-23]</v>
      </c>
      <c r="B43" s="143" t="s">
        <v>657</v>
      </c>
      <c r="C43" s="61" t="s">
        <v>658</v>
      </c>
      <c r="D43" s="143" t="s">
        <v>659</v>
      </c>
      <c r="E43" s="139"/>
      <c r="F43" s="139"/>
      <c r="G43" s="139"/>
      <c r="H43" s="141"/>
    </row>
    <row r="44" spans="1:8" ht="78.75">
      <c r="A44" s="139" t="str">
        <f t="shared" si="0"/>
        <v>[Quản lý tiêm chủng-24]</v>
      </c>
      <c r="B44" s="143" t="s">
        <v>404</v>
      </c>
      <c r="C44" s="61" t="s">
        <v>405</v>
      </c>
      <c r="D44" s="143" t="s">
        <v>660</v>
      </c>
      <c r="E44" s="139"/>
      <c r="F44" s="139"/>
      <c r="G44" s="139"/>
      <c r="H44" s="141"/>
    </row>
    <row r="45" spans="1:8" ht="63">
      <c r="A45" s="139" t="str">
        <f>IF(OR(B45&lt;&gt;"",D45&lt;&gt;""),"["&amp;TEXT($B$2,"##")&amp;"-"&amp;TEXT(ROW()-20,"##")&amp;"]","")</f>
        <v>[Quản lý tiêm chủng-25]</v>
      </c>
      <c r="B45" s="143" t="s">
        <v>231</v>
      </c>
      <c r="C45" s="61" t="s">
        <v>232</v>
      </c>
      <c r="D45" s="143" t="s">
        <v>400</v>
      </c>
      <c r="E45" s="139"/>
      <c r="F45" s="139"/>
      <c r="G45" s="139"/>
      <c r="H45" s="141"/>
    </row>
    <row r="46" spans="1:8" ht="47.25">
      <c r="A46" s="139" t="str">
        <f t="shared" si="0"/>
        <v>[Quản lý tiêm chủng-26]</v>
      </c>
      <c r="B46" s="143" t="s">
        <v>231</v>
      </c>
      <c r="C46" s="61" t="s">
        <v>232</v>
      </c>
      <c r="D46" s="143" t="s">
        <v>403</v>
      </c>
      <c r="E46" s="139" t="s">
        <v>407</v>
      </c>
      <c r="F46" s="139"/>
      <c r="G46" s="139"/>
      <c r="H46" s="141"/>
    </row>
    <row r="47" spans="1:8" ht="15.75">
      <c r="A47" s="136"/>
      <c r="B47" s="136" t="s">
        <v>408</v>
      </c>
      <c r="C47" s="136"/>
      <c r="D47" s="136"/>
      <c r="E47" s="136"/>
      <c r="F47" s="136"/>
      <c r="G47" s="136"/>
      <c r="H47" s="136"/>
    </row>
    <row r="48" spans="1:8" ht="31.5">
      <c r="A48" s="137" t="str">
        <f>IF(OR(B48&lt;&gt;"",D48&lt;&gt;""),"["&amp;TEXT($B$2,"##")&amp;"-"&amp;TEXT(ROW()-21,"##")&amp;"]","")</f>
        <v>[Quản lý tiêm chủng-27]</v>
      </c>
      <c r="B48" s="137" t="s">
        <v>344</v>
      </c>
      <c r="C48" s="137"/>
      <c r="D48" s="138" t="s">
        <v>409</v>
      </c>
      <c r="E48" s="138" t="s">
        <v>41</v>
      </c>
      <c r="F48" s="137"/>
      <c r="G48" s="137"/>
      <c r="H48" s="138"/>
    </row>
    <row r="49" spans="1:8" ht="15.75">
      <c r="A49" s="137" t="str">
        <f t="shared" ref="A49:A56" si="1">IF(OR(B49&lt;&gt;"",D49&lt;&gt;""),"["&amp;TEXT($B$2,"##")&amp;"-"&amp;TEXT(ROW()-21,"##")&amp;"]","")</f>
        <v>[Quản lý tiêm chủng-28]</v>
      </c>
      <c r="B49" s="137" t="s">
        <v>47</v>
      </c>
      <c r="C49" s="139"/>
      <c r="D49" s="138" t="s">
        <v>409</v>
      </c>
      <c r="E49" s="140"/>
      <c r="F49" s="139"/>
      <c r="G49" s="139"/>
      <c r="H49" s="141"/>
    </row>
    <row r="50" spans="1:8" ht="15.75">
      <c r="A50" s="137" t="str">
        <f t="shared" si="1"/>
        <v>[Quản lý tiêm chủng-29]</v>
      </c>
      <c r="B50" s="137" t="s">
        <v>48</v>
      </c>
      <c r="C50" s="139"/>
      <c r="D50" s="138" t="s">
        <v>409</v>
      </c>
      <c r="E50" s="140"/>
      <c r="F50" s="139"/>
      <c r="G50" s="139"/>
      <c r="H50" s="141"/>
    </row>
    <row r="51" spans="1:8" ht="15.75">
      <c r="A51" s="137" t="str">
        <f t="shared" si="1"/>
        <v>[Quản lý tiêm chủng-30]</v>
      </c>
      <c r="B51" s="137" t="s">
        <v>50</v>
      </c>
      <c r="C51" s="139"/>
      <c r="D51" s="138" t="s">
        <v>409</v>
      </c>
      <c r="E51" s="140"/>
      <c r="F51" s="139"/>
      <c r="G51" s="139"/>
      <c r="H51" s="141"/>
    </row>
    <row r="52" spans="1:8" ht="15.75">
      <c r="A52" s="137" t="str">
        <f t="shared" si="1"/>
        <v>[Quản lý tiêm chủng-31]</v>
      </c>
      <c r="B52" s="137" t="s">
        <v>349</v>
      </c>
      <c r="C52" s="139"/>
      <c r="D52" s="138" t="s">
        <v>409</v>
      </c>
      <c r="E52" s="140"/>
      <c r="F52" s="139"/>
      <c r="G52" s="139"/>
      <c r="H52" s="141"/>
    </row>
    <row r="53" spans="1:8" ht="15.75">
      <c r="A53" s="137" t="str">
        <f t="shared" si="1"/>
        <v>[Quản lý tiêm chủng-32]</v>
      </c>
      <c r="B53" s="137" t="s">
        <v>351</v>
      </c>
      <c r="C53" s="139"/>
      <c r="D53" s="138" t="s">
        <v>409</v>
      </c>
      <c r="E53" s="140"/>
      <c r="F53" s="139"/>
      <c r="G53" s="139"/>
      <c r="H53" s="141"/>
    </row>
    <row r="54" spans="1:8" ht="15.75">
      <c r="A54" s="137" t="str">
        <f t="shared" si="1"/>
        <v>[Quản lý tiêm chủng-33]</v>
      </c>
      <c r="B54" s="137" t="s">
        <v>353</v>
      </c>
      <c r="C54" s="139"/>
      <c r="D54" s="138" t="s">
        <v>409</v>
      </c>
      <c r="E54" s="140"/>
      <c r="F54" s="139"/>
      <c r="G54" s="139"/>
      <c r="H54" s="141"/>
    </row>
    <row r="55" spans="1:8" ht="15.75">
      <c r="A55" s="137" t="str">
        <f t="shared" si="1"/>
        <v>[Quản lý tiêm chủng-34]</v>
      </c>
      <c r="B55" s="137" t="s">
        <v>355</v>
      </c>
      <c r="C55" s="139"/>
      <c r="D55" s="138" t="s">
        <v>409</v>
      </c>
      <c r="E55" s="140"/>
      <c r="F55" s="139"/>
      <c r="G55" s="139"/>
      <c r="H55" s="141"/>
    </row>
    <row r="56" spans="1:8" ht="15.75">
      <c r="A56" s="137" t="str">
        <f t="shared" si="1"/>
        <v>[Quản lý tiêm chủng-35]</v>
      </c>
      <c r="B56" s="137" t="s">
        <v>410</v>
      </c>
      <c r="C56" s="139"/>
      <c r="D56" s="138" t="s">
        <v>409</v>
      </c>
      <c r="E56" s="140"/>
      <c r="F56" s="139"/>
      <c r="G56" s="139"/>
      <c r="H56" s="141"/>
    </row>
    <row r="57" spans="1:8" ht="31.5">
      <c r="A57" s="310" t="str">
        <f>IF(OR(B57&lt;&gt;"",D57&lt;&gt;""),"["&amp;TEXT($B$2,"##")&amp;"-"&amp;TEXT(ROW()-21,"##")&amp;"]","")</f>
        <v>[Quản lý tiêm chủng-36]</v>
      </c>
      <c r="B57" s="311" t="s">
        <v>42</v>
      </c>
      <c r="C57" s="139" t="s">
        <v>411</v>
      </c>
      <c r="D57" s="138" t="s">
        <v>412</v>
      </c>
      <c r="E57" s="140"/>
      <c r="F57" s="139"/>
      <c r="G57" s="139"/>
      <c r="H57" s="141"/>
    </row>
    <row r="58" spans="1:8" ht="31.5">
      <c r="A58" s="310"/>
      <c r="B58" s="311"/>
      <c r="C58" s="137" t="s">
        <v>413</v>
      </c>
      <c r="D58" s="138" t="s">
        <v>414</v>
      </c>
      <c r="E58" s="140"/>
      <c r="F58" s="139"/>
      <c r="G58" s="139"/>
      <c r="H58" s="141"/>
    </row>
    <row r="59" spans="1:8" ht="31.5">
      <c r="A59" s="310"/>
      <c r="B59" s="311"/>
      <c r="C59" s="137" t="s">
        <v>54</v>
      </c>
      <c r="D59" s="138" t="s">
        <v>415</v>
      </c>
      <c r="E59" s="140"/>
      <c r="F59" s="139"/>
      <c r="G59" s="139"/>
      <c r="H59" s="141"/>
    </row>
    <row r="60" spans="1:8" ht="31.5">
      <c r="A60" s="310"/>
      <c r="B60" s="311"/>
      <c r="C60" s="137" t="s">
        <v>416</v>
      </c>
      <c r="D60" s="138" t="s">
        <v>417</v>
      </c>
      <c r="E60" s="140"/>
      <c r="F60" s="139"/>
      <c r="G60" s="139"/>
      <c r="H60" s="141"/>
    </row>
    <row r="61" spans="1:8" ht="31.5">
      <c r="A61" s="310"/>
      <c r="B61" s="311"/>
      <c r="C61" s="137" t="s">
        <v>418</v>
      </c>
      <c r="D61" s="138" t="s">
        <v>419</v>
      </c>
      <c r="E61" s="140"/>
      <c r="F61" s="139"/>
      <c r="G61" s="139"/>
      <c r="H61" s="141"/>
    </row>
    <row r="62" spans="1:8" ht="31.5">
      <c r="A62" s="139" t="str">
        <f>IF(OR(B62&lt;&gt;"",D62&lt;&gt;""),"["&amp;TEXT($B$2,"##")&amp;"-"&amp;TEXT(ROW()-21,"##")&amp;"]","")</f>
        <v>[Quản lý tiêm chủng-41]</v>
      </c>
      <c r="B62" s="137" t="s">
        <v>420</v>
      </c>
      <c r="C62" s="139"/>
      <c r="D62" s="138" t="s">
        <v>421</v>
      </c>
      <c r="E62" s="140"/>
      <c r="F62" s="139"/>
      <c r="G62" s="139"/>
      <c r="H62" s="141"/>
    </row>
    <row r="63" spans="1:8" ht="31.5">
      <c r="A63" s="139" t="str">
        <f>IF(OR(B63&lt;&gt;"",D63&lt;&gt;""),"["&amp;TEXT($B$2,"##")&amp;"-"&amp;TEXT(ROW()-21,"##")&amp;"]","")</f>
        <v>[Quản lý tiêm chủng-42]</v>
      </c>
      <c r="B63" s="137" t="s">
        <v>422</v>
      </c>
      <c r="C63" s="139"/>
      <c r="D63" s="138" t="s">
        <v>421</v>
      </c>
      <c r="E63" s="140"/>
      <c r="F63" s="139"/>
      <c r="G63" s="139"/>
      <c r="H63" s="141"/>
    </row>
    <row r="64" spans="1:8" ht="15.75">
      <c r="A64" s="136"/>
      <c r="B64" s="136" t="s">
        <v>423</v>
      </c>
      <c r="C64" s="136"/>
      <c r="D64" s="136"/>
      <c r="E64" s="136"/>
      <c r="F64" s="136"/>
      <c r="G64" s="136"/>
      <c r="H64" s="136"/>
    </row>
    <row r="65" spans="1:8" ht="47.25">
      <c r="A65" s="139" t="str">
        <f>IF(OR(B65&lt;&gt;"",D65&lt;&gt;""),"["&amp;TEXT($B$2,"##")&amp;"-"&amp;TEXT(ROW()-22,"##")&amp;"]","")</f>
        <v>[Quản lý tiêm chủng-43]</v>
      </c>
      <c r="B65" s="144" t="s">
        <v>424</v>
      </c>
      <c r="C65" s="139" t="s">
        <v>425</v>
      </c>
      <c r="D65" s="141" t="s">
        <v>426</v>
      </c>
      <c r="E65" s="139"/>
      <c r="F65" s="139"/>
      <c r="G65" s="139"/>
      <c r="H65" s="141"/>
    </row>
    <row r="66" spans="1:8" ht="47.25">
      <c r="A66" s="139" t="str">
        <f t="shared" ref="A66:A75" si="2">IF(OR(B66&lt;&gt;"",D66&lt;&gt;""),"["&amp;TEXT($B$2,"##")&amp;"-"&amp;TEXT(ROW()-22,"##")&amp;"]","")</f>
        <v>[Quản lý tiêm chủng-44]</v>
      </c>
      <c r="B66" s="144" t="s">
        <v>666</v>
      </c>
      <c r="C66" s="139" t="s">
        <v>427</v>
      </c>
      <c r="D66" s="141" t="s">
        <v>428</v>
      </c>
      <c r="E66" s="139"/>
      <c r="F66" s="139"/>
      <c r="G66" s="139"/>
      <c r="H66" s="141"/>
    </row>
    <row r="67" spans="1:8" ht="47.25">
      <c r="A67" s="139" t="str">
        <f t="shared" si="2"/>
        <v>[Quản lý tiêm chủng-45]</v>
      </c>
      <c r="B67" s="144" t="s">
        <v>667</v>
      </c>
      <c r="C67" s="139" t="s">
        <v>427</v>
      </c>
      <c r="D67" s="141" t="s">
        <v>665</v>
      </c>
      <c r="E67" s="139"/>
      <c r="F67" s="139"/>
      <c r="G67" s="139"/>
      <c r="H67" s="141"/>
    </row>
    <row r="68" spans="1:8" ht="31.5">
      <c r="A68" s="139" t="str">
        <f t="shared" si="2"/>
        <v>[Quản lý tiêm chủng-46]</v>
      </c>
      <c r="B68" s="144" t="s">
        <v>429</v>
      </c>
      <c r="C68" s="139" t="s">
        <v>430</v>
      </c>
      <c r="D68" s="141" t="s">
        <v>428</v>
      </c>
      <c r="E68" s="139"/>
      <c r="F68" s="139"/>
      <c r="G68" s="139"/>
      <c r="H68" s="141"/>
    </row>
    <row r="69" spans="1:8" ht="47.25">
      <c r="A69" s="139" t="str">
        <f t="shared" si="2"/>
        <v>[Quản lý tiêm chủng-47]</v>
      </c>
      <c r="B69" s="144" t="s">
        <v>661</v>
      </c>
      <c r="C69" s="139" t="s">
        <v>430</v>
      </c>
      <c r="D69" s="141" t="s">
        <v>652</v>
      </c>
      <c r="E69" s="139" t="s">
        <v>431</v>
      </c>
      <c r="F69" s="139"/>
      <c r="G69" s="139"/>
      <c r="H69" s="141"/>
    </row>
    <row r="70" spans="1:8" ht="63">
      <c r="A70" s="139" t="str">
        <f t="shared" si="2"/>
        <v>[Quản lý tiêm chủng-48]</v>
      </c>
      <c r="B70" s="144" t="s">
        <v>432</v>
      </c>
      <c r="C70" s="139" t="s">
        <v>433</v>
      </c>
      <c r="D70" s="141" t="s">
        <v>434</v>
      </c>
      <c r="E70" s="139"/>
      <c r="F70" s="139"/>
      <c r="G70" s="139"/>
      <c r="H70" s="141"/>
    </row>
    <row r="71" spans="1:8" ht="63">
      <c r="A71" s="139" t="str">
        <f t="shared" si="2"/>
        <v>[Quản lý tiêm chủng-49]</v>
      </c>
      <c r="B71" s="144" t="s">
        <v>662</v>
      </c>
      <c r="C71" s="139" t="s">
        <v>435</v>
      </c>
      <c r="D71" s="141" t="s">
        <v>663</v>
      </c>
      <c r="E71" s="139"/>
      <c r="F71" s="139"/>
      <c r="G71" s="139"/>
      <c r="H71" s="141"/>
    </row>
    <row r="72" spans="1:8" ht="63">
      <c r="A72" s="139" t="str">
        <f t="shared" si="2"/>
        <v>[Quản lý tiêm chủng-50]</v>
      </c>
      <c r="B72" s="144" t="s">
        <v>436</v>
      </c>
      <c r="C72" s="139" t="s">
        <v>433</v>
      </c>
      <c r="D72" s="141" t="s">
        <v>664</v>
      </c>
      <c r="E72" s="139"/>
      <c r="F72" s="139"/>
      <c r="G72" s="139"/>
      <c r="H72" s="141"/>
    </row>
    <row r="73" spans="1:8" ht="47.25">
      <c r="A73" s="139" t="str">
        <f t="shared" si="2"/>
        <v>[Quản lý tiêm chủng-51]</v>
      </c>
      <c r="B73" s="144" t="s">
        <v>437</v>
      </c>
      <c r="C73" s="139" t="s">
        <v>438</v>
      </c>
      <c r="D73" s="141" t="s">
        <v>434</v>
      </c>
      <c r="E73" s="139"/>
      <c r="F73" s="139"/>
      <c r="G73" s="139"/>
      <c r="H73" s="141"/>
    </row>
    <row r="74" spans="1:8" ht="31.5">
      <c r="A74" s="139" t="str">
        <f t="shared" si="2"/>
        <v>[Quản lý tiêm chủng-52]</v>
      </c>
      <c r="B74" s="144" t="s">
        <v>437</v>
      </c>
      <c r="C74" s="139" t="s">
        <v>438</v>
      </c>
      <c r="D74" s="141" t="s">
        <v>663</v>
      </c>
      <c r="E74" s="139" t="s">
        <v>439</v>
      </c>
      <c r="F74" s="139"/>
      <c r="G74" s="139"/>
      <c r="H74" s="141"/>
    </row>
    <row r="75" spans="1:8" ht="47.25">
      <c r="A75" s="139" t="str">
        <f t="shared" si="2"/>
        <v>[Quản lý tiêm chủng-53]</v>
      </c>
      <c r="B75" s="144" t="s">
        <v>437</v>
      </c>
      <c r="C75" s="139" t="s">
        <v>438</v>
      </c>
      <c r="D75" s="141" t="s">
        <v>434</v>
      </c>
      <c r="E75" s="139" t="s">
        <v>440</v>
      </c>
      <c r="F75" s="139"/>
      <c r="G75" s="139"/>
      <c r="H75" s="141"/>
    </row>
    <row r="76" spans="1:8" ht="15.75">
      <c r="A76" s="136"/>
      <c r="B76" s="136" t="s">
        <v>686</v>
      </c>
      <c r="C76" s="136"/>
      <c r="D76" s="136"/>
      <c r="E76" s="136"/>
      <c r="F76" s="136"/>
      <c r="G76" s="136"/>
      <c r="H76" s="136"/>
    </row>
    <row r="77" spans="1:8" ht="15.75">
      <c r="A77" s="254" t="str">
        <f t="shared" ref="A77:A78" si="3">IF(OR(B77&lt;&gt;"",D77&lt;&gt;""),"["&amp;TEXT($B$2,"##")&amp;"-"&amp;TEXT(ROW()-21,"##")&amp;"]","")</f>
        <v>[Quản lý tiêm chủng-56]</v>
      </c>
      <c r="B77" s="254" t="s">
        <v>355</v>
      </c>
      <c r="C77" s="253"/>
      <c r="D77" s="138" t="s">
        <v>409</v>
      </c>
      <c r="E77" s="140"/>
      <c r="F77" s="253"/>
      <c r="G77" s="253"/>
      <c r="H77" s="141"/>
    </row>
    <row r="78" spans="1:8" ht="15.75">
      <c r="A78" s="254" t="str">
        <f t="shared" si="3"/>
        <v>[Quản lý tiêm chủng-57]</v>
      </c>
      <c r="B78" s="254" t="s">
        <v>410</v>
      </c>
      <c r="C78" s="253"/>
      <c r="D78" s="138" t="s">
        <v>409</v>
      </c>
      <c r="E78" s="140"/>
      <c r="F78" s="253"/>
      <c r="G78" s="253"/>
      <c r="H78" s="141"/>
    </row>
    <row r="79" spans="1:8" ht="47.25">
      <c r="A79" s="304" t="str">
        <f>IF(OR(B79&lt;&gt;"",D79&lt;&gt;""),"["&amp;TEXT($B$2,"##")&amp;"-"&amp;TEXT(ROW()-21,"##")&amp;"]","")</f>
        <v>[Quản lý tiêm chủng-58]</v>
      </c>
      <c r="B79" s="307" t="s">
        <v>42</v>
      </c>
      <c r="C79" s="253" t="s">
        <v>411</v>
      </c>
      <c r="D79" s="138" t="s">
        <v>671</v>
      </c>
      <c r="E79" s="140"/>
      <c r="F79" s="253"/>
      <c r="G79" s="253"/>
      <c r="H79" s="141"/>
    </row>
    <row r="80" spans="1:8" ht="47.25">
      <c r="A80" s="305"/>
      <c r="B80" s="308"/>
      <c r="C80" s="254" t="s">
        <v>413</v>
      </c>
      <c r="D80" s="138" t="s">
        <v>672</v>
      </c>
      <c r="E80" s="140"/>
      <c r="F80" s="253"/>
      <c r="G80" s="253"/>
      <c r="H80" s="141"/>
    </row>
    <row r="81" spans="1:8" ht="31.5">
      <c r="A81" s="305"/>
      <c r="B81" s="308"/>
      <c r="C81" s="254" t="s">
        <v>54</v>
      </c>
      <c r="D81" s="138" t="s">
        <v>415</v>
      </c>
      <c r="E81" s="140"/>
      <c r="F81" s="253"/>
      <c r="G81" s="253"/>
      <c r="H81" s="141"/>
    </row>
    <row r="82" spans="1:8" ht="47.25">
      <c r="A82" s="305"/>
      <c r="B82" s="308"/>
      <c r="C82" s="254" t="s">
        <v>461</v>
      </c>
      <c r="D82" s="138" t="s">
        <v>462</v>
      </c>
      <c r="E82" s="140"/>
      <c r="F82" s="253"/>
      <c r="G82" s="253"/>
      <c r="H82" s="141"/>
    </row>
    <row r="83" spans="1:8" ht="47.25">
      <c r="A83" s="305"/>
      <c r="B83" s="308"/>
      <c r="C83" s="254" t="s">
        <v>670</v>
      </c>
      <c r="D83" s="138" t="s">
        <v>464</v>
      </c>
      <c r="E83" s="140"/>
      <c r="F83" s="253"/>
      <c r="G83" s="253"/>
      <c r="H83" s="141"/>
    </row>
    <row r="84" spans="1:8" ht="47.25">
      <c r="A84" s="305"/>
      <c r="B84" s="308"/>
      <c r="C84" s="254" t="s">
        <v>465</v>
      </c>
      <c r="D84" s="138" t="s">
        <v>673</v>
      </c>
      <c r="E84" s="140"/>
      <c r="F84" s="253"/>
      <c r="G84" s="253"/>
      <c r="H84" s="141"/>
    </row>
    <row r="85" spans="1:8" ht="47.25">
      <c r="A85" s="306"/>
      <c r="B85" s="309"/>
      <c r="C85" s="254" t="s">
        <v>467</v>
      </c>
      <c r="D85" s="138" t="s">
        <v>468</v>
      </c>
      <c r="E85" s="140"/>
      <c r="F85" s="253"/>
      <c r="G85" s="253"/>
      <c r="H85" s="141"/>
    </row>
    <row r="86" spans="1:8" ht="31.5">
      <c r="A86" s="253" t="str">
        <f>IF(OR(B86&lt;&gt;"",D86&lt;&gt;""),"["&amp;TEXT($B$2,"##")&amp;"-"&amp;TEXT(ROW()-21,"##")&amp;"]","")</f>
        <v>[Quản lý tiêm chủng-65]</v>
      </c>
      <c r="B86" s="254" t="s">
        <v>668</v>
      </c>
      <c r="C86" s="253"/>
      <c r="D86" s="138" t="s">
        <v>421</v>
      </c>
      <c r="E86" s="140"/>
      <c r="F86" s="253"/>
      <c r="G86" s="253"/>
      <c r="H86" s="141"/>
    </row>
    <row r="87" spans="1:8" ht="15.75">
      <c r="A87" s="253" t="str">
        <f>IF(OR(B87&lt;&gt;"",D87&lt;C92&gt;""),"["&amp;TEXT($B$2,"##")&amp;"-"&amp;TEXT(ROW()-21,"##")&amp;"]","")</f>
        <v>[Quản lý tiêm chủng-66]</v>
      </c>
      <c r="B87" s="254" t="s">
        <v>669</v>
      </c>
      <c r="C87" s="253"/>
      <c r="D87" s="138"/>
      <c r="E87" s="140"/>
      <c r="F87" s="253"/>
      <c r="G87" s="253"/>
      <c r="H87" s="141"/>
    </row>
    <row r="88" spans="1:8" ht="31.5">
      <c r="A88" s="253" t="str">
        <f>IF(OR(B88&lt;&gt;"",D88&lt;&gt;""),"["&amp;TEXT($B$2,"##")&amp;"-"&amp;TEXT(ROW()-21,"##")&amp;"]","")</f>
        <v>[Quản lý tiêm chủng-67]</v>
      </c>
      <c r="B88" s="254" t="s">
        <v>422</v>
      </c>
      <c r="C88" s="253"/>
      <c r="D88" s="138" t="s">
        <v>421</v>
      </c>
      <c r="E88" s="140"/>
      <c r="F88" s="253"/>
      <c r="G88" s="253"/>
      <c r="H88" s="141"/>
    </row>
    <row r="89" spans="1:8" ht="15.75">
      <c r="A89" s="136"/>
      <c r="B89" s="136" t="s">
        <v>687</v>
      </c>
      <c r="C89" s="136"/>
      <c r="D89" s="136"/>
      <c r="E89" s="136"/>
      <c r="F89" s="136"/>
      <c r="G89" s="136"/>
      <c r="H89" s="136"/>
    </row>
    <row r="90" spans="1:8" ht="63">
      <c r="A90" s="253" t="str">
        <f>IF(OR(B90&lt;&gt;"",D90&lt;&gt;""),"["&amp;TEXT($B$2,"##")&amp;"-"&amp;TEXT(ROW()-22,"##")&amp;"]","")</f>
        <v>[Quản lý tiêm chủng-68]</v>
      </c>
      <c r="B90" s="144" t="s">
        <v>674</v>
      </c>
      <c r="C90" s="253" t="s">
        <v>675</v>
      </c>
      <c r="D90" s="141" t="s">
        <v>676</v>
      </c>
      <c r="E90" s="253"/>
      <c r="F90" s="253"/>
      <c r="G90" s="253"/>
      <c r="H90" s="141"/>
    </row>
    <row r="91" spans="1:8" ht="63">
      <c r="A91" s="253" t="str">
        <f t="shared" ref="A91:A100" si="4">IF(OR(B91&lt;&gt;"",D91&lt;&gt;""),"["&amp;TEXT($B$2,"##")&amp;"-"&amp;TEXT(ROW()-22,"##")&amp;"]","")</f>
        <v>[Quản lý tiêm chủng-69]</v>
      </c>
      <c r="B91" s="144" t="s">
        <v>677</v>
      </c>
      <c r="C91" s="253" t="s">
        <v>678</v>
      </c>
      <c r="D91" s="141" t="s">
        <v>679</v>
      </c>
      <c r="E91" s="253"/>
      <c r="F91" s="253"/>
      <c r="G91" s="253"/>
      <c r="H91" s="141"/>
    </row>
    <row r="92" spans="1:8" ht="47.25">
      <c r="A92" s="253" t="str">
        <f t="shared" si="4"/>
        <v>[Quản lý tiêm chủng-70]</v>
      </c>
      <c r="B92" s="144" t="s">
        <v>680</v>
      </c>
      <c r="C92" s="253" t="s">
        <v>678</v>
      </c>
      <c r="D92" s="141" t="s">
        <v>681</v>
      </c>
      <c r="E92" s="253"/>
      <c r="F92" s="253"/>
      <c r="G92" s="253"/>
      <c r="H92" s="141"/>
    </row>
    <row r="93" spans="1:8" ht="47.25">
      <c r="A93" s="253" t="str">
        <f t="shared" si="4"/>
        <v>[Quản lý tiêm chủng-71]</v>
      </c>
      <c r="B93" s="144" t="s">
        <v>429</v>
      </c>
      <c r="C93" s="253" t="s">
        <v>430</v>
      </c>
      <c r="D93" s="141" t="s">
        <v>682</v>
      </c>
      <c r="E93" s="253"/>
      <c r="F93" s="253"/>
      <c r="G93" s="253"/>
      <c r="H93" s="141"/>
    </row>
    <row r="94" spans="1:8" ht="47.25">
      <c r="A94" s="253" t="str">
        <f t="shared" si="4"/>
        <v>[Quản lý tiêm chủng-72]</v>
      </c>
      <c r="B94" s="144" t="s">
        <v>661</v>
      </c>
      <c r="C94" s="253" t="s">
        <v>430</v>
      </c>
      <c r="D94" s="141" t="s">
        <v>652</v>
      </c>
      <c r="E94" s="253" t="s">
        <v>683</v>
      </c>
      <c r="F94" s="253"/>
      <c r="G94" s="253"/>
      <c r="H94" s="141"/>
    </row>
    <row r="95" spans="1:8" ht="63">
      <c r="A95" s="253" t="str">
        <f t="shared" si="4"/>
        <v>[Quản lý tiêm chủng-73]</v>
      </c>
      <c r="B95" s="144" t="s">
        <v>432</v>
      </c>
      <c r="C95" s="253" t="s">
        <v>433</v>
      </c>
      <c r="D95" s="141" t="s">
        <v>684</v>
      </c>
      <c r="E95" s="253"/>
      <c r="F95" s="253"/>
      <c r="G95" s="253"/>
      <c r="H95" s="141"/>
    </row>
    <row r="96" spans="1:8" ht="63">
      <c r="A96" s="253" t="str">
        <f t="shared" si="4"/>
        <v>[Quản lý tiêm chủng-74]</v>
      </c>
      <c r="B96" s="144" t="s">
        <v>662</v>
      </c>
      <c r="C96" s="253" t="s">
        <v>435</v>
      </c>
      <c r="D96" s="141" t="s">
        <v>685</v>
      </c>
      <c r="E96" s="253"/>
      <c r="F96" s="253"/>
      <c r="G96" s="253"/>
      <c r="H96" s="141"/>
    </row>
    <row r="97" spans="1:8" ht="63">
      <c r="A97" s="253" t="str">
        <f t="shared" si="4"/>
        <v>[Quản lý tiêm chủng-75]</v>
      </c>
      <c r="B97" s="144" t="s">
        <v>436</v>
      </c>
      <c r="C97" s="253" t="s">
        <v>433</v>
      </c>
      <c r="D97" s="141" t="s">
        <v>664</v>
      </c>
      <c r="E97" s="253"/>
      <c r="F97" s="253"/>
      <c r="G97" s="253"/>
      <c r="H97" s="141"/>
    </row>
    <row r="98" spans="1:8" ht="47.25">
      <c r="A98" s="253" t="str">
        <f t="shared" si="4"/>
        <v>[Quản lý tiêm chủng-76]</v>
      </c>
      <c r="B98" s="144" t="s">
        <v>437</v>
      </c>
      <c r="C98" s="253" t="s">
        <v>438</v>
      </c>
      <c r="D98" s="141" t="s">
        <v>684</v>
      </c>
      <c r="E98" s="253"/>
      <c r="F98" s="253"/>
      <c r="G98" s="253"/>
      <c r="H98" s="141"/>
    </row>
    <row r="99" spans="1:8" ht="31.5">
      <c r="A99" s="253" t="str">
        <f t="shared" si="4"/>
        <v>[Quản lý tiêm chủng-77]</v>
      </c>
      <c r="B99" s="144" t="s">
        <v>437</v>
      </c>
      <c r="C99" s="253" t="s">
        <v>438</v>
      </c>
      <c r="D99" s="141" t="s">
        <v>685</v>
      </c>
      <c r="E99" s="253" t="s">
        <v>439</v>
      </c>
      <c r="F99" s="253"/>
      <c r="G99" s="253"/>
      <c r="H99" s="141"/>
    </row>
    <row r="100" spans="1:8" ht="47.25">
      <c r="A100" s="253" t="str">
        <f t="shared" si="4"/>
        <v>[Quản lý tiêm chủng-78]</v>
      </c>
      <c r="B100" s="144" t="s">
        <v>437</v>
      </c>
      <c r="C100" s="253" t="s">
        <v>438</v>
      </c>
      <c r="D100" s="141" t="s">
        <v>664</v>
      </c>
      <c r="E100" s="253" t="s">
        <v>440</v>
      </c>
      <c r="F100" s="253"/>
      <c r="G100" s="253"/>
      <c r="H100" s="141"/>
    </row>
  </sheetData>
  <mergeCells count="11">
    <mergeCell ref="A79:A85"/>
    <mergeCell ref="B79:B85"/>
    <mergeCell ref="A57:A61"/>
    <mergeCell ref="B57:B61"/>
    <mergeCell ref="B2:F2"/>
    <mergeCell ref="B3:F3"/>
    <mergeCell ref="B4:F4"/>
    <mergeCell ref="E5:F5"/>
    <mergeCell ref="E6:F6"/>
    <mergeCell ref="A19:A27"/>
    <mergeCell ref="B19:B27"/>
  </mergeCells>
  <dataValidations count="1">
    <dataValidation type="list" allowBlank="1" showErrorMessage="1" sqref="F2:F3 F7:F100">
      <formula1>$J$2:$J$6</formula1>
      <formula2>0</formula2>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25"/>
  <sheetViews>
    <sheetView topLeftCell="A82" workbookViewId="0">
      <selection activeCell="C128" sqref="C128"/>
    </sheetView>
  </sheetViews>
  <sheetFormatPr defaultRowHeight="15"/>
  <cols>
    <col min="1" max="16384" width="9.140625" style="212"/>
  </cols>
  <sheetData>
    <row r="2" spans="3:3">
      <c r="C2" s="212" t="s">
        <v>523</v>
      </c>
    </row>
    <row r="26" spans="3:3">
      <c r="C26" s="212" t="s">
        <v>522</v>
      </c>
    </row>
    <row r="44" spans="3:3">
      <c r="C44" s="212" t="s">
        <v>524</v>
      </c>
    </row>
    <row r="63" spans="2:2">
      <c r="B63" s="212" t="s">
        <v>525</v>
      </c>
    </row>
    <row r="65" spans="3:3">
      <c r="C65" s="212" t="s">
        <v>525</v>
      </c>
    </row>
    <row r="95" spans="3:3">
      <c r="C95" s="212" t="s">
        <v>526</v>
      </c>
    </row>
    <row r="125" spans="3:3">
      <c r="C125" s="212" t="s">
        <v>527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H68"/>
  <sheetViews>
    <sheetView workbookViewId="0">
      <pane ySplit="8" topLeftCell="A12" activePane="bottomLeft" state="frozenSplit"/>
      <selection pane="bottomLeft" activeCell="C60" sqref="C60"/>
    </sheetView>
  </sheetViews>
  <sheetFormatPr defaultRowHeight="15"/>
  <cols>
    <col min="1" max="1" width="26.85546875" customWidth="1"/>
    <col min="2" max="2" width="26.42578125" customWidth="1"/>
    <col min="3" max="3" width="26.85546875" customWidth="1"/>
    <col min="4" max="4" width="29.7109375" customWidth="1"/>
    <col min="5" max="5" width="24.28515625" customWidth="1"/>
  </cols>
  <sheetData>
    <row r="2" spans="1:8">
      <c r="A2" s="145" t="s">
        <v>24</v>
      </c>
      <c r="B2" s="301" t="s">
        <v>441</v>
      </c>
      <c r="C2" s="301"/>
      <c r="D2" s="301"/>
      <c r="E2" s="301"/>
      <c r="F2" s="301"/>
      <c r="G2" s="119"/>
      <c r="H2" s="120"/>
    </row>
    <row r="3" spans="1:8">
      <c r="A3" s="145" t="s">
        <v>25</v>
      </c>
      <c r="B3" s="301" t="s">
        <v>442</v>
      </c>
      <c r="C3" s="301"/>
      <c r="D3" s="301"/>
      <c r="E3" s="301"/>
      <c r="F3" s="301"/>
      <c r="G3" s="119"/>
      <c r="H3" s="120"/>
    </row>
    <row r="4" spans="1:8">
      <c r="A4" s="145" t="s">
        <v>26</v>
      </c>
      <c r="B4" s="301" t="s">
        <v>214</v>
      </c>
      <c r="C4" s="301"/>
      <c r="D4" s="301"/>
      <c r="E4" s="301"/>
      <c r="F4" s="301"/>
      <c r="G4" s="119"/>
      <c r="H4" s="120"/>
    </row>
    <row r="5" spans="1:8">
      <c r="A5" s="146" t="s">
        <v>27</v>
      </c>
      <c r="B5" s="147" t="s">
        <v>28</v>
      </c>
      <c r="C5" s="147" t="s">
        <v>29</v>
      </c>
      <c r="D5" s="147" t="s">
        <v>30</v>
      </c>
      <c r="E5" s="302" t="s">
        <v>31</v>
      </c>
      <c r="F5" s="302"/>
      <c r="G5" s="121"/>
      <c r="H5" s="121"/>
    </row>
    <row r="6" spans="1:8">
      <c r="A6" s="148">
        <f>COUNTIF(F10:F999,"Pass")</f>
        <v>0</v>
      </c>
      <c r="B6" s="148">
        <f>COUNTIF(F10:F999,"Fail")</f>
        <v>0</v>
      </c>
      <c r="C6" s="148">
        <f>E6-D6-B6-A6</f>
        <v>4</v>
      </c>
      <c r="D6" s="148">
        <f>COUNTIF(F$10:F$999,"N/A")</f>
        <v>0</v>
      </c>
      <c r="E6" s="303">
        <f>COUNTA(A10:A999)</f>
        <v>4</v>
      </c>
      <c r="F6" s="303"/>
      <c r="G6" s="121"/>
      <c r="H6" s="121"/>
    </row>
    <row r="7" spans="1:8">
      <c r="A7" s="122"/>
      <c r="B7" s="122"/>
      <c r="C7" s="122"/>
      <c r="D7" s="123"/>
      <c r="E7" s="123"/>
      <c r="F7" s="121"/>
      <c r="G7" s="121"/>
      <c r="H7" s="121"/>
    </row>
    <row r="8" spans="1:8" ht="31.5">
      <c r="A8" s="124" t="s">
        <v>32</v>
      </c>
      <c r="B8" s="124" t="s">
        <v>33</v>
      </c>
      <c r="C8" s="124" t="s">
        <v>34</v>
      </c>
      <c r="D8" s="124" t="s">
        <v>35</v>
      </c>
      <c r="E8" s="125" t="s">
        <v>36</v>
      </c>
      <c r="F8" s="125" t="s">
        <v>37</v>
      </c>
      <c r="G8" s="125" t="s">
        <v>38</v>
      </c>
      <c r="H8" s="124" t="s">
        <v>39</v>
      </c>
    </row>
    <row r="9" spans="1:8" ht="15.75" customHeight="1">
      <c r="A9" s="160"/>
      <c r="B9" s="318" t="s">
        <v>443</v>
      </c>
      <c r="C9" s="318"/>
      <c r="D9" s="318"/>
      <c r="E9" s="318"/>
      <c r="F9" s="318"/>
      <c r="G9" s="318"/>
      <c r="H9" s="319"/>
    </row>
    <row r="10" spans="1:8" ht="31.5">
      <c r="A10" s="132" t="str">
        <f>IF(OR(B10&lt;&gt;"",D10&lt;&gt;""),"["&amp;TEXT($B$2,"##")&amp;"-"&amp;TEXT(ROW()-10,"##")&amp;"]","")</f>
        <v>[Quản lý tiêm chủng (Dành cho khách hàng)-]</v>
      </c>
      <c r="B10" s="161" t="s">
        <v>444</v>
      </c>
      <c r="C10" s="151"/>
      <c r="D10" s="152" t="s">
        <v>218</v>
      </c>
      <c r="E10" s="153" t="s">
        <v>41</v>
      </c>
      <c r="F10" s="91"/>
      <c r="G10" s="91"/>
      <c r="H10" s="130"/>
    </row>
    <row r="11" spans="1:8" ht="31.5">
      <c r="A11" s="133"/>
      <c r="B11" s="162"/>
      <c r="C11" s="154" t="s">
        <v>361</v>
      </c>
      <c r="D11" s="155" t="s">
        <v>445</v>
      </c>
      <c r="E11" s="153"/>
      <c r="F11" s="91"/>
      <c r="G11" s="91"/>
      <c r="H11" s="130"/>
    </row>
    <row r="12" spans="1:8" ht="31.5">
      <c r="A12" s="133"/>
      <c r="B12" s="162"/>
      <c r="C12" s="154" t="s">
        <v>54</v>
      </c>
      <c r="D12" s="152" t="s">
        <v>446</v>
      </c>
      <c r="E12" s="153"/>
      <c r="F12" s="91"/>
      <c r="G12" s="91"/>
      <c r="H12" s="130"/>
    </row>
    <row r="13" spans="1:8" ht="31.5">
      <c r="A13" s="133"/>
      <c r="B13" s="162"/>
      <c r="C13" s="154" t="s">
        <v>447</v>
      </c>
      <c r="D13" s="152" t="s">
        <v>448</v>
      </c>
      <c r="E13" s="153"/>
      <c r="F13" s="91"/>
      <c r="G13" s="91"/>
      <c r="H13" s="130"/>
    </row>
    <row r="14" spans="1:8" ht="31.5">
      <c r="A14" s="133"/>
      <c r="B14" s="162"/>
      <c r="C14" s="154" t="s">
        <v>449</v>
      </c>
      <c r="D14" s="152" t="s">
        <v>450</v>
      </c>
      <c r="E14" s="153"/>
      <c r="F14" s="91"/>
      <c r="G14" s="91"/>
      <c r="H14" s="130"/>
    </row>
    <row r="15" spans="1:8" ht="15.75">
      <c r="A15" s="134"/>
      <c r="B15" s="163"/>
      <c r="C15" s="154" t="s">
        <v>451</v>
      </c>
      <c r="D15" s="152" t="s">
        <v>223</v>
      </c>
      <c r="E15" s="153"/>
      <c r="F15" s="91"/>
      <c r="G15" s="91"/>
      <c r="H15" s="130"/>
    </row>
    <row r="16" spans="1:8" ht="22.5" customHeight="1">
      <c r="A16" s="150"/>
      <c r="B16" s="320" t="s">
        <v>452</v>
      </c>
      <c r="C16" s="318"/>
      <c r="D16" s="318"/>
      <c r="E16" s="318"/>
      <c r="F16" s="318"/>
      <c r="G16" s="318"/>
      <c r="H16" s="319"/>
    </row>
    <row r="17" spans="1:8" ht="31.5">
      <c r="A17" s="91" t="str">
        <f>IF(OR(B17&lt;&gt;"",D17&lt;&gt;""),"["&amp;TEXT($B$2,"##")&amp;"-"&amp;TEXT(ROW()-16,"##")&amp;"]","")</f>
        <v>[Quản lý tiêm chủng (Dành cho khách hàng)-1]</v>
      </c>
      <c r="B17" s="91" t="s">
        <v>453</v>
      </c>
      <c r="C17" s="91" t="s">
        <v>454</v>
      </c>
      <c r="D17" s="91" t="s">
        <v>455</v>
      </c>
      <c r="E17" s="91"/>
      <c r="F17" s="91"/>
      <c r="G17" s="91"/>
      <c r="H17" s="130"/>
    </row>
    <row r="18" spans="1:8" ht="31.5">
      <c r="A18" s="91" t="str">
        <f>IF(OR(B18&lt;&gt;"",D18&lt;&gt;""),"["&amp;TEXT($B$2,"##")&amp;"-"&amp;TEXT(ROW()-16,"##")&amp;"]","")</f>
        <v>[Quản lý tiêm chủng (Dành cho khách hàng)-2]</v>
      </c>
      <c r="B18" s="91" t="s">
        <v>456</v>
      </c>
      <c r="C18" s="91" t="s">
        <v>457</v>
      </c>
      <c r="D18" s="91" t="s">
        <v>455</v>
      </c>
      <c r="E18" s="91"/>
      <c r="F18" s="91"/>
      <c r="G18" s="156"/>
      <c r="H18" s="156"/>
    </row>
    <row r="19" spans="1:8" ht="15.75">
      <c r="A19" s="149"/>
      <c r="B19" s="312" t="s">
        <v>458</v>
      </c>
      <c r="C19" s="313"/>
      <c r="D19" s="313"/>
      <c r="E19" s="313"/>
      <c r="F19" s="313"/>
      <c r="G19" s="313"/>
      <c r="H19" s="314"/>
    </row>
    <row r="20" spans="1:8" ht="31.5">
      <c r="A20" s="298" t="str">
        <f>IF(OR(B18&lt;&gt;"",D18&lt;&gt;""),"["&amp;TEXT($B$2,"##")&amp;"-"&amp;TEXT(ROW()-17,"##")&amp;"]","")</f>
        <v>[Quản lý tiêm chủng (Dành cho khách hàng)-3]</v>
      </c>
      <c r="B20" s="315" t="s">
        <v>444</v>
      </c>
      <c r="C20" s="154"/>
      <c r="D20" s="152" t="s">
        <v>218</v>
      </c>
      <c r="E20" s="153"/>
      <c r="F20" s="91"/>
      <c r="G20" s="91"/>
      <c r="H20" s="157"/>
    </row>
    <row r="21" spans="1:8" ht="31.5">
      <c r="A21" s="299"/>
      <c r="B21" s="316"/>
      <c r="C21" s="154" t="s">
        <v>459</v>
      </c>
      <c r="D21" s="152" t="s">
        <v>414</v>
      </c>
      <c r="E21" s="153"/>
      <c r="F21" s="91"/>
      <c r="G21" s="91"/>
      <c r="H21" s="157"/>
    </row>
    <row r="22" spans="1:8" ht="31.5">
      <c r="A22" s="299"/>
      <c r="B22" s="316"/>
      <c r="C22" s="154" t="s">
        <v>361</v>
      </c>
      <c r="D22" s="152" t="s">
        <v>460</v>
      </c>
      <c r="E22" s="153"/>
      <c r="F22" s="91"/>
      <c r="G22" s="91"/>
      <c r="H22" s="157"/>
    </row>
    <row r="23" spans="1:8" ht="31.5">
      <c r="A23" s="299"/>
      <c r="B23" s="316"/>
      <c r="C23" s="154" t="s">
        <v>54</v>
      </c>
      <c r="D23" s="152" t="s">
        <v>415</v>
      </c>
      <c r="E23" s="153"/>
      <c r="F23" s="91"/>
      <c r="G23" s="91"/>
      <c r="H23" s="157"/>
    </row>
    <row r="24" spans="1:8" ht="31.5">
      <c r="A24" s="299"/>
      <c r="B24" s="316"/>
      <c r="C24" s="154" t="s">
        <v>461</v>
      </c>
      <c r="D24" s="152" t="s">
        <v>462</v>
      </c>
      <c r="E24" s="153"/>
      <c r="F24" s="91"/>
      <c r="G24" s="91"/>
      <c r="H24" s="157"/>
    </row>
    <row r="25" spans="1:8" ht="47.25">
      <c r="A25" s="299"/>
      <c r="B25" s="316"/>
      <c r="C25" s="154" t="s">
        <v>463</v>
      </c>
      <c r="D25" s="152" t="s">
        <v>464</v>
      </c>
      <c r="E25" s="153"/>
      <c r="F25" s="91"/>
      <c r="G25" s="91"/>
      <c r="H25" s="157"/>
    </row>
    <row r="26" spans="1:8" ht="31.5">
      <c r="A26" s="299"/>
      <c r="B26" s="316"/>
      <c r="C26" s="154" t="s">
        <v>465</v>
      </c>
      <c r="D26" s="152" t="s">
        <v>466</v>
      </c>
      <c r="E26" s="153"/>
      <c r="F26" s="91"/>
      <c r="G26" s="91"/>
      <c r="H26" s="157"/>
    </row>
    <row r="27" spans="1:8" ht="31.5">
      <c r="A27" s="300"/>
      <c r="B27" s="317"/>
      <c r="C27" s="154" t="s">
        <v>467</v>
      </c>
      <c r="D27" s="152" t="s">
        <v>468</v>
      </c>
      <c r="E27" s="153"/>
      <c r="F27" s="91"/>
      <c r="G27" s="91"/>
      <c r="H27" s="157"/>
    </row>
    <row r="28" spans="1:8">
      <c r="A28" s="158"/>
      <c r="B28" s="158"/>
      <c r="C28" s="158"/>
      <c r="D28" s="158"/>
      <c r="E28" s="158"/>
      <c r="F28" s="158"/>
      <c r="G28" s="159"/>
      <c r="H28" s="158"/>
    </row>
    <row r="29" spans="1:8">
      <c r="A29" s="158"/>
      <c r="B29" s="158"/>
      <c r="C29" s="158"/>
      <c r="D29" s="158"/>
      <c r="E29" s="158"/>
      <c r="F29" s="158"/>
      <c r="G29" s="159"/>
      <c r="H29" s="158"/>
    </row>
    <row r="30" spans="1:8">
      <c r="A30" s="158"/>
      <c r="B30" s="158"/>
      <c r="C30" s="158"/>
      <c r="D30" s="158"/>
      <c r="E30" s="158"/>
      <c r="F30" s="158"/>
      <c r="G30" s="159"/>
      <c r="H30" s="158"/>
    </row>
    <row r="31" spans="1:8">
      <c r="A31" s="158"/>
      <c r="B31" s="158"/>
      <c r="C31" s="158"/>
      <c r="D31" s="158"/>
      <c r="E31" s="158"/>
      <c r="F31" s="158"/>
      <c r="G31" s="159"/>
      <c r="H31" s="158"/>
    </row>
    <row r="32" spans="1:8">
      <c r="A32" s="158"/>
      <c r="B32" s="158"/>
      <c r="C32" s="158"/>
      <c r="D32" s="158"/>
      <c r="E32" s="158"/>
      <c r="F32" s="158"/>
      <c r="G32" s="159"/>
      <c r="H32" s="158"/>
    </row>
    <row r="33" spans="1:8">
      <c r="A33" s="158"/>
      <c r="B33" s="158"/>
      <c r="C33" s="158"/>
      <c r="D33" s="158"/>
      <c r="E33" s="158"/>
      <c r="F33" s="158"/>
      <c r="G33" s="159"/>
      <c r="H33" s="158"/>
    </row>
    <row r="34" spans="1:8">
      <c r="A34" s="158"/>
      <c r="B34" s="158"/>
      <c r="C34" s="158"/>
      <c r="D34" s="158"/>
      <c r="E34" s="158"/>
      <c r="F34" s="158"/>
      <c r="G34" s="159"/>
      <c r="H34" s="158"/>
    </row>
    <row r="35" spans="1:8">
      <c r="A35" s="158"/>
      <c r="B35" s="158"/>
      <c r="C35" s="158"/>
      <c r="D35" s="158"/>
      <c r="E35" s="158"/>
      <c r="F35" s="158"/>
      <c r="G35" s="159"/>
      <c r="H35" s="158"/>
    </row>
    <row r="36" spans="1:8">
      <c r="A36" s="158"/>
      <c r="B36" s="158"/>
      <c r="C36" s="158"/>
      <c r="D36" s="158"/>
      <c r="E36" s="158"/>
      <c r="F36" s="158"/>
      <c r="G36" s="159"/>
      <c r="H36" s="158"/>
    </row>
    <row r="37" spans="1:8">
      <c r="A37" s="158"/>
      <c r="B37" s="158"/>
      <c r="C37" s="158"/>
      <c r="D37" s="158"/>
      <c r="E37" s="158"/>
      <c r="F37" s="158"/>
      <c r="G37" s="159"/>
      <c r="H37" s="158"/>
    </row>
    <row r="38" spans="1:8">
      <c r="A38" s="158"/>
      <c r="B38" s="158"/>
      <c r="C38" s="158"/>
      <c r="D38" s="158"/>
      <c r="E38" s="158"/>
      <c r="F38" s="158"/>
      <c r="G38" s="159"/>
      <c r="H38" s="158"/>
    </row>
    <row r="39" spans="1:8">
      <c r="A39" s="158"/>
      <c r="B39" s="158"/>
      <c r="C39" s="158"/>
      <c r="D39" s="158"/>
      <c r="E39" s="158"/>
      <c r="F39" s="158"/>
      <c r="G39" s="159"/>
      <c r="H39" s="158"/>
    </row>
    <row r="40" spans="1:8">
      <c r="A40" s="158"/>
      <c r="B40" s="158"/>
      <c r="C40" s="158"/>
      <c r="D40" s="158"/>
      <c r="E40" s="158"/>
      <c r="F40" s="158"/>
      <c r="G40" s="159"/>
      <c r="H40" s="158"/>
    </row>
    <row r="41" spans="1:8">
      <c r="A41" s="158"/>
      <c r="B41" s="158"/>
      <c r="C41" s="158"/>
      <c r="D41" s="158"/>
      <c r="E41" s="158"/>
      <c r="F41" s="158"/>
      <c r="G41" s="159"/>
      <c r="H41" s="158"/>
    </row>
    <row r="42" spans="1:8">
      <c r="A42" s="158"/>
      <c r="B42" s="158"/>
      <c r="C42" s="158"/>
      <c r="D42" s="158"/>
      <c r="E42" s="158"/>
      <c r="F42" s="158"/>
      <c r="G42" s="159"/>
      <c r="H42" s="158"/>
    </row>
    <row r="43" spans="1:8">
      <c r="A43" s="158"/>
      <c r="B43" s="158"/>
      <c r="C43" s="158"/>
      <c r="D43" s="158"/>
      <c r="E43" s="158"/>
      <c r="F43" s="158"/>
      <c r="G43" s="159"/>
      <c r="H43" s="158"/>
    </row>
    <row r="44" spans="1:8">
      <c r="A44" s="158"/>
      <c r="B44" s="158"/>
      <c r="C44" s="158"/>
      <c r="D44" s="158"/>
      <c r="E44" s="158"/>
      <c r="F44" s="158"/>
      <c r="G44" s="159"/>
      <c r="H44" s="158"/>
    </row>
    <row r="45" spans="1:8">
      <c r="A45" s="158"/>
      <c r="B45" s="158"/>
      <c r="C45" s="158"/>
      <c r="D45" s="158"/>
      <c r="E45" s="158"/>
      <c r="F45" s="158"/>
      <c r="G45" s="159"/>
      <c r="H45" s="158"/>
    </row>
    <row r="46" spans="1:8">
      <c r="A46" s="158"/>
      <c r="B46" s="158"/>
      <c r="C46" s="158"/>
      <c r="D46" s="158"/>
      <c r="E46" s="158"/>
      <c r="F46" s="158"/>
      <c r="G46" s="159"/>
      <c r="H46" s="158"/>
    </row>
    <row r="47" spans="1:8">
      <c r="A47" s="158"/>
      <c r="B47" s="158"/>
      <c r="C47" s="158"/>
      <c r="D47" s="158"/>
      <c r="E47" s="158"/>
      <c r="F47" s="158"/>
      <c r="G47" s="159"/>
      <c r="H47" s="158"/>
    </row>
    <row r="48" spans="1:8">
      <c r="A48" s="158"/>
      <c r="B48" s="158"/>
      <c r="C48" s="158"/>
      <c r="D48" s="158"/>
      <c r="E48" s="158"/>
      <c r="F48" s="158"/>
      <c r="G48" s="159"/>
      <c r="H48" s="158"/>
    </row>
    <row r="49" spans="1:8">
      <c r="A49" s="158"/>
      <c r="B49" s="158"/>
      <c r="C49" s="158"/>
      <c r="D49" s="158"/>
      <c r="E49" s="158"/>
      <c r="F49" s="158"/>
      <c r="G49" s="159"/>
      <c r="H49" s="158"/>
    </row>
    <row r="50" spans="1:8">
      <c r="A50" s="158"/>
      <c r="B50" s="158"/>
      <c r="C50" s="158"/>
      <c r="D50" s="158"/>
      <c r="E50" s="158"/>
      <c r="F50" s="158"/>
      <c r="G50" s="159"/>
      <c r="H50" s="158"/>
    </row>
    <row r="51" spans="1:8">
      <c r="A51" s="158"/>
      <c r="B51" s="158"/>
      <c r="C51" s="158"/>
      <c r="D51" s="158"/>
      <c r="E51" s="158"/>
      <c r="F51" s="158"/>
      <c r="G51" s="159"/>
      <c r="H51" s="158"/>
    </row>
    <row r="52" spans="1:8">
      <c r="A52" s="158"/>
      <c r="B52" s="158"/>
      <c r="C52" s="158"/>
      <c r="D52" s="158"/>
      <c r="E52" s="158"/>
      <c r="F52" s="158"/>
      <c r="G52" s="159"/>
      <c r="H52" s="158"/>
    </row>
    <row r="53" spans="1:8">
      <c r="A53" s="158"/>
      <c r="B53" s="158"/>
      <c r="C53" s="158"/>
      <c r="D53" s="158"/>
      <c r="E53" s="158"/>
      <c r="F53" s="158"/>
      <c r="G53" s="159"/>
      <c r="H53" s="158"/>
    </row>
    <row r="54" spans="1:8">
      <c r="A54" s="158"/>
      <c r="B54" s="158"/>
      <c r="C54" s="158"/>
      <c r="D54" s="158"/>
      <c r="E54" s="158"/>
      <c r="F54" s="158"/>
      <c r="G54" s="159"/>
      <c r="H54" s="158"/>
    </row>
    <row r="55" spans="1:8">
      <c r="A55" s="158"/>
      <c r="B55" s="158"/>
      <c r="C55" s="158"/>
      <c r="D55" s="158"/>
      <c r="E55" s="158"/>
      <c r="F55" s="158"/>
      <c r="G55" s="159"/>
      <c r="H55" s="158"/>
    </row>
    <row r="56" spans="1:8">
      <c r="A56" s="158"/>
      <c r="B56" s="158"/>
      <c r="C56" s="158"/>
      <c r="D56" s="158"/>
      <c r="E56" s="158"/>
      <c r="F56" s="158"/>
      <c r="G56" s="159"/>
      <c r="H56" s="158"/>
    </row>
    <row r="57" spans="1:8">
      <c r="A57" s="158"/>
      <c r="B57" s="158"/>
      <c r="C57" s="158"/>
      <c r="D57" s="158"/>
      <c r="E57" s="158"/>
      <c r="F57" s="158"/>
      <c r="G57" s="159"/>
      <c r="H57" s="158"/>
    </row>
    <row r="58" spans="1:8">
      <c r="A58" s="158"/>
      <c r="B58" s="158"/>
      <c r="C58" s="158"/>
      <c r="D58" s="158"/>
      <c r="E58" s="158"/>
      <c r="F58" s="158"/>
      <c r="G58" s="159"/>
      <c r="H58" s="158"/>
    </row>
    <row r="59" spans="1:8">
      <c r="A59" s="158"/>
      <c r="B59" s="158"/>
      <c r="C59" s="158"/>
      <c r="D59" s="158"/>
      <c r="E59" s="158"/>
      <c r="F59" s="158"/>
      <c r="G59" s="159"/>
      <c r="H59" s="158"/>
    </row>
    <row r="60" spans="1:8">
      <c r="A60" s="158"/>
      <c r="B60" s="158"/>
      <c r="C60" s="158"/>
      <c r="D60" s="158"/>
      <c r="E60" s="158"/>
      <c r="F60" s="158"/>
      <c r="G60" s="159"/>
      <c r="H60" s="158"/>
    </row>
    <row r="61" spans="1:8">
      <c r="A61" s="158"/>
      <c r="B61" s="158"/>
      <c r="C61" s="158"/>
      <c r="D61" s="158"/>
      <c r="E61" s="158"/>
      <c r="F61" s="158"/>
      <c r="G61" s="159"/>
      <c r="H61" s="158"/>
    </row>
    <row r="62" spans="1:8">
      <c r="A62" s="158"/>
      <c r="B62" s="158"/>
      <c r="C62" s="158"/>
      <c r="D62" s="158"/>
      <c r="E62" s="158"/>
      <c r="F62" s="158"/>
      <c r="G62" s="159"/>
      <c r="H62" s="158"/>
    </row>
    <row r="63" spans="1:8">
      <c r="A63" s="158"/>
      <c r="B63" s="158"/>
      <c r="C63" s="158"/>
      <c r="D63" s="158"/>
      <c r="E63" s="158"/>
      <c r="F63" s="158"/>
      <c r="G63" s="159"/>
      <c r="H63" s="158"/>
    </row>
    <row r="64" spans="1:8">
      <c r="A64" s="158"/>
      <c r="B64" s="158"/>
      <c r="C64" s="158"/>
      <c r="D64" s="158"/>
      <c r="E64" s="158"/>
      <c r="F64" s="158"/>
      <c r="G64" s="159"/>
      <c r="H64" s="158"/>
    </row>
    <row r="65" spans="1:8">
      <c r="A65" s="158"/>
      <c r="B65" s="158"/>
      <c r="C65" s="158"/>
      <c r="D65" s="158"/>
      <c r="E65" s="158"/>
      <c r="F65" s="158"/>
      <c r="G65" s="159"/>
      <c r="H65" s="158"/>
    </row>
    <row r="66" spans="1:8">
      <c r="A66" s="158"/>
      <c r="B66" s="158"/>
      <c r="C66" s="158"/>
      <c r="D66" s="158"/>
      <c r="E66" s="158"/>
      <c r="F66" s="158"/>
      <c r="G66" s="159"/>
      <c r="H66" s="158"/>
    </row>
    <row r="67" spans="1:8">
      <c r="A67" s="158"/>
      <c r="B67" s="158"/>
      <c r="C67" s="158"/>
      <c r="D67" s="158"/>
      <c r="E67" s="158"/>
      <c r="F67" s="158"/>
      <c r="G67" s="159"/>
      <c r="H67" s="158"/>
    </row>
    <row r="68" spans="1:8">
      <c r="A68" s="158"/>
      <c r="B68" s="158"/>
      <c r="C68" s="158"/>
      <c r="D68" s="158"/>
      <c r="E68" s="158"/>
      <c r="F68" s="158"/>
      <c r="G68" s="159"/>
      <c r="H68" s="158"/>
    </row>
  </sheetData>
  <mergeCells count="10">
    <mergeCell ref="B2:F2"/>
    <mergeCell ref="B3:F3"/>
    <mergeCell ref="B4:F4"/>
    <mergeCell ref="E5:F5"/>
    <mergeCell ref="E6:F6"/>
    <mergeCell ref="B19:H19"/>
    <mergeCell ref="A20:A27"/>
    <mergeCell ref="B20:B27"/>
    <mergeCell ref="B9:H9"/>
    <mergeCell ref="B16:H16"/>
  </mergeCells>
  <dataValidations count="1">
    <dataValidation type="list" allowBlank="1" showErrorMessage="1" sqref="F2:F3 F20:F68 F7:F8 F10:F15 F17:F18">
      <formula1>$J$2:$J$6</formula1>
      <formula2>0</formula2>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4:H28"/>
  <sheetViews>
    <sheetView workbookViewId="0">
      <selection activeCell="B17" sqref="B17"/>
    </sheetView>
  </sheetViews>
  <sheetFormatPr defaultRowHeight="15"/>
  <cols>
    <col min="1" max="1" width="18.42578125" customWidth="1"/>
    <col min="2" max="2" width="31.140625" customWidth="1"/>
    <col min="3" max="3" width="26.85546875" customWidth="1"/>
    <col min="4" max="4" width="24.5703125" customWidth="1"/>
    <col min="5" max="5" width="23.42578125" customWidth="1"/>
    <col min="6" max="6" width="25.140625" customWidth="1"/>
  </cols>
  <sheetData>
    <row r="4" spans="1:8" ht="15.75">
      <c r="A4" s="186" t="s">
        <v>24</v>
      </c>
      <c r="B4" s="322" t="s">
        <v>469</v>
      </c>
      <c r="C4" s="322"/>
      <c r="D4" s="322"/>
      <c r="E4" s="322"/>
      <c r="F4" s="322"/>
      <c r="G4" s="164"/>
      <c r="H4" s="165"/>
    </row>
    <row r="5" spans="1:8" ht="24.75" customHeight="1">
      <c r="A5" s="186" t="s">
        <v>25</v>
      </c>
      <c r="B5" s="322" t="s">
        <v>213</v>
      </c>
      <c r="C5" s="322"/>
      <c r="D5" s="322"/>
      <c r="E5" s="322"/>
      <c r="F5" s="322"/>
      <c r="G5" s="164"/>
      <c r="H5" s="165"/>
    </row>
    <row r="6" spans="1:8" ht="15.75">
      <c r="A6" s="186" t="s">
        <v>26</v>
      </c>
      <c r="B6" s="322" t="s">
        <v>214</v>
      </c>
      <c r="C6" s="322"/>
      <c r="D6" s="322"/>
      <c r="E6" s="322"/>
      <c r="F6" s="322"/>
      <c r="G6" s="164"/>
      <c r="H6" s="165"/>
    </row>
    <row r="7" spans="1:8" ht="15.75">
      <c r="A7" s="187" t="s">
        <v>27</v>
      </c>
      <c r="B7" s="188" t="s">
        <v>28</v>
      </c>
      <c r="C7" s="188" t="s">
        <v>29</v>
      </c>
      <c r="D7" s="188" t="s">
        <v>30</v>
      </c>
      <c r="E7" s="323" t="s">
        <v>31</v>
      </c>
      <c r="F7" s="323"/>
      <c r="G7" s="164"/>
      <c r="H7" s="165"/>
    </row>
    <row r="8" spans="1:8" ht="15.75">
      <c r="A8" s="189">
        <f>COUNTIF(F12:F1000,"Pass")</f>
        <v>0</v>
      </c>
      <c r="B8" s="189">
        <f>COUNTIF(F12:F1000,"Fail")</f>
        <v>0</v>
      </c>
      <c r="C8" s="189">
        <f>E8-D8-B8-A8</f>
        <v>7</v>
      </c>
      <c r="D8" s="189">
        <f>COUNTIF(F$9:F$997,"N/A")</f>
        <v>0</v>
      </c>
      <c r="E8" s="324">
        <f>COUNTA(A12:A1000)</f>
        <v>7</v>
      </c>
      <c r="F8" s="324"/>
      <c r="G8" s="172"/>
      <c r="H8" s="172"/>
    </row>
    <row r="9" spans="1:8" ht="15.75">
      <c r="A9" s="173"/>
      <c r="B9" s="173"/>
      <c r="C9" s="173"/>
      <c r="D9" s="174"/>
      <c r="E9" s="174"/>
      <c r="F9" s="172"/>
      <c r="G9" s="172"/>
      <c r="H9" s="172"/>
    </row>
    <row r="10" spans="1:8" ht="31.5">
      <c r="A10" s="190" t="s">
        <v>32</v>
      </c>
      <c r="B10" s="190" t="s">
        <v>33</v>
      </c>
      <c r="C10" s="190" t="s">
        <v>34</v>
      </c>
      <c r="D10" s="190" t="s">
        <v>35</v>
      </c>
      <c r="E10" s="190" t="s">
        <v>36</v>
      </c>
      <c r="F10" s="190" t="s">
        <v>37</v>
      </c>
      <c r="G10" s="190" t="s">
        <v>38</v>
      </c>
      <c r="H10" s="190" t="s">
        <v>39</v>
      </c>
    </row>
    <row r="11" spans="1:8" ht="15.75">
      <c r="A11" s="191"/>
      <c r="B11" s="321" t="s">
        <v>470</v>
      </c>
      <c r="C11" s="321"/>
      <c r="D11" s="321"/>
      <c r="E11" s="321"/>
      <c r="F11" s="321"/>
      <c r="G11" s="321"/>
      <c r="H11" s="321"/>
    </row>
    <row r="12" spans="1:8" ht="31.5">
      <c r="A12" s="61" t="str">
        <f>IF(OR(B12&lt;&gt;"",D12&lt;&gt;""),"["&amp;TEXT($B$4,"##")&amp;"-"&amp;TEXT(ROW()-11,"##")&amp;"]","")</f>
        <v>[Đăng nhập-1]</v>
      </c>
      <c r="B12" s="192" t="s">
        <v>472</v>
      </c>
      <c r="C12" s="193"/>
      <c r="D12" s="194" t="s">
        <v>249</v>
      </c>
      <c r="E12" s="195"/>
      <c r="F12" s="61"/>
      <c r="G12" s="61"/>
      <c r="H12" s="180"/>
    </row>
    <row r="13" spans="1:8" ht="15.75">
      <c r="A13" s="61" t="str">
        <f>IF(OR(B13&lt;&gt;"",D13&lt;&gt;""),"["&amp;TEXT($B$4,"##")&amp;"-"&amp;TEXT(ROW()-11,"##")&amp;"]","")</f>
        <v>[Đăng nhập-2]</v>
      </c>
      <c r="B13" s="61" t="s">
        <v>471</v>
      </c>
      <c r="C13" s="61"/>
      <c r="D13" s="196" t="s">
        <v>223</v>
      </c>
      <c r="E13" s="196"/>
      <c r="F13" s="61"/>
      <c r="G13" s="61"/>
      <c r="H13" s="180"/>
    </row>
    <row r="14" spans="1:8" ht="31.5">
      <c r="A14" s="61" t="str">
        <f>IF(OR(B14&lt;&gt;"",D14&lt;&gt;""),"["&amp;TEXT($B$4,"##")&amp;"-"&amp;TEXT(ROW()-11,"##")&amp;"]","")</f>
        <v>[Đăng nhập-3]</v>
      </c>
      <c r="B14" s="61" t="s">
        <v>473</v>
      </c>
      <c r="C14" s="61"/>
      <c r="D14" s="61" t="s">
        <v>222</v>
      </c>
      <c r="E14" s="61"/>
      <c r="F14" s="61"/>
      <c r="G14" s="61"/>
      <c r="H14" s="180"/>
    </row>
    <row r="15" spans="1:8" ht="15.75">
      <c r="A15" s="191"/>
      <c r="B15" s="321" t="s">
        <v>474</v>
      </c>
      <c r="C15" s="321"/>
      <c r="D15" s="321"/>
      <c r="E15" s="321"/>
      <c r="F15" s="321"/>
      <c r="G15" s="321"/>
      <c r="H15" s="321"/>
    </row>
    <row r="16" spans="1:8" ht="47.25">
      <c r="A16" s="61" t="str">
        <f>IF(OR(B14&lt;&gt;"",D14&lt;&gt;""),"["&amp;TEXT($B$4,"##")&amp;"-"&amp;TEXT(ROW()-12,"##")&amp;"]","")</f>
        <v>[Đăng nhập-4]</v>
      </c>
      <c r="B16" s="61" t="s">
        <v>475</v>
      </c>
      <c r="C16" s="61" t="s">
        <v>479</v>
      </c>
      <c r="D16" s="61" t="s">
        <v>478</v>
      </c>
      <c r="E16" s="61"/>
      <c r="F16" s="61"/>
      <c r="G16" s="61"/>
      <c r="H16" s="180"/>
    </row>
    <row r="17" spans="1:8" ht="47.25">
      <c r="A17" s="61" t="str">
        <f t="shared" ref="A17:A19" si="0">IF(OR(B15&lt;&gt;"",D15&lt;&gt;""),"["&amp;TEXT($B$4,"##")&amp;"-"&amp;TEXT(ROW()-12,"##")&amp;"]","")</f>
        <v>[Đăng nhập-5]</v>
      </c>
      <c r="B17" s="61" t="s">
        <v>559</v>
      </c>
      <c r="C17" s="61" t="s">
        <v>480</v>
      </c>
      <c r="D17" s="61" t="s">
        <v>478</v>
      </c>
      <c r="E17" s="61"/>
      <c r="F17" s="61"/>
      <c r="G17" s="180"/>
      <c r="H17" s="180"/>
    </row>
    <row r="18" spans="1:8" ht="63">
      <c r="A18" s="61" t="str">
        <f t="shared" si="0"/>
        <v>[Đăng nhập-6]</v>
      </c>
      <c r="B18" s="61" t="s">
        <v>476</v>
      </c>
      <c r="C18" s="61" t="s">
        <v>482</v>
      </c>
      <c r="D18" s="61" t="s">
        <v>478</v>
      </c>
      <c r="E18" s="61"/>
      <c r="F18" s="61"/>
      <c r="G18" s="61"/>
      <c r="H18" s="180"/>
    </row>
    <row r="19" spans="1:8" ht="63">
      <c r="A19" s="61" t="str">
        <f t="shared" si="0"/>
        <v>[Đăng nhập-7]</v>
      </c>
      <c r="B19" s="61" t="s">
        <v>477</v>
      </c>
      <c r="C19" s="61" t="s">
        <v>481</v>
      </c>
      <c r="D19" s="61" t="s">
        <v>483</v>
      </c>
      <c r="E19" s="61" t="s">
        <v>484</v>
      </c>
      <c r="F19" s="61"/>
      <c r="G19" s="180"/>
      <c r="H19" s="180"/>
    </row>
    <row r="20" spans="1:8" ht="15.75" customHeight="1"/>
    <row r="28" spans="1:8" ht="15.75" customHeight="1"/>
  </sheetData>
  <mergeCells count="7">
    <mergeCell ref="B15:H15"/>
    <mergeCell ref="B11:H11"/>
    <mergeCell ref="B4:F4"/>
    <mergeCell ref="B5:F5"/>
    <mergeCell ref="B6:F6"/>
    <mergeCell ref="E7:F7"/>
    <mergeCell ref="E8:F8"/>
  </mergeCells>
  <dataValidations disablePrompts="1" count="1">
    <dataValidation type="list" allowBlank="1" showErrorMessage="1" sqref="F4:F5 F9:F10 F16:F19 F12:F14">
      <formula1>$J$2:$J$6</formula1>
      <formula2>0</formula2>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31" sqref="L31"/>
    </sheetView>
  </sheetViews>
  <sheetFormatPr defaultRowHeight="1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6" topLeftCell="A7" activePane="bottomLeft" state="frozen"/>
      <selection pane="bottomLeft" activeCell="I32" sqref="I32"/>
    </sheetView>
  </sheetViews>
  <sheetFormatPr defaultRowHeight="15"/>
  <cols>
    <col min="1" max="1" width="24.85546875" customWidth="1"/>
    <col min="2" max="2" width="27.42578125" customWidth="1"/>
    <col min="3" max="3" width="20.85546875" customWidth="1"/>
    <col min="4" max="4" width="32.5703125" customWidth="1"/>
    <col min="5" max="5" width="15.85546875" customWidth="1"/>
    <col min="6" max="6" width="19.42578125" customWidth="1"/>
  </cols>
  <sheetData>
    <row r="1" spans="1:7">
      <c r="A1" s="54" t="s">
        <v>24</v>
      </c>
      <c r="B1" s="327" t="s">
        <v>521</v>
      </c>
      <c r="C1" s="327"/>
      <c r="D1" s="327"/>
      <c r="E1" s="327"/>
      <c r="F1" s="327"/>
    </row>
    <row r="2" spans="1:7">
      <c r="A2" s="55" t="s">
        <v>25</v>
      </c>
      <c r="B2" s="327" t="s">
        <v>491</v>
      </c>
      <c r="C2" s="327"/>
      <c r="D2" s="327"/>
      <c r="E2" s="327"/>
      <c r="F2" s="327"/>
    </row>
    <row r="3" spans="1:7">
      <c r="A3" s="54" t="s">
        <v>26</v>
      </c>
      <c r="B3" s="328" t="s">
        <v>492</v>
      </c>
      <c r="C3" s="328"/>
      <c r="D3" s="328"/>
      <c r="E3" s="328"/>
      <c r="F3" s="328"/>
    </row>
    <row r="4" spans="1:7">
      <c r="A4" s="198" t="s">
        <v>27</v>
      </c>
      <c r="B4" s="199" t="s">
        <v>28</v>
      </c>
      <c r="C4" s="199" t="s">
        <v>29</v>
      </c>
      <c r="D4" s="200" t="s">
        <v>30</v>
      </c>
      <c r="E4" s="329" t="s">
        <v>31</v>
      </c>
      <c r="F4" s="329"/>
    </row>
    <row r="5" spans="1:7" ht="15.75" thickBot="1">
      <c r="A5" s="201">
        <v>0</v>
      </c>
      <c r="B5" s="202">
        <v>0</v>
      </c>
      <c r="C5" s="202">
        <v>9</v>
      </c>
      <c r="D5" s="203">
        <v>0</v>
      </c>
      <c r="E5" s="330">
        <v>9</v>
      </c>
      <c r="F5" s="330"/>
    </row>
    <row r="6" spans="1:7">
      <c r="A6" s="204"/>
      <c r="B6" s="205"/>
      <c r="C6" s="205"/>
      <c r="D6" s="204"/>
      <c r="E6" s="206"/>
      <c r="F6" s="206"/>
    </row>
    <row r="7" spans="1:7" ht="25.5">
      <c r="A7" s="219" t="s">
        <v>32</v>
      </c>
      <c r="B7" s="219" t="s">
        <v>33</v>
      </c>
      <c r="C7" s="219" t="s">
        <v>34</v>
      </c>
      <c r="D7" s="219" t="s">
        <v>35</v>
      </c>
      <c r="E7" s="219" t="s">
        <v>36</v>
      </c>
      <c r="F7" s="219" t="s">
        <v>37</v>
      </c>
      <c r="G7" s="219" t="s">
        <v>38</v>
      </c>
    </row>
    <row r="8" spans="1:7" ht="26.25">
      <c r="A8" s="325" t="str">
        <f>IF(OR(B8&lt;&gt;"",D8&lt;&gt;""),"["&amp;TEXT($B$1,"##")&amp;"-"&amp;TEXT(ROW()-7,"##")&amp;"]","")</f>
        <v>[Thống kê- Báo cáo-1]</v>
      </c>
      <c r="B8" s="326" t="s">
        <v>493</v>
      </c>
      <c r="C8" s="220" t="s">
        <v>494</v>
      </c>
      <c r="D8" s="221" t="s">
        <v>59</v>
      </c>
      <c r="E8" s="222"/>
      <c r="F8" s="210"/>
      <c r="G8" s="210"/>
    </row>
    <row r="9" spans="1:7" ht="26.25">
      <c r="A9" s="325"/>
      <c r="B9" s="326"/>
      <c r="C9" s="223" t="s">
        <v>495</v>
      </c>
      <c r="D9" s="221" t="s">
        <v>496</v>
      </c>
      <c r="E9" s="222"/>
      <c r="F9" s="210"/>
      <c r="G9" s="210"/>
    </row>
    <row r="10" spans="1:7" ht="26.25">
      <c r="A10" s="325"/>
      <c r="B10" s="326"/>
      <c r="C10" s="223" t="s">
        <v>497</v>
      </c>
      <c r="D10" s="221" t="s">
        <v>498</v>
      </c>
      <c r="E10" s="222"/>
      <c r="F10" s="210"/>
      <c r="G10" s="210"/>
    </row>
    <row r="11" spans="1:7" ht="26.25">
      <c r="A11" s="325" t="str">
        <f>IF(OR(B11&lt;&gt;"",D11&lt;&gt;""),"["&amp;TEXT($B$1,"##")&amp;"-"&amp;TEXT(ROW()-9,"##")&amp;"]","")</f>
        <v>[Thống kê- Báo cáo-2]</v>
      </c>
      <c r="B11" s="326" t="s">
        <v>499</v>
      </c>
      <c r="C11" s="220" t="s">
        <v>494</v>
      </c>
      <c r="D11" s="221" t="s">
        <v>59</v>
      </c>
      <c r="E11" s="222"/>
      <c r="F11" s="210"/>
      <c r="G11" s="210"/>
    </row>
    <row r="12" spans="1:7" ht="26.25">
      <c r="A12" s="325"/>
      <c r="B12" s="326"/>
      <c r="C12" s="223" t="s">
        <v>495</v>
      </c>
      <c r="D12" s="221" t="s">
        <v>496</v>
      </c>
      <c r="E12" s="222"/>
      <c r="F12" s="210"/>
      <c r="G12" s="210"/>
    </row>
    <row r="13" spans="1:7" ht="26.25">
      <c r="A13" s="325"/>
      <c r="B13" s="326"/>
      <c r="C13" s="223" t="s">
        <v>497</v>
      </c>
      <c r="D13" s="221" t="s">
        <v>500</v>
      </c>
      <c r="E13" s="222"/>
      <c r="F13" s="210"/>
      <c r="G13" s="210"/>
    </row>
    <row r="14" spans="1:7" ht="26.25">
      <c r="A14" s="325"/>
      <c r="B14" s="326"/>
      <c r="C14" s="210"/>
      <c r="D14" s="221" t="s">
        <v>501</v>
      </c>
      <c r="E14" s="222"/>
      <c r="F14" s="210"/>
      <c r="G14" s="210"/>
    </row>
    <row r="15" spans="1:7" ht="26.25">
      <c r="A15" s="325" t="str">
        <f>IF(OR(B15&lt;&gt;"",D15&lt;&gt;""),"["&amp;TEXT($B$1,"##")&amp;"-"&amp;TEXT(ROW()-12,"##")&amp;"]","")</f>
        <v>[Thống kê- Báo cáo-3]</v>
      </c>
      <c r="B15" s="326" t="s">
        <v>502</v>
      </c>
      <c r="C15" s="220" t="s">
        <v>494</v>
      </c>
      <c r="D15" s="221" t="s">
        <v>59</v>
      </c>
      <c r="E15" s="222"/>
      <c r="F15" s="210"/>
      <c r="G15" s="210"/>
    </row>
    <row r="16" spans="1:7" ht="26.25">
      <c r="A16" s="325"/>
      <c r="B16" s="326"/>
      <c r="C16" s="223" t="s">
        <v>495</v>
      </c>
      <c r="D16" s="221" t="s">
        <v>496</v>
      </c>
      <c r="E16" s="222"/>
      <c r="F16" s="210"/>
      <c r="G16" s="210"/>
    </row>
    <row r="17" spans="1:7" ht="26.25">
      <c r="A17" s="325"/>
      <c r="B17" s="326"/>
      <c r="C17" s="224" t="s">
        <v>497</v>
      </c>
      <c r="D17" s="221" t="s">
        <v>503</v>
      </c>
      <c r="E17" s="222"/>
      <c r="F17" s="210"/>
      <c r="G17" s="210"/>
    </row>
    <row r="18" spans="1:7" ht="26.25">
      <c r="A18" s="325"/>
      <c r="B18" s="326"/>
      <c r="C18" s="210"/>
      <c r="D18" s="221" t="s">
        <v>501</v>
      </c>
      <c r="E18" s="222"/>
      <c r="F18" s="210"/>
      <c r="G18" s="210"/>
    </row>
    <row r="19" spans="1:7" ht="26.25">
      <c r="A19" s="325" t="str">
        <f>IF(OR(B11&lt;&gt;"",D11&lt;&gt;""),"["&amp;TEXT($B$1,"##")&amp;"-"&amp;TEXT(ROW()-15,"##")&amp;"]","")</f>
        <v>[Thống kê- Báo cáo-4]</v>
      </c>
      <c r="B19" s="225" t="s">
        <v>504</v>
      </c>
      <c r="C19" s="210" t="s">
        <v>494</v>
      </c>
      <c r="D19" s="221" t="s">
        <v>59</v>
      </c>
      <c r="E19" s="222"/>
      <c r="F19" s="210"/>
      <c r="G19" s="210"/>
    </row>
    <row r="20" spans="1:7" ht="26.25">
      <c r="A20" s="325"/>
      <c r="B20" s="225"/>
      <c r="C20" s="225" t="s">
        <v>495</v>
      </c>
      <c r="D20" s="221" t="s">
        <v>496</v>
      </c>
      <c r="E20" s="222"/>
      <c r="F20" s="210"/>
      <c r="G20" s="210"/>
    </row>
    <row r="21" spans="1:7" ht="26.25">
      <c r="A21" s="325"/>
      <c r="B21" s="225"/>
      <c r="C21" s="224" t="s">
        <v>497</v>
      </c>
      <c r="D21" s="221" t="s">
        <v>498</v>
      </c>
      <c r="E21" s="222"/>
      <c r="F21" s="210"/>
      <c r="G21" s="210"/>
    </row>
    <row r="22" spans="1:7">
      <c r="A22" s="207"/>
      <c r="B22" s="207" t="s">
        <v>505</v>
      </c>
      <c r="C22" s="207"/>
      <c r="D22" s="207"/>
      <c r="E22" s="207"/>
      <c r="F22" s="207"/>
      <c r="G22" s="207"/>
    </row>
    <row r="23" spans="1:7" ht="38.25">
      <c r="A23" s="325" t="str">
        <f>IF(OR(B11&lt;&gt;"",D11&lt;&gt;""),"["&amp;TEXT($B$1,"##")&amp;"-"&amp;TEXT(ROW()-18,"##")&amp;"]","")</f>
        <v>[Thống kê- Báo cáo-5]</v>
      </c>
      <c r="B23" s="331" t="s">
        <v>506</v>
      </c>
      <c r="C23" s="208" t="s">
        <v>507</v>
      </c>
      <c r="D23" s="226" t="s">
        <v>508</v>
      </c>
      <c r="E23" s="210"/>
      <c r="F23" s="210"/>
      <c r="G23" s="210"/>
    </row>
    <row r="24" spans="1:7" ht="38.25">
      <c r="A24" s="325"/>
      <c r="B24" s="331"/>
      <c r="C24" s="208" t="s">
        <v>509</v>
      </c>
      <c r="D24" s="209" t="s">
        <v>510</v>
      </c>
      <c r="E24" s="210"/>
      <c r="F24" s="210"/>
      <c r="G24" s="210"/>
    </row>
    <row r="25" spans="1:7" ht="76.5">
      <c r="A25" s="325"/>
      <c r="B25" s="331"/>
      <c r="C25" s="208" t="s">
        <v>511</v>
      </c>
      <c r="D25" s="209" t="s">
        <v>512</v>
      </c>
      <c r="E25" s="210"/>
      <c r="F25" s="210"/>
      <c r="G25" s="210"/>
    </row>
    <row r="26" spans="1:7" ht="76.5">
      <c r="A26" s="325"/>
      <c r="B26" s="227" t="s">
        <v>513</v>
      </c>
      <c r="C26" s="208"/>
      <c r="D26" s="226" t="s">
        <v>514</v>
      </c>
      <c r="E26" s="210"/>
      <c r="F26" s="210"/>
      <c r="G26" s="210"/>
    </row>
    <row r="27" spans="1:7">
      <c r="A27" s="207"/>
      <c r="B27" s="207" t="s">
        <v>515</v>
      </c>
      <c r="C27" s="207"/>
      <c r="D27" s="207"/>
      <c r="E27" s="207"/>
      <c r="F27" s="207"/>
      <c r="G27" s="210"/>
    </row>
    <row r="28" spans="1:7" ht="38.25">
      <c r="A28" s="210" t="s">
        <v>516</v>
      </c>
      <c r="B28" s="255" t="s">
        <v>513</v>
      </c>
      <c r="C28" s="208"/>
      <c r="D28" s="209" t="s">
        <v>647</v>
      </c>
      <c r="E28" s="210"/>
      <c r="F28" s="210"/>
      <c r="G28" s="210"/>
    </row>
    <row r="29" spans="1:7">
      <c r="A29" s="207"/>
      <c r="B29" s="207" t="s">
        <v>517</v>
      </c>
      <c r="C29" s="207"/>
      <c r="D29" s="207"/>
      <c r="E29" s="207"/>
      <c r="F29" s="207"/>
      <c r="G29" s="210"/>
    </row>
    <row r="30" spans="1:7" ht="51">
      <c r="A30" s="210" t="s">
        <v>518</v>
      </c>
      <c r="B30" s="209" t="s">
        <v>513</v>
      </c>
      <c r="C30" s="208"/>
      <c r="D30" s="226" t="s">
        <v>648</v>
      </c>
      <c r="E30" s="210"/>
      <c r="F30" s="210"/>
      <c r="G30" s="210"/>
    </row>
    <row r="31" spans="1:7">
      <c r="A31" s="207"/>
      <c r="B31" s="207" t="s">
        <v>519</v>
      </c>
      <c r="C31" s="207"/>
      <c r="D31" s="207"/>
      <c r="E31" s="207"/>
      <c r="F31" s="207"/>
      <c r="G31" s="207"/>
    </row>
    <row r="32" spans="1:7" ht="76.5">
      <c r="A32" s="210"/>
      <c r="B32" s="228"/>
      <c r="C32" s="208" t="s">
        <v>511</v>
      </c>
      <c r="D32" s="209" t="s">
        <v>512</v>
      </c>
      <c r="E32" s="210"/>
      <c r="F32" s="210"/>
      <c r="G32" s="210"/>
    </row>
    <row r="33" spans="1:7" ht="38.25">
      <c r="A33" s="325" t="s">
        <v>520</v>
      </c>
      <c r="B33" s="209" t="s">
        <v>513</v>
      </c>
      <c r="C33" s="208" t="s">
        <v>507</v>
      </c>
      <c r="D33" s="226" t="s">
        <v>508</v>
      </c>
      <c r="E33" s="210"/>
      <c r="F33" s="210"/>
      <c r="G33" s="210"/>
    </row>
    <row r="34" spans="1:7" ht="38.25">
      <c r="A34" s="325"/>
      <c r="B34" s="331" t="s">
        <v>506</v>
      </c>
      <c r="C34" s="208" t="s">
        <v>509</v>
      </c>
      <c r="D34" s="209" t="s">
        <v>510</v>
      </c>
      <c r="E34" s="210"/>
      <c r="F34" s="210"/>
      <c r="G34" s="210"/>
    </row>
    <row r="35" spans="1:7" ht="76.5">
      <c r="A35" s="325"/>
      <c r="B35" s="331"/>
      <c r="C35" s="208"/>
      <c r="D35" s="209" t="s">
        <v>514</v>
      </c>
      <c r="E35" s="210"/>
      <c r="F35" s="210"/>
      <c r="G35" s="210"/>
    </row>
  </sheetData>
  <mergeCells count="16">
    <mergeCell ref="A33:A35"/>
    <mergeCell ref="B34:B35"/>
    <mergeCell ref="A11:A14"/>
    <mergeCell ref="B11:B14"/>
    <mergeCell ref="A15:A18"/>
    <mergeCell ref="B15:B18"/>
    <mergeCell ref="A19:A21"/>
    <mergeCell ref="A23:A26"/>
    <mergeCell ref="B23:B25"/>
    <mergeCell ref="A8:A10"/>
    <mergeCell ref="B8:B10"/>
    <mergeCell ref="B1:F1"/>
    <mergeCell ref="B2:F2"/>
    <mergeCell ref="B3:F3"/>
    <mergeCell ref="E4:F4"/>
    <mergeCell ref="E5:F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98"/>
  <sheetViews>
    <sheetView topLeftCell="A14" zoomScaleNormal="100" workbookViewId="0">
      <selection activeCell="B68" sqref="B68"/>
    </sheetView>
  </sheetViews>
  <sheetFormatPr defaultRowHeight="15"/>
  <cols>
    <col min="1" max="16384" width="9.140625" style="212"/>
  </cols>
  <sheetData>
    <row r="2" spans="2:2">
      <c r="B2" s="212" t="s">
        <v>531</v>
      </c>
    </row>
    <row r="34" spans="2:2">
      <c r="B34" s="212" t="s">
        <v>532</v>
      </c>
    </row>
    <row r="66" spans="2:2">
      <c r="B66" s="212" t="s">
        <v>533</v>
      </c>
    </row>
    <row r="98" spans="2:2">
      <c r="B98" s="212" t="s">
        <v>534</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H27"/>
  <sheetViews>
    <sheetView topLeftCell="A22" workbookViewId="0">
      <selection activeCell="E25" sqref="E24:E25"/>
    </sheetView>
  </sheetViews>
  <sheetFormatPr defaultRowHeight="15"/>
  <cols>
    <col min="1" max="1" width="25.42578125" customWidth="1"/>
    <col min="2" max="2" width="21" customWidth="1"/>
    <col min="3" max="3" width="22" customWidth="1"/>
    <col min="4" max="4" width="18.28515625" customWidth="1"/>
    <col min="5" max="5" width="26.28515625" customWidth="1"/>
  </cols>
  <sheetData>
    <row r="2" spans="1:8" ht="15.75">
      <c r="A2" s="186" t="s">
        <v>24</v>
      </c>
      <c r="B2" s="322" t="s">
        <v>543</v>
      </c>
      <c r="C2" s="322"/>
      <c r="D2" s="322"/>
      <c r="E2" s="322"/>
      <c r="F2" s="322"/>
      <c r="G2" s="164"/>
      <c r="H2" s="165"/>
    </row>
    <row r="3" spans="1:8" ht="15.75">
      <c r="A3" s="186" t="s">
        <v>25</v>
      </c>
      <c r="B3" s="322" t="s">
        <v>544</v>
      </c>
      <c r="C3" s="322"/>
      <c r="D3" s="322"/>
      <c r="E3" s="322"/>
      <c r="F3" s="322"/>
      <c r="G3" s="164"/>
      <c r="H3" s="165"/>
    </row>
    <row r="4" spans="1:8" ht="15.75">
      <c r="A4" s="186" t="s">
        <v>26</v>
      </c>
      <c r="B4" s="322" t="s">
        <v>133</v>
      </c>
      <c r="C4" s="322"/>
      <c r="D4" s="322"/>
      <c r="E4" s="322"/>
      <c r="F4" s="322"/>
      <c r="G4" s="164"/>
      <c r="H4" s="165"/>
    </row>
    <row r="5" spans="1:8" ht="15.75">
      <c r="A5" s="187" t="s">
        <v>27</v>
      </c>
      <c r="B5" s="218" t="s">
        <v>28</v>
      </c>
      <c r="C5" s="218" t="s">
        <v>29</v>
      </c>
      <c r="D5" s="218" t="s">
        <v>30</v>
      </c>
      <c r="E5" s="323" t="s">
        <v>31</v>
      </c>
      <c r="F5" s="323"/>
      <c r="G5" s="164"/>
      <c r="H5" s="165"/>
    </row>
    <row r="6" spans="1:8" ht="15.75">
      <c r="A6" s="189">
        <f>COUNTIF(F10:F1008,"Pass")</f>
        <v>0</v>
      </c>
      <c r="B6" s="189">
        <f>COUNTIF(F10:F1008,"Fail")</f>
        <v>0</v>
      </c>
      <c r="C6" s="189">
        <f>E6-D6-B6-A6</f>
        <v>17</v>
      </c>
      <c r="D6" s="189">
        <f>COUNTIF(F$9:F$1007,"N/A")</f>
        <v>0</v>
      </c>
      <c r="E6" s="324">
        <f>COUNTA(A10:A1008)</f>
        <v>17</v>
      </c>
      <c r="F6" s="324"/>
      <c r="G6" s="172"/>
      <c r="H6" s="172"/>
    </row>
    <row r="7" spans="1:8" ht="15.75">
      <c r="A7" s="173"/>
      <c r="B7" s="173"/>
      <c r="C7" s="173"/>
      <c r="D7" s="174"/>
      <c r="E7" s="174"/>
      <c r="F7" s="172"/>
      <c r="G7" s="172"/>
      <c r="H7" s="172"/>
    </row>
    <row r="8" spans="1:8" ht="31.5">
      <c r="A8" s="190" t="s">
        <v>32</v>
      </c>
      <c r="B8" s="190" t="s">
        <v>33</v>
      </c>
      <c r="C8" s="190" t="s">
        <v>34</v>
      </c>
      <c r="D8" s="190" t="s">
        <v>35</v>
      </c>
      <c r="E8" s="190" t="s">
        <v>36</v>
      </c>
      <c r="F8" s="190" t="s">
        <v>37</v>
      </c>
      <c r="G8" s="190" t="s">
        <v>38</v>
      </c>
      <c r="H8" s="190" t="s">
        <v>39</v>
      </c>
    </row>
    <row r="9" spans="1:8" ht="15.75">
      <c r="A9" s="217"/>
      <c r="B9" s="321" t="s">
        <v>470</v>
      </c>
      <c r="C9" s="321"/>
      <c r="D9" s="321"/>
      <c r="E9" s="321"/>
      <c r="F9" s="321"/>
      <c r="G9" s="321"/>
      <c r="H9" s="321"/>
    </row>
    <row r="10" spans="1:8" ht="31.5">
      <c r="A10" s="61" t="str">
        <f>IF(OR(B10&lt;&gt;"",D10&lt;&gt;""),"["&amp;TEXT($B$2,"##")&amp;"-"&amp;TEXT(ROW()-9,"##")&amp;"]","")</f>
        <v>[Đăng kí-1]</v>
      </c>
      <c r="B10" s="192" t="s">
        <v>472</v>
      </c>
      <c r="C10" s="193"/>
      <c r="D10" s="194" t="s">
        <v>249</v>
      </c>
      <c r="E10" s="195"/>
      <c r="F10" s="61"/>
      <c r="G10" s="61"/>
      <c r="H10" s="180"/>
    </row>
    <row r="11" spans="1:8" ht="31.5">
      <c r="A11" s="61" t="str">
        <f t="shared" ref="A11:A19" si="0">IF(OR(B11&lt;&gt;"",D11&lt;&gt;""),"["&amp;TEXT($B$2,"##")&amp;"-"&amp;TEXT(ROW()-9,"##")&amp;"]","")</f>
        <v>[Đăng kí-2]</v>
      </c>
      <c r="B11" s="61" t="s">
        <v>471</v>
      </c>
      <c r="C11" s="61"/>
      <c r="D11" s="196" t="s">
        <v>249</v>
      </c>
      <c r="E11" s="196"/>
      <c r="F11" s="61"/>
      <c r="G11" s="61"/>
      <c r="H11" s="180"/>
    </row>
    <row r="12" spans="1:8" ht="31.5">
      <c r="A12" s="61" t="str">
        <f t="shared" si="0"/>
        <v>[Đăng kí-3]</v>
      </c>
      <c r="B12" s="61" t="s">
        <v>546</v>
      </c>
      <c r="C12" s="61"/>
      <c r="D12" s="196" t="s">
        <v>249</v>
      </c>
      <c r="E12" s="196"/>
      <c r="F12" s="61"/>
      <c r="G12" s="61"/>
      <c r="H12" s="180"/>
    </row>
    <row r="13" spans="1:8" ht="31.5">
      <c r="A13" s="61" t="str">
        <f t="shared" si="0"/>
        <v>[Đăng kí-4]</v>
      </c>
      <c r="B13" s="61" t="s">
        <v>547</v>
      </c>
      <c r="C13" s="61"/>
      <c r="D13" s="196" t="s">
        <v>249</v>
      </c>
      <c r="E13" s="196"/>
      <c r="F13" s="61"/>
      <c r="G13" s="61"/>
      <c r="H13" s="180"/>
    </row>
    <row r="14" spans="1:8" ht="31.5">
      <c r="A14" s="61" t="str">
        <f t="shared" si="0"/>
        <v>[Đăng kí-5]</v>
      </c>
      <c r="B14" s="61" t="s">
        <v>550</v>
      </c>
      <c r="C14" s="61"/>
      <c r="D14" s="196" t="s">
        <v>249</v>
      </c>
      <c r="E14" s="196"/>
      <c r="F14" s="61"/>
      <c r="G14" s="61"/>
      <c r="H14" s="180"/>
    </row>
    <row r="15" spans="1:8" ht="31.5">
      <c r="A15" s="61" t="str">
        <f t="shared" si="0"/>
        <v>[Đăng kí-6]</v>
      </c>
      <c r="B15" s="61" t="s">
        <v>549</v>
      </c>
      <c r="C15" s="61"/>
      <c r="D15" s="196" t="s">
        <v>249</v>
      </c>
      <c r="E15" s="196"/>
      <c r="F15" s="61"/>
      <c r="G15" s="61"/>
      <c r="H15" s="180"/>
    </row>
    <row r="16" spans="1:8" ht="31.5">
      <c r="A16" s="61" t="str">
        <f t="shared" si="0"/>
        <v>[Đăng kí-7]</v>
      </c>
      <c r="B16" s="61" t="s">
        <v>548</v>
      </c>
      <c r="C16" s="61"/>
      <c r="D16" s="196" t="s">
        <v>249</v>
      </c>
      <c r="E16" s="196"/>
      <c r="F16" s="61"/>
      <c r="G16" s="61"/>
      <c r="H16" s="180"/>
    </row>
    <row r="17" spans="1:8" ht="31.5">
      <c r="A17" s="61" t="str">
        <f t="shared" si="0"/>
        <v>[Đăng kí-8]</v>
      </c>
      <c r="B17" s="61" t="s">
        <v>551</v>
      </c>
      <c r="C17" s="61"/>
      <c r="D17" s="196" t="s">
        <v>249</v>
      </c>
      <c r="E17" s="196"/>
      <c r="F17" s="61"/>
      <c r="G17" s="61"/>
      <c r="H17" s="180"/>
    </row>
    <row r="18" spans="1:8" ht="31.5">
      <c r="A18" s="61" t="str">
        <f t="shared" si="0"/>
        <v>[Đăng kí-9]</v>
      </c>
      <c r="B18" s="61" t="s">
        <v>552</v>
      </c>
      <c r="C18" s="61"/>
      <c r="D18" s="196" t="s">
        <v>553</v>
      </c>
      <c r="E18" s="196"/>
      <c r="F18" s="61"/>
      <c r="G18" s="61"/>
      <c r="H18" s="180"/>
    </row>
    <row r="19" spans="1:8" ht="15.75">
      <c r="A19" s="61" t="str">
        <f t="shared" si="0"/>
        <v>[Đăng kí-10]</v>
      </c>
      <c r="B19" s="61" t="s">
        <v>545</v>
      </c>
      <c r="C19" s="61"/>
      <c r="D19" s="61" t="s">
        <v>40</v>
      </c>
      <c r="E19" s="61"/>
      <c r="F19" s="61"/>
      <c r="G19" s="61"/>
      <c r="H19" s="180"/>
    </row>
    <row r="20" spans="1:8" ht="15.75">
      <c r="A20" s="217"/>
      <c r="B20" s="321" t="s">
        <v>474</v>
      </c>
      <c r="C20" s="321"/>
      <c r="D20" s="321"/>
      <c r="E20" s="321"/>
      <c r="F20" s="321"/>
      <c r="G20" s="321"/>
      <c r="H20" s="321"/>
    </row>
    <row r="21" spans="1:8" s="230" customFormat="1" ht="31.5">
      <c r="A21" s="229" t="str">
        <f>IF(OR(B21&lt;&gt;"",D21&lt;&gt;""),"["&amp;TEXT($B$2,"##")&amp;"-"&amp;TEXT(ROW()-10,"##")&amp;"]","")</f>
        <v>[Đăng kí-11]</v>
      </c>
      <c r="B21" s="229" t="s">
        <v>555</v>
      </c>
      <c r="C21" s="229" t="s">
        <v>556</v>
      </c>
      <c r="D21" s="229" t="s">
        <v>557</v>
      </c>
      <c r="E21" s="229"/>
      <c r="F21" s="229"/>
      <c r="G21" s="229"/>
      <c r="H21" s="229"/>
    </row>
    <row r="22" spans="1:8" ht="78.75">
      <c r="A22" s="61" t="str">
        <f>IF(OR(B22&lt;&gt;"",D22&lt;&gt;""),"["&amp;TEXT($B$2,"##")&amp;"-"&amp;TEXT(ROW()-10,"##")&amp;"]","")</f>
        <v>[Đăng kí-12]</v>
      </c>
      <c r="B22" s="61" t="s">
        <v>554</v>
      </c>
      <c r="C22" s="61" t="s">
        <v>558</v>
      </c>
      <c r="D22" s="61" t="s">
        <v>406</v>
      </c>
      <c r="E22" s="61"/>
      <c r="F22" s="61"/>
      <c r="G22" s="61"/>
      <c r="H22" s="180"/>
    </row>
    <row r="23" spans="1:8" ht="78.75">
      <c r="A23" s="61" t="str">
        <f t="shared" ref="A23:A27" si="1">IF(OR(B23&lt;&gt;"",D23&lt;&gt;""),"["&amp;TEXT($B$2,"##")&amp;"-"&amp;TEXT(ROW()-10,"##")&amp;"]","")</f>
        <v>[Đăng kí-13]</v>
      </c>
      <c r="B23" s="61" t="s">
        <v>560</v>
      </c>
      <c r="C23" s="61" t="s">
        <v>561</v>
      </c>
      <c r="D23" s="61" t="s">
        <v>406</v>
      </c>
      <c r="E23" s="61"/>
      <c r="F23" s="61"/>
      <c r="G23" s="180"/>
      <c r="H23" s="180"/>
    </row>
    <row r="24" spans="1:8" ht="63">
      <c r="A24" s="61" t="str">
        <f t="shared" si="1"/>
        <v>[Đăng kí-14]</v>
      </c>
      <c r="B24" s="61" t="s">
        <v>563</v>
      </c>
      <c r="C24" s="61" t="s">
        <v>562</v>
      </c>
      <c r="D24" s="61" t="s">
        <v>406</v>
      </c>
      <c r="E24" s="61"/>
      <c r="F24" s="61"/>
      <c r="G24" s="180"/>
      <c r="H24" s="180"/>
    </row>
    <row r="25" spans="1:8" ht="78.75">
      <c r="A25" s="61" t="str">
        <f t="shared" si="1"/>
        <v>[Đăng kí-15]</v>
      </c>
      <c r="B25" s="61" t="s">
        <v>566</v>
      </c>
      <c r="C25" s="61" t="s">
        <v>567</v>
      </c>
      <c r="D25" s="61" t="s">
        <v>406</v>
      </c>
      <c r="E25" s="61"/>
      <c r="F25" s="61"/>
      <c r="G25" s="180"/>
      <c r="H25" s="180"/>
    </row>
    <row r="26" spans="1:8" ht="63">
      <c r="A26" s="61" t="str">
        <f t="shared" si="1"/>
        <v>[Đăng kí-16]</v>
      </c>
      <c r="B26" s="61" t="s">
        <v>564</v>
      </c>
      <c r="C26" s="61" t="s">
        <v>568</v>
      </c>
      <c r="D26" s="61" t="s">
        <v>565</v>
      </c>
      <c r="E26" s="61"/>
      <c r="F26" s="61"/>
      <c r="G26" s="61"/>
      <c r="H26" s="180"/>
    </row>
    <row r="27" spans="1:8" ht="63">
      <c r="A27" s="61" t="str">
        <f t="shared" si="1"/>
        <v>[Đăng kí-17]</v>
      </c>
      <c r="B27" s="61" t="s">
        <v>569</v>
      </c>
      <c r="C27" s="61" t="s">
        <v>570</v>
      </c>
      <c r="D27" s="61" t="s">
        <v>571</v>
      </c>
      <c r="E27" s="61" t="s">
        <v>484</v>
      </c>
      <c r="F27" s="61"/>
      <c r="G27" s="180"/>
      <c r="H27" s="180"/>
    </row>
  </sheetData>
  <mergeCells count="7">
    <mergeCell ref="B20:H20"/>
    <mergeCell ref="B2:F2"/>
    <mergeCell ref="B3:F3"/>
    <mergeCell ref="B4:F4"/>
    <mergeCell ref="E5:F5"/>
    <mergeCell ref="E6:F6"/>
    <mergeCell ref="B9:H9"/>
  </mergeCells>
  <dataValidations count="1">
    <dataValidation type="list" allowBlank="1" showErrorMessage="1" sqref="F2:F3 F7:F8 F22:F27 F10:F19">
      <formula1>$J$2:$J$6</formula1>
      <formula2>0</formula2>
    </dataValidation>
  </dataValidation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18" sqref="I18"/>
    </sheetView>
  </sheetViews>
  <sheetFormatPr defaultRowHeight="1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Test case List</vt:lpstr>
      <vt:lpstr>Vacxin</vt:lpstr>
      <vt:lpstr>Layout Vacxin</vt:lpstr>
      <vt:lpstr>CTVacxin</vt:lpstr>
      <vt:lpstr>Loại Vacxin</vt:lpstr>
      <vt:lpstr>Layout LoaiVacxin</vt:lpstr>
      <vt:lpstr>Quản lý Khách hàng</vt:lpstr>
      <vt:lpstr>Layout Quản lý khách hàng</vt:lpstr>
      <vt:lpstr>Quản lý tiêm chủng</vt:lpstr>
      <vt:lpstr>Layout Quản lý tiêm chủng</vt:lpstr>
      <vt:lpstr>Quản lý tiêm chủng(Khách Hàng)</vt:lpstr>
      <vt:lpstr>Đăng nhập</vt:lpstr>
      <vt:lpstr>Layout Đăng nhập</vt:lpstr>
      <vt:lpstr>Thống kê- Báo Cáo</vt:lpstr>
      <vt:lpstr>Layout Thống kê</vt:lpstr>
      <vt:lpstr>Đăng kí</vt:lpstr>
      <vt:lpstr>Layout Đăng kí</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HCD-Fresher070 (FHO.CTC)</dc:creator>
  <cp:lastModifiedBy>HCD-Fresher131 (FHO.CTC)</cp:lastModifiedBy>
  <dcterms:created xsi:type="dcterms:W3CDTF">2017-02-16T01:06:21Z</dcterms:created>
  <dcterms:modified xsi:type="dcterms:W3CDTF">2017-02-24T09:11:42Z</dcterms:modified>
</cp:coreProperties>
</file>