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of tables " sheetId="1" r:id="rId4"/>
    <sheet state="visible" name="exchange" sheetId="2" r:id="rId5"/>
    <sheet state="visible" name="country" sheetId="3" r:id="rId6"/>
    <sheet state="visible" name="sector" sheetId="4" r:id="rId7"/>
    <sheet state="visible" name="industry" sheetId="5" r:id="rId8"/>
    <sheet state="visible" name="company" sheetId="6" r:id="rId9"/>
    <sheet state="visible" name="stock" sheetId="7" r:id="rId10"/>
    <sheet state="visible" name="user" sheetId="8" r:id="rId11"/>
    <sheet state="visible" name="contract" sheetId="9" r:id="rId12"/>
    <sheet state="visible" name="ekyc" sheetId="10" r:id="rId13"/>
    <sheet state="visible" name="nfc" sheetId="11" r:id="rId14"/>
    <sheet state="visible" name="package" sheetId="12" r:id="rId15"/>
    <sheet state="visible" name="leader_package" sheetId="13" r:id="rId16"/>
    <sheet state="visible" name="subscription" sheetId="14" r:id="rId17"/>
    <sheet state="visible" name="advisory" sheetId="15" r:id="rId18"/>
    <sheet state="visible" name="financial_metric" sheetId="16" r:id="rId19"/>
    <sheet state="visible" name="watch_list" sheetId="17" r:id="rId20"/>
    <sheet state="visible" name="news_source" sheetId="18" r:id="rId21"/>
    <sheet state="visible" name="news_article" sheetId="19" r:id="rId22"/>
    <sheet state="visible" name="follower_query" sheetId="20" r:id="rId23"/>
    <sheet state="visible" name="afl" sheetId="21" r:id="rId24"/>
    <sheet state="visible" name="trade_setting" sheetId="22" r:id="rId25"/>
    <sheet state="visible" name="trade_statistic" sheetId="23" r:id="rId26"/>
    <sheet state="visible" name="trade_entry" sheetId="24" r:id="rId27"/>
    <sheet state="visible" name="trade_signal" sheetId="25" r:id="rId28"/>
    <sheet state="visible" name="order" sheetId="26" r:id="rId29"/>
    <sheet state="visible" name="follower_fee" sheetId="27" r:id="rId30"/>
    <sheet state="visible" name="leader_fee" sheetId="28" r:id="rId31"/>
    <sheet state="visible" name="payment_method" sheetId="29" r:id="rId32"/>
    <sheet state="visible" name="user_payment_method" sheetId="30" r:id="rId33"/>
    <sheet state="visible" name="payment" sheetId="31" r:id="rId34"/>
    <sheet state="visible" name="security_company" sheetId="32" r:id="rId35"/>
    <sheet state="visible" name="endpoint" sheetId="33" r:id="rId36"/>
    <sheet state="visible" name="api" sheetId="34" r:id="rId37"/>
    <sheet state="visible" name="api_parameter" sheetId="35" r:id="rId38"/>
    <sheet state="visible" name="api_response" sheetId="36" r:id="rId39"/>
    <sheet state="visible" name="api_error" sheetId="37" r:id="rId40"/>
    <sheet state="visible" name="user_auth" sheetId="38" r:id="rId41"/>
    <sheet state="visible" name="api_log" sheetId="39" r:id="rId42"/>
    <sheet state="visible" name="comment" sheetId="40" r:id="rId43"/>
  </sheets>
  <definedNames>
    <definedName hidden="1" localSheetId="15" name="_xlnm._FilterDatabase">financial_metric!$A$1:$V$100</definedName>
  </definedNames>
  <calcPr/>
</workbook>
</file>

<file path=xl/sharedStrings.xml><?xml version="1.0" encoding="utf-8"?>
<sst xmlns="http://schemas.openxmlformats.org/spreadsheetml/2006/main" count="1673" uniqueCount="852">
  <si>
    <t>No</t>
  </si>
  <si>
    <t>Screen name</t>
  </si>
  <si>
    <t>Sheet link</t>
  </si>
  <si>
    <t>Cách thu thập thông tin</t>
  </si>
  <si>
    <t>exchange</t>
  </si>
  <si>
    <t>Nhập liệu</t>
  </si>
  <si>
    <t>country</t>
  </si>
  <si>
    <t>sector</t>
  </si>
  <si>
    <t>industry</t>
  </si>
  <si>
    <t>company</t>
  </si>
  <si>
    <t>stock</t>
  </si>
  <si>
    <t>user</t>
  </si>
  <si>
    <t>contract</t>
  </si>
  <si>
    <t>ekyc</t>
  </si>
  <si>
    <t>nfc</t>
  </si>
  <si>
    <t>package</t>
  </si>
  <si>
    <t>leader_package</t>
  </si>
  <si>
    <t>subscription</t>
  </si>
  <si>
    <t>advisory</t>
  </si>
  <si>
    <t>financial_metric</t>
  </si>
  <si>
    <t>watch_list</t>
  </si>
  <si>
    <t>new_source</t>
  </si>
  <si>
    <t>news_source</t>
  </si>
  <si>
    <t>new_article</t>
  </si>
  <si>
    <t>news_article</t>
  </si>
  <si>
    <t>follower_query</t>
  </si>
  <si>
    <t>Hệ thống sinh tự động</t>
  </si>
  <si>
    <t>afl</t>
  </si>
  <si>
    <t>trade_setting</t>
  </si>
  <si>
    <t>trade_statistic</t>
  </si>
  <si>
    <t>trade_entry</t>
  </si>
  <si>
    <t>trade_signal</t>
  </si>
  <si>
    <t>order</t>
  </si>
  <si>
    <t>follower_fee</t>
  </si>
  <si>
    <t>leader_fee</t>
  </si>
  <si>
    <t>payment_method</t>
  </si>
  <si>
    <t>user_payment_method</t>
  </si>
  <si>
    <t>payment</t>
  </si>
  <si>
    <t>security_company</t>
  </si>
  <si>
    <t>endpoint</t>
  </si>
  <si>
    <t>api</t>
  </si>
  <si>
    <t>api_parameter</t>
  </si>
  <si>
    <t>api_response</t>
  </si>
  <si>
    <t>api_error</t>
  </si>
  <si>
    <t>user_auth</t>
  </si>
  <si>
    <t>api_log</t>
  </si>
  <si>
    <t>comment</t>
  </si>
  <si>
    <t>Description</t>
  </si>
  <si>
    <t>Field Name</t>
  </si>
  <si>
    <t>Data Type</t>
  </si>
  <si>
    <t>SQLs</t>
  </si>
  <si>
    <t>delete from system_parameters.business_table_uniques</t>
  </si>
  <si>
    <t>delete from system_parameters.business_fields</t>
  </si>
  <si>
    <t>delete from system_parameters.business_tables</t>
  </si>
  <si>
    <t>INSERT INTO system_parameters.business_tables (table_name, table_label, description) VALUES ('exchange', 'exchange', 'exchange')</t>
  </si>
  <si>
    <t>exchange_id</t>
  </si>
  <si>
    <t>SERIAL</t>
  </si>
  <si>
    <t>Tên sàn giao dịch</t>
  </si>
  <si>
    <t>name</t>
  </si>
  <si>
    <t>VARCHAR(255)</t>
  </si>
  <si>
    <t>Mã sàn giao dịch</t>
  </si>
  <si>
    <t>code</t>
  </si>
  <si>
    <t>VARCHAR(50)</t>
  </si>
  <si>
    <t>INSERT INTO system_parameters.business_table_uniques(table_id, field_id)
SELECT a.table_id,  b.field_id
FROM system_parameters.business_tables a, system_parameters.business_fields b 
WHERE a.table_name='exchange' 
and b.table_id=a.table_id and b.field_name='code';</t>
  </si>
  <si>
    <t>INSERT INTO system_parameters.business_tables (table_name, table_label, description) VALUES ('country', 'country', 'country')</t>
  </si>
  <si>
    <t>country_id</t>
  </si>
  <si>
    <t>Tên quốc gia</t>
  </si>
  <si>
    <t>Mã quốc gia</t>
  </si>
  <si>
    <t>INSERT INTO system_parameters.business_table_uniques(table_id, field_id)
SELECT a.table_id,  b.field_id
FROM system_parameters.business_tables a, system_parameters.business_fields b 
WHERE a.table_name='country' 
and b.table_id=a.table_id and b.field_name='code';</t>
  </si>
  <si>
    <t>INSERT INTO system_parameters.business_tables (table_name, table_label, description) VALUES ('sector', 'sector', 'sector')</t>
  </si>
  <si>
    <t>sector_id</t>
  </si>
  <si>
    <t>Tên nghành</t>
  </si>
  <si>
    <t>Mã nghành</t>
  </si>
  <si>
    <t>INSERT INTO system_parameters.business_table_uniques(table_id, field_id)
SELECT a.table_id,  b.field_id
FROM system_parameters.business_tables a, system_parameters.business_fields b 
WHERE a.table_name='sector' 
and b.table_id=a.table_id and b.field_name='code';</t>
  </si>
  <si>
    <t>INSERT INTO system_parameters.business_tables (table_name, table_label, description) VALUES ('industry', 'industry', 'industry')</t>
  </si>
  <si>
    <t>industry id</t>
  </si>
  <si>
    <t>Tên nghành cụ thể</t>
  </si>
  <si>
    <t>Mã nghành cụ thể</t>
  </si>
  <si>
    <t>INSERT INTO system_parameters.business_table_uniques(table_id, field_id)
SELECT a.table_id,  b.field_id
FROM system_parameters.business_tables a, system_parameters.business_fields b 
WHERE a.table_name='industry' 
and b.table_id=a.table_id and b.field_name='code';</t>
  </si>
  <si>
    <t>INSERT INTO system_parameters.business_tables (table_name, table_label, description) VALUES ('company', 'company', 'company')</t>
  </si>
  <si>
    <t>company id</t>
  </si>
  <si>
    <t>Tên tổ chức phát hành</t>
  </si>
  <si>
    <t>Mã tổ chức phát hành</t>
  </si>
  <si>
    <t>INSERT INTO system_parameters.business_table_uniques(table_id, field_id)
SELECT a.table_id,  b.field_id
FROM system_parameters.business_tables a, system_parameters.business_fields b 
WHERE a.table_name='company' 
and b.table_id=a.table_id and b.field_name='code';</t>
  </si>
  <si>
    <t>INSERT INTO system_parameters.business_tables (table_name, table_label, description) VALUES ('stock', 'stock', 'stock')</t>
  </si>
  <si>
    <t>stock_id</t>
  </si>
  <si>
    <t>Mã chứng khoán</t>
  </si>
  <si>
    <t>VARCHAR(10)</t>
  </si>
  <si>
    <t>Tên công ty</t>
  </si>
  <si>
    <t>company_id</t>
  </si>
  <si>
    <t>Ngày niêm yết</t>
  </si>
  <si>
    <t>listing_date</t>
  </si>
  <si>
    <t>DATE</t>
  </si>
  <si>
    <t>Cổ phiếu lưu hành</t>
  </si>
  <si>
    <t>outstanding_shares</t>
  </si>
  <si>
    <t>BIGINT</t>
  </si>
  <si>
    <t>INSERT INTO system_parameters.business_table_uniques(table_id, field_id)
SELECT a.table_id,  b.field_id
FROM system_parameters.business_tables a, system_parameters.business_fields b 
WHERE a.table_name='stock' 
and b.table_id=a.table_id and b.field_name='code';</t>
  </si>
  <si>
    <t>INSERT INTO system_parameters.business_tables (table_name, table_label, description) VALUES ('user', 'user', 'user');</t>
  </si>
  <si>
    <t>user_id</t>
  </si>
  <si>
    <t>Loại người dùng</t>
  </si>
  <si>
    <t>user_type</t>
  </si>
  <si>
    <t>VARCHAR(20)</t>
  </si>
  <si>
    <t>Kinh nghiệm của leader</t>
  </si>
  <si>
    <t>experience</t>
  </si>
  <si>
    <t>TEXT</t>
  </si>
  <si>
    <t>Chiến lược đầu tư leader</t>
  </si>
  <si>
    <t>investment_strategy</t>
  </si>
  <si>
    <t>Quy mô vốn đầu tư leader</t>
  </si>
  <si>
    <t>capital_scale</t>
  </si>
  <si>
    <t>NUMERIC(15, 2)</t>
  </si>
  <si>
    <t>Cam kết đạo đức nghề nghiệp leader</t>
  </si>
  <si>
    <t>ethical_commitment</t>
  </si>
  <si>
    <t>Đánh giá độ rủi ro của follower</t>
  </si>
  <si>
    <t>risk_profile</t>
  </si>
  <si>
    <t>Ngân sách đầu tư follower</t>
  </si>
  <si>
    <t>investment_budget</t>
  </si>
  <si>
    <t>Số phí còn nợ</t>
  </si>
  <si>
    <t>unpaid_fee</t>
  </si>
  <si>
    <t>NUMERIC(15, 0)</t>
  </si>
  <si>
    <t>Trạng thái tài khoản(0: bình thường, 1: nhóm nợ 30 ngày, 2: nhóm nợ 90 ngày, 3: nhóm nợ 180 ngày</t>
  </si>
  <si>
    <t>status</t>
  </si>
  <si>
    <t>INT</t>
  </si>
  <si>
    <t>INSERT INTO system_parameters.business_tables (table_name, table_label, description) VALUES ('contract', 'contract', 'contract')</t>
  </si>
  <si>
    <t>contract_id</t>
  </si>
  <si>
    <t>Số hợp đồng</t>
  </si>
  <si>
    <t>contract_number</t>
  </si>
  <si>
    <t>Tên Leader/Follower</t>
  </si>
  <si>
    <t>Tên hợp đồng</t>
  </si>
  <si>
    <t>contract_title</t>
  </si>
  <si>
    <t>Nội dung hợp đồng</t>
  </si>
  <si>
    <t>contract_body</t>
  </si>
  <si>
    <t>Trạng thái (VD: Draft, Signed, Cancelled).</t>
  </si>
  <si>
    <t>Ngày tạo hợp đồng</t>
  </si>
  <si>
    <t>created_at</t>
  </si>
  <si>
    <t>TIMESTAMP</t>
  </si>
  <si>
    <t>Ngày ký hợp đồng</t>
  </si>
  <si>
    <t>signed_at</t>
  </si>
  <si>
    <t>Dữ liệu chữ ký số (VD: public key, hash)</t>
  </si>
  <si>
    <t>signature_data</t>
  </si>
  <si>
    <t>JSONB</t>
  </si>
  <si>
    <t>Loại hợp đồng (0: leader; 1: follower)</t>
  </si>
  <si>
    <t>type</t>
  </si>
  <si>
    <t>INSERT INTO system_parameters.business_table_uniques(table_id, field_id)
SELECT a.table_id,  b.field_id
FROM system_parameters.business_tables a, system_parameters.business_fields b 
WHERE a.table_name='contract' 
and b.table_id=a.table_id and b.field_name='contract_number';</t>
  </si>
  <si>
    <t>INSERT INTO system_parameters.business_tables (table_name, table_label, description) VALUES ('ekyc', 'ekyc', 'ekyc')</t>
  </si>
  <si>
    <t>ekyc_id</t>
  </si>
  <si>
    <t>Loại eKYC (VD: OCR, NFC, Face Match).</t>
  </si>
  <si>
    <t>verification_type</t>
  </si>
  <si>
    <t>Trạng thái xác minh (VD: Success, Failed).</t>
  </si>
  <si>
    <t>Dữ liệu chi tiết (VD: ảnh khuôn mặt, thông tin CCCD).</t>
  </si>
  <si>
    <t>verification_data</t>
  </si>
  <si>
    <t>Ngày bắt đầu eKYC.</t>
  </si>
  <si>
    <t>Ngày hoàn tất eKYC.</t>
  </si>
  <si>
    <t>completed_at</t>
  </si>
  <si>
    <t>INSERT INTO system_parameters.business_tables (table_name, table_label, description) VALUES ('nfc', 'nfc', 'nfc')</t>
  </si>
  <si>
    <t>nfc_id</t>
  </si>
  <si>
    <t>Số căn cước công dân.</t>
  </si>
  <si>
    <t>cccd_number</t>
  </si>
  <si>
    <t>Ngày cấp.</t>
  </si>
  <si>
    <t>issue_date</t>
  </si>
  <si>
    <t>Ngày hết hạn.</t>
  </si>
  <si>
    <t>expiry_date</t>
  </si>
  <si>
    <t>Nơi cấp.</t>
  </si>
  <si>
    <t>place_of_issue</t>
  </si>
  <si>
    <t>VARCHAR(150)</t>
  </si>
  <si>
    <t>Thông tin cá nhân (VD: ảnh, chữ ký).</t>
  </si>
  <si>
    <t>personal_data</t>
  </si>
  <si>
    <t>Ngày lưu thông tin NFC.</t>
  </si>
  <si>
    <t>INSERT INTO system_parameters.business_table_uniques(table_id, field_id)
SELECT a.table_id,  b.field_id
FROM system_parameters.business_tables a, system_parameters.business_fields b 
WHERE a.table_name='nfc' 
and b.table_id=a.table_id and b.field_name='cccd_number';</t>
  </si>
  <si>
    <t>INSERT INTO system_parameters.business_tables (table_name, table_label, description) VALUES ('package', 'package', 'package')</t>
  </si>
  <si>
    <t>ID duy nhất của gói dịch vụ.</t>
  </si>
  <si>
    <t>package_id</t>
  </si>
  <si>
    <t>Tên gói dịch vụ.</t>
  </si>
  <si>
    <t>VARCHAR(100)</t>
  </si>
  <si>
    <t>Mô tả chi tiết gói dịch vụ.</t>
  </si>
  <si>
    <t>description</t>
  </si>
  <si>
    <t>Trạng thái gói</t>
  </si>
  <si>
    <t xml:space="preserve"> (VD: Active, Inactive).</t>
  </si>
  <si>
    <t xml:space="preserve">Tên bảng chứa thông tin </t>
  </si>
  <si>
    <t>table_name</t>
  </si>
  <si>
    <t>của leader (advisory, financial_metric, watch_list, new_article, trade_signal)</t>
  </si>
  <si>
    <t>INSERT INTO system_parameters.business_tables (table_name, table_label, description) VALUES ('leader_package', 'leader_package', 'leader_package')</t>
  </si>
  <si>
    <t>ID của gói dữ liệu</t>
  </si>
  <si>
    <t>leader_package_id</t>
  </si>
  <si>
    <t>Phí khai thác hàng tháng (VNĐ)</t>
  </si>
  <si>
    <t>monthly_fee</t>
  </si>
  <si>
    <t>NUMERIC(15, 2) NOT NULL</t>
  </si>
  <si>
    <t>Thông tin gói leader tham gia</t>
  </si>
  <si>
    <t>Phí truy vấn trên mỗi bản ghi (%)</t>
  </si>
  <si>
    <t>record_fee_rate</t>
  </si>
  <si>
    <t>NUMERIC(5, 2) DEFAULT 0.00</t>
  </si>
  <si>
    <t>Thời gian tạo</t>
  </si>
  <si>
    <t>TIMESTAMP DEFAULT NOW()</t>
  </si>
  <si>
    <t>Tên Leader</t>
  </si>
  <si>
    <t>Trạng thái gói (VD: Active, Inactive).</t>
  </si>
  <si>
    <t>Phí giao dịch (%)</t>
  </si>
  <si>
    <t>trade_fee_rate</t>
  </si>
  <si>
    <t>INSERT INTO system_parameters.business_table_uniques(table_id, field_id)
SELECT a.table_id,  b.field_id
FROM system_parameters.business_tables a, system_parameters.business_fields b 
WHERE a.table_name='leader_package' 
and b.table_id=a.table_id and b.field_name='package_id';</t>
  </si>
  <si>
    <t>INSERT INTO system_parameters.business_table_uniques(table_id, field_id)
SELECT a.table_id,  b.field_id
FROM system_parameters.business_tables a, system_parameters.business_fields b 
WHERE a.table_name='leader_package' 
and b.table_id=a.table_id and b.field_name='user_id';</t>
  </si>
  <si>
    <t>INSERT INTO system_parameters.business_table_uniques(table_id, field_id)
SELECT a.table_id,  b.field_id
FROM system_parameters.business_tables a, system_parameters.business_fields b 
WHERE a.table_name='leader_package' 
and b.table_id=a.table_id and b.field_name='status';</t>
  </si>
  <si>
    <t>INSERT INTO system_parameters.business_tables (table_name, table_label, description) VALUES ('subscription', 'subscription', 'subscription')</t>
  </si>
  <si>
    <t>ID duy nhất của đăng ký.</t>
  </si>
  <si>
    <t>subscription_id</t>
  </si>
  <si>
    <t>Ngày bắt đầu sử dụng dịch vụ.</t>
  </si>
  <si>
    <t>start_date</t>
  </si>
  <si>
    <t>Ngày kết thúc dịch vụ.</t>
  </si>
  <si>
    <t>end_date</t>
  </si>
  <si>
    <t>Trạng thái (VD: Active, Expired, Cancelled).</t>
  </si>
  <si>
    <t>Thời gian tạo đăng ký.</t>
  </si>
  <si>
    <t>Thời gian cập nhật thông tin.</t>
  </si>
  <si>
    <t>updated_at</t>
  </si>
  <si>
    <t>Tên Follower</t>
  </si>
  <si>
    <t>Tên gói Leader</t>
  </si>
  <si>
    <t>INSERT INTO system_parameters.business_table_uniques(table_id, field_id)
SELECT a.table_id,  b.field_id
FROM system_parameters.business_tables a, system_parameters.business_fields b 
WHERE a.table_name='subscription' 
and b.table_id=a.table_id and b.field_name='user_id';</t>
  </si>
  <si>
    <t>INSERT INTO system_parameters.business_table_uniques(table_id, field_id)
SELECT a.table_id,  b.field_id
FROM system_parameters.business_tables a, system_parameters.business_fields b 
WHERE a.table_name='subscription' 
and b.table_id=a.table_id and b.field_name='leader_package_id';</t>
  </si>
  <si>
    <t>INSERT INTO system_parameters.business_table_uniques(table_id, field_id)
SELECT a.table_id,  b.field_id
FROM system_parameters.business_tables a, system_parameters.business_fields b 
WHERE a.table_name='subscription' 
and b.table_id=a.table_id and b.field_name='status';</t>
  </si>
  <si>
    <t>INSERT INTO system_parameters.business_tables (table_name, table_label, description, is_archive) VALUES ('advisory', 'advisory', 'advisory',true)</t>
  </si>
  <si>
    <t>advice_id</t>
  </si>
  <si>
    <t>Mã chứng khoán tư vấn</t>
  </si>
  <si>
    <t>Nội dung tư vấn</t>
  </si>
  <si>
    <t>advice_content</t>
  </si>
  <si>
    <t>INSERT INTO system_parameters.business_table_uniques(table_id, field_id)
SELECT a.table_id,  b.field_id
FROM system_parameters.business_tables a, system_parameters.business_fields b 
WHERE a.table_name='advisory' 
and b.table_id=a.table_id and b.field_name='user_id';</t>
  </si>
  <si>
    <t>INSERT INTO system_parameters.business_table_uniques(table_id, field_id)
SELECT a.table_id,  b.field_id
FROM system_parameters.business_tables a, system_parameters.business_fields b 
WHERE a.table_name='advisory' 
and b.table_id=a.table_id and b.field_name='stock_id';</t>
  </si>
  <si>
    <t>INSERT INTO system_parameters.business_tables (table_name, table_label, description,is_archive) VALUES ('financial_metric', 'financial_metric', 'financial_metric', true)</t>
  </si>
  <si>
    <t>metric_id</t>
  </si>
  <si>
    <t xml:space="preserve">Tỷ lệ sở hữu của ban lãnh đạo </t>
  </si>
  <si>
    <t>leader_ownership_ratio</t>
  </si>
  <si>
    <t>NUMERIC(5, 2)</t>
  </si>
  <si>
    <t>Tỷ lệ sở hữu của Tổ chức</t>
  </si>
  <si>
    <t>institutional_ownership_ratio</t>
  </si>
  <si>
    <t>Tỷ lệ sở hữu của Tổ chức nước ngoài</t>
  </si>
  <si>
    <t>foreign_institutional_ownership_ratio</t>
  </si>
  <si>
    <t>Số lượng cổ đông là Tổ chức</t>
  </si>
  <si>
    <t>institutional_shareholders_count</t>
  </si>
  <si>
    <t>Số lượng cổ đông là Tổ chức nước ngoài</t>
  </si>
  <si>
    <t>foreign_institutional_shareholders_count</t>
  </si>
  <si>
    <t>Giá hiện tại</t>
  </si>
  <si>
    <t>current_price</t>
  </si>
  <si>
    <t>NUMERIC(10, 2)</t>
  </si>
  <si>
    <t>Sức mạnh giá - RS</t>
  </si>
  <si>
    <t>price_strength_RS</t>
  </si>
  <si>
    <t>Beta</t>
  </si>
  <si>
    <t>beta</t>
  </si>
  <si>
    <t>Giá tăng vượt đỉnh</t>
  </si>
  <si>
    <t>price_rise_above_peak</t>
  </si>
  <si>
    <t>Giá giảm thủng đáy</t>
  </si>
  <si>
    <t>price_fall_below_bottom</t>
  </si>
  <si>
    <t>Thay đổi giá hôm nay (%)</t>
  </si>
  <si>
    <t>price_change_today</t>
  </si>
  <si>
    <t>Thay đổi giá 1 tuần (%)</t>
  </si>
  <si>
    <t>price_change_1_week</t>
  </si>
  <si>
    <t>Thay đổi giá 1 tháng (%)</t>
  </si>
  <si>
    <t>price_change_1_month</t>
  </si>
  <si>
    <t>Thay đổi giá 3 tháng (%)</t>
  </si>
  <si>
    <t>price_change_3_months</t>
  </si>
  <si>
    <t>Thay đổi giá 6 tháng (%)</t>
  </si>
  <si>
    <t>price_change_6_months</t>
  </si>
  <si>
    <t>Thay đổi giá 1 năm (%)</t>
  </si>
  <si>
    <t>price_change_1_year</t>
  </si>
  <si>
    <t>Số phiên tăng giá liên tục</t>
  </si>
  <si>
    <t>continuous_up_days</t>
  </si>
  <si>
    <t>Số phiên tăng giá liên tục trước khi đảo chiều giảm</t>
  </si>
  <si>
    <t>continuous_up_days_before_down</t>
  </si>
  <si>
    <t>Số phiên giảm giá liên tục</t>
  </si>
  <si>
    <t>continuous_down_days</t>
  </si>
  <si>
    <t>Số phiên giảm giá liên tục trước khi đảo chiều tăng</t>
  </si>
  <si>
    <t>continuous_down_days_before_up</t>
  </si>
  <si>
    <t>Tổng KL</t>
  </si>
  <si>
    <t>total_trading_volume</t>
  </si>
  <si>
    <t>% KL khớp lệnh do bên mua chủ động</t>
  </si>
  <si>
    <t>buy_side_activity_percentage</t>
  </si>
  <si>
    <t>KL dự kiến vượt TB các phiên trước (%)</t>
  </si>
  <si>
    <t>predicted_volume_above_avg_percentage</t>
  </si>
  <si>
    <t>KLTB 5 phiên</t>
  </si>
  <si>
    <t>avg_volume_5_days</t>
  </si>
  <si>
    <t>KLTB 10 phiên</t>
  </si>
  <si>
    <t>avg_volume_10_days</t>
  </si>
  <si>
    <t>KLTB 20 phiên</t>
  </si>
  <si>
    <t>avg_volume_20_days</t>
  </si>
  <si>
    <t>KLTB 3 tháng</t>
  </si>
  <si>
    <t>avg_volume_3_months</t>
  </si>
  <si>
    <t>KL Nước ngoài mua ròng</t>
  </si>
  <si>
    <t>foreign_buy_net_volume</t>
  </si>
  <si>
    <t>GT Nước ngoài mua ròng</t>
  </si>
  <si>
    <t>foreign_buy_net_value</t>
  </si>
  <si>
    <t>Giá hiện tại cắt lên đường SMA</t>
  </si>
  <si>
    <t>price_cross_up_sma</t>
  </si>
  <si>
    <t>Giá hiện tại cắt xuống đường SMA</t>
  </si>
  <si>
    <t>price_cross_down_sma</t>
  </si>
  <si>
    <t>Giá hiện tại cắt lên đường EMA</t>
  </si>
  <si>
    <t>price_cross_up_ema</t>
  </si>
  <si>
    <t>Giá hiện tại cắt xuống đường EMA</t>
  </si>
  <si>
    <t>price_cross_down_ema</t>
  </si>
  <si>
    <t>SMA ngắn hạn cắt lên SMA dài hạn</t>
  </si>
  <si>
    <t>short_sma_cross_up_long_sma</t>
  </si>
  <si>
    <t>SMA ngắn hạn cắt xuống SMA dài hạn</t>
  </si>
  <si>
    <t>short_sma_cross_down_long_sma</t>
  </si>
  <si>
    <t>RSI(14) đi vào vùng quá mua</t>
  </si>
  <si>
    <t>rsi_14_overbought</t>
  </si>
  <si>
    <t>BOOLEAN</t>
  </si>
  <si>
    <t>RSI(14) thoát khỏi vùng quá mua</t>
  </si>
  <si>
    <t>rsi_14_exit_overbought</t>
  </si>
  <si>
    <t>RSI(14) đang ở vùng quá mua</t>
  </si>
  <si>
    <t>rsi_14_in_overbought</t>
  </si>
  <si>
    <t>RSI(14) đi vào vùng quá bán</t>
  </si>
  <si>
    <t>rsi_14_oversold</t>
  </si>
  <si>
    <t>RSI(14) thoát khỏi vùng quá bán</t>
  </si>
  <si>
    <t>rsi_14_exit_oversold</t>
  </si>
  <si>
    <t>RSI(14) đang ở vùng quá bán</t>
  </si>
  <si>
    <t>rsi_14_in_oversold</t>
  </si>
  <si>
    <t>MFI(14) đi vào vùng quá mua</t>
  </si>
  <si>
    <t>mfi_14_overbought</t>
  </si>
  <si>
    <t>MFI(14) thoát khỏi vùng quá mua</t>
  </si>
  <si>
    <t>mfi_14_exit_overbought</t>
  </si>
  <si>
    <t>MFI(14) đang ở trong vùng quá mua</t>
  </si>
  <si>
    <t>mfi_14_in_overbought</t>
  </si>
  <si>
    <t>MFI(14) đi vào vùng quá bán</t>
  </si>
  <si>
    <t>mfi_14_oversold</t>
  </si>
  <si>
    <t>MFI(14) thoát khỏi vùng quá bán</t>
  </si>
  <si>
    <t>mfi_14_exit_oversold</t>
  </si>
  <si>
    <t>MFI(14) đang ở trong vùng quá bán</t>
  </si>
  <si>
    <t>mfi_14_in_oversold</t>
  </si>
  <si>
    <t>Giá thoát ra ngoài biên trên Bollinger Band (20)</t>
  </si>
  <si>
    <t>price_cross_above_upper_bollinger</t>
  </si>
  <si>
    <t>Giá cắt xuống từ ngoài biên trên Bollinger Band (20)</t>
  </si>
  <si>
    <t>price_cross_down_from_upper_bollinger</t>
  </si>
  <si>
    <t>Giá đang ở ngoài biên trên Bollinger Band (20)</t>
  </si>
  <si>
    <t>price_in_upper_bollinger</t>
  </si>
  <si>
    <t>Giá thoát ra ngoài biên dưới Bollinger Band (20)</t>
  </si>
  <si>
    <t>price_cross_below_lower_bollinger</t>
  </si>
  <si>
    <t>Giá cắt lên từ ngoài biên dưới Bollinger Band (20)</t>
  </si>
  <si>
    <t>price_cross_up_from_lower_bollinger</t>
  </si>
  <si>
    <t>Giá đang ở ngoài biên dưới Bollinger Band (20)</t>
  </si>
  <si>
    <t>price_in_lower_bollinger</t>
  </si>
  <si>
    <t>MACD cắt lên đường tín hiệu</t>
  </si>
  <si>
    <t>macd_cross_up_signal_line</t>
  </si>
  <si>
    <t>MACD đang ở trên đường tín hiệu</t>
  </si>
  <si>
    <t>macd_above_signal_line</t>
  </si>
  <si>
    <t>MACD cắt xuống đường tín hiệu</t>
  </si>
  <si>
    <t>macd_cross_down_signal_line</t>
  </si>
  <si>
    <t>MACD đang ở dưới đường tín hiệu</t>
  </si>
  <si>
    <t>macd_below_signal_line</t>
  </si>
  <si>
    <t>MACD cắt lên đường 0</t>
  </si>
  <si>
    <t>macd_cross_up_zero_line</t>
  </si>
  <si>
    <t>MACD đang ở trên đường 0</t>
  </si>
  <si>
    <t>macd_above_zero_line</t>
  </si>
  <si>
    <t>MACD cắt xuống đường 0</t>
  </si>
  <si>
    <t>macd_cross_down_zero_line</t>
  </si>
  <si>
    <t>MACD đang ở dưới đường 0</t>
  </si>
  <si>
    <t>macd_below_zero_line</t>
  </si>
  <si>
    <t>Doanh thu 4 quý</t>
  </si>
  <si>
    <t>revenue_4_quarters</t>
  </si>
  <si>
    <t>Lợi nhuận 4 quý</t>
  </si>
  <si>
    <t>profit_4_quarters</t>
  </si>
  <si>
    <t>Tăng trưởng DT quý gần nhất</t>
  </si>
  <si>
    <t>revenue_growth_latest_quarter</t>
  </si>
  <si>
    <t>Tăng trưởng DT quý gần nhì</t>
  </si>
  <si>
    <t>revenue_growth_second_latest_quarter</t>
  </si>
  <si>
    <t>Tăng trưởng DT 4 quý</t>
  </si>
  <si>
    <t>revenue_growth_4_quarters</t>
  </si>
  <si>
    <t>Tăng trưởng LN quý gần nhất</t>
  </si>
  <si>
    <t>profit_growth_latest_quarter</t>
  </si>
  <si>
    <t>Tăng trưởng LN quý gần nhì</t>
  </si>
  <si>
    <t>profit_growth_second_latest_quarter</t>
  </si>
  <si>
    <t>Tăng trưởng LN 4 quý</t>
  </si>
  <si>
    <t>profit_growth_4_quarters</t>
  </si>
  <si>
    <t>Cổ tức bằng tiền</t>
  </si>
  <si>
    <t>dividend_cash</t>
  </si>
  <si>
    <t>EPS</t>
  </si>
  <si>
    <t>eps</t>
  </si>
  <si>
    <t>P/E</t>
  </si>
  <si>
    <t>pe_ratio</t>
  </si>
  <si>
    <t>P/S</t>
  </si>
  <si>
    <t>ps_ratio</t>
  </si>
  <si>
    <t>P/B</t>
  </si>
  <si>
    <t>pb_ratio</t>
  </si>
  <si>
    <t>Tăng trưởng EPS 4 quý</t>
  </si>
  <si>
    <t>eps_growth_4_quarters</t>
  </si>
  <si>
    <t>Thị giá vốn</t>
  </si>
  <si>
    <t>market_capitalization</t>
  </si>
  <si>
    <t>Tỷ lệ lãi ròng</t>
  </si>
  <si>
    <t>net_margin</t>
  </si>
  <si>
    <t>Tỷ lệ lãi gộp</t>
  </si>
  <si>
    <t>gross_margin</t>
  </si>
  <si>
    <t>Tỷ lệ lãi từ HĐKD</t>
  </si>
  <si>
    <t>operating_margin</t>
  </si>
  <si>
    <t>Tỷ lệ EBIT</t>
  </si>
  <si>
    <t>ebit_margin</t>
  </si>
  <si>
    <t>Thanh toán hiện hành</t>
  </si>
  <si>
    <t>current_ratio</t>
  </si>
  <si>
    <t>Thanh toán nhanh</t>
  </si>
  <si>
    <t>quick_ratio</t>
  </si>
  <si>
    <t>Thanh toán lãi vay</t>
  </si>
  <si>
    <t>interest_coverage_ratio</t>
  </si>
  <si>
    <t>Nợ/Vốn CSH</t>
  </si>
  <si>
    <t>debt_equity_ratio</t>
  </si>
  <si>
    <t>Nợ/Tổng tài sản</t>
  </si>
  <si>
    <t>debt_total_assets_ratio</t>
  </si>
  <si>
    <t>ROA</t>
  </si>
  <si>
    <t>roa</t>
  </si>
  <si>
    <t>ROE</t>
  </si>
  <si>
    <t>roe</t>
  </si>
  <si>
    <t>ROIC</t>
  </si>
  <si>
    <t>roic</t>
  </si>
  <si>
    <t>ROCE</t>
  </si>
  <si>
    <t>roce</t>
  </si>
  <si>
    <t>Vòng quay tổng TS</t>
  </si>
  <si>
    <t>total_asset_turnover</t>
  </si>
  <si>
    <t>Vòng quay hàng tồn kho</t>
  </si>
  <si>
    <t>inventory_turnover</t>
  </si>
  <si>
    <t>Vòng quay các khoản phải thu</t>
  </si>
  <si>
    <t>receivables_turnover</t>
  </si>
  <si>
    <t>Vòng quay tài sản ngắn hạn</t>
  </si>
  <si>
    <t>short_term_asset_turnover</t>
  </si>
  <si>
    <t>INSERT INTO system_parameters.business_table_uniques(table_id, field_id)
SELECT a.table_id,  b.field_id
FROM system_parameters.business_tables a, system_parameters.business_fields b 
WHERE a.table_name='financial_metric' 
and b.table_id=a.table_id and b.field_name='user_id';</t>
  </si>
  <si>
    <t>INSERT INTO system_parameters.business_table_uniques(table_id, field_id)
SELECT a.table_id,  b.field_id
FROM system_parameters.business_tables a, system_parameters.business_fields b 
WHERE a.table_name='financial_metric' 
and b.table_id=a.table_id and b.field_name='stock_id';</t>
  </si>
  <si>
    <t>INSERT INTO system_parameters.business_tables (table_name, table_label, description,is_archive) VALUES ('watch_list', 'watch_list', 'watch_list',true)</t>
  </si>
  <si>
    <t>watch_list_id</t>
  </si>
  <si>
    <t>Tên chứng khoán</t>
  </si>
  <si>
    <t>INSERT INTO system_parameters.business_table_uniques(table_id, field_id)
SELECT a.table_id,  b.field_id
FROM system_parameters.business_tables a, system_parameters.business_fields b 
WHERE a.table_name='watch_list' 
and b.table_id=a.table_id and b.field_name='user_id';</t>
  </si>
  <si>
    <t>INSERT INTO system_parameters.business_table_uniques(table_id, field_id)
SELECT a.table_id,  b.field_id
FROM system_parameters.business_tables a, system_parameters.business_fields b 
WHERE a.table_name='watch_list' 
and b.table_id=a.table_id and b.field_name='stock_id';</t>
  </si>
  <si>
    <t>INSERT INTO system_parameters.business_tables (table_name, table_label, description) VALUES ('news_source', 'news_source', 'news_source')</t>
  </si>
  <si>
    <t>ID của nguồn tin</t>
  </si>
  <si>
    <t>source_id</t>
  </si>
  <si>
    <t>Tên nguồn tin</t>
  </si>
  <si>
    <t>source_name</t>
  </si>
  <si>
    <t>Loại nguồn (news, social_media, forum)</t>
  </si>
  <si>
    <t>source_type</t>
  </si>
  <si>
    <t>INSERT INTO system_parameters.business_tables (table_name, table_label, description,is_archive) VALUES ('news_article', 'news_article', 'news_article', true)</t>
  </si>
  <si>
    <t>ID bài viết</t>
  </si>
  <si>
    <t>article_id</t>
  </si>
  <si>
    <t>Tiêu đề bài viết</t>
  </si>
  <si>
    <t>title</t>
  </si>
  <si>
    <t>VARCHAR(500)</t>
  </si>
  <si>
    <t>Tóm tắt nội dung bài viết</t>
  </si>
  <si>
    <t>content</t>
  </si>
  <si>
    <t xml:space="preserve">Tệp tin </t>
  </si>
  <si>
    <t>file_data</t>
  </si>
  <si>
    <t>BYTEA</t>
  </si>
  <si>
    <t>INSERT INTO system_parameters.business_table_uniques(table_id, field_id)
SELECT a.table_id,  b.field_id
FROM system_parameters.business_tables a, system_parameters.business_fields b 
WHERE a.table_name='news_article' 
and b.table_id=a.table_id and b.field_name='user_id';</t>
  </si>
  <si>
    <t>INSERT INTO system_parameters.business_table_uniques(table_id, field_id)
SELECT a.table_id,  b.field_id
FROM system_parameters.business_tables a, system_parameters.business_fields b 
WHERE a.table_name='news_article' 
and b.table_id=a.table_id and b.field_name='stock_id';</t>
  </si>
  <si>
    <t>INSERT INTO system_parameters.business_table_uniques(table_id, field_id)
SELECT a.table_id,  b.field_id
FROM system_parameters.business_tables a, system_parameters.business_fields b 
WHERE a.table_name='news_article' 
and b.table_id=a.table_id and b.field_name='source_id';</t>
  </si>
  <si>
    <t>INSERT INTO system_parameters.business_tables (table_name, table_label, description,is_archive, is_screen) VALUES ('follower_query', 'follower_query', 'follower_query',true, false)</t>
  </si>
  <si>
    <t>ID của truy vấn</t>
  </si>
  <si>
    <t>query_id</t>
  </si>
  <si>
    <t>Nội dung truy vấn (query string)</t>
  </si>
  <si>
    <t>query_content</t>
  </si>
  <si>
    <t>TEXT NOT NULL</t>
  </si>
  <si>
    <t>Tên gói dịch vụ</t>
  </si>
  <si>
    <t>Số lượng bản ghi truy xuất được</t>
  </si>
  <si>
    <t>record_count</t>
  </si>
  <si>
    <t>INT NOT NULL</t>
  </si>
  <si>
    <t>Phí truy vấn (VNĐ)</t>
  </si>
  <si>
    <t>query_fee</t>
  </si>
  <si>
    <t>INSERT INTO system_parameters.business_table_uniques(table_id, field_id)
SELECT a.table_id,  b.field_id
FROM system_parameters.business_tables a, system_parameters.business_fields b 
WHERE a.table_name='follower_query' 
and b.table_id=a.table_id and b.field_name='subscription_id';</t>
  </si>
  <si>
    <t>INSERT INTO system_parameters.business_tables (table_name, table_label, description) VALUES ('afl', 'afl', 'afl')</t>
  </si>
  <si>
    <t>ID tự tăng định danh từng mã AFL.</t>
  </si>
  <si>
    <t>afl_id</t>
  </si>
  <si>
    <t>Tên của mã AFL (ví dụ: Moving Average Crossover, RSI Strategy).</t>
  </si>
  <si>
    <t>afl_name</t>
  </si>
  <si>
    <t>Mô tả chi tiết về mục đích và cách hoạt động của mã AFL.</t>
  </si>
  <si>
    <t>Ngày viết hoặc hoàn thiện mã AFL.</t>
  </si>
  <si>
    <t>created_date</t>
  </si>
  <si>
    <t>Phiên bản của mã AFL (nếu có).</t>
  </si>
  <si>
    <t>version</t>
  </si>
  <si>
    <t>Loại mã AFL (ví dụ: Indicator, Backtest Strategy, Exploration).</t>
  </si>
  <si>
    <t>afl_type</t>
  </si>
  <si>
    <t>Toàn bộ nội dung của mã AFL (dưới dạng text).</t>
  </si>
  <si>
    <t>afl_code</t>
  </si>
  <si>
    <t>Các yêu cầu đặc biệt (ví dụ: dữ liệu cụ thể, plugin).</t>
  </si>
  <si>
    <t>special_requirements</t>
  </si>
  <si>
    <t>Trạng thái của mã AFL (ví dụ: "Active", "Deprecated").</t>
  </si>
  <si>
    <t>Ghi chú bổ sung về mã AFL (nếu có).</t>
  </si>
  <si>
    <t>notes</t>
  </si>
  <si>
    <t>INSERT INTO system_parameters.business_tables (table_name, table_label, description, is_screen) VALUES ('trade_setting', 'trade_setting', 'trade_setting', false)</t>
  </si>
  <si>
    <t>trade_setting_id</t>
  </si>
  <si>
    <t>Vốn ban đầu</t>
  </si>
  <si>
    <t>initial_equity</t>
  </si>
  <si>
    <t>Tên thuật toán</t>
  </si>
  <si>
    <t>Tần suất/Loại giao dịch (Hàng ngày/Giao dịch dài)</t>
  </si>
  <si>
    <t>periodicity_positions</t>
  </si>
  <si>
    <t>Phí giao dịch</t>
  </si>
  <si>
    <t>commissions</t>
  </si>
  <si>
    <t>Lãi suất hàng năm</t>
  </si>
  <si>
    <t>annual_interest_rate</t>
  </si>
  <si>
    <t>Khoảng thời gian</t>
  </si>
  <si>
    <t>range</t>
  </si>
  <si>
    <t>Áp dụng bộ lọc</t>
  </si>
  <si>
    <t>apply_to_filter</t>
  </si>
  <si>
    <t>Bộ lọc bao gồm (Include Filter)</t>
  </si>
  <si>
    <t>include_filter</t>
  </si>
  <si>
    <t>Bộ lọc loại trừ (Exclude Filter)</t>
  </si>
  <si>
    <t>exclude_filter</t>
  </si>
  <si>
    <t>Nhóm cổ phiếu</t>
  </si>
  <si>
    <t>group_stock</t>
  </si>
  <si>
    <t>Lĩnh vực (Sector)</t>
  </si>
  <si>
    <t>Ngành (Industry)</t>
  </si>
  <si>
    <t>Danh sách theo dõi (Watchlist)</t>
  </si>
  <si>
    <t>watchlist</t>
  </si>
  <si>
    <t>Mã ngành theo GICS</t>
  </si>
  <si>
    <t>gics</t>
  </si>
  <si>
    <t>Mã ngành theo ICB</t>
  </si>
  <si>
    <t>icb</t>
  </si>
  <si>
    <t>Chỉ số (Index)</t>
  </si>
  <si>
    <t>index</t>
  </si>
  <si>
    <t>Yêu thích (Favourite)</t>
  </si>
  <si>
    <t>favourite</t>
  </si>
  <si>
    <t>Hệ số đòn bẩy tài khoản</t>
  </si>
  <si>
    <t>account_margin</t>
  </si>
  <si>
    <t>Chế độ hợp đồng tương lai (Futures mode)</t>
  </si>
  <si>
    <t>futures_mode</t>
  </si>
  <si>
    <t>Kích thước lô tròn mặc định</t>
  </si>
  <si>
    <t>def_round_lot_size</t>
  </si>
  <si>
    <t>Kích thước điểm (Tick Size)</t>
  </si>
  <si>
    <t>def_tick_size</t>
  </si>
  <si>
    <t>Tính toán giảm giá trị dựa trên: Giá cao/thấp</t>
  </si>
  <si>
    <t>drawdowns_based_on</t>
  </si>
  <si>
    <t>Giao dịch dài (Long trades)</t>
  </si>
  <si>
    <t>long_trades</t>
  </si>
  <si>
    <t>Giá mua giao dịch dài (Buy price)</t>
  </si>
  <si>
    <t>buy_price</t>
  </si>
  <si>
    <t>Giá bán giao dịch dài (Sell price)</t>
  </si>
  <si>
    <t>sell_price</t>
  </si>
  <si>
    <t>Thời gian trễ mua (Buy delay)</t>
  </si>
  <si>
    <t>buy_delay</t>
  </si>
  <si>
    <t>Thời gian trễ bán (Sell delay)</t>
  </si>
  <si>
    <t>sell_delay</t>
  </si>
  <si>
    <t>Giao dịch bán khống (Short trades)</t>
  </si>
  <si>
    <t>short_trades</t>
  </si>
  <si>
    <t>Giá bán khống (Short price)</t>
  </si>
  <si>
    <t>short_price</t>
  </si>
  <si>
    <t>Giá mua lại (Cover price)</t>
  </si>
  <si>
    <t>cover_price</t>
  </si>
  <si>
    <t>Thời gian trễ bán khống (Short delay)</t>
  </si>
  <si>
    <t>short_delay</t>
  </si>
  <si>
    <t>Thời gian trễ mua lại (Cover delay)</t>
  </si>
  <si>
    <t>cover_delay</t>
  </si>
  <si>
    <t>Dừng lỗ tối đa (Maximum loss)</t>
  </si>
  <si>
    <t>max_loss</t>
  </si>
  <si>
    <t>Mục tiêu lợi nhuận (Profit target)</t>
  </si>
  <si>
    <t>profit_target</t>
  </si>
  <si>
    <t>Giá trị dừng lỗ tối đa</t>
  </si>
  <si>
    <t>max_loss_value</t>
  </si>
  <si>
    <t>Giá trị mục tiêu lợi nhuận</t>
  </si>
  <si>
    <t>profit_target_value</t>
  </si>
  <si>
    <t>Dừng lỗ có áp dụng không (Exit at stop)</t>
  </si>
  <si>
    <t>exit_at_stop</t>
  </si>
  <si>
    <t>Dừng lỗ theo dõi (Trailing stop)</t>
  </si>
  <si>
    <t>trailing_stop</t>
  </si>
  <si>
    <t>Giá trị dừng lỗ theo dõi</t>
  </si>
  <si>
    <t>trailing_stop_value</t>
  </si>
  <si>
    <t>Dừng lỗ theo dõi có áp dụng không (Exit at stop)</t>
  </si>
  <si>
    <t>trailing_exit_at_stop</t>
  </si>
  <si>
    <t>INSERT INTO system_parameters.business_tables (table_name, table_label, description, is_screen) VALUES ('trade_statistic', 'trade_statistic', 'trade_statistic', false)</t>
  </si>
  <si>
    <t>trade_statistic_id</t>
  </si>
  <si>
    <t>Loại thống kê (Tất cả giao dịch, Giao dịch Long, Giao dịch Short)</t>
  </si>
  <si>
    <t>stat_type</t>
  </si>
  <si>
    <t>initial_capital</t>
  </si>
  <si>
    <t>Vốn kết thúc</t>
  </si>
  <si>
    <t>ending_capital</t>
  </si>
  <si>
    <t>Lợi nhuận ròng</t>
  </si>
  <si>
    <t>net_profit</t>
  </si>
  <si>
    <t>Tỷ lệ phần trăm lợi nhuận ròng</t>
  </si>
  <si>
    <t>net_profit_percent</t>
  </si>
  <si>
    <t>NUMERIC(6, 2)</t>
  </si>
  <si>
    <t>Tỷ lệ tiếp xúc (Exposure)</t>
  </si>
  <si>
    <t>exposure_percent</t>
  </si>
  <si>
    <t>Lợi nhuận điều chỉnh rủi ro (Risk-Adjusted Return)</t>
  </si>
  <si>
    <t>net_risk_adjusted_return_percent</t>
  </si>
  <si>
    <t>Lợi nhuận hàng năm (Annual Return)</t>
  </si>
  <si>
    <t>annual_return_percent</t>
  </si>
  <si>
    <t>Lợi nhuận điều chỉnh rủi ro trong hệ thống</t>
  </si>
  <si>
    <t>risk_adjusted_return_percent</t>
  </si>
  <si>
    <t>Tổng chi phí giao dịch</t>
  </si>
  <si>
    <t>total_transaction_costs</t>
  </si>
  <si>
    <t>Tổng số giao dịch</t>
  </si>
  <si>
    <t>total_trades</t>
  </si>
  <si>
    <t>Số giao dịch Long</t>
  </si>
  <si>
    <t>Số giao dịch Short</t>
  </si>
  <si>
    <t>Lợi nhuận/lỗ trung bình</t>
  </si>
  <si>
    <t>avg_profit_loss</t>
  </si>
  <si>
    <t>Tỷ lệ lợi nhuận/lỗ trung bình</t>
  </si>
  <si>
    <t>avg_profit_loss_percent</t>
  </si>
  <si>
    <t>Số thanh trung bình giữ</t>
  </si>
  <si>
    <t>avg_bars_held</t>
  </si>
  <si>
    <t>Số giao dịch thắng</t>
  </si>
  <si>
    <t>winners_count</t>
  </si>
  <si>
    <t>Tổng lợi nhuận</t>
  </si>
  <si>
    <t>total_profit</t>
  </si>
  <si>
    <t>Lợi nhuận trung bình</t>
  </si>
  <si>
    <t>avg_profit</t>
  </si>
  <si>
    <t>Tỷ lệ lợi nhuận trung bình</t>
  </si>
  <si>
    <t>avg_profit_percent</t>
  </si>
  <si>
    <t>Số thanh trung bình của các giao dịch thắng</t>
  </si>
  <si>
    <t>avg_bars_held_winners</t>
  </si>
  <si>
    <t>Số giao dịch thắng liên tiếp lớn nhất</t>
  </si>
  <si>
    <t>max_consecutive_winners</t>
  </si>
  <si>
    <t>Giao dịch thắng lớn nhất</t>
  </si>
  <si>
    <t>largest_win</t>
  </si>
  <si>
    <t>Số thanh trong giao dịch thắng lớn nhất</t>
  </si>
  <si>
    <t>bars_in_largest_win</t>
  </si>
  <si>
    <t>Số giao dịch thua</t>
  </si>
  <si>
    <t>losers_count</t>
  </si>
  <si>
    <t>Tổng lỗ</t>
  </si>
  <si>
    <t>total_loss</t>
  </si>
  <si>
    <t>Lỗ trung bình</t>
  </si>
  <si>
    <t>avg_loss</t>
  </si>
  <si>
    <t>Tỷ lệ lỗ trung bình</t>
  </si>
  <si>
    <t>avg_loss_percent</t>
  </si>
  <si>
    <t>Số thanh trung bình của các giao dịch thua</t>
  </si>
  <si>
    <t>avg_bars_held_losers</t>
  </si>
  <si>
    <t>Số giao dịch thua liên tiếp lớn nhất</t>
  </si>
  <si>
    <t>max_consecutive_losers</t>
  </si>
  <si>
    <t>Giao dịch thua lớn nhất</t>
  </si>
  <si>
    <t>largest_loss</t>
  </si>
  <si>
    <t>Số thanh trong giao dịch thua lớn nhất</t>
  </si>
  <si>
    <t>bars_in_largest_loss</t>
  </si>
  <si>
    <t>Mức giảm vốn tối đa trong một giao dịch</t>
  </si>
  <si>
    <t>max_trade_drawdown</t>
  </si>
  <si>
    <t>Tỷ lệ phần trăm giảm vốn tối đa trong một giao dịch</t>
  </si>
  <si>
    <t>max_trade_drawdown_percent</t>
  </si>
  <si>
    <t>Mức giảm vốn tối đa trong hệ thống</t>
  </si>
  <si>
    <t>max_system_drawdown</t>
  </si>
  <si>
    <t>Tỷ lệ phần trăm giảm vốn tối đa trong hệ thống</t>
  </si>
  <si>
    <t>max_system_drawdown_percent</t>
  </si>
  <si>
    <t>Chỉ số phục hồi</t>
  </si>
  <si>
    <t>recovery_factor</t>
  </si>
  <si>
    <t>Tỷ lệ CAR/MaxDD</t>
  </si>
  <si>
    <t>car_maxdd</t>
  </si>
  <si>
    <t>Tỷ lệ RAR/MaxDD</t>
  </si>
  <si>
    <t>rar_maxdd</t>
  </si>
  <si>
    <t>Tỷ lệ lợi nhuận của hệ thống</t>
  </si>
  <si>
    <t>profit_factor</t>
  </si>
  <si>
    <t>Tỷ lệ payoff (lợi nhuận/chi phí)</t>
  </si>
  <si>
    <t>payoff_ratio</t>
  </si>
  <si>
    <t>Sai số chuẩn (Standard Error)</t>
  </si>
  <si>
    <t>standard_error</t>
  </si>
  <si>
    <t>Tỷ lệ rủi ro/lợi nhuận</t>
  </si>
  <si>
    <t>risk_reward_ratio</t>
  </si>
  <si>
    <t>Chỉ số Ulcer (mức độ tổn thương trong giao dịch)</t>
  </si>
  <si>
    <t>ulcer_index</t>
  </si>
  <si>
    <t>Chỉ số Ulcer Performance</t>
  </si>
  <si>
    <t>ulcer_performance_index</t>
  </si>
  <si>
    <t>Tỷ lệ Sharpe của các giao dịch</t>
  </si>
  <si>
    <t>sharpe_ratio_of_trades</t>
  </si>
  <si>
    <t>Tỷ lệ K của hệ thống</t>
  </si>
  <si>
    <t>k_ratio</t>
  </si>
  <si>
    <t>INSERT INTO system_parameters.business_tables (table_name, table_label, description, is_screen) VALUES ('trade_entry', 'trade_entry', 'trade_entry', false)</t>
  </si>
  <si>
    <t>trade_entry_id</t>
  </si>
  <si>
    <t>Loại giao dịch (Long/Short)</t>
  </si>
  <si>
    <t>trade_type</t>
  </si>
  <si>
    <t>VARCHAR(10) NOT NULL</t>
  </si>
  <si>
    <t>Ngày vào lệnh</t>
  </si>
  <si>
    <t>entry_date</t>
  </si>
  <si>
    <t>TIMESTAMP NOT NULL</t>
  </si>
  <si>
    <t>Giá vào lệnh</t>
  </si>
  <si>
    <t>entry_price</t>
  </si>
  <si>
    <t>NUMERIC(10, 5) NOT NULL</t>
  </si>
  <si>
    <t>Ngày thoát lệnh</t>
  </si>
  <si>
    <t>exit_date</t>
  </si>
  <si>
    <t>Giá thoát lệnh</t>
  </si>
  <si>
    <t>exit_price</t>
  </si>
  <si>
    <t>NUMERIC(10, 5)</t>
  </si>
  <si>
    <t>% thay đổi giá</t>
  </si>
  <si>
    <t>percentage_change</t>
  </si>
  <si>
    <t>Lợi nhuận</t>
  </si>
  <si>
    <t>profit</t>
  </si>
  <si>
    <t>Số lượng cổ phiếu</t>
  </si>
  <si>
    <t>shares</t>
  </si>
  <si>
    <t>Giá trị vị thế</t>
  </si>
  <si>
    <t>position_value</t>
  </si>
  <si>
    <t>Lợi nhuận tích lũy</t>
  </si>
  <si>
    <t>cumulative_profit</t>
  </si>
  <si>
    <t>Số lượng thanh</t>
  </si>
  <si>
    <t>num_bars</t>
  </si>
  <si>
    <t>Lợi nhuận trên mỗi thanh</t>
  </si>
  <si>
    <t>profit_per_bar</t>
  </si>
  <si>
    <t>MAE/MFE (Maximum Adverse/Favorable Excursion)</t>
  </si>
  <si>
    <t>mae_mfe</t>
  </si>
  <si>
    <t>Thang đo vào/ra</t>
  </si>
  <si>
    <t>scale_in_out</t>
  </si>
  <si>
    <t>INSERT INTO system_parameters.business_tables (table_name, table_label, description,is_archive) VALUES ('trade_signal', 'trade_signal', 'trade_signal',true)</t>
  </si>
  <si>
    <t>trade_signal_id</t>
  </si>
  <si>
    <t>Loại tín hiệu</t>
  </si>
  <si>
    <t>signal_type</t>
  </si>
  <si>
    <t>VARCHAR(4)</t>
  </si>
  <si>
    <t>Giá</t>
  </si>
  <si>
    <t>price</t>
  </si>
  <si>
    <t>Giá cắt lỗ</t>
  </si>
  <si>
    <t>stop_loss</t>
  </si>
  <si>
    <t>Giá chốt lời</t>
  </si>
  <si>
    <t>take_profit</t>
  </si>
  <si>
    <t>Tỉ lệ rủi ro</t>
  </si>
  <si>
    <t>risk</t>
  </si>
  <si>
    <t>Tỉ lệ lợi nhuận</t>
  </si>
  <si>
    <t>reward</t>
  </si>
  <si>
    <t>Tỉ lệ rủi ro/lợi nhuận</t>
  </si>
  <si>
    <t>ratio</t>
  </si>
  <si>
    <t>INSERT INTO system_parameters.business_table_uniques(table_id, field_id)
SELECT a.table_id,  b.field_id
FROM system_parameters.business_tables a, system_parameters.business_fields b 
WHERE a.table_name='trade_signal' 
and b.table_id=a.table_id and b.field_name='user_id';</t>
  </si>
  <si>
    <t>INSERT INTO system_parameters.business_table_uniques(table_id, field_id)
SELECT a.table_id,  b.field_id
FROM system_parameters.business_tables a, system_parameters.business_fields b 
WHERE a.table_name='trade_signal' 
and b.table_id=a.table_id and b.field_name='afl_id';</t>
  </si>
  <si>
    <t>INSERT INTO system_parameters.business_table_uniques(table_id, field_id)
SELECT a.table_id,  b.field_id
FROM system_parameters.business_tables a, system_parameters.business_fields b 
WHERE a.table_name='trade_signal' 
and b.table_id=a.table_id and b.field_name='stock_id';</t>
  </si>
  <si>
    <t>INSERT INTO system_parameters.business_tables (table_name, table_label, description,is_archive, is_screen) VALUES ('order', 'order', 'order',true, false)</t>
  </si>
  <si>
    <t>order_id</t>
  </si>
  <si>
    <t>Loại lệnh (VD: Mua, Bán).</t>
  </si>
  <si>
    <t>order_type</t>
  </si>
  <si>
    <t>Giá đặt lệnh.</t>
  </si>
  <si>
    <t>order_price</t>
  </si>
  <si>
    <t>Khối lượng đặt lệnh.</t>
  </si>
  <si>
    <t>order_volume</t>
  </si>
  <si>
    <t>Trạng thái lệnh (VD: Pending, Matched, Cancelled).</t>
  </si>
  <si>
    <t>Tên tín hiệu</t>
  </si>
  <si>
    <t xml:space="preserve">Phí giao dịch </t>
  </si>
  <si>
    <t>trade_fee</t>
  </si>
  <si>
    <t>INSERT INTO system_parameters.business_table_uniques(table_id, field_id)
SELECT a.table_id,  b.field_id
FROM system_parameters.business_tables a, system_parameters.business_fields b 
WHERE a.table_name='order' 
and b.table_id=a.table_id and b.field_name='trade_signal_id';</t>
  </si>
  <si>
    <t>INSERT INTO system_parameters.business_table_uniques(table_id, field_id)
SELECT a.table_id,  b.field_id
FROM system_parameters.business_tables a, system_parameters.business_fields b 
WHERE a.table_name='order' 
and b.table_id=a.table_id and b.field_name='subscription_id';</t>
  </si>
  <si>
    <t>INSERT INTO system_parameters.business_tables (table_name, table_label, description, is_archive, day_range) VALUES ('follower_fee', 'follower_fee', 'follower_fee', true, 365)</t>
  </si>
  <si>
    <t>ID của phí</t>
  </si>
  <si>
    <t>fee_id</t>
  </si>
  <si>
    <t>Tổng phí khai thác hàng tháng</t>
  </si>
  <si>
    <t>NUMERIC(15, 2) DEFAULT 0.00</t>
  </si>
  <si>
    <t>Tổng phí truy vấn dữ liệu</t>
  </si>
  <si>
    <t>Ngày ghi nhận phí</t>
  </si>
  <si>
    <t>calculated_at</t>
  </si>
  <si>
    <t>Tổng phí giao dịch</t>
  </si>
  <si>
    <t>INSERT INTO system_parameters.business_table_uniques(table_id, field_id)
SELECT a.table_id,  b.field_id
FROM system_parameters.business_tables a, system_parameters.business_fields b 
WHERE a.table_name='follower_fee' 
and b.table_id=a.table_id and b.field_name='user_id';</t>
  </si>
  <si>
    <t>INSERT INTO system_parameters.business_table_uniques(table_id, field_id)
SELECT a.table_id,  b.field_id
FROM system_parameters.business_tables a, system_parameters.business_fields b 
WHERE a.table_name='follower_fee' 
and b.table_id=a.table_id and b.field_name='subscription_id';</t>
  </si>
  <si>
    <t>INSERT INTO system_parameters.business_tables (table_name, table_label, description, is_archive, day_range) VALUES ('leader_fee', 'leader_fee', 'leader_fee', true, 365)</t>
  </si>
  <si>
    <t>Tổng giao dịch</t>
  </si>
  <si>
    <t>INSERT INTO system_parameters.business_table_uniques(table_id, field_id)
SELECT a.table_id,  b.field_id
FROM system_parameters.business_tables a, system_parameters.business_fields b 
WHERE a.table_name='leader_fee' 
and b.table_id=a.table_id and b.field_name='user_id';</t>
  </si>
  <si>
    <t>INSERT INTO system_parameters.business_table_uniques(table_id, field_id)
SELECT a.table_id,  b.field_id
FROM system_parameters.business_tables a, system_parameters.business_fields b 
WHERE a.table_name='leader_fee' 
and b.table_id=a.table_id and b.field_name='subscription_id';</t>
  </si>
  <si>
    <t>INSERT INTO system_parameters.business_tables (table_name, table_label, description) VALUES ('payment_method', 'payment_method', 'payment_method')</t>
  </si>
  <si>
    <t>ID duy nhất của phương thức thanh toán.</t>
  </si>
  <si>
    <t>payment_method_id</t>
  </si>
  <si>
    <t>Tên phương thức (VD: Visa, MasterCard, PayPal, Ngân hàng).</t>
  </si>
  <si>
    <t>Loại phương thức (VD: Credit Card, E-Wallet, Bank Transfer).</t>
  </si>
  <si>
    <t>Mô tả chi tiết phương thức.</t>
  </si>
  <si>
    <t>Trạng thái (VD: Active, Inactive).</t>
  </si>
  <si>
    <t>Thời gian tạo.</t>
  </si>
  <si>
    <t>Thời gian cập nhật.</t>
  </si>
  <si>
    <t>INSERT INTO system_parameters.business_tables (table_name, table_label, description) VALUES ('user_payment_method', 'user_payment_method', 'user_payment_method')</t>
  </si>
  <si>
    <t>ID phương thức thanh toán của người dùng</t>
  </si>
  <si>
    <t>user_payment_id</t>
  </si>
  <si>
    <t>Thông tin chi tiết phương thức thanh toán</t>
  </si>
  <si>
    <t>details</t>
  </si>
  <si>
    <t>Tên phương thức thanh toán</t>
  </si>
  <si>
    <t>Đánh dấu phương thức thanh toán mặc định</t>
  </si>
  <si>
    <t>is_default</t>
  </si>
  <si>
    <t>INSERT INTO system_parameters.business_table_uniques(table_id, field_id)
SELECT a.table_id,  b.field_id
FROM system_parameters.business_tables a, system_parameters.business_fields b 
WHERE a.table_name='user_payment_method' 
and b.table_id=a.table_id and b.field_name='user_id';</t>
  </si>
  <si>
    <t>INSERT INTO system_parameters.business_table_uniques(table_id, field_id)
SELECT a.table_id,  b.field_id
FROM system_parameters.business_tables a, system_parameters.business_fields b 
WHERE a.table_name='user_payment_method' 
and b.table_id=a.table_id and b.field_name='payment_method_id';</t>
  </si>
  <si>
    <t>INSERT INTO system_parameters.business_tables (table_name, table_label, description, is_archive, day_range) VALUES ('payment', 'payment', 'payment', true, 365)</t>
  </si>
  <si>
    <t>ID giao dịch thanh toán (duy nhất)</t>
  </si>
  <si>
    <t>payment_id</t>
  </si>
  <si>
    <t>Số tiền thanh toán</t>
  </si>
  <si>
    <t>amount</t>
  </si>
  <si>
    <t>DECIMAL(10, 2)</t>
  </si>
  <si>
    <t>Tên phương thức thanh toán của người sử dụng</t>
  </si>
  <si>
    <t>user_payment_method_id</t>
  </si>
  <si>
    <t>Trạng thái thanh toán (e.g., pending, completed)</t>
  </si>
  <si>
    <t>INSERT INTO system_parameters.business_table_uniques(table_id, field_id)
SELECT a.table_id,  b.field_id
FROM system_parameters.business_tables a, system_parameters.business_fields b 
WHERE a.table_name='payment' 
and b.table_id=a.table_id and b.field_name='subscription_id';</t>
  </si>
  <si>
    <t>INSERT INTO system_parameters.business_table_uniques(table_id, field_id)
SELECT a.table_id,  b.field_id
FROM system_parameters.business_tables a, system_parameters.business_fields b 
WHERE a.table_name='payment' 
and b.table_id=a.table_id and b.field_name='user_payment_method_id';</t>
  </si>
  <si>
    <t>INSERT INTO system_parameters.business_tables (table_name, table_label, description) VALUES ('security_company', 'security_company', 'security_company')</t>
  </si>
  <si>
    <t>ID duy nhất của công ty</t>
  </si>
  <si>
    <t>security_company_id</t>
  </si>
  <si>
    <t>Tên CTCK</t>
  </si>
  <si>
    <t>Mã công ty</t>
  </si>
  <si>
    <t>VARCHAR(50) NOT NULL</t>
  </si>
  <si>
    <t>Mô tả công ty</t>
  </si>
  <si>
    <t>INSERT INTO system_parameters.business_table_uniques(table_id, field_id)
SELECT a.table_id,  b.field_id
FROM system_parameters.business_tables a, system_parameters.business_fields b 
WHERE a.table_name='security_company' 
and b.table_id=a.table_id and b.field_name='code';</t>
  </si>
  <si>
    <t>INSERT INTO system_parameters.business_tables (table_name, table_label, description) VALUES ('endpoint', 'endpoint', 'endpoint')</t>
  </si>
  <si>
    <t>ID duy nhất của endpoint</t>
  </si>
  <si>
    <t>endpoint_id</t>
  </si>
  <si>
    <t xml:space="preserve">Tên Endpoint </t>
  </si>
  <si>
    <t>VARCHAR(255) NOT NULL</t>
  </si>
  <si>
    <t>URL của endpoint</t>
  </si>
  <si>
    <t>url</t>
  </si>
  <si>
    <t>Mô tả endpoint</t>
  </si>
  <si>
    <t>INSERT INTO system_parameters.business_table_uniques(table_id, field_id)
SELECT a.table_id,  b.field_id
FROM system_parameters.business_tables a, system_parameters.business_fields b 
WHERE a.table_name='endpoint' 
and b.table_id=a.table_id and b.field_name='security_company_id';</t>
  </si>
  <si>
    <t>INSERT INTO system_parameters.business_table_uniques(table_id, field_id)
SELECT a.table_id,  b.field_id
FROM system_parameters.business_tables a, system_parameters.business_fields b 
WHERE a.table_name='endpoint' 
and b.table_id=a.table_id and b.field_name='url';</t>
  </si>
  <si>
    <t>INSERT INTO system_parameters.business_tables (table_name, table_label, description) VALUES ('api', 'api', 'api')</t>
  </si>
  <si>
    <t>ID duy nhất của API</t>
  </si>
  <si>
    <t>api_id</t>
  </si>
  <si>
    <t>Tên API</t>
  </si>
  <si>
    <t>api_name</t>
  </si>
  <si>
    <t>Tên Endpoint</t>
  </si>
  <si>
    <t>Phương thức HTTP</t>
  </si>
  <si>
    <t>method</t>
  </si>
  <si>
    <t>URL tương đối của API</t>
  </si>
  <si>
    <t>Mô tả API</t>
  </si>
  <si>
    <t>INSERT INTO system_parameters.business_table_uniques(table_id, field_id)
SELECT a.table_id,  b.field_id
FROM system_parameters.business_tables a, system_parameters.business_fields b 
WHERE a.table_name='api' 
and b.table_id=a.table_id and b.field_name='endpoint_id';</t>
  </si>
  <si>
    <t>INSERT INTO system_parameters.business_tables (table_name, table_label, description) VALUES ('api_parameter', 'api_parameter', 'api_parameter')</t>
  </si>
  <si>
    <t>ID duy nhất của tham số</t>
  </si>
  <si>
    <t>param_id</t>
  </si>
  <si>
    <t>Tên tham số</t>
  </si>
  <si>
    <t>param_name</t>
  </si>
  <si>
    <t>Kiểu dữ liệu</t>
  </si>
  <si>
    <t>param_type</t>
  </si>
  <si>
    <t>Tham số có bắt buộc không</t>
  </si>
  <si>
    <t>is_required</t>
  </si>
  <si>
    <t>BOOLEAN DEFAULT TRUE</t>
  </si>
  <si>
    <t>Mô tả tham số</t>
  </si>
  <si>
    <t>INSERT INTO system_parameters.business_table_uniques(table_id, field_id)
SELECT a.table_id,  b.field_id
FROM system_parameters.business_tables a, system_parameters.business_fields b 
WHERE a.table_name='api_parameter' 
and b.table_id=a.table_id and b.field_name='api_id';</t>
  </si>
  <si>
    <t>INSERT INTO system_parameters.business_table_uniques(table_id, field_id)
SELECT a.table_id,  b.field_id
FROM system_parameters.business_tables a, system_parameters.business_fields b 
WHERE a.table_name='api_parameter' 
and b.table_id=a.table_id and b.field_name='param_name';</t>
  </si>
  <si>
    <t>INSERT INTO system_parameters.business_tables (table_name, table_label, description) VALUES ('api_response', 'api_response', 'api_response')</t>
  </si>
  <si>
    <t>ID duy nhất của phản hồi</t>
  </si>
  <si>
    <t>response_id</t>
  </si>
  <si>
    <t>Mã phản hồi</t>
  </si>
  <si>
    <t>Mô tả mã phản hồi</t>
  </si>
  <si>
    <t>format phản hồi</t>
  </si>
  <si>
    <t>format</t>
  </si>
  <si>
    <t>INSERT INTO system_parameters.business_table_uniques(table_id, field_id)
SELECT a.table_id,  b.field_id
FROM system_parameters.business_tables a, system_parameters.business_fields b 
WHERE a.table_name='api_response' 
and b.table_id=a.table_id and b.field_name='api_id';</t>
  </si>
  <si>
    <t>INSERT INTO system_parameters.business_table_uniques(table_id, field_id)
SELECT a.table_id,  b.field_id
FROM system_parameters.business_tables a, system_parameters.business_fields b 
WHERE a.table_name='api_response' 
and b.table_id=a.table_id and b.field_name='code';</t>
  </si>
  <si>
    <t>INSERT INTO system_parameters.business_tables (table_name, table_label, description, is_archive, is_screen) VALUES ('api_error', 'api_error', 'api_error', true, false)</t>
  </si>
  <si>
    <t>ID duy nhất của lỗi</t>
  </si>
  <si>
    <t>error_id</t>
  </si>
  <si>
    <t>Mã lỗi</t>
  </si>
  <si>
    <t>Mô tả lỗi</t>
  </si>
  <si>
    <t>message</t>
  </si>
  <si>
    <t>Trường hợp xảy ra lỗi</t>
  </si>
  <si>
    <t>error_case</t>
  </si>
  <si>
    <t>INSERT INTO system_parameters.business_table_uniques(table_id, field_id)
SELECT a.table_id,  b.field_id
FROM system_parameters.business_tables a, system_parameters.business_fields b 
WHERE a.table_name='api_error' 
and b.table_id=a.table_id and b.field_name='api_id';</t>
  </si>
  <si>
    <t>INSERT INTO system_parameters.business_table_uniques(table_id, field_id)
SELECT a.table_id,  b.field_id
FROM system_parameters.business_tables a, system_parameters.business_fields b 
WHERE a.table_name='api_error' 
and b.table_id=a.table_id and b.field_name='code';</t>
  </si>
  <si>
    <t>INSERT INTO system_parameters.business_tables (table_name, table_label, description) VALUES ('user_auth', 'user_auth', 'user_auth')</t>
  </si>
  <si>
    <t>ID duy nhất của cấu hình</t>
  </si>
  <si>
    <t>user_auth_id</t>
  </si>
  <si>
    <t>Dữ liệu xác thực</t>
  </si>
  <si>
    <t>auth_data</t>
  </si>
  <si>
    <t>JSONB NOT NULL</t>
  </si>
  <si>
    <t>Tên leader/follower</t>
  </si>
  <si>
    <t>Thời gian cập nhật</t>
  </si>
  <si>
    <t>INSERT INTO system_parameters.business_table_uniques(table_id, field_id)
SELECT a.table_id,  b.field_id
FROM system_parameters.business_tables a, system_parameters.business_fields b 
WHERE a.table_name='user_auth' 
and b.table_id=a.table_id and b.field_name='user_id';</t>
  </si>
  <si>
    <t>INSERT INTO system_parameters.business_table_uniques(table_id, field_id)
SELECT a.table_id,  b.field_id
FROM system_parameters.business_tables a, system_parameters.business_fields b 
WHERE a.table_name='user_auth' 
and b.table_id=a.table_id and b.field_name='security_company_id';</t>
  </si>
  <si>
    <t>INSERT INTO system_parameters.business_tables (table_name, table_label, description, is_archive, is_screen) VALUES ('api_log', 'api_log', 'api_log', true, false)</t>
  </si>
  <si>
    <t>ID duy nhất của log</t>
  </si>
  <si>
    <t>log_id</t>
  </si>
  <si>
    <t>Liên kết với API</t>
  </si>
  <si>
    <t>Mã trạng thái HTTP</t>
  </si>
  <si>
    <t>status_code</t>
  </si>
  <si>
    <t>Thời gian phản hồi (ms)</t>
  </si>
  <si>
    <t>response_time_ms</t>
  </si>
  <si>
    <t>Payload gửi đi</t>
  </si>
  <si>
    <t>request_payload</t>
  </si>
  <si>
    <t>Payload phản hồi</t>
  </si>
  <si>
    <t>response_payload</t>
  </si>
  <si>
    <t>INSERT INTO system_parameters.business_table_uniques(table_id, field_id)
SELECT a.table_id,  b.field_id
FROM system_parameters.business_tables a, system_parameters.business_fields b 
WHERE a.table_name='api_log' 
and b.table_id=a.table_id and b.field_name='user_id';</t>
  </si>
  <si>
    <t>INSERT INTO system_parameters.business_table_uniques(table_id, field_id)
SELECT a.table_id,  b.field_id
FROM system_parameters.business_tables a, system_parameters.business_fields b 
WHERE a.table_name='api_log' 
and b.table_id=a.table_id and b.field_name='api_id';</t>
  </si>
  <si>
    <t>INSERT INTO system_parameters.business_tables (table_name, table_label, description, is_archive) VALUES ('comment', 'comment', 'comment', true)</t>
  </si>
  <si>
    <t>ID bình luận (duy nhất)</t>
  </si>
  <si>
    <t>comment_id</t>
  </si>
  <si>
    <t>Nội dung bình luận</t>
  </si>
  <si>
    <t>Tên bình luận cha</t>
  </si>
  <si>
    <t>parent_id</t>
  </si>
  <si>
    <t>Cấp độ của comment (e.g., 0 là comment gốc, 1+ là reply)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</si>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</sst>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rgb="FF000000"/>
      <name val="Arial"/>
    </font>
    <font>
      <u/>
      <sz val="11.0"/>
      <color rgb="FF0000FF"/>
      <name val="Calibri"/>
    </font>
    <font>
      <color theme="1"/>
      <name val="Arial"/>
      <scheme val="minor"/>
    </font>
    <font>
      <u/>
      <color rgb="FF0000FF"/>
    </font>
    <font>
      <b/>
      <color rgb="FF6AA84F"/>
      <name val="Arial"/>
      <scheme val="minor"/>
    </font>
    <font>
      <b/>
      <sz val="12.0"/>
      <color theme="1"/>
      <name val="Arial"/>
    </font>
    <font>
      <b/>
      <color theme="1"/>
      <name val="Arial"/>
    </font>
    <font>
      <color theme="1"/>
      <name val="Arial"/>
    </font>
    <font>
      <b/>
      <sz val="12.0"/>
      <color rgb="FF000000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  <font>
      <b/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8" numFmtId="0" xfId="0" applyAlignment="1" applyFont="1">
      <alignment horizontal="center" shrinkToFit="0" vertical="bottom" wrapText="1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shrinkToFit="0" vertical="bottom" wrapText="1"/>
    </xf>
    <xf borderId="0" fillId="0" fontId="10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1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1" numFmtId="0" xfId="0" applyAlignment="1" applyFont="1">
      <alignment horizontal="center" readingOrder="0" shrinkToFit="0" vertical="top" wrapText="1"/>
    </xf>
    <xf borderId="0" fillId="0" fontId="11" numFmtId="0" xfId="0" applyAlignment="1" applyFont="1">
      <alignment horizontal="center" readingOrder="0" vertical="top"/>
    </xf>
    <xf borderId="0" fillId="0" fontId="2" numFmtId="0" xfId="0" applyAlignment="1" applyFont="1">
      <alignment horizontal="center" readingOrder="0" shrinkToFit="0" vertical="top" wrapText="1"/>
    </xf>
    <xf borderId="0" fillId="0" fontId="5" numFmtId="0" xfId="0" applyAlignment="1" applyFont="1">
      <alignment horizontal="center" readingOrder="0" vertical="top"/>
    </xf>
    <xf borderId="0" fillId="0" fontId="12" numFmtId="0" xfId="0" applyAlignment="1" applyFont="1">
      <alignment readingOrder="0" vertical="top"/>
    </xf>
    <xf borderId="0" fillId="0" fontId="5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vertical="top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horizontal="center" vertical="top"/>
    </xf>
    <xf borderId="0" fillId="0" fontId="5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2" width="18.0"/>
    <col customWidth="1" min="3" max="3" width="18.5"/>
    <col customWidth="1" min="4" max="4" width="19.75"/>
    <col customWidth="1" min="5" max="5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3">
        <v>-1.0</v>
      </c>
      <c r="B2" s="4" t="s">
        <v>4</v>
      </c>
      <c r="C2" s="5" t="s">
        <v>4</v>
      </c>
      <c r="D2" s="4" t="s">
        <v>5</v>
      </c>
    </row>
    <row r="3">
      <c r="A3" s="3">
        <v>0.0</v>
      </c>
      <c r="B3" s="4" t="s">
        <v>6</v>
      </c>
      <c r="C3" s="5" t="s">
        <v>6</v>
      </c>
      <c r="D3" s="4" t="s">
        <v>5</v>
      </c>
    </row>
    <row r="4">
      <c r="A4" s="3">
        <v>1.0</v>
      </c>
      <c r="B4" s="4" t="s">
        <v>7</v>
      </c>
      <c r="C4" s="5" t="s">
        <v>7</v>
      </c>
      <c r="D4" s="4" t="s">
        <v>5</v>
      </c>
    </row>
    <row r="5">
      <c r="A5" s="3">
        <f t="shared" ref="A5:A40" si="1">A4+1</f>
        <v>2</v>
      </c>
      <c r="B5" s="4" t="s">
        <v>8</v>
      </c>
      <c r="C5" s="5" t="s">
        <v>8</v>
      </c>
      <c r="D5" s="4" t="s">
        <v>5</v>
      </c>
    </row>
    <row r="6">
      <c r="A6" s="3">
        <f t="shared" si="1"/>
        <v>3</v>
      </c>
      <c r="B6" s="4" t="s">
        <v>9</v>
      </c>
      <c r="C6" s="5" t="s">
        <v>9</v>
      </c>
      <c r="D6" s="4" t="s">
        <v>5</v>
      </c>
    </row>
    <row r="7">
      <c r="A7" s="3">
        <f t="shared" si="1"/>
        <v>4</v>
      </c>
      <c r="B7" s="4" t="s">
        <v>10</v>
      </c>
      <c r="C7" s="5" t="s">
        <v>10</v>
      </c>
      <c r="D7" s="4" t="s">
        <v>5</v>
      </c>
    </row>
    <row r="8">
      <c r="A8" s="3">
        <f t="shared" si="1"/>
        <v>5</v>
      </c>
      <c r="B8" s="4" t="s">
        <v>11</v>
      </c>
      <c r="C8" s="5" t="s">
        <v>11</v>
      </c>
      <c r="D8" s="4" t="s">
        <v>5</v>
      </c>
    </row>
    <row r="9">
      <c r="A9" s="3">
        <f t="shared" si="1"/>
        <v>6</v>
      </c>
      <c r="B9" s="6" t="s">
        <v>12</v>
      </c>
      <c r="C9" s="7" t="s">
        <v>12</v>
      </c>
      <c r="D9" s="4" t="s">
        <v>5</v>
      </c>
    </row>
    <row r="10">
      <c r="A10" s="3">
        <f t="shared" si="1"/>
        <v>7</v>
      </c>
      <c r="B10" s="6" t="s">
        <v>13</v>
      </c>
      <c r="C10" s="7" t="s">
        <v>13</v>
      </c>
      <c r="D10" s="4" t="s">
        <v>5</v>
      </c>
    </row>
    <row r="11">
      <c r="A11" s="3">
        <f t="shared" si="1"/>
        <v>8</v>
      </c>
      <c r="B11" s="6" t="s">
        <v>14</v>
      </c>
      <c r="C11" s="7" t="s">
        <v>14</v>
      </c>
      <c r="D11" s="4" t="s">
        <v>5</v>
      </c>
    </row>
    <row r="12">
      <c r="A12" s="3">
        <f t="shared" si="1"/>
        <v>9</v>
      </c>
      <c r="B12" s="6" t="s">
        <v>15</v>
      </c>
      <c r="C12" s="7" t="s">
        <v>15</v>
      </c>
      <c r="D12" s="4" t="s">
        <v>5</v>
      </c>
    </row>
    <row r="13">
      <c r="A13" s="3">
        <f t="shared" si="1"/>
        <v>10</v>
      </c>
      <c r="B13" s="6" t="s">
        <v>16</v>
      </c>
      <c r="C13" s="7" t="s">
        <v>16</v>
      </c>
      <c r="D13" s="4" t="s">
        <v>5</v>
      </c>
    </row>
    <row r="14">
      <c r="A14" s="3">
        <f t="shared" si="1"/>
        <v>11</v>
      </c>
      <c r="B14" s="6" t="s">
        <v>17</v>
      </c>
      <c r="C14" s="7" t="s">
        <v>17</v>
      </c>
      <c r="D14" s="4" t="s">
        <v>5</v>
      </c>
    </row>
    <row r="15">
      <c r="A15" s="3">
        <f t="shared" si="1"/>
        <v>12</v>
      </c>
      <c r="B15" s="8" t="s">
        <v>18</v>
      </c>
      <c r="C15" s="7" t="s">
        <v>18</v>
      </c>
      <c r="D15" s="4" t="s">
        <v>5</v>
      </c>
    </row>
    <row r="16">
      <c r="A16" s="3">
        <f t="shared" si="1"/>
        <v>13</v>
      </c>
      <c r="B16" s="8" t="s">
        <v>19</v>
      </c>
      <c r="C16" s="7" t="s">
        <v>19</v>
      </c>
      <c r="D16" s="4" t="s">
        <v>5</v>
      </c>
    </row>
    <row r="17">
      <c r="A17" s="3">
        <f t="shared" si="1"/>
        <v>14</v>
      </c>
      <c r="B17" s="8" t="s">
        <v>20</v>
      </c>
      <c r="C17" s="7" t="s">
        <v>20</v>
      </c>
      <c r="D17" s="4" t="s">
        <v>5</v>
      </c>
    </row>
    <row r="18">
      <c r="A18" s="3">
        <f t="shared" si="1"/>
        <v>15</v>
      </c>
      <c r="B18" s="6" t="s">
        <v>21</v>
      </c>
      <c r="C18" s="7" t="s">
        <v>22</v>
      </c>
      <c r="D18" s="4" t="s">
        <v>5</v>
      </c>
    </row>
    <row r="19">
      <c r="A19" s="3">
        <f t="shared" si="1"/>
        <v>16</v>
      </c>
      <c r="B19" s="8" t="s">
        <v>23</v>
      </c>
      <c r="C19" s="7" t="s">
        <v>24</v>
      </c>
      <c r="D19" s="4" t="s">
        <v>5</v>
      </c>
    </row>
    <row r="20">
      <c r="A20" s="3">
        <f t="shared" si="1"/>
        <v>17</v>
      </c>
      <c r="B20" s="2" t="s">
        <v>25</v>
      </c>
      <c r="C20" s="7" t="s">
        <v>25</v>
      </c>
      <c r="D20" s="4" t="s">
        <v>26</v>
      </c>
    </row>
    <row r="21">
      <c r="A21" s="3">
        <f t="shared" si="1"/>
        <v>18</v>
      </c>
      <c r="B21" s="6" t="s">
        <v>27</v>
      </c>
      <c r="C21" s="7" t="s">
        <v>27</v>
      </c>
      <c r="D21" s="4" t="s">
        <v>5</v>
      </c>
    </row>
    <row r="22">
      <c r="A22" s="3">
        <f t="shared" si="1"/>
        <v>19</v>
      </c>
      <c r="B22" s="4" t="s">
        <v>28</v>
      </c>
      <c r="C22" s="7" t="s">
        <v>28</v>
      </c>
      <c r="D22" s="4" t="s">
        <v>26</v>
      </c>
    </row>
    <row r="23">
      <c r="A23" s="3">
        <f t="shared" si="1"/>
        <v>20</v>
      </c>
      <c r="B23" s="4" t="s">
        <v>29</v>
      </c>
      <c r="C23" s="7" t="s">
        <v>29</v>
      </c>
      <c r="D23" s="4" t="s">
        <v>26</v>
      </c>
    </row>
    <row r="24">
      <c r="A24" s="3">
        <f t="shared" si="1"/>
        <v>21</v>
      </c>
      <c r="B24" s="4" t="s">
        <v>30</v>
      </c>
      <c r="C24" s="7" t="s">
        <v>30</v>
      </c>
      <c r="D24" s="4" t="s">
        <v>26</v>
      </c>
    </row>
    <row r="25">
      <c r="A25" s="3">
        <f t="shared" si="1"/>
        <v>22</v>
      </c>
      <c r="B25" s="8" t="s">
        <v>31</v>
      </c>
      <c r="C25" s="7" t="s">
        <v>31</v>
      </c>
      <c r="D25" s="4" t="s">
        <v>26</v>
      </c>
    </row>
    <row r="26">
      <c r="A26" s="3">
        <f t="shared" si="1"/>
        <v>23</v>
      </c>
      <c r="B26" s="2" t="s">
        <v>32</v>
      </c>
      <c r="C26" s="7" t="s">
        <v>32</v>
      </c>
      <c r="D26" s="4" t="s">
        <v>26</v>
      </c>
    </row>
    <row r="27">
      <c r="A27" s="3">
        <f t="shared" si="1"/>
        <v>24</v>
      </c>
      <c r="B27" s="9" t="s">
        <v>33</v>
      </c>
      <c r="C27" s="7" t="s">
        <v>33</v>
      </c>
      <c r="D27" s="4" t="s">
        <v>26</v>
      </c>
    </row>
    <row r="28">
      <c r="A28" s="3">
        <f t="shared" si="1"/>
        <v>25</v>
      </c>
      <c r="B28" s="9" t="s">
        <v>34</v>
      </c>
      <c r="C28" s="7" t="s">
        <v>34</v>
      </c>
      <c r="D28" s="4" t="s">
        <v>26</v>
      </c>
    </row>
    <row r="29">
      <c r="A29" s="3">
        <f t="shared" si="1"/>
        <v>26</v>
      </c>
      <c r="B29" s="4" t="s">
        <v>35</v>
      </c>
      <c r="C29" s="7" t="s">
        <v>35</v>
      </c>
      <c r="D29" s="4" t="s">
        <v>5</v>
      </c>
    </row>
    <row r="30">
      <c r="A30" s="3">
        <f t="shared" si="1"/>
        <v>27</v>
      </c>
      <c r="B30" s="4" t="s">
        <v>36</v>
      </c>
      <c r="C30" s="7" t="s">
        <v>36</v>
      </c>
      <c r="D30" s="4" t="s">
        <v>5</v>
      </c>
    </row>
    <row r="31">
      <c r="A31" s="3">
        <f t="shared" si="1"/>
        <v>28</v>
      </c>
      <c r="B31" s="9" t="s">
        <v>37</v>
      </c>
      <c r="C31" s="7" t="s">
        <v>37</v>
      </c>
      <c r="D31" s="4" t="s">
        <v>5</v>
      </c>
    </row>
    <row r="32" ht="23.25" customHeight="1">
      <c r="A32" s="3">
        <f t="shared" si="1"/>
        <v>29</v>
      </c>
      <c r="B32" s="4" t="s">
        <v>38</v>
      </c>
      <c r="C32" s="7" t="s">
        <v>38</v>
      </c>
      <c r="D32" s="4" t="s">
        <v>5</v>
      </c>
    </row>
    <row r="33">
      <c r="A33" s="3">
        <f t="shared" si="1"/>
        <v>30</v>
      </c>
      <c r="B33" s="4" t="s">
        <v>39</v>
      </c>
      <c r="C33" s="7" t="s">
        <v>39</v>
      </c>
      <c r="D33" s="4" t="s">
        <v>5</v>
      </c>
    </row>
    <row r="34">
      <c r="A34" s="3">
        <f t="shared" si="1"/>
        <v>31</v>
      </c>
      <c r="B34" s="4" t="s">
        <v>40</v>
      </c>
      <c r="C34" s="7" t="s">
        <v>40</v>
      </c>
      <c r="D34" s="4" t="s">
        <v>5</v>
      </c>
    </row>
    <row r="35">
      <c r="A35" s="3">
        <f t="shared" si="1"/>
        <v>32</v>
      </c>
      <c r="B35" s="4" t="s">
        <v>41</v>
      </c>
      <c r="C35" s="7" t="s">
        <v>41</v>
      </c>
      <c r="D35" s="4" t="s">
        <v>5</v>
      </c>
    </row>
    <row r="36">
      <c r="A36" s="3">
        <f t="shared" si="1"/>
        <v>33</v>
      </c>
      <c r="B36" s="4" t="s">
        <v>42</v>
      </c>
      <c r="C36" s="7" t="s">
        <v>42</v>
      </c>
      <c r="D36" s="4" t="s">
        <v>5</v>
      </c>
    </row>
    <row r="37">
      <c r="A37" s="3">
        <f t="shared" si="1"/>
        <v>34</v>
      </c>
      <c r="B37" s="9" t="s">
        <v>43</v>
      </c>
      <c r="C37" s="7" t="s">
        <v>43</v>
      </c>
      <c r="D37" s="4" t="s">
        <v>26</v>
      </c>
    </row>
    <row r="38">
      <c r="A38" s="3">
        <f t="shared" si="1"/>
        <v>35</v>
      </c>
      <c r="B38" s="4" t="s">
        <v>44</v>
      </c>
      <c r="C38" s="7" t="s">
        <v>44</v>
      </c>
      <c r="D38" s="4" t="s">
        <v>5</v>
      </c>
    </row>
    <row r="39">
      <c r="A39" s="3">
        <f t="shared" si="1"/>
        <v>36</v>
      </c>
      <c r="B39" s="9" t="s">
        <v>45</v>
      </c>
      <c r="C39" s="7" t="s">
        <v>45</v>
      </c>
      <c r="D39" s="4" t="s">
        <v>26</v>
      </c>
    </row>
    <row r="40">
      <c r="A40" s="3">
        <f t="shared" si="1"/>
        <v>37</v>
      </c>
      <c r="B40" s="2" t="s">
        <v>46</v>
      </c>
      <c r="C40" s="7" t="s">
        <v>46</v>
      </c>
      <c r="D40" s="4" t="s">
        <v>5</v>
      </c>
    </row>
    <row r="41">
      <c r="A41" s="10"/>
      <c r="C41" s="11"/>
      <c r="D41" s="12"/>
    </row>
    <row r="42">
      <c r="A42" s="10"/>
      <c r="C42" s="11"/>
      <c r="D42" s="12"/>
    </row>
    <row r="43">
      <c r="A43" s="10"/>
      <c r="C43" s="11"/>
      <c r="D43" s="12"/>
    </row>
    <row r="44">
      <c r="A44" s="10"/>
      <c r="C44" s="11"/>
      <c r="D44" s="12"/>
    </row>
    <row r="45">
      <c r="A45" s="10"/>
      <c r="D45" s="12"/>
    </row>
    <row r="46">
      <c r="A46" s="10"/>
      <c r="D46" s="12"/>
    </row>
    <row r="47">
      <c r="A47" s="10"/>
      <c r="D47" s="12"/>
    </row>
    <row r="48">
      <c r="A48" s="10"/>
      <c r="D48" s="12"/>
    </row>
    <row r="49">
      <c r="A49" s="10"/>
      <c r="D49" s="12"/>
    </row>
    <row r="50">
      <c r="A50" s="10"/>
      <c r="D50" s="12"/>
    </row>
    <row r="51">
      <c r="A51" s="10"/>
      <c r="D51" s="12"/>
    </row>
    <row r="52">
      <c r="A52" s="10"/>
      <c r="D52" s="12"/>
    </row>
    <row r="53">
      <c r="A53" s="10"/>
      <c r="D53" s="12"/>
    </row>
    <row r="54">
      <c r="A54" s="10"/>
      <c r="D54" s="12"/>
    </row>
    <row r="55">
      <c r="A55" s="10"/>
      <c r="D55" s="12"/>
    </row>
    <row r="56">
      <c r="A56" s="10"/>
      <c r="D56" s="12"/>
    </row>
    <row r="57">
      <c r="A57" s="10"/>
      <c r="D57" s="12"/>
    </row>
    <row r="58">
      <c r="A58" s="10"/>
      <c r="D58" s="12"/>
    </row>
    <row r="59">
      <c r="A59" s="10"/>
      <c r="D59" s="12"/>
    </row>
    <row r="60">
      <c r="A60" s="10"/>
      <c r="D60" s="12"/>
    </row>
    <row r="61">
      <c r="A61" s="10"/>
      <c r="D61" s="12"/>
    </row>
    <row r="62">
      <c r="A62" s="10"/>
      <c r="D62" s="12"/>
    </row>
    <row r="63">
      <c r="A63" s="10"/>
      <c r="D63" s="12"/>
    </row>
    <row r="64">
      <c r="A64" s="10"/>
      <c r="D64" s="12"/>
    </row>
    <row r="65">
      <c r="A65" s="10"/>
      <c r="D65" s="12"/>
    </row>
    <row r="66">
      <c r="A66" s="10"/>
      <c r="D66" s="12"/>
    </row>
    <row r="67">
      <c r="A67" s="10"/>
      <c r="D67" s="12"/>
    </row>
    <row r="68">
      <c r="A68" s="10"/>
      <c r="D68" s="12"/>
    </row>
    <row r="69">
      <c r="A69" s="10"/>
      <c r="D69" s="12"/>
    </row>
    <row r="70">
      <c r="A70" s="10"/>
      <c r="D70" s="12"/>
    </row>
    <row r="71">
      <c r="A71" s="10"/>
      <c r="D71" s="12"/>
    </row>
    <row r="72">
      <c r="A72" s="10"/>
      <c r="D72" s="12"/>
    </row>
    <row r="73">
      <c r="A73" s="10"/>
      <c r="D73" s="12"/>
    </row>
    <row r="74">
      <c r="A74" s="10"/>
      <c r="D74" s="12"/>
    </row>
    <row r="75">
      <c r="A75" s="10"/>
      <c r="D75" s="12"/>
    </row>
    <row r="76">
      <c r="A76" s="10"/>
      <c r="D76" s="12"/>
    </row>
    <row r="77">
      <c r="A77" s="10"/>
      <c r="D77" s="12"/>
    </row>
    <row r="78">
      <c r="A78" s="10"/>
      <c r="D78" s="12"/>
    </row>
    <row r="79">
      <c r="A79" s="10"/>
      <c r="D79" s="12"/>
    </row>
    <row r="80">
      <c r="A80" s="10"/>
      <c r="D80" s="12"/>
    </row>
    <row r="81">
      <c r="A81" s="10"/>
      <c r="D81" s="12"/>
    </row>
    <row r="82">
      <c r="A82" s="10"/>
      <c r="D82" s="12"/>
    </row>
    <row r="83">
      <c r="A83" s="10"/>
      <c r="D83" s="12"/>
    </row>
    <row r="84">
      <c r="A84" s="10"/>
      <c r="D84" s="12"/>
    </row>
    <row r="85">
      <c r="A85" s="10"/>
      <c r="D85" s="12"/>
    </row>
    <row r="86">
      <c r="A86" s="10"/>
      <c r="D86" s="12"/>
    </row>
    <row r="87">
      <c r="A87" s="10"/>
      <c r="D87" s="12"/>
    </row>
    <row r="88">
      <c r="A88" s="10"/>
      <c r="D88" s="12"/>
    </row>
    <row r="89">
      <c r="A89" s="10"/>
      <c r="D89" s="12"/>
    </row>
    <row r="90">
      <c r="A90" s="10"/>
      <c r="D90" s="12"/>
    </row>
    <row r="91">
      <c r="A91" s="10"/>
      <c r="D91" s="12"/>
    </row>
    <row r="92">
      <c r="A92" s="10"/>
      <c r="D92" s="12"/>
    </row>
    <row r="93">
      <c r="A93" s="10"/>
      <c r="D93" s="12"/>
    </row>
    <row r="94">
      <c r="A94" s="10"/>
      <c r="D94" s="12"/>
    </row>
    <row r="95">
      <c r="A95" s="10"/>
      <c r="D95" s="12"/>
    </row>
    <row r="96">
      <c r="A96" s="10"/>
      <c r="D96" s="12"/>
    </row>
    <row r="97">
      <c r="A97" s="10"/>
      <c r="D97" s="12"/>
    </row>
    <row r="98">
      <c r="A98" s="10"/>
      <c r="D98" s="12"/>
    </row>
    <row r="99">
      <c r="A99" s="10"/>
      <c r="D99" s="12"/>
    </row>
    <row r="100">
      <c r="A100" s="10"/>
      <c r="D100" s="12"/>
    </row>
    <row r="101">
      <c r="A101" s="10"/>
      <c r="D101" s="12"/>
    </row>
    <row r="102">
      <c r="A102" s="10"/>
      <c r="D102" s="12"/>
    </row>
    <row r="103">
      <c r="A103" s="10"/>
      <c r="D103" s="12"/>
    </row>
    <row r="104">
      <c r="A104" s="10"/>
      <c r="D104" s="12"/>
    </row>
    <row r="105">
      <c r="A105" s="10"/>
      <c r="D105" s="12"/>
    </row>
    <row r="106">
      <c r="A106" s="10"/>
      <c r="D106" s="12"/>
    </row>
    <row r="107">
      <c r="A107" s="10"/>
      <c r="D107" s="12"/>
    </row>
    <row r="108">
      <c r="A108" s="10"/>
      <c r="D108" s="12"/>
    </row>
    <row r="109">
      <c r="A109" s="10"/>
      <c r="D109" s="12"/>
    </row>
    <row r="110">
      <c r="A110" s="10"/>
      <c r="D110" s="12"/>
    </row>
    <row r="111">
      <c r="A111" s="10"/>
      <c r="D111" s="12"/>
    </row>
    <row r="112">
      <c r="A112" s="10"/>
      <c r="D112" s="12"/>
    </row>
    <row r="113">
      <c r="A113" s="10"/>
      <c r="D113" s="12"/>
    </row>
    <row r="114">
      <c r="A114" s="10"/>
      <c r="D114" s="12"/>
    </row>
    <row r="115">
      <c r="A115" s="10"/>
      <c r="D115" s="12"/>
    </row>
    <row r="116">
      <c r="A116" s="10"/>
      <c r="D116" s="12"/>
    </row>
    <row r="117">
      <c r="A117" s="10"/>
      <c r="D117" s="12"/>
    </row>
    <row r="118">
      <c r="A118" s="10"/>
      <c r="D118" s="12"/>
    </row>
    <row r="119">
      <c r="A119" s="10"/>
      <c r="D119" s="12"/>
    </row>
    <row r="120">
      <c r="A120" s="10"/>
      <c r="D120" s="12"/>
    </row>
    <row r="121">
      <c r="A121" s="10"/>
      <c r="D121" s="12"/>
    </row>
    <row r="122">
      <c r="A122" s="10"/>
      <c r="D122" s="12"/>
    </row>
    <row r="123">
      <c r="A123" s="10"/>
      <c r="D123" s="12"/>
    </row>
    <row r="124">
      <c r="A124" s="10"/>
      <c r="D124" s="12"/>
    </row>
    <row r="125">
      <c r="A125" s="10"/>
      <c r="D125" s="12"/>
    </row>
    <row r="126">
      <c r="A126" s="10"/>
      <c r="D126" s="12"/>
    </row>
    <row r="127">
      <c r="A127" s="10"/>
      <c r="D127" s="12"/>
    </row>
    <row r="128">
      <c r="A128" s="10"/>
      <c r="D128" s="12"/>
    </row>
    <row r="129">
      <c r="A129" s="10"/>
      <c r="D129" s="12"/>
    </row>
    <row r="130">
      <c r="A130" s="10"/>
      <c r="D130" s="12"/>
    </row>
    <row r="131">
      <c r="A131" s="10"/>
      <c r="D131" s="12"/>
    </row>
    <row r="132">
      <c r="A132" s="10"/>
      <c r="D132" s="12"/>
    </row>
    <row r="133">
      <c r="A133" s="10"/>
      <c r="D133" s="12"/>
    </row>
    <row r="134">
      <c r="A134" s="10"/>
      <c r="D134" s="12"/>
    </row>
    <row r="135">
      <c r="A135" s="10"/>
      <c r="D135" s="12"/>
    </row>
    <row r="136">
      <c r="A136" s="10"/>
      <c r="D136" s="12"/>
    </row>
    <row r="137">
      <c r="A137" s="10"/>
      <c r="D137" s="12"/>
    </row>
    <row r="138">
      <c r="A138" s="10"/>
      <c r="D138" s="12"/>
    </row>
    <row r="139">
      <c r="A139" s="10"/>
      <c r="D139" s="12"/>
    </row>
    <row r="140">
      <c r="A140" s="10"/>
      <c r="D140" s="12"/>
    </row>
    <row r="141">
      <c r="A141" s="10"/>
      <c r="D141" s="12"/>
    </row>
    <row r="142">
      <c r="A142" s="10"/>
      <c r="D142" s="12"/>
    </row>
    <row r="143">
      <c r="A143" s="10"/>
      <c r="D143" s="12"/>
    </row>
    <row r="144">
      <c r="A144" s="10"/>
      <c r="D144" s="12"/>
    </row>
    <row r="145">
      <c r="A145" s="10"/>
      <c r="D145" s="12"/>
    </row>
    <row r="146">
      <c r="A146" s="10"/>
      <c r="D146" s="12"/>
    </row>
    <row r="147">
      <c r="A147" s="10"/>
      <c r="D147" s="12"/>
    </row>
    <row r="148">
      <c r="A148" s="10"/>
      <c r="D148" s="12"/>
    </row>
    <row r="149">
      <c r="A149" s="10"/>
      <c r="D149" s="12"/>
    </row>
    <row r="150">
      <c r="A150" s="10"/>
      <c r="D150" s="12"/>
    </row>
    <row r="151">
      <c r="A151" s="10"/>
      <c r="D151" s="12"/>
    </row>
    <row r="152">
      <c r="A152" s="10"/>
      <c r="D152" s="12"/>
    </row>
    <row r="153">
      <c r="A153" s="10"/>
      <c r="D153" s="12"/>
    </row>
    <row r="154">
      <c r="A154" s="10"/>
      <c r="D154" s="12"/>
    </row>
    <row r="155">
      <c r="A155" s="10"/>
      <c r="D155" s="12"/>
    </row>
    <row r="156">
      <c r="A156" s="10"/>
      <c r="D156" s="12"/>
    </row>
    <row r="157">
      <c r="A157" s="10"/>
      <c r="D157" s="12"/>
    </row>
    <row r="158">
      <c r="A158" s="10"/>
      <c r="D158" s="12"/>
    </row>
    <row r="159">
      <c r="A159" s="10"/>
      <c r="D159" s="12"/>
    </row>
    <row r="160">
      <c r="A160" s="10"/>
      <c r="D160" s="12"/>
    </row>
    <row r="161">
      <c r="A161" s="10"/>
      <c r="D161" s="12"/>
    </row>
    <row r="162">
      <c r="A162" s="10"/>
      <c r="D162" s="12"/>
    </row>
    <row r="163">
      <c r="A163" s="10"/>
      <c r="D163" s="12"/>
    </row>
    <row r="164">
      <c r="A164" s="10"/>
      <c r="D164" s="12"/>
    </row>
    <row r="165">
      <c r="A165" s="10"/>
      <c r="D165" s="12"/>
    </row>
    <row r="166">
      <c r="A166" s="10"/>
      <c r="D166" s="12"/>
    </row>
    <row r="167">
      <c r="A167" s="10"/>
      <c r="D167" s="12"/>
    </row>
    <row r="168">
      <c r="A168" s="10"/>
      <c r="D168" s="12"/>
    </row>
    <row r="169">
      <c r="A169" s="10"/>
      <c r="D169" s="12"/>
    </row>
    <row r="170">
      <c r="A170" s="10"/>
      <c r="D170" s="12"/>
    </row>
    <row r="171">
      <c r="A171" s="10"/>
      <c r="D171" s="12"/>
    </row>
    <row r="172">
      <c r="A172" s="10"/>
      <c r="D172" s="12"/>
    </row>
    <row r="173">
      <c r="A173" s="10"/>
      <c r="D173" s="12"/>
    </row>
    <row r="174">
      <c r="A174" s="10"/>
      <c r="D174" s="12"/>
    </row>
    <row r="175">
      <c r="A175" s="10"/>
      <c r="D175" s="12"/>
    </row>
    <row r="176">
      <c r="A176" s="10"/>
      <c r="D176" s="12"/>
    </row>
    <row r="177">
      <c r="A177" s="10"/>
      <c r="D177" s="12"/>
    </row>
    <row r="178">
      <c r="A178" s="10"/>
      <c r="D178" s="12"/>
    </row>
    <row r="179">
      <c r="A179" s="10"/>
      <c r="D179" s="12"/>
    </row>
    <row r="180">
      <c r="A180" s="10"/>
      <c r="D180" s="12"/>
    </row>
    <row r="181">
      <c r="A181" s="10"/>
      <c r="D181" s="12"/>
    </row>
    <row r="182">
      <c r="A182" s="10"/>
      <c r="D182" s="12"/>
    </row>
    <row r="183">
      <c r="A183" s="10"/>
      <c r="D183" s="12"/>
    </row>
    <row r="184">
      <c r="A184" s="10"/>
      <c r="D184" s="12"/>
    </row>
    <row r="185">
      <c r="A185" s="10"/>
      <c r="D185" s="12"/>
    </row>
    <row r="186">
      <c r="A186" s="10"/>
      <c r="D186" s="12"/>
    </row>
    <row r="187">
      <c r="A187" s="10"/>
      <c r="D187" s="12"/>
    </row>
    <row r="188">
      <c r="A188" s="10"/>
      <c r="D188" s="12"/>
    </row>
    <row r="189">
      <c r="A189" s="10"/>
      <c r="D189" s="12"/>
    </row>
    <row r="190">
      <c r="A190" s="10"/>
      <c r="D190" s="12"/>
    </row>
    <row r="191">
      <c r="A191" s="10"/>
      <c r="D191" s="12"/>
    </row>
    <row r="192">
      <c r="A192" s="10"/>
      <c r="D192" s="12"/>
    </row>
    <row r="193">
      <c r="A193" s="10"/>
      <c r="D193" s="12"/>
    </row>
    <row r="194">
      <c r="A194" s="10"/>
      <c r="D194" s="12"/>
    </row>
    <row r="195">
      <c r="A195" s="10"/>
      <c r="D195" s="12"/>
    </row>
    <row r="196">
      <c r="A196" s="10"/>
      <c r="D196" s="12"/>
    </row>
    <row r="197">
      <c r="A197" s="10"/>
      <c r="D197" s="12"/>
    </row>
    <row r="198">
      <c r="A198" s="10"/>
      <c r="D198" s="12"/>
    </row>
    <row r="199">
      <c r="A199" s="10"/>
      <c r="D199" s="12"/>
    </row>
    <row r="200">
      <c r="A200" s="10"/>
      <c r="D200" s="12"/>
    </row>
    <row r="201">
      <c r="A201" s="10"/>
      <c r="D201" s="12"/>
    </row>
    <row r="202">
      <c r="A202" s="10"/>
      <c r="D202" s="12"/>
    </row>
    <row r="203">
      <c r="A203" s="10"/>
      <c r="D203" s="12"/>
    </row>
    <row r="204">
      <c r="A204" s="10"/>
      <c r="D204" s="12"/>
    </row>
    <row r="205">
      <c r="A205" s="10"/>
      <c r="D205" s="12"/>
    </row>
    <row r="206">
      <c r="A206" s="10"/>
      <c r="D206" s="12"/>
    </row>
    <row r="207">
      <c r="A207" s="10"/>
      <c r="D207" s="12"/>
    </row>
    <row r="208">
      <c r="A208" s="10"/>
      <c r="D208" s="12"/>
    </row>
    <row r="209">
      <c r="A209" s="10"/>
      <c r="D209" s="12"/>
    </row>
    <row r="210">
      <c r="A210" s="10"/>
      <c r="D210" s="12"/>
    </row>
    <row r="211">
      <c r="A211" s="10"/>
      <c r="D211" s="12"/>
    </row>
    <row r="212">
      <c r="A212" s="10"/>
      <c r="D212" s="12"/>
    </row>
    <row r="213">
      <c r="A213" s="10"/>
      <c r="D213" s="12"/>
    </row>
    <row r="214">
      <c r="A214" s="10"/>
      <c r="D214" s="12"/>
    </row>
    <row r="215">
      <c r="A215" s="10"/>
      <c r="D215" s="12"/>
    </row>
    <row r="216">
      <c r="A216" s="10"/>
      <c r="D216" s="12"/>
    </row>
    <row r="217">
      <c r="A217" s="10"/>
      <c r="D217" s="12"/>
    </row>
    <row r="218">
      <c r="A218" s="10"/>
      <c r="D218" s="12"/>
    </row>
    <row r="219">
      <c r="A219" s="10"/>
      <c r="D219" s="12"/>
    </row>
    <row r="220">
      <c r="A220" s="10"/>
      <c r="D220" s="12"/>
    </row>
    <row r="221">
      <c r="A221" s="10"/>
      <c r="D221" s="12"/>
    </row>
    <row r="222">
      <c r="A222" s="10"/>
      <c r="D222" s="12"/>
    </row>
    <row r="223">
      <c r="A223" s="10"/>
      <c r="D223" s="12"/>
    </row>
    <row r="224">
      <c r="A224" s="10"/>
      <c r="D224" s="12"/>
    </row>
    <row r="225">
      <c r="A225" s="10"/>
      <c r="D225" s="12"/>
    </row>
    <row r="226">
      <c r="A226" s="10"/>
      <c r="D226" s="12"/>
    </row>
    <row r="227">
      <c r="A227" s="10"/>
      <c r="D227" s="12"/>
    </row>
    <row r="228">
      <c r="A228" s="10"/>
      <c r="D228" s="12"/>
    </row>
    <row r="229">
      <c r="A229" s="10"/>
      <c r="D229" s="12"/>
    </row>
    <row r="230">
      <c r="A230" s="10"/>
      <c r="D230" s="12"/>
    </row>
    <row r="231">
      <c r="A231" s="10"/>
      <c r="D231" s="12"/>
    </row>
    <row r="232">
      <c r="A232" s="10"/>
      <c r="D232" s="12"/>
    </row>
    <row r="233">
      <c r="A233" s="10"/>
      <c r="D233" s="12"/>
    </row>
    <row r="234">
      <c r="A234" s="10"/>
      <c r="D234" s="12"/>
    </row>
    <row r="235">
      <c r="A235" s="10"/>
      <c r="D235" s="12"/>
    </row>
    <row r="236">
      <c r="A236" s="10"/>
      <c r="D236" s="12"/>
    </row>
    <row r="237">
      <c r="A237" s="10"/>
      <c r="D237" s="12"/>
    </row>
    <row r="238">
      <c r="A238" s="10"/>
      <c r="D238" s="12"/>
    </row>
    <row r="239">
      <c r="A239" s="10"/>
      <c r="D239" s="12"/>
    </row>
    <row r="240">
      <c r="A240" s="10"/>
      <c r="D240" s="12"/>
    </row>
    <row r="241">
      <c r="A241" s="10"/>
      <c r="D241" s="12"/>
    </row>
    <row r="242">
      <c r="A242" s="10"/>
      <c r="D242" s="12"/>
    </row>
    <row r="243">
      <c r="A243" s="10"/>
      <c r="D243" s="12"/>
    </row>
    <row r="244">
      <c r="A244" s="10"/>
      <c r="D244" s="12"/>
    </row>
    <row r="245">
      <c r="A245" s="10"/>
      <c r="D245" s="12"/>
    </row>
    <row r="246">
      <c r="A246" s="10"/>
      <c r="D246" s="12"/>
    </row>
    <row r="247">
      <c r="A247" s="10"/>
      <c r="D247" s="12"/>
    </row>
    <row r="248">
      <c r="A248" s="10"/>
      <c r="D248" s="12"/>
    </row>
    <row r="249">
      <c r="A249" s="10"/>
      <c r="D249" s="12"/>
    </row>
    <row r="250">
      <c r="A250" s="10"/>
      <c r="D250" s="12"/>
    </row>
    <row r="251">
      <c r="A251" s="10"/>
      <c r="D251" s="12"/>
    </row>
    <row r="252">
      <c r="A252" s="10"/>
      <c r="D252" s="12"/>
    </row>
    <row r="253">
      <c r="A253" s="10"/>
      <c r="D253" s="12"/>
    </row>
    <row r="254">
      <c r="A254" s="10"/>
      <c r="D254" s="12"/>
    </row>
    <row r="255">
      <c r="A255" s="10"/>
      <c r="D255" s="12"/>
    </row>
    <row r="256">
      <c r="A256" s="10"/>
      <c r="D256" s="12"/>
    </row>
    <row r="257">
      <c r="A257" s="10"/>
      <c r="D257" s="12"/>
    </row>
    <row r="258">
      <c r="A258" s="10"/>
      <c r="D258" s="12"/>
    </row>
    <row r="259">
      <c r="A259" s="10"/>
      <c r="D259" s="12"/>
    </row>
    <row r="260">
      <c r="A260" s="10"/>
      <c r="D260" s="12"/>
    </row>
    <row r="261">
      <c r="A261" s="10"/>
      <c r="D261" s="12"/>
    </row>
    <row r="262">
      <c r="A262" s="10"/>
      <c r="D262" s="12"/>
    </row>
    <row r="263">
      <c r="A263" s="10"/>
      <c r="D263" s="12"/>
    </row>
    <row r="264">
      <c r="A264" s="10"/>
      <c r="D264" s="12"/>
    </row>
    <row r="265">
      <c r="A265" s="10"/>
      <c r="D265" s="12"/>
    </row>
    <row r="266">
      <c r="A266" s="10"/>
      <c r="D266" s="12"/>
    </row>
    <row r="267">
      <c r="A267" s="10"/>
      <c r="D267" s="12"/>
    </row>
    <row r="268">
      <c r="A268" s="10"/>
      <c r="D268" s="12"/>
    </row>
    <row r="269">
      <c r="A269" s="10"/>
      <c r="D269" s="12"/>
    </row>
    <row r="270">
      <c r="A270" s="10"/>
      <c r="D270" s="12"/>
    </row>
    <row r="271">
      <c r="A271" s="10"/>
      <c r="D271" s="12"/>
    </row>
    <row r="272">
      <c r="A272" s="10"/>
      <c r="D272" s="12"/>
    </row>
    <row r="273">
      <c r="A273" s="10"/>
      <c r="D273" s="12"/>
    </row>
    <row r="274">
      <c r="A274" s="10"/>
      <c r="D274" s="12"/>
    </row>
    <row r="275">
      <c r="A275" s="10"/>
      <c r="D275" s="12"/>
    </row>
    <row r="276">
      <c r="A276" s="10"/>
      <c r="D276" s="12"/>
    </row>
    <row r="277">
      <c r="A277" s="10"/>
      <c r="D277" s="12"/>
    </row>
    <row r="278">
      <c r="A278" s="10"/>
      <c r="D278" s="12"/>
    </row>
    <row r="279">
      <c r="A279" s="10"/>
      <c r="D279" s="12"/>
    </row>
    <row r="280">
      <c r="A280" s="10"/>
      <c r="D280" s="12"/>
    </row>
    <row r="281">
      <c r="A281" s="10"/>
      <c r="D281" s="12"/>
    </row>
    <row r="282">
      <c r="A282" s="10"/>
      <c r="D282" s="12"/>
    </row>
    <row r="283">
      <c r="A283" s="10"/>
      <c r="D283" s="12"/>
    </row>
    <row r="284">
      <c r="A284" s="10"/>
      <c r="D284" s="12"/>
    </row>
    <row r="285">
      <c r="A285" s="10"/>
      <c r="D285" s="12"/>
    </row>
    <row r="286">
      <c r="A286" s="10"/>
      <c r="D286" s="12"/>
    </row>
    <row r="287">
      <c r="A287" s="10"/>
      <c r="D287" s="12"/>
    </row>
    <row r="288">
      <c r="A288" s="10"/>
      <c r="D288" s="12"/>
    </row>
    <row r="289">
      <c r="A289" s="10"/>
      <c r="D289" s="12"/>
    </row>
    <row r="290">
      <c r="A290" s="10"/>
      <c r="D290" s="12"/>
    </row>
    <row r="291">
      <c r="A291" s="10"/>
      <c r="D291" s="12"/>
    </row>
    <row r="292">
      <c r="A292" s="10"/>
      <c r="D292" s="12"/>
    </row>
    <row r="293">
      <c r="A293" s="10"/>
      <c r="D293" s="12"/>
    </row>
    <row r="294">
      <c r="A294" s="10"/>
      <c r="D294" s="12"/>
    </row>
    <row r="295">
      <c r="A295" s="10"/>
      <c r="D295" s="12"/>
    </row>
    <row r="296">
      <c r="A296" s="10"/>
      <c r="D296" s="12"/>
    </row>
    <row r="297">
      <c r="A297" s="10"/>
      <c r="D297" s="12"/>
    </row>
    <row r="298">
      <c r="A298" s="10"/>
      <c r="D298" s="12"/>
    </row>
    <row r="299">
      <c r="A299" s="10"/>
      <c r="D299" s="12"/>
    </row>
    <row r="300">
      <c r="A300" s="10"/>
      <c r="D300" s="12"/>
    </row>
    <row r="301">
      <c r="A301" s="10"/>
      <c r="D301" s="12"/>
    </row>
    <row r="302">
      <c r="A302" s="10"/>
      <c r="D302" s="12"/>
    </row>
    <row r="303">
      <c r="A303" s="10"/>
      <c r="D303" s="12"/>
    </row>
    <row r="304">
      <c r="A304" s="10"/>
      <c r="D304" s="12"/>
    </row>
    <row r="305">
      <c r="A305" s="10"/>
      <c r="D305" s="12"/>
    </row>
    <row r="306">
      <c r="A306" s="10"/>
      <c r="D306" s="12"/>
    </row>
    <row r="307">
      <c r="A307" s="10"/>
      <c r="D307" s="12"/>
    </row>
    <row r="308">
      <c r="A308" s="10"/>
      <c r="D308" s="12"/>
    </row>
    <row r="309">
      <c r="A309" s="10"/>
      <c r="D309" s="12"/>
    </row>
    <row r="310">
      <c r="A310" s="10"/>
      <c r="D310" s="12"/>
    </row>
    <row r="311">
      <c r="A311" s="10"/>
      <c r="D311" s="12"/>
    </row>
    <row r="312">
      <c r="A312" s="10"/>
      <c r="D312" s="12"/>
    </row>
    <row r="313">
      <c r="A313" s="10"/>
      <c r="D313" s="12"/>
    </row>
    <row r="314">
      <c r="A314" s="10"/>
      <c r="D314" s="12"/>
    </row>
    <row r="315">
      <c r="A315" s="10"/>
      <c r="D315" s="12"/>
    </row>
    <row r="316">
      <c r="A316" s="10"/>
      <c r="D316" s="12"/>
    </row>
    <row r="317">
      <c r="A317" s="10"/>
      <c r="D317" s="12"/>
    </row>
    <row r="318">
      <c r="A318" s="10"/>
      <c r="D318" s="12"/>
    </row>
    <row r="319">
      <c r="A319" s="10"/>
      <c r="D319" s="12"/>
    </row>
    <row r="320">
      <c r="A320" s="10"/>
      <c r="D320" s="12"/>
    </row>
    <row r="321">
      <c r="A321" s="10"/>
      <c r="D321" s="12"/>
    </row>
    <row r="322">
      <c r="A322" s="10"/>
      <c r="D322" s="12"/>
    </row>
    <row r="323">
      <c r="A323" s="10"/>
      <c r="D323" s="12"/>
    </row>
    <row r="324">
      <c r="A324" s="10"/>
      <c r="D324" s="12"/>
    </row>
    <row r="325">
      <c r="A325" s="10"/>
      <c r="D325" s="12"/>
    </row>
    <row r="326">
      <c r="A326" s="10"/>
      <c r="D326" s="12"/>
    </row>
    <row r="327">
      <c r="A327" s="10"/>
      <c r="D327" s="12"/>
    </row>
    <row r="328">
      <c r="A328" s="10"/>
      <c r="D328" s="12"/>
    </row>
    <row r="329">
      <c r="A329" s="10"/>
      <c r="D329" s="12"/>
    </row>
    <row r="330">
      <c r="A330" s="10"/>
      <c r="D330" s="12"/>
    </row>
    <row r="331">
      <c r="A331" s="10"/>
      <c r="D331" s="12"/>
    </row>
    <row r="332">
      <c r="A332" s="10"/>
      <c r="D332" s="12"/>
    </row>
    <row r="333">
      <c r="A333" s="10"/>
      <c r="D333" s="12"/>
    </row>
    <row r="334">
      <c r="A334" s="10"/>
      <c r="D334" s="12"/>
    </row>
    <row r="335">
      <c r="A335" s="10"/>
      <c r="D335" s="12"/>
    </row>
    <row r="336">
      <c r="A336" s="10"/>
      <c r="D336" s="12"/>
    </row>
    <row r="337">
      <c r="A337" s="10"/>
      <c r="D337" s="12"/>
    </row>
    <row r="338">
      <c r="A338" s="10"/>
      <c r="D338" s="12"/>
    </row>
    <row r="339">
      <c r="A339" s="10"/>
      <c r="D339" s="12"/>
    </row>
    <row r="340">
      <c r="A340" s="10"/>
      <c r="D340" s="12"/>
    </row>
    <row r="341">
      <c r="A341" s="10"/>
      <c r="D341" s="12"/>
    </row>
    <row r="342">
      <c r="A342" s="10"/>
      <c r="D342" s="12"/>
    </row>
    <row r="343">
      <c r="A343" s="10"/>
      <c r="D343" s="12"/>
    </row>
    <row r="344">
      <c r="A344" s="10"/>
      <c r="D344" s="12"/>
    </row>
    <row r="345">
      <c r="A345" s="10"/>
      <c r="D345" s="12"/>
    </row>
    <row r="346">
      <c r="A346" s="10"/>
      <c r="D346" s="12"/>
    </row>
    <row r="347">
      <c r="A347" s="10"/>
      <c r="D347" s="12"/>
    </row>
    <row r="348">
      <c r="A348" s="10"/>
      <c r="D348" s="12"/>
    </row>
    <row r="349">
      <c r="A349" s="10"/>
      <c r="D349" s="12"/>
    </row>
    <row r="350">
      <c r="A350" s="10"/>
      <c r="D350" s="12"/>
    </row>
    <row r="351">
      <c r="A351" s="10"/>
      <c r="D351" s="12"/>
    </row>
    <row r="352">
      <c r="A352" s="10"/>
      <c r="D352" s="12"/>
    </row>
    <row r="353">
      <c r="A353" s="10"/>
      <c r="D353" s="12"/>
    </row>
    <row r="354">
      <c r="A354" s="10"/>
      <c r="D354" s="12"/>
    </row>
    <row r="355">
      <c r="A355" s="10"/>
      <c r="D355" s="12"/>
    </row>
    <row r="356">
      <c r="A356" s="10"/>
      <c r="D356" s="12"/>
    </row>
    <row r="357">
      <c r="A357" s="10"/>
      <c r="D357" s="12"/>
    </row>
    <row r="358">
      <c r="A358" s="10"/>
      <c r="D358" s="12"/>
    </row>
    <row r="359">
      <c r="A359" s="10"/>
      <c r="D359" s="12"/>
    </row>
    <row r="360">
      <c r="A360" s="10"/>
      <c r="D360" s="12"/>
    </row>
    <row r="361">
      <c r="A361" s="10"/>
      <c r="D361" s="12"/>
    </row>
    <row r="362">
      <c r="A362" s="10"/>
      <c r="D362" s="12"/>
    </row>
    <row r="363">
      <c r="A363" s="10"/>
      <c r="D363" s="12"/>
    </row>
    <row r="364">
      <c r="A364" s="10"/>
      <c r="D364" s="12"/>
    </row>
    <row r="365">
      <c r="A365" s="10"/>
      <c r="D365" s="12"/>
    </row>
    <row r="366">
      <c r="A366" s="10"/>
      <c r="D366" s="12"/>
    </row>
    <row r="367">
      <c r="A367" s="10"/>
      <c r="D367" s="12"/>
    </row>
    <row r="368">
      <c r="A368" s="10"/>
      <c r="D368" s="12"/>
    </row>
    <row r="369">
      <c r="A369" s="10"/>
      <c r="D369" s="12"/>
    </row>
    <row r="370">
      <c r="A370" s="10"/>
      <c r="D370" s="12"/>
    </row>
    <row r="371">
      <c r="A371" s="10"/>
      <c r="D371" s="12"/>
    </row>
    <row r="372">
      <c r="A372" s="10"/>
      <c r="D372" s="12"/>
    </row>
    <row r="373">
      <c r="A373" s="10"/>
      <c r="D373" s="12"/>
    </row>
    <row r="374">
      <c r="A374" s="10"/>
      <c r="D374" s="12"/>
    </row>
    <row r="375">
      <c r="A375" s="10"/>
      <c r="D375" s="12"/>
    </row>
    <row r="376">
      <c r="A376" s="10"/>
      <c r="D376" s="12"/>
    </row>
    <row r="377">
      <c r="A377" s="10"/>
      <c r="D377" s="12"/>
    </row>
    <row r="378">
      <c r="A378" s="10"/>
      <c r="D378" s="12"/>
    </row>
    <row r="379">
      <c r="A379" s="10"/>
      <c r="D379" s="12"/>
    </row>
    <row r="380">
      <c r="A380" s="10"/>
      <c r="D380" s="12"/>
    </row>
    <row r="381">
      <c r="A381" s="10"/>
      <c r="D381" s="12"/>
    </row>
    <row r="382">
      <c r="A382" s="10"/>
      <c r="D382" s="12"/>
    </row>
    <row r="383">
      <c r="A383" s="10"/>
      <c r="D383" s="12"/>
    </row>
    <row r="384">
      <c r="A384" s="10"/>
      <c r="D384" s="12"/>
    </row>
    <row r="385">
      <c r="A385" s="10"/>
      <c r="D385" s="12"/>
    </row>
    <row r="386">
      <c r="A386" s="10"/>
      <c r="D386" s="12"/>
    </row>
    <row r="387">
      <c r="A387" s="10"/>
      <c r="D387" s="12"/>
    </row>
    <row r="388">
      <c r="A388" s="10"/>
      <c r="D388" s="12"/>
    </row>
    <row r="389">
      <c r="A389" s="10"/>
      <c r="D389" s="12"/>
    </row>
    <row r="390">
      <c r="A390" s="10"/>
      <c r="D390" s="12"/>
    </row>
    <row r="391">
      <c r="A391" s="10"/>
      <c r="D391" s="12"/>
    </row>
    <row r="392">
      <c r="A392" s="10"/>
      <c r="D392" s="12"/>
    </row>
    <row r="393">
      <c r="A393" s="10"/>
      <c r="D393" s="12"/>
    </row>
    <row r="394">
      <c r="A394" s="10"/>
      <c r="D394" s="12"/>
    </row>
    <row r="395">
      <c r="A395" s="10"/>
      <c r="D395" s="12"/>
    </row>
    <row r="396">
      <c r="A396" s="10"/>
      <c r="D396" s="12"/>
    </row>
    <row r="397">
      <c r="A397" s="10"/>
      <c r="D397" s="12"/>
    </row>
    <row r="398">
      <c r="A398" s="10"/>
      <c r="D398" s="12"/>
    </row>
    <row r="399">
      <c r="A399" s="10"/>
      <c r="D399" s="12"/>
    </row>
    <row r="400">
      <c r="A400" s="10"/>
      <c r="D400" s="12"/>
    </row>
    <row r="401">
      <c r="A401" s="10"/>
      <c r="D401" s="12"/>
    </row>
    <row r="402">
      <c r="A402" s="10"/>
      <c r="D402" s="12"/>
    </row>
    <row r="403">
      <c r="A403" s="10"/>
      <c r="D403" s="12"/>
    </row>
    <row r="404">
      <c r="A404" s="10"/>
      <c r="D404" s="12"/>
    </row>
    <row r="405">
      <c r="A405" s="10"/>
      <c r="D405" s="12"/>
    </row>
    <row r="406">
      <c r="A406" s="10"/>
      <c r="D406" s="12"/>
    </row>
    <row r="407">
      <c r="A407" s="10"/>
      <c r="D407" s="12"/>
    </row>
    <row r="408">
      <c r="A408" s="10"/>
      <c r="D408" s="12"/>
    </row>
    <row r="409">
      <c r="A409" s="10"/>
      <c r="D409" s="12"/>
    </row>
    <row r="410">
      <c r="A410" s="10"/>
      <c r="D410" s="12"/>
    </row>
    <row r="411">
      <c r="A411" s="10"/>
      <c r="D411" s="12"/>
    </row>
    <row r="412">
      <c r="A412" s="10"/>
      <c r="D412" s="12"/>
    </row>
    <row r="413">
      <c r="A413" s="10"/>
      <c r="D413" s="12"/>
    </row>
    <row r="414">
      <c r="A414" s="10"/>
      <c r="D414" s="12"/>
    </row>
    <row r="415">
      <c r="A415" s="10"/>
      <c r="D415" s="12"/>
    </row>
    <row r="416">
      <c r="A416" s="10"/>
      <c r="D416" s="12"/>
    </row>
    <row r="417">
      <c r="A417" s="10"/>
      <c r="D417" s="12"/>
    </row>
    <row r="418">
      <c r="A418" s="10"/>
      <c r="D418" s="12"/>
    </row>
    <row r="419">
      <c r="A419" s="10"/>
      <c r="D419" s="12"/>
    </row>
    <row r="420">
      <c r="A420" s="10"/>
      <c r="D420" s="12"/>
    </row>
    <row r="421">
      <c r="A421" s="10"/>
      <c r="D421" s="12"/>
    </row>
    <row r="422">
      <c r="A422" s="10"/>
      <c r="D422" s="12"/>
    </row>
    <row r="423">
      <c r="A423" s="10"/>
      <c r="D423" s="12"/>
    </row>
    <row r="424">
      <c r="A424" s="10"/>
      <c r="D424" s="12"/>
    </row>
    <row r="425">
      <c r="A425" s="10"/>
      <c r="D425" s="12"/>
    </row>
    <row r="426">
      <c r="A426" s="10"/>
      <c r="D426" s="12"/>
    </row>
    <row r="427">
      <c r="A427" s="10"/>
      <c r="D427" s="12"/>
    </row>
    <row r="428">
      <c r="A428" s="10"/>
      <c r="D428" s="12"/>
    </row>
    <row r="429">
      <c r="A429" s="10"/>
      <c r="D429" s="12"/>
    </row>
    <row r="430">
      <c r="A430" s="10"/>
      <c r="D430" s="12"/>
    </row>
    <row r="431">
      <c r="A431" s="10"/>
      <c r="D431" s="12"/>
    </row>
    <row r="432">
      <c r="A432" s="10"/>
      <c r="D432" s="12"/>
    </row>
    <row r="433">
      <c r="A433" s="10"/>
      <c r="D433" s="12"/>
    </row>
    <row r="434">
      <c r="A434" s="10"/>
      <c r="D434" s="12"/>
    </row>
    <row r="435">
      <c r="A435" s="10"/>
      <c r="D435" s="12"/>
    </row>
    <row r="436">
      <c r="A436" s="10"/>
      <c r="D436" s="12"/>
    </row>
    <row r="437">
      <c r="A437" s="10"/>
      <c r="D437" s="12"/>
    </row>
    <row r="438">
      <c r="A438" s="10"/>
      <c r="D438" s="12"/>
    </row>
    <row r="439">
      <c r="A439" s="10"/>
      <c r="D439" s="12"/>
    </row>
    <row r="440">
      <c r="A440" s="10"/>
      <c r="D440" s="12"/>
    </row>
    <row r="441">
      <c r="A441" s="10"/>
      <c r="D441" s="12"/>
    </row>
    <row r="442">
      <c r="A442" s="10"/>
      <c r="D442" s="12"/>
    </row>
    <row r="443">
      <c r="A443" s="10"/>
      <c r="D443" s="12"/>
    </row>
    <row r="444">
      <c r="A444" s="10"/>
      <c r="D444" s="12"/>
    </row>
    <row r="445">
      <c r="A445" s="10"/>
      <c r="D445" s="12"/>
    </row>
    <row r="446">
      <c r="A446" s="10"/>
      <c r="D446" s="12"/>
    </row>
    <row r="447">
      <c r="A447" s="10"/>
      <c r="D447" s="12"/>
    </row>
    <row r="448">
      <c r="A448" s="10"/>
      <c r="D448" s="12"/>
    </row>
    <row r="449">
      <c r="A449" s="10"/>
      <c r="D449" s="12"/>
    </row>
    <row r="450">
      <c r="A450" s="10"/>
      <c r="D450" s="12"/>
    </row>
    <row r="451">
      <c r="A451" s="10"/>
      <c r="D451" s="12"/>
    </row>
    <row r="452">
      <c r="A452" s="10"/>
      <c r="D452" s="12"/>
    </row>
    <row r="453">
      <c r="A453" s="10"/>
      <c r="D453" s="12"/>
    </row>
    <row r="454">
      <c r="A454" s="10"/>
      <c r="D454" s="12"/>
    </row>
    <row r="455">
      <c r="A455" s="10"/>
      <c r="D455" s="12"/>
    </row>
    <row r="456">
      <c r="A456" s="10"/>
      <c r="D456" s="12"/>
    </row>
    <row r="457">
      <c r="A457" s="10"/>
      <c r="D457" s="12"/>
    </row>
    <row r="458">
      <c r="A458" s="10"/>
      <c r="D458" s="12"/>
    </row>
    <row r="459">
      <c r="A459" s="10"/>
      <c r="D459" s="12"/>
    </row>
    <row r="460">
      <c r="A460" s="10"/>
      <c r="D460" s="12"/>
    </row>
    <row r="461">
      <c r="A461" s="10"/>
      <c r="D461" s="12"/>
    </row>
    <row r="462">
      <c r="A462" s="10"/>
      <c r="D462" s="12"/>
    </row>
    <row r="463">
      <c r="A463" s="10"/>
      <c r="D463" s="12"/>
    </row>
    <row r="464">
      <c r="A464" s="10"/>
      <c r="D464" s="12"/>
    </row>
    <row r="465">
      <c r="A465" s="10"/>
      <c r="D465" s="12"/>
    </row>
    <row r="466">
      <c r="A466" s="10"/>
      <c r="D466" s="12"/>
    </row>
    <row r="467">
      <c r="A467" s="10"/>
      <c r="D467" s="12"/>
    </row>
    <row r="468">
      <c r="A468" s="10"/>
      <c r="D468" s="12"/>
    </row>
    <row r="469">
      <c r="A469" s="10"/>
      <c r="D469" s="12"/>
    </row>
    <row r="470">
      <c r="A470" s="10"/>
      <c r="D470" s="12"/>
    </row>
    <row r="471">
      <c r="A471" s="10"/>
      <c r="D471" s="12"/>
    </row>
    <row r="472">
      <c r="A472" s="10"/>
      <c r="D472" s="12"/>
    </row>
    <row r="473">
      <c r="A473" s="10"/>
      <c r="D473" s="12"/>
    </row>
    <row r="474">
      <c r="A474" s="10"/>
      <c r="D474" s="12"/>
    </row>
    <row r="475">
      <c r="A475" s="10"/>
      <c r="D475" s="12"/>
    </row>
    <row r="476">
      <c r="A476" s="10"/>
      <c r="D476" s="12"/>
    </row>
    <row r="477">
      <c r="A477" s="10"/>
      <c r="D477" s="12"/>
    </row>
    <row r="478">
      <c r="A478" s="10"/>
      <c r="D478" s="12"/>
    </row>
    <row r="479">
      <c r="A479" s="10"/>
      <c r="D479" s="12"/>
    </row>
    <row r="480">
      <c r="A480" s="10"/>
      <c r="D480" s="12"/>
    </row>
    <row r="481">
      <c r="A481" s="10"/>
      <c r="D481" s="12"/>
    </row>
    <row r="482">
      <c r="A482" s="10"/>
      <c r="D482" s="12"/>
    </row>
    <row r="483">
      <c r="A483" s="10"/>
      <c r="D483" s="12"/>
    </row>
    <row r="484">
      <c r="A484" s="10"/>
      <c r="D484" s="12"/>
    </row>
    <row r="485">
      <c r="A485" s="10"/>
      <c r="D485" s="12"/>
    </row>
    <row r="486">
      <c r="A486" s="10"/>
      <c r="D486" s="12"/>
    </row>
    <row r="487">
      <c r="A487" s="10"/>
      <c r="D487" s="12"/>
    </row>
    <row r="488">
      <c r="A488" s="10"/>
      <c r="D488" s="12"/>
    </row>
    <row r="489">
      <c r="A489" s="10"/>
      <c r="D489" s="12"/>
    </row>
    <row r="490">
      <c r="A490" s="10"/>
      <c r="D490" s="12"/>
    </row>
    <row r="491">
      <c r="A491" s="10"/>
      <c r="D491" s="12"/>
    </row>
    <row r="492">
      <c r="A492" s="10"/>
      <c r="D492" s="12"/>
    </row>
    <row r="493">
      <c r="A493" s="10"/>
      <c r="D493" s="12"/>
    </row>
    <row r="494">
      <c r="A494" s="10"/>
      <c r="D494" s="12"/>
    </row>
    <row r="495">
      <c r="A495" s="10"/>
      <c r="D495" s="12"/>
    </row>
    <row r="496">
      <c r="A496" s="10"/>
      <c r="D496" s="12"/>
    </row>
    <row r="497">
      <c r="A497" s="10"/>
      <c r="D497" s="12"/>
    </row>
    <row r="498">
      <c r="A498" s="10"/>
      <c r="D498" s="12"/>
    </row>
    <row r="499">
      <c r="A499" s="10"/>
      <c r="D499" s="12"/>
    </row>
    <row r="500">
      <c r="A500" s="10"/>
      <c r="D500" s="12"/>
    </row>
    <row r="501">
      <c r="A501" s="10"/>
      <c r="D501" s="12"/>
    </row>
    <row r="502">
      <c r="A502" s="10"/>
      <c r="D502" s="12"/>
    </row>
    <row r="503">
      <c r="A503" s="10"/>
      <c r="D503" s="12"/>
    </row>
    <row r="504">
      <c r="A504" s="10"/>
      <c r="D504" s="12"/>
    </row>
    <row r="505">
      <c r="A505" s="10"/>
      <c r="D505" s="12"/>
    </row>
    <row r="506">
      <c r="A506" s="10"/>
      <c r="D506" s="12"/>
    </row>
    <row r="507">
      <c r="A507" s="10"/>
      <c r="D507" s="12"/>
    </row>
    <row r="508">
      <c r="A508" s="10"/>
      <c r="D508" s="12"/>
    </row>
    <row r="509">
      <c r="A509" s="10"/>
      <c r="D509" s="12"/>
    </row>
    <row r="510">
      <c r="A510" s="10"/>
      <c r="D510" s="12"/>
    </row>
    <row r="511">
      <c r="A511" s="10"/>
      <c r="D511" s="12"/>
    </row>
    <row r="512">
      <c r="A512" s="10"/>
      <c r="D512" s="12"/>
    </row>
    <row r="513">
      <c r="A513" s="10"/>
      <c r="D513" s="12"/>
    </row>
    <row r="514">
      <c r="A514" s="10"/>
      <c r="D514" s="12"/>
    </row>
    <row r="515">
      <c r="A515" s="10"/>
      <c r="D515" s="12"/>
    </row>
    <row r="516">
      <c r="A516" s="10"/>
      <c r="D516" s="12"/>
    </row>
    <row r="517">
      <c r="A517" s="10"/>
      <c r="D517" s="12"/>
    </row>
    <row r="518">
      <c r="A518" s="10"/>
      <c r="D518" s="12"/>
    </row>
    <row r="519">
      <c r="A519" s="10"/>
      <c r="D519" s="12"/>
    </row>
    <row r="520">
      <c r="A520" s="10"/>
      <c r="D520" s="12"/>
    </row>
    <row r="521">
      <c r="A521" s="10"/>
      <c r="D521" s="12"/>
    </row>
    <row r="522">
      <c r="A522" s="10"/>
      <c r="D522" s="12"/>
    </row>
    <row r="523">
      <c r="A523" s="10"/>
      <c r="D523" s="12"/>
    </row>
    <row r="524">
      <c r="A524" s="10"/>
      <c r="D524" s="12"/>
    </row>
    <row r="525">
      <c r="A525" s="10"/>
      <c r="D525" s="12"/>
    </row>
    <row r="526">
      <c r="A526" s="10"/>
      <c r="D526" s="12"/>
    </row>
    <row r="527">
      <c r="A527" s="10"/>
      <c r="D527" s="12"/>
    </row>
    <row r="528">
      <c r="A528" s="10"/>
      <c r="D528" s="12"/>
    </row>
    <row r="529">
      <c r="A529" s="10"/>
      <c r="D529" s="12"/>
    </row>
    <row r="530">
      <c r="A530" s="10"/>
      <c r="D530" s="12"/>
    </row>
    <row r="531">
      <c r="A531" s="10"/>
      <c r="D531" s="12"/>
    </row>
    <row r="532">
      <c r="A532" s="10"/>
      <c r="D532" s="12"/>
    </row>
    <row r="533">
      <c r="A533" s="10"/>
      <c r="D533" s="12"/>
    </row>
    <row r="534">
      <c r="A534" s="10"/>
      <c r="D534" s="12"/>
    </row>
    <row r="535">
      <c r="A535" s="10"/>
      <c r="D535" s="12"/>
    </row>
    <row r="536">
      <c r="A536" s="10"/>
      <c r="D536" s="12"/>
    </row>
    <row r="537">
      <c r="A537" s="10"/>
      <c r="D537" s="12"/>
    </row>
    <row r="538">
      <c r="A538" s="10"/>
      <c r="D538" s="12"/>
    </row>
    <row r="539">
      <c r="A539" s="10"/>
      <c r="D539" s="12"/>
    </row>
    <row r="540">
      <c r="A540" s="10"/>
      <c r="D540" s="12"/>
    </row>
    <row r="541">
      <c r="A541" s="10"/>
      <c r="D541" s="12"/>
    </row>
    <row r="542">
      <c r="A542" s="10"/>
      <c r="D542" s="12"/>
    </row>
    <row r="543">
      <c r="A543" s="10"/>
      <c r="D543" s="12"/>
    </row>
    <row r="544">
      <c r="A544" s="10"/>
      <c r="D544" s="12"/>
    </row>
    <row r="545">
      <c r="A545" s="10"/>
      <c r="D545" s="12"/>
    </row>
    <row r="546">
      <c r="A546" s="10"/>
      <c r="D546" s="12"/>
    </row>
    <row r="547">
      <c r="A547" s="10"/>
      <c r="D547" s="12"/>
    </row>
    <row r="548">
      <c r="A548" s="10"/>
      <c r="D548" s="12"/>
    </row>
    <row r="549">
      <c r="A549" s="10"/>
      <c r="D549" s="12"/>
    </row>
    <row r="550">
      <c r="A550" s="10"/>
      <c r="D550" s="12"/>
    </row>
    <row r="551">
      <c r="A551" s="10"/>
      <c r="D551" s="12"/>
    </row>
    <row r="552">
      <c r="A552" s="10"/>
      <c r="D552" s="12"/>
    </row>
    <row r="553">
      <c r="A553" s="10"/>
      <c r="D553" s="12"/>
    </row>
    <row r="554">
      <c r="A554" s="10"/>
      <c r="D554" s="12"/>
    </row>
    <row r="555">
      <c r="A555" s="10"/>
      <c r="D555" s="12"/>
    </row>
    <row r="556">
      <c r="A556" s="10"/>
      <c r="D556" s="12"/>
    </row>
    <row r="557">
      <c r="A557" s="10"/>
      <c r="D557" s="12"/>
    </row>
    <row r="558">
      <c r="A558" s="10"/>
      <c r="D558" s="12"/>
    </row>
    <row r="559">
      <c r="A559" s="10"/>
      <c r="D559" s="12"/>
    </row>
    <row r="560">
      <c r="A560" s="10"/>
      <c r="D560" s="12"/>
    </row>
    <row r="561">
      <c r="A561" s="10"/>
      <c r="D561" s="12"/>
    </row>
    <row r="562">
      <c r="A562" s="10"/>
      <c r="D562" s="12"/>
    </row>
    <row r="563">
      <c r="A563" s="10"/>
      <c r="D563" s="12"/>
    </row>
    <row r="564">
      <c r="A564" s="10"/>
      <c r="D564" s="12"/>
    </row>
    <row r="565">
      <c r="A565" s="10"/>
      <c r="D565" s="12"/>
    </row>
    <row r="566">
      <c r="A566" s="10"/>
      <c r="D566" s="12"/>
    </row>
    <row r="567">
      <c r="A567" s="10"/>
      <c r="D567" s="12"/>
    </row>
    <row r="568">
      <c r="A568" s="10"/>
      <c r="D568" s="12"/>
    </row>
    <row r="569">
      <c r="A569" s="10"/>
      <c r="D569" s="12"/>
    </row>
    <row r="570">
      <c r="A570" s="10"/>
      <c r="D570" s="12"/>
    </row>
    <row r="571">
      <c r="A571" s="10"/>
      <c r="D571" s="12"/>
    </row>
    <row r="572">
      <c r="A572" s="10"/>
      <c r="D572" s="12"/>
    </row>
    <row r="573">
      <c r="A573" s="10"/>
      <c r="D573" s="12"/>
    </row>
    <row r="574">
      <c r="A574" s="10"/>
      <c r="D574" s="12"/>
    </row>
    <row r="575">
      <c r="A575" s="10"/>
      <c r="D575" s="12"/>
    </row>
    <row r="576">
      <c r="A576" s="10"/>
      <c r="D576" s="12"/>
    </row>
    <row r="577">
      <c r="A577" s="10"/>
      <c r="D577" s="12"/>
    </row>
    <row r="578">
      <c r="A578" s="10"/>
      <c r="D578" s="12"/>
    </row>
    <row r="579">
      <c r="A579" s="10"/>
      <c r="D579" s="12"/>
    </row>
    <row r="580">
      <c r="A580" s="10"/>
      <c r="D580" s="12"/>
    </row>
    <row r="581">
      <c r="A581" s="10"/>
      <c r="D581" s="12"/>
    </row>
    <row r="582">
      <c r="A582" s="10"/>
      <c r="D582" s="12"/>
    </row>
    <row r="583">
      <c r="A583" s="10"/>
      <c r="D583" s="12"/>
    </row>
    <row r="584">
      <c r="A584" s="10"/>
      <c r="D584" s="12"/>
    </row>
    <row r="585">
      <c r="A585" s="10"/>
      <c r="D585" s="12"/>
    </row>
    <row r="586">
      <c r="A586" s="10"/>
      <c r="D586" s="12"/>
    </row>
    <row r="587">
      <c r="A587" s="10"/>
      <c r="D587" s="12"/>
    </row>
    <row r="588">
      <c r="A588" s="10"/>
      <c r="D588" s="12"/>
    </row>
    <row r="589">
      <c r="A589" s="10"/>
      <c r="D589" s="12"/>
    </row>
    <row r="590">
      <c r="A590" s="10"/>
      <c r="D590" s="12"/>
    </row>
    <row r="591">
      <c r="A591" s="10"/>
      <c r="D591" s="12"/>
    </row>
    <row r="592">
      <c r="A592" s="10"/>
      <c r="D592" s="12"/>
    </row>
    <row r="593">
      <c r="A593" s="10"/>
      <c r="D593" s="12"/>
    </row>
    <row r="594">
      <c r="A594" s="10"/>
      <c r="D594" s="12"/>
    </row>
    <row r="595">
      <c r="A595" s="10"/>
      <c r="D595" s="12"/>
    </row>
    <row r="596">
      <c r="A596" s="10"/>
      <c r="D596" s="12"/>
    </row>
    <row r="597">
      <c r="A597" s="10"/>
      <c r="D597" s="12"/>
    </row>
    <row r="598">
      <c r="A598" s="10"/>
      <c r="D598" s="12"/>
    </row>
    <row r="599">
      <c r="A599" s="10"/>
      <c r="D599" s="12"/>
    </row>
    <row r="600">
      <c r="A600" s="10"/>
      <c r="D600" s="12"/>
    </row>
    <row r="601">
      <c r="A601" s="10"/>
      <c r="D601" s="12"/>
    </row>
    <row r="602">
      <c r="A602" s="10"/>
      <c r="D602" s="12"/>
    </row>
    <row r="603">
      <c r="A603" s="10"/>
      <c r="D603" s="12"/>
    </row>
    <row r="604">
      <c r="A604" s="10"/>
      <c r="D604" s="12"/>
    </row>
    <row r="605">
      <c r="A605" s="10"/>
      <c r="D605" s="12"/>
    </row>
    <row r="606">
      <c r="A606" s="10"/>
      <c r="D606" s="12"/>
    </row>
    <row r="607">
      <c r="A607" s="10"/>
      <c r="D607" s="12"/>
    </row>
    <row r="608">
      <c r="A608" s="10"/>
      <c r="D608" s="12"/>
    </row>
    <row r="609">
      <c r="A609" s="10"/>
      <c r="D609" s="12"/>
    </row>
    <row r="610">
      <c r="A610" s="10"/>
      <c r="D610" s="12"/>
    </row>
    <row r="611">
      <c r="A611" s="10"/>
      <c r="D611" s="12"/>
    </row>
    <row r="612">
      <c r="A612" s="10"/>
      <c r="D612" s="12"/>
    </row>
    <row r="613">
      <c r="A613" s="10"/>
      <c r="D613" s="12"/>
    </row>
    <row r="614">
      <c r="A614" s="10"/>
      <c r="D614" s="12"/>
    </row>
    <row r="615">
      <c r="A615" s="10"/>
      <c r="D615" s="12"/>
    </row>
    <row r="616">
      <c r="A616" s="10"/>
      <c r="D616" s="12"/>
    </row>
    <row r="617">
      <c r="A617" s="10"/>
      <c r="D617" s="12"/>
    </row>
    <row r="618">
      <c r="A618" s="10"/>
      <c r="D618" s="12"/>
    </row>
    <row r="619">
      <c r="A619" s="10"/>
      <c r="D619" s="12"/>
    </row>
    <row r="620">
      <c r="A620" s="10"/>
      <c r="D620" s="12"/>
    </row>
    <row r="621">
      <c r="A621" s="10"/>
      <c r="D621" s="12"/>
    </row>
    <row r="622">
      <c r="A622" s="10"/>
      <c r="D622" s="12"/>
    </row>
    <row r="623">
      <c r="A623" s="10"/>
      <c r="D623" s="12"/>
    </row>
    <row r="624">
      <c r="A624" s="10"/>
      <c r="D624" s="12"/>
    </row>
    <row r="625">
      <c r="A625" s="10"/>
      <c r="D625" s="12"/>
    </row>
    <row r="626">
      <c r="A626" s="10"/>
      <c r="D626" s="12"/>
    </row>
    <row r="627">
      <c r="A627" s="10"/>
      <c r="D627" s="12"/>
    </row>
    <row r="628">
      <c r="A628" s="10"/>
      <c r="D628" s="12"/>
    </row>
    <row r="629">
      <c r="A629" s="10"/>
      <c r="D629" s="12"/>
    </row>
    <row r="630">
      <c r="A630" s="10"/>
      <c r="D630" s="12"/>
    </row>
    <row r="631">
      <c r="A631" s="10"/>
      <c r="D631" s="12"/>
    </row>
    <row r="632">
      <c r="A632" s="10"/>
      <c r="D632" s="12"/>
    </row>
    <row r="633">
      <c r="A633" s="10"/>
      <c r="D633" s="12"/>
    </row>
    <row r="634">
      <c r="A634" s="10"/>
      <c r="D634" s="12"/>
    </row>
    <row r="635">
      <c r="A635" s="10"/>
      <c r="D635" s="12"/>
    </row>
    <row r="636">
      <c r="A636" s="10"/>
      <c r="D636" s="12"/>
    </row>
    <row r="637">
      <c r="A637" s="10"/>
      <c r="D637" s="12"/>
    </row>
    <row r="638">
      <c r="A638" s="10"/>
      <c r="D638" s="12"/>
    </row>
    <row r="639">
      <c r="A639" s="10"/>
      <c r="D639" s="12"/>
    </row>
    <row r="640">
      <c r="A640" s="10"/>
      <c r="D640" s="12"/>
    </row>
    <row r="641">
      <c r="A641" s="10"/>
      <c r="D641" s="12"/>
    </row>
    <row r="642">
      <c r="A642" s="10"/>
      <c r="D642" s="12"/>
    </row>
    <row r="643">
      <c r="A643" s="10"/>
      <c r="D643" s="12"/>
    </row>
    <row r="644">
      <c r="A644" s="10"/>
      <c r="D644" s="12"/>
    </row>
    <row r="645">
      <c r="A645" s="10"/>
      <c r="D645" s="12"/>
    </row>
    <row r="646">
      <c r="A646" s="10"/>
      <c r="D646" s="12"/>
    </row>
    <row r="647">
      <c r="A647" s="10"/>
      <c r="D647" s="12"/>
    </row>
    <row r="648">
      <c r="A648" s="10"/>
      <c r="D648" s="12"/>
    </row>
    <row r="649">
      <c r="A649" s="10"/>
      <c r="D649" s="12"/>
    </row>
    <row r="650">
      <c r="A650" s="10"/>
      <c r="D650" s="12"/>
    </row>
    <row r="651">
      <c r="A651" s="10"/>
      <c r="D651" s="12"/>
    </row>
    <row r="652">
      <c r="A652" s="10"/>
      <c r="D652" s="12"/>
    </row>
    <row r="653">
      <c r="A653" s="10"/>
      <c r="D653" s="12"/>
    </row>
    <row r="654">
      <c r="A654" s="10"/>
      <c r="D654" s="12"/>
    </row>
    <row r="655">
      <c r="A655" s="10"/>
      <c r="D655" s="12"/>
    </row>
    <row r="656">
      <c r="A656" s="10"/>
      <c r="D656" s="12"/>
    </row>
    <row r="657">
      <c r="A657" s="10"/>
      <c r="D657" s="12"/>
    </row>
    <row r="658">
      <c r="A658" s="10"/>
      <c r="D658" s="12"/>
    </row>
    <row r="659">
      <c r="A659" s="10"/>
      <c r="D659" s="12"/>
    </row>
    <row r="660">
      <c r="A660" s="10"/>
      <c r="D660" s="12"/>
    </row>
    <row r="661">
      <c r="A661" s="10"/>
      <c r="D661" s="12"/>
    </row>
    <row r="662">
      <c r="A662" s="10"/>
      <c r="D662" s="12"/>
    </row>
    <row r="663">
      <c r="A663" s="10"/>
      <c r="D663" s="12"/>
    </row>
    <row r="664">
      <c r="A664" s="10"/>
      <c r="D664" s="12"/>
    </row>
    <row r="665">
      <c r="A665" s="10"/>
      <c r="D665" s="12"/>
    </row>
    <row r="666">
      <c r="A666" s="10"/>
      <c r="D666" s="12"/>
    </row>
    <row r="667">
      <c r="A667" s="10"/>
      <c r="D667" s="12"/>
    </row>
    <row r="668">
      <c r="A668" s="10"/>
      <c r="D668" s="12"/>
    </row>
    <row r="669">
      <c r="A669" s="10"/>
      <c r="D669" s="12"/>
    </row>
    <row r="670">
      <c r="A670" s="10"/>
      <c r="D670" s="12"/>
    </row>
    <row r="671">
      <c r="A671" s="10"/>
      <c r="D671" s="12"/>
    </row>
    <row r="672">
      <c r="A672" s="10"/>
      <c r="D672" s="12"/>
    </row>
    <row r="673">
      <c r="A673" s="10"/>
      <c r="D673" s="12"/>
    </row>
    <row r="674">
      <c r="A674" s="10"/>
      <c r="D674" s="12"/>
    </row>
    <row r="675">
      <c r="A675" s="10"/>
      <c r="D675" s="12"/>
    </row>
    <row r="676">
      <c r="A676" s="10"/>
      <c r="D676" s="12"/>
    </row>
    <row r="677">
      <c r="A677" s="10"/>
      <c r="D677" s="12"/>
    </row>
    <row r="678">
      <c r="A678" s="10"/>
      <c r="D678" s="12"/>
    </row>
    <row r="679">
      <c r="A679" s="10"/>
      <c r="D679" s="12"/>
    </row>
    <row r="680">
      <c r="A680" s="10"/>
      <c r="D680" s="12"/>
    </row>
    <row r="681">
      <c r="A681" s="10"/>
      <c r="D681" s="12"/>
    </row>
    <row r="682">
      <c r="A682" s="10"/>
      <c r="D682" s="12"/>
    </row>
    <row r="683">
      <c r="A683" s="10"/>
      <c r="D683" s="12"/>
    </row>
    <row r="684">
      <c r="A684" s="10"/>
      <c r="D684" s="12"/>
    </row>
    <row r="685">
      <c r="A685" s="10"/>
      <c r="D685" s="12"/>
    </row>
    <row r="686">
      <c r="A686" s="10"/>
      <c r="D686" s="12"/>
    </row>
    <row r="687">
      <c r="A687" s="10"/>
      <c r="D687" s="12"/>
    </row>
    <row r="688">
      <c r="A688" s="10"/>
      <c r="D688" s="12"/>
    </row>
    <row r="689">
      <c r="A689" s="10"/>
      <c r="D689" s="12"/>
    </row>
    <row r="690">
      <c r="A690" s="10"/>
      <c r="D690" s="12"/>
    </row>
    <row r="691">
      <c r="A691" s="10"/>
      <c r="D691" s="12"/>
    </row>
    <row r="692">
      <c r="A692" s="10"/>
      <c r="D692" s="12"/>
    </row>
    <row r="693">
      <c r="A693" s="10"/>
      <c r="D693" s="12"/>
    </row>
    <row r="694">
      <c r="A694" s="10"/>
      <c r="D694" s="12"/>
    </row>
    <row r="695">
      <c r="A695" s="10"/>
      <c r="D695" s="12"/>
    </row>
    <row r="696">
      <c r="A696" s="10"/>
      <c r="D696" s="12"/>
    </row>
    <row r="697">
      <c r="A697" s="10"/>
      <c r="D697" s="12"/>
    </row>
    <row r="698">
      <c r="A698" s="10"/>
      <c r="D698" s="12"/>
    </row>
    <row r="699">
      <c r="A699" s="10"/>
      <c r="D699" s="12"/>
    </row>
    <row r="700">
      <c r="A700" s="10"/>
      <c r="D700" s="12"/>
    </row>
    <row r="701">
      <c r="A701" s="10"/>
      <c r="D701" s="12"/>
    </row>
    <row r="702">
      <c r="A702" s="10"/>
      <c r="D702" s="12"/>
    </row>
    <row r="703">
      <c r="A703" s="10"/>
      <c r="D703" s="12"/>
    </row>
    <row r="704">
      <c r="A704" s="10"/>
      <c r="D704" s="12"/>
    </row>
    <row r="705">
      <c r="A705" s="10"/>
      <c r="D705" s="12"/>
    </row>
    <row r="706">
      <c r="A706" s="10"/>
      <c r="D706" s="12"/>
    </row>
    <row r="707">
      <c r="A707" s="10"/>
      <c r="D707" s="12"/>
    </row>
    <row r="708">
      <c r="A708" s="10"/>
      <c r="D708" s="12"/>
    </row>
    <row r="709">
      <c r="A709" s="10"/>
      <c r="D709" s="12"/>
    </row>
    <row r="710">
      <c r="A710" s="10"/>
      <c r="D710" s="12"/>
    </row>
    <row r="711">
      <c r="A711" s="10"/>
      <c r="D711" s="12"/>
    </row>
    <row r="712">
      <c r="A712" s="10"/>
      <c r="D712" s="12"/>
    </row>
    <row r="713">
      <c r="A713" s="10"/>
      <c r="D713" s="12"/>
    </row>
    <row r="714">
      <c r="A714" s="10"/>
      <c r="D714" s="12"/>
    </row>
    <row r="715">
      <c r="A715" s="10"/>
      <c r="D715" s="12"/>
    </row>
    <row r="716">
      <c r="A716" s="10"/>
      <c r="D716" s="12"/>
    </row>
    <row r="717">
      <c r="A717" s="10"/>
      <c r="D717" s="12"/>
    </row>
    <row r="718">
      <c r="A718" s="10"/>
      <c r="D718" s="12"/>
    </row>
    <row r="719">
      <c r="A719" s="10"/>
      <c r="D719" s="12"/>
    </row>
    <row r="720">
      <c r="A720" s="10"/>
      <c r="D720" s="12"/>
    </row>
    <row r="721">
      <c r="A721" s="10"/>
      <c r="D721" s="12"/>
    </row>
    <row r="722">
      <c r="A722" s="10"/>
      <c r="D722" s="12"/>
    </row>
    <row r="723">
      <c r="A723" s="10"/>
      <c r="D723" s="12"/>
    </row>
    <row r="724">
      <c r="A724" s="10"/>
      <c r="D724" s="12"/>
    </row>
    <row r="725">
      <c r="A725" s="10"/>
      <c r="D725" s="12"/>
    </row>
    <row r="726">
      <c r="A726" s="10"/>
      <c r="D726" s="12"/>
    </row>
    <row r="727">
      <c r="A727" s="10"/>
      <c r="D727" s="12"/>
    </row>
    <row r="728">
      <c r="A728" s="10"/>
      <c r="D728" s="12"/>
    </row>
    <row r="729">
      <c r="A729" s="10"/>
      <c r="D729" s="12"/>
    </row>
    <row r="730">
      <c r="A730" s="10"/>
      <c r="D730" s="12"/>
    </row>
    <row r="731">
      <c r="A731" s="10"/>
      <c r="D731" s="12"/>
    </row>
    <row r="732">
      <c r="A732" s="10"/>
      <c r="D732" s="12"/>
    </row>
    <row r="733">
      <c r="A733" s="10"/>
      <c r="D733" s="12"/>
    </row>
    <row r="734">
      <c r="A734" s="10"/>
      <c r="D734" s="12"/>
    </row>
    <row r="735">
      <c r="A735" s="10"/>
      <c r="D735" s="12"/>
    </row>
    <row r="736">
      <c r="A736" s="10"/>
      <c r="D736" s="12"/>
    </row>
    <row r="737">
      <c r="A737" s="10"/>
      <c r="D737" s="12"/>
    </row>
    <row r="738">
      <c r="A738" s="10"/>
      <c r="D738" s="12"/>
    </row>
    <row r="739">
      <c r="A739" s="10"/>
      <c r="D739" s="12"/>
    </row>
    <row r="740">
      <c r="A740" s="10"/>
      <c r="D740" s="12"/>
    </row>
    <row r="741">
      <c r="A741" s="10"/>
      <c r="D741" s="12"/>
    </row>
    <row r="742">
      <c r="A742" s="10"/>
      <c r="D742" s="12"/>
    </row>
    <row r="743">
      <c r="A743" s="10"/>
      <c r="D743" s="12"/>
    </row>
    <row r="744">
      <c r="A744" s="10"/>
      <c r="D744" s="12"/>
    </row>
    <row r="745">
      <c r="A745" s="10"/>
      <c r="D745" s="12"/>
    </row>
    <row r="746">
      <c r="A746" s="10"/>
      <c r="D746" s="12"/>
    </row>
    <row r="747">
      <c r="A747" s="10"/>
      <c r="D747" s="12"/>
    </row>
    <row r="748">
      <c r="A748" s="10"/>
      <c r="D748" s="12"/>
    </row>
    <row r="749">
      <c r="A749" s="10"/>
      <c r="D749" s="12"/>
    </row>
    <row r="750">
      <c r="A750" s="10"/>
      <c r="D750" s="12"/>
    </row>
    <row r="751">
      <c r="A751" s="10"/>
      <c r="D751" s="12"/>
    </row>
    <row r="752">
      <c r="A752" s="10"/>
      <c r="D752" s="12"/>
    </row>
    <row r="753">
      <c r="A753" s="10"/>
      <c r="D753" s="12"/>
    </row>
    <row r="754">
      <c r="A754" s="10"/>
      <c r="D754" s="12"/>
    </row>
    <row r="755">
      <c r="A755" s="10"/>
      <c r="D755" s="12"/>
    </row>
    <row r="756">
      <c r="A756" s="10"/>
      <c r="D756" s="12"/>
    </row>
    <row r="757">
      <c r="A757" s="10"/>
      <c r="D757" s="12"/>
    </row>
    <row r="758">
      <c r="A758" s="10"/>
      <c r="D758" s="12"/>
    </row>
    <row r="759">
      <c r="A759" s="10"/>
      <c r="D759" s="12"/>
    </row>
    <row r="760">
      <c r="A760" s="10"/>
      <c r="D760" s="12"/>
    </row>
    <row r="761">
      <c r="A761" s="10"/>
      <c r="D761" s="12"/>
    </row>
    <row r="762">
      <c r="A762" s="10"/>
      <c r="D762" s="12"/>
    </row>
    <row r="763">
      <c r="A763" s="10"/>
      <c r="D763" s="12"/>
    </row>
    <row r="764">
      <c r="A764" s="10"/>
      <c r="D764" s="12"/>
    </row>
    <row r="765">
      <c r="A765" s="10"/>
      <c r="D765" s="12"/>
    </row>
    <row r="766">
      <c r="A766" s="10"/>
      <c r="D766" s="12"/>
    </row>
    <row r="767">
      <c r="A767" s="10"/>
      <c r="D767" s="12"/>
    </row>
    <row r="768">
      <c r="A768" s="10"/>
      <c r="D768" s="12"/>
    </row>
    <row r="769">
      <c r="A769" s="10"/>
      <c r="D769" s="12"/>
    </row>
    <row r="770">
      <c r="A770" s="10"/>
      <c r="D770" s="12"/>
    </row>
    <row r="771">
      <c r="A771" s="10"/>
      <c r="D771" s="12"/>
    </row>
    <row r="772">
      <c r="A772" s="10"/>
      <c r="D772" s="12"/>
    </row>
    <row r="773">
      <c r="A773" s="10"/>
      <c r="D773" s="12"/>
    </row>
    <row r="774">
      <c r="A774" s="10"/>
      <c r="D774" s="12"/>
    </row>
    <row r="775">
      <c r="A775" s="10"/>
      <c r="D775" s="12"/>
    </row>
    <row r="776">
      <c r="A776" s="10"/>
      <c r="D776" s="12"/>
    </row>
    <row r="777">
      <c r="A777" s="10"/>
      <c r="D777" s="12"/>
    </row>
    <row r="778">
      <c r="A778" s="10"/>
      <c r="D778" s="12"/>
    </row>
    <row r="779">
      <c r="A779" s="10"/>
      <c r="D779" s="12"/>
    </row>
    <row r="780">
      <c r="A780" s="10"/>
      <c r="D780" s="12"/>
    </row>
    <row r="781">
      <c r="A781" s="10"/>
      <c r="D781" s="12"/>
    </row>
    <row r="782">
      <c r="A782" s="10"/>
      <c r="D782" s="12"/>
    </row>
    <row r="783">
      <c r="A783" s="10"/>
      <c r="D783" s="12"/>
    </row>
    <row r="784">
      <c r="A784" s="10"/>
      <c r="D784" s="12"/>
    </row>
    <row r="785">
      <c r="A785" s="10"/>
      <c r="D785" s="12"/>
    </row>
    <row r="786">
      <c r="A786" s="10"/>
      <c r="D786" s="12"/>
    </row>
    <row r="787">
      <c r="A787" s="10"/>
      <c r="D787" s="12"/>
    </row>
    <row r="788">
      <c r="A788" s="10"/>
      <c r="D788" s="12"/>
    </row>
    <row r="789">
      <c r="A789" s="10"/>
      <c r="D789" s="12"/>
    </row>
    <row r="790">
      <c r="A790" s="10"/>
      <c r="D790" s="12"/>
    </row>
    <row r="791">
      <c r="A791" s="10"/>
      <c r="D791" s="12"/>
    </row>
    <row r="792">
      <c r="A792" s="10"/>
      <c r="D792" s="12"/>
    </row>
    <row r="793">
      <c r="A793" s="10"/>
      <c r="D793" s="12"/>
    </row>
    <row r="794">
      <c r="A794" s="10"/>
      <c r="D794" s="12"/>
    </row>
    <row r="795">
      <c r="A795" s="10"/>
      <c r="D795" s="12"/>
    </row>
    <row r="796">
      <c r="A796" s="10"/>
      <c r="D796" s="12"/>
    </row>
    <row r="797">
      <c r="A797" s="10"/>
      <c r="D797" s="12"/>
    </row>
    <row r="798">
      <c r="A798" s="10"/>
      <c r="D798" s="12"/>
    </row>
    <row r="799">
      <c r="A799" s="10"/>
      <c r="D799" s="12"/>
    </row>
    <row r="800">
      <c r="A800" s="10"/>
      <c r="D800" s="12"/>
    </row>
    <row r="801">
      <c r="A801" s="10"/>
      <c r="D801" s="12"/>
    </row>
    <row r="802">
      <c r="A802" s="10"/>
      <c r="D802" s="12"/>
    </row>
    <row r="803">
      <c r="A803" s="10"/>
      <c r="D803" s="12"/>
    </row>
    <row r="804">
      <c r="A804" s="10"/>
      <c r="D804" s="12"/>
    </row>
    <row r="805">
      <c r="A805" s="10"/>
      <c r="D805" s="12"/>
    </row>
    <row r="806">
      <c r="A806" s="10"/>
      <c r="D806" s="12"/>
    </row>
    <row r="807">
      <c r="A807" s="10"/>
      <c r="D807" s="12"/>
    </row>
    <row r="808">
      <c r="A808" s="10"/>
      <c r="D808" s="12"/>
    </row>
    <row r="809">
      <c r="A809" s="10"/>
      <c r="D809" s="12"/>
    </row>
    <row r="810">
      <c r="A810" s="10"/>
      <c r="D810" s="12"/>
    </row>
    <row r="811">
      <c r="A811" s="10"/>
      <c r="D811" s="12"/>
    </row>
    <row r="812">
      <c r="A812" s="10"/>
      <c r="D812" s="12"/>
    </row>
    <row r="813">
      <c r="A813" s="10"/>
      <c r="D813" s="12"/>
    </row>
    <row r="814">
      <c r="A814" s="10"/>
      <c r="D814" s="12"/>
    </row>
    <row r="815">
      <c r="A815" s="10"/>
      <c r="D815" s="12"/>
    </row>
    <row r="816">
      <c r="A816" s="10"/>
      <c r="D816" s="12"/>
    </row>
    <row r="817">
      <c r="A817" s="10"/>
      <c r="D817" s="12"/>
    </row>
    <row r="818">
      <c r="A818" s="10"/>
      <c r="D818" s="12"/>
    </row>
    <row r="819">
      <c r="A819" s="10"/>
      <c r="D819" s="12"/>
    </row>
    <row r="820">
      <c r="A820" s="10"/>
      <c r="D820" s="12"/>
    </row>
    <row r="821">
      <c r="A821" s="10"/>
      <c r="D821" s="12"/>
    </row>
    <row r="822">
      <c r="A822" s="10"/>
      <c r="D822" s="12"/>
    </row>
    <row r="823">
      <c r="A823" s="10"/>
      <c r="D823" s="12"/>
    </row>
    <row r="824">
      <c r="A824" s="10"/>
      <c r="D824" s="12"/>
    </row>
    <row r="825">
      <c r="A825" s="10"/>
      <c r="D825" s="12"/>
    </row>
    <row r="826">
      <c r="A826" s="10"/>
      <c r="D826" s="12"/>
    </row>
    <row r="827">
      <c r="A827" s="10"/>
      <c r="D827" s="12"/>
    </row>
    <row r="828">
      <c r="A828" s="10"/>
      <c r="D828" s="12"/>
    </row>
    <row r="829">
      <c r="A829" s="10"/>
      <c r="D829" s="12"/>
    </row>
    <row r="830">
      <c r="A830" s="10"/>
      <c r="D830" s="12"/>
    </row>
    <row r="831">
      <c r="A831" s="10"/>
      <c r="D831" s="12"/>
    </row>
    <row r="832">
      <c r="A832" s="10"/>
      <c r="D832" s="12"/>
    </row>
    <row r="833">
      <c r="A833" s="10"/>
      <c r="D833" s="12"/>
    </row>
    <row r="834">
      <c r="A834" s="10"/>
      <c r="D834" s="12"/>
    </row>
    <row r="835">
      <c r="A835" s="10"/>
      <c r="D835" s="12"/>
    </row>
    <row r="836">
      <c r="A836" s="10"/>
      <c r="D836" s="12"/>
    </row>
    <row r="837">
      <c r="A837" s="10"/>
      <c r="D837" s="12"/>
    </row>
    <row r="838">
      <c r="A838" s="10"/>
      <c r="D838" s="12"/>
    </row>
    <row r="839">
      <c r="A839" s="10"/>
      <c r="D839" s="12"/>
    </row>
    <row r="840">
      <c r="A840" s="10"/>
      <c r="D840" s="12"/>
    </row>
    <row r="841">
      <c r="A841" s="10"/>
      <c r="D841" s="12"/>
    </row>
    <row r="842">
      <c r="A842" s="10"/>
      <c r="D842" s="12"/>
    </row>
    <row r="843">
      <c r="A843" s="10"/>
      <c r="D843" s="12"/>
    </row>
    <row r="844">
      <c r="A844" s="10"/>
      <c r="D844" s="12"/>
    </row>
    <row r="845">
      <c r="A845" s="10"/>
      <c r="D845" s="12"/>
    </row>
    <row r="846">
      <c r="A846" s="10"/>
      <c r="D846" s="12"/>
    </row>
    <row r="847">
      <c r="A847" s="10"/>
      <c r="D847" s="12"/>
    </row>
    <row r="848">
      <c r="A848" s="10"/>
      <c r="D848" s="12"/>
    </row>
    <row r="849">
      <c r="A849" s="10"/>
      <c r="D849" s="12"/>
    </row>
    <row r="850">
      <c r="A850" s="10"/>
      <c r="D850" s="12"/>
    </row>
    <row r="851">
      <c r="A851" s="10"/>
      <c r="D851" s="12"/>
    </row>
    <row r="852">
      <c r="A852" s="10"/>
      <c r="D852" s="12"/>
    </row>
    <row r="853">
      <c r="A853" s="10"/>
      <c r="D853" s="12"/>
    </row>
    <row r="854">
      <c r="A854" s="10"/>
      <c r="D854" s="12"/>
    </row>
    <row r="855">
      <c r="A855" s="10"/>
      <c r="D855" s="12"/>
    </row>
    <row r="856">
      <c r="A856" s="10"/>
      <c r="D856" s="12"/>
    </row>
    <row r="857">
      <c r="A857" s="10"/>
      <c r="D857" s="12"/>
    </row>
    <row r="858">
      <c r="A858" s="10"/>
      <c r="D858" s="12"/>
    </row>
    <row r="859">
      <c r="A859" s="10"/>
      <c r="D859" s="12"/>
    </row>
    <row r="860">
      <c r="A860" s="10"/>
      <c r="D860" s="12"/>
    </row>
    <row r="861">
      <c r="A861" s="10"/>
      <c r="D861" s="12"/>
    </row>
    <row r="862">
      <c r="A862" s="10"/>
      <c r="D862" s="12"/>
    </row>
    <row r="863">
      <c r="A863" s="10"/>
      <c r="D863" s="12"/>
    </row>
    <row r="864">
      <c r="A864" s="10"/>
      <c r="D864" s="12"/>
    </row>
    <row r="865">
      <c r="A865" s="10"/>
      <c r="D865" s="12"/>
    </row>
    <row r="866">
      <c r="A866" s="10"/>
      <c r="D866" s="12"/>
    </row>
    <row r="867">
      <c r="A867" s="10"/>
      <c r="D867" s="12"/>
    </row>
    <row r="868">
      <c r="A868" s="10"/>
      <c r="D868" s="12"/>
    </row>
    <row r="869">
      <c r="A869" s="10"/>
      <c r="D869" s="12"/>
    </row>
    <row r="870">
      <c r="A870" s="10"/>
      <c r="D870" s="12"/>
    </row>
    <row r="871">
      <c r="A871" s="10"/>
      <c r="D871" s="12"/>
    </row>
    <row r="872">
      <c r="A872" s="10"/>
      <c r="D872" s="12"/>
    </row>
    <row r="873">
      <c r="A873" s="10"/>
      <c r="D873" s="12"/>
    </row>
    <row r="874">
      <c r="A874" s="10"/>
      <c r="D874" s="12"/>
    </row>
    <row r="875">
      <c r="A875" s="10"/>
      <c r="D875" s="12"/>
    </row>
    <row r="876">
      <c r="A876" s="10"/>
      <c r="D876" s="12"/>
    </row>
    <row r="877">
      <c r="A877" s="10"/>
      <c r="D877" s="12"/>
    </row>
    <row r="878">
      <c r="A878" s="10"/>
      <c r="D878" s="12"/>
    </row>
    <row r="879">
      <c r="A879" s="10"/>
      <c r="D879" s="12"/>
    </row>
    <row r="880">
      <c r="A880" s="10"/>
      <c r="D880" s="12"/>
    </row>
    <row r="881">
      <c r="A881" s="10"/>
      <c r="D881" s="12"/>
    </row>
    <row r="882">
      <c r="A882" s="10"/>
      <c r="D882" s="12"/>
    </row>
    <row r="883">
      <c r="A883" s="10"/>
      <c r="D883" s="12"/>
    </row>
    <row r="884">
      <c r="A884" s="10"/>
      <c r="D884" s="12"/>
    </row>
    <row r="885">
      <c r="A885" s="10"/>
      <c r="D885" s="12"/>
    </row>
    <row r="886">
      <c r="A886" s="10"/>
      <c r="D886" s="12"/>
    </row>
    <row r="887">
      <c r="A887" s="10"/>
      <c r="D887" s="12"/>
    </row>
    <row r="888">
      <c r="A888" s="10"/>
      <c r="D888" s="12"/>
    </row>
    <row r="889">
      <c r="A889" s="10"/>
      <c r="D889" s="12"/>
    </row>
    <row r="890">
      <c r="A890" s="10"/>
      <c r="D890" s="12"/>
    </row>
    <row r="891">
      <c r="A891" s="10"/>
      <c r="D891" s="12"/>
    </row>
    <row r="892">
      <c r="A892" s="10"/>
      <c r="D892" s="12"/>
    </row>
    <row r="893">
      <c r="A893" s="10"/>
      <c r="D893" s="12"/>
    </row>
    <row r="894">
      <c r="A894" s="10"/>
      <c r="D894" s="12"/>
    </row>
    <row r="895">
      <c r="A895" s="10"/>
      <c r="D895" s="12"/>
    </row>
    <row r="896">
      <c r="A896" s="10"/>
      <c r="D896" s="12"/>
    </row>
    <row r="897">
      <c r="A897" s="10"/>
      <c r="D897" s="12"/>
    </row>
    <row r="898">
      <c r="A898" s="10"/>
      <c r="D898" s="12"/>
    </row>
    <row r="899">
      <c r="A899" s="10"/>
      <c r="D899" s="12"/>
    </row>
    <row r="900">
      <c r="A900" s="10"/>
      <c r="D900" s="12"/>
    </row>
    <row r="901">
      <c r="A901" s="10"/>
      <c r="D901" s="12"/>
    </row>
    <row r="902">
      <c r="A902" s="10"/>
      <c r="D902" s="12"/>
    </row>
    <row r="903">
      <c r="A903" s="10"/>
      <c r="D903" s="12"/>
    </row>
    <row r="904">
      <c r="A904" s="10"/>
      <c r="D904" s="12"/>
    </row>
    <row r="905">
      <c r="A905" s="10"/>
      <c r="D905" s="12"/>
    </row>
    <row r="906">
      <c r="A906" s="10"/>
      <c r="D906" s="12"/>
    </row>
    <row r="907">
      <c r="A907" s="10"/>
      <c r="D907" s="12"/>
    </row>
    <row r="908">
      <c r="A908" s="10"/>
      <c r="D908" s="12"/>
    </row>
    <row r="909">
      <c r="A909" s="10"/>
      <c r="D909" s="12"/>
    </row>
    <row r="910">
      <c r="A910" s="10"/>
      <c r="D910" s="12"/>
    </row>
    <row r="911">
      <c r="A911" s="10"/>
      <c r="D911" s="12"/>
    </row>
    <row r="912">
      <c r="A912" s="10"/>
      <c r="D912" s="12"/>
    </row>
    <row r="913">
      <c r="A913" s="10"/>
      <c r="D913" s="12"/>
    </row>
    <row r="914">
      <c r="A914" s="10"/>
      <c r="D914" s="12"/>
    </row>
    <row r="915">
      <c r="A915" s="10"/>
      <c r="D915" s="12"/>
    </row>
    <row r="916">
      <c r="A916" s="10"/>
      <c r="D916" s="12"/>
    </row>
    <row r="917">
      <c r="A917" s="10"/>
      <c r="D917" s="12"/>
    </row>
    <row r="918">
      <c r="A918" s="10"/>
      <c r="D918" s="12"/>
    </row>
    <row r="919">
      <c r="A919" s="10"/>
      <c r="D919" s="12"/>
    </row>
    <row r="920">
      <c r="A920" s="10"/>
      <c r="D920" s="12"/>
    </row>
    <row r="921">
      <c r="A921" s="10"/>
      <c r="D921" s="12"/>
    </row>
    <row r="922">
      <c r="A922" s="10"/>
      <c r="D922" s="12"/>
    </row>
    <row r="923">
      <c r="A923" s="10"/>
      <c r="D923" s="12"/>
    </row>
    <row r="924">
      <c r="A924" s="10"/>
      <c r="D924" s="12"/>
    </row>
    <row r="925">
      <c r="A925" s="10"/>
      <c r="D925" s="12"/>
    </row>
    <row r="926">
      <c r="A926" s="10"/>
      <c r="D926" s="12"/>
    </row>
    <row r="927">
      <c r="A927" s="10"/>
      <c r="D927" s="12"/>
    </row>
    <row r="928">
      <c r="A928" s="10"/>
      <c r="D928" s="12"/>
    </row>
    <row r="929">
      <c r="A929" s="10"/>
      <c r="D929" s="12"/>
    </row>
    <row r="930">
      <c r="A930" s="10"/>
      <c r="D930" s="12"/>
    </row>
    <row r="931">
      <c r="A931" s="10"/>
      <c r="D931" s="12"/>
    </row>
    <row r="932">
      <c r="A932" s="10"/>
      <c r="D932" s="12"/>
    </row>
    <row r="933">
      <c r="A933" s="10"/>
      <c r="D933" s="12"/>
    </row>
    <row r="934">
      <c r="A934" s="10"/>
      <c r="D934" s="12"/>
    </row>
    <row r="935">
      <c r="A935" s="10"/>
      <c r="D935" s="12"/>
    </row>
    <row r="936">
      <c r="A936" s="10"/>
      <c r="D936" s="12"/>
    </row>
    <row r="937">
      <c r="A937" s="10"/>
      <c r="D937" s="12"/>
    </row>
    <row r="938">
      <c r="A938" s="10"/>
      <c r="D938" s="12"/>
    </row>
    <row r="939">
      <c r="A939" s="10"/>
      <c r="D939" s="12"/>
    </row>
    <row r="940">
      <c r="A940" s="10"/>
      <c r="D940" s="12"/>
    </row>
    <row r="941">
      <c r="A941" s="10"/>
      <c r="D941" s="12"/>
    </row>
    <row r="942">
      <c r="A942" s="10"/>
      <c r="D942" s="12"/>
    </row>
    <row r="943">
      <c r="A943" s="10"/>
      <c r="D943" s="12"/>
    </row>
    <row r="944">
      <c r="A944" s="10"/>
      <c r="D944" s="12"/>
    </row>
  </sheetData>
  <hyperlinks>
    <hyperlink display="exchange" location="exchange!A1" ref="C2"/>
    <hyperlink display="country" location="country!A1" ref="C3"/>
    <hyperlink display="sector" location="sector!A1" ref="C4"/>
    <hyperlink display="industry" location="industry!A1" ref="C5"/>
    <hyperlink display="company" location="company!A1" ref="C6"/>
    <hyperlink display="stock" location="stock!A1" ref="C7"/>
    <hyperlink display="user" location="user!A1" ref="C8"/>
    <hyperlink display="contract" location="contract!A1" ref="C9"/>
    <hyperlink display="ekyc" location="ekyc!A1" ref="C10"/>
    <hyperlink display="nfc" location="nfc!A1" ref="C11"/>
    <hyperlink display="package" location="package!A1" ref="C12"/>
    <hyperlink display="leader_package" location="leader_package!A1" ref="C13"/>
    <hyperlink display="subscription" location="subscription!A1" ref="C14"/>
    <hyperlink display="advisory" location="advisory!A1" ref="C15"/>
    <hyperlink display="financial_metric" location="financial_metric!A1" ref="C16"/>
    <hyperlink display="watch_list" location="watch_list!A1" ref="C17"/>
    <hyperlink display="news_source" location="news_source!A1" ref="C18"/>
    <hyperlink display="news_article" location="news_article!A1" ref="C19"/>
    <hyperlink display="follower_query" location="follower_query!A1" ref="C20"/>
    <hyperlink display="afl" location="afl!A1" ref="C21"/>
    <hyperlink display="trade_setting" location="trade_setting!A1" ref="C22"/>
    <hyperlink display="trade_statistic" location="trade_statistic!A1" ref="C23"/>
    <hyperlink display="trade_entry" location="trade_entry!A1" ref="C24"/>
    <hyperlink display="trade_signal" location="trade_signal!A1" ref="C25"/>
    <hyperlink display="order" location="order!A1" ref="C26"/>
    <hyperlink display="follower_fee" location="follower_fee!A1" ref="C27"/>
    <hyperlink display="leader_fee" location="leader_fee!A1" ref="C28"/>
    <hyperlink display="payment_method" location="payment_method!A1" ref="C29"/>
    <hyperlink display="user_payment_method" location="user_payment_method!A1" ref="C30"/>
    <hyperlink display="payment" location="payment!A1" ref="C31"/>
    <hyperlink display="security_company" location="security_company!A1" ref="C32"/>
    <hyperlink display="endpoint" location="endpoint!A1" ref="C33"/>
    <hyperlink display="api" location="api!A1" ref="C34"/>
    <hyperlink display="api_parameter" location="api_parameter!A1" ref="C35"/>
    <hyperlink display="api_response" location="api_response!A1" ref="C36"/>
    <hyperlink display="api_error" location="api_error!A1" ref="C37"/>
    <hyperlink display="user_auth" location="user_auth!A1" ref="C38"/>
    <hyperlink display="api_log" location="api_log!A1" ref="C39"/>
    <hyperlink display="comment" location="comment!A1" ref="C40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40.5"/>
    <col customWidth="1" min="3" max="3" width="13.13"/>
    <col customWidth="1" min="4" max="4" width="12.0"/>
    <col customWidth="1" min="5" max="5" width="59.38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143</v>
      </c>
    </row>
    <row r="3">
      <c r="A3" s="25">
        <v>1.0</v>
      </c>
      <c r="B3" s="26" t="s">
        <v>144</v>
      </c>
      <c r="C3" s="26" t="s">
        <v>144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table_name='ekyc' ;")</f>
        <v>INSERT INTO system_parameters.business_fields(
        table_id, field_name, field_type, description, is_primary_key)
        SELECT table_id, 'ekyc_id','SERIAL', 'ekyc_id', true FROM system_parameters.business_tables WHERE table_name='ekyc' ;</v>
      </c>
    </row>
    <row r="4">
      <c r="A4" s="25">
        <f t="shared" ref="A4:A9" si="1">A3+1</f>
        <v>2</v>
      </c>
      <c r="B4" s="26" t="s">
        <v>145</v>
      </c>
      <c r="C4" s="26" t="s">
        <v>146</v>
      </c>
      <c r="D4" s="26" t="s">
        <v>62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table_name='ekyc' ;")</f>
        <v>INSERT INTO system_parameters.business_fields(
        table_id, field_name, field_type, description)
        SELECT table_id, 'verification_type','VARCHAR(50)', 'Loại eKYC (VD: OCR, NFC, Face Match).' FROM system_parameters.business_tables WHERE table_name='ekyc' ;</v>
      </c>
    </row>
    <row r="5">
      <c r="A5" s="25">
        <f t="shared" si="1"/>
        <v>3</v>
      </c>
      <c r="B5" s="26" t="s">
        <v>126</v>
      </c>
      <c r="C5" s="26" t="s">
        <v>98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a.table_name='ekyc' and b.table_name='user' and b.table_id=c.table_id and c.is_primary_key=true;")</f>
        <v>INSERT INTO system_parameters.business_fields(
        table_id, field_name, field_type, description, is_foreign_key, referenced_table_id, referenced_field_id)
        SELECT a.table_id, 'user_id','SERIAL', 'Tên Leader/Follower', true, b.table_id, c.field_id FROM system_parameters.business_tables a, system_parameters.business_tables b, system_parameters.business_fields c WHERE a.table_name='ekyc' and b.table_name='user' and b.table_id=c.table_id and c.is_primary_key=true;</v>
      </c>
    </row>
    <row r="6">
      <c r="A6" s="25">
        <f t="shared" si="1"/>
        <v>4</v>
      </c>
      <c r="B6" s="26" t="s">
        <v>147</v>
      </c>
      <c r="C6" s="26" t="s">
        <v>120</v>
      </c>
      <c r="D6" s="26" t="s">
        <v>101</v>
      </c>
      <c r="E6" s="12" t="str">
        <f t="shared" ref="E6:E9" si="2">CONCATENATE("INSERT INTO system_parameters.business_fields(
        table_id, field_name, field_type, description)
        SELECT table_id, '",SUBSTITUTE(C6, " ", "_"),"','",D6,"', '",B6,"' FROM system_parameters.business_tables WHERE table_name='ekyc' ;")</f>
        <v>INSERT INTO system_parameters.business_fields(
        table_id, field_name, field_type, description)
        SELECT table_id, 'status','VARCHAR(20)', 'Trạng thái xác minh (VD: Success, Failed).' FROM system_parameters.business_tables WHERE table_name='ekyc' ;</v>
      </c>
    </row>
    <row r="7">
      <c r="A7" s="25">
        <f t="shared" si="1"/>
        <v>5</v>
      </c>
      <c r="B7" s="26" t="s">
        <v>148</v>
      </c>
      <c r="C7" s="26" t="s">
        <v>149</v>
      </c>
      <c r="D7" s="26" t="s">
        <v>139</v>
      </c>
      <c r="E7" s="12" t="str">
        <f t="shared" si="2"/>
        <v>INSERT INTO system_parameters.business_fields(
        table_id, field_name, field_type, description)
        SELECT table_id, 'verification_data','JSONB', 'Dữ liệu chi tiết (VD: ảnh khuôn mặt, thông tin CCCD).' FROM system_parameters.business_tables WHERE table_name='ekyc' ;</v>
      </c>
    </row>
    <row r="8">
      <c r="A8" s="25">
        <f t="shared" si="1"/>
        <v>6</v>
      </c>
      <c r="B8" s="26" t="s">
        <v>150</v>
      </c>
      <c r="C8" s="26" t="s">
        <v>133</v>
      </c>
      <c r="D8" s="26" t="s">
        <v>134</v>
      </c>
      <c r="E8" s="12" t="str">
        <f t="shared" si="2"/>
        <v>INSERT INTO system_parameters.business_fields(
        table_id, field_name, field_type, description)
        SELECT table_id, 'created_at','TIMESTAMP', 'Ngày bắt đầu eKYC.' FROM system_parameters.business_tables WHERE table_name='ekyc' ;</v>
      </c>
    </row>
    <row r="9">
      <c r="A9" s="25">
        <f t="shared" si="1"/>
        <v>7</v>
      </c>
      <c r="B9" s="26" t="s">
        <v>151</v>
      </c>
      <c r="C9" s="26" t="s">
        <v>152</v>
      </c>
      <c r="D9" s="26" t="s">
        <v>134</v>
      </c>
      <c r="E9" s="12" t="str">
        <f t="shared" si="2"/>
        <v>INSERT INTO system_parameters.business_fields(
        table_id, field_name, field_type, description)
        SELECT table_id, 'completed_at','TIMESTAMP', 'Ngày hoàn tất eKYC.' FROM system_parameters.business_tables WHERE table_name='ekyc' ;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28.38"/>
    <col customWidth="1" min="3" max="3" width="12.13"/>
    <col customWidth="1" min="4" max="4" width="12.88"/>
    <col customWidth="1" min="5" max="5" width="51.13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153</v>
      </c>
    </row>
    <row r="3">
      <c r="A3" s="25">
        <v>1.0</v>
      </c>
      <c r="B3" s="26" t="s">
        <v>154</v>
      </c>
      <c r="C3" s="26" t="s">
        <v>154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table_name='nfc' ;")</f>
        <v>INSERT INTO system_parameters.business_fields(
        table_id, field_name, field_type, description, is_primary_key)
        SELECT table_id, 'nfc_id','SERIAL', 'nfc_id', true FROM system_parameters.business_tables WHERE table_name='nfc' ;</v>
      </c>
    </row>
    <row r="4">
      <c r="A4" s="25">
        <f t="shared" ref="A4:A10" si="1">A3+1</f>
        <v>2</v>
      </c>
      <c r="B4" s="26" t="s">
        <v>155</v>
      </c>
      <c r="C4" s="26" t="s">
        <v>156</v>
      </c>
      <c r="D4" s="26" t="s">
        <v>101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table_name='nfc' ;")</f>
        <v>INSERT INTO system_parameters.business_fields(
        table_id, field_name, field_type, description)
        SELECT table_id, 'cccd_number','VARCHAR(20)', 'Số căn cước công dân.' FROM system_parameters.business_tables WHERE table_name='nfc' ;</v>
      </c>
    </row>
    <row r="5">
      <c r="A5" s="25">
        <f t="shared" si="1"/>
        <v>3</v>
      </c>
      <c r="B5" s="26" t="s">
        <v>126</v>
      </c>
      <c r="C5" s="26" t="s">
        <v>98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a.table_name='nfc' and b.table_name='user' and b.table_id=c.table_id and c.is_primary_key=true;")</f>
        <v>INSERT INTO system_parameters.business_fields(
        table_id, field_name, field_type, description, is_foreign_key, referenced_table_id, referenced_field_id)
        SELECT a.table_id, 'user_id','SERIAL', 'Tên Leader/Follower', true, b.table_id, c.field_id FROM system_parameters.business_tables a, system_parameters.business_tables b, system_parameters.business_fields c WHERE a.table_name='nfc' and b.table_name='user' and b.table_id=c.table_id and c.is_primary_key=true;</v>
      </c>
    </row>
    <row r="6">
      <c r="A6" s="25">
        <f t="shared" si="1"/>
        <v>4</v>
      </c>
      <c r="B6" s="26" t="s">
        <v>157</v>
      </c>
      <c r="C6" s="26" t="s">
        <v>158</v>
      </c>
      <c r="D6" s="26" t="s">
        <v>92</v>
      </c>
      <c r="E6" s="12" t="str">
        <f t="shared" ref="E6:E10" si="2">CONCATENATE("INSERT INTO system_parameters.business_fields(
        table_id, field_name, field_type, description)
        SELECT table_id, '",SUBSTITUTE(C6, " ", "_"),"','",D6,"', '",B6,"' FROM system_parameters.business_tables WHERE table_name='nfc' ;")</f>
        <v>INSERT INTO system_parameters.business_fields(
        table_id, field_name, field_type, description)
        SELECT table_id, 'issue_date','DATE', 'Ngày cấp.' FROM system_parameters.business_tables WHERE table_name='nfc' ;</v>
      </c>
    </row>
    <row r="7">
      <c r="A7" s="25">
        <f t="shared" si="1"/>
        <v>5</v>
      </c>
      <c r="B7" s="26" t="s">
        <v>159</v>
      </c>
      <c r="C7" s="26" t="s">
        <v>160</v>
      </c>
      <c r="D7" s="26" t="s">
        <v>92</v>
      </c>
      <c r="E7" s="12" t="str">
        <f t="shared" si="2"/>
        <v>INSERT INTO system_parameters.business_fields(
        table_id, field_name, field_type, description)
        SELECT table_id, 'expiry_date','DATE', 'Ngày hết hạn.' FROM system_parameters.business_tables WHERE table_name='nfc' ;</v>
      </c>
    </row>
    <row r="8">
      <c r="A8" s="25">
        <f t="shared" si="1"/>
        <v>6</v>
      </c>
      <c r="B8" s="26" t="s">
        <v>161</v>
      </c>
      <c r="C8" s="26" t="s">
        <v>162</v>
      </c>
      <c r="D8" s="26" t="s">
        <v>163</v>
      </c>
      <c r="E8" s="12" t="str">
        <f t="shared" si="2"/>
        <v>INSERT INTO system_parameters.business_fields(
        table_id, field_name, field_type, description)
        SELECT table_id, 'place_of_issue','VARCHAR(150)', 'Nơi cấp.' FROM system_parameters.business_tables WHERE table_name='nfc' ;</v>
      </c>
    </row>
    <row r="9">
      <c r="A9" s="25">
        <f t="shared" si="1"/>
        <v>7</v>
      </c>
      <c r="B9" s="26" t="s">
        <v>164</v>
      </c>
      <c r="C9" s="26" t="s">
        <v>165</v>
      </c>
      <c r="D9" s="26" t="s">
        <v>139</v>
      </c>
      <c r="E9" s="12" t="str">
        <f t="shared" si="2"/>
        <v>INSERT INTO system_parameters.business_fields(
        table_id, field_name, field_type, description)
        SELECT table_id, 'personal_data','JSONB', 'Thông tin cá nhân (VD: ảnh, chữ ký).' FROM system_parameters.business_tables WHERE table_name='nfc' ;</v>
      </c>
    </row>
    <row r="10">
      <c r="A10" s="25">
        <f t="shared" si="1"/>
        <v>8</v>
      </c>
      <c r="B10" s="26" t="s">
        <v>166</v>
      </c>
      <c r="C10" s="26" t="s">
        <v>133</v>
      </c>
      <c r="D10" s="26" t="s">
        <v>134</v>
      </c>
      <c r="E10" s="12" t="str">
        <f t="shared" si="2"/>
        <v>INSERT INTO system_parameters.business_fields(
        table_id, field_name, field_type, description)
        SELECT table_id, 'created_at','TIMESTAMP', 'Ngày lưu thông tin NFC.' FROM system_parameters.business_tables WHERE table_name='nfc' ;</v>
      </c>
    </row>
    <row r="11">
      <c r="E11" s="21" t="s">
        <v>167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32.75"/>
    <col customWidth="1" min="3" max="3" width="12.75"/>
    <col customWidth="1" min="4" max="4" width="24.13"/>
    <col customWidth="1" min="5" max="5" width="55.88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168</v>
      </c>
    </row>
    <row r="3">
      <c r="A3" s="25">
        <v>1.0</v>
      </c>
      <c r="B3" s="6" t="s">
        <v>169</v>
      </c>
      <c r="C3" s="6" t="s">
        <v>170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table_name='package' ;")</f>
        <v>INSERT INTO system_parameters.business_fields(
        table_id, field_name, field_type, description, is_primary_key)
        SELECT table_id, 'package_id','SERIAL', 'ID duy nhất của gói dịch vụ.', true FROM system_parameters.business_tables WHERE table_name='package' ;</v>
      </c>
    </row>
    <row r="4">
      <c r="A4" s="25">
        <f t="shared" ref="A4:A7" si="1">A3+1</f>
        <v>2</v>
      </c>
      <c r="B4" s="6" t="s">
        <v>171</v>
      </c>
      <c r="C4" s="6" t="s">
        <v>58</v>
      </c>
      <c r="D4" s="6" t="s">
        <v>172</v>
      </c>
      <c r="E4" s="12" t="str">
        <f t="shared" ref="E4:E7" si="2">CONCATENATE("INSERT INTO system_parameters.business_fields(
        table_id, field_name, field_type, description)
        SELECT table_id, '",SUBSTITUTE(C4, " ", "_"),"','",D4,"', '",B4,"' FROM system_parameters.business_tables WHERE table_name='package' ;")</f>
        <v>INSERT INTO system_parameters.business_fields(
        table_id, field_name, field_type, description)
        SELECT table_id, 'name','VARCHAR(100)', 'Tên gói dịch vụ.' FROM system_parameters.business_tables WHERE table_name='package' ;</v>
      </c>
    </row>
    <row r="5">
      <c r="A5" s="25">
        <f t="shared" si="1"/>
        <v>3</v>
      </c>
      <c r="B5" s="6" t="s">
        <v>173</v>
      </c>
      <c r="C5" s="6" t="s">
        <v>174</v>
      </c>
      <c r="D5" s="6" t="s">
        <v>104</v>
      </c>
      <c r="E5" s="12" t="str">
        <f t="shared" si="2"/>
        <v>INSERT INTO system_parameters.business_fields(
        table_id, field_name, field_type, description)
        SELECT table_id, 'description','TEXT', 'Mô tả chi tiết gói dịch vụ.' FROM system_parameters.business_tables WHERE table_name='package' ;</v>
      </c>
    </row>
    <row r="6">
      <c r="A6" s="25">
        <f t="shared" si="1"/>
        <v>4</v>
      </c>
      <c r="B6" s="6" t="s">
        <v>175</v>
      </c>
      <c r="C6" s="6" t="s">
        <v>120</v>
      </c>
      <c r="D6" s="6" t="s">
        <v>62</v>
      </c>
      <c r="E6" s="12" t="str">
        <f t="shared" si="2"/>
        <v>INSERT INTO system_parameters.business_fields(
        table_id, field_name, field_type, description)
        SELECT table_id, 'status','VARCHAR(50)', 'Trạng thái gói' FROM system_parameters.business_tables WHERE table_name='package' ;</v>
      </c>
      <c r="F6" s="6" t="s">
        <v>176</v>
      </c>
    </row>
    <row r="7">
      <c r="A7" s="25">
        <f t="shared" si="1"/>
        <v>5</v>
      </c>
      <c r="B7" s="21" t="s">
        <v>177</v>
      </c>
      <c r="C7" s="6" t="s">
        <v>178</v>
      </c>
      <c r="D7" s="6" t="s">
        <v>62</v>
      </c>
      <c r="E7" s="12" t="str">
        <f t="shared" si="2"/>
        <v>INSERT INTO system_parameters.business_fields(
        table_id, field_name, field_type, description)
        SELECT table_id, 'table_name','VARCHAR(50)', 'Tên bảng chứa thông tin ' FROM system_parameters.business_tables WHERE table_name='package' ;</v>
      </c>
      <c r="F7" s="6" t="s">
        <v>179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25.38"/>
    <col customWidth="1" min="3" max="3" width="15.13"/>
    <col customWidth="1" min="4" max="4" width="24.13"/>
    <col customWidth="1" min="5" max="5" width="49.88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180</v>
      </c>
    </row>
    <row r="3">
      <c r="A3" s="25">
        <v>1.0</v>
      </c>
      <c r="B3" s="26" t="s">
        <v>181</v>
      </c>
      <c r="C3" s="26" t="s">
        <v>182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table_name='leader_package' ;")</f>
        <v>INSERT INTO system_parameters.business_fields(
        table_id, field_name, field_type, description, is_primary_key)
        SELECT table_id, 'leader_package_id','SERIAL', 'ID của gói dữ liệu', true FROM system_parameters.business_tables WHERE table_name='leader_package' ;</v>
      </c>
    </row>
    <row r="4">
      <c r="A4" s="25">
        <f t="shared" ref="A4:A10" si="1">A3+1</f>
        <v>2</v>
      </c>
      <c r="B4" s="26" t="s">
        <v>183</v>
      </c>
      <c r="C4" s="26" t="s">
        <v>184</v>
      </c>
      <c r="D4" s="26" t="s">
        <v>185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table_name='leader_package' ;")</f>
        <v>INSERT INTO system_parameters.business_fields(
        table_id, field_name, field_type, description)
        SELECT table_id, 'monthly_fee','NUMERIC(15, 2) NOT NULL', 'Phí khai thác hàng tháng (VNĐ)' FROM system_parameters.business_tables WHERE table_name='leader_package' ;</v>
      </c>
    </row>
    <row r="5">
      <c r="A5" s="25">
        <f t="shared" si="1"/>
        <v>3</v>
      </c>
      <c r="B5" s="26" t="s">
        <v>186</v>
      </c>
      <c r="C5" s="26" t="s">
        <v>170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a.table_name='leader_package' and b.table_name='package' and b.table_id=c.table_id and c.is_primary_ke"&amp;"y=true;")</f>
        <v>INSERT INTO system_parameters.business_fields(
        table_id, field_name, field_type, description, is_foreign_key, referenced_table_id, referenced_field_id)
        SELECT a.table_id, 'package_id','SERIAL', 'Thông tin gói leader tham gia', true, b.table_id, c.field_id FROM system_parameters.business_tables a, system_parameters.business_tables b, system_parameters.business_fields c WHERE a.table_name='leader_package' and b.table_name='package' and b.table_id=c.table_id and c.is_primary_key=true;</v>
      </c>
    </row>
    <row r="6">
      <c r="A6" s="25">
        <f t="shared" si="1"/>
        <v>4</v>
      </c>
      <c r="B6" s="26" t="s">
        <v>187</v>
      </c>
      <c r="C6" s="26" t="s">
        <v>188</v>
      </c>
      <c r="D6" s="26" t="s">
        <v>189</v>
      </c>
      <c r="E6" s="12" t="str">
        <f t="shared" ref="E6:E7" si="2">CONCATENATE("INSERT INTO system_parameters.business_fields(
        table_id, field_name, field_type, description)
        SELECT table_id, '",SUBSTITUTE(C6, " ", "_"),"','",D6,"', '",B6,"' FROM system_parameters.business_tables WHERE table_name='leader_package' ;")</f>
        <v>INSERT INTO system_parameters.business_fields(
        table_id, field_name, field_type, description)
        SELECT table_id, 'record_fee_rate','NUMERIC(5, 2) DEFAULT 0.00', 'Phí truy vấn trên mỗi bản ghi (%)' FROM system_parameters.business_tables WHERE table_name='leader_package' ;</v>
      </c>
    </row>
    <row r="7">
      <c r="A7" s="25">
        <f t="shared" si="1"/>
        <v>5</v>
      </c>
      <c r="B7" s="26" t="s">
        <v>190</v>
      </c>
      <c r="C7" s="26" t="s">
        <v>133</v>
      </c>
      <c r="D7" s="26" t="s">
        <v>191</v>
      </c>
      <c r="E7" s="12" t="str">
        <f t="shared" si="2"/>
        <v>INSERT INTO system_parameters.business_fields(
        table_id, field_name, field_type, description)
        SELECT table_id, 'created_at','TIMESTAMP DEFAULT NOW()', 'Thời gian tạo' FROM system_parameters.business_tables WHERE table_name='leader_package' ;</v>
      </c>
    </row>
    <row r="8">
      <c r="A8" s="25">
        <f t="shared" si="1"/>
        <v>6</v>
      </c>
      <c r="B8" s="26" t="s">
        <v>192</v>
      </c>
      <c r="C8" s="26" t="s">
        <v>98</v>
      </c>
      <c r="D8" s="26" t="s">
        <v>56</v>
      </c>
      <c r="E8" s="12" t="str">
        <f>CONCATENATE("INSERT INTO system_parameters.business_fields(
        table_id, field_name, field_type, description, is_foreign_key, referenced_table_id, referenced_field_id)
        SELECT a.table_id, '",SUBSTITUTE(C8, " ", "_"),"','",D8,"', '",B8,"', true, b.table_id, c.field_id FROM system_parameters.business_tables a, system_parameters.business_tables b, system_parameters.business_fields c WHERE a.table_name='leader_package' and b.table_name='user' and b.table_id=c.table_id and c.is_primary_key=t"&amp;"rue;")</f>
        <v>INSERT INTO system_parameters.business_fields(
        table_id, field_name, field_type, description, is_foreign_key, referenced_table_id, referenced_field_id)
        SELECT a.table_id, 'user_id','SERIAL', 'Tên Leader', true, b.table_id, c.field_id FROM system_parameters.business_tables a, system_parameters.business_tables b, system_parameters.business_fields c WHERE a.table_name='leader_package' and b.table_name='user' and b.table_id=c.table_id and c.is_primary_key=true;</v>
      </c>
      <c r="G8" s="6"/>
    </row>
    <row r="9">
      <c r="A9" s="25">
        <f t="shared" si="1"/>
        <v>7</v>
      </c>
      <c r="B9" s="6" t="s">
        <v>193</v>
      </c>
      <c r="C9" s="6" t="s">
        <v>120</v>
      </c>
      <c r="D9" s="6" t="s">
        <v>62</v>
      </c>
      <c r="E9" s="12" t="str">
        <f t="shared" ref="E9:E10" si="3">CONCATENATE("INSERT INTO system_parameters.business_fields(
        table_id, field_name, field_type, description)
        SELECT table_id, '",SUBSTITUTE(C9, " ", "_"),"','",D9,"', '",B9,"' FROM system_parameters.business_tables WHERE table_name='leader_package' ;")</f>
        <v>INSERT INTO system_parameters.business_fields(
        table_id, field_name, field_type, description)
        SELECT table_id, 'status','VARCHAR(50)', 'Trạng thái gói (VD: Active, Inactive).' FROM system_parameters.business_tables WHERE table_name='leader_package' ;</v>
      </c>
    </row>
    <row r="10">
      <c r="A10" s="25">
        <f t="shared" si="1"/>
        <v>8</v>
      </c>
      <c r="B10" s="26" t="s">
        <v>194</v>
      </c>
      <c r="C10" s="26" t="s">
        <v>195</v>
      </c>
      <c r="D10" s="26" t="s">
        <v>189</v>
      </c>
      <c r="E10" s="12" t="str">
        <f t="shared" si="3"/>
        <v>INSERT INTO system_parameters.business_fields(
        table_id, field_name, field_type, description)
        SELECT table_id, 'trade_fee_rate','NUMERIC(5, 2) DEFAULT 0.00', 'Phí giao dịch (%)' FROM system_parameters.business_tables WHERE table_name='leader_package' ;</v>
      </c>
    </row>
    <row r="11">
      <c r="E11" s="21" t="s">
        <v>196</v>
      </c>
    </row>
    <row r="12">
      <c r="E12" s="21" t="s">
        <v>197</v>
      </c>
    </row>
    <row r="13">
      <c r="E13" s="21" t="s">
        <v>198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33.13"/>
    <col customWidth="1" min="3" max="3" width="15.13"/>
    <col customWidth="1" min="4" max="4" width="12.0"/>
    <col customWidth="1" min="5" max="5" width="49.63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199</v>
      </c>
    </row>
    <row r="3">
      <c r="A3" s="25">
        <v>1.0</v>
      </c>
      <c r="B3" s="6" t="s">
        <v>200</v>
      </c>
      <c r="C3" s="6" t="s">
        <v>201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table_name='subscription' ;")</f>
        <v>INSERT INTO system_parameters.business_fields(
        table_id, field_name, field_type, description, is_primary_key)
        SELECT table_id, 'subscription_id','SERIAL', 'ID duy nhất của đăng ký.', true FROM system_parameters.business_tables WHERE table_name='subscription' ;</v>
      </c>
    </row>
    <row r="4">
      <c r="A4" s="25">
        <f t="shared" ref="A4:A10" si="1">A3+1</f>
        <v>2</v>
      </c>
      <c r="B4" s="6" t="s">
        <v>202</v>
      </c>
      <c r="C4" s="6" t="s">
        <v>203</v>
      </c>
      <c r="D4" s="6" t="s">
        <v>92</v>
      </c>
      <c r="E4" s="12" t="str">
        <f t="shared" ref="E4:E8" si="2">CONCATENATE("INSERT INTO system_parameters.business_fields(
        table_id, field_name, field_type, description)
        SELECT table_id, '",SUBSTITUTE(C4, " ", "_"),"','",D4,"', '",B4,"' FROM system_parameters.business_tables WHERE table_name='subscription' ;")</f>
        <v>INSERT INTO system_parameters.business_fields(
        table_id, field_name, field_type, description)
        SELECT table_id, 'start_date','DATE', 'Ngày bắt đầu sử dụng dịch vụ.' FROM system_parameters.business_tables WHERE table_name='subscription' ;</v>
      </c>
    </row>
    <row r="5">
      <c r="A5" s="25">
        <f t="shared" si="1"/>
        <v>3</v>
      </c>
      <c r="B5" s="6" t="s">
        <v>204</v>
      </c>
      <c r="C5" s="6" t="s">
        <v>205</v>
      </c>
      <c r="D5" s="6" t="s">
        <v>92</v>
      </c>
      <c r="E5" s="12" t="str">
        <f t="shared" si="2"/>
        <v>INSERT INTO system_parameters.business_fields(
        table_id, field_name, field_type, description)
        SELECT table_id, 'end_date','DATE', 'Ngày kết thúc dịch vụ.' FROM system_parameters.business_tables WHERE table_name='subscription' ;</v>
      </c>
    </row>
    <row r="6">
      <c r="A6" s="25">
        <f t="shared" si="1"/>
        <v>4</v>
      </c>
      <c r="B6" s="6" t="s">
        <v>206</v>
      </c>
      <c r="C6" s="6" t="s">
        <v>120</v>
      </c>
      <c r="D6" s="6" t="s">
        <v>62</v>
      </c>
      <c r="E6" s="12" t="str">
        <f t="shared" si="2"/>
        <v>INSERT INTO system_parameters.business_fields(
        table_id, field_name, field_type, description)
        SELECT table_id, 'status','VARCHAR(50)', 'Trạng thái (VD: Active, Expired, Cancelled).' FROM system_parameters.business_tables WHERE table_name='subscription' ;</v>
      </c>
    </row>
    <row r="7">
      <c r="A7" s="25">
        <f t="shared" si="1"/>
        <v>5</v>
      </c>
      <c r="B7" s="6" t="s">
        <v>207</v>
      </c>
      <c r="C7" s="6" t="s">
        <v>133</v>
      </c>
      <c r="D7" s="6" t="s">
        <v>134</v>
      </c>
      <c r="E7" s="12" t="str">
        <f t="shared" si="2"/>
        <v>INSERT INTO system_parameters.business_fields(
        table_id, field_name, field_type, description)
        SELECT table_id, 'created_at','TIMESTAMP', 'Thời gian tạo đăng ký.' FROM system_parameters.business_tables WHERE table_name='subscription' ;</v>
      </c>
    </row>
    <row r="8">
      <c r="A8" s="25">
        <f t="shared" si="1"/>
        <v>6</v>
      </c>
      <c r="B8" s="6" t="s">
        <v>208</v>
      </c>
      <c r="C8" s="6" t="s">
        <v>209</v>
      </c>
      <c r="D8" s="6" t="s">
        <v>134</v>
      </c>
      <c r="E8" s="12" t="str">
        <f t="shared" si="2"/>
        <v>INSERT INTO system_parameters.business_fields(
        table_id, field_name, field_type, description)
        SELECT table_id, 'updated_at','TIMESTAMP', 'Thời gian cập nhật thông tin.' FROM system_parameters.business_tables WHERE table_name='subscription' ;</v>
      </c>
    </row>
    <row r="9">
      <c r="A9" s="25">
        <f t="shared" si="1"/>
        <v>7</v>
      </c>
      <c r="B9" s="26" t="s">
        <v>210</v>
      </c>
      <c r="C9" s="26" t="s">
        <v>98</v>
      </c>
      <c r="D9" s="26" t="s">
        <v>56</v>
      </c>
      <c r="E9" s="12" t="str">
        <f>CONCATENATE("INSERT INTO system_parameters.business_fields(
        table_id, field_name, field_type, description, is_foreign_key, referenced_table_id, referenced_field_id)
        SELECT a.table_id, '",SUBSTITUTE(C9, " ", "_"),"','",D9,"', '",B9,"', true, b.table_id, c.field_id FROM system_parameters.business_tables a, system_parameters.business_tables b, system_parameters.business_fields c WHERE a.table_name='subscription' and b.table_name='user' and b.table_id=c.table_id and c.is_primary_key=tru"&amp;"e;")</f>
        <v>INSERT INTO system_parameters.business_fields(
        table_id, field_name, field_type, description, is_foreign_key, referenced_table_id, referenced_field_id)
        SELECT a.table_id, 'user_id','SERIAL', 'Tên Follower', true, b.table_id, c.field_id FROM system_parameters.business_tables a, system_parameters.business_tables b, system_parameters.business_fields c WHERE a.table_name='subscription' and b.table_name='user' and b.table_id=c.table_id and c.is_primary_key=true;</v>
      </c>
    </row>
    <row r="10">
      <c r="A10" s="25">
        <f t="shared" si="1"/>
        <v>8</v>
      </c>
      <c r="B10" s="26" t="s">
        <v>211</v>
      </c>
      <c r="C10" s="26" t="s">
        <v>182</v>
      </c>
      <c r="D10" s="26" t="s">
        <v>56</v>
      </c>
      <c r="E10" s="12" t="str">
        <f>CONCATENATE("INSERT INTO system_parameters.business_fields(
        table_id, field_name, field_type, description, is_foreign_key, referenced_table_id, referenced_field_id)
        SELECT a.table_id, '",SUBSTITUTE(C10, " ", "_"),"','",D10,"', '",B10,"', true, b.table_id, c.field_id FROM system_parameters.business_tables a, system_parameters.business_tables b, system_parameters.business_fields c WHERE a.table_name='subscription' and b.table_name='leader_package' and b.table_id=c.table_id and c.is_prima"&amp;"ry_key=true;")</f>
        <v>INSERT INTO system_parameters.business_fields(
        table_id, field_name, field_type, description, is_foreign_key, referenced_table_id, referenced_field_id)
        SELECT a.table_id, 'leader_package_id','SERIAL', 'Tên gói Leader', true, b.table_id, c.field_id FROM system_parameters.business_tables a, system_parameters.business_tables b, system_parameters.business_fields c WHERE a.table_name='subscription' and b.table_name='leader_package' and b.table_id=c.table_id and c.is_primary_key=true;</v>
      </c>
    </row>
    <row r="11">
      <c r="E11" s="21" t="s">
        <v>212</v>
      </c>
    </row>
    <row r="12">
      <c r="E12" s="21" t="s">
        <v>213</v>
      </c>
    </row>
    <row r="13">
      <c r="E13" s="21" t="s">
        <v>214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19.63"/>
    <col customWidth="1" min="5" max="5" width="49.63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215</v>
      </c>
    </row>
    <row r="3">
      <c r="A3" s="25">
        <v>1.0</v>
      </c>
      <c r="B3" s="26" t="s">
        <v>216</v>
      </c>
      <c r="C3" s="26" t="s">
        <v>216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table_name='advisory' ;")</f>
        <v>INSERT INTO system_parameters.business_fields(
        table_id, field_name, field_type, description, is_primary_key)
        SELECT table_id, 'advice_id','SERIAL', 'advice_id', true FROM system_parameters.business_tables WHERE table_name='advisory' ;</v>
      </c>
    </row>
    <row r="4">
      <c r="A4" s="25">
        <f t="shared" ref="A4:A6" si="1">A3+1</f>
        <v>2</v>
      </c>
      <c r="B4" s="26" t="s">
        <v>192</v>
      </c>
      <c r="C4" s="26" t="s">
        <v>98</v>
      </c>
      <c r="D4" s="26" t="s">
        <v>56</v>
      </c>
      <c r="E4" s="12" t="str">
        <f>CONCATENATE("INSERT INTO system_parameters.business_fields(
        table_id, field_name, field_type, description, is_foreign_key, referenced_table_id, referenced_field_id)
        SELECT a.table_id, '",SUBSTITUTE(C4, " ", "_"),"','",D4,"', '",B4,"', true, b.table_id, c.field_id FROM system_parameters.business_tables a, system_parameters.business_tables b, system_parameters.business_fields c WHERE a.table_name='advisory' and b.table_name='user' and b.table_id=c.table_id and c.is_primary_key=true;")</f>
        <v>INSERT INTO system_parameters.business_fields(
        table_id, field_name, field_type, description, is_foreign_key, referenced_table_id, referenced_field_id)
        SELECT a.table_id, 'user_id','SERIAL', 'Tên Leader', true, b.table_id, c.field_id FROM system_parameters.business_tables a, system_parameters.business_tables b, system_parameters.business_fields c WHERE a.table_name='advisory' and b.table_name='user' and b.table_id=c.table_id and c.is_primary_key=true;</v>
      </c>
    </row>
    <row r="5">
      <c r="A5" s="25">
        <f t="shared" si="1"/>
        <v>3</v>
      </c>
      <c r="B5" s="26" t="s">
        <v>217</v>
      </c>
      <c r="C5" s="26" t="s">
        <v>85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a.table_name='advisory' and b.table_name='stock' and b.table_id=c.table_id and c.is_primary_key=true;")</f>
        <v>INSERT INTO system_parameters.business_fields(
        table_id, field_name, field_type, description, is_foreign_key, referenced_table_id, referenced_field_id)
        SELECT a.table_id, 'stock_id','SERIAL', 'Mã chứng khoán tư vấn', true, b.table_id, c.field_id FROM system_parameters.business_tables a, system_parameters.business_tables b, system_parameters.business_fields c WHERE a.table_name='advisory' and b.table_name='stock' and b.table_id=c.table_id and c.is_primary_key=true;</v>
      </c>
    </row>
    <row r="6">
      <c r="A6" s="25">
        <f t="shared" si="1"/>
        <v>4</v>
      </c>
      <c r="B6" s="26" t="s">
        <v>218</v>
      </c>
      <c r="C6" s="26" t="s">
        <v>219</v>
      </c>
      <c r="D6" s="26" t="s">
        <v>104</v>
      </c>
      <c r="E6" s="12" t="str">
        <f>CONCATENATE("INSERT INTO system_parameters.business_fields(
        table_id, field_name, field_type, description)
        SELECT table_id, '",SUBSTITUTE(C6, " ", "_"),"','",D6,"', '",B6,"' FROM system_parameters.business_tables WHERE table_name='advisory' ;")</f>
        <v>INSERT INTO system_parameters.business_fields(
        table_id, field_name, field_type, description)
        SELECT table_id, 'advice_content','TEXT', 'Nội dung tư vấn' FROM system_parameters.business_tables WHERE table_name='advisory' ;</v>
      </c>
    </row>
    <row r="7">
      <c r="E7" s="21" t="s">
        <v>220</v>
      </c>
    </row>
    <row r="8">
      <c r="E8" s="21" t="s">
        <v>221</v>
      </c>
    </row>
    <row r="9">
      <c r="E9" s="2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42.38"/>
    <col customWidth="1" min="3" max="3" width="32.5"/>
    <col customWidth="1" min="4" max="4" width="13.63"/>
    <col customWidth="1" min="5" max="5" width="65.38"/>
  </cols>
  <sheetData>
    <row r="1">
      <c r="A1" s="27" t="s">
        <v>0</v>
      </c>
      <c r="B1" s="27" t="s">
        <v>47</v>
      </c>
      <c r="C1" s="28" t="s">
        <v>48</v>
      </c>
      <c r="D1" s="28" t="s">
        <v>49</v>
      </c>
      <c r="E1" s="29" t="s">
        <v>50</v>
      </c>
    </row>
    <row r="2">
      <c r="A2" s="30"/>
      <c r="B2" s="31"/>
      <c r="C2" s="31"/>
      <c r="D2" s="31"/>
      <c r="E2" s="32" t="s">
        <v>222</v>
      </c>
    </row>
    <row r="3">
      <c r="A3" s="30">
        <v>1.0</v>
      </c>
      <c r="B3" s="33" t="s">
        <v>223</v>
      </c>
      <c r="C3" s="31" t="s">
        <v>223</v>
      </c>
      <c r="D3" s="31" t="s">
        <v>56</v>
      </c>
      <c r="E3" s="32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table_name='financial_metric' ;")</f>
        <v>INSERT INTO system_parameters.business_fields(
        table_id, field_name, field_type, description, is_primary_key)
        SELECT table_id, 'metric_id','SERIAL', 'metric_id', true FROM system_parameters.business_tables WHERE table_name='financial_metric' ;</v>
      </c>
    </row>
    <row r="4">
      <c r="A4" s="30">
        <f t="shared" ref="A4:A98" si="1">A3+1</f>
        <v>2</v>
      </c>
      <c r="B4" s="33" t="s">
        <v>86</v>
      </c>
      <c r="C4" s="31" t="s">
        <v>85</v>
      </c>
      <c r="D4" s="31" t="s">
        <v>56</v>
      </c>
      <c r="E4" s="34" t="str">
        <f>CONCATENATE("INSERT INTO system_parameters.business_fields(
        table_id, field_name, field_type, description, is_foreign_key, referenced_table_id, referenced_field_id)
        SELECT a.table_id, '",SUBSTITUTE(C4, " ", "_"),"','",D4,"', '",B4,"', true, b.table_id, c.field_id FROM system_parameters.business_tables a, system_parameters.business_tables b, system_parameters.business_fields c WHERE a.table_name='financial_metric' and b.table_name='stock' and b.table_id=c.table_id and c.is_primary_ke"&amp;"y=true;")</f>
        <v>INSERT INTO system_parameters.business_fields(
        table_id, field_name, field_type, description, is_foreign_key, referenced_table_id, referenced_field_id)
        SELECT a.table_id, 'stock_id','SERIAL', 'Mã chứng khoán', true, b.table_id, c.field_id FROM system_parameters.business_tables a, system_parameters.business_tables b, system_parameters.business_fields c WHERE a.table_name='financial_metric' and b.table_name='stock' and b.table_id=c.table_id and c.is_primary_key=true;</v>
      </c>
    </row>
    <row r="5">
      <c r="A5" s="35">
        <f t="shared" si="1"/>
        <v>3</v>
      </c>
      <c r="B5" s="33" t="s">
        <v>192</v>
      </c>
      <c r="C5" s="31" t="s">
        <v>98</v>
      </c>
      <c r="D5" s="31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a.table_name='financial_metric' and b.table_name='user' and b.table_id=c.table_id and c.is_primary_key"&amp;"=true;")</f>
        <v>INSERT INTO system_parameters.business_fields(
        table_id, field_name, field_type, description, is_foreign_key, referenced_table_id, referenced_field_id)
        SELECT a.table_id, 'user_id','SERIAL', 'Tên Leader', true, b.table_id, c.field_id FROM system_parameters.business_tables a, system_parameters.business_tables b, system_parameters.business_fields c WHERE a.table_name='financial_metric' and b.table_name='user' and b.table_id=c.table_id and c.is_primary_key=true;</v>
      </c>
    </row>
    <row r="6">
      <c r="A6" s="35">
        <f t="shared" si="1"/>
        <v>4</v>
      </c>
      <c r="B6" s="36" t="s">
        <v>224</v>
      </c>
      <c r="C6" s="36" t="s">
        <v>225</v>
      </c>
      <c r="D6" s="36" t="s">
        <v>226</v>
      </c>
      <c r="E6" s="12" t="str">
        <f t="shared" ref="E6:E98" si="2">CONCATENATE("INSERT INTO system_parameters.business_fields(
        table_id, field_name, field_type, description)
        SELECT table_id, '",SUBSTITUTE(C6, " ", "_"),"','",D6,"', '",B6,"' FROM system_parameters.business_tables WHERE table_name='financial_metric' ;")</f>
        <v>INSERT INTO system_parameters.business_fields(
        table_id, field_name, field_type, description)
        SELECT table_id, 'leader_ownership_ratio','NUMERIC(5, 2)', 'Tỷ lệ sở hữu của ban lãnh đạo ' FROM system_parameters.business_tables WHERE table_name='financial_metric' ;</v>
      </c>
    </row>
    <row r="7">
      <c r="A7" s="35">
        <f t="shared" si="1"/>
        <v>5</v>
      </c>
      <c r="B7" s="36" t="s">
        <v>227</v>
      </c>
      <c r="C7" s="36" t="s">
        <v>228</v>
      </c>
      <c r="D7" s="36" t="s">
        <v>226</v>
      </c>
      <c r="E7" s="12" t="str">
        <f t="shared" si="2"/>
        <v>INSERT INTO system_parameters.business_fields(
        table_id, field_name, field_type, description)
        SELECT table_id, 'institutional_ownership_ratio','NUMERIC(5, 2)', 'Tỷ lệ sở hữu của Tổ chức' FROM system_parameters.business_tables WHERE table_name='financial_metric' ;</v>
      </c>
    </row>
    <row r="8">
      <c r="A8" s="35">
        <f t="shared" si="1"/>
        <v>6</v>
      </c>
      <c r="B8" s="36" t="s">
        <v>229</v>
      </c>
      <c r="C8" s="36" t="s">
        <v>230</v>
      </c>
      <c r="D8" s="36" t="s">
        <v>226</v>
      </c>
      <c r="E8" s="12" t="str">
        <f t="shared" si="2"/>
        <v>INSERT INTO system_parameters.business_fields(
        table_id, field_name, field_type, description)
        SELECT table_id, 'foreign_institutional_ownership_ratio','NUMERIC(5, 2)', 'Tỷ lệ sở hữu của Tổ chức nước ngoài' FROM system_parameters.business_tables WHERE table_name='financial_metric' ;</v>
      </c>
    </row>
    <row r="9">
      <c r="A9" s="35">
        <f t="shared" si="1"/>
        <v>7</v>
      </c>
      <c r="B9" s="36" t="s">
        <v>231</v>
      </c>
      <c r="C9" s="36" t="s">
        <v>232</v>
      </c>
      <c r="D9" s="36" t="s">
        <v>121</v>
      </c>
      <c r="E9" s="12" t="str">
        <f t="shared" si="2"/>
        <v>INSERT INTO system_parameters.business_fields(
        table_id, field_name, field_type, description)
        SELECT table_id, 'institutional_shareholders_count','INT', 'Số lượng cổ đông là Tổ chức' FROM system_parameters.business_tables WHERE table_name='financial_metric' ;</v>
      </c>
    </row>
    <row r="10">
      <c r="A10" s="35">
        <f t="shared" si="1"/>
        <v>8</v>
      </c>
      <c r="B10" s="36" t="s">
        <v>233</v>
      </c>
      <c r="C10" s="36" t="s">
        <v>234</v>
      </c>
      <c r="D10" s="36" t="s">
        <v>121</v>
      </c>
      <c r="E10" s="12" t="str">
        <f t="shared" si="2"/>
        <v>INSERT INTO system_parameters.business_fields(
        table_id, field_name, field_type, description)
        SELECT table_id, 'foreign_institutional_shareholders_count','INT', 'Số lượng cổ đông là Tổ chức nước ngoài' FROM system_parameters.business_tables WHERE table_name='financial_metric' ;</v>
      </c>
    </row>
    <row r="11">
      <c r="A11" s="35">
        <f t="shared" si="1"/>
        <v>9</v>
      </c>
      <c r="B11" s="37" t="s">
        <v>235</v>
      </c>
      <c r="C11" s="36" t="s">
        <v>236</v>
      </c>
      <c r="D11" s="36" t="s">
        <v>237</v>
      </c>
      <c r="E11" s="12" t="str">
        <f t="shared" si="2"/>
        <v>INSERT INTO system_parameters.business_fields(
        table_id, field_name, field_type, description)
        SELECT table_id, 'current_price','NUMERIC(10, 2)', 'Giá hiện tại' FROM system_parameters.business_tables WHERE table_name='financial_metric' ;</v>
      </c>
    </row>
    <row r="12">
      <c r="A12" s="35">
        <f t="shared" si="1"/>
        <v>10</v>
      </c>
      <c r="B12" s="37" t="s">
        <v>238</v>
      </c>
      <c r="C12" s="36" t="s">
        <v>239</v>
      </c>
      <c r="D12" s="36" t="s">
        <v>226</v>
      </c>
      <c r="E12" s="12" t="str">
        <f t="shared" si="2"/>
        <v>INSERT INTO system_parameters.business_fields(
        table_id, field_name, field_type, description)
        SELECT table_id, 'price_strength_RS','NUMERIC(5, 2)', 'Sức mạnh giá - RS' FROM system_parameters.business_tables WHERE table_name='financial_metric' ;</v>
      </c>
    </row>
    <row r="13">
      <c r="A13" s="35">
        <f t="shared" si="1"/>
        <v>11</v>
      </c>
      <c r="B13" s="36" t="s">
        <v>240</v>
      </c>
      <c r="C13" s="36" t="s">
        <v>241</v>
      </c>
      <c r="D13" s="36" t="s">
        <v>226</v>
      </c>
      <c r="E13" s="12" t="str">
        <f t="shared" si="2"/>
        <v>INSERT INTO system_parameters.business_fields(
        table_id, field_name, field_type, description)
        SELECT table_id, 'beta','NUMERIC(5, 2)', 'Beta' FROM system_parameters.business_tables WHERE table_name='financial_metric' ;</v>
      </c>
    </row>
    <row r="14">
      <c r="A14" s="35">
        <f t="shared" si="1"/>
        <v>12</v>
      </c>
      <c r="B14" s="37" t="s">
        <v>242</v>
      </c>
      <c r="C14" s="36" t="s">
        <v>243</v>
      </c>
      <c r="D14" s="36" t="s">
        <v>237</v>
      </c>
      <c r="E14" s="12" t="str">
        <f t="shared" si="2"/>
        <v>INSERT INTO system_parameters.business_fields(
        table_id, field_name, field_type, description)
        SELECT table_id, 'price_rise_above_peak','NUMERIC(10, 2)', 'Giá tăng vượt đỉnh' FROM system_parameters.business_tables WHERE table_name='financial_metric' ;</v>
      </c>
    </row>
    <row r="15">
      <c r="A15" s="35">
        <f t="shared" si="1"/>
        <v>13</v>
      </c>
      <c r="B15" s="37" t="s">
        <v>244</v>
      </c>
      <c r="C15" s="36" t="s">
        <v>245</v>
      </c>
      <c r="D15" s="36" t="s">
        <v>237</v>
      </c>
      <c r="E15" s="12" t="str">
        <f t="shared" si="2"/>
        <v>INSERT INTO system_parameters.business_fields(
        table_id, field_name, field_type, description)
        SELECT table_id, 'price_fall_below_bottom','NUMERIC(10, 2)', 'Giá giảm thủng đáy' FROM system_parameters.business_tables WHERE table_name='financial_metric' ;</v>
      </c>
    </row>
    <row r="16">
      <c r="A16" s="35">
        <f t="shared" si="1"/>
        <v>14</v>
      </c>
      <c r="B16" s="37" t="s">
        <v>246</v>
      </c>
      <c r="C16" s="36" t="s">
        <v>247</v>
      </c>
      <c r="D16" s="36" t="s">
        <v>226</v>
      </c>
      <c r="E16" s="12" t="str">
        <f t="shared" si="2"/>
        <v>INSERT INTO system_parameters.business_fields(
        table_id, field_name, field_type, description)
        SELECT table_id, 'price_change_today','NUMERIC(5, 2)', 'Thay đổi giá hôm nay (%)' FROM system_parameters.business_tables WHERE table_name='financial_metric' ;</v>
      </c>
    </row>
    <row r="17">
      <c r="A17" s="35">
        <f t="shared" si="1"/>
        <v>15</v>
      </c>
      <c r="B17" s="37" t="s">
        <v>248</v>
      </c>
      <c r="C17" s="36" t="s">
        <v>249</v>
      </c>
      <c r="D17" s="36" t="s">
        <v>226</v>
      </c>
      <c r="E17" s="12" t="str">
        <f t="shared" si="2"/>
        <v>INSERT INTO system_parameters.business_fields(
        table_id, field_name, field_type, description)
        SELECT table_id, 'price_change_1_week','NUMERIC(5, 2)', 'Thay đổi giá 1 tuần (%)' FROM system_parameters.business_tables WHERE table_name='financial_metric' ;</v>
      </c>
    </row>
    <row r="18">
      <c r="A18" s="35">
        <f t="shared" si="1"/>
        <v>16</v>
      </c>
      <c r="B18" s="37" t="s">
        <v>250</v>
      </c>
      <c r="C18" s="36" t="s">
        <v>251</v>
      </c>
      <c r="D18" s="36" t="s">
        <v>226</v>
      </c>
      <c r="E18" s="12" t="str">
        <f t="shared" si="2"/>
        <v>INSERT INTO system_parameters.business_fields(
        table_id, field_name, field_type, description)
        SELECT table_id, 'price_change_1_month','NUMERIC(5, 2)', 'Thay đổi giá 1 tháng (%)' FROM system_parameters.business_tables WHERE table_name='financial_metric' ;</v>
      </c>
    </row>
    <row r="19">
      <c r="A19" s="35">
        <f t="shared" si="1"/>
        <v>17</v>
      </c>
      <c r="B19" s="37" t="s">
        <v>252</v>
      </c>
      <c r="C19" s="36" t="s">
        <v>253</v>
      </c>
      <c r="D19" s="36" t="s">
        <v>226</v>
      </c>
      <c r="E19" s="12" t="str">
        <f t="shared" si="2"/>
        <v>INSERT INTO system_parameters.business_fields(
        table_id, field_name, field_type, description)
        SELECT table_id, 'price_change_3_months','NUMERIC(5, 2)', 'Thay đổi giá 3 tháng (%)' FROM system_parameters.business_tables WHERE table_name='financial_metric' ;</v>
      </c>
    </row>
    <row r="20">
      <c r="A20" s="35">
        <f t="shared" si="1"/>
        <v>18</v>
      </c>
      <c r="B20" s="37" t="s">
        <v>254</v>
      </c>
      <c r="C20" s="36" t="s">
        <v>255</v>
      </c>
      <c r="D20" s="36" t="s">
        <v>226</v>
      </c>
      <c r="E20" s="12" t="str">
        <f t="shared" si="2"/>
        <v>INSERT INTO system_parameters.business_fields(
        table_id, field_name, field_type, description)
        SELECT table_id, 'price_change_6_months','NUMERIC(5, 2)', 'Thay đổi giá 6 tháng (%)' FROM system_parameters.business_tables WHERE table_name='financial_metric' ;</v>
      </c>
    </row>
    <row r="21">
      <c r="A21" s="35">
        <f t="shared" si="1"/>
        <v>19</v>
      </c>
      <c r="B21" s="37" t="s">
        <v>256</v>
      </c>
      <c r="C21" s="36" t="s">
        <v>257</v>
      </c>
      <c r="D21" s="36" t="s">
        <v>226</v>
      </c>
      <c r="E21" s="12" t="str">
        <f t="shared" si="2"/>
        <v>INSERT INTO system_parameters.business_fields(
        table_id, field_name, field_type, description)
        SELECT table_id, 'price_change_1_year','NUMERIC(5, 2)', 'Thay đổi giá 1 năm (%)' FROM system_parameters.business_tables WHERE table_name='financial_metric' ;</v>
      </c>
    </row>
    <row r="22">
      <c r="A22" s="35">
        <f t="shared" si="1"/>
        <v>20</v>
      </c>
      <c r="B22" s="37" t="s">
        <v>258</v>
      </c>
      <c r="C22" s="36" t="s">
        <v>259</v>
      </c>
      <c r="D22" s="36" t="s">
        <v>121</v>
      </c>
      <c r="E22" s="12" t="str">
        <f t="shared" si="2"/>
        <v>INSERT INTO system_parameters.business_fields(
        table_id, field_name, field_type, description)
        SELECT table_id, 'continuous_up_days','INT', 'Số phiên tăng giá liên tục' FROM system_parameters.business_tables WHERE table_name='financial_metric' ;</v>
      </c>
    </row>
    <row r="23">
      <c r="A23" s="35">
        <f t="shared" si="1"/>
        <v>21</v>
      </c>
      <c r="B23" s="37" t="s">
        <v>260</v>
      </c>
      <c r="C23" s="36" t="s">
        <v>261</v>
      </c>
      <c r="D23" s="36" t="s">
        <v>121</v>
      </c>
      <c r="E23" s="12" t="str">
        <f t="shared" si="2"/>
        <v>INSERT INTO system_parameters.business_fields(
        table_id, field_name, field_type, description)
        SELECT table_id, 'continuous_up_days_before_down','INT', 'Số phiên tăng giá liên tục trước khi đảo chiều giảm' FROM system_parameters.business_tables WHERE table_name='financial_metric' ;</v>
      </c>
    </row>
    <row r="24">
      <c r="A24" s="35">
        <f t="shared" si="1"/>
        <v>22</v>
      </c>
      <c r="B24" s="37" t="s">
        <v>262</v>
      </c>
      <c r="C24" s="36" t="s">
        <v>263</v>
      </c>
      <c r="D24" s="36" t="s">
        <v>121</v>
      </c>
      <c r="E24" s="12" t="str">
        <f t="shared" si="2"/>
        <v>INSERT INTO system_parameters.business_fields(
        table_id, field_name, field_type, description)
        SELECT table_id, 'continuous_down_days','INT', 'Số phiên giảm giá liên tục' FROM system_parameters.business_tables WHERE table_name='financial_metric' ;</v>
      </c>
    </row>
    <row r="25">
      <c r="A25" s="35">
        <f t="shared" si="1"/>
        <v>23</v>
      </c>
      <c r="B25" s="37" t="s">
        <v>264</v>
      </c>
      <c r="C25" s="36" t="s">
        <v>265</v>
      </c>
      <c r="D25" s="36" t="s">
        <v>121</v>
      </c>
      <c r="E25" s="12" t="str">
        <f t="shared" si="2"/>
        <v>INSERT INTO system_parameters.business_fields(
        table_id, field_name, field_type, description)
        SELECT table_id, 'continuous_down_days_before_up','INT', 'Số phiên giảm giá liên tục trước khi đảo chiều tăng' FROM system_parameters.business_tables WHERE table_name='financial_metric' ;</v>
      </c>
    </row>
    <row r="26">
      <c r="A26" s="35">
        <f t="shared" si="1"/>
        <v>24</v>
      </c>
      <c r="B26" s="37" t="s">
        <v>266</v>
      </c>
      <c r="C26" s="36" t="s">
        <v>267</v>
      </c>
      <c r="D26" s="36" t="s">
        <v>95</v>
      </c>
      <c r="E26" s="12" t="str">
        <f t="shared" si="2"/>
        <v>INSERT INTO system_parameters.business_fields(
        table_id, field_name, field_type, description)
        SELECT table_id, 'total_trading_volume','BIGINT', 'Tổng KL' FROM system_parameters.business_tables WHERE table_name='financial_metric' ;</v>
      </c>
    </row>
    <row r="27">
      <c r="A27" s="35">
        <f t="shared" si="1"/>
        <v>25</v>
      </c>
      <c r="B27" s="38" t="s">
        <v>268</v>
      </c>
      <c r="C27" s="36" t="s">
        <v>269</v>
      </c>
      <c r="D27" s="36" t="s">
        <v>226</v>
      </c>
      <c r="E27" s="12" t="str">
        <f t="shared" si="2"/>
        <v>INSERT INTO system_parameters.business_fields(
        table_id, field_name, field_type, description)
        SELECT table_id, 'buy_side_activity_percentage','NUMERIC(5, 2)', '% KL khớp lệnh do bên mua chủ động' FROM system_parameters.business_tables WHERE table_name='financial_metric' ;</v>
      </c>
    </row>
    <row r="28">
      <c r="A28" s="35">
        <f t="shared" si="1"/>
        <v>26</v>
      </c>
      <c r="B28" s="38" t="s">
        <v>270</v>
      </c>
      <c r="C28" s="36" t="s">
        <v>271</v>
      </c>
      <c r="D28" s="36" t="s">
        <v>226</v>
      </c>
      <c r="E28" s="12" t="str">
        <f t="shared" si="2"/>
        <v>INSERT INTO system_parameters.business_fields(
        table_id, field_name, field_type, description)
        SELECT table_id, 'predicted_volume_above_avg_percentage','NUMERIC(5, 2)', 'KL dự kiến vượt TB các phiên trước (%)' FROM system_parameters.business_tables WHERE table_name='financial_metric' ;</v>
      </c>
    </row>
    <row r="29">
      <c r="A29" s="35">
        <f t="shared" si="1"/>
        <v>27</v>
      </c>
      <c r="B29" s="37" t="s">
        <v>272</v>
      </c>
      <c r="C29" s="36" t="s">
        <v>273</v>
      </c>
      <c r="D29" s="36" t="s">
        <v>95</v>
      </c>
      <c r="E29" s="12" t="str">
        <f t="shared" si="2"/>
        <v>INSERT INTO system_parameters.business_fields(
        table_id, field_name, field_type, description)
        SELECT table_id, 'avg_volume_5_days','BIGINT', 'KLTB 5 phiên' FROM system_parameters.business_tables WHERE table_name='financial_metric' ;</v>
      </c>
    </row>
    <row r="30">
      <c r="A30" s="35">
        <f t="shared" si="1"/>
        <v>28</v>
      </c>
      <c r="B30" s="37" t="s">
        <v>274</v>
      </c>
      <c r="C30" s="36" t="s">
        <v>275</v>
      </c>
      <c r="D30" s="36" t="s">
        <v>95</v>
      </c>
      <c r="E30" s="12" t="str">
        <f t="shared" si="2"/>
        <v>INSERT INTO system_parameters.business_fields(
        table_id, field_name, field_type, description)
        SELECT table_id, 'avg_volume_10_days','BIGINT', 'KLTB 10 phiên' FROM system_parameters.business_tables WHERE table_name='financial_metric' ;</v>
      </c>
    </row>
    <row r="31">
      <c r="A31" s="35">
        <f t="shared" si="1"/>
        <v>29</v>
      </c>
      <c r="B31" s="37" t="s">
        <v>276</v>
      </c>
      <c r="C31" s="36" t="s">
        <v>277</v>
      </c>
      <c r="D31" s="36" t="s">
        <v>95</v>
      </c>
      <c r="E31" s="12" t="str">
        <f t="shared" si="2"/>
        <v>INSERT INTO system_parameters.business_fields(
        table_id, field_name, field_type, description)
        SELECT table_id, 'avg_volume_20_days','BIGINT', 'KLTB 20 phiên' FROM system_parameters.business_tables WHERE table_name='financial_metric' ;</v>
      </c>
    </row>
    <row r="32">
      <c r="A32" s="35">
        <f t="shared" si="1"/>
        <v>30</v>
      </c>
      <c r="B32" s="37" t="s">
        <v>278</v>
      </c>
      <c r="C32" s="36" t="s">
        <v>279</v>
      </c>
      <c r="D32" s="36" t="s">
        <v>95</v>
      </c>
      <c r="E32" s="12" t="str">
        <f t="shared" si="2"/>
        <v>INSERT INTO system_parameters.business_fields(
        table_id, field_name, field_type, description)
        SELECT table_id, 'avg_volume_3_months','BIGINT', 'KLTB 3 tháng' FROM system_parameters.business_tables WHERE table_name='financial_metric' ;</v>
      </c>
    </row>
    <row r="33">
      <c r="A33" s="35">
        <f t="shared" si="1"/>
        <v>31</v>
      </c>
      <c r="B33" s="38" t="s">
        <v>280</v>
      </c>
      <c r="C33" s="36" t="s">
        <v>281</v>
      </c>
      <c r="D33" s="36" t="s">
        <v>95</v>
      </c>
      <c r="E33" s="12" t="str">
        <f t="shared" si="2"/>
        <v>INSERT INTO system_parameters.business_fields(
        table_id, field_name, field_type, description)
        SELECT table_id, 'foreign_buy_net_volume','BIGINT', 'KL Nước ngoài mua ròng' FROM system_parameters.business_tables WHERE table_name='financial_metric' ;</v>
      </c>
    </row>
    <row r="34">
      <c r="A34" s="35">
        <f t="shared" si="1"/>
        <v>32</v>
      </c>
      <c r="B34" s="38" t="s">
        <v>282</v>
      </c>
      <c r="C34" s="36" t="s">
        <v>283</v>
      </c>
      <c r="D34" s="36" t="s">
        <v>237</v>
      </c>
      <c r="E34" s="12" t="str">
        <f t="shared" si="2"/>
        <v>INSERT INTO system_parameters.business_fields(
        table_id, field_name, field_type, description)
        SELECT table_id, 'foreign_buy_net_value','NUMERIC(10, 2)', 'GT Nước ngoài mua ròng' FROM system_parameters.business_tables WHERE table_name='financial_metric' ;</v>
      </c>
    </row>
    <row r="35">
      <c r="A35" s="35">
        <f t="shared" si="1"/>
        <v>33</v>
      </c>
      <c r="B35" s="37" t="s">
        <v>284</v>
      </c>
      <c r="C35" s="36" t="s">
        <v>285</v>
      </c>
      <c r="D35" s="36" t="s">
        <v>237</v>
      </c>
      <c r="E35" s="12" t="str">
        <f t="shared" si="2"/>
        <v>INSERT INTO system_parameters.business_fields(
        table_id, field_name, field_type, description)
        SELECT table_id, 'price_cross_up_sma','NUMERIC(10, 2)', 'Giá hiện tại cắt lên đường SMA' FROM system_parameters.business_tables WHERE table_name='financial_metric' ;</v>
      </c>
    </row>
    <row r="36">
      <c r="A36" s="35">
        <f t="shared" si="1"/>
        <v>34</v>
      </c>
      <c r="B36" s="37" t="s">
        <v>286</v>
      </c>
      <c r="C36" s="36" t="s">
        <v>287</v>
      </c>
      <c r="D36" s="36" t="s">
        <v>237</v>
      </c>
      <c r="E36" s="12" t="str">
        <f t="shared" si="2"/>
        <v>INSERT INTO system_parameters.business_fields(
        table_id, field_name, field_type, description)
        SELECT table_id, 'price_cross_down_sma','NUMERIC(10, 2)', 'Giá hiện tại cắt xuống đường SMA' FROM system_parameters.business_tables WHERE table_name='financial_metric' ;</v>
      </c>
    </row>
    <row r="37">
      <c r="A37" s="35">
        <f t="shared" si="1"/>
        <v>35</v>
      </c>
      <c r="B37" s="37" t="s">
        <v>288</v>
      </c>
      <c r="C37" s="36" t="s">
        <v>289</v>
      </c>
      <c r="D37" s="36" t="s">
        <v>237</v>
      </c>
      <c r="E37" s="12" t="str">
        <f t="shared" si="2"/>
        <v>INSERT INTO system_parameters.business_fields(
        table_id, field_name, field_type, description)
        SELECT table_id, 'price_cross_up_ema','NUMERIC(10, 2)', 'Giá hiện tại cắt lên đường EMA' FROM system_parameters.business_tables WHERE table_name='financial_metric' ;</v>
      </c>
    </row>
    <row r="38">
      <c r="A38" s="35">
        <f t="shared" si="1"/>
        <v>36</v>
      </c>
      <c r="B38" s="37" t="s">
        <v>290</v>
      </c>
      <c r="C38" s="36" t="s">
        <v>291</v>
      </c>
      <c r="D38" s="36" t="s">
        <v>237</v>
      </c>
      <c r="E38" s="12" t="str">
        <f t="shared" si="2"/>
        <v>INSERT INTO system_parameters.business_fields(
        table_id, field_name, field_type, description)
        SELECT table_id, 'price_cross_down_ema','NUMERIC(10, 2)', 'Giá hiện tại cắt xuống đường EMA' FROM system_parameters.business_tables WHERE table_name='financial_metric' ;</v>
      </c>
    </row>
    <row r="39">
      <c r="A39" s="35">
        <f t="shared" si="1"/>
        <v>37</v>
      </c>
      <c r="B39" s="37" t="s">
        <v>292</v>
      </c>
      <c r="C39" s="36" t="s">
        <v>293</v>
      </c>
      <c r="D39" s="36" t="s">
        <v>237</v>
      </c>
      <c r="E39" s="12" t="str">
        <f t="shared" si="2"/>
        <v>INSERT INTO system_parameters.business_fields(
        table_id, field_name, field_type, description)
        SELECT table_id, 'short_sma_cross_up_long_sma','NUMERIC(10, 2)', 'SMA ngắn hạn cắt lên SMA dài hạn' FROM system_parameters.business_tables WHERE table_name='financial_metric' ;</v>
      </c>
    </row>
    <row r="40">
      <c r="A40" s="35">
        <f t="shared" si="1"/>
        <v>38</v>
      </c>
      <c r="B40" s="37" t="s">
        <v>294</v>
      </c>
      <c r="C40" s="36" t="s">
        <v>295</v>
      </c>
      <c r="D40" s="36" t="s">
        <v>237</v>
      </c>
      <c r="E40" s="12" t="str">
        <f t="shared" si="2"/>
        <v>INSERT INTO system_parameters.business_fields(
        table_id, field_name, field_type, description)
        SELECT table_id, 'short_sma_cross_down_long_sma','NUMERIC(10, 2)', 'SMA ngắn hạn cắt xuống SMA dài hạn' FROM system_parameters.business_tables WHERE table_name='financial_metric' ;</v>
      </c>
    </row>
    <row r="41">
      <c r="A41" s="35">
        <f t="shared" si="1"/>
        <v>39</v>
      </c>
      <c r="B41" s="37" t="s">
        <v>296</v>
      </c>
      <c r="C41" s="36" t="s">
        <v>297</v>
      </c>
      <c r="D41" s="36" t="s">
        <v>298</v>
      </c>
      <c r="E41" s="12" t="str">
        <f t="shared" si="2"/>
        <v>INSERT INTO system_parameters.business_fields(
        table_id, field_name, field_type, description)
        SELECT table_id, 'rsi_14_overbought','BOOLEAN', 'RSI(14) đi vào vùng quá mua' FROM system_parameters.business_tables WHERE table_name='financial_metric' ;</v>
      </c>
    </row>
    <row r="42">
      <c r="A42" s="35">
        <f t="shared" si="1"/>
        <v>40</v>
      </c>
      <c r="B42" s="37" t="s">
        <v>299</v>
      </c>
      <c r="C42" s="36" t="s">
        <v>300</v>
      </c>
      <c r="D42" s="36" t="s">
        <v>298</v>
      </c>
      <c r="E42" s="12" t="str">
        <f t="shared" si="2"/>
        <v>INSERT INTO system_parameters.business_fields(
        table_id, field_name, field_type, description)
        SELECT table_id, 'rsi_14_exit_overbought','BOOLEAN', 'RSI(14) thoát khỏi vùng quá mua' FROM system_parameters.business_tables WHERE table_name='financial_metric' ;</v>
      </c>
    </row>
    <row r="43">
      <c r="A43" s="35">
        <f t="shared" si="1"/>
        <v>41</v>
      </c>
      <c r="B43" s="37" t="s">
        <v>301</v>
      </c>
      <c r="C43" s="36" t="s">
        <v>302</v>
      </c>
      <c r="D43" s="36" t="s">
        <v>298</v>
      </c>
      <c r="E43" s="12" t="str">
        <f t="shared" si="2"/>
        <v>INSERT INTO system_parameters.business_fields(
        table_id, field_name, field_type, description)
        SELECT table_id, 'rsi_14_in_overbought','BOOLEAN', 'RSI(14) đang ở vùng quá mua' FROM system_parameters.business_tables WHERE table_name='financial_metric' ;</v>
      </c>
    </row>
    <row r="44">
      <c r="A44" s="35">
        <f t="shared" si="1"/>
        <v>42</v>
      </c>
      <c r="B44" s="37" t="s">
        <v>303</v>
      </c>
      <c r="C44" s="36" t="s">
        <v>304</v>
      </c>
      <c r="D44" s="36" t="s">
        <v>298</v>
      </c>
      <c r="E44" s="12" t="str">
        <f t="shared" si="2"/>
        <v>INSERT INTO system_parameters.business_fields(
        table_id, field_name, field_type, description)
        SELECT table_id, 'rsi_14_oversold','BOOLEAN', 'RSI(14) đi vào vùng quá bán' FROM system_parameters.business_tables WHERE table_name='financial_metric' ;</v>
      </c>
    </row>
    <row r="45">
      <c r="A45" s="35">
        <f t="shared" si="1"/>
        <v>43</v>
      </c>
      <c r="B45" s="37" t="s">
        <v>305</v>
      </c>
      <c r="C45" s="36" t="s">
        <v>306</v>
      </c>
      <c r="D45" s="36" t="s">
        <v>298</v>
      </c>
      <c r="E45" s="12" t="str">
        <f t="shared" si="2"/>
        <v>INSERT INTO system_parameters.business_fields(
        table_id, field_name, field_type, description)
        SELECT table_id, 'rsi_14_exit_oversold','BOOLEAN', 'RSI(14) thoát khỏi vùng quá bán' FROM system_parameters.business_tables WHERE table_name='financial_metric' ;</v>
      </c>
    </row>
    <row r="46">
      <c r="A46" s="35">
        <f t="shared" si="1"/>
        <v>44</v>
      </c>
      <c r="B46" s="37" t="s">
        <v>307</v>
      </c>
      <c r="C46" s="36" t="s">
        <v>308</v>
      </c>
      <c r="D46" s="36" t="s">
        <v>298</v>
      </c>
      <c r="E46" s="12" t="str">
        <f t="shared" si="2"/>
        <v>INSERT INTO system_parameters.business_fields(
        table_id, field_name, field_type, description)
        SELECT table_id, 'rsi_14_in_oversold','BOOLEAN', 'RSI(14) đang ở vùng quá bán' FROM system_parameters.business_tables WHERE table_name='financial_metric' ;</v>
      </c>
    </row>
    <row r="47">
      <c r="A47" s="35">
        <f t="shared" si="1"/>
        <v>45</v>
      </c>
      <c r="B47" s="37" t="s">
        <v>309</v>
      </c>
      <c r="C47" s="36" t="s">
        <v>310</v>
      </c>
      <c r="D47" s="36" t="s">
        <v>298</v>
      </c>
      <c r="E47" s="12" t="str">
        <f t="shared" si="2"/>
        <v>INSERT INTO system_parameters.business_fields(
        table_id, field_name, field_type, description)
        SELECT table_id, 'mfi_14_overbought','BOOLEAN', 'MFI(14) đi vào vùng quá mua' FROM system_parameters.business_tables WHERE table_name='financial_metric' ;</v>
      </c>
    </row>
    <row r="48">
      <c r="A48" s="35">
        <f t="shared" si="1"/>
        <v>46</v>
      </c>
      <c r="B48" s="37" t="s">
        <v>311</v>
      </c>
      <c r="C48" s="36" t="s">
        <v>312</v>
      </c>
      <c r="D48" s="36" t="s">
        <v>298</v>
      </c>
      <c r="E48" s="12" t="str">
        <f t="shared" si="2"/>
        <v>INSERT INTO system_parameters.business_fields(
        table_id, field_name, field_type, description)
        SELECT table_id, 'mfi_14_exit_overbought','BOOLEAN', 'MFI(14) thoát khỏi vùng quá mua' FROM system_parameters.business_tables WHERE table_name='financial_metric' ;</v>
      </c>
    </row>
    <row r="49">
      <c r="A49" s="35">
        <f t="shared" si="1"/>
        <v>47</v>
      </c>
      <c r="B49" s="37" t="s">
        <v>313</v>
      </c>
      <c r="C49" s="36" t="s">
        <v>314</v>
      </c>
      <c r="D49" s="36" t="s">
        <v>298</v>
      </c>
      <c r="E49" s="12" t="str">
        <f t="shared" si="2"/>
        <v>INSERT INTO system_parameters.business_fields(
        table_id, field_name, field_type, description)
        SELECT table_id, 'mfi_14_in_overbought','BOOLEAN', 'MFI(14) đang ở trong vùng quá mua' FROM system_parameters.business_tables WHERE table_name='financial_metric' ;</v>
      </c>
    </row>
    <row r="50">
      <c r="A50" s="35">
        <f t="shared" si="1"/>
        <v>48</v>
      </c>
      <c r="B50" s="37" t="s">
        <v>315</v>
      </c>
      <c r="C50" s="36" t="s">
        <v>316</v>
      </c>
      <c r="D50" s="36" t="s">
        <v>298</v>
      </c>
      <c r="E50" s="12" t="str">
        <f t="shared" si="2"/>
        <v>INSERT INTO system_parameters.business_fields(
        table_id, field_name, field_type, description)
        SELECT table_id, 'mfi_14_oversold','BOOLEAN', 'MFI(14) đi vào vùng quá bán' FROM system_parameters.business_tables WHERE table_name='financial_metric' ;</v>
      </c>
    </row>
    <row r="51">
      <c r="A51" s="35">
        <f t="shared" si="1"/>
        <v>49</v>
      </c>
      <c r="B51" s="37" t="s">
        <v>317</v>
      </c>
      <c r="C51" s="36" t="s">
        <v>318</v>
      </c>
      <c r="D51" s="36" t="s">
        <v>298</v>
      </c>
      <c r="E51" s="12" t="str">
        <f t="shared" si="2"/>
        <v>INSERT INTO system_parameters.business_fields(
        table_id, field_name, field_type, description)
        SELECT table_id, 'mfi_14_exit_oversold','BOOLEAN', 'MFI(14) thoát khỏi vùng quá bán' FROM system_parameters.business_tables WHERE table_name='financial_metric' ;</v>
      </c>
    </row>
    <row r="52">
      <c r="A52" s="35">
        <f t="shared" si="1"/>
        <v>50</v>
      </c>
      <c r="B52" s="37" t="s">
        <v>319</v>
      </c>
      <c r="C52" s="36" t="s">
        <v>320</v>
      </c>
      <c r="D52" s="36" t="s">
        <v>298</v>
      </c>
      <c r="E52" s="12" t="str">
        <f t="shared" si="2"/>
        <v>INSERT INTO system_parameters.business_fields(
        table_id, field_name, field_type, description)
        SELECT table_id, 'mfi_14_in_oversold','BOOLEAN', 'MFI(14) đang ở trong vùng quá bán' FROM system_parameters.business_tables WHERE table_name='financial_metric' ;</v>
      </c>
    </row>
    <row r="53">
      <c r="A53" s="35">
        <f t="shared" si="1"/>
        <v>51</v>
      </c>
      <c r="B53" s="37" t="s">
        <v>321</v>
      </c>
      <c r="C53" s="36" t="s">
        <v>322</v>
      </c>
      <c r="D53" s="36" t="s">
        <v>237</v>
      </c>
      <c r="E53" s="12" t="str">
        <f t="shared" si="2"/>
        <v>INSERT INTO system_parameters.business_fields(
        table_id, field_name, field_type, description)
        SELECT table_id, 'price_cross_above_upper_bollinger','NUMERIC(10, 2)', 'Giá thoát ra ngoài biên trên Bollinger Band (20)' FROM system_parameters.business_tables WHERE table_name='financial_metric' ;</v>
      </c>
    </row>
    <row r="54">
      <c r="A54" s="35">
        <f t="shared" si="1"/>
        <v>52</v>
      </c>
      <c r="B54" s="37" t="s">
        <v>323</v>
      </c>
      <c r="C54" s="36" t="s">
        <v>324</v>
      </c>
      <c r="D54" s="36" t="s">
        <v>237</v>
      </c>
      <c r="E54" s="12" t="str">
        <f t="shared" si="2"/>
        <v>INSERT INTO system_parameters.business_fields(
        table_id, field_name, field_type, description)
        SELECT table_id, 'price_cross_down_from_upper_bollinger','NUMERIC(10, 2)', 'Giá cắt xuống từ ngoài biên trên Bollinger Band (20)' FROM system_parameters.business_tables WHERE table_name='financial_metric' ;</v>
      </c>
    </row>
    <row r="55">
      <c r="A55" s="35">
        <f t="shared" si="1"/>
        <v>53</v>
      </c>
      <c r="B55" s="37" t="s">
        <v>325</v>
      </c>
      <c r="C55" s="36" t="s">
        <v>326</v>
      </c>
      <c r="D55" s="36" t="s">
        <v>237</v>
      </c>
      <c r="E55" s="12" t="str">
        <f t="shared" si="2"/>
        <v>INSERT INTO system_parameters.business_fields(
        table_id, field_name, field_type, description)
        SELECT table_id, 'price_in_upper_bollinger','NUMERIC(10, 2)', 'Giá đang ở ngoài biên trên Bollinger Band (20)' FROM system_parameters.business_tables WHERE table_name='financial_metric' ;</v>
      </c>
    </row>
    <row r="56">
      <c r="A56" s="35">
        <f t="shared" si="1"/>
        <v>54</v>
      </c>
      <c r="B56" s="37" t="s">
        <v>327</v>
      </c>
      <c r="C56" s="36" t="s">
        <v>328</v>
      </c>
      <c r="D56" s="36" t="s">
        <v>237</v>
      </c>
      <c r="E56" s="12" t="str">
        <f t="shared" si="2"/>
        <v>INSERT INTO system_parameters.business_fields(
        table_id, field_name, field_type, description)
        SELECT table_id, 'price_cross_below_lower_bollinger','NUMERIC(10, 2)', 'Giá thoát ra ngoài biên dưới Bollinger Band (20)' FROM system_parameters.business_tables WHERE table_name='financial_metric' ;</v>
      </c>
    </row>
    <row r="57">
      <c r="A57" s="35">
        <f t="shared" si="1"/>
        <v>55</v>
      </c>
      <c r="B57" s="37" t="s">
        <v>329</v>
      </c>
      <c r="C57" s="36" t="s">
        <v>330</v>
      </c>
      <c r="D57" s="36" t="s">
        <v>237</v>
      </c>
      <c r="E57" s="12" t="str">
        <f t="shared" si="2"/>
        <v>INSERT INTO system_parameters.business_fields(
        table_id, field_name, field_type, description)
        SELECT table_id, 'price_cross_up_from_lower_bollinger','NUMERIC(10, 2)', 'Giá cắt lên từ ngoài biên dưới Bollinger Band (20)' FROM system_parameters.business_tables WHERE table_name='financial_metric' ;</v>
      </c>
    </row>
    <row r="58">
      <c r="A58" s="35">
        <f t="shared" si="1"/>
        <v>56</v>
      </c>
      <c r="B58" s="37" t="s">
        <v>331</v>
      </c>
      <c r="C58" s="36" t="s">
        <v>332</v>
      </c>
      <c r="D58" s="36" t="s">
        <v>237</v>
      </c>
      <c r="E58" s="12" t="str">
        <f t="shared" si="2"/>
        <v>INSERT INTO system_parameters.business_fields(
        table_id, field_name, field_type, description)
        SELECT table_id, 'price_in_lower_bollinger','NUMERIC(10, 2)', 'Giá đang ở ngoài biên dưới Bollinger Band (20)' FROM system_parameters.business_tables WHERE table_name='financial_metric' ;</v>
      </c>
    </row>
    <row r="59">
      <c r="A59" s="35">
        <f t="shared" si="1"/>
        <v>57</v>
      </c>
      <c r="B59" s="37" t="s">
        <v>333</v>
      </c>
      <c r="C59" s="36" t="s">
        <v>334</v>
      </c>
      <c r="D59" s="36" t="s">
        <v>237</v>
      </c>
      <c r="E59" s="12" t="str">
        <f t="shared" si="2"/>
        <v>INSERT INTO system_parameters.business_fields(
        table_id, field_name, field_type, description)
        SELECT table_id, 'macd_cross_up_signal_line','NUMERIC(10, 2)', 'MACD cắt lên đường tín hiệu' FROM system_parameters.business_tables WHERE table_name='financial_metric' ;</v>
      </c>
    </row>
    <row r="60">
      <c r="A60" s="35">
        <f t="shared" si="1"/>
        <v>58</v>
      </c>
      <c r="B60" s="37" t="s">
        <v>335</v>
      </c>
      <c r="C60" s="36" t="s">
        <v>336</v>
      </c>
      <c r="D60" s="36" t="s">
        <v>237</v>
      </c>
      <c r="E60" s="12" t="str">
        <f t="shared" si="2"/>
        <v>INSERT INTO system_parameters.business_fields(
        table_id, field_name, field_type, description)
        SELECT table_id, 'macd_above_signal_line','NUMERIC(10, 2)', 'MACD đang ở trên đường tín hiệu' FROM system_parameters.business_tables WHERE table_name='financial_metric' ;</v>
      </c>
    </row>
    <row r="61">
      <c r="A61" s="35">
        <f t="shared" si="1"/>
        <v>59</v>
      </c>
      <c r="B61" s="37" t="s">
        <v>337</v>
      </c>
      <c r="C61" s="36" t="s">
        <v>338</v>
      </c>
      <c r="D61" s="36" t="s">
        <v>237</v>
      </c>
      <c r="E61" s="12" t="str">
        <f t="shared" si="2"/>
        <v>INSERT INTO system_parameters.business_fields(
        table_id, field_name, field_type, description)
        SELECT table_id, 'macd_cross_down_signal_line','NUMERIC(10, 2)', 'MACD cắt xuống đường tín hiệu' FROM system_parameters.business_tables WHERE table_name='financial_metric' ;</v>
      </c>
    </row>
    <row r="62">
      <c r="A62" s="35">
        <f t="shared" si="1"/>
        <v>60</v>
      </c>
      <c r="B62" s="37" t="s">
        <v>339</v>
      </c>
      <c r="C62" s="36" t="s">
        <v>340</v>
      </c>
      <c r="D62" s="36" t="s">
        <v>237</v>
      </c>
      <c r="E62" s="12" t="str">
        <f t="shared" si="2"/>
        <v>INSERT INTO system_parameters.business_fields(
        table_id, field_name, field_type, description)
        SELECT table_id, 'macd_below_signal_line','NUMERIC(10, 2)', 'MACD đang ở dưới đường tín hiệu' FROM system_parameters.business_tables WHERE table_name='financial_metric' ;</v>
      </c>
    </row>
    <row r="63">
      <c r="A63" s="35">
        <f t="shared" si="1"/>
        <v>61</v>
      </c>
      <c r="B63" s="37" t="s">
        <v>341</v>
      </c>
      <c r="C63" s="36" t="s">
        <v>342</v>
      </c>
      <c r="D63" s="36" t="s">
        <v>237</v>
      </c>
      <c r="E63" s="12" t="str">
        <f t="shared" si="2"/>
        <v>INSERT INTO system_parameters.business_fields(
        table_id, field_name, field_type, description)
        SELECT table_id, 'macd_cross_up_zero_line','NUMERIC(10, 2)', 'MACD cắt lên đường 0' FROM system_parameters.business_tables WHERE table_name='financial_metric' ;</v>
      </c>
    </row>
    <row r="64">
      <c r="A64" s="35">
        <f t="shared" si="1"/>
        <v>62</v>
      </c>
      <c r="B64" s="37" t="s">
        <v>343</v>
      </c>
      <c r="C64" s="36" t="s">
        <v>344</v>
      </c>
      <c r="D64" s="36" t="s">
        <v>237</v>
      </c>
      <c r="E64" s="12" t="str">
        <f t="shared" si="2"/>
        <v>INSERT INTO system_parameters.business_fields(
        table_id, field_name, field_type, description)
        SELECT table_id, 'macd_above_zero_line','NUMERIC(10, 2)', 'MACD đang ở trên đường 0' FROM system_parameters.business_tables WHERE table_name='financial_metric' ;</v>
      </c>
    </row>
    <row r="65">
      <c r="A65" s="35">
        <f t="shared" si="1"/>
        <v>63</v>
      </c>
      <c r="B65" s="37" t="s">
        <v>345</v>
      </c>
      <c r="C65" s="36" t="s">
        <v>346</v>
      </c>
      <c r="D65" s="36" t="s">
        <v>237</v>
      </c>
      <c r="E65" s="12" t="str">
        <f t="shared" si="2"/>
        <v>INSERT INTO system_parameters.business_fields(
        table_id, field_name, field_type, description)
        SELECT table_id, 'macd_cross_down_zero_line','NUMERIC(10, 2)', 'MACD cắt xuống đường 0' FROM system_parameters.business_tables WHERE table_name='financial_metric' ;</v>
      </c>
    </row>
    <row r="66">
      <c r="A66" s="35">
        <f t="shared" si="1"/>
        <v>64</v>
      </c>
      <c r="B66" s="37" t="s">
        <v>347</v>
      </c>
      <c r="C66" s="36" t="s">
        <v>348</v>
      </c>
      <c r="D66" s="36" t="s">
        <v>237</v>
      </c>
      <c r="E66" s="12" t="str">
        <f t="shared" si="2"/>
        <v>INSERT INTO system_parameters.business_fields(
        table_id, field_name, field_type, description)
        SELECT table_id, 'macd_below_zero_line','NUMERIC(10, 2)', 'MACD đang ở dưới đường 0' FROM system_parameters.business_tables WHERE table_name='financial_metric' ;</v>
      </c>
    </row>
    <row r="67">
      <c r="A67" s="35">
        <f t="shared" si="1"/>
        <v>65</v>
      </c>
      <c r="B67" s="36" t="s">
        <v>349</v>
      </c>
      <c r="C67" s="36" t="s">
        <v>350</v>
      </c>
      <c r="D67" s="36" t="s">
        <v>237</v>
      </c>
      <c r="E67" s="12" t="str">
        <f t="shared" si="2"/>
        <v>INSERT INTO system_parameters.business_fields(
        table_id, field_name, field_type, description)
        SELECT table_id, 'revenue_4_quarters','NUMERIC(10, 2)', 'Doanh thu 4 quý' FROM system_parameters.business_tables WHERE table_name='financial_metric' ;</v>
      </c>
    </row>
    <row r="68">
      <c r="A68" s="35">
        <f t="shared" si="1"/>
        <v>66</v>
      </c>
      <c r="B68" s="36" t="s">
        <v>351</v>
      </c>
      <c r="C68" s="36" t="s">
        <v>352</v>
      </c>
      <c r="D68" s="36" t="s">
        <v>237</v>
      </c>
      <c r="E68" s="12" t="str">
        <f t="shared" si="2"/>
        <v>INSERT INTO system_parameters.business_fields(
        table_id, field_name, field_type, description)
        SELECT table_id, 'profit_4_quarters','NUMERIC(10, 2)', 'Lợi nhuận 4 quý' FROM system_parameters.business_tables WHERE table_name='financial_metric' ;</v>
      </c>
    </row>
    <row r="69">
      <c r="A69" s="35">
        <f t="shared" si="1"/>
        <v>67</v>
      </c>
      <c r="B69" s="36" t="s">
        <v>353</v>
      </c>
      <c r="C69" s="36" t="s">
        <v>354</v>
      </c>
      <c r="D69" s="36" t="s">
        <v>226</v>
      </c>
      <c r="E69" s="12" t="str">
        <f t="shared" si="2"/>
        <v>INSERT INTO system_parameters.business_fields(
        table_id, field_name, field_type, description)
        SELECT table_id, 'revenue_growth_latest_quarter','NUMERIC(5, 2)', 'Tăng trưởng DT quý gần nhất' FROM system_parameters.business_tables WHERE table_name='financial_metric' ;</v>
      </c>
    </row>
    <row r="70">
      <c r="A70" s="35">
        <f t="shared" si="1"/>
        <v>68</v>
      </c>
      <c r="B70" s="36" t="s">
        <v>355</v>
      </c>
      <c r="C70" s="36" t="s">
        <v>356</v>
      </c>
      <c r="D70" s="36" t="s">
        <v>226</v>
      </c>
      <c r="E70" s="12" t="str">
        <f t="shared" si="2"/>
        <v>INSERT INTO system_parameters.business_fields(
        table_id, field_name, field_type, description)
        SELECT table_id, 'revenue_growth_second_latest_quarter','NUMERIC(5, 2)', 'Tăng trưởng DT quý gần nhì' FROM system_parameters.business_tables WHERE table_name='financial_metric' ;</v>
      </c>
    </row>
    <row r="71">
      <c r="A71" s="35">
        <f t="shared" si="1"/>
        <v>69</v>
      </c>
      <c r="B71" s="36" t="s">
        <v>357</v>
      </c>
      <c r="C71" s="36" t="s">
        <v>358</v>
      </c>
      <c r="D71" s="36" t="s">
        <v>226</v>
      </c>
      <c r="E71" s="12" t="str">
        <f t="shared" si="2"/>
        <v>INSERT INTO system_parameters.business_fields(
        table_id, field_name, field_type, description)
        SELECT table_id, 'revenue_growth_4_quarters','NUMERIC(5, 2)', 'Tăng trưởng DT 4 quý' FROM system_parameters.business_tables WHERE table_name='financial_metric' ;</v>
      </c>
    </row>
    <row r="72">
      <c r="A72" s="35">
        <f t="shared" si="1"/>
        <v>70</v>
      </c>
      <c r="B72" s="36" t="s">
        <v>359</v>
      </c>
      <c r="C72" s="36" t="s">
        <v>360</v>
      </c>
      <c r="D72" s="36" t="s">
        <v>226</v>
      </c>
      <c r="E72" s="12" t="str">
        <f t="shared" si="2"/>
        <v>INSERT INTO system_parameters.business_fields(
        table_id, field_name, field_type, description)
        SELECT table_id, 'profit_growth_latest_quarter','NUMERIC(5, 2)', 'Tăng trưởng LN quý gần nhất' FROM system_parameters.business_tables WHERE table_name='financial_metric' ;</v>
      </c>
    </row>
    <row r="73">
      <c r="A73" s="35">
        <f t="shared" si="1"/>
        <v>71</v>
      </c>
      <c r="B73" s="36" t="s">
        <v>361</v>
      </c>
      <c r="C73" s="36" t="s">
        <v>362</v>
      </c>
      <c r="D73" s="36" t="s">
        <v>226</v>
      </c>
      <c r="E73" s="12" t="str">
        <f t="shared" si="2"/>
        <v>INSERT INTO system_parameters.business_fields(
        table_id, field_name, field_type, description)
        SELECT table_id, 'profit_growth_second_latest_quarter','NUMERIC(5, 2)', 'Tăng trưởng LN quý gần nhì' FROM system_parameters.business_tables WHERE table_name='financial_metric' ;</v>
      </c>
    </row>
    <row r="74">
      <c r="A74" s="35">
        <f t="shared" si="1"/>
        <v>72</v>
      </c>
      <c r="B74" s="36" t="s">
        <v>363</v>
      </c>
      <c r="C74" s="36" t="s">
        <v>364</v>
      </c>
      <c r="D74" s="36" t="s">
        <v>226</v>
      </c>
      <c r="E74" s="12" t="str">
        <f t="shared" si="2"/>
        <v>INSERT INTO system_parameters.business_fields(
        table_id, field_name, field_type, description)
        SELECT table_id, 'profit_growth_4_quarters','NUMERIC(5, 2)', 'Tăng trưởng LN 4 quý' FROM system_parameters.business_tables WHERE table_name='financial_metric' ;</v>
      </c>
    </row>
    <row r="75">
      <c r="A75" s="35">
        <f t="shared" si="1"/>
        <v>73</v>
      </c>
      <c r="B75" s="36" t="s">
        <v>365</v>
      </c>
      <c r="C75" s="36" t="s">
        <v>366</v>
      </c>
      <c r="D75" s="36" t="s">
        <v>237</v>
      </c>
      <c r="E75" s="12" t="str">
        <f t="shared" si="2"/>
        <v>INSERT INTO system_parameters.business_fields(
        table_id, field_name, field_type, description)
        SELECT table_id, 'dividend_cash','NUMERIC(10, 2)', 'Cổ tức bằng tiền' FROM system_parameters.business_tables WHERE table_name='financial_metric' ;</v>
      </c>
    </row>
    <row r="76">
      <c r="A76" s="35">
        <f t="shared" si="1"/>
        <v>74</v>
      </c>
      <c r="B76" s="37" t="s">
        <v>367</v>
      </c>
      <c r="C76" s="36" t="s">
        <v>368</v>
      </c>
      <c r="D76" s="36" t="s">
        <v>237</v>
      </c>
      <c r="E76" s="12" t="str">
        <f t="shared" si="2"/>
        <v>INSERT INTO system_parameters.business_fields(
        table_id, field_name, field_type, description)
        SELECT table_id, 'eps','NUMERIC(10, 2)', 'EPS' FROM system_parameters.business_tables WHERE table_name='financial_metric' ;</v>
      </c>
    </row>
    <row r="77">
      <c r="A77" s="35">
        <f t="shared" si="1"/>
        <v>75</v>
      </c>
      <c r="B77" s="37" t="s">
        <v>369</v>
      </c>
      <c r="C77" s="36" t="s">
        <v>370</v>
      </c>
      <c r="D77" s="36" t="s">
        <v>237</v>
      </c>
      <c r="E77" s="12" t="str">
        <f t="shared" si="2"/>
        <v>INSERT INTO system_parameters.business_fields(
        table_id, field_name, field_type, description)
        SELECT table_id, 'pe_ratio','NUMERIC(10, 2)', 'P/E' FROM system_parameters.business_tables WHERE table_name='financial_metric' ;</v>
      </c>
    </row>
    <row r="78">
      <c r="A78" s="35">
        <f t="shared" si="1"/>
        <v>76</v>
      </c>
      <c r="B78" s="37" t="s">
        <v>371</v>
      </c>
      <c r="C78" s="36" t="s">
        <v>372</v>
      </c>
      <c r="D78" s="36" t="s">
        <v>237</v>
      </c>
      <c r="E78" s="12" t="str">
        <f t="shared" si="2"/>
        <v>INSERT INTO system_parameters.business_fields(
        table_id, field_name, field_type, description)
        SELECT table_id, 'ps_ratio','NUMERIC(10, 2)', 'P/S' FROM system_parameters.business_tables WHERE table_name='financial_metric' ;</v>
      </c>
    </row>
    <row r="79">
      <c r="A79" s="35">
        <f t="shared" si="1"/>
        <v>77</v>
      </c>
      <c r="B79" s="37" t="s">
        <v>373</v>
      </c>
      <c r="C79" s="36" t="s">
        <v>374</v>
      </c>
      <c r="D79" s="36" t="s">
        <v>237</v>
      </c>
      <c r="E79" s="12" t="str">
        <f t="shared" si="2"/>
        <v>INSERT INTO system_parameters.business_fields(
        table_id, field_name, field_type, description)
        SELECT table_id, 'pb_ratio','NUMERIC(10, 2)', 'P/B' FROM system_parameters.business_tables WHERE table_name='financial_metric' ;</v>
      </c>
    </row>
    <row r="80">
      <c r="A80" s="35">
        <f t="shared" si="1"/>
        <v>78</v>
      </c>
      <c r="B80" s="36" t="s">
        <v>375</v>
      </c>
      <c r="C80" s="36" t="s">
        <v>376</v>
      </c>
      <c r="D80" s="36" t="s">
        <v>226</v>
      </c>
      <c r="E80" s="12" t="str">
        <f t="shared" si="2"/>
        <v>INSERT INTO system_parameters.business_fields(
        table_id, field_name, field_type, description)
        SELECT table_id, 'eps_growth_4_quarters','NUMERIC(5, 2)', 'Tăng trưởng EPS 4 quý' FROM system_parameters.business_tables WHERE table_name='financial_metric' ;</v>
      </c>
    </row>
    <row r="81">
      <c r="A81" s="35">
        <f t="shared" si="1"/>
        <v>79</v>
      </c>
      <c r="B81" s="37" t="s">
        <v>377</v>
      </c>
      <c r="C81" s="36" t="s">
        <v>378</v>
      </c>
      <c r="D81" s="36" t="s">
        <v>237</v>
      </c>
      <c r="E81" s="12" t="str">
        <f t="shared" si="2"/>
        <v>INSERT INTO system_parameters.business_fields(
        table_id, field_name, field_type, description)
        SELECT table_id, 'market_capitalization','NUMERIC(10, 2)', 'Thị giá vốn' FROM system_parameters.business_tables WHERE table_name='financial_metric' ;</v>
      </c>
    </row>
    <row r="82">
      <c r="A82" s="35">
        <f t="shared" si="1"/>
        <v>80</v>
      </c>
      <c r="B82" s="36" t="s">
        <v>379</v>
      </c>
      <c r="C82" s="36" t="s">
        <v>380</v>
      </c>
      <c r="D82" s="36" t="s">
        <v>226</v>
      </c>
      <c r="E82" s="12" t="str">
        <f t="shared" si="2"/>
        <v>INSERT INTO system_parameters.business_fields(
        table_id, field_name, field_type, description)
        SELECT table_id, 'net_margin','NUMERIC(5, 2)', 'Tỷ lệ lãi ròng' FROM system_parameters.business_tables WHERE table_name='financial_metric' ;</v>
      </c>
    </row>
    <row r="83">
      <c r="A83" s="35">
        <f t="shared" si="1"/>
        <v>81</v>
      </c>
      <c r="B83" s="36" t="s">
        <v>381</v>
      </c>
      <c r="C83" s="36" t="s">
        <v>382</v>
      </c>
      <c r="D83" s="36" t="s">
        <v>226</v>
      </c>
      <c r="E83" s="12" t="str">
        <f t="shared" si="2"/>
        <v>INSERT INTO system_parameters.business_fields(
        table_id, field_name, field_type, description)
        SELECT table_id, 'gross_margin','NUMERIC(5, 2)', 'Tỷ lệ lãi gộp' FROM system_parameters.business_tables WHERE table_name='financial_metric' ;</v>
      </c>
    </row>
    <row r="84">
      <c r="A84" s="35">
        <f t="shared" si="1"/>
        <v>82</v>
      </c>
      <c r="B84" s="36" t="s">
        <v>383</v>
      </c>
      <c r="C84" s="36" t="s">
        <v>384</v>
      </c>
      <c r="D84" s="36" t="s">
        <v>226</v>
      </c>
      <c r="E84" s="12" t="str">
        <f t="shared" si="2"/>
        <v>INSERT INTO system_parameters.business_fields(
        table_id, field_name, field_type, description)
        SELECT table_id, 'operating_margin','NUMERIC(5, 2)', 'Tỷ lệ lãi từ HĐKD' FROM system_parameters.business_tables WHERE table_name='financial_metric' ;</v>
      </c>
    </row>
    <row r="85">
      <c r="A85" s="35">
        <f t="shared" si="1"/>
        <v>83</v>
      </c>
      <c r="B85" s="36" t="s">
        <v>385</v>
      </c>
      <c r="C85" s="36" t="s">
        <v>386</v>
      </c>
      <c r="D85" s="36" t="s">
        <v>226</v>
      </c>
      <c r="E85" s="12" t="str">
        <f t="shared" si="2"/>
        <v>INSERT INTO system_parameters.business_fields(
        table_id, field_name, field_type, description)
        SELECT table_id, 'ebit_margin','NUMERIC(5, 2)', 'Tỷ lệ EBIT' FROM system_parameters.business_tables WHERE table_name='financial_metric' ;</v>
      </c>
    </row>
    <row r="86">
      <c r="A86" s="35">
        <f t="shared" si="1"/>
        <v>84</v>
      </c>
      <c r="B86" s="36" t="s">
        <v>387</v>
      </c>
      <c r="C86" s="36" t="s">
        <v>388</v>
      </c>
      <c r="D86" s="36" t="s">
        <v>226</v>
      </c>
      <c r="E86" s="12" t="str">
        <f t="shared" si="2"/>
        <v>INSERT INTO system_parameters.business_fields(
        table_id, field_name, field_type, description)
        SELECT table_id, 'current_ratio','NUMERIC(5, 2)', 'Thanh toán hiện hành' FROM system_parameters.business_tables WHERE table_name='financial_metric' ;</v>
      </c>
    </row>
    <row r="87">
      <c r="A87" s="35">
        <f t="shared" si="1"/>
        <v>85</v>
      </c>
      <c r="B87" s="36" t="s">
        <v>389</v>
      </c>
      <c r="C87" s="36" t="s">
        <v>390</v>
      </c>
      <c r="D87" s="36" t="s">
        <v>226</v>
      </c>
      <c r="E87" s="12" t="str">
        <f t="shared" si="2"/>
        <v>INSERT INTO system_parameters.business_fields(
        table_id, field_name, field_type, description)
        SELECT table_id, 'quick_ratio','NUMERIC(5, 2)', 'Thanh toán nhanh' FROM system_parameters.business_tables WHERE table_name='financial_metric' ;</v>
      </c>
    </row>
    <row r="88">
      <c r="A88" s="35">
        <f t="shared" si="1"/>
        <v>86</v>
      </c>
      <c r="B88" s="36" t="s">
        <v>391</v>
      </c>
      <c r="C88" s="36" t="s">
        <v>392</v>
      </c>
      <c r="D88" s="36" t="s">
        <v>226</v>
      </c>
      <c r="E88" s="12" t="str">
        <f t="shared" si="2"/>
        <v>INSERT INTO system_parameters.business_fields(
        table_id, field_name, field_type, description)
        SELECT table_id, 'interest_coverage_ratio','NUMERIC(5, 2)', 'Thanh toán lãi vay' FROM system_parameters.business_tables WHERE table_name='financial_metric' ;</v>
      </c>
    </row>
    <row r="89">
      <c r="A89" s="35">
        <f t="shared" si="1"/>
        <v>87</v>
      </c>
      <c r="B89" s="36" t="s">
        <v>393</v>
      </c>
      <c r="C89" s="36" t="s">
        <v>394</v>
      </c>
      <c r="D89" s="36" t="s">
        <v>226</v>
      </c>
      <c r="E89" s="12" t="str">
        <f t="shared" si="2"/>
        <v>INSERT INTO system_parameters.business_fields(
        table_id, field_name, field_type, description)
        SELECT table_id, 'debt_equity_ratio','NUMERIC(5, 2)', 'Nợ/Vốn CSH' FROM system_parameters.business_tables WHERE table_name='financial_metric' ;</v>
      </c>
    </row>
    <row r="90">
      <c r="A90" s="35">
        <f t="shared" si="1"/>
        <v>88</v>
      </c>
      <c r="B90" s="36" t="s">
        <v>395</v>
      </c>
      <c r="C90" s="36" t="s">
        <v>396</v>
      </c>
      <c r="D90" s="36" t="s">
        <v>226</v>
      </c>
      <c r="E90" s="12" t="str">
        <f t="shared" si="2"/>
        <v>INSERT INTO system_parameters.business_fields(
        table_id, field_name, field_type, description)
        SELECT table_id, 'debt_total_assets_ratio','NUMERIC(5, 2)', 'Nợ/Tổng tài sản' FROM system_parameters.business_tables WHERE table_name='financial_metric' ;</v>
      </c>
    </row>
    <row r="91">
      <c r="A91" s="35">
        <f t="shared" si="1"/>
        <v>89</v>
      </c>
      <c r="B91" s="37" t="s">
        <v>397</v>
      </c>
      <c r="C91" s="36" t="s">
        <v>398</v>
      </c>
      <c r="D91" s="36" t="s">
        <v>226</v>
      </c>
      <c r="E91" s="12" t="str">
        <f t="shared" si="2"/>
        <v>INSERT INTO system_parameters.business_fields(
        table_id, field_name, field_type, description)
        SELECT table_id, 'roa','NUMERIC(5, 2)', 'ROA' FROM system_parameters.business_tables WHERE table_name='financial_metric' ;</v>
      </c>
    </row>
    <row r="92">
      <c r="A92" s="35">
        <f t="shared" si="1"/>
        <v>90</v>
      </c>
      <c r="B92" s="37" t="s">
        <v>399</v>
      </c>
      <c r="C92" s="36" t="s">
        <v>400</v>
      </c>
      <c r="D92" s="36" t="s">
        <v>226</v>
      </c>
      <c r="E92" s="12" t="str">
        <f t="shared" si="2"/>
        <v>INSERT INTO system_parameters.business_fields(
        table_id, field_name, field_type, description)
        SELECT table_id, 'roe','NUMERIC(5, 2)', 'ROE' FROM system_parameters.business_tables WHERE table_name='financial_metric' ;</v>
      </c>
    </row>
    <row r="93">
      <c r="A93" s="35">
        <f t="shared" si="1"/>
        <v>91</v>
      </c>
      <c r="B93" s="36" t="s">
        <v>401</v>
      </c>
      <c r="C93" s="36" t="s">
        <v>402</v>
      </c>
      <c r="D93" s="36" t="s">
        <v>226</v>
      </c>
      <c r="E93" s="12" t="str">
        <f t="shared" si="2"/>
        <v>INSERT INTO system_parameters.business_fields(
        table_id, field_name, field_type, description)
        SELECT table_id, 'roic','NUMERIC(5, 2)', 'ROIC' FROM system_parameters.business_tables WHERE table_name='financial_metric' ;</v>
      </c>
    </row>
    <row r="94">
      <c r="A94" s="35">
        <f t="shared" si="1"/>
        <v>92</v>
      </c>
      <c r="B94" s="36" t="s">
        <v>403</v>
      </c>
      <c r="C94" s="36" t="s">
        <v>404</v>
      </c>
      <c r="D94" s="36" t="s">
        <v>226</v>
      </c>
      <c r="E94" s="12" t="str">
        <f t="shared" si="2"/>
        <v>INSERT INTO system_parameters.business_fields(
        table_id, field_name, field_type, description)
        SELECT table_id, 'roce','NUMERIC(5, 2)', 'ROCE' FROM system_parameters.business_tables WHERE table_name='financial_metric' ;</v>
      </c>
    </row>
    <row r="95">
      <c r="A95" s="35">
        <f t="shared" si="1"/>
        <v>93</v>
      </c>
      <c r="B95" s="36" t="s">
        <v>405</v>
      </c>
      <c r="C95" s="36" t="s">
        <v>406</v>
      </c>
      <c r="D95" s="36" t="s">
        <v>226</v>
      </c>
      <c r="E95" s="12" t="str">
        <f t="shared" si="2"/>
        <v>INSERT INTO system_parameters.business_fields(
        table_id, field_name, field_type, description)
        SELECT table_id, 'total_asset_turnover','NUMERIC(5, 2)', 'Vòng quay tổng TS' FROM system_parameters.business_tables WHERE table_name='financial_metric' ;</v>
      </c>
    </row>
    <row r="96">
      <c r="A96" s="35">
        <f t="shared" si="1"/>
        <v>94</v>
      </c>
      <c r="B96" s="36" t="s">
        <v>407</v>
      </c>
      <c r="C96" s="36" t="s">
        <v>408</v>
      </c>
      <c r="D96" s="36" t="s">
        <v>226</v>
      </c>
      <c r="E96" s="12" t="str">
        <f t="shared" si="2"/>
        <v>INSERT INTO system_parameters.business_fields(
        table_id, field_name, field_type, description)
        SELECT table_id, 'inventory_turnover','NUMERIC(5, 2)', 'Vòng quay hàng tồn kho' FROM system_parameters.business_tables WHERE table_name='financial_metric' ;</v>
      </c>
    </row>
    <row r="97">
      <c r="A97" s="35">
        <f t="shared" si="1"/>
        <v>95</v>
      </c>
      <c r="B97" s="36" t="s">
        <v>409</v>
      </c>
      <c r="C97" s="36" t="s">
        <v>410</v>
      </c>
      <c r="D97" s="36" t="s">
        <v>226</v>
      </c>
      <c r="E97" s="12" t="str">
        <f t="shared" si="2"/>
        <v>INSERT INTO system_parameters.business_fields(
        table_id, field_name, field_type, description)
        SELECT table_id, 'receivables_turnover','NUMERIC(5, 2)', 'Vòng quay các khoản phải thu' FROM system_parameters.business_tables WHERE table_name='financial_metric' ;</v>
      </c>
    </row>
    <row r="98">
      <c r="A98" s="35">
        <f t="shared" si="1"/>
        <v>96</v>
      </c>
      <c r="B98" s="36" t="s">
        <v>411</v>
      </c>
      <c r="C98" s="36" t="s">
        <v>412</v>
      </c>
      <c r="D98" s="36" t="s">
        <v>226</v>
      </c>
      <c r="E98" s="12" t="str">
        <f t="shared" si="2"/>
        <v>INSERT INTO system_parameters.business_fields(
        table_id, field_name, field_type, description)
        SELECT table_id, 'short_term_asset_turnover','NUMERIC(5, 2)', 'Vòng quay tài sản ngắn hạn' FROM system_parameters.business_tables WHERE table_name='financial_metric' ;</v>
      </c>
    </row>
    <row r="99">
      <c r="A99" s="35"/>
      <c r="B99" s="39"/>
      <c r="C99" s="39"/>
      <c r="D99" s="39"/>
      <c r="E99" s="21" t="s">
        <v>413</v>
      </c>
    </row>
    <row r="100">
      <c r="A100" s="35"/>
      <c r="B100" s="39"/>
      <c r="C100" s="39"/>
      <c r="D100" s="39"/>
      <c r="E100" s="21" t="s">
        <v>414</v>
      </c>
    </row>
    <row r="101">
      <c r="A101" s="35"/>
      <c r="B101" s="39"/>
      <c r="C101" s="39"/>
      <c r="D101" s="39"/>
    </row>
    <row r="102">
      <c r="A102" s="35"/>
      <c r="B102" s="39"/>
      <c r="C102" s="39"/>
      <c r="D102" s="39"/>
    </row>
    <row r="103">
      <c r="A103" s="35"/>
      <c r="B103" s="39"/>
      <c r="C103" s="39"/>
      <c r="D103" s="39"/>
    </row>
    <row r="104">
      <c r="A104" s="35"/>
      <c r="B104" s="39"/>
      <c r="C104" s="39"/>
      <c r="D104" s="39"/>
    </row>
    <row r="105">
      <c r="A105" s="35"/>
      <c r="B105" s="39"/>
      <c r="C105" s="39"/>
      <c r="D105" s="39"/>
    </row>
    <row r="106">
      <c r="A106" s="35"/>
      <c r="B106" s="39"/>
      <c r="C106" s="39"/>
      <c r="D106" s="39"/>
    </row>
    <row r="107">
      <c r="A107" s="35"/>
      <c r="B107" s="39"/>
      <c r="C107" s="39"/>
      <c r="D107" s="39"/>
    </row>
    <row r="108">
      <c r="A108" s="35"/>
      <c r="B108" s="39"/>
      <c r="C108" s="39"/>
      <c r="D108" s="39"/>
    </row>
    <row r="109">
      <c r="A109" s="35"/>
      <c r="B109" s="39"/>
      <c r="C109" s="39"/>
      <c r="D109" s="39"/>
    </row>
    <row r="110">
      <c r="A110" s="35"/>
      <c r="B110" s="39"/>
      <c r="C110" s="39"/>
      <c r="D110" s="39"/>
    </row>
    <row r="111">
      <c r="A111" s="35"/>
      <c r="B111" s="39"/>
      <c r="C111" s="39"/>
      <c r="D111" s="39"/>
    </row>
    <row r="112">
      <c r="A112" s="35"/>
      <c r="B112" s="39"/>
      <c r="C112" s="39"/>
      <c r="D112" s="39"/>
    </row>
    <row r="113">
      <c r="A113" s="35"/>
      <c r="B113" s="39"/>
      <c r="C113" s="39"/>
      <c r="D113" s="39"/>
    </row>
    <row r="114">
      <c r="A114" s="35"/>
      <c r="B114" s="39"/>
      <c r="C114" s="39"/>
      <c r="D114" s="39"/>
    </row>
    <row r="115">
      <c r="A115" s="35"/>
      <c r="B115" s="39"/>
      <c r="C115" s="39"/>
      <c r="D115" s="39"/>
    </row>
    <row r="116">
      <c r="A116" s="35"/>
      <c r="B116" s="39"/>
      <c r="C116" s="39"/>
      <c r="D116" s="39"/>
    </row>
    <row r="117">
      <c r="A117" s="35"/>
      <c r="B117" s="39"/>
      <c r="C117" s="39"/>
      <c r="D117" s="39"/>
    </row>
    <row r="118">
      <c r="A118" s="35"/>
      <c r="B118" s="39"/>
      <c r="C118" s="39"/>
      <c r="D118" s="39"/>
    </row>
    <row r="119">
      <c r="A119" s="35"/>
      <c r="B119" s="39"/>
      <c r="C119" s="39"/>
      <c r="D119" s="39"/>
    </row>
    <row r="120">
      <c r="A120" s="35"/>
      <c r="B120" s="39"/>
      <c r="C120" s="39"/>
      <c r="D120" s="39"/>
    </row>
    <row r="121">
      <c r="A121" s="35"/>
      <c r="B121" s="39"/>
      <c r="C121" s="39"/>
      <c r="D121" s="39"/>
    </row>
    <row r="122">
      <c r="A122" s="35"/>
      <c r="B122" s="39"/>
      <c r="C122" s="39"/>
      <c r="D122" s="39"/>
    </row>
    <row r="123">
      <c r="A123" s="35"/>
      <c r="B123" s="39"/>
      <c r="C123" s="39"/>
      <c r="D123" s="39"/>
    </row>
    <row r="124">
      <c r="A124" s="35"/>
      <c r="B124" s="39"/>
      <c r="C124" s="39"/>
      <c r="D124" s="39"/>
    </row>
    <row r="125">
      <c r="A125" s="35"/>
      <c r="B125" s="39"/>
      <c r="C125" s="39"/>
      <c r="D125" s="39"/>
    </row>
    <row r="126">
      <c r="A126" s="35"/>
      <c r="B126" s="39"/>
      <c r="C126" s="39"/>
      <c r="D126" s="39"/>
    </row>
    <row r="127">
      <c r="A127" s="35"/>
      <c r="B127" s="39"/>
      <c r="C127" s="39"/>
      <c r="D127" s="39"/>
    </row>
    <row r="128">
      <c r="A128" s="35"/>
      <c r="B128" s="39"/>
      <c r="C128" s="39"/>
      <c r="D128" s="39"/>
    </row>
    <row r="129">
      <c r="A129" s="35"/>
      <c r="B129" s="39"/>
      <c r="C129" s="39"/>
      <c r="D129" s="39"/>
    </row>
    <row r="130">
      <c r="A130" s="35"/>
      <c r="B130" s="39"/>
      <c r="C130" s="39"/>
      <c r="D130" s="39"/>
    </row>
    <row r="131">
      <c r="A131" s="35"/>
      <c r="B131" s="39"/>
      <c r="C131" s="39"/>
      <c r="D131" s="39"/>
    </row>
    <row r="132">
      <c r="A132" s="35"/>
      <c r="B132" s="39"/>
      <c r="C132" s="39"/>
      <c r="D132" s="39"/>
    </row>
    <row r="133">
      <c r="A133" s="35"/>
      <c r="B133" s="39"/>
      <c r="C133" s="39"/>
      <c r="D133" s="39"/>
    </row>
    <row r="134">
      <c r="A134" s="35"/>
      <c r="B134" s="39"/>
      <c r="C134" s="39"/>
      <c r="D134" s="39"/>
    </row>
    <row r="135">
      <c r="A135" s="35"/>
      <c r="B135" s="39"/>
      <c r="C135" s="39"/>
      <c r="D135" s="39"/>
    </row>
    <row r="136">
      <c r="A136" s="35"/>
      <c r="B136" s="39"/>
      <c r="C136" s="39"/>
      <c r="D136" s="39"/>
    </row>
    <row r="137">
      <c r="A137" s="35"/>
      <c r="B137" s="39"/>
      <c r="C137" s="39"/>
      <c r="D137" s="39"/>
    </row>
    <row r="138">
      <c r="A138" s="35"/>
      <c r="B138" s="39"/>
      <c r="C138" s="39"/>
      <c r="D138" s="39"/>
    </row>
    <row r="139">
      <c r="A139" s="35"/>
      <c r="B139" s="39"/>
      <c r="C139" s="39"/>
      <c r="D139" s="39"/>
    </row>
    <row r="140">
      <c r="A140" s="35"/>
      <c r="B140" s="39"/>
      <c r="C140" s="39"/>
      <c r="D140" s="39"/>
    </row>
    <row r="141">
      <c r="A141" s="35"/>
      <c r="B141" s="39"/>
      <c r="C141" s="39"/>
      <c r="D141" s="39"/>
    </row>
    <row r="142">
      <c r="A142" s="35"/>
      <c r="B142" s="39"/>
      <c r="C142" s="39"/>
      <c r="D142" s="39"/>
    </row>
    <row r="143">
      <c r="A143" s="35"/>
      <c r="B143" s="39"/>
      <c r="C143" s="39"/>
      <c r="D143" s="39"/>
    </row>
    <row r="144">
      <c r="A144" s="35"/>
      <c r="B144" s="39"/>
      <c r="C144" s="39"/>
      <c r="D144" s="39"/>
    </row>
    <row r="145">
      <c r="A145" s="35"/>
      <c r="B145" s="39"/>
      <c r="C145" s="39"/>
      <c r="D145" s="39"/>
    </row>
    <row r="146">
      <c r="A146" s="35"/>
      <c r="B146" s="39"/>
      <c r="C146" s="39"/>
      <c r="D146" s="39"/>
    </row>
    <row r="147">
      <c r="A147" s="35"/>
      <c r="B147" s="39"/>
      <c r="C147" s="39"/>
      <c r="D147" s="39"/>
    </row>
    <row r="148">
      <c r="A148" s="35"/>
      <c r="B148" s="39"/>
      <c r="C148" s="39"/>
      <c r="D148" s="39"/>
    </row>
    <row r="149">
      <c r="A149" s="35"/>
      <c r="B149" s="39"/>
      <c r="C149" s="39"/>
      <c r="D149" s="39"/>
    </row>
    <row r="150">
      <c r="A150" s="35"/>
      <c r="B150" s="39"/>
      <c r="C150" s="39"/>
      <c r="D150" s="39"/>
    </row>
    <row r="151">
      <c r="A151" s="35"/>
      <c r="B151" s="39"/>
      <c r="C151" s="39"/>
      <c r="D151" s="39"/>
    </row>
    <row r="152">
      <c r="A152" s="35"/>
      <c r="B152" s="39"/>
      <c r="C152" s="39"/>
      <c r="D152" s="39"/>
    </row>
    <row r="153">
      <c r="A153" s="35"/>
      <c r="B153" s="39"/>
      <c r="C153" s="39"/>
      <c r="D153" s="39"/>
    </row>
    <row r="154">
      <c r="A154" s="35"/>
      <c r="B154" s="39"/>
      <c r="C154" s="39"/>
      <c r="D154" s="39"/>
    </row>
    <row r="155">
      <c r="A155" s="35"/>
      <c r="B155" s="39"/>
      <c r="C155" s="39"/>
      <c r="D155" s="39"/>
    </row>
    <row r="156">
      <c r="A156" s="35"/>
      <c r="B156" s="39"/>
      <c r="C156" s="39"/>
      <c r="D156" s="39"/>
    </row>
    <row r="157">
      <c r="A157" s="35"/>
      <c r="B157" s="39"/>
      <c r="C157" s="39"/>
      <c r="D157" s="39"/>
    </row>
    <row r="158">
      <c r="A158" s="35"/>
      <c r="B158" s="39"/>
      <c r="C158" s="39"/>
      <c r="D158" s="39"/>
    </row>
    <row r="159">
      <c r="A159" s="35"/>
      <c r="B159" s="39"/>
      <c r="C159" s="39"/>
      <c r="D159" s="39"/>
    </row>
    <row r="160">
      <c r="A160" s="35"/>
      <c r="B160" s="39"/>
      <c r="C160" s="39"/>
      <c r="D160" s="39"/>
    </row>
    <row r="161">
      <c r="A161" s="35"/>
      <c r="B161" s="39"/>
      <c r="C161" s="39"/>
      <c r="D161" s="39"/>
    </row>
    <row r="162">
      <c r="A162" s="35"/>
      <c r="B162" s="39"/>
      <c r="C162" s="39"/>
      <c r="D162" s="39"/>
    </row>
    <row r="163">
      <c r="A163" s="35"/>
      <c r="B163" s="39"/>
      <c r="C163" s="39"/>
      <c r="D163" s="39"/>
    </row>
    <row r="164">
      <c r="A164" s="35"/>
      <c r="B164" s="39"/>
      <c r="C164" s="39"/>
      <c r="D164" s="39"/>
    </row>
    <row r="165">
      <c r="A165" s="35"/>
      <c r="B165" s="39"/>
      <c r="C165" s="39"/>
      <c r="D165" s="39"/>
    </row>
    <row r="166">
      <c r="A166" s="35"/>
      <c r="B166" s="39"/>
      <c r="C166" s="39"/>
      <c r="D166" s="39"/>
    </row>
    <row r="167">
      <c r="A167" s="35"/>
      <c r="B167" s="39"/>
      <c r="C167" s="39"/>
      <c r="D167" s="39"/>
    </row>
    <row r="168">
      <c r="A168" s="35"/>
      <c r="B168" s="39"/>
      <c r="C168" s="39"/>
      <c r="D168" s="39"/>
    </row>
    <row r="169">
      <c r="A169" s="35"/>
      <c r="B169" s="39"/>
      <c r="C169" s="39"/>
      <c r="D169" s="39"/>
    </row>
    <row r="170">
      <c r="A170" s="35"/>
      <c r="B170" s="39"/>
      <c r="C170" s="39"/>
      <c r="D170" s="39"/>
    </row>
    <row r="171">
      <c r="A171" s="35"/>
      <c r="B171" s="39"/>
      <c r="C171" s="39"/>
      <c r="D171" s="39"/>
    </row>
    <row r="172">
      <c r="A172" s="35"/>
      <c r="B172" s="39"/>
      <c r="C172" s="39"/>
      <c r="D172" s="39"/>
    </row>
    <row r="173">
      <c r="A173" s="35"/>
      <c r="B173" s="39"/>
      <c r="C173" s="39"/>
      <c r="D173" s="39"/>
    </row>
    <row r="174">
      <c r="A174" s="35"/>
      <c r="B174" s="39"/>
      <c r="C174" s="39"/>
      <c r="D174" s="39"/>
    </row>
    <row r="175">
      <c r="A175" s="35"/>
      <c r="B175" s="39"/>
      <c r="C175" s="39"/>
      <c r="D175" s="39"/>
    </row>
    <row r="176">
      <c r="A176" s="35"/>
      <c r="B176" s="39"/>
      <c r="C176" s="39"/>
      <c r="D176" s="39"/>
    </row>
    <row r="177">
      <c r="A177" s="35"/>
      <c r="B177" s="39"/>
      <c r="C177" s="39"/>
      <c r="D177" s="39"/>
    </row>
    <row r="178">
      <c r="A178" s="35"/>
      <c r="B178" s="39"/>
      <c r="C178" s="39"/>
      <c r="D178" s="39"/>
    </row>
    <row r="179">
      <c r="A179" s="35"/>
      <c r="B179" s="39"/>
      <c r="C179" s="39"/>
      <c r="D179" s="39"/>
    </row>
    <row r="180">
      <c r="A180" s="35"/>
      <c r="B180" s="39"/>
      <c r="C180" s="39"/>
      <c r="D180" s="39"/>
    </row>
    <row r="181">
      <c r="A181" s="35"/>
      <c r="B181" s="39"/>
      <c r="C181" s="39"/>
      <c r="D181" s="39"/>
    </row>
    <row r="182">
      <c r="A182" s="35"/>
      <c r="B182" s="39"/>
      <c r="C182" s="39"/>
      <c r="D182" s="39"/>
    </row>
    <row r="183">
      <c r="A183" s="35"/>
      <c r="B183" s="39"/>
      <c r="C183" s="39"/>
      <c r="D183" s="39"/>
    </row>
    <row r="184">
      <c r="A184" s="35"/>
      <c r="B184" s="39"/>
      <c r="C184" s="39"/>
      <c r="D184" s="39"/>
    </row>
    <row r="185">
      <c r="A185" s="35"/>
      <c r="B185" s="39"/>
      <c r="C185" s="39"/>
      <c r="D185" s="39"/>
    </row>
    <row r="186">
      <c r="A186" s="35"/>
      <c r="B186" s="39"/>
      <c r="C186" s="39"/>
      <c r="D186" s="39"/>
    </row>
    <row r="187">
      <c r="A187" s="35"/>
      <c r="B187" s="39"/>
      <c r="C187" s="39"/>
      <c r="D187" s="39"/>
    </row>
    <row r="188">
      <c r="A188" s="35"/>
      <c r="B188" s="39"/>
      <c r="C188" s="39"/>
      <c r="D188" s="39"/>
    </row>
    <row r="189">
      <c r="A189" s="35"/>
      <c r="B189" s="39"/>
      <c r="C189" s="39"/>
      <c r="D189" s="39"/>
    </row>
    <row r="190">
      <c r="A190" s="35"/>
      <c r="B190" s="39"/>
      <c r="C190" s="39"/>
      <c r="D190" s="39"/>
    </row>
    <row r="191">
      <c r="A191" s="35"/>
      <c r="B191" s="39"/>
      <c r="C191" s="39"/>
      <c r="D191" s="39"/>
    </row>
    <row r="192">
      <c r="A192" s="35"/>
      <c r="B192" s="39"/>
      <c r="C192" s="39"/>
      <c r="D192" s="39"/>
    </row>
    <row r="193">
      <c r="A193" s="35"/>
      <c r="B193" s="39"/>
      <c r="C193" s="39"/>
      <c r="D193" s="39"/>
    </row>
    <row r="194">
      <c r="A194" s="35"/>
      <c r="B194" s="39"/>
      <c r="C194" s="39"/>
      <c r="D194" s="39"/>
    </row>
    <row r="195">
      <c r="A195" s="35"/>
      <c r="B195" s="39"/>
      <c r="C195" s="39"/>
      <c r="D195" s="39"/>
    </row>
    <row r="196">
      <c r="A196" s="35"/>
      <c r="B196" s="39"/>
      <c r="C196" s="39"/>
      <c r="D196" s="39"/>
    </row>
    <row r="197">
      <c r="A197" s="35"/>
      <c r="B197" s="39"/>
      <c r="C197" s="39"/>
      <c r="D197" s="39"/>
    </row>
    <row r="198">
      <c r="A198" s="35"/>
      <c r="B198" s="39"/>
      <c r="C198" s="39"/>
      <c r="D198" s="39"/>
    </row>
    <row r="199">
      <c r="A199" s="35"/>
      <c r="B199" s="39"/>
      <c r="C199" s="39"/>
      <c r="D199" s="39"/>
    </row>
    <row r="200">
      <c r="A200" s="35"/>
      <c r="B200" s="39"/>
      <c r="C200" s="39"/>
      <c r="D200" s="39"/>
    </row>
    <row r="201">
      <c r="A201" s="35"/>
      <c r="B201" s="39"/>
      <c r="C201" s="39"/>
      <c r="D201" s="39"/>
    </row>
    <row r="202">
      <c r="A202" s="35"/>
      <c r="B202" s="39"/>
      <c r="C202" s="39"/>
      <c r="D202" s="39"/>
    </row>
    <row r="203">
      <c r="A203" s="35"/>
      <c r="B203" s="39"/>
      <c r="C203" s="39"/>
      <c r="D203" s="39"/>
    </row>
    <row r="204">
      <c r="A204" s="35"/>
      <c r="B204" s="39"/>
      <c r="C204" s="39"/>
      <c r="D204" s="39"/>
    </row>
    <row r="205">
      <c r="A205" s="35"/>
      <c r="B205" s="39"/>
      <c r="C205" s="39"/>
      <c r="D205" s="39"/>
    </row>
    <row r="206">
      <c r="A206" s="35"/>
      <c r="B206" s="39"/>
      <c r="C206" s="39"/>
      <c r="D206" s="39"/>
    </row>
    <row r="207">
      <c r="A207" s="35"/>
      <c r="B207" s="39"/>
      <c r="C207" s="39"/>
      <c r="D207" s="39"/>
    </row>
    <row r="208">
      <c r="A208" s="35"/>
      <c r="B208" s="39"/>
      <c r="C208" s="39"/>
      <c r="D208" s="39"/>
    </row>
    <row r="209">
      <c r="A209" s="35"/>
      <c r="B209" s="39"/>
      <c r="C209" s="39"/>
      <c r="D209" s="39"/>
    </row>
    <row r="210">
      <c r="A210" s="35"/>
      <c r="B210" s="39"/>
      <c r="C210" s="39"/>
      <c r="D210" s="39"/>
    </row>
    <row r="211">
      <c r="A211" s="35"/>
      <c r="B211" s="39"/>
      <c r="C211" s="39"/>
      <c r="D211" s="39"/>
    </row>
    <row r="212">
      <c r="A212" s="35"/>
      <c r="B212" s="39"/>
      <c r="C212" s="39"/>
      <c r="D212" s="39"/>
    </row>
    <row r="213">
      <c r="A213" s="35"/>
      <c r="B213" s="39"/>
      <c r="C213" s="39"/>
      <c r="D213" s="39"/>
    </row>
    <row r="214">
      <c r="A214" s="35"/>
      <c r="B214" s="39"/>
      <c r="C214" s="39"/>
      <c r="D214" s="39"/>
    </row>
    <row r="215">
      <c r="A215" s="35"/>
      <c r="B215" s="39"/>
      <c r="C215" s="39"/>
      <c r="D215" s="39"/>
    </row>
    <row r="216">
      <c r="A216" s="35"/>
      <c r="B216" s="39"/>
      <c r="C216" s="39"/>
      <c r="D216" s="39"/>
    </row>
    <row r="217">
      <c r="A217" s="35"/>
      <c r="B217" s="39"/>
      <c r="C217" s="39"/>
      <c r="D217" s="39"/>
    </row>
    <row r="218">
      <c r="A218" s="35"/>
      <c r="B218" s="39"/>
      <c r="C218" s="39"/>
      <c r="D218" s="39"/>
    </row>
    <row r="219">
      <c r="A219" s="35"/>
      <c r="B219" s="39"/>
      <c r="C219" s="39"/>
      <c r="D219" s="39"/>
    </row>
    <row r="220">
      <c r="A220" s="35"/>
      <c r="B220" s="39"/>
      <c r="C220" s="39"/>
      <c r="D220" s="39"/>
    </row>
    <row r="221">
      <c r="A221" s="35"/>
      <c r="B221" s="39"/>
      <c r="C221" s="39"/>
      <c r="D221" s="39"/>
    </row>
    <row r="222">
      <c r="A222" s="35"/>
      <c r="B222" s="39"/>
      <c r="C222" s="39"/>
      <c r="D222" s="39"/>
    </row>
    <row r="223">
      <c r="A223" s="35"/>
      <c r="B223" s="39"/>
      <c r="C223" s="39"/>
      <c r="D223" s="39"/>
    </row>
    <row r="224">
      <c r="A224" s="35"/>
      <c r="B224" s="39"/>
      <c r="C224" s="39"/>
      <c r="D224" s="39"/>
    </row>
    <row r="225">
      <c r="A225" s="35"/>
      <c r="B225" s="39"/>
      <c r="C225" s="39"/>
      <c r="D225" s="39"/>
    </row>
    <row r="226">
      <c r="A226" s="35"/>
      <c r="B226" s="39"/>
      <c r="C226" s="39"/>
      <c r="D226" s="39"/>
    </row>
    <row r="227">
      <c r="A227" s="35"/>
      <c r="B227" s="39"/>
      <c r="C227" s="39"/>
      <c r="D227" s="39"/>
    </row>
    <row r="228">
      <c r="A228" s="35"/>
      <c r="B228" s="39"/>
      <c r="C228" s="39"/>
      <c r="D228" s="39"/>
    </row>
    <row r="229">
      <c r="A229" s="35"/>
      <c r="B229" s="39"/>
      <c r="C229" s="39"/>
      <c r="D229" s="39"/>
    </row>
    <row r="230">
      <c r="A230" s="35"/>
      <c r="B230" s="39"/>
      <c r="C230" s="39"/>
      <c r="D230" s="39"/>
    </row>
    <row r="231">
      <c r="A231" s="35"/>
      <c r="B231" s="39"/>
      <c r="C231" s="39"/>
      <c r="D231" s="39"/>
    </row>
    <row r="232">
      <c r="A232" s="35"/>
      <c r="B232" s="39"/>
      <c r="C232" s="39"/>
      <c r="D232" s="39"/>
    </row>
    <row r="233">
      <c r="A233" s="35"/>
      <c r="B233" s="39"/>
      <c r="C233" s="39"/>
      <c r="D233" s="39"/>
    </row>
    <row r="234">
      <c r="A234" s="35"/>
      <c r="B234" s="39"/>
      <c r="C234" s="39"/>
      <c r="D234" s="39"/>
    </row>
    <row r="235">
      <c r="A235" s="35"/>
      <c r="B235" s="39"/>
      <c r="C235" s="39"/>
      <c r="D235" s="39"/>
    </row>
    <row r="236">
      <c r="A236" s="35"/>
      <c r="B236" s="39"/>
      <c r="C236" s="39"/>
      <c r="D236" s="39"/>
    </row>
    <row r="237">
      <c r="A237" s="35"/>
      <c r="B237" s="39"/>
      <c r="C237" s="39"/>
      <c r="D237" s="39"/>
    </row>
    <row r="238">
      <c r="A238" s="35"/>
      <c r="B238" s="39"/>
      <c r="C238" s="39"/>
      <c r="D238" s="39"/>
    </row>
    <row r="239">
      <c r="A239" s="35"/>
      <c r="B239" s="39"/>
      <c r="C239" s="39"/>
      <c r="D239" s="39"/>
    </row>
    <row r="240">
      <c r="A240" s="35"/>
      <c r="B240" s="39"/>
      <c r="C240" s="39"/>
      <c r="D240" s="39"/>
    </row>
    <row r="241">
      <c r="A241" s="35"/>
      <c r="B241" s="39"/>
      <c r="C241" s="39"/>
      <c r="D241" s="39"/>
    </row>
    <row r="242">
      <c r="A242" s="35"/>
      <c r="B242" s="39"/>
      <c r="C242" s="39"/>
      <c r="D242" s="39"/>
    </row>
    <row r="243">
      <c r="A243" s="35"/>
      <c r="B243" s="39"/>
      <c r="C243" s="39"/>
      <c r="D243" s="39"/>
    </row>
    <row r="244">
      <c r="A244" s="35"/>
      <c r="B244" s="39"/>
      <c r="C244" s="39"/>
      <c r="D244" s="39"/>
    </row>
    <row r="245">
      <c r="A245" s="35"/>
      <c r="B245" s="39"/>
      <c r="C245" s="39"/>
      <c r="D245" s="39"/>
    </row>
    <row r="246">
      <c r="A246" s="35"/>
      <c r="B246" s="39"/>
      <c r="C246" s="39"/>
      <c r="D246" s="39"/>
    </row>
    <row r="247">
      <c r="A247" s="35"/>
      <c r="B247" s="39"/>
      <c r="C247" s="39"/>
      <c r="D247" s="39"/>
    </row>
    <row r="248">
      <c r="A248" s="35"/>
      <c r="B248" s="39"/>
      <c r="C248" s="39"/>
      <c r="D248" s="39"/>
    </row>
    <row r="249">
      <c r="A249" s="35"/>
      <c r="B249" s="39"/>
      <c r="C249" s="39"/>
      <c r="D249" s="39"/>
    </row>
    <row r="250">
      <c r="A250" s="35"/>
      <c r="B250" s="39"/>
      <c r="C250" s="39"/>
      <c r="D250" s="39"/>
    </row>
    <row r="251">
      <c r="A251" s="35"/>
      <c r="B251" s="39"/>
      <c r="C251" s="39"/>
      <c r="D251" s="39"/>
    </row>
    <row r="252">
      <c r="A252" s="35"/>
      <c r="B252" s="39"/>
      <c r="C252" s="39"/>
      <c r="D252" s="39"/>
    </row>
    <row r="253">
      <c r="A253" s="35"/>
      <c r="B253" s="39"/>
      <c r="C253" s="39"/>
      <c r="D253" s="39"/>
    </row>
    <row r="254">
      <c r="A254" s="35"/>
      <c r="B254" s="39"/>
      <c r="C254" s="39"/>
      <c r="D254" s="39"/>
    </row>
    <row r="255">
      <c r="A255" s="35"/>
      <c r="B255" s="39"/>
      <c r="C255" s="39"/>
      <c r="D255" s="39"/>
    </row>
    <row r="256">
      <c r="A256" s="35"/>
      <c r="B256" s="39"/>
      <c r="C256" s="39"/>
      <c r="D256" s="39"/>
    </row>
    <row r="257">
      <c r="A257" s="35"/>
      <c r="B257" s="39"/>
      <c r="C257" s="39"/>
      <c r="D257" s="39"/>
    </row>
    <row r="258">
      <c r="A258" s="35"/>
      <c r="B258" s="39"/>
      <c r="C258" s="39"/>
      <c r="D258" s="39"/>
    </row>
    <row r="259">
      <c r="A259" s="35"/>
      <c r="B259" s="39"/>
      <c r="C259" s="39"/>
      <c r="D259" s="39"/>
    </row>
    <row r="260">
      <c r="A260" s="35"/>
      <c r="B260" s="39"/>
      <c r="C260" s="39"/>
      <c r="D260" s="39"/>
    </row>
    <row r="261">
      <c r="A261" s="35"/>
      <c r="B261" s="39"/>
      <c r="C261" s="39"/>
      <c r="D261" s="39"/>
    </row>
    <row r="262">
      <c r="A262" s="35"/>
      <c r="B262" s="39"/>
      <c r="C262" s="39"/>
      <c r="D262" s="39"/>
    </row>
    <row r="263">
      <c r="A263" s="35"/>
      <c r="B263" s="39"/>
      <c r="C263" s="39"/>
      <c r="D263" s="39"/>
    </row>
    <row r="264">
      <c r="A264" s="35"/>
      <c r="B264" s="39"/>
      <c r="C264" s="39"/>
      <c r="D264" s="39"/>
    </row>
    <row r="265">
      <c r="A265" s="35"/>
      <c r="B265" s="39"/>
      <c r="C265" s="39"/>
      <c r="D265" s="39"/>
    </row>
    <row r="266">
      <c r="A266" s="35"/>
      <c r="B266" s="39"/>
      <c r="C266" s="39"/>
      <c r="D266" s="39"/>
    </row>
    <row r="267">
      <c r="A267" s="35"/>
      <c r="B267" s="39"/>
      <c r="C267" s="39"/>
      <c r="D267" s="39"/>
    </row>
    <row r="268">
      <c r="A268" s="35"/>
      <c r="B268" s="39"/>
      <c r="C268" s="39"/>
      <c r="D268" s="39"/>
    </row>
    <row r="269">
      <c r="A269" s="35"/>
      <c r="B269" s="39"/>
      <c r="C269" s="39"/>
      <c r="D269" s="39"/>
    </row>
    <row r="270">
      <c r="A270" s="35"/>
      <c r="B270" s="39"/>
      <c r="C270" s="39"/>
      <c r="D270" s="39"/>
    </row>
    <row r="271">
      <c r="A271" s="35"/>
      <c r="B271" s="39"/>
      <c r="C271" s="39"/>
      <c r="D271" s="39"/>
    </row>
    <row r="272">
      <c r="A272" s="35"/>
      <c r="B272" s="39"/>
      <c r="C272" s="39"/>
      <c r="D272" s="39"/>
    </row>
    <row r="273">
      <c r="A273" s="35"/>
      <c r="B273" s="39"/>
      <c r="C273" s="39"/>
      <c r="D273" s="39"/>
    </row>
    <row r="274">
      <c r="A274" s="35"/>
      <c r="B274" s="39"/>
      <c r="C274" s="39"/>
      <c r="D274" s="39"/>
    </row>
    <row r="275">
      <c r="A275" s="35"/>
      <c r="B275" s="39"/>
      <c r="C275" s="39"/>
      <c r="D275" s="39"/>
    </row>
    <row r="276">
      <c r="A276" s="35"/>
      <c r="B276" s="39"/>
      <c r="C276" s="39"/>
      <c r="D276" s="39"/>
    </row>
    <row r="277">
      <c r="A277" s="35"/>
      <c r="B277" s="39"/>
      <c r="C277" s="39"/>
      <c r="D277" s="39"/>
    </row>
    <row r="278">
      <c r="A278" s="35"/>
      <c r="B278" s="39"/>
      <c r="C278" s="39"/>
      <c r="D278" s="39"/>
    </row>
    <row r="279">
      <c r="A279" s="35"/>
      <c r="B279" s="39"/>
      <c r="C279" s="39"/>
      <c r="D279" s="39"/>
    </row>
    <row r="280">
      <c r="A280" s="35"/>
      <c r="B280" s="39"/>
      <c r="C280" s="39"/>
      <c r="D280" s="39"/>
    </row>
    <row r="281">
      <c r="A281" s="35"/>
      <c r="B281" s="39"/>
      <c r="C281" s="39"/>
      <c r="D281" s="39"/>
    </row>
    <row r="282">
      <c r="A282" s="35"/>
      <c r="B282" s="39"/>
      <c r="C282" s="39"/>
      <c r="D282" s="39"/>
    </row>
    <row r="283">
      <c r="A283" s="35"/>
      <c r="B283" s="39"/>
      <c r="C283" s="39"/>
      <c r="D283" s="39"/>
    </row>
    <row r="284">
      <c r="A284" s="35"/>
      <c r="B284" s="39"/>
      <c r="C284" s="39"/>
      <c r="D284" s="39"/>
    </row>
    <row r="285">
      <c r="A285" s="35"/>
      <c r="B285" s="39"/>
      <c r="C285" s="39"/>
      <c r="D285" s="39"/>
    </row>
    <row r="286">
      <c r="A286" s="35"/>
      <c r="B286" s="39"/>
      <c r="C286" s="39"/>
      <c r="D286" s="39"/>
    </row>
    <row r="287">
      <c r="A287" s="35"/>
      <c r="B287" s="39"/>
      <c r="C287" s="39"/>
      <c r="D287" s="39"/>
    </row>
    <row r="288">
      <c r="A288" s="35"/>
      <c r="B288" s="39"/>
      <c r="C288" s="39"/>
      <c r="D288" s="39"/>
    </row>
    <row r="289">
      <c r="A289" s="35"/>
      <c r="B289" s="39"/>
      <c r="C289" s="39"/>
      <c r="D289" s="39"/>
    </row>
    <row r="290">
      <c r="A290" s="35"/>
      <c r="B290" s="39"/>
      <c r="C290" s="39"/>
      <c r="D290" s="39"/>
    </row>
    <row r="291">
      <c r="A291" s="35"/>
      <c r="B291" s="39"/>
      <c r="C291" s="39"/>
      <c r="D291" s="39"/>
    </row>
    <row r="292">
      <c r="A292" s="35"/>
      <c r="B292" s="39"/>
      <c r="C292" s="39"/>
      <c r="D292" s="39"/>
    </row>
    <row r="293">
      <c r="A293" s="35"/>
      <c r="B293" s="39"/>
      <c r="C293" s="39"/>
      <c r="D293" s="39"/>
    </row>
    <row r="294">
      <c r="A294" s="35"/>
      <c r="B294" s="39"/>
      <c r="C294" s="39"/>
      <c r="D294" s="39"/>
    </row>
    <row r="295">
      <c r="A295" s="35"/>
      <c r="B295" s="39"/>
      <c r="C295" s="39"/>
      <c r="D295" s="39"/>
    </row>
    <row r="296">
      <c r="A296" s="35"/>
      <c r="B296" s="39"/>
      <c r="C296" s="39"/>
      <c r="D296" s="39"/>
    </row>
    <row r="297">
      <c r="A297" s="35"/>
      <c r="B297" s="39"/>
      <c r="C297" s="39"/>
      <c r="D297" s="39"/>
    </row>
    <row r="298">
      <c r="A298" s="35"/>
      <c r="B298" s="39"/>
      <c r="C298" s="39"/>
      <c r="D298" s="39"/>
    </row>
    <row r="299">
      <c r="A299" s="35"/>
      <c r="B299" s="39"/>
      <c r="C299" s="39"/>
      <c r="D299" s="39"/>
    </row>
    <row r="300">
      <c r="A300" s="35"/>
      <c r="B300" s="39"/>
      <c r="C300" s="39"/>
      <c r="D300" s="39"/>
    </row>
    <row r="301">
      <c r="A301" s="35"/>
      <c r="B301" s="39"/>
      <c r="C301" s="39"/>
      <c r="D301" s="39"/>
    </row>
    <row r="302">
      <c r="A302" s="35"/>
      <c r="B302" s="39"/>
      <c r="C302" s="39"/>
      <c r="D302" s="39"/>
    </row>
    <row r="303">
      <c r="A303" s="35"/>
      <c r="B303" s="39"/>
      <c r="C303" s="39"/>
      <c r="D303" s="39"/>
    </row>
    <row r="304">
      <c r="A304" s="35"/>
      <c r="B304" s="39"/>
      <c r="C304" s="39"/>
      <c r="D304" s="39"/>
    </row>
    <row r="305">
      <c r="A305" s="35"/>
      <c r="B305" s="39"/>
      <c r="C305" s="39"/>
      <c r="D305" s="39"/>
    </row>
    <row r="306">
      <c r="A306" s="35"/>
      <c r="B306" s="39"/>
      <c r="C306" s="39"/>
      <c r="D306" s="39"/>
    </row>
    <row r="307">
      <c r="A307" s="35"/>
      <c r="B307" s="39"/>
      <c r="C307" s="39"/>
      <c r="D307" s="39"/>
    </row>
    <row r="308">
      <c r="A308" s="35"/>
      <c r="B308" s="39"/>
      <c r="C308" s="39"/>
      <c r="D308" s="39"/>
    </row>
    <row r="309">
      <c r="A309" s="35"/>
      <c r="B309" s="39"/>
      <c r="C309" s="39"/>
      <c r="D309" s="39"/>
    </row>
    <row r="310">
      <c r="A310" s="35"/>
      <c r="B310" s="39"/>
      <c r="C310" s="39"/>
      <c r="D310" s="39"/>
    </row>
    <row r="311">
      <c r="A311" s="35"/>
      <c r="B311" s="39"/>
      <c r="C311" s="39"/>
      <c r="D311" s="39"/>
    </row>
    <row r="312">
      <c r="A312" s="35"/>
      <c r="B312" s="39"/>
      <c r="C312" s="39"/>
      <c r="D312" s="39"/>
    </row>
    <row r="313">
      <c r="A313" s="35"/>
      <c r="B313" s="39"/>
      <c r="C313" s="39"/>
      <c r="D313" s="39"/>
    </row>
    <row r="314">
      <c r="A314" s="35"/>
      <c r="B314" s="39"/>
      <c r="C314" s="39"/>
      <c r="D314" s="39"/>
    </row>
    <row r="315">
      <c r="A315" s="35"/>
      <c r="B315" s="39"/>
      <c r="C315" s="39"/>
      <c r="D315" s="39"/>
    </row>
    <row r="316">
      <c r="A316" s="35"/>
      <c r="B316" s="39"/>
      <c r="C316" s="39"/>
      <c r="D316" s="39"/>
    </row>
    <row r="317">
      <c r="A317" s="35"/>
      <c r="B317" s="39"/>
      <c r="C317" s="39"/>
      <c r="D317" s="39"/>
    </row>
    <row r="318">
      <c r="A318" s="35"/>
      <c r="B318" s="39"/>
      <c r="C318" s="39"/>
      <c r="D318" s="39"/>
    </row>
    <row r="319">
      <c r="A319" s="35"/>
      <c r="B319" s="39"/>
      <c r="C319" s="39"/>
      <c r="D319" s="39"/>
    </row>
    <row r="320">
      <c r="A320" s="35"/>
      <c r="B320" s="39"/>
      <c r="C320" s="39"/>
      <c r="D320" s="39"/>
    </row>
    <row r="321">
      <c r="A321" s="35"/>
      <c r="B321" s="39"/>
      <c r="C321" s="39"/>
      <c r="D321" s="39"/>
    </row>
    <row r="322">
      <c r="A322" s="35"/>
      <c r="B322" s="39"/>
      <c r="C322" s="39"/>
      <c r="D322" s="39"/>
    </row>
    <row r="323">
      <c r="A323" s="35"/>
      <c r="B323" s="39"/>
      <c r="C323" s="39"/>
      <c r="D323" s="39"/>
    </row>
    <row r="324">
      <c r="A324" s="35"/>
      <c r="B324" s="39"/>
      <c r="C324" s="39"/>
      <c r="D324" s="39"/>
    </row>
    <row r="325">
      <c r="A325" s="35"/>
      <c r="B325" s="39"/>
      <c r="C325" s="39"/>
      <c r="D325" s="39"/>
    </row>
    <row r="326">
      <c r="A326" s="35"/>
      <c r="B326" s="39"/>
      <c r="C326" s="39"/>
      <c r="D326" s="39"/>
    </row>
    <row r="327">
      <c r="A327" s="35"/>
      <c r="B327" s="39"/>
      <c r="C327" s="39"/>
      <c r="D327" s="39"/>
    </row>
    <row r="328">
      <c r="A328" s="35"/>
      <c r="B328" s="39"/>
      <c r="C328" s="39"/>
      <c r="D328" s="39"/>
    </row>
    <row r="329">
      <c r="A329" s="35"/>
      <c r="B329" s="39"/>
      <c r="C329" s="39"/>
      <c r="D329" s="39"/>
    </row>
    <row r="330">
      <c r="A330" s="35"/>
      <c r="B330" s="39"/>
      <c r="C330" s="39"/>
      <c r="D330" s="39"/>
    </row>
    <row r="331">
      <c r="A331" s="35"/>
      <c r="B331" s="39"/>
      <c r="C331" s="39"/>
      <c r="D331" s="39"/>
    </row>
    <row r="332">
      <c r="A332" s="35"/>
      <c r="B332" s="39"/>
      <c r="C332" s="39"/>
      <c r="D332" s="39"/>
    </row>
    <row r="333">
      <c r="A333" s="35"/>
      <c r="B333" s="39"/>
      <c r="C333" s="39"/>
      <c r="D333" s="39"/>
    </row>
    <row r="334">
      <c r="A334" s="35"/>
      <c r="B334" s="39"/>
      <c r="C334" s="39"/>
      <c r="D334" s="39"/>
    </row>
    <row r="335">
      <c r="A335" s="35"/>
      <c r="B335" s="39"/>
      <c r="C335" s="39"/>
      <c r="D335" s="39"/>
    </row>
    <row r="336">
      <c r="A336" s="35"/>
      <c r="B336" s="39"/>
      <c r="C336" s="39"/>
      <c r="D336" s="39"/>
    </row>
    <row r="337">
      <c r="A337" s="35"/>
      <c r="B337" s="39"/>
      <c r="C337" s="39"/>
      <c r="D337" s="39"/>
    </row>
    <row r="338">
      <c r="A338" s="35"/>
      <c r="B338" s="39"/>
      <c r="C338" s="39"/>
      <c r="D338" s="39"/>
    </row>
    <row r="339">
      <c r="A339" s="35"/>
      <c r="B339" s="39"/>
      <c r="C339" s="39"/>
      <c r="D339" s="39"/>
    </row>
    <row r="340">
      <c r="A340" s="35"/>
      <c r="B340" s="39"/>
      <c r="C340" s="39"/>
      <c r="D340" s="39"/>
    </row>
    <row r="341">
      <c r="A341" s="35"/>
      <c r="B341" s="39"/>
      <c r="C341" s="39"/>
      <c r="D341" s="39"/>
    </row>
    <row r="342">
      <c r="A342" s="35"/>
      <c r="B342" s="39"/>
      <c r="C342" s="39"/>
      <c r="D342" s="39"/>
    </row>
    <row r="343">
      <c r="A343" s="35"/>
      <c r="B343" s="39"/>
      <c r="C343" s="39"/>
      <c r="D343" s="39"/>
    </row>
    <row r="344">
      <c r="A344" s="35"/>
      <c r="B344" s="39"/>
      <c r="C344" s="39"/>
      <c r="D344" s="39"/>
    </row>
    <row r="345">
      <c r="A345" s="35"/>
      <c r="B345" s="39"/>
      <c r="C345" s="39"/>
      <c r="D345" s="39"/>
    </row>
    <row r="346">
      <c r="A346" s="35"/>
      <c r="B346" s="39"/>
      <c r="C346" s="39"/>
      <c r="D346" s="39"/>
    </row>
    <row r="347">
      <c r="A347" s="35"/>
      <c r="B347" s="39"/>
      <c r="C347" s="39"/>
      <c r="D347" s="39"/>
    </row>
    <row r="348">
      <c r="A348" s="35"/>
      <c r="B348" s="39"/>
      <c r="C348" s="39"/>
      <c r="D348" s="39"/>
    </row>
    <row r="349">
      <c r="A349" s="35"/>
      <c r="B349" s="39"/>
      <c r="C349" s="39"/>
      <c r="D349" s="39"/>
    </row>
    <row r="350">
      <c r="A350" s="35"/>
      <c r="B350" s="39"/>
      <c r="C350" s="39"/>
      <c r="D350" s="39"/>
    </row>
    <row r="351">
      <c r="A351" s="35"/>
      <c r="B351" s="39"/>
      <c r="C351" s="39"/>
      <c r="D351" s="39"/>
    </row>
    <row r="352">
      <c r="A352" s="35"/>
      <c r="B352" s="39"/>
      <c r="C352" s="39"/>
      <c r="D352" s="39"/>
    </row>
    <row r="353">
      <c r="A353" s="35"/>
      <c r="B353" s="39"/>
      <c r="C353" s="39"/>
      <c r="D353" s="39"/>
    </row>
    <row r="354">
      <c r="A354" s="35"/>
      <c r="B354" s="39"/>
      <c r="C354" s="39"/>
      <c r="D354" s="39"/>
    </row>
    <row r="355">
      <c r="A355" s="35"/>
      <c r="B355" s="39"/>
      <c r="C355" s="39"/>
      <c r="D355" s="39"/>
    </row>
    <row r="356">
      <c r="A356" s="35"/>
      <c r="B356" s="39"/>
      <c r="C356" s="39"/>
      <c r="D356" s="39"/>
    </row>
    <row r="357">
      <c r="A357" s="35"/>
      <c r="B357" s="39"/>
      <c r="C357" s="39"/>
      <c r="D357" s="39"/>
    </row>
    <row r="358">
      <c r="A358" s="35"/>
      <c r="B358" s="39"/>
      <c r="C358" s="39"/>
      <c r="D358" s="39"/>
    </row>
    <row r="359">
      <c r="A359" s="35"/>
      <c r="B359" s="39"/>
      <c r="C359" s="39"/>
      <c r="D359" s="39"/>
    </row>
    <row r="360">
      <c r="A360" s="35"/>
      <c r="B360" s="39"/>
      <c r="C360" s="39"/>
      <c r="D360" s="39"/>
    </row>
    <row r="361">
      <c r="A361" s="35"/>
      <c r="B361" s="39"/>
      <c r="C361" s="39"/>
      <c r="D361" s="39"/>
    </row>
    <row r="362">
      <c r="A362" s="35"/>
      <c r="B362" s="39"/>
      <c r="C362" s="39"/>
      <c r="D362" s="39"/>
    </row>
    <row r="363">
      <c r="A363" s="35"/>
      <c r="B363" s="39"/>
      <c r="C363" s="39"/>
      <c r="D363" s="39"/>
    </row>
    <row r="364">
      <c r="A364" s="35"/>
      <c r="B364" s="39"/>
      <c r="C364" s="39"/>
      <c r="D364" s="39"/>
    </row>
    <row r="365">
      <c r="A365" s="35"/>
      <c r="B365" s="39"/>
      <c r="C365" s="39"/>
      <c r="D365" s="39"/>
    </row>
    <row r="366">
      <c r="A366" s="35"/>
      <c r="B366" s="39"/>
      <c r="C366" s="39"/>
      <c r="D366" s="39"/>
    </row>
    <row r="367">
      <c r="A367" s="35"/>
      <c r="B367" s="39"/>
      <c r="C367" s="39"/>
      <c r="D367" s="39"/>
    </row>
    <row r="368">
      <c r="A368" s="35"/>
      <c r="B368" s="39"/>
      <c r="C368" s="39"/>
      <c r="D368" s="39"/>
    </row>
    <row r="369">
      <c r="A369" s="35"/>
      <c r="B369" s="39"/>
      <c r="C369" s="39"/>
      <c r="D369" s="39"/>
    </row>
    <row r="370">
      <c r="A370" s="35"/>
      <c r="B370" s="39"/>
      <c r="C370" s="39"/>
      <c r="D370" s="39"/>
    </row>
    <row r="371">
      <c r="A371" s="35"/>
      <c r="B371" s="39"/>
      <c r="C371" s="39"/>
      <c r="D371" s="39"/>
    </row>
    <row r="372">
      <c r="A372" s="35"/>
      <c r="B372" s="39"/>
      <c r="C372" s="39"/>
      <c r="D372" s="39"/>
    </row>
    <row r="373">
      <c r="A373" s="35"/>
      <c r="B373" s="39"/>
      <c r="C373" s="39"/>
      <c r="D373" s="39"/>
    </row>
    <row r="374">
      <c r="A374" s="35"/>
      <c r="B374" s="39"/>
      <c r="C374" s="39"/>
      <c r="D374" s="39"/>
    </row>
    <row r="375">
      <c r="A375" s="35"/>
      <c r="B375" s="39"/>
      <c r="C375" s="39"/>
      <c r="D375" s="39"/>
    </row>
    <row r="376">
      <c r="A376" s="35"/>
      <c r="B376" s="39"/>
      <c r="C376" s="39"/>
      <c r="D376" s="39"/>
    </row>
    <row r="377">
      <c r="A377" s="35"/>
      <c r="B377" s="39"/>
      <c r="C377" s="39"/>
      <c r="D377" s="39"/>
    </row>
    <row r="378">
      <c r="A378" s="35"/>
      <c r="B378" s="39"/>
      <c r="C378" s="39"/>
      <c r="D378" s="39"/>
    </row>
    <row r="379">
      <c r="A379" s="35"/>
      <c r="B379" s="39"/>
      <c r="C379" s="39"/>
      <c r="D379" s="39"/>
    </row>
    <row r="380">
      <c r="A380" s="35"/>
      <c r="B380" s="39"/>
      <c r="C380" s="39"/>
      <c r="D380" s="39"/>
    </row>
    <row r="381">
      <c r="A381" s="35"/>
      <c r="B381" s="39"/>
      <c r="C381" s="39"/>
      <c r="D381" s="39"/>
    </row>
    <row r="382">
      <c r="A382" s="35"/>
      <c r="B382" s="39"/>
      <c r="C382" s="39"/>
      <c r="D382" s="39"/>
    </row>
    <row r="383">
      <c r="A383" s="35"/>
      <c r="B383" s="39"/>
      <c r="C383" s="39"/>
      <c r="D383" s="39"/>
    </row>
    <row r="384">
      <c r="A384" s="35"/>
      <c r="B384" s="39"/>
      <c r="C384" s="39"/>
      <c r="D384" s="39"/>
    </row>
    <row r="385">
      <c r="A385" s="35"/>
      <c r="B385" s="39"/>
      <c r="C385" s="39"/>
      <c r="D385" s="39"/>
    </row>
    <row r="386">
      <c r="A386" s="35"/>
      <c r="B386" s="39"/>
      <c r="C386" s="39"/>
      <c r="D386" s="39"/>
    </row>
    <row r="387">
      <c r="A387" s="35"/>
      <c r="B387" s="39"/>
      <c r="C387" s="39"/>
      <c r="D387" s="39"/>
    </row>
    <row r="388">
      <c r="A388" s="35"/>
      <c r="B388" s="39"/>
      <c r="C388" s="39"/>
      <c r="D388" s="39"/>
    </row>
    <row r="389">
      <c r="A389" s="35"/>
      <c r="B389" s="39"/>
      <c r="C389" s="39"/>
      <c r="D389" s="39"/>
    </row>
    <row r="390">
      <c r="A390" s="35"/>
      <c r="B390" s="39"/>
      <c r="C390" s="39"/>
      <c r="D390" s="39"/>
    </row>
    <row r="391">
      <c r="A391" s="35"/>
      <c r="B391" s="39"/>
      <c r="C391" s="39"/>
      <c r="D391" s="39"/>
    </row>
    <row r="392">
      <c r="A392" s="35"/>
      <c r="B392" s="39"/>
      <c r="C392" s="39"/>
      <c r="D392" s="39"/>
    </row>
    <row r="393">
      <c r="A393" s="35"/>
      <c r="B393" s="39"/>
      <c r="C393" s="39"/>
      <c r="D393" s="39"/>
    </row>
    <row r="394">
      <c r="A394" s="35"/>
      <c r="B394" s="39"/>
      <c r="C394" s="39"/>
      <c r="D394" s="39"/>
    </row>
    <row r="395">
      <c r="A395" s="35"/>
      <c r="B395" s="39"/>
      <c r="C395" s="39"/>
      <c r="D395" s="39"/>
    </row>
    <row r="396">
      <c r="A396" s="35"/>
      <c r="B396" s="39"/>
      <c r="C396" s="39"/>
      <c r="D396" s="39"/>
    </row>
    <row r="397">
      <c r="A397" s="35"/>
      <c r="B397" s="39"/>
      <c r="C397" s="39"/>
      <c r="D397" s="39"/>
    </row>
    <row r="398">
      <c r="A398" s="35"/>
      <c r="B398" s="39"/>
      <c r="C398" s="39"/>
      <c r="D398" s="39"/>
    </row>
    <row r="399">
      <c r="A399" s="35"/>
      <c r="B399" s="39"/>
      <c r="C399" s="39"/>
      <c r="D399" s="39"/>
    </row>
    <row r="400">
      <c r="A400" s="35"/>
      <c r="B400" s="39"/>
      <c r="C400" s="39"/>
      <c r="D400" s="39"/>
    </row>
    <row r="401">
      <c r="A401" s="35"/>
      <c r="B401" s="39"/>
      <c r="C401" s="39"/>
      <c r="D401" s="39"/>
    </row>
    <row r="402">
      <c r="A402" s="35"/>
      <c r="B402" s="39"/>
      <c r="C402" s="39"/>
      <c r="D402" s="39"/>
    </row>
    <row r="403">
      <c r="A403" s="35"/>
      <c r="B403" s="39"/>
      <c r="C403" s="39"/>
      <c r="D403" s="39"/>
    </row>
    <row r="404">
      <c r="A404" s="35"/>
      <c r="B404" s="39"/>
      <c r="C404" s="39"/>
      <c r="D404" s="39"/>
    </row>
    <row r="405">
      <c r="A405" s="35"/>
      <c r="B405" s="39"/>
      <c r="C405" s="39"/>
      <c r="D405" s="39"/>
    </row>
    <row r="406">
      <c r="A406" s="35"/>
      <c r="B406" s="39"/>
      <c r="C406" s="39"/>
      <c r="D406" s="39"/>
    </row>
    <row r="407">
      <c r="A407" s="35"/>
      <c r="B407" s="39"/>
      <c r="C407" s="39"/>
      <c r="D407" s="39"/>
    </row>
    <row r="408">
      <c r="A408" s="35"/>
      <c r="B408" s="39"/>
      <c r="C408" s="39"/>
      <c r="D408" s="39"/>
    </row>
    <row r="409">
      <c r="A409" s="35"/>
      <c r="B409" s="39"/>
      <c r="C409" s="39"/>
      <c r="D409" s="39"/>
    </row>
    <row r="410">
      <c r="A410" s="35"/>
      <c r="B410" s="39"/>
      <c r="C410" s="39"/>
      <c r="D410" s="39"/>
    </row>
    <row r="411">
      <c r="A411" s="35"/>
      <c r="B411" s="39"/>
      <c r="C411" s="39"/>
      <c r="D411" s="39"/>
    </row>
    <row r="412">
      <c r="A412" s="35"/>
      <c r="B412" s="39"/>
      <c r="C412" s="39"/>
      <c r="D412" s="39"/>
    </row>
    <row r="413">
      <c r="A413" s="35"/>
      <c r="B413" s="39"/>
      <c r="C413" s="39"/>
      <c r="D413" s="39"/>
    </row>
    <row r="414">
      <c r="A414" s="35"/>
      <c r="B414" s="39"/>
      <c r="C414" s="39"/>
      <c r="D414" s="39"/>
    </row>
    <row r="415">
      <c r="A415" s="35"/>
      <c r="B415" s="39"/>
      <c r="C415" s="39"/>
      <c r="D415" s="39"/>
    </row>
    <row r="416">
      <c r="A416" s="35"/>
      <c r="B416" s="39"/>
      <c r="C416" s="39"/>
      <c r="D416" s="39"/>
    </row>
    <row r="417">
      <c r="A417" s="35"/>
      <c r="B417" s="39"/>
      <c r="C417" s="39"/>
      <c r="D417" s="39"/>
    </row>
    <row r="418">
      <c r="A418" s="35"/>
      <c r="B418" s="39"/>
      <c r="C418" s="39"/>
      <c r="D418" s="39"/>
    </row>
    <row r="419">
      <c r="A419" s="35"/>
      <c r="B419" s="39"/>
      <c r="C419" s="39"/>
      <c r="D419" s="39"/>
    </row>
    <row r="420">
      <c r="A420" s="35"/>
      <c r="B420" s="39"/>
      <c r="C420" s="39"/>
      <c r="D420" s="39"/>
    </row>
    <row r="421">
      <c r="A421" s="35"/>
      <c r="B421" s="39"/>
      <c r="C421" s="39"/>
      <c r="D421" s="39"/>
    </row>
    <row r="422">
      <c r="A422" s="35"/>
      <c r="B422" s="39"/>
      <c r="C422" s="39"/>
      <c r="D422" s="39"/>
    </row>
    <row r="423">
      <c r="A423" s="35"/>
      <c r="B423" s="39"/>
      <c r="C423" s="39"/>
      <c r="D423" s="39"/>
    </row>
    <row r="424">
      <c r="A424" s="35"/>
      <c r="B424" s="39"/>
      <c r="C424" s="39"/>
      <c r="D424" s="39"/>
    </row>
    <row r="425">
      <c r="A425" s="35"/>
      <c r="B425" s="39"/>
      <c r="C425" s="39"/>
      <c r="D425" s="39"/>
    </row>
    <row r="426">
      <c r="A426" s="35"/>
      <c r="B426" s="39"/>
      <c r="C426" s="39"/>
      <c r="D426" s="39"/>
    </row>
    <row r="427">
      <c r="A427" s="35"/>
      <c r="B427" s="39"/>
      <c r="C427" s="39"/>
      <c r="D427" s="39"/>
    </row>
    <row r="428">
      <c r="A428" s="35"/>
      <c r="B428" s="39"/>
      <c r="C428" s="39"/>
      <c r="D428" s="39"/>
    </row>
    <row r="429">
      <c r="A429" s="35"/>
      <c r="B429" s="39"/>
      <c r="C429" s="39"/>
      <c r="D429" s="39"/>
    </row>
    <row r="430">
      <c r="A430" s="35"/>
      <c r="B430" s="39"/>
      <c r="C430" s="39"/>
      <c r="D430" s="39"/>
    </row>
    <row r="431">
      <c r="A431" s="35"/>
      <c r="B431" s="39"/>
      <c r="C431" s="39"/>
      <c r="D431" s="39"/>
    </row>
    <row r="432">
      <c r="A432" s="35"/>
      <c r="B432" s="39"/>
      <c r="C432" s="39"/>
      <c r="D432" s="39"/>
    </row>
    <row r="433">
      <c r="A433" s="35"/>
      <c r="B433" s="39"/>
      <c r="C433" s="39"/>
      <c r="D433" s="39"/>
    </row>
    <row r="434">
      <c r="A434" s="35"/>
      <c r="B434" s="39"/>
      <c r="C434" s="39"/>
      <c r="D434" s="39"/>
    </row>
    <row r="435">
      <c r="A435" s="35"/>
      <c r="B435" s="39"/>
      <c r="C435" s="39"/>
      <c r="D435" s="39"/>
    </row>
    <row r="436">
      <c r="A436" s="35"/>
      <c r="B436" s="39"/>
      <c r="C436" s="39"/>
      <c r="D436" s="39"/>
    </row>
    <row r="437">
      <c r="A437" s="35"/>
      <c r="B437" s="39"/>
      <c r="C437" s="39"/>
      <c r="D437" s="39"/>
    </row>
    <row r="438">
      <c r="A438" s="35"/>
      <c r="B438" s="39"/>
      <c r="C438" s="39"/>
      <c r="D438" s="39"/>
    </row>
    <row r="439">
      <c r="A439" s="35"/>
      <c r="B439" s="39"/>
      <c r="C439" s="39"/>
      <c r="D439" s="39"/>
    </row>
    <row r="440">
      <c r="A440" s="35"/>
      <c r="B440" s="39"/>
      <c r="C440" s="39"/>
      <c r="D440" s="39"/>
    </row>
    <row r="441">
      <c r="A441" s="35"/>
      <c r="B441" s="39"/>
      <c r="C441" s="39"/>
      <c r="D441" s="39"/>
    </row>
    <row r="442">
      <c r="A442" s="35"/>
      <c r="B442" s="39"/>
      <c r="C442" s="39"/>
      <c r="D442" s="39"/>
    </row>
    <row r="443">
      <c r="A443" s="35"/>
      <c r="B443" s="39"/>
      <c r="C443" s="39"/>
      <c r="D443" s="39"/>
    </row>
    <row r="444">
      <c r="A444" s="35"/>
      <c r="B444" s="39"/>
      <c r="C444" s="39"/>
      <c r="D444" s="39"/>
    </row>
    <row r="445">
      <c r="A445" s="35"/>
      <c r="B445" s="39"/>
      <c r="C445" s="39"/>
      <c r="D445" s="39"/>
    </row>
    <row r="446">
      <c r="A446" s="35"/>
      <c r="B446" s="39"/>
      <c r="C446" s="39"/>
      <c r="D446" s="39"/>
    </row>
    <row r="447">
      <c r="A447" s="35"/>
      <c r="B447" s="39"/>
      <c r="C447" s="39"/>
      <c r="D447" s="39"/>
    </row>
    <row r="448">
      <c r="A448" s="35"/>
      <c r="B448" s="39"/>
      <c r="C448" s="39"/>
      <c r="D448" s="39"/>
    </row>
    <row r="449">
      <c r="A449" s="35"/>
      <c r="B449" s="39"/>
      <c r="C449" s="39"/>
      <c r="D449" s="39"/>
    </row>
    <row r="450">
      <c r="A450" s="35"/>
      <c r="B450" s="39"/>
      <c r="C450" s="39"/>
      <c r="D450" s="39"/>
    </row>
    <row r="451">
      <c r="A451" s="35"/>
      <c r="B451" s="39"/>
      <c r="C451" s="39"/>
      <c r="D451" s="39"/>
    </row>
    <row r="452">
      <c r="A452" s="35"/>
      <c r="B452" s="39"/>
      <c r="C452" s="39"/>
      <c r="D452" s="39"/>
    </row>
    <row r="453">
      <c r="A453" s="35"/>
      <c r="B453" s="39"/>
      <c r="C453" s="39"/>
      <c r="D453" s="39"/>
    </row>
    <row r="454">
      <c r="A454" s="35"/>
      <c r="B454" s="39"/>
      <c r="C454" s="39"/>
      <c r="D454" s="39"/>
    </row>
    <row r="455">
      <c r="A455" s="35"/>
      <c r="B455" s="39"/>
      <c r="C455" s="39"/>
      <c r="D455" s="39"/>
    </row>
    <row r="456">
      <c r="A456" s="35"/>
      <c r="B456" s="39"/>
      <c r="C456" s="39"/>
      <c r="D456" s="39"/>
    </row>
    <row r="457">
      <c r="A457" s="35"/>
      <c r="B457" s="39"/>
      <c r="C457" s="39"/>
      <c r="D457" s="39"/>
    </row>
    <row r="458">
      <c r="A458" s="35"/>
      <c r="B458" s="39"/>
      <c r="C458" s="39"/>
      <c r="D458" s="39"/>
    </row>
    <row r="459">
      <c r="A459" s="35"/>
      <c r="B459" s="39"/>
      <c r="C459" s="39"/>
      <c r="D459" s="39"/>
    </row>
    <row r="460">
      <c r="A460" s="35"/>
      <c r="B460" s="39"/>
      <c r="C460" s="39"/>
      <c r="D460" s="39"/>
    </row>
    <row r="461">
      <c r="A461" s="35"/>
      <c r="B461" s="39"/>
      <c r="C461" s="39"/>
      <c r="D461" s="39"/>
    </row>
    <row r="462">
      <c r="A462" s="35"/>
      <c r="B462" s="39"/>
      <c r="C462" s="39"/>
      <c r="D462" s="39"/>
    </row>
    <row r="463">
      <c r="A463" s="35"/>
      <c r="B463" s="39"/>
      <c r="C463" s="39"/>
      <c r="D463" s="39"/>
    </row>
    <row r="464">
      <c r="A464" s="35"/>
      <c r="B464" s="39"/>
      <c r="C464" s="39"/>
      <c r="D464" s="39"/>
    </row>
    <row r="465">
      <c r="A465" s="35"/>
      <c r="B465" s="39"/>
      <c r="C465" s="39"/>
      <c r="D465" s="39"/>
    </row>
    <row r="466">
      <c r="A466" s="35"/>
      <c r="B466" s="39"/>
      <c r="C466" s="39"/>
      <c r="D466" s="39"/>
    </row>
    <row r="467">
      <c r="A467" s="35"/>
      <c r="B467" s="39"/>
      <c r="C467" s="39"/>
      <c r="D467" s="39"/>
    </row>
    <row r="468">
      <c r="A468" s="35"/>
      <c r="B468" s="39"/>
      <c r="C468" s="39"/>
      <c r="D468" s="39"/>
    </row>
    <row r="469">
      <c r="A469" s="35"/>
      <c r="B469" s="39"/>
      <c r="C469" s="39"/>
      <c r="D469" s="39"/>
    </row>
    <row r="470">
      <c r="A470" s="35"/>
      <c r="B470" s="39"/>
      <c r="C470" s="39"/>
      <c r="D470" s="39"/>
    </row>
    <row r="471">
      <c r="A471" s="35"/>
      <c r="B471" s="39"/>
      <c r="C471" s="39"/>
      <c r="D471" s="39"/>
    </row>
    <row r="472">
      <c r="A472" s="35"/>
      <c r="B472" s="39"/>
      <c r="C472" s="39"/>
      <c r="D472" s="39"/>
    </row>
    <row r="473">
      <c r="A473" s="35"/>
      <c r="B473" s="39"/>
      <c r="C473" s="39"/>
      <c r="D473" s="39"/>
    </row>
    <row r="474">
      <c r="A474" s="35"/>
      <c r="B474" s="39"/>
      <c r="C474" s="39"/>
      <c r="D474" s="39"/>
    </row>
    <row r="475">
      <c r="A475" s="35"/>
      <c r="B475" s="39"/>
      <c r="C475" s="39"/>
      <c r="D475" s="39"/>
    </row>
    <row r="476">
      <c r="A476" s="35"/>
      <c r="B476" s="39"/>
      <c r="C476" s="39"/>
      <c r="D476" s="39"/>
    </row>
    <row r="477">
      <c r="A477" s="35"/>
      <c r="B477" s="39"/>
      <c r="C477" s="39"/>
      <c r="D477" s="39"/>
    </row>
    <row r="478">
      <c r="A478" s="35"/>
      <c r="B478" s="39"/>
      <c r="C478" s="39"/>
      <c r="D478" s="39"/>
    </row>
    <row r="479">
      <c r="A479" s="35"/>
      <c r="B479" s="39"/>
      <c r="C479" s="39"/>
      <c r="D479" s="39"/>
    </row>
    <row r="480">
      <c r="A480" s="35"/>
      <c r="B480" s="39"/>
      <c r="C480" s="39"/>
      <c r="D480" s="39"/>
    </row>
    <row r="481">
      <c r="A481" s="35"/>
      <c r="B481" s="39"/>
      <c r="C481" s="39"/>
      <c r="D481" s="39"/>
    </row>
    <row r="482">
      <c r="A482" s="35"/>
      <c r="B482" s="39"/>
      <c r="C482" s="39"/>
      <c r="D482" s="39"/>
    </row>
    <row r="483">
      <c r="A483" s="35"/>
      <c r="B483" s="39"/>
      <c r="C483" s="39"/>
      <c r="D483" s="39"/>
    </row>
    <row r="484">
      <c r="A484" s="35"/>
      <c r="B484" s="39"/>
      <c r="C484" s="39"/>
      <c r="D484" s="39"/>
    </row>
    <row r="485">
      <c r="A485" s="35"/>
      <c r="B485" s="39"/>
      <c r="C485" s="39"/>
      <c r="D485" s="39"/>
    </row>
    <row r="486">
      <c r="A486" s="35"/>
      <c r="B486" s="39"/>
      <c r="C486" s="39"/>
      <c r="D486" s="39"/>
    </row>
    <row r="487">
      <c r="A487" s="35"/>
      <c r="B487" s="39"/>
      <c r="C487" s="39"/>
      <c r="D487" s="39"/>
    </row>
    <row r="488">
      <c r="A488" s="35"/>
      <c r="B488" s="39"/>
      <c r="C488" s="39"/>
      <c r="D488" s="39"/>
    </row>
    <row r="489">
      <c r="A489" s="35"/>
      <c r="B489" s="39"/>
      <c r="C489" s="39"/>
      <c r="D489" s="39"/>
    </row>
    <row r="490">
      <c r="A490" s="35"/>
      <c r="B490" s="39"/>
      <c r="C490" s="39"/>
      <c r="D490" s="39"/>
    </row>
    <row r="491">
      <c r="A491" s="35"/>
      <c r="B491" s="39"/>
      <c r="C491" s="39"/>
      <c r="D491" s="39"/>
    </row>
    <row r="492">
      <c r="A492" s="35"/>
      <c r="B492" s="39"/>
      <c r="C492" s="39"/>
      <c r="D492" s="39"/>
    </row>
    <row r="493">
      <c r="A493" s="35"/>
      <c r="B493" s="39"/>
      <c r="C493" s="39"/>
      <c r="D493" s="39"/>
    </row>
    <row r="494">
      <c r="A494" s="35"/>
      <c r="B494" s="39"/>
      <c r="C494" s="39"/>
      <c r="D494" s="39"/>
    </row>
    <row r="495">
      <c r="A495" s="35"/>
      <c r="B495" s="39"/>
      <c r="C495" s="39"/>
      <c r="D495" s="39"/>
    </row>
    <row r="496">
      <c r="A496" s="35"/>
      <c r="B496" s="39"/>
      <c r="C496" s="39"/>
      <c r="D496" s="39"/>
    </row>
    <row r="497">
      <c r="A497" s="35"/>
      <c r="B497" s="39"/>
      <c r="C497" s="39"/>
      <c r="D497" s="39"/>
    </row>
    <row r="498">
      <c r="A498" s="35"/>
      <c r="B498" s="39"/>
      <c r="C498" s="39"/>
      <c r="D498" s="39"/>
    </row>
    <row r="499">
      <c r="A499" s="35"/>
      <c r="B499" s="39"/>
      <c r="C499" s="39"/>
      <c r="D499" s="39"/>
    </row>
    <row r="500">
      <c r="A500" s="35"/>
      <c r="B500" s="39"/>
      <c r="C500" s="39"/>
      <c r="D500" s="39"/>
    </row>
    <row r="501">
      <c r="A501" s="35"/>
      <c r="B501" s="39"/>
      <c r="C501" s="39"/>
      <c r="D501" s="39"/>
    </row>
    <row r="502">
      <c r="A502" s="35"/>
      <c r="B502" s="39"/>
      <c r="C502" s="39"/>
      <c r="D502" s="39"/>
    </row>
    <row r="503">
      <c r="A503" s="35"/>
      <c r="B503" s="39"/>
      <c r="C503" s="39"/>
      <c r="D503" s="39"/>
    </row>
    <row r="504">
      <c r="A504" s="35"/>
      <c r="B504" s="39"/>
      <c r="C504" s="39"/>
      <c r="D504" s="39"/>
    </row>
    <row r="505">
      <c r="A505" s="35"/>
      <c r="B505" s="39"/>
      <c r="C505" s="39"/>
      <c r="D505" s="39"/>
    </row>
    <row r="506">
      <c r="A506" s="35"/>
      <c r="B506" s="39"/>
      <c r="C506" s="39"/>
      <c r="D506" s="39"/>
    </row>
    <row r="507">
      <c r="A507" s="35"/>
      <c r="B507" s="39"/>
      <c r="C507" s="39"/>
      <c r="D507" s="39"/>
    </row>
    <row r="508">
      <c r="A508" s="35"/>
      <c r="B508" s="39"/>
      <c r="C508" s="39"/>
      <c r="D508" s="39"/>
    </row>
    <row r="509">
      <c r="A509" s="35"/>
      <c r="B509" s="39"/>
      <c r="C509" s="39"/>
      <c r="D509" s="39"/>
    </row>
    <row r="510">
      <c r="A510" s="35"/>
      <c r="B510" s="39"/>
      <c r="C510" s="39"/>
      <c r="D510" s="39"/>
    </row>
    <row r="511">
      <c r="A511" s="35"/>
      <c r="B511" s="39"/>
      <c r="C511" s="39"/>
      <c r="D511" s="39"/>
    </row>
    <row r="512">
      <c r="A512" s="35"/>
      <c r="B512" s="39"/>
      <c r="C512" s="39"/>
      <c r="D512" s="39"/>
    </row>
    <row r="513">
      <c r="A513" s="35"/>
      <c r="B513" s="39"/>
      <c r="C513" s="39"/>
      <c r="D513" s="39"/>
    </row>
    <row r="514">
      <c r="A514" s="35"/>
      <c r="B514" s="39"/>
      <c r="C514" s="39"/>
      <c r="D514" s="39"/>
    </row>
    <row r="515">
      <c r="A515" s="35"/>
      <c r="B515" s="39"/>
      <c r="C515" s="39"/>
      <c r="D515" s="39"/>
    </row>
    <row r="516">
      <c r="A516" s="35"/>
      <c r="B516" s="39"/>
      <c r="C516" s="39"/>
      <c r="D516" s="39"/>
    </row>
    <row r="517">
      <c r="A517" s="35"/>
      <c r="B517" s="39"/>
      <c r="C517" s="39"/>
      <c r="D517" s="39"/>
    </row>
    <row r="518">
      <c r="A518" s="35"/>
      <c r="B518" s="39"/>
      <c r="C518" s="39"/>
      <c r="D518" s="39"/>
    </row>
    <row r="519">
      <c r="A519" s="35"/>
      <c r="B519" s="39"/>
      <c r="C519" s="39"/>
      <c r="D519" s="39"/>
    </row>
    <row r="520">
      <c r="A520" s="35"/>
      <c r="B520" s="39"/>
      <c r="C520" s="39"/>
      <c r="D520" s="39"/>
    </row>
    <row r="521">
      <c r="A521" s="35"/>
      <c r="B521" s="39"/>
      <c r="C521" s="39"/>
      <c r="D521" s="39"/>
    </row>
    <row r="522">
      <c r="A522" s="35"/>
      <c r="B522" s="39"/>
      <c r="C522" s="39"/>
      <c r="D522" s="39"/>
    </row>
    <row r="523">
      <c r="A523" s="35"/>
      <c r="B523" s="39"/>
      <c r="C523" s="39"/>
      <c r="D523" s="39"/>
    </row>
    <row r="524">
      <c r="A524" s="35"/>
      <c r="B524" s="39"/>
      <c r="C524" s="39"/>
      <c r="D524" s="39"/>
    </row>
    <row r="525">
      <c r="A525" s="35"/>
      <c r="B525" s="39"/>
      <c r="C525" s="39"/>
      <c r="D525" s="39"/>
    </row>
    <row r="526">
      <c r="A526" s="35"/>
      <c r="B526" s="39"/>
      <c r="C526" s="39"/>
      <c r="D526" s="39"/>
    </row>
    <row r="527">
      <c r="A527" s="35"/>
      <c r="B527" s="39"/>
      <c r="C527" s="39"/>
      <c r="D527" s="39"/>
    </row>
    <row r="528">
      <c r="A528" s="35"/>
      <c r="B528" s="39"/>
      <c r="C528" s="39"/>
      <c r="D528" s="39"/>
    </row>
    <row r="529">
      <c r="A529" s="35"/>
      <c r="B529" s="39"/>
      <c r="C529" s="39"/>
      <c r="D529" s="39"/>
    </row>
    <row r="530">
      <c r="A530" s="35"/>
      <c r="B530" s="39"/>
      <c r="C530" s="39"/>
      <c r="D530" s="39"/>
    </row>
    <row r="531">
      <c r="A531" s="35"/>
      <c r="B531" s="39"/>
      <c r="C531" s="39"/>
      <c r="D531" s="39"/>
    </row>
    <row r="532">
      <c r="A532" s="35"/>
      <c r="B532" s="39"/>
      <c r="C532" s="39"/>
      <c r="D532" s="39"/>
    </row>
    <row r="533">
      <c r="A533" s="35"/>
      <c r="B533" s="39"/>
      <c r="C533" s="39"/>
      <c r="D533" s="39"/>
    </row>
    <row r="534">
      <c r="A534" s="35"/>
      <c r="B534" s="39"/>
      <c r="C534" s="39"/>
      <c r="D534" s="39"/>
    </row>
    <row r="535">
      <c r="A535" s="35"/>
      <c r="B535" s="39"/>
      <c r="C535" s="39"/>
      <c r="D535" s="39"/>
    </row>
    <row r="536">
      <c r="A536" s="35"/>
      <c r="B536" s="39"/>
      <c r="C536" s="39"/>
      <c r="D536" s="39"/>
    </row>
    <row r="537">
      <c r="A537" s="35"/>
      <c r="B537" s="39"/>
      <c r="C537" s="39"/>
      <c r="D537" s="39"/>
    </row>
    <row r="538">
      <c r="A538" s="35"/>
      <c r="B538" s="39"/>
      <c r="C538" s="39"/>
      <c r="D538" s="39"/>
    </row>
    <row r="539">
      <c r="A539" s="35"/>
      <c r="B539" s="39"/>
      <c r="C539" s="39"/>
      <c r="D539" s="39"/>
    </row>
    <row r="540">
      <c r="A540" s="35"/>
      <c r="B540" s="39"/>
      <c r="C540" s="39"/>
      <c r="D540" s="39"/>
    </row>
    <row r="541">
      <c r="A541" s="35"/>
      <c r="B541" s="39"/>
      <c r="C541" s="39"/>
      <c r="D541" s="39"/>
    </row>
    <row r="542">
      <c r="A542" s="35"/>
      <c r="B542" s="39"/>
      <c r="C542" s="39"/>
      <c r="D542" s="39"/>
    </row>
    <row r="543">
      <c r="A543" s="35"/>
      <c r="B543" s="39"/>
      <c r="C543" s="39"/>
      <c r="D543" s="39"/>
    </row>
    <row r="544">
      <c r="A544" s="35"/>
      <c r="B544" s="39"/>
      <c r="C544" s="39"/>
      <c r="D544" s="39"/>
    </row>
    <row r="545">
      <c r="A545" s="35"/>
      <c r="B545" s="39"/>
      <c r="C545" s="39"/>
      <c r="D545" s="39"/>
    </row>
    <row r="546">
      <c r="A546" s="35"/>
      <c r="B546" s="39"/>
      <c r="C546" s="39"/>
      <c r="D546" s="39"/>
    </row>
    <row r="547">
      <c r="A547" s="35"/>
      <c r="B547" s="39"/>
      <c r="C547" s="39"/>
      <c r="D547" s="39"/>
    </row>
    <row r="548">
      <c r="A548" s="35"/>
      <c r="B548" s="39"/>
      <c r="C548" s="39"/>
      <c r="D548" s="39"/>
    </row>
    <row r="549">
      <c r="A549" s="35"/>
      <c r="B549" s="39"/>
      <c r="C549" s="39"/>
      <c r="D549" s="39"/>
    </row>
    <row r="550">
      <c r="A550" s="35"/>
      <c r="B550" s="39"/>
      <c r="C550" s="39"/>
      <c r="D550" s="39"/>
    </row>
    <row r="551">
      <c r="A551" s="35"/>
      <c r="B551" s="39"/>
      <c r="C551" s="39"/>
      <c r="D551" s="39"/>
    </row>
    <row r="552">
      <c r="A552" s="35"/>
      <c r="B552" s="39"/>
      <c r="C552" s="39"/>
      <c r="D552" s="39"/>
    </row>
    <row r="553">
      <c r="A553" s="35"/>
      <c r="B553" s="39"/>
      <c r="C553" s="39"/>
      <c r="D553" s="39"/>
    </row>
    <row r="554">
      <c r="A554" s="35"/>
      <c r="B554" s="39"/>
      <c r="C554" s="39"/>
      <c r="D554" s="39"/>
    </row>
    <row r="555">
      <c r="A555" s="35"/>
      <c r="B555" s="39"/>
      <c r="C555" s="39"/>
      <c r="D555" s="39"/>
    </row>
    <row r="556">
      <c r="A556" s="35"/>
      <c r="B556" s="39"/>
      <c r="C556" s="39"/>
      <c r="D556" s="39"/>
    </row>
    <row r="557">
      <c r="A557" s="35"/>
      <c r="B557" s="39"/>
      <c r="C557" s="39"/>
      <c r="D557" s="39"/>
    </row>
    <row r="558">
      <c r="A558" s="35"/>
      <c r="B558" s="39"/>
      <c r="C558" s="39"/>
      <c r="D558" s="39"/>
    </row>
    <row r="559">
      <c r="A559" s="35"/>
      <c r="B559" s="39"/>
      <c r="C559" s="39"/>
      <c r="D559" s="39"/>
    </row>
    <row r="560">
      <c r="A560" s="35"/>
      <c r="B560" s="39"/>
      <c r="C560" s="39"/>
      <c r="D560" s="39"/>
    </row>
    <row r="561">
      <c r="A561" s="35"/>
      <c r="B561" s="39"/>
      <c r="C561" s="39"/>
      <c r="D561" s="39"/>
    </row>
    <row r="562">
      <c r="A562" s="35"/>
      <c r="B562" s="39"/>
      <c r="C562" s="39"/>
      <c r="D562" s="39"/>
    </row>
    <row r="563">
      <c r="A563" s="35"/>
      <c r="B563" s="39"/>
      <c r="C563" s="39"/>
      <c r="D563" s="39"/>
    </row>
    <row r="564">
      <c r="A564" s="35"/>
      <c r="B564" s="39"/>
      <c r="C564" s="39"/>
      <c r="D564" s="39"/>
    </row>
    <row r="565">
      <c r="A565" s="35"/>
      <c r="B565" s="39"/>
      <c r="C565" s="39"/>
      <c r="D565" s="39"/>
    </row>
    <row r="566">
      <c r="A566" s="35"/>
      <c r="B566" s="39"/>
      <c r="C566" s="39"/>
      <c r="D566" s="39"/>
    </row>
    <row r="567">
      <c r="A567" s="35"/>
      <c r="B567" s="39"/>
      <c r="C567" s="39"/>
      <c r="D567" s="39"/>
    </row>
    <row r="568">
      <c r="A568" s="35"/>
      <c r="B568" s="39"/>
      <c r="C568" s="39"/>
      <c r="D568" s="39"/>
    </row>
    <row r="569">
      <c r="A569" s="35"/>
      <c r="B569" s="39"/>
      <c r="C569" s="39"/>
      <c r="D569" s="39"/>
    </row>
    <row r="570">
      <c r="A570" s="35"/>
      <c r="B570" s="39"/>
      <c r="C570" s="39"/>
      <c r="D570" s="39"/>
    </row>
    <row r="571">
      <c r="A571" s="35"/>
      <c r="B571" s="39"/>
      <c r="C571" s="39"/>
      <c r="D571" s="39"/>
    </row>
    <row r="572">
      <c r="A572" s="35"/>
      <c r="B572" s="39"/>
      <c r="C572" s="39"/>
      <c r="D572" s="39"/>
    </row>
    <row r="573">
      <c r="A573" s="35"/>
      <c r="B573" s="39"/>
      <c r="C573" s="39"/>
      <c r="D573" s="39"/>
    </row>
    <row r="574">
      <c r="A574" s="35"/>
      <c r="B574" s="39"/>
      <c r="C574" s="39"/>
      <c r="D574" s="39"/>
    </row>
    <row r="575">
      <c r="A575" s="35"/>
      <c r="B575" s="39"/>
      <c r="C575" s="39"/>
      <c r="D575" s="39"/>
    </row>
    <row r="576">
      <c r="A576" s="35"/>
      <c r="B576" s="39"/>
      <c r="C576" s="39"/>
      <c r="D576" s="39"/>
    </row>
    <row r="577">
      <c r="A577" s="35"/>
      <c r="B577" s="39"/>
      <c r="C577" s="39"/>
      <c r="D577" s="39"/>
    </row>
    <row r="578">
      <c r="A578" s="35"/>
      <c r="B578" s="39"/>
      <c r="C578" s="39"/>
      <c r="D578" s="39"/>
    </row>
    <row r="579">
      <c r="A579" s="35"/>
      <c r="B579" s="39"/>
      <c r="C579" s="39"/>
      <c r="D579" s="39"/>
    </row>
    <row r="580">
      <c r="A580" s="35"/>
      <c r="B580" s="39"/>
      <c r="C580" s="39"/>
      <c r="D580" s="39"/>
    </row>
    <row r="581">
      <c r="A581" s="35"/>
      <c r="B581" s="39"/>
      <c r="C581" s="39"/>
      <c r="D581" s="39"/>
    </row>
    <row r="582">
      <c r="A582" s="35"/>
      <c r="B582" s="39"/>
      <c r="C582" s="39"/>
      <c r="D582" s="39"/>
    </row>
    <row r="583">
      <c r="A583" s="35"/>
      <c r="B583" s="39"/>
      <c r="C583" s="39"/>
      <c r="D583" s="39"/>
    </row>
    <row r="584">
      <c r="A584" s="35"/>
      <c r="B584" s="39"/>
      <c r="C584" s="39"/>
      <c r="D584" s="39"/>
    </row>
    <row r="585">
      <c r="A585" s="35"/>
      <c r="B585" s="39"/>
      <c r="C585" s="39"/>
      <c r="D585" s="39"/>
    </row>
    <row r="586">
      <c r="A586" s="35"/>
      <c r="B586" s="39"/>
      <c r="C586" s="39"/>
      <c r="D586" s="39"/>
    </row>
    <row r="587">
      <c r="A587" s="35"/>
      <c r="B587" s="39"/>
      <c r="C587" s="39"/>
      <c r="D587" s="39"/>
    </row>
    <row r="588">
      <c r="A588" s="35"/>
      <c r="B588" s="39"/>
      <c r="C588" s="39"/>
      <c r="D588" s="39"/>
    </row>
    <row r="589">
      <c r="A589" s="35"/>
      <c r="B589" s="39"/>
      <c r="C589" s="39"/>
      <c r="D589" s="39"/>
    </row>
    <row r="590">
      <c r="A590" s="35"/>
      <c r="B590" s="39"/>
      <c r="C590" s="39"/>
      <c r="D590" s="39"/>
    </row>
    <row r="591">
      <c r="A591" s="35"/>
      <c r="B591" s="39"/>
      <c r="C591" s="39"/>
      <c r="D591" s="39"/>
    </row>
    <row r="592">
      <c r="A592" s="35"/>
      <c r="B592" s="39"/>
      <c r="C592" s="39"/>
      <c r="D592" s="39"/>
    </row>
    <row r="593">
      <c r="A593" s="35"/>
      <c r="B593" s="39"/>
      <c r="C593" s="39"/>
      <c r="D593" s="39"/>
    </row>
    <row r="594">
      <c r="A594" s="35"/>
      <c r="B594" s="39"/>
      <c r="C594" s="39"/>
      <c r="D594" s="39"/>
    </row>
    <row r="595">
      <c r="A595" s="35"/>
      <c r="B595" s="39"/>
      <c r="C595" s="39"/>
      <c r="D595" s="39"/>
    </row>
    <row r="596">
      <c r="A596" s="35"/>
      <c r="B596" s="39"/>
      <c r="C596" s="39"/>
      <c r="D596" s="39"/>
    </row>
    <row r="597">
      <c r="A597" s="35"/>
      <c r="B597" s="39"/>
      <c r="C597" s="39"/>
      <c r="D597" s="39"/>
    </row>
    <row r="598">
      <c r="A598" s="35"/>
      <c r="B598" s="39"/>
      <c r="C598" s="39"/>
      <c r="D598" s="39"/>
    </row>
    <row r="599">
      <c r="A599" s="35"/>
      <c r="B599" s="39"/>
      <c r="C599" s="39"/>
      <c r="D599" s="39"/>
    </row>
    <row r="600">
      <c r="A600" s="35"/>
      <c r="B600" s="39"/>
      <c r="C600" s="39"/>
      <c r="D600" s="39"/>
    </row>
    <row r="601">
      <c r="A601" s="35"/>
      <c r="B601" s="39"/>
      <c r="C601" s="39"/>
      <c r="D601" s="39"/>
    </row>
    <row r="602">
      <c r="A602" s="35"/>
      <c r="B602" s="39"/>
      <c r="C602" s="39"/>
      <c r="D602" s="39"/>
    </row>
    <row r="603">
      <c r="A603" s="35"/>
      <c r="B603" s="39"/>
      <c r="C603" s="39"/>
      <c r="D603" s="39"/>
    </row>
    <row r="604">
      <c r="A604" s="35"/>
      <c r="B604" s="39"/>
      <c r="C604" s="39"/>
      <c r="D604" s="39"/>
    </row>
    <row r="605">
      <c r="A605" s="35"/>
      <c r="B605" s="39"/>
      <c r="C605" s="39"/>
      <c r="D605" s="39"/>
    </row>
    <row r="606">
      <c r="A606" s="35"/>
      <c r="B606" s="39"/>
      <c r="C606" s="39"/>
      <c r="D606" s="39"/>
    </row>
    <row r="607">
      <c r="A607" s="35"/>
      <c r="B607" s="39"/>
      <c r="C607" s="39"/>
      <c r="D607" s="39"/>
    </row>
    <row r="608">
      <c r="A608" s="35"/>
      <c r="B608" s="39"/>
      <c r="C608" s="39"/>
      <c r="D608" s="39"/>
    </row>
    <row r="609">
      <c r="A609" s="35"/>
      <c r="B609" s="39"/>
      <c r="C609" s="39"/>
      <c r="D609" s="39"/>
    </row>
    <row r="610">
      <c r="A610" s="35"/>
      <c r="B610" s="39"/>
      <c r="C610" s="39"/>
      <c r="D610" s="39"/>
    </row>
    <row r="611">
      <c r="A611" s="35"/>
      <c r="B611" s="39"/>
      <c r="C611" s="39"/>
      <c r="D611" s="39"/>
    </row>
    <row r="612">
      <c r="A612" s="35"/>
      <c r="B612" s="39"/>
      <c r="C612" s="39"/>
      <c r="D612" s="39"/>
    </row>
    <row r="613">
      <c r="A613" s="35"/>
      <c r="B613" s="39"/>
      <c r="C613" s="39"/>
      <c r="D613" s="39"/>
    </row>
    <row r="614">
      <c r="A614" s="35"/>
      <c r="B614" s="39"/>
      <c r="C614" s="39"/>
      <c r="D614" s="39"/>
    </row>
    <row r="615">
      <c r="A615" s="35"/>
      <c r="B615" s="39"/>
      <c r="C615" s="39"/>
      <c r="D615" s="39"/>
    </row>
    <row r="616">
      <c r="A616" s="35"/>
      <c r="B616" s="39"/>
      <c r="C616" s="39"/>
      <c r="D616" s="39"/>
    </row>
    <row r="617">
      <c r="A617" s="35"/>
      <c r="B617" s="39"/>
      <c r="C617" s="39"/>
      <c r="D617" s="39"/>
    </row>
    <row r="618">
      <c r="A618" s="35"/>
      <c r="B618" s="39"/>
      <c r="C618" s="39"/>
      <c r="D618" s="39"/>
    </row>
    <row r="619">
      <c r="A619" s="35"/>
      <c r="B619" s="39"/>
      <c r="C619" s="39"/>
      <c r="D619" s="39"/>
    </row>
    <row r="620">
      <c r="A620" s="35"/>
      <c r="B620" s="39"/>
      <c r="C620" s="39"/>
      <c r="D620" s="39"/>
    </row>
    <row r="621">
      <c r="A621" s="35"/>
      <c r="B621" s="39"/>
      <c r="C621" s="39"/>
      <c r="D621" s="39"/>
    </row>
    <row r="622">
      <c r="A622" s="35"/>
      <c r="B622" s="39"/>
      <c r="C622" s="39"/>
      <c r="D622" s="39"/>
    </row>
    <row r="623">
      <c r="A623" s="35"/>
      <c r="B623" s="39"/>
      <c r="C623" s="39"/>
      <c r="D623" s="39"/>
    </row>
    <row r="624">
      <c r="A624" s="35"/>
      <c r="B624" s="39"/>
      <c r="C624" s="39"/>
      <c r="D624" s="39"/>
    </row>
    <row r="625">
      <c r="A625" s="35"/>
      <c r="B625" s="39"/>
      <c r="C625" s="39"/>
      <c r="D625" s="39"/>
    </row>
    <row r="626">
      <c r="A626" s="35"/>
      <c r="B626" s="39"/>
      <c r="C626" s="39"/>
      <c r="D626" s="39"/>
    </row>
    <row r="627">
      <c r="A627" s="35"/>
      <c r="B627" s="39"/>
      <c r="C627" s="39"/>
      <c r="D627" s="39"/>
    </row>
    <row r="628">
      <c r="A628" s="35"/>
      <c r="B628" s="39"/>
      <c r="C628" s="39"/>
      <c r="D628" s="39"/>
    </row>
    <row r="629">
      <c r="A629" s="35"/>
      <c r="B629" s="39"/>
      <c r="C629" s="39"/>
      <c r="D629" s="39"/>
    </row>
    <row r="630">
      <c r="A630" s="35"/>
      <c r="B630" s="39"/>
      <c r="C630" s="39"/>
      <c r="D630" s="39"/>
    </row>
    <row r="631">
      <c r="A631" s="35"/>
      <c r="B631" s="39"/>
      <c r="C631" s="39"/>
      <c r="D631" s="39"/>
    </row>
    <row r="632">
      <c r="A632" s="35"/>
      <c r="B632" s="39"/>
      <c r="C632" s="39"/>
      <c r="D632" s="39"/>
    </row>
    <row r="633">
      <c r="A633" s="35"/>
      <c r="B633" s="39"/>
      <c r="C633" s="39"/>
      <c r="D633" s="39"/>
    </row>
    <row r="634">
      <c r="A634" s="35"/>
      <c r="B634" s="39"/>
      <c r="C634" s="39"/>
      <c r="D634" s="39"/>
    </row>
    <row r="635">
      <c r="A635" s="35"/>
      <c r="B635" s="39"/>
      <c r="C635" s="39"/>
      <c r="D635" s="39"/>
    </row>
    <row r="636">
      <c r="A636" s="35"/>
      <c r="B636" s="39"/>
      <c r="C636" s="39"/>
      <c r="D636" s="39"/>
    </row>
    <row r="637">
      <c r="A637" s="35"/>
      <c r="B637" s="39"/>
      <c r="C637" s="39"/>
      <c r="D637" s="39"/>
    </row>
    <row r="638">
      <c r="A638" s="35"/>
      <c r="B638" s="39"/>
      <c r="C638" s="39"/>
      <c r="D638" s="39"/>
    </row>
    <row r="639">
      <c r="A639" s="35"/>
      <c r="B639" s="39"/>
      <c r="C639" s="39"/>
      <c r="D639" s="39"/>
    </row>
    <row r="640">
      <c r="A640" s="35"/>
      <c r="B640" s="39"/>
      <c r="C640" s="39"/>
      <c r="D640" s="39"/>
    </row>
    <row r="641">
      <c r="A641" s="35"/>
      <c r="B641" s="39"/>
      <c r="C641" s="39"/>
      <c r="D641" s="39"/>
    </row>
    <row r="642">
      <c r="A642" s="35"/>
      <c r="B642" s="39"/>
      <c r="C642" s="39"/>
      <c r="D642" s="39"/>
    </row>
    <row r="643">
      <c r="A643" s="35"/>
      <c r="B643" s="39"/>
      <c r="C643" s="39"/>
      <c r="D643" s="39"/>
    </row>
    <row r="644">
      <c r="A644" s="35"/>
      <c r="B644" s="39"/>
      <c r="C644" s="39"/>
      <c r="D644" s="39"/>
    </row>
    <row r="645">
      <c r="A645" s="35"/>
      <c r="B645" s="39"/>
      <c r="C645" s="39"/>
      <c r="D645" s="39"/>
    </row>
    <row r="646">
      <c r="A646" s="35"/>
      <c r="B646" s="39"/>
      <c r="C646" s="39"/>
      <c r="D646" s="39"/>
    </row>
    <row r="647">
      <c r="A647" s="35"/>
      <c r="B647" s="39"/>
      <c r="C647" s="39"/>
      <c r="D647" s="39"/>
    </row>
    <row r="648">
      <c r="A648" s="35"/>
      <c r="B648" s="39"/>
      <c r="C648" s="39"/>
      <c r="D648" s="39"/>
    </row>
    <row r="649">
      <c r="A649" s="35"/>
      <c r="B649" s="39"/>
      <c r="C649" s="39"/>
      <c r="D649" s="39"/>
    </row>
    <row r="650">
      <c r="A650" s="35"/>
      <c r="B650" s="39"/>
      <c r="C650" s="39"/>
      <c r="D650" s="39"/>
    </row>
    <row r="651">
      <c r="A651" s="35"/>
      <c r="B651" s="39"/>
      <c r="C651" s="39"/>
      <c r="D651" s="39"/>
    </row>
    <row r="652">
      <c r="A652" s="35"/>
      <c r="B652" s="39"/>
      <c r="C652" s="39"/>
      <c r="D652" s="39"/>
    </row>
    <row r="653">
      <c r="A653" s="35"/>
      <c r="B653" s="39"/>
      <c r="C653" s="39"/>
      <c r="D653" s="39"/>
    </row>
    <row r="654">
      <c r="A654" s="35"/>
      <c r="B654" s="39"/>
      <c r="C654" s="39"/>
      <c r="D654" s="39"/>
    </row>
    <row r="655">
      <c r="A655" s="35"/>
      <c r="B655" s="39"/>
      <c r="C655" s="39"/>
      <c r="D655" s="39"/>
    </row>
    <row r="656">
      <c r="A656" s="35"/>
      <c r="B656" s="39"/>
      <c r="C656" s="39"/>
      <c r="D656" s="39"/>
    </row>
    <row r="657">
      <c r="A657" s="35"/>
      <c r="B657" s="39"/>
      <c r="C657" s="39"/>
      <c r="D657" s="39"/>
    </row>
    <row r="658">
      <c r="A658" s="35"/>
      <c r="B658" s="39"/>
      <c r="C658" s="39"/>
      <c r="D658" s="39"/>
    </row>
    <row r="659">
      <c r="A659" s="35"/>
      <c r="B659" s="39"/>
      <c r="C659" s="39"/>
      <c r="D659" s="39"/>
    </row>
    <row r="660">
      <c r="A660" s="35"/>
      <c r="B660" s="39"/>
      <c r="C660" s="39"/>
      <c r="D660" s="39"/>
    </row>
    <row r="661">
      <c r="A661" s="35"/>
      <c r="B661" s="39"/>
      <c r="C661" s="39"/>
      <c r="D661" s="39"/>
    </row>
    <row r="662">
      <c r="A662" s="35"/>
      <c r="B662" s="39"/>
      <c r="C662" s="39"/>
      <c r="D662" s="39"/>
    </row>
    <row r="663">
      <c r="A663" s="35"/>
      <c r="B663" s="39"/>
      <c r="C663" s="39"/>
      <c r="D663" s="39"/>
    </row>
    <row r="664">
      <c r="A664" s="35"/>
      <c r="B664" s="39"/>
      <c r="C664" s="39"/>
      <c r="D664" s="39"/>
    </row>
    <row r="665">
      <c r="A665" s="35"/>
      <c r="B665" s="39"/>
      <c r="C665" s="39"/>
      <c r="D665" s="39"/>
    </row>
    <row r="666">
      <c r="A666" s="35"/>
      <c r="B666" s="39"/>
      <c r="C666" s="39"/>
      <c r="D666" s="39"/>
    </row>
    <row r="667">
      <c r="A667" s="35"/>
      <c r="B667" s="39"/>
      <c r="C667" s="39"/>
      <c r="D667" s="39"/>
    </row>
    <row r="668">
      <c r="A668" s="35"/>
      <c r="B668" s="39"/>
      <c r="C668" s="39"/>
      <c r="D668" s="39"/>
    </row>
    <row r="669">
      <c r="A669" s="35"/>
      <c r="B669" s="39"/>
      <c r="C669" s="39"/>
      <c r="D669" s="39"/>
    </row>
    <row r="670">
      <c r="A670" s="35"/>
      <c r="B670" s="39"/>
      <c r="C670" s="39"/>
      <c r="D670" s="39"/>
    </row>
    <row r="671">
      <c r="A671" s="35"/>
      <c r="B671" s="39"/>
      <c r="C671" s="39"/>
      <c r="D671" s="39"/>
    </row>
    <row r="672">
      <c r="A672" s="35"/>
      <c r="B672" s="39"/>
      <c r="C672" s="39"/>
      <c r="D672" s="39"/>
    </row>
    <row r="673">
      <c r="A673" s="35"/>
      <c r="B673" s="39"/>
      <c r="C673" s="39"/>
      <c r="D673" s="39"/>
    </row>
    <row r="674">
      <c r="A674" s="35"/>
      <c r="B674" s="39"/>
      <c r="C674" s="39"/>
      <c r="D674" s="39"/>
    </row>
    <row r="675">
      <c r="A675" s="35"/>
      <c r="B675" s="39"/>
      <c r="C675" s="39"/>
      <c r="D675" s="39"/>
    </row>
    <row r="676">
      <c r="A676" s="35"/>
      <c r="B676" s="39"/>
      <c r="C676" s="39"/>
      <c r="D676" s="39"/>
    </row>
    <row r="677">
      <c r="A677" s="35"/>
      <c r="B677" s="39"/>
      <c r="C677" s="39"/>
      <c r="D677" s="39"/>
    </row>
    <row r="678">
      <c r="A678" s="35"/>
      <c r="B678" s="39"/>
      <c r="C678" s="39"/>
      <c r="D678" s="39"/>
    </row>
    <row r="679">
      <c r="A679" s="35"/>
      <c r="B679" s="39"/>
      <c r="C679" s="39"/>
      <c r="D679" s="39"/>
    </row>
    <row r="680">
      <c r="A680" s="35"/>
      <c r="B680" s="39"/>
      <c r="C680" s="39"/>
      <c r="D680" s="39"/>
    </row>
    <row r="681">
      <c r="A681" s="35"/>
      <c r="B681" s="39"/>
      <c r="C681" s="39"/>
      <c r="D681" s="39"/>
    </row>
    <row r="682">
      <c r="A682" s="35"/>
      <c r="B682" s="39"/>
      <c r="C682" s="39"/>
      <c r="D682" s="39"/>
    </row>
    <row r="683">
      <c r="A683" s="35"/>
      <c r="B683" s="39"/>
      <c r="C683" s="39"/>
      <c r="D683" s="39"/>
    </row>
    <row r="684">
      <c r="A684" s="35"/>
      <c r="B684" s="39"/>
      <c r="C684" s="39"/>
      <c r="D684" s="39"/>
    </row>
    <row r="685">
      <c r="A685" s="35"/>
      <c r="B685" s="39"/>
      <c r="C685" s="39"/>
      <c r="D685" s="39"/>
    </row>
    <row r="686">
      <c r="A686" s="35"/>
      <c r="B686" s="39"/>
      <c r="C686" s="39"/>
      <c r="D686" s="39"/>
    </row>
    <row r="687">
      <c r="A687" s="35"/>
      <c r="B687" s="39"/>
      <c r="C687" s="39"/>
      <c r="D687" s="39"/>
    </row>
    <row r="688">
      <c r="A688" s="35"/>
      <c r="B688" s="39"/>
      <c r="C688" s="39"/>
      <c r="D688" s="39"/>
    </row>
    <row r="689">
      <c r="A689" s="35"/>
      <c r="B689" s="39"/>
      <c r="C689" s="39"/>
      <c r="D689" s="39"/>
    </row>
    <row r="690">
      <c r="A690" s="35"/>
      <c r="B690" s="39"/>
      <c r="C690" s="39"/>
      <c r="D690" s="39"/>
    </row>
    <row r="691">
      <c r="A691" s="35"/>
      <c r="B691" s="39"/>
      <c r="C691" s="39"/>
      <c r="D691" s="39"/>
    </row>
    <row r="692">
      <c r="A692" s="35"/>
      <c r="B692" s="39"/>
      <c r="C692" s="39"/>
      <c r="D692" s="39"/>
    </row>
    <row r="693">
      <c r="A693" s="35"/>
      <c r="B693" s="39"/>
      <c r="C693" s="39"/>
      <c r="D693" s="39"/>
    </row>
    <row r="694">
      <c r="A694" s="35"/>
      <c r="B694" s="39"/>
      <c r="C694" s="39"/>
      <c r="D694" s="39"/>
    </row>
    <row r="695">
      <c r="A695" s="35"/>
      <c r="B695" s="39"/>
      <c r="C695" s="39"/>
      <c r="D695" s="39"/>
    </row>
    <row r="696">
      <c r="A696" s="35"/>
      <c r="B696" s="39"/>
      <c r="C696" s="39"/>
      <c r="D696" s="39"/>
    </row>
    <row r="697">
      <c r="A697" s="35"/>
      <c r="B697" s="39"/>
      <c r="C697" s="39"/>
      <c r="D697" s="39"/>
    </row>
    <row r="698">
      <c r="A698" s="35"/>
      <c r="B698" s="39"/>
      <c r="C698" s="39"/>
      <c r="D698" s="39"/>
    </row>
    <row r="699">
      <c r="A699" s="35"/>
      <c r="B699" s="39"/>
      <c r="C699" s="39"/>
      <c r="D699" s="39"/>
    </row>
    <row r="700">
      <c r="A700" s="35"/>
      <c r="B700" s="39"/>
      <c r="C700" s="39"/>
      <c r="D700" s="39"/>
    </row>
    <row r="701">
      <c r="A701" s="35"/>
      <c r="B701" s="39"/>
      <c r="C701" s="39"/>
      <c r="D701" s="39"/>
    </row>
    <row r="702">
      <c r="A702" s="35"/>
      <c r="B702" s="39"/>
      <c r="C702" s="39"/>
      <c r="D702" s="39"/>
    </row>
    <row r="703">
      <c r="A703" s="35"/>
      <c r="B703" s="39"/>
      <c r="C703" s="39"/>
      <c r="D703" s="39"/>
    </row>
    <row r="704">
      <c r="A704" s="35"/>
      <c r="B704" s="39"/>
      <c r="C704" s="39"/>
      <c r="D704" s="39"/>
    </row>
    <row r="705">
      <c r="A705" s="35"/>
      <c r="B705" s="39"/>
      <c r="C705" s="39"/>
      <c r="D705" s="39"/>
    </row>
    <row r="706">
      <c r="A706" s="35"/>
      <c r="B706" s="39"/>
      <c r="C706" s="39"/>
      <c r="D706" s="39"/>
    </row>
    <row r="707">
      <c r="A707" s="35"/>
      <c r="B707" s="39"/>
      <c r="C707" s="39"/>
      <c r="D707" s="39"/>
    </row>
    <row r="708">
      <c r="A708" s="35"/>
      <c r="B708" s="39"/>
      <c r="C708" s="39"/>
      <c r="D708" s="39"/>
    </row>
    <row r="709">
      <c r="A709" s="35"/>
      <c r="B709" s="39"/>
      <c r="C709" s="39"/>
      <c r="D709" s="39"/>
    </row>
    <row r="710">
      <c r="A710" s="35"/>
      <c r="B710" s="39"/>
      <c r="C710" s="39"/>
      <c r="D710" s="39"/>
    </row>
    <row r="711">
      <c r="A711" s="35"/>
      <c r="B711" s="39"/>
      <c r="C711" s="39"/>
      <c r="D711" s="39"/>
    </row>
    <row r="712">
      <c r="A712" s="35"/>
      <c r="B712" s="39"/>
      <c r="C712" s="39"/>
      <c r="D712" s="39"/>
    </row>
    <row r="713">
      <c r="A713" s="35"/>
      <c r="B713" s="39"/>
      <c r="C713" s="39"/>
      <c r="D713" s="39"/>
    </row>
    <row r="714">
      <c r="A714" s="35"/>
      <c r="B714" s="39"/>
      <c r="C714" s="39"/>
      <c r="D714" s="39"/>
    </row>
    <row r="715">
      <c r="A715" s="35"/>
      <c r="B715" s="39"/>
      <c r="C715" s="39"/>
      <c r="D715" s="39"/>
    </row>
    <row r="716">
      <c r="A716" s="35"/>
      <c r="B716" s="39"/>
      <c r="C716" s="39"/>
      <c r="D716" s="39"/>
    </row>
    <row r="717">
      <c r="A717" s="35"/>
      <c r="B717" s="39"/>
      <c r="C717" s="39"/>
      <c r="D717" s="39"/>
    </row>
    <row r="718">
      <c r="A718" s="35"/>
      <c r="B718" s="39"/>
      <c r="C718" s="39"/>
      <c r="D718" s="39"/>
    </row>
    <row r="719">
      <c r="A719" s="35"/>
      <c r="B719" s="39"/>
      <c r="C719" s="39"/>
      <c r="D719" s="39"/>
    </row>
    <row r="720">
      <c r="A720" s="35"/>
      <c r="B720" s="39"/>
      <c r="C720" s="39"/>
      <c r="D720" s="39"/>
    </row>
    <row r="721">
      <c r="A721" s="35"/>
      <c r="B721" s="39"/>
      <c r="C721" s="39"/>
      <c r="D721" s="39"/>
    </row>
    <row r="722">
      <c r="A722" s="35"/>
      <c r="B722" s="39"/>
      <c r="C722" s="39"/>
      <c r="D722" s="39"/>
    </row>
    <row r="723">
      <c r="A723" s="35"/>
      <c r="B723" s="39"/>
      <c r="C723" s="39"/>
      <c r="D723" s="39"/>
    </row>
    <row r="724">
      <c r="A724" s="35"/>
      <c r="B724" s="39"/>
      <c r="C724" s="39"/>
      <c r="D724" s="39"/>
    </row>
    <row r="725">
      <c r="A725" s="35"/>
      <c r="B725" s="39"/>
      <c r="C725" s="39"/>
      <c r="D725" s="39"/>
    </row>
    <row r="726">
      <c r="A726" s="35"/>
      <c r="B726" s="39"/>
      <c r="C726" s="39"/>
      <c r="D726" s="39"/>
    </row>
    <row r="727">
      <c r="A727" s="35"/>
      <c r="B727" s="39"/>
      <c r="C727" s="39"/>
      <c r="D727" s="39"/>
    </row>
    <row r="728">
      <c r="A728" s="35"/>
      <c r="B728" s="39"/>
      <c r="C728" s="39"/>
      <c r="D728" s="39"/>
    </row>
    <row r="729">
      <c r="A729" s="35"/>
      <c r="B729" s="39"/>
      <c r="C729" s="39"/>
      <c r="D729" s="39"/>
    </row>
    <row r="730">
      <c r="A730" s="35"/>
      <c r="B730" s="39"/>
      <c r="C730" s="39"/>
      <c r="D730" s="39"/>
    </row>
    <row r="731">
      <c r="A731" s="35"/>
      <c r="B731" s="39"/>
      <c r="C731" s="39"/>
      <c r="D731" s="39"/>
    </row>
    <row r="732">
      <c r="A732" s="35"/>
      <c r="B732" s="39"/>
      <c r="C732" s="39"/>
      <c r="D732" s="39"/>
    </row>
    <row r="733">
      <c r="A733" s="35"/>
      <c r="B733" s="39"/>
      <c r="C733" s="39"/>
      <c r="D733" s="39"/>
    </row>
    <row r="734">
      <c r="A734" s="35"/>
      <c r="B734" s="39"/>
      <c r="C734" s="39"/>
      <c r="D734" s="39"/>
    </row>
    <row r="735">
      <c r="A735" s="35"/>
      <c r="B735" s="39"/>
      <c r="C735" s="39"/>
      <c r="D735" s="39"/>
    </row>
    <row r="736">
      <c r="A736" s="35"/>
      <c r="B736" s="39"/>
      <c r="C736" s="39"/>
      <c r="D736" s="39"/>
    </row>
    <row r="737">
      <c r="A737" s="35"/>
      <c r="B737" s="39"/>
      <c r="C737" s="39"/>
      <c r="D737" s="39"/>
    </row>
    <row r="738">
      <c r="A738" s="35"/>
      <c r="B738" s="39"/>
      <c r="C738" s="39"/>
      <c r="D738" s="39"/>
    </row>
    <row r="739">
      <c r="A739" s="35"/>
      <c r="B739" s="39"/>
      <c r="C739" s="39"/>
      <c r="D739" s="39"/>
    </row>
    <row r="740">
      <c r="A740" s="35"/>
      <c r="B740" s="39"/>
      <c r="C740" s="39"/>
      <c r="D740" s="39"/>
    </row>
    <row r="741">
      <c r="A741" s="35"/>
      <c r="B741" s="39"/>
      <c r="C741" s="39"/>
      <c r="D741" s="39"/>
    </row>
    <row r="742">
      <c r="A742" s="35"/>
      <c r="B742" s="39"/>
      <c r="C742" s="39"/>
      <c r="D742" s="39"/>
    </row>
    <row r="743">
      <c r="A743" s="35"/>
      <c r="B743" s="39"/>
      <c r="C743" s="39"/>
      <c r="D743" s="39"/>
    </row>
    <row r="744">
      <c r="A744" s="35"/>
      <c r="B744" s="39"/>
      <c r="C744" s="39"/>
      <c r="D744" s="39"/>
    </row>
    <row r="745">
      <c r="A745" s="35"/>
      <c r="B745" s="39"/>
      <c r="C745" s="39"/>
      <c r="D745" s="39"/>
    </row>
    <row r="746">
      <c r="A746" s="35"/>
      <c r="B746" s="39"/>
      <c r="C746" s="39"/>
      <c r="D746" s="39"/>
    </row>
    <row r="747">
      <c r="A747" s="35"/>
      <c r="B747" s="39"/>
      <c r="C747" s="39"/>
      <c r="D747" s="39"/>
    </row>
    <row r="748">
      <c r="A748" s="35"/>
      <c r="B748" s="39"/>
      <c r="C748" s="39"/>
      <c r="D748" s="39"/>
    </row>
    <row r="749">
      <c r="A749" s="35"/>
      <c r="B749" s="39"/>
      <c r="C749" s="39"/>
      <c r="D749" s="39"/>
    </row>
    <row r="750">
      <c r="A750" s="35"/>
      <c r="B750" s="39"/>
      <c r="C750" s="39"/>
      <c r="D750" s="39"/>
    </row>
    <row r="751">
      <c r="A751" s="35"/>
      <c r="B751" s="39"/>
      <c r="C751" s="39"/>
      <c r="D751" s="39"/>
    </row>
    <row r="752">
      <c r="A752" s="35"/>
      <c r="B752" s="39"/>
      <c r="C752" s="39"/>
      <c r="D752" s="39"/>
    </row>
    <row r="753">
      <c r="A753" s="35"/>
      <c r="B753" s="39"/>
      <c r="C753" s="39"/>
      <c r="D753" s="39"/>
    </row>
    <row r="754">
      <c r="A754" s="35"/>
      <c r="B754" s="39"/>
      <c r="C754" s="39"/>
      <c r="D754" s="39"/>
    </row>
    <row r="755">
      <c r="A755" s="35"/>
      <c r="B755" s="39"/>
      <c r="C755" s="39"/>
      <c r="D755" s="39"/>
    </row>
    <row r="756">
      <c r="A756" s="35"/>
      <c r="B756" s="39"/>
      <c r="C756" s="39"/>
      <c r="D756" s="39"/>
    </row>
    <row r="757">
      <c r="A757" s="35"/>
      <c r="B757" s="39"/>
      <c r="C757" s="39"/>
      <c r="D757" s="39"/>
    </row>
    <row r="758">
      <c r="A758" s="35"/>
      <c r="B758" s="39"/>
      <c r="C758" s="39"/>
      <c r="D758" s="39"/>
    </row>
    <row r="759">
      <c r="A759" s="35"/>
      <c r="B759" s="39"/>
      <c r="C759" s="39"/>
      <c r="D759" s="39"/>
    </row>
    <row r="760">
      <c r="A760" s="35"/>
      <c r="B760" s="39"/>
      <c r="C760" s="39"/>
      <c r="D760" s="39"/>
    </row>
    <row r="761">
      <c r="A761" s="35"/>
      <c r="B761" s="39"/>
      <c r="C761" s="39"/>
      <c r="D761" s="39"/>
    </row>
    <row r="762">
      <c r="A762" s="35"/>
      <c r="B762" s="39"/>
      <c r="C762" s="39"/>
      <c r="D762" s="39"/>
    </row>
    <row r="763">
      <c r="A763" s="35"/>
      <c r="B763" s="39"/>
      <c r="C763" s="39"/>
      <c r="D763" s="39"/>
    </row>
    <row r="764">
      <c r="A764" s="35"/>
      <c r="B764" s="39"/>
      <c r="C764" s="39"/>
      <c r="D764" s="39"/>
    </row>
    <row r="765">
      <c r="A765" s="35"/>
      <c r="B765" s="39"/>
      <c r="C765" s="39"/>
      <c r="D765" s="39"/>
    </row>
    <row r="766">
      <c r="A766" s="35"/>
      <c r="B766" s="39"/>
      <c r="C766" s="39"/>
      <c r="D766" s="39"/>
    </row>
    <row r="767">
      <c r="A767" s="35"/>
      <c r="B767" s="39"/>
      <c r="C767" s="39"/>
      <c r="D767" s="39"/>
    </row>
    <row r="768">
      <c r="A768" s="35"/>
      <c r="B768" s="39"/>
      <c r="C768" s="39"/>
      <c r="D768" s="39"/>
    </row>
    <row r="769">
      <c r="A769" s="35"/>
      <c r="B769" s="39"/>
      <c r="C769" s="39"/>
      <c r="D769" s="39"/>
    </row>
    <row r="770">
      <c r="A770" s="35"/>
      <c r="B770" s="39"/>
      <c r="C770" s="39"/>
      <c r="D770" s="39"/>
    </row>
    <row r="771">
      <c r="A771" s="35"/>
      <c r="B771" s="39"/>
      <c r="C771" s="39"/>
      <c r="D771" s="39"/>
    </row>
    <row r="772">
      <c r="A772" s="35"/>
      <c r="B772" s="39"/>
      <c r="C772" s="39"/>
      <c r="D772" s="39"/>
    </row>
    <row r="773">
      <c r="A773" s="35"/>
      <c r="B773" s="39"/>
      <c r="C773" s="39"/>
      <c r="D773" s="39"/>
    </row>
    <row r="774">
      <c r="A774" s="35"/>
      <c r="B774" s="39"/>
      <c r="C774" s="39"/>
      <c r="D774" s="39"/>
    </row>
    <row r="775">
      <c r="A775" s="35"/>
      <c r="B775" s="39"/>
      <c r="C775" s="39"/>
      <c r="D775" s="39"/>
    </row>
    <row r="776">
      <c r="A776" s="35"/>
      <c r="B776" s="39"/>
      <c r="C776" s="39"/>
      <c r="D776" s="39"/>
    </row>
    <row r="777">
      <c r="A777" s="35"/>
      <c r="B777" s="39"/>
      <c r="C777" s="39"/>
      <c r="D777" s="39"/>
    </row>
    <row r="778">
      <c r="A778" s="35"/>
      <c r="B778" s="39"/>
      <c r="C778" s="39"/>
      <c r="D778" s="39"/>
    </row>
    <row r="779">
      <c r="A779" s="35"/>
      <c r="B779" s="39"/>
      <c r="C779" s="39"/>
      <c r="D779" s="39"/>
    </row>
    <row r="780">
      <c r="A780" s="35"/>
      <c r="B780" s="39"/>
      <c r="C780" s="39"/>
      <c r="D780" s="39"/>
    </row>
    <row r="781">
      <c r="A781" s="35"/>
      <c r="B781" s="39"/>
      <c r="C781" s="39"/>
      <c r="D781" s="39"/>
    </row>
    <row r="782">
      <c r="A782" s="35"/>
      <c r="B782" s="39"/>
      <c r="C782" s="39"/>
      <c r="D782" s="39"/>
    </row>
    <row r="783">
      <c r="A783" s="35"/>
      <c r="B783" s="39"/>
      <c r="C783" s="39"/>
      <c r="D783" s="39"/>
    </row>
    <row r="784">
      <c r="A784" s="35"/>
      <c r="B784" s="39"/>
      <c r="C784" s="39"/>
      <c r="D784" s="39"/>
    </row>
    <row r="785">
      <c r="A785" s="35"/>
      <c r="B785" s="39"/>
      <c r="C785" s="39"/>
      <c r="D785" s="39"/>
    </row>
    <row r="786">
      <c r="A786" s="35"/>
      <c r="B786" s="39"/>
      <c r="C786" s="39"/>
      <c r="D786" s="39"/>
    </row>
    <row r="787">
      <c r="A787" s="35"/>
      <c r="B787" s="39"/>
      <c r="C787" s="39"/>
      <c r="D787" s="39"/>
    </row>
    <row r="788">
      <c r="A788" s="35"/>
      <c r="B788" s="39"/>
      <c r="C788" s="39"/>
      <c r="D788" s="39"/>
    </row>
    <row r="789">
      <c r="A789" s="35"/>
      <c r="B789" s="39"/>
      <c r="C789" s="39"/>
      <c r="D789" s="39"/>
    </row>
    <row r="790">
      <c r="A790" s="35"/>
      <c r="B790" s="39"/>
      <c r="C790" s="39"/>
      <c r="D790" s="39"/>
    </row>
    <row r="791">
      <c r="A791" s="35"/>
      <c r="B791" s="39"/>
      <c r="C791" s="39"/>
      <c r="D791" s="39"/>
    </row>
    <row r="792">
      <c r="A792" s="35"/>
      <c r="B792" s="39"/>
      <c r="C792" s="39"/>
      <c r="D792" s="39"/>
    </row>
    <row r="793">
      <c r="A793" s="35"/>
      <c r="B793" s="39"/>
      <c r="C793" s="39"/>
      <c r="D793" s="39"/>
    </row>
    <row r="794">
      <c r="A794" s="35"/>
      <c r="B794" s="39"/>
      <c r="C794" s="39"/>
      <c r="D794" s="39"/>
    </row>
    <row r="795">
      <c r="A795" s="35"/>
      <c r="B795" s="39"/>
      <c r="C795" s="39"/>
      <c r="D795" s="39"/>
    </row>
    <row r="796">
      <c r="A796" s="35"/>
      <c r="B796" s="39"/>
      <c r="C796" s="39"/>
      <c r="D796" s="39"/>
    </row>
    <row r="797">
      <c r="A797" s="35"/>
      <c r="B797" s="39"/>
      <c r="C797" s="39"/>
      <c r="D797" s="39"/>
    </row>
    <row r="798">
      <c r="A798" s="35"/>
      <c r="B798" s="39"/>
      <c r="C798" s="39"/>
      <c r="D798" s="39"/>
    </row>
    <row r="799">
      <c r="A799" s="35"/>
      <c r="B799" s="39"/>
      <c r="C799" s="39"/>
      <c r="D799" s="39"/>
    </row>
    <row r="800">
      <c r="A800" s="35"/>
      <c r="B800" s="39"/>
      <c r="C800" s="39"/>
      <c r="D800" s="39"/>
    </row>
    <row r="801">
      <c r="A801" s="35"/>
      <c r="B801" s="39"/>
      <c r="C801" s="39"/>
      <c r="D801" s="39"/>
    </row>
    <row r="802">
      <c r="A802" s="35"/>
      <c r="B802" s="39"/>
      <c r="C802" s="39"/>
      <c r="D802" s="39"/>
    </row>
    <row r="803">
      <c r="A803" s="35"/>
      <c r="B803" s="39"/>
      <c r="C803" s="39"/>
      <c r="D803" s="39"/>
    </row>
    <row r="804">
      <c r="A804" s="35"/>
      <c r="B804" s="39"/>
      <c r="C804" s="39"/>
      <c r="D804" s="39"/>
    </row>
    <row r="805">
      <c r="A805" s="35"/>
      <c r="B805" s="39"/>
      <c r="C805" s="39"/>
      <c r="D805" s="39"/>
    </row>
    <row r="806">
      <c r="A806" s="35"/>
      <c r="B806" s="39"/>
      <c r="C806" s="39"/>
      <c r="D806" s="39"/>
    </row>
    <row r="807">
      <c r="A807" s="35"/>
      <c r="B807" s="39"/>
      <c r="C807" s="39"/>
      <c r="D807" s="39"/>
    </row>
    <row r="808">
      <c r="A808" s="35"/>
      <c r="B808" s="39"/>
      <c r="C808" s="39"/>
      <c r="D808" s="39"/>
    </row>
    <row r="809">
      <c r="A809" s="35"/>
      <c r="B809" s="39"/>
      <c r="C809" s="39"/>
      <c r="D809" s="39"/>
    </row>
    <row r="810">
      <c r="A810" s="35"/>
      <c r="B810" s="39"/>
      <c r="C810" s="39"/>
      <c r="D810" s="39"/>
    </row>
    <row r="811">
      <c r="A811" s="35"/>
      <c r="B811" s="39"/>
      <c r="C811" s="39"/>
      <c r="D811" s="39"/>
    </row>
    <row r="812">
      <c r="A812" s="35"/>
      <c r="B812" s="39"/>
      <c r="C812" s="39"/>
      <c r="D812" s="39"/>
    </row>
    <row r="813">
      <c r="A813" s="35"/>
      <c r="B813" s="39"/>
      <c r="C813" s="39"/>
      <c r="D813" s="39"/>
    </row>
    <row r="814">
      <c r="A814" s="35"/>
      <c r="B814" s="39"/>
      <c r="C814" s="39"/>
      <c r="D814" s="39"/>
    </row>
    <row r="815">
      <c r="A815" s="35"/>
      <c r="B815" s="39"/>
      <c r="C815" s="39"/>
      <c r="D815" s="39"/>
    </row>
    <row r="816">
      <c r="A816" s="35"/>
      <c r="B816" s="39"/>
      <c r="C816" s="39"/>
      <c r="D816" s="39"/>
    </row>
    <row r="817">
      <c r="A817" s="35"/>
      <c r="B817" s="39"/>
      <c r="C817" s="39"/>
      <c r="D817" s="39"/>
    </row>
    <row r="818">
      <c r="A818" s="35"/>
      <c r="B818" s="39"/>
      <c r="C818" s="39"/>
      <c r="D818" s="39"/>
    </row>
    <row r="819">
      <c r="A819" s="35"/>
      <c r="B819" s="39"/>
      <c r="C819" s="39"/>
      <c r="D819" s="39"/>
    </row>
    <row r="820">
      <c r="A820" s="35"/>
      <c r="B820" s="39"/>
      <c r="C820" s="39"/>
      <c r="D820" s="39"/>
    </row>
    <row r="821">
      <c r="A821" s="35"/>
      <c r="B821" s="39"/>
      <c r="C821" s="39"/>
      <c r="D821" s="39"/>
    </row>
    <row r="822">
      <c r="A822" s="35"/>
      <c r="B822" s="39"/>
      <c r="C822" s="39"/>
      <c r="D822" s="39"/>
    </row>
    <row r="823">
      <c r="A823" s="35"/>
      <c r="B823" s="39"/>
      <c r="C823" s="39"/>
      <c r="D823" s="39"/>
    </row>
    <row r="824">
      <c r="A824" s="35"/>
      <c r="B824" s="39"/>
      <c r="C824" s="39"/>
      <c r="D824" s="39"/>
    </row>
    <row r="825">
      <c r="A825" s="35"/>
      <c r="B825" s="39"/>
      <c r="C825" s="39"/>
      <c r="D825" s="39"/>
    </row>
    <row r="826">
      <c r="A826" s="35"/>
      <c r="B826" s="39"/>
      <c r="C826" s="39"/>
      <c r="D826" s="39"/>
    </row>
    <row r="827">
      <c r="A827" s="35"/>
      <c r="B827" s="39"/>
      <c r="C827" s="39"/>
      <c r="D827" s="39"/>
    </row>
    <row r="828">
      <c r="A828" s="35"/>
      <c r="B828" s="39"/>
      <c r="C828" s="39"/>
      <c r="D828" s="39"/>
    </row>
    <row r="829">
      <c r="A829" s="35"/>
      <c r="B829" s="39"/>
      <c r="C829" s="39"/>
      <c r="D829" s="39"/>
    </row>
    <row r="830">
      <c r="A830" s="35"/>
      <c r="B830" s="39"/>
      <c r="C830" s="39"/>
      <c r="D830" s="39"/>
    </row>
    <row r="831">
      <c r="A831" s="35"/>
      <c r="B831" s="39"/>
      <c r="C831" s="39"/>
      <c r="D831" s="39"/>
    </row>
    <row r="832">
      <c r="A832" s="35"/>
      <c r="B832" s="39"/>
      <c r="C832" s="39"/>
      <c r="D832" s="39"/>
    </row>
    <row r="833">
      <c r="A833" s="35"/>
      <c r="B833" s="39"/>
      <c r="C833" s="39"/>
      <c r="D833" s="39"/>
    </row>
    <row r="834">
      <c r="A834" s="35"/>
      <c r="B834" s="39"/>
      <c r="C834" s="39"/>
      <c r="D834" s="39"/>
    </row>
    <row r="835">
      <c r="A835" s="35"/>
      <c r="B835" s="39"/>
      <c r="C835" s="39"/>
      <c r="D835" s="39"/>
    </row>
    <row r="836">
      <c r="A836" s="35"/>
      <c r="B836" s="39"/>
      <c r="C836" s="39"/>
      <c r="D836" s="39"/>
    </row>
    <row r="837">
      <c r="A837" s="35"/>
      <c r="B837" s="39"/>
      <c r="C837" s="39"/>
      <c r="D837" s="39"/>
    </row>
    <row r="838">
      <c r="A838" s="35"/>
      <c r="B838" s="39"/>
      <c r="C838" s="39"/>
      <c r="D838" s="39"/>
    </row>
    <row r="839">
      <c r="A839" s="35"/>
      <c r="B839" s="39"/>
      <c r="C839" s="39"/>
      <c r="D839" s="39"/>
    </row>
    <row r="840">
      <c r="A840" s="35"/>
      <c r="B840" s="39"/>
      <c r="C840" s="39"/>
      <c r="D840" s="39"/>
    </row>
    <row r="841">
      <c r="A841" s="35"/>
      <c r="B841" s="39"/>
      <c r="C841" s="39"/>
      <c r="D841" s="39"/>
    </row>
    <row r="842">
      <c r="A842" s="35"/>
      <c r="B842" s="39"/>
      <c r="C842" s="39"/>
      <c r="D842" s="39"/>
    </row>
    <row r="843">
      <c r="A843" s="35"/>
      <c r="B843" s="39"/>
      <c r="C843" s="39"/>
      <c r="D843" s="39"/>
    </row>
    <row r="844">
      <c r="A844" s="35"/>
      <c r="B844" s="39"/>
      <c r="C844" s="39"/>
      <c r="D844" s="39"/>
    </row>
    <row r="845">
      <c r="A845" s="35"/>
      <c r="B845" s="39"/>
      <c r="C845" s="39"/>
      <c r="D845" s="39"/>
    </row>
    <row r="846">
      <c r="A846" s="35"/>
      <c r="B846" s="39"/>
      <c r="C846" s="39"/>
      <c r="D846" s="39"/>
    </row>
    <row r="847">
      <c r="A847" s="35"/>
      <c r="B847" s="39"/>
      <c r="C847" s="39"/>
      <c r="D847" s="39"/>
    </row>
    <row r="848">
      <c r="A848" s="35"/>
      <c r="B848" s="39"/>
      <c r="C848" s="39"/>
      <c r="D848" s="39"/>
    </row>
    <row r="849">
      <c r="A849" s="35"/>
      <c r="B849" s="39"/>
      <c r="C849" s="39"/>
      <c r="D849" s="39"/>
    </row>
    <row r="850">
      <c r="A850" s="35"/>
      <c r="B850" s="39"/>
      <c r="C850" s="39"/>
      <c r="D850" s="39"/>
    </row>
    <row r="851">
      <c r="A851" s="35"/>
      <c r="B851" s="39"/>
      <c r="C851" s="39"/>
      <c r="D851" s="39"/>
    </row>
    <row r="852">
      <c r="A852" s="35"/>
      <c r="B852" s="39"/>
      <c r="C852" s="39"/>
      <c r="D852" s="39"/>
    </row>
    <row r="853">
      <c r="A853" s="35"/>
      <c r="B853" s="39"/>
      <c r="C853" s="39"/>
      <c r="D853" s="39"/>
    </row>
    <row r="854">
      <c r="A854" s="35"/>
      <c r="B854" s="39"/>
      <c r="C854" s="39"/>
      <c r="D854" s="39"/>
    </row>
    <row r="855">
      <c r="A855" s="35"/>
      <c r="B855" s="39"/>
      <c r="C855" s="39"/>
      <c r="D855" s="39"/>
    </row>
    <row r="856">
      <c r="A856" s="35"/>
      <c r="B856" s="39"/>
      <c r="C856" s="39"/>
      <c r="D856" s="39"/>
    </row>
    <row r="857">
      <c r="A857" s="35"/>
      <c r="B857" s="39"/>
      <c r="C857" s="39"/>
      <c r="D857" s="39"/>
    </row>
    <row r="858">
      <c r="A858" s="35"/>
      <c r="B858" s="39"/>
      <c r="C858" s="39"/>
      <c r="D858" s="39"/>
    </row>
    <row r="859">
      <c r="A859" s="35"/>
      <c r="B859" s="39"/>
      <c r="C859" s="39"/>
      <c r="D859" s="39"/>
    </row>
    <row r="860">
      <c r="A860" s="35"/>
      <c r="B860" s="39"/>
      <c r="C860" s="39"/>
      <c r="D860" s="39"/>
    </row>
    <row r="861">
      <c r="A861" s="35"/>
      <c r="B861" s="39"/>
      <c r="C861" s="39"/>
      <c r="D861" s="39"/>
    </row>
    <row r="862">
      <c r="A862" s="35"/>
      <c r="B862" s="39"/>
      <c r="C862" s="39"/>
      <c r="D862" s="39"/>
    </row>
    <row r="863">
      <c r="A863" s="35"/>
      <c r="B863" s="39"/>
      <c r="C863" s="39"/>
      <c r="D863" s="39"/>
    </row>
    <row r="864">
      <c r="A864" s="35"/>
      <c r="B864" s="39"/>
      <c r="C864" s="39"/>
      <c r="D864" s="39"/>
    </row>
    <row r="865">
      <c r="A865" s="35"/>
      <c r="B865" s="39"/>
      <c r="C865" s="39"/>
      <c r="D865" s="39"/>
    </row>
    <row r="866">
      <c r="A866" s="35"/>
      <c r="B866" s="39"/>
      <c r="C866" s="39"/>
      <c r="D866" s="39"/>
    </row>
    <row r="867">
      <c r="A867" s="35"/>
      <c r="B867" s="39"/>
      <c r="C867" s="39"/>
      <c r="D867" s="39"/>
    </row>
    <row r="868">
      <c r="A868" s="35"/>
      <c r="B868" s="39"/>
      <c r="C868" s="39"/>
      <c r="D868" s="39"/>
    </row>
    <row r="869">
      <c r="A869" s="35"/>
      <c r="B869" s="39"/>
      <c r="C869" s="39"/>
      <c r="D869" s="39"/>
    </row>
    <row r="870">
      <c r="A870" s="35"/>
      <c r="B870" s="39"/>
      <c r="C870" s="39"/>
      <c r="D870" s="39"/>
    </row>
    <row r="871">
      <c r="A871" s="35"/>
      <c r="B871" s="39"/>
      <c r="C871" s="39"/>
      <c r="D871" s="39"/>
    </row>
    <row r="872">
      <c r="A872" s="35"/>
      <c r="B872" s="39"/>
      <c r="C872" s="39"/>
      <c r="D872" s="39"/>
    </row>
    <row r="873">
      <c r="A873" s="35"/>
      <c r="B873" s="39"/>
      <c r="C873" s="39"/>
      <c r="D873" s="39"/>
    </row>
    <row r="874">
      <c r="A874" s="35"/>
      <c r="B874" s="39"/>
      <c r="C874" s="39"/>
      <c r="D874" s="39"/>
    </row>
    <row r="875">
      <c r="A875" s="35"/>
      <c r="B875" s="39"/>
      <c r="C875" s="39"/>
      <c r="D875" s="39"/>
    </row>
    <row r="876">
      <c r="A876" s="35"/>
      <c r="B876" s="39"/>
      <c r="C876" s="39"/>
      <c r="D876" s="39"/>
    </row>
    <row r="877">
      <c r="A877" s="35"/>
      <c r="B877" s="39"/>
      <c r="C877" s="39"/>
      <c r="D877" s="39"/>
    </row>
    <row r="878">
      <c r="A878" s="35"/>
      <c r="B878" s="39"/>
      <c r="C878" s="39"/>
      <c r="D878" s="39"/>
    </row>
    <row r="879">
      <c r="A879" s="35"/>
      <c r="B879" s="39"/>
      <c r="C879" s="39"/>
      <c r="D879" s="39"/>
    </row>
    <row r="880">
      <c r="A880" s="35"/>
      <c r="B880" s="39"/>
      <c r="C880" s="39"/>
      <c r="D880" s="39"/>
    </row>
    <row r="881">
      <c r="A881" s="35"/>
      <c r="B881" s="39"/>
      <c r="C881" s="39"/>
      <c r="D881" s="39"/>
    </row>
    <row r="882">
      <c r="A882" s="35"/>
      <c r="B882" s="39"/>
      <c r="C882" s="39"/>
      <c r="D882" s="39"/>
    </row>
    <row r="883">
      <c r="A883" s="35"/>
      <c r="B883" s="39"/>
      <c r="C883" s="39"/>
      <c r="D883" s="39"/>
    </row>
    <row r="884">
      <c r="A884" s="35"/>
      <c r="B884" s="39"/>
      <c r="C884" s="39"/>
      <c r="D884" s="39"/>
    </row>
    <row r="885">
      <c r="A885" s="35"/>
      <c r="B885" s="39"/>
      <c r="C885" s="39"/>
      <c r="D885" s="39"/>
    </row>
    <row r="886">
      <c r="A886" s="35"/>
      <c r="B886" s="39"/>
      <c r="C886" s="39"/>
      <c r="D886" s="39"/>
    </row>
    <row r="887">
      <c r="A887" s="35"/>
      <c r="B887" s="39"/>
      <c r="C887" s="39"/>
      <c r="D887" s="39"/>
    </row>
    <row r="888">
      <c r="A888" s="35"/>
      <c r="B888" s="39"/>
      <c r="C888" s="39"/>
      <c r="D888" s="39"/>
    </row>
    <row r="889">
      <c r="A889" s="35"/>
      <c r="B889" s="39"/>
      <c r="C889" s="39"/>
      <c r="D889" s="39"/>
    </row>
    <row r="890">
      <c r="A890" s="35"/>
      <c r="B890" s="39"/>
      <c r="C890" s="39"/>
      <c r="D890" s="39"/>
    </row>
    <row r="891">
      <c r="A891" s="35"/>
      <c r="B891" s="39"/>
      <c r="C891" s="39"/>
      <c r="D891" s="39"/>
    </row>
    <row r="892">
      <c r="A892" s="35"/>
      <c r="B892" s="39"/>
      <c r="C892" s="39"/>
      <c r="D892" s="39"/>
    </row>
    <row r="893">
      <c r="A893" s="35"/>
      <c r="B893" s="39"/>
      <c r="C893" s="39"/>
      <c r="D893" s="39"/>
    </row>
    <row r="894">
      <c r="A894" s="35"/>
      <c r="B894" s="39"/>
      <c r="C894" s="39"/>
      <c r="D894" s="39"/>
    </row>
    <row r="895">
      <c r="A895" s="35"/>
      <c r="B895" s="39"/>
      <c r="C895" s="39"/>
      <c r="D895" s="39"/>
    </row>
    <row r="896">
      <c r="A896" s="35"/>
      <c r="B896" s="39"/>
      <c r="C896" s="39"/>
      <c r="D896" s="39"/>
    </row>
    <row r="897">
      <c r="A897" s="35"/>
      <c r="B897" s="39"/>
      <c r="C897" s="39"/>
      <c r="D897" s="39"/>
    </row>
    <row r="898">
      <c r="A898" s="35"/>
      <c r="B898" s="39"/>
      <c r="C898" s="39"/>
      <c r="D898" s="39"/>
    </row>
    <row r="899">
      <c r="A899" s="35"/>
      <c r="B899" s="39"/>
      <c r="C899" s="39"/>
      <c r="D899" s="39"/>
    </row>
    <row r="900">
      <c r="A900" s="35"/>
      <c r="B900" s="39"/>
      <c r="C900" s="39"/>
      <c r="D900" s="39"/>
    </row>
    <row r="901">
      <c r="A901" s="35"/>
      <c r="B901" s="39"/>
      <c r="C901" s="39"/>
      <c r="D901" s="39"/>
    </row>
    <row r="902">
      <c r="A902" s="35"/>
      <c r="B902" s="39"/>
      <c r="C902" s="39"/>
      <c r="D902" s="39"/>
    </row>
    <row r="903">
      <c r="A903" s="35"/>
      <c r="B903" s="39"/>
      <c r="C903" s="39"/>
      <c r="D903" s="39"/>
    </row>
    <row r="904">
      <c r="A904" s="35"/>
      <c r="B904" s="39"/>
      <c r="C904" s="39"/>
      <c r="D904" s="39"/>
    </row>
    <row r="905">
      <c r="A905" s="35"/>
      <c r="B905" s="39"/>
      <c r="C905" s="39"/>
      <c r="D905" s="39"/>
    </row>
    <row r="906">
      <c r="A906" s="35"/>
      <c r="B906" s="39"/>
      <c r="C906" s="39"/>
      <c r="D906" s="39"/>
    </row>
    <row r="907">
      <c r="A907" s="35"/>
      <c r="B907" s="39"/>
      <c r="C907" s="39"/>
      <c r="D907" s="39"/>
    </row>
    <row r="908">
      <c r="A908" s="35"/>
      <c r="B908" s="39"/>
      <c r="C908" s="39"/>
      <c r="D908" s="39"/>
    </row>
    <row r="909">
      <c r="A909" s="35"/>
      <c r="B909" s="39"/>
      <c r="C909" s="39"/>
      <c r="D909" s="39"/>
    </row>
    <row r="910">
      <c r="A910" s="35"/>
      <c r="B910" s="39"/>
      <c r="C910" s="39"/>
      <c r="D910" s="39"/>
    </row>
    <row r="911">
      <c r="A911" s="35"/>
      <c r="B911" s="39"/>
      <c r="C911" s="39"/>
      <c r="D911" s="39"/>
    </row>
    <row r="912">
      <c r="A912" s="35"/>
      <c r="B912" s="39"/>
      <c r="C912" s="39"/>
      <c r="D912" s="39"/>
    </row>
    <row r="913">
      <c r="A913" s="35"/>
      <c r="B913" s="39"/>
      <c r="C913" s="39"/>
      <c r="D913" s="39"/>
    </row>
    <row r="914">
      <c r="A914" s="35"/>
      <c r="B914" s="39"/>
      <c r="C914" s="39"/>
      <c r="D914" s="39"/>
    </row>
    <row r="915">
      <c r="A915" s="35"/>
      <c r="B915" s="39"/>
      <c r="C915" s="39"/>
      <c r="D915" s="39"/>
    </row>
    <row r="916">
      <c r="A916" s="35"/>
      <c r="B916" s="39"/>
      <c r="C916" s="39"/>
      <c r="D916" s="39"/>
    </row>
    <row r="917">
      <c r="A917" s="35"/>
      <c r="B917" s="39"/>
      <c r="C917" s="39"/>
      <c r="D917" s="39"/>
    </row>
    <row r="918">
      <c r="A918" s="35"/>
      <c r="B918" s="39"/>
      <c r="C918" s="39"/>
      <c r="D918" s="39"/>
    </row>
    <row r="919">
      <c r="A919" s="35"/>
      <c r="B919" s="39"/>
      <c r="C919" s="39"/>
      <c r="D919" s="39"/>
    </row>
    <row r="920">
      <c r="A920" s="35"/>
      <c r="B920" s="39"/>
      <c r="C920" s="39"/>
      <c r="D920" s="39"/>
    </row>
    <row r="921">
      <c r="A921" s="35"/>
      <c r="B921" s="39"/>
      <c r="C921" s="39"/>
      <c r="D921" s="39"/>
    </row>
    <row r="922">
      <c r="A922" s="35"/>
      <c r="B922" s="39"/>
      <c r="C922" s="39"/>
      <c r="D922" s="39"/>
    </row>
    <row r="923">
      <c r="A923" s="35"/>
      <c r="B923" s="39"/>
      <c r="C923" s="39"/>
      <c r="D923" s="39"/>
    </row>
    <row r="924">
      <c r="A924" s="35"/>
      <c r="B924" s="39"/>
      <c r="C924" s="39"/>
      <c r="D924" s="39"/>
    </row>
    <row r="925">
      <c r="A925" s="35"/>
      <c r="B925" s="39"/>
      <c r="C925" s="39"/>
      <c r="D925" s="39"/>
    </row>
    <row r="926">
      <c r="A926" s="35"/>
      <c r="B926" s="39"/>
      <c r="C926" s="39"/>
      <c r="D926" s="39"/>
    </row>
    <row r="927">
      <c r="A927" s="35"/>
      <c r="B927" s="39"/>
      <c r="C927" s="39"/>
      <c r="D927" s="39"/>
    </row>
    <row r="928">
      <c r="A928" s="35"/>
      <c r="B928" s="39"/>
      <c r="C928" s="39"/>
      <c r="D928" s="39"/>
    </row>
    <row r="929">
      <c r="A929" s="35"/>
      <c r="B929" s="39"/>
      <c r="C929" s="39"/>
      <c r="D929" s="39"/>
    </row>
    <row r="930">
      <c r="A930" s="35"/>
      <c r="B930" s="39"/>
      <c r="C930" s="39"/>
      <c r="D930" s="39"/>
    </row>
    <row r="931">
      <c r="A931" s="35"/>
      <c r="B931" s="39"/>
      <c r="C931" s="39"/>
      <c r="D931" s="39"/>
    </row>
    <row r="932">
      <c r="A932" s="35"/>
      <c r="B932" s="39"/>
      <c r="C932" s="39"/>
      <c r="D932" s="39"/>
    </row>
    <row r="933">
      <c r="A933" s="35"/>
      <c r="B933" s="39"/>
      <c r="C933" s="39"/>
      <c r="D933" s="39"/>
    </row>
    <row r="934">
      <c r="A934" s="35"/>
      <c r="B934" s="39"/>
      <c r="C934" s="39"/>
      <c r="D934" s="39"/>
    </row>
    <row r="935">
      <c r="A935" s="35"/>
      <c r="B935" s="39"/>
      <c r="C935" s="39"/>
      <c r="D935" s="39"/>
    </row>
    <row r="936">
      <c r="A936" s="35"/>
      <c r="B936" s="39"/>
      <c r="C936" s="39"/>
      <c r="D936" s="39"/>
    </row>
    <row r="937">
      <c r="A937" s="35"/>
      <c r="B937" s="39"/>
      <c r="C937" s="39"/>
      <c r="D937" s="39"/>
    </row>
    <row r="938">
      <c r="A938" s="35"/>
      <c r="B938" s="39"/>
      <c r="C938" s="39"/>
      <c r="D938" s="39"/>
    </row>
    <row r="939">
      <c r="A939" s="35"/>
      <c r="B939" s="39"/>
      <c r="C939" s="39"/>
      <c r="D939" s="39"/>
    </row>
    <row r="940">
      <c r="A940" s="35"/>
      <c r="B940" s="39"/>
      <c r="C940" s="39"/>
      <c r="D940" s="39"/>
    </row>
    <row r="941">
      <c r="A941" s="35"/>
      <c r="B941" s="39"/>
      <c r="C941" s="39"/>
      <c r="D941" s="39"/>
    </row>
    <row r="942">
      <c r="A942" s="35"/>
      <c r="B942" s="39"/>
      <c r="C942" s="39"/>
      <c r="D942" s="39"/>
    </row>
    <row r="943">
      <c r="A943" s="35"/>
      <c r="B943" s="39"/>
      <c r="C943" s="39"/>
      <c r="D943" s="39"/>
    </row>
    <row r="944">
      <c r="A944" s="35"/>
      <c r="B944" s="39"/>
      <c r="C944" s="39"/>
      <c r="D944" s="39"/>
    </row>
    <row r="945">
      <c r="A945" s="35"/>
      <c r="B945" s="39"/>
      <c r="C945" s="39"/>
      <c r="D945" s="39"/>
    </row>
    <row r="946">
      <c r="A946" s="35"/>
      <c r="B946" s="39"/>
      <c r="C946" s="39"/>
      <c r="D946" s="39"/>
    </row>
    <row r="947">
      <c r="A947" s="35"/>
      <c r="B947" s="39"/>
      <c r="C947" s="39"/>
      <c r="D947" s="39"/>
    </row>
    <row r="948">
      <c r="A948" s="35"/>
      <c r="B948" s="39"/>
      <c r="C948" s="39"/>
      <c r="D948" s="39"/>
    </row>
    <row r="949">
      <c r="A949" s="35"/>
      <c r="B949" s="39"/>
      <c r="C949" s="39"/>
      <c r="D949" s="39"/>
    </row>
    <row r="950">
      <c r="A950" s="35"/>
      <c r="B950" s="39"/>
      <c r="C950" s="39"/>
      <c r="D950" s="39"/>
    </row>
    <row r="951">
      <c r="A951" s="35"/>
      <c r="B951" s="39"/>
      <c r="C951" s="39"/>
      <c r="D951" s="39"/>
    </row>
    <row r="952">
      <c r="A952" s="35"/>
      <c r="B952" s="39"/>
      <c r="C952" s="39"/>
      <c r="D952" s="39"/>
    </row>
    <row r="953">
      <c r="A953" s="35"/>
      <c r="B953" s="39"/>
      <c r="C953" s="39"/>
      <c r="D953" s="39"/>
    </row>
    <row r="954">
      <c r="A954" s="35"/>
      <c r="B954" s="39"/>
      <c r="C954" s="39"/>
      <c r="D954" s="39"/>
    </row>
  </sheetData>
  <autoFilter ref="$A$1:$V$1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7.88"/>
    <col customWidth="1" min="3" max="3" width="11.63"/>
    <col customWidth="1" min="5" max="5" width="59.0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415</v>
      </c>
    </row>
    <row r="3">
      <c r="A3" s="25">
        <v>1.0</v>
      </c>
      <c r="B3" s="26" t="s">
        <v>416</v>
      </c>
      <c r="C3" s="26" t="s">
        <v>416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table_name='watch_list' ;")</f>
        <v>INSERT INTO system_parameters.business_fields(
        table_id, field_name, field_type, description, is_primary_key)
        SELECT table_id, 'watch_list_id','SERIAL', 'watch_list_id', true FROM system_parameters.business_tables WHERE table_name='watch_list' ;</v>
      </c>
    </row>
    <row r="4">
      <c r="A4" s="25">
        <f t="shared" ref="A4:A5" si="1">A3+1</f>
        <v>2</v>
      </c>
      <c r="B4" s="26" t="s">
        <v>417</v>
      </c>
      <c r="C4" s="26" t="s">
        <v>85</v>
      </c>
      <c r="D4" s="26" t="s">
        <v>56</v>
      </c>
      <c r="E4" s="12" t="str">
        <f>CONCATENATE("INSERT INTO system_parameters.business_fields(
        table_id, field_name, field_type, description, is_foreign_key, referenced_table_id, referenced_field_id)
        SELECT a.table_id, '",SUBSTITUTE(C4, " ", "_"),"','",D4,"', '",B4,"', true, b.table_id, c.field_id FROM system_parameters.business_tables a, system_parameters.business_tables b, system_parameters.business_fields c WHERE a.table_name='watch_list' and b.table_name='stock' and b.table_id=c.table_id and c.is_primary_key=true"&amp;";")</f>
        <v>INSERT INTO system_parameters.business_fields(
        table_id, field_name, field_type, description, is_foreign_key, referenced_table_id, referenced_field_id)
        SELECT a.table_id, 'stock_id','SERIAL', 'Tên chứng khoán', true, b.table_id, c.field_id FROM system_parameters.business_tables a, system_parameters.business_tables b, system_parameters.business_fields c WHERE a.table_name='watch_list' and b.table_name='stock' and b.table_id=c.table_id and c.is_primary_key=true;</v>
      </c>
    </row>
    <row r="5">
      <c r="A5" s="25">
        <f t="shared" si="1"/>
        <v>3</v>
      </c>
      <c r="B5" s="26" t="s">
        <v>192</v>
      </c>
      <c r="C5" s="26" t="s">
        <v>98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a.table_name='watch_list' and b.table_name='user' and b.table_id=c.table_id and c.is_primary_key=true;")</f>
        <v>INSERT INTO system_parameters.business_fields(
        table_id, field_name, field_type, description, is_foreign_key, referenced_table_id, referenced_field_id)
        SELECT a.table_id, 'user_id','SERIAL', 'Tên Leader', true, b.table_id, c.field_id FROM system_parameters.business_tables a, system_parameters.business_tables b, system_parameters.business_fields c WHERE a.table_name='watch_list' and b.table_name='user' and b.table_id=c.table_id and c.is_primary_key=true;</v>
      </c>
    </row>
    <row r="6">
      <c r="E6" s="21" t="s">
        <v>418</v>
      </c>
    </row>
    <row r="7">
      <c r="E7" s="21" t="s">
        <v>419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30.5"/>
    <col customWidth="1" min="3" max="3" width="11.63"/>
    <col customWidth="1" min="4" max="4" width="12.88"/>
    <col customWidth="1" min="5" max="5" width="57.13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420</v>
      </c>
    </row>
    <row r="3">
      <c r="A3" s="25">
        <v>1.0</v>
      </c>
      <c r="B3" s="26" t="s">
        <v>421</v>
      </c>
      <c r="C3" s="26" t="s">
        <v>422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table_name='news_source' ;")</f>
        <v>INSERT INTO system_parameters.business_fields(
        table_id, field_name, field_type, description, is_primary_key)
        SELECT table_id, 'source_id','SERIAL', 'ID của nguồn tin', true FROM system_parameters.business_tables WHERE table_name='news_source' ;</v>
      </c>
    </row>
    <row r="4">
      <c r="A4" s="25">
        <f t="shared" ref="A4:A5" si="1">A3+1</f>
        <v>2</v>
      </c>
      <c r="B4" s="26" t="s">
        <v>423</v>
      </c>
      <c r="C4" s="26" t="s">
        <v>424</v>
      </c>
      <c r="D4" s="26" t="s">
        <v>59</v>
      </c>
      <c r="E4" s="12" t="str">
        <f t="shared" ref="E4:E5" si="2">CONCATENATE("INSERT INTO system_parameters.business_fields(
        table_id, field_name, field_type, description)
        SELECT table_id, '",SUBSTITUTE(C4, " ", "_"),"','",D4,"', '",B4,"' FROM system_parameters.business_tables WHERE table_name='news_source' ;")</f>
        <v>INSERT INTO system_parameters.business_fields(
        table_id, field_name, field_type, description)
        SELECT table_id, 'source_name','VARCHAR(255)', 'Tên nguồn tin' FROM system_parameters.business_tables WHERE table_name='news_source' ;</v>
      </c>
    </row>
    <row r="5">
      <c r="A5" s="25">
        <f t="shared" si="1"/>
        <v>3</v>
      </c>
      <c r="B5" s="26" t="s">
        <v>425</v>
      </c>
      <c r="C5" s="26" t="s">
        <v>426</v>
      </c>
      <c r="D5" s="26" t="s">
        <v>62</v>
      </c>
      <c r="E5" s="12" t="str">
        <f t="shared" si="2"/>
        <v>INSERT INTO system_parameters.business_fields(
        table_id, field_name, field_type, description)
        SELECT table_id, 'source_type','VARCHAR(50)', 'Loại nguồn (news, social_media, forum)' FROM system_parameters.business_tables WHERE table_name='news_source' ;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25.0"/>
    <col customWidth="1" min="3" max="3" width="11.63"/>
    <col customWidth="1" min="4" max="4" width="12.88"/>
    <col customWidth="1" min="5" max="5" width="56.13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427</v>
      </c>
    </row>
    <row r="3">
      <c r="A3" s="25">
        <v>1.0</v>
      </c>
      <c r="B3" s="26" t="s">
        <v>428</v>
      </c>
      <c r="C3" s="26" t="s">
        <v>429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table_name='news_article' ;")</f>
        <v>INSERT INTO system_parameters.business_fields(
        table_id, field_name, field_type, description, is_primary_key)
        SELECT table_id, 'article_id','SERIAL', 'ID bài viết', true FROM system_parameters.business_tables WHERE table_name='news_article' ;</v>
      </c>
    </row>
    <row r="4">
      <c r="A4" s="25">
        <f t="shared" ref="A4:A9" si="1">A3+1</f>
        <v>2</v>
      </c>
      <c r="B4" s="26" t="s">
        <v>423</v>
      </c>
      <c r="C4" s="26" t="s">
        <v>422</v>
      </c>
      <c r="D4" s="26" t="s">
        <v>56</v>
      </c>
      <c r="E4" s="12" t="str">
        <f>CONCATENATE("INSERT INTO system_parameters.business_fields(
        table_id, field_name, field_type, description, is_foreign_key, referenced_table_id, referenced_field_id)
        SELECT a.table_id, '",SUBSTITUTE(C4, " ", "_"),"','",D4,"', '",B4,"', true, b.table_id, c.field_id FROM system_parameters.business_tables a, system_parameters.business_tables b, system_parameters.business_fields c WHERE a.table_name='news_article' and b.table_name='news_source' and b.table_id=c.table_id and c.is_primary_"&amp;"key=true;")</f>
        <v>INSERT INTO system_parameters.business_fields(
        table_id, field_name, field_type, description, is_foreign_key, referenced_table_id, referenced_field_id)
        SELECT a.table_id, 'source_id','SERIAL', 'Tên nguồn tin', true, b.table_id, c.field_id FROM system_parameters.business_tables a, system_parameters.business_tables b, system_parameters.business_fields c WHERE a.table_name='news_article' and b.table_name='news_source' and b.table_id=c.table_id and c.is_primary_key=true;</v>
      </c>
    </row>
    <row r="5">
      <c r="A5" s="25">
        <f t="shared" si="1"/>
        <v>3</v>
      </c>
      <c r="B5" s="26" t="s">
        <v>417</v>
      </c>
      <c r="C5" s="26" t="s">
        <v>85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a.table_name='news_article' and b.table_name='stock' and b.table_id=c.table_id and c.is_primary_key=tr"&amp;"ue;")</f>
        <v>INSERT INTO system_parameters.business_fields(
        table_id, field_name, field_type, description, is_foreign_key, referenced_table_id, referenced_field_id)
        SELECT a.table_id, 'stock_id','SERIAL', 'Tên chứng khoán', true, b.table_id, c.field_id FROM system_parameters.business_tables a, system_parameters.business_tables b, system_parameters.business_fields c WHERE a.table_name='news_article' and b.table_name='stock' and b.table_id=c.table_id and c.is_primary_key=true;</v>
      </c>
    </row>
    <row r="6">
      <c r="A6" s="25">
        <f t="shared" si="1"/>
        <v>4</v>
      </c>
      <c r="B6" s="26" t="s">
        <v>430</v>
      </c>
      <c r="C6" s="26" t="s">
        <v>431</v>
      </c>
      <c r="D6" s="26" t="s">
        <v>432</v>
      </c>
      <c r="E6" s="12" t="str">
        <f t="shared" ref="E6:E8" si="2">CONCATENATE("INSERT INTO system_parameters.business_fields(
        table_id, field_name, field_type, description)
        SELECT table_id, '",SUBSTITUTE(C6, " ", "_"),"','",D6,"', '",B6,"' FROM system_parameters.business_tables WHERE table_name='news_article' ;")</f>
        <v>INSERT INTO system_parameters.business_fields(
        table_id, field_name, field_type, description)
        SELECT table_id, 'title','VARCHAR(500)', 'Tiêu đề bài viết' FROM system_parameters.business_tables WHERE table_name='news_article' ;</v>
      </c>
    </row>
    <row r="7">
      <c r="A7" s="25">
        <f t="shared" si="1"/>
        <v>5</v>
      </c>
      <c r="B7" s="26" t="s">
        <v>433</v>
      </c>
      <c r="C7" s="26" t="s">
        <v>434</v>
      </c>
      <c r="D7" s="26" t="s">
        <v>104</v>
      </c>
      <c r="E7" s="12" t="str">
        <f t="shared" si="2"/>
        <v>INSERT INTO system_parameters.business_fields(
        table_id, field_name, field_type, description)
        SELECT table_id, 'content','TEXT', 'Tóm tắt nội dung bài viết' FROM system_parameters.business_tables WHERE table_name='news_article' ;</v>
      </c>
    </row>
    <row r="8">
      <c r="A8" s="25">
        <f t="shared" si="1"/>
        <v>6</v>
      </c>
      <c r="B8" s="6" t="s">
        <v>435</v>
      </c>
      <c r="C8" s="6" t="s">
        <v>436</v>
      </c>
      <c r="D8" s="40" t="s">
        <v>437</v>
      </c>
      <c r="E8" s="12" t="str">
        <f t="shared" si="2"/>
        <v>INSERT INTO system_parameters.business_fields(
        table_id, field_name, field_type, description)
        SELECT table_id, 'file_data','BYTEA', 'Tệp tin ' FROM system_parameters.business_tables WHERE table_name='news_article' ;</v>
      </c>
    </row>
    <row r="9">
      <c r="A9" s="25">
        <f t="shared" si="1"/>
        <v>7</v>
      </c>
      <c r="B9" s="26" t="s">
        <v>192</v>
      </c>
      <c r="C9" s="26" t="s">
        <v>98</v>
      </c>
      <c r="D9" s="26" t="s">
        <v>56</v>
      </c>
      <c r="E9" s="12" t="str">
        <f>CONCATENATE("INSERT INTO system_parameters.business_fields(
        table_id, field_name, field_type, description, is_foreign_key, referenced_table_id, referenced_field_id)
        SELECT a.table_id, '",SUBSTITUTE(C9, " ", "_"),"','",D9,"', '",B9,"', true, b.table_id, c.field_id FROM system_parameters.business_tables a, system_parameters.business_tables b, system_parameters.business_fields c WHERE a.table_name='news_article' and b.table_name='user' and b.table_id=c.table_id and c.is_primary_key=tru"&amp;"e;")</f>
        <v>INSERT INTO system_parameters.business_fields(
        table_id, field_name, field_type, description, is_foreign_key, referenced_table_id, referenced_field_id)
        SELECT a.table_id, 'user_id','SERIAL', 'Tên Leader', true, b.table_id, c.field_id FROM system_parameters.business_tables a, system_parameters.business_tables b, system_parameters.business_fields c WHERE a.table_name='news_article' and b.table_name='user' and b.table_id=c.table_id and c.is_primary_key=true;</v>
      </c>
    </row>
    <row r="10">
      <c r="E10" s="21" t="s">
        <v>438</v>
      </c>
    </row>
    <row r="11">
      <c r="E11" s="21" t="s">
        <v>439</v>
      </c>
    </row>
    <row r="12">
      <c r="E12" s="21" t="s">
        <v>440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9.38"/>
    <col customWidth="1" min="5" max="5" width="52.13"/>
  </cols>
  <sheetData>
    <row r="1">
      <c r="A1" s="13" t="s">
        <v>0</v>
      </c>
      <c r="B1" s="13" t="s">
        <v>47</v>
      </c>
      <c r="C1" s="14" t="s">
        <v>48</v>
      </c>
      <c r="D1" s="14" t="s">
        <v>49</v>
      </c>
      <c r="E1" s="15" t="s">
        <v>50</v>
      </c>
    </row>
    <row r="2">
      <c r="A2" s="16"/>
      <c r="B2" s="16"/>
      <c r="C2" s="16"/>
      <c r="D2" s="16"/>
      <c r="E2" s="6" t="s">
        <v>51</v>
      </c>
    </row>
    <row r="3">
      <c r="A3" s="16"/>
      <c r="B3" s="16"/>
      <c r="C3" s="16"/>
      <c r="D3" s="16"/>
      <c r="E3" s="17" t="s">
        <v>52</v>
      </c>
    </row>
    <row r="4">
      <c r="A4" s="16"/>
      <c r="B4" s="16"/>
      <c r="C4" s="16"/>
      <c r="D4" s="16"/>
      <c r="E4" s="17" t="s">
        <v>53</v>
      </c>
    </row>
    <row r="5">
      <c r="A5" s="16"/>
      <c r="B5" s="16"/>
      <c r="C5" s="16"/>
      <c r="D5" s="16"/>
      <c r="E5" s="17" t="s">
        <v>54</v>
      </c>
    </row>
    <row r="6">
      <c r="A6" s="18">
        <v>1.0</v>
      </c>
      <c r="B6" s="19" t="s">
        <v>55</v>
      </c>
      <c r="C6" s="19" t="s">
        <v>55</v>
      </c>
      <c r="D6" s="16" t="s">
        <v>56</v>
      </c>
      <c r="E6" s="20" t="str">
        <f>CONCATENATE("INSERT INTO system_parameters.business_fields(
        table_id, field_name, field_type, description, is_primary_key)
        SELECT table_id, '",SUBSTITUTE(C6, " ", "_"),"','",D6,"', '",B6,"', true FROM system_parameters.business_tables WHERE table_name='exchange' ;")</f>
        <v>INSERT INTO system_parameters.business_fields(
        table_id, field_name, field_type, description, is_primary_key)
        SELECT table_id, 'exchange_id','SERIAL', 'exchange_id', true FROM system_parameters.business_tables WHERE table_name='exchange' ;</v>
      </c>
    </row>
    <row r="7">
      <c r="A7" s="18">
        <f>A6+1</f>
        <v>2</v>
      </c>
      <c r="B7" s="19" t="s">
        <v>57</v>
      </c>
      <c r="C7" s="16" t="s">
        <v>58</v>
      </c>
      <c r="D7" s="16" t="s">
        <v>59</v>
      </c>
      <c r="E7" s="20" t="str">
        <f t="shared" ref="E7:E8" si="1">CONCATENATE("INSERT INTO system_parameters.business_fields(
        table_id, field_name, field_type, description)
        SELECT table_id, '",SUBSTITUTE(C7, " ", "_"),"','",D7,"', '",B7,"' FROM system_parameters.business_tables WHERE table_name='exchange' ;")</f>
        <v>INSERT INTO system_parameters.business_fields(
        table_id, field_name, field_type, description)
        SELECT table_id, 'name','VARCHAR(255)', 'Tên sàn giao dịch' FROM system_parameters.business_tables WHERE table_name='exchange' ;</v>
      </c>
    </row>
    <row r="8">
      <c r="A8" s="18">
        <v>3.0</v>
      </c>
      <c r="B8" s="19" t="s">
        <v>60</v>
      </c>
      <c r="C8" s="16" t="s">
        <v>61</v>
      </c>
      <c r="D8" s="16" t="s">
        <v>62</v>
      </c>
      <c r="E8" s="20" t="str">
        <f t="shared" si="1"/>
        <v>INSERT INTO system_parameters.business_fields(
        table_id, field_name, field_type, description)
        SELECT table_id, 'code','VARCHAR(50)', 'Mã sàn giao dịch' FROM system_parameters.business_tables WHERE table_name='exchange' ;</v>
      </c>
    </row>
    <row r="9">
      <c r="E9" s="21" t="s">
        <v>63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25.13"/>
    <col customWidth="1" min="3" max="3" width="17.75"/>
    <col customWidth="1" min="4" max="4" width="24.0"/>
    <col customWidth="1" min="5" max="5" width="53.38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441</v>
      </c>
    </row>
    <row r="3">
      <c r="A3" s="25">
        <v>1.0</v>
      </c>
      <c r="B3" s="26" t="s">
        <v>442</v>
      </c>
      <c r="C3" s="26" t="s">
        <v>443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table_name='follower_query' ;")</f>
        <v>INSERT INTO system_parameters.business_fields(
        table_id, field_name, field_type, description, is_primary_key)
        SELECT table_id, 'query_id','SERIAL', 'ID của truy vấn', true FROM system_parameters.business_tables WHERE table_name='follower_query' ;</v>
      </c>
    </row>
    <row r="4">
      <c r="A4" s="25">
        <f t="shared" ref="A4:A7" si="1">A3+1</f>
        <v>2</v>
      </c>
      <c r="B4" s="26" t="s">
        <v>444</v>
      </c>
      <c r="C4" s="26" t="s">
        <v>445</v>
      </c>
      <c r="D4" s="26" t="s">
        <v>446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table_name='follower_query' ;")</f>
        <v>INSERT INTO system_parameters.business_fields(
        table_id, field_name, field_type, description)
        SELECT table_id, 'query_content','TEXT NOT NULL', 'Nội dung truy vấn (query string)' FROM system_parameters.business_tables WHERE table_name='follower_query' ;</v>
      </c>
    </row>
    <row r="5">
      <c r="A5" s="25">
        <f t="shared" si="1"/>
        <v>3</v>
      </c>
      <c r="B5" s="6" t="s">
        <v>447</v>
      </c>
      <c r="C5" s="6" t="s">
        <v>201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a.table_name='follower_query' and b.table_name='subscription' and b.table_id=c.table_id and c.is_prima"&amp;"ry_key=true;")</f>
        <v>INSERT INTO system_parameters.business_fields(
        table_id, field_name, field_type, description, is_foreign_key, referenced_table_id, referenced_field_id)
        SELECT a.table_id, 'subscription_id','SERIAL', 'Tên gói dịch vụ', true, b.table_id, c.field_id FROM system_parameters.business_tables a, system_parameters.business_tables b, system_parameters.business_fields c WHERE a.table_name='follower_query' and b.table_name='subscription' and b.table_id=c.table_id and c.is_primary_key=true;</v>
      </c>
    </row>
    <row r="6">
      <c r="A6" s="25">
        <f t="shared" si="1"/>
        <v>4</v>
      </c>
      <c r="B6" s="26" t="s">
        <v>448</v>
      </c>
      <c r="C6" s="26" t="s">
        <v>449</v>
      </c>
      <c r="D6" s="26" t="s">
        <v>450</v>
      </c>
      <c r="E6" s="12" t="str">
        <f t="shared" ref="E6:E7" si="2">CONCATENATE("INSERT INTO system_parameters.business_fields(
        table_id, field_name, field_type, description)
        SELECT table_id, '",SUBSTITUTE(C6, " ", "_"),"','",D6,"', '",B6,"' FROM system_parameters.business_tables WHERE table_name='follower_query' ;")</f>
        <v>INSERT INTO system_parameters.business_fields(
        table_id, field_name, field_type, description)
        SELECT table_id, 'record_count','INT NOT NULL', 'Số lượng bản ghi truy xuất được' FROM system_parameters.business_tables WHERE table_name='follower_query' ;</v>
      </c>
    </row>
    <row r="7">
      <c r="A7" s="25">
        <f t="shared" si="1"/>
        <v>5</v>
      </c>
      <c r="B7" s="26" t="s">
        <v>451</v>
      </c>
      <c r="C7" s="26" t="s">
        <v>452</v>
      </c>
      <c r="D7" s="26" t="s">
        <v>109</v>
      </c>
      <c r="E7" s="12" t="str">
        <f t="shared" si="2"/>
        <v>INSERT INTO system_parameters.business_fields(
        table_id, field_name, field_type, description)
        SELECT table_id, 'query_fee','NUMERIC(15, 2)', 'Phí truy vấn (VNĐ)' FROM system_parameters.business_tables WHERE table_name='follower_query' ;</v>
      </c>
    </row>
    <row r="8">
      <c r="E8" s="21" t="s">
        <v>453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50.13"/>
    <col customWidth="1" min="3" max="3" width="16.88"/>
    <col customWidth="1" min="4" max="4" width="13.38"/>
    <col customWidth="1" min="5" max="5" width="62.38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454</v>
      </c>
    </row>
    <row r="3">
      <c r="A3" s="25">
        <v>1.0</v>
      </c>
      <c r="B3" s="26" t="s">
        <v>455</v>
      </c>
      <c r="C3" s="26" t="s">
        <v>456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table_name='afl' ;")</f>
        <v>INSERT INTO system_parameters.business_fields(
        table_id, field_name, field_type, description, is_primary_key)
        SELECT table_id, 'afl_id','SERIAL', 'ID tự tăng định danh từng mã AFL.', true FROM system_parameters.business_tables WHERE table_name='afl' ;</v>
      </c>
    </row>
    <row r="4">
      <c r="A4" s="25">
        <f t="shared" ref="A4:A13" si="1">A3+1</f>
        <v>2</v>
      </c>
      <c r="B4" s="26" t="s">
        <v>457</v>
      </c>
      <c r="C4" s="26" t="s">
        <v>458</v>
      </c>
      <c r="D4" s="26" t="s">
        <v>59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table_name='afl' ;")</f>
        <v>INSERT INTO system_parameters.business_fields(
        table_id, field_name, field_type, description)
        SELECT table_id, 'afl_name','VARCHAR(255)', 'Tên của mã AFL (ví dụ: Moving Average Crossover, RSI Strategy).' FROM system_parameters.business_tables WHERE table_name='afl' ;</v>
      </c>
    </row>
    <row r="5">
      <c r="A5" s="25">
        <f t="shared" si="1"/>
        <v>3</v>
      </c>
      <c r="B5" s="26" t="s">
        <v>192</v>
      </c>
      <c r="C5" s="26" t="s">
        <v>98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a.table_name='afl' and b.table_name='user' and b.table_id=c.table_id and c.is_primary_key=true;")</f>
        <v>INSERT INTO system_parameters.business_fields(
        table_id, field_name, field_type, description, is_foreign_key, referenced_table_id, referenced_field_id)
        SELECT a.table_id, 'user_id','SERIAL', 'Tên Leader', true, b.table_id, c.field_id FROM system_parameters.business_tables a, system_parameters.business_tables b, system_parameters.business_fields c WHERE a.table_name='afl' and b.table_name='user' and b.table_id=c.table_id and c.is_primary_key=true;</v>
      </c>
    </row>
    <row r="6">
      <c r="A6" s="25">
        <f t="shared" si="1"/>
        <v>4</v>
      </c>
      <c r="B6" s="26" t="s">
        <v>459</v>
      </c>
      <c r="C6" s="26" t="s">
        <v>174</v>
      </c>
      <c r="D6" s="26" t="s">
        <v>104</v>
      </c>
      <c r="E6" s="12" t="str">
        <f t="shared" ref="E6:E13" si="2">CONCATENATE("INSERT INTO system_parameters.business_fields(
        table_id, field_name, field_type, description)
        SELECT table_id, '",SUBSTITUTE(C6, " ", "_"),"','",D6,"', '",B6,"' FROM system_parameters.business_tables WHERE table_name='afl' ;")</f>
        <v>INSERT INTO system_parameters.business_fields(
        table_id, field_name, field_type, description)
        SELECT table_id, 'description','TEXT', 'Mô tả chi tiết về mục đích và cách hoạt động của mã AFL.' FROM system_parameters.business_tables WHERE table_name='afl' ;</v>
      </c>
    </row>
    <row r="7">
      <c r="A7" s="25">
        <f t="shared" si="1"/>
        <v>5</v>
      </c>
      <c r="B7" s="26" t="s">
        <v>460</v>
      </c>
      <c r="C7" s="26" t="s">
        <v>461</v>
      </c>
      <c r="D7" s="26" t="s">
        <v>92</v>
      </c>
      <c r="E7" s="12" t="str">
        <f t="shared" si="2"/>
        <v>INSERT INTO system_parameters.business_fields(
        table_id, field_name, field_type, description)
        SELECT table_id, 'created_date','DATE', 'Ngày viết hoặc hoàn thiện mã AFL.' FROM system_parameters.business_tables WHERE table_name='afl' ;</v>
      </c>
    </row>
    <row r="8">
      <c r="A8" s="25">
        <f t="shared" si="1"/>
        <v>6</v>
      </c>
      <c r="B8" s="26" t="s">
        <v>462</v>
      </c>
      <c r="C8" s="26" t="s">
        <v>463</v>
      </c>
      <c r="D8" s="26" t="s">
        <v>62</v>
      </c>
      <c r="E8" s="12" t="str">
        <f t="shared" si="2"/>
        <v>INSERT INTO system_parameters.business_fields(
        table_id, field_name, field_type, description)
        SELECT table_id, 'version','VARCHAR(50)', 'Phiên bản của mã AFL (nếu có).' FROM system_parameters.business_tables WHERE table_name='afl' ;</v>
      </c>
    </row>
    <row r="9">
      <c r="A9" s="25">
        <f t="shared" si="1"/>
        <v>7</v>
      </c>
      <c r="B9" s="26" t="s">
        <v>464</v>
      </c>
      <c r="C9" s="26" t="s">
        <v>465</v>
      </c>
      <c r="D9" s="26" t="s">
        <v>62</v>
      </c>
      <c r="E9" s="12" t="str">
        <f t="shared" si="2"/>
        <v>INSERT INTO system_parameters.business_fields(
        table_id, field_name, field_type, description)
        SELECT table_id, 'afl_type','VARCHAR(50)', 'Loại mã AFL (ví dụ: Indicator, Backtest Strategy, Exploration).' FROM system_parameters.business_tables WHERE table_name='afl' ;</v>
      </c>
    </row>
    <row r="10">
      <c r="A10" s="25">
        <f t="shared" si="1"/>
        <v>8</v>
      </c>
      <c r="B10" s="26" t="s">
        <v>466</v>
      </c>
      <c r="C10" s="26" t="s">
        <v>467</v>
      </c>
      <c r="D10" s="26" t="s">
        <v>104</v>
      </c>
      <c r="E10" s="12" t="str">
        <f t="shared" si="2"/>
        <v>INSERT INTO system_parameters.business_fields(
        table_id, field_name, field_type, description)
        SELECT table_id, 'afl_code','TEXT', 'Toàn bộ nội dung của mã AFL (dưới dạng text).' FROM system_parameters.business_tables WHERE table_name='afl' ;</v>
      </c>
    </row>
    <row r="11">
      <c r="A11" s="25">
        <f t="shared" si="1"/>
        <v>9</v>
      </c>
      <c r="B11" s="26" t="s">
        <v>468</v>
      </c>
      <c r="C11" s="26" t="s">
        <v>469</v>
      </c>
      <c r="D11" s="26" t="s">
        <v>104</v>
      </c>
      <c r="E11" s="12" t="str">
        <f t="shared" si="2"/>
        <v>INSERT INTO system_parameters.business_fields(
        table_id, field_name, field_type, description)
        SELECT table_id, 'special_requirements','TEXT', 'Các yêu cầu đặc biệt (ví dụ: dữ liệu cụ thể, plugin).' FROM system_parameters.business_tables WHERE table_name='afl' ;</v>
      </c>
    </row>
    <row r="12">
      <c r="A12" s="25">
        <f t="shared" si="1"/>
        <v>10</v>
      </c>
      <c r="B12" s="26" t="s">
        <v>470</v>
      </c>
      <c r="C12" s="26" t="s">
        <v>120</v>
      </c>
      <c r="D12" s="26" t="s">
        <v>62</v>
      </c>
      <c r="E12" s="12" t="str">
        <f t="shared" si="2"/>
        <v>INSERT INTO system_parameters.business_fields(
        table_id, field_name, field_type, description)
        SELECT table_id, 'status','VARCHAR(50)', 'Trạng thái của mã AFL (ví dụ: "Active", "Deprecated").' FROM system_parameters.business_tables WHERE table_name='afl' ;</v>
      </c>
    </row>
    <row r="13">
      <c r="A13" s="25">
        <f t="shared" si="1"/>
        <v>11</v>
      </c>
      <c r="B13" s="26" t="s">
        <v>471</v>
      </c>
      <c r="C13" s="26" t="s">
        <v>472</v>
      </c>
      <c r="D13" s="26" t="s">
        <v>104</v>
      </c>
      <c r="E13" s="12" t="str">
        <f t="shared" si="2"/>
        <v>INSERT INTO system_parameters.business_fields(
        table_id, field_name, field_type, description)
        SELECT table_id, 'notes','TEXT', 'Ghi chú bổ sung về mã AFL (nếu có).' FROM system_parameters.business_tables WHERE table_name='afl' ;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38.0"/>
    <col customWidth="1" min="3" max="3" width="17.63"/>
    <col customWidth="1" min="4" max="4" width="13.63"/>
    <col customWidth="1" min="5" max="5" width="52.63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473</v>
      </c>
    </row>
    <row r="3">
      <c r="A3" s="25">
        <v>1.0</v>
      </c>
      <c r="B3" s="6" t="s">
        <v>474</v>
      </c>
      <c r="C3" s="6" t="s">
        <v>474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table_name='trade_setting' ;")</f>
        <v>INSERT INTO system_parameters.business_fields(
        table_id, field_name, field_type, description, is_primary_key)
        SELECT table_id, 'trade_setting_id','SERIAL', 'trade_setting_id', true FROM system_parameters.business_tables WHERE table_name='trade_setting' ;</v>
      </c>
    </row>
    <row r="4">
      <c r="A4" s="25">
        <f t="shared" ref="A4:A43" si="1">A3+1</f>
        <v>2</v>
      </c>
      <c r="B4" s="6" t="s">
        <v>475</v>
      </c>
      <c r="C4" s="6" t="s">
        <v>476</v>
      </c>
      <c r="D4" s="6" t="s">
        <v>109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table_name='trade_setting' ;")</f>
        <v>INSERT INTO system_parameters.business_fields(
        table_id, field_name, field_type, description)
        SELECT table_id, 'initial_equity','NUMERIC(15, 2)', 'Vốn ban đầu' FROM system_parameters.business_tables WHERE table_name='trade_setting' ;</v>
      </c>
    </row>
    <row r="5">
      <c r="A5" s="25">
        <f t="shared" si="1"/>
        <v>3</v>
      </c>
      <c r="B5" s="26" t="s">
        <v>477</v>
      </c>
      <c r="C5" s="26" t="s">
        <v>456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a.table_name='trade_setting' and b.table_name='afl' and b.table_id=c.table_id and c.is_primary_key=tru"&amp;"e;")</f>
        <v>INSERT INTO system_parameters.business_fields(
        table_id, field_name, field_type, description, is_foreign_key, referenced_table_id, referenced_field_id)
        SELECT a.table_id, 'afl_id','SERIAL', 'Tên thuật toán', true, b.table_id, c.field_id FROM system_parameters.business_tables a, system_parameters.business_tables b, system_parameters.business_fields c WHERE a.table_name='trade_setting' and b.table_name='afl' and b.table_id=c.table_id and c.is_primary_key=true;</v>
      </c>
    </row>
    <row r="6">
      <c r="A6" s="25">
        <f t="shared" si="1"/>
        <v>4</v>
      </c>
      <c r="B6" s="6" t="s">
        <v>478</v>
      </c>
      <c r="C6" s="6" t="s">
        <v>479</v>
      </c>
      <c r="D6" s="6" t="s">
        <v>62</v>
      </c>
      <c r="E6" s="12" t="str">
        <f t="shared" ref="E6:E43" si="2">CONCATENATE("INSERT INTO system_parameters.business_fields(
        table_id, field_name, field_type, description)
        SELECT table_id, '",SUBSTITUTE(C6, " ", "_"),"','",D6,"', '",B6,"' FROM system_parameters.business_tables WHERE table_name='trade_setting' ;")</f>
        <v>INSERT INTO system_parameters.business_fields(
        table_id, field_name, field_type, description)
        SELECT table_id, 'periodicity_positions','VARCHAR(50)', 'Tần suất/Loại giao dịch (Hàng ngày/Giao dịch dài)' FROM system_parameters.business_tables WHERE table_name='trade_setting' ;</v>
      </c>
    </row>
    <row r="7">
      <c r="A7" s="25">
        <f t="shared" si="1"/>
        <v>5</v>
      </c>
      <c r="B7" s="6" t="s">
        <v>480</v>
      </c>
      <c r="C7" s="6" t="s">
        <v>481</v>
      </c>
      <c r="D7" s="6" t="s">
        <v>226</v>
      </c>
      <c r="E7" s="12" t="str">
        <f t="shared" si="2"/>
        <v>INSERT INTO system_parameters.business_fields(
        table_id, field_name, field_type, description)
        SELECT table_id, 'commissions','NUMERIC(5, 2)', 'Phí giao dịch' FROM system_parameters.business_tables WHERE table_name='trade_setting' ;</v>
      </c>
    </row>
    <row r="8">
      <c r="A8" s="25">
        <f t="shared" si="1"/>
        <v>6</v>
      </c>
      <c r="B8" s="6" t="s">
        <v>482</v>
      </c>
      <c r="C8" s="6" t="s">
        <v>483</v>
      </c>
      <c r="D8" s="6" t="s">
        <v>226</v>
      </c>
      <c r="E8" s="12" t="str">
        <f t="shared" si="2"/>
        <v>INSERT INTO system_parameters.business_fields(
        table_id, field_name, field_type, description)
        SELECT table_id, 'annual_interest_rate','NUMERIC(5, 2)', 'Lãi suất hàng năm' FROM system_parameters.business_tables WHERE table_name='trade_setting' ;</v>
      </c>
    </row>
    <row r="9">
      <c r="A9" s="25">
        <f t="shared" si="1"/>
        <v>7</v>
      </c>
      <c r="B9" s="6" t="s">
        <v>484</v>
      </c>
      <c r="C9" s="6" t="s">
        <v>485</v>
      </c>
      <c r="D9" s="6" t="s">
        <v>62</v>
      </c>
      <c r="E9" s="12" t="str">
        <f t="shared" si="2"/>
        <v>INSERT INTO system_parameters.business_fields(
        table_id, field_name, field_type, description)
        SELECT table_id, 'range','VARCHAR(50)', 'Khoảng thời gian' FROM system_parameters.business_tables WHERE table_name='trade_setting' ;</v>
      </c>
    </row>
    <row r="10">
      <c r="A10" s="25">
        <f t="shared" si="1"/>
        <v>8</v>
      </c>
      <c r="B10" s="6" t="s">
        <v>486</v>
      </c>
      <c r="C10" s="6" t="s">
        <v>487</v>
      </c>
      <c r="D10" s="6" t="s">
        <v>62</v>
      </c>
      <c r="E10" s="12" t="str">
        <f t="shared" si="2"/>
        <v>INSERT INTO system_parameters.business_fields(
        table_id, field_name, field_type, description)
        SELECT table_id, 'apply_to_filter','VARCHAR(50)', 'Áp dụng bộ lọc' FROM system_parameters.business_tables WHERE table_name='trade_setting' ;</v>
      </c>
    </row>
    <row r="11">
      <c r="A11" s="25">
        <f t="shared" si="1"/>
        <v>9</v>
      </c>
      <c r="B11" s="6" t="s">
        <v>488</v>
      </c>
      <c r="C11" s="6" t="s">
        <v>489</v>
      </c>
      <c r="D11" s="6" t="s">
        <v>59</v>
      </c>
      <c r="E11" s="12" t="str">
        <f t="shared" si="2"/>
        <v>INSERT INTO system_parameters.business_fields(
        table_id, field_name, field_type, description)
        SELECT table_id, 'include_filter','VARCHAR(255)', 'Bộ lọc bao gồm (Include Filter)' FROM system_parameters.business_tables WHERE table_name='trade_setting' ;</v>
      </c>
    </row>
    <row r="12">
      <c r="A12" s="25">
        <f t="shared" si="1"/>
        <v>10</v>
      </c>
      <c r="B12" s="6" t="s">
        <v>490</v>
      </c>
      <c r="C12" s="6" t="s">
        <v>491</v>
      </c>
      <c r="D12" s="6" t="s">
        <v>59</v>
      </c>
      <c r="E12" s="12" t="str">
        <f t="shared" si="2"/>
        <v>INSERT INTO system_parameters.business_fields(
        table_id, field_name, field_type, description)
        SELECT table_id, 'exclude_filter','VARCHAR(255)', 'Bộ lọc loại trừ (Exclude Filter)' FROM system_parameters.business_tables WHERE table_name='trade_setting' ;</v>
      </c>
    </row>
    <row r="13">
      <c r="A13" s="25">
        <f t="shared" si="1"/>
        <v>11</v>
      </c>
      <c r="B13" s="6" t="s">
        <v>492</v>
      </c>
      <c r="C13" s="6" t="s">
        <v>493</v>
      </c>
      <c r="D13" s="6" t="s">
        <v>59</v>
      </c>
      <c r="E13" s="12" t="str">
        <f t="shared" si="2"/>
        <v>INSERT INTO system_parameters.business_fields(
        table_id, field_name, field_type, description)
        SELECT table_id, 'group_stock','VARCHAR(255)', 'Nhóm cổ phiếu' FROM system_parameters.business_tables WHERE table_name='trade_setting' ;</v>
      </c>
    </row>
    <row r="14">
      <c r="A14" s="25">
        <f t="shared" si="1"/>
        <v>12</v>
      </c>
      <c r="B14" s="6" t="s">
        <v>494</v>
      </c>
      <c r="C14" s="6" t="s">
        <v>7</v>
      </c>
      <c r="D14" s="6" t="s">
        <v>59</v>
      </c>
      <c r="E14" s="12" t="str">
        <f t="shared" si="2"/>
        <v>INSERT INTO system_parameters.business_fields(
        table_id, field_name, field_type, description)
        SELECT table_id, 'sector','VARCHAR(255)', 'Lĩnh vực (Sector)' FROM system_parameters.business_tables WHERE table_name='trade_setting' ;</v>
      </c>
    </row>
    <row r="15">
      <c r="A15" s="25">
        <f t="shared" si="1"/>
        <v>13</v>
      </c>
      <c r="B15" s="6" t="s">
        <v>495</v>
      </c>
      <c r="C15" s="6" t="s">
        <v>8</v>
      </c>
      <c r="D15" s="6" t="s">
        <v>59</v>
      </c>
      <c r="E15" s="12" t="str">
        <f t="shared" si="2"/>
        <v>INSERT INTO system_parameters.business_fields(
        table_id, field_name, field_type, description)
        SELECT table_id, 'industry','VARCHAR(255)', 'Ngành (Industry)' FROM system_parameters.business_tables WHERE table_name='trade_setting' ;</v>
      </c>
    </row>
    <row r="16">
      <c r="A16" s="25">
        <f t="shared" si="1"/>
        <v>14</v>
      </c>
      <c r="B16" s="6" t="s">
        <v>496</v>
      </c>
      <c r="C16" s="6" t="s">
        <v>497</v>
      </c>
      <c r="D16" s="6" t="s">
        <v>59</v>
      </c>
      <c r="E16" s="12" t="str">
        <f t="shared" si="2"/>
        <v>INSERT INTO system_parameters.business_fields(
        table_id, field_name, field_type, description)
        SELECT table_id, 'watchlist','VARCHAR(255)', 'Danh sách theo dõi (Watchlist)' FROM system_parameters.business_tables WHERE table_name='trade_setting' ;</v>
      </c>
    </row>
    <row r="17">
      <c r="A17" s="25">
        <f t="shared" si="1"/>
        <v>15</v>
      </c>
      <c r="B17" s="6" t="s">
        <v>498</v>
      </c>
      <c r="C17" s="6" t="s">
        <v>499</v>
      </c>
      <c r="D17" s="6" t="s">
        <v>62</v>
      </c>
      <c r="E17" s="12" t="str">
        <f t="shared" si="2"/>
        <v>INSERT INTO system_parameters.business_fields(
        table_id, field_name, field_type, description)
        SELECT table_id, 'gics','VARCHAR(50)', 'Mã ngành theo GICS' FROM system_parameters.business_tables WHERE table_name='trade_setting' ;</v>
      </c>
    </row>
    <row r="18">
      <c r="A18" s="25">
        <f t="shared" si="1"/>
        <v>16</v>
      </c>
      <c r="B18" s="6" t="s">
        <v>500</v>
      </c>
      <c r="C18" s="6" t="s">
        <v>501</v>
      </c>
      <c r="D18" s="6" t="s">
        <v>62</v>
      </c>
      <c r="E18" s="12" t="str">
        <f t="shared" si="2"/>
        <v>INSERT INTO system_parameters.business_fields(
        table_id, field_name, field_type, description)
        SELECT table_id, 'icb','VARCHAR(50)', 'Mã ngành theo ICB' FROM system_parameters.business_tables WHERE table_name='trade_setting' ;</v>
      </c>
    </row>
    <row r="19">
      <c r="A19" s="25">
        <f t="shared" si="1"/>
        <v>17</v>
      </c>
      <c r="B19" s="6" t="s">
        <v>502</v>
      </c>
      <c r="C19" s="6" t="s">
        <v>503</v>
      </c>
      <c r="D19" s="6" t="s">
        <v>62</v>
      </c>
      <c r="E19" s="12" t="str">
        <f t="shared" si="2"/>
        <v>INSERT INTO system_parameters.business_fields(
        table_id, field_name, field_type, description)
        SELECT table_id, 'index','VARCHAR(50)', 'Chỉ số (Index)' FROM system_parameters.business_tables WHERE table_name='trade_setting' ;</v>
      </c>
    </row>
    <row r="20">
      <c r="A20" s="25">
        <f t="shared" si="1"/>
        <v>18</v>
      </c>
      <c r="B20" s="6" t="s">
        <v>504</v>
      </c>
      <c r="C20" s="6" t="s">
        <v>505</v>
      </c>
      <c r="D20" s="6" t="s">
        <v>298</v>
      </c>
      <c r="E20" s="12" t="str">
        <f t="shared" si="2"/>
        <v>INSERT INTO system_parameters.business_fields(
        table_id, field_name, field_type, description)
        SELECT table_id, 'favourite','BOOLEAN', 'Yêu thích (Favourite)' FROM system_parameters.business_tables WHERE table_name='trade_setting' ;</v>
      </c>
    </row>
    <row r="21">
      <c r="A21" s="25">
        <f t="shared" si="1"/>
        <v>19</v>
      </c>
      <c r="B21" s="6" t="s">
        <v>506</v>
      </c>
      <c r="C21" s="6" t="s">
        <v>507</v>
      </c>
      <c r="D21" s="6" t="s">
        <v>237</v>
      </c>
      <c r="E21" s="12" t="str">
        <f t="shared" si="2"/>
        <v>INSERT INTO system_parameters.business_fields(
        table_id, field_name, field_type, description)
        SELECT table_id, 'account_margin','NUMERIC(10, 2)', 'Hệ số đòn bẩy tài khoản' FROM system_parameters.business_tables WHERE table_name='trade_setting' ;</v>
      </c>
    </row>
    <row r="22">
      <c r="A22" s="25">
        <f t="shared" si="1"/>
        <v>20</v>
      </c>
      <c r="B22" s="6" t="s">
        <v>508</v>
      </c>
      <c r="C22" s="6" t="s">
        <v>509</v>
      </c>
      <c r="D22" s="6" t="s">
        <v>298</v>
      </c>
      <c r="E22" s="12" t="str">
        <f t="shared" si="2"/>
        <v>INSERT INTO system_parameters.business_fields(
        table_id, field_name, field_type, description)
        SELECT table_id, 'futures_mode','BOOLEAN', 'Chế độ hợp đồng tương lai (Futures mode)' FROM system_parameters.business_tables WHERE table_name='trade_setting' ;</v>
      </c>
    </row>
    <row r="23">
      <c r="A23" s="25">
        <f t="shared" si="1"/>
        <v>21</v>
      </c>
      <c r="B23" s="6" t="s">
        <v>510</v>
      </c>
      <c r="C23" s="6" t="s">
        <v>511</v>
      </c>
      <c r="D23" s="6" t="s">
        <v>121</v>
      </c>
      <c r="E23" s="12" t="str">
        <f t="shared" si="2"/>
        <v>INSERT INTO system_parameters.business_fields(
        table_id, field_name, field_type, description)
        SELECT table_id, 'def_round_lot_size','INT', 'Kích thước lô tròn mặc định' FROM system_parameters.business_tables WHERE table_name='trade_setting' ;</v>
      </c>
    </row>
    <row r="24">
      <c r="A24" s="25">
        <f t="shared" si="1"/>
        <v>22</v>
      </c>
      <c r="B24" s="6" t="s">
        <v>512</v>
      </c>
      <c r="C24" s="6" t="s">
        <v>513</v>
      </c>
      <c r="D24" s="6" t="s">
        <v>237</v>
      </c>
      <c r="E24" s="12" t="str">
        <f t="shared" si="2"/>
        <v>INSERT INTO system_parameters.business_fields(
        table_id, field_name, field_type, description)
        SELECT table_id, 'def_tick_size','NUMERIC(10, 2)', 'Kích thước điểm (Tick Size)' FROM system_parameters.business_tables WHERE table_name='trade_setting' ;</v>
      </c>
    </row>
    <row r="25">
      <c r="A25" s="25">
        <f t="shared" si="1"/>
        <v>23</v>
      </c>
      <c r="B25" s="6" t="s">
        <v>514</v>
      </c>
      <c r="C25" s="6" t="s">
        <v>515</v>
      </c>
      <c r="D25" s="6" t="s">
        <v>62</v>
      </c>
      <c r="E25" s="12" t="str">
        <f t="shared" si="2"/>
        <v>INSERT INTO system_parameters.business_fields(
        table_id, field_name, field_type, description)
        SELECT table_id, 'drawdowns_based_on','VARCHAR(50)', 'Tính toán giảm giá trị dựa trên: Giá cao/thấp' FROM system_parameters.business_tables WHERE table_name='trade_setting' ;</v>
      </c>
    </row>
    <row r="26">
      <c r="A26" s="25">
        <f t="shared" si="1"/>
        <v>24</v>
      </c>
      <c r="B26" s="6" t="s">
        <v>516</v>
      </c>
      <c r="C26" s="6" t="s">
        <v>517</v>
      </c>
      <c r="D26" s="6" t="s">
        <v>298</v>
      </c>
      <c r="E26" s="12" t="str">
        <f t="shared" si="2"/>
        <v>INSERT INTO system_parameters.business_fields(
        table_id, field_name, field_type, description)
        SELECT table_id, 'long_trades','BOOLEAN', 'Giao dịch dài (Long trades)' FROM system_parameters.business_tables WHERE table_name='trade_setting' ;</v>
      </c>
    </row>
    <row r="27">
      <c r="A27" s="25">
        <f t="shared" si="1"/>
        <v>25</v>
      </c>
      <c r="B27" s="6" t="s">
        <v>518</v>
      </c>
      <c r="C27" s="6" t="s">
        <v>519</v>
      </c>
      <c r="D27" s="6" t="s">
        <v>62</v>
      </c>
      <c r="E27" s="12" t="str">
        <f t="shared" si="2"/>
        <v>INSERT INTO system_parameters.business_fields(
        table_id, field_name, field_type, description)
        SELECT table_id, 'buy_price','VARCHAR(50)', 'Giá mua giao dịch dài (Buy price)' FROM system_parameters.business_tables WHERE table_name='trade_setting' ;</v>
      </c>
    </row>
    <row r="28">
      <c r="A28" s="25">
        <f t="shared" si="1"/>
        <v>26</v>
      </c>
      <c r="B28" s="6" t="s">
        <v>520</v>
      </c>
      <c r="C28" s="6" t="s">
        <v>521</v>
      </c>
      <c r="D28" s="6" t="s">
        <v>62</v>
      </c>
      <c r="E28" s="12" t="str">
        <f t="shared" si="2"/>
        <v>INSERT INTO system_parameters.business_fields(
        table_id, field_name, field_type, description)
        SELECT table_id, 'sell_price','VARCHAR(50)', 'Giá bán giao dịch dài (Sell price)' FROM system_parameters.business_tables WHERE table_name='trade_setting' ;</v>
      </c>
    </row>
    <row r="29">
      <c r="A29" s="25">
        <f t="shared" si="1"/>
        <v>27</v>
      </c>
      <c r="B29" s="6" t="s">
        <v>522</v>
      </c>
      <c r="C29" s="6" t="s">
        <v>523</v>
      </c>
      <c r="D29" s="6" t="s">
        <v>121</v>
      </c>
      <c r="E29" s="12" t="str">
        <f t="shared" si="2"/>
        <v>INSERT INTO system_parameters.business_fields(
        table_id, field_name, field_type, description)
        SELECT table_id, 'buy_delay','INT', 'Thời gian trễ mua (Buy delay)' FROM system_parameters.business_tables WHERE table_name='trade_setting' ;</v>
      </c>
    </row>
    <row r="30">
      <c r="A30" s="25">
        <f t="shared" si="1"/>
        <v>28</v>
      </c>
      <c r="B30" s="6" t="s">
        <v>524</v>
      </c>
      <c r="C30" s="6" t="s">
        <v>525</v>
      </c>
      <c r="D30" s="6" t="s">
        <v>121</v>
      </c>
      <c r="E30" s="12" t="str">
        <f t="shared" si="2"/>
        <v>INSERT INTO system_parameters.business_fields(
        table_id, field_name, field_type, description)
        SELECT table_id, 'sell_delay','INT', 'Thời gian trễ bán (Sell delay)' FROM system_parameters.business_tables WHERE table_name='trade_setting' ;</v>
      </c>
    </row>
    <row r="31">
      <c r="A31" s="25">
        <f t="shared" si="1"/>
        <v>29</v>
      </c>
      <c r="B31" s="6" t="s">
        <v>526</v>
      </c>
      <c r="C31" s="6" t="s">
        <v>527</v>
      </c>
      <c r="D31" s="6" t="s">
        <v>298</v>
      </c>
      <c r="E31" s="12" t="str">
        <f t="shared" si="2"/>
        <v>INSERT INTO system_parameters.business_fields(
        table_id, field_name, field_type, description)
        SELECT table_id, 'short_trades','BOOLEAN', 'Giao dịch bán khống (Short trades)' FROM system_parameters.business_tables WHERE table_name='trade_setting' ;</v>
      </c>
    </row>
    <row r="32">
      <c r="A32" s="25">
        <f t="shared" si="1"/>
        <v>30</v>
      </c>
      <c r="B32" s="6" t="s">
        <v>528</v>
      </c>
      <c r="C32" s="6" t="s">
        <v>529</v>
      </c>
      <c r="D32" s="6" t="s">
        <v>62</v>
      </c>
      <c r="E32" s="12" t="str">
        <f t="shared" si="2"/>
        <v>INSERT INTO system_parameters.business_fields(
        table_id, field_name, field_type, description)
        SELECT table_id, 'short_price','VARCHAR(50)', 'Giá bán khống (Short price)' FROM system_parameters.business_tables WHERE table_name='trade_setting' ;</v>
      </c>
    </row>
    <row r="33">
      <c r="A33" s="25">
        <f t="shared" si="1"/>
        <v>31</v>
      </c>
      <c r="B33" s="6" t="s">
        <v>530</v>
      </c>
      <c r="C33" s="6" t="s">
        <v>531</v>
      </c>
      <c r="D33" s="6" t="s">
        <v>62</v>
      </c>
      <c r="E33" s="12" t="str">
        <f t="shared" si="2"/>
        <v>INSERT INTO system_parameters.business_fields(
        table_id, field_name, field_type, description)
        SELECT table_id, 'cover_price','VARCHAR(50)', 'Giá mua lại (Cover price)' FROM system_parameters.business_tables WHERE table_name='trade_setting' ;</v>
      </c>
    </row>
    <row r="34">
      <c r="A34" s="25">
        <f t="shared" si="1"/>
        <v>32</v>
      </c>
      <c r="B34" s="6" t="s">
        <v>532</v>
      </c>
      <c r="C34" s="6" t="s">
        <v>533</v>
      </c>
      <c r="D34" s="6" t="s">
        <v>121</v>
      </c>
      <c r="E34" s="12" t="str">
        <f t="shared" si="2"/>
        <v>INSERT INTO system_parameters.business_fields(
        table_id, field_name, field_type, description)
        SELECT table_id, 'short_delay','INT', 'Thời gian trễ bán khống (Short delay)' FROM system_parameters.business_tables WHERE table_name='trade_setting' ;</v>
      </c>
    </row>
    <row r="35">
      <c r="A35" s="25">
        <f t="shared" si="1"/>
        <v>33</v>
      </c>
      <c r="B35" s="6" t="s">
        <v>534</v>
      </c>
      <c r="C35" s="6" t="s">
        <v>535</v>
      </c>
      <c r="D35" s="6" t="s">
        <v>121</v>
      </c>
      <c r="E35" s="12" t="str">
        <f t="shared" si="2"/>
        <v>INSERT INTO system_parameters.business_fields(
        table_id, field_name, field_type, description)
        SELECT table_id, 'cover_delay','INT', 'Thời gian trễ mua lại (Cover delay)' FROM system_parameters.business_tables WHERE table_name='trade_setting' ;</v>
      </c>
    </row>
    <row r="36">
      <c r="A36" s="25">
        <f t="shared" si="1"/>
        <v>34</v>
      </c>
      <c r="B36" s="6" t="s">
        <v>536</v>
      </c>
      <c r="C36" s="6" t="s">
        <v>537</v>
      </c>
      <c r="D36" s="6" t="s">
        <v>298</v>
      </c>
      <c r="E36" s="12" t="str">
        <f t="shared" si="2"/>
        <v>INSERT INTO system_parameters.business_fields(
        table_id, field_name, field_type, description)
        SELECT table_id, 'max_loss','BOOLEAN', 'Dừng lỗ tối đa (Maximum loss)' FROM system_parameters.business_tables WHERE table_name='trade_setting' ;</v>
      </c>
    </row>
    <row r="37">
      <c r="A37" s="25">
        <f t="shared" si="1"/>
        <v>35</v>
      </c>
      <c r="B37" s="6" t="s">
        <v>538</v>
      </c>
      <c r="C37" s="6" t="s">
        <v>539</v>
      </c>
      <c r="D37" s="6" t="s">
        <v>298</v>
      </c>
      <c r="E37" s="12" t="str">
        <f t="shared" si="2"/>
        <v>INSERT INTO system_parameters.business_fields(
        table_id, field_name, field_type, description)
        SELECT table_id, 'profit_target','BOOLEAN', 'Mục tiêu lợi nhuận (Profit target)' FROM system_parameters.business_tables WHERE table_name='trade_setting' ;</v>
      </c>
    </row>
    <row r="38">
      <c r="A38" s="25">
        <f t="shared" si="1"/>
        <v>36</v>
      </c>
      <c r="B38" s="6" t="s">
        <v>540</v>
      </c>
      <c r="C38" s="6" t="s">
        <v>541</v>
      </c>
      <c r="D38" s="6" t="s">
        <v>109</v>
      </c>
      <c r="E38" s="12" t="str">
        <f t="shared" si="2"/>
        <v>INSERT INTO system_parameters.business_fields(
        table_id, field_name, field_type, description)
        SELECT table_id, 'max_loss_value','NUMERIC(15, 2)', 'Giá trị dừng lỗ tối đa' FROM system_parameters.business_tables WHERE table_name='trade_setting' ;</v>
      </c>
    </row>
    <row r="39">
      <c r="A39" s="25">
        <f t="shared" si="1"/>
        <v>37</v>
      </c>
      <c r="B39" s="6" t="s">
        <v>542</v>
      </c>
      <c r="C39" s="6" t="s">
        <v>543</v>
      </c>
      <c r="D39" s="6" t="s">
        <v>109</v>
      </c>
      <c r="E39" s="12" t="str">
        <f t="shared" si="2"/>
        <v>INSERT INTO system_parameters.business_fields(
        table_id, field_name, field_type, description)
        SELECT table_id, 'profit_target_value','NUMERIC(15, 2)', 'Giá trị mục tiêu lợi nhuận' FROM system_parameters.business_tables WHERE table_name='trade_setting' ;</v>
      </c>
    </row>
    <row r="40">
      <c r="A40" s="25">
        <f t="shared" si="1"/>
        <v>38</v>
      </c>
      <c r="B40" s="6" t="s">
        <v>544</v>
      </c>
      <c r="C40" s="6" t="s">
        <v>545</v>
      </c>
      <c r="D40" s="6" t="s">
        <v>298</v>
      </c>
      <c r="E40" s="12" t="str">
        <f t="shared" si="2"/>
        <v>INSERT INTO system_parameters.business_fields(
        table_id, field_name, field_type, description)
        SELECT table_id, 'exit_at_stop','BOOLEAN', 'Dừng lỗ có áp dụng không (Exit at stop)' FROM system_parameters.business_tables WHERE table_name='trade_setting' ;</v>
      </c>
    </row>
    <row r="41">
      <c r="A41" s="25">
        <f t="shared" si="1"/>
        <v>39</v>
      </c>
      <c r="B41" s="6" t="s">
        <v>546</v>
      </c>
      <c r="C41" s="6" t="s">
        <v>547</v>
      </c>
      <c r="D41" s="6" t="s">
        <v>298</v>
      </c>
      <c r="E41" s="12" t="str">
        <f t="shared" si="2"/>
        <v>INSERT INTO system_parameters.business_fields(
        table_id, field_name, field_type, description)
        SELECT table_id, 'trailing_stop','BOOLEAN', 'Dừng lỗ theo dõi (Trailing stop)' FROM system_parameters.business_tables WHERE table_name='trade_setting' ;</v>
      </c>
    </row>
    <row r="42">
      <c r="A42" s="25">
        <f t="shared" si="1"/>
        <v>40</v>
      </c>
      <c r="B42" s="6" t="s">
        <v>548</v>
      </c>
      <c r="C42" s="6" t="s">
        <v>549</v>
      </c>
      <c r="D42" s="6" t="s">
        <v>109</v>
      </c>
      <c r="E42" s="12" t="str">
        <f t="shared" si="2"/>
        <v>INSERT INTO system_parameters.business_fields(
        table_id, field_name, field_type, description)
        SELECT table_id, 'trailing_stop_value','NUMERIC(15, 2)', 'Giá trị dừng lỗ theo dõi' FROM system_parameters.business_tables WHERE table_name='trade_setting' ;</v>
      </c>
    </row>
    <row r="43">
      <c r="A43" s="25">
        <f t="shared" si="1"/>
        <v>41</v>
      </c>
      <c r="B43" s="6" t="s">
        <v>550</v>
      </c>
      <c r="C43" s="6" t="s">
        <v>551</v>
      </c>
      <c r="D43" s="6" t="s">
        <v>298</v>
      </c>
      <c r="E43" s="12" t="str">
        <f t="shared" si="2"/>
        <v>INSERT INTO system_parameters.business_fields(
        table_id, field_name, field_type, description)
        SELECT table_id, 'trailing_exit_at_stop','BOOLEAN', 'Dừng lỗ theo dõi có áp dụng không (Exit at stop)' FROM system_parameters.business_tables WHERE table_name='trade_setting' ;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44.0"/>
    <col customWidth="1" min="3" max="3" width="25.88"/>
    <col customWidth="1" min="4" max="4" width="15.38"/>
    <col customWidth="1" min="5" max="5" width="54.75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552</v>
      </c>
    </row>
    <row r="3">
      <c r="A3" s="25">
        <v>1.0</v>
      </c>
      <c r="B3" s="6" t="s">
        <v>553</v>
      </c>
      <c r="C3" s="6" t="s">
        <v>553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table_name='trade_statistic' ;")</f>
        <v>INSERT INTO system_parameters.business_fields(
        table_id, field_name, field_type, description, is_primary_key)
        SELECT table_id, 'trade_statistic_id','SERIAL', 'trade_statistic_id', true FROM system_parameters.business_tables WHERE table_name='trade_statistic' ;</v>
      </c>
    </row>
    <row r="4">
      <c r="A4" s="25">
        <f t="shared" ref="A4:A52" si="1">A3+1</f>
        <v>2</v>
      </c>
      <c r="B4" s="6" t="s">
        <v>554</v>
      </c>
      <c r="C4" s="6" t="s">
        <v>555</v>
      </c>
      <c r="D4" s="6" t="s">
        <v>62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table_name='trade_statistic' ;")</f>
        <v>INSERT INTO system_parameters.business_fields(
        table_id, field_name, field_type, description)
        SELECT table_id, 'stat_type','VARCHAR(50)', 'Loại thống kê (Tất cả giao dịch, Giao dịch Long, Giao dịch Short)' FROM system_parameters.business_tables WHERE table_name='trade_statistic' ;</v>
      </c>
    </row>
    <row r="5">
      <c r="A5" s="25">
        <f t="shared" si="1"/>
        <v>3</v>
      </c>
      <c r="B5" s="26" t="s">
        <v>477</v>
      </c>
      <c r="C5" s="26" t="s">
        <v>456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a.table_name='trade_statistic' and b.table_name='afl' and b.table_id=c.table_id and c.is_primary_key=t"&amp;"rue;")</f>
        <v>INSERT INTO system_parameters.business_fields(
        table_id, field_name, field_type, description, is_foreign_key, referenced_table_id, referenced_field_id)
        SELECT a.table_id, 'afl_id','SERIAL', 'Tên thuật toán', true, b.table_id, c.field_id FROM system_parameters.business_tables a, system_parameters.business_tables b, system_parameters.business_fields c WHERE a.table_name='trade_statistic' and b.table_name='afl' and b.table_id=c.table_id and c.is_primary_key=true;</v>
      </c>
    </row>
    <row r="6">
      <c r="A6" s="25">
        <f t="shared" si="1"/>
        <v>4</v>
      </c>
      <c r="B6" s="6" t="s">
        <v>86</v>
      </c>
      <c r="C6" s="6" t="s">
        <v>85</v>
      </c>
      <c r="D6" s="6" t="s">
        <v>56</v>
      </c>
      <c r="E6" s="12" t="str">
        <f>CONCATENATE("INSERT INTO system_parameters.business_fields(
        table_id, field_name, field_type, description, is_foreign_key, referenced_table_id, referenced_field_id)
        SELECT a.table_id, '",SUBSTITUTE(C6, " ", "_"),"','",D6,"', '",B6,"', true, b.table_id, c.field_id FROM system_parameters.business_tables a, system_parameters.business_tables b, system_parameters.business_fields c WHERE a.table_name='trade_statistic' and b.table_name='stock' and b.table_id=c.table_id and c.is_primary_key"&amp;"=true;")</f>
        <v>INSERT INTO system_parameters.business_fields(
        table_id, field_name, field_type, description, is_foreign_key, referenced_table_id, referenced_field_id)
        SELECT a.table_id, 'stock_id','SERIAL', 'Mã chứng khoán', true, b.table_id, c.field_id FROM system_parameters.business_tables a, system_parameters.business_tables b, system_parameters.business_fields c WHERE a.table_name='trade_statistic' and b.table_name='stock' and b.table_id=c.table_id and c.is_primary_key=true;</v>
      </c>
    </row>
    <row r="7">
      <c r="A7" s="25">
        <f t="shared" si="1"/>
        <v>5</v>
      </c>
      <c r="B7" s="6" t="s">
        <v>475</v>
      </c>
      <c r="C7" s="6" t="s">
        <v>556</v>
      </c>
      <c r="D7" s="6" t="s">
        <v>109</v>
      </c>
      <c r="E7" s="12" t="str">
        <f t="shared" ref="E7:E52" si="2">CONCATENATE("INSERT INTO system_parameters.business_fields(
        table_id, field_name, field_type, description)
        SELECT table_id, '",SUBSTITUTE(C7, " ", "_"),"','",D7,"', '",B7,"' FROM system_parameters.business_tables WHERE table_name='trade_statistic' ;")</f>
        <v>INSERT INTO system_parameters.business_fields(
        table_id, field_name, field_type, description)
        SELECT table_id, 'initial_capital','NUMERIC(15, 2)', 'Vốn ban đầu' FROM system_parameters.business_tables WHERE table_name='trade_statistic' ;</v>
      </c>
    </row>
    <row r="8">
      <c r="A8" s="25">
        <f t="shared" si="1"/>
        <v>6</v>
      </c>
      <c r="B8" s="6" t="s">
        <v>557</v>
      </c>
      <c r="C8" s="6" t="s">
        <v>558</v>
      </c>
      <c r="D8" s="6" t="s">
        <v>109</v>
      </c>
      <c r="E8" s="12" t="str">
        <f t="shared" si="2"/>
        <v>INSERT INTO system_parameters.business_fields(
        table_id, field_name, field_type, description)
        SELECT table_id, 'ending_capital','NUMERIC(15, 2)', 'Vốn kết thúc' FROM system_parameters.business_tables WHERE table_name='trade_statistic' ;</v>
      </c>
    </row>
    <row r="9">
      <c r="A9" s="25">
        <f t="shared" si="1"/>
        <v>7</v>
      </c>
      <c r="B9" s="6" t="s">
        <v>559</v>
      </c>
      <c r="C9" s="6" t="s">
        <v>560</v>
      </c>
      <c r="D9" s="6" t="s">
        <v>109</v>
      </c>
      <c r="E9" s="12" t="str">
        <f t="shared" si="2"/>
        <v>INSERT INTO system_parameters.business_fields(
        table_id, field_name, field_type, description)
        SELECT table_id, 'net_profit','NUMERIC(15, 2)', 'Lợi nhuận ròng' FROM system_parameters.business_tables WHERE table_name='trade_statistic' ;</v>
      </c>
    </row>
    <row r="10">
      <c r="A10" s="25">
        <f t="shared" si="1"/>
        <v>8</v>
      </c>
      <c r="B10" s="6" t="s">
        <v>561</v>
      </c>
      <c r="C10" s="6" t="s">
        <v>562</v>
      </c>
      <c r="D10" s="6" t="s">
        <v>563</v>
      </c>
      <c r="E10" s="12" t="str">
        <f t="shared" si="2"/>
        <v>INSERT INTO system_parameters.business_fields(
        table_id, field_name, field_type, description)
        SELECT table_id, 'net_profit_percent','NUMERIC(6, 2)', 'Tỷ lệ phần trăm lợi nhuận ròng' FROM system_parameters.business_tables WHERE table_name='trade_statistic' ;</v>
      </c>
    </row>
    <row r="11">
      <c r="A11" s="25">
        <f t="shared" si="1"/>
        <v>9</v>
      </c>
      <c r="B11" s="6" t="s">
        <v>564</v>
      </c>
      <c r="C11" s="6" t="s">
        <v>565</v>
      </c>
      <c r="D11" s="6" t="s">
        <v>563</v>
      </c>
      <c r="E11" s="12" t="str">
        <f t="shared" si="2"/>
        <v>INSERT INTO system_parameters.business_fields(
        table_id, field_name, field_type, description)
        SELECT table_id, 'exposure_percent','NUMERIC(6, 2)', 'Tỷ lệ tiếp xúc (Exposure)' FROM system_parameters.business_tables WHERE table_name='trade_statistic' ;</v>
      </c>
    </row>
    <row r="12">
      <c r="A12" s="25">
        <f t="shared" si="1"/>
        <v>10</v>
      </c>
      <c r="B12" s="6" t="s">
        <v>566</v>
      </c>
      <c r="C12" s="6" t="s">
        <v>567</v>
      </c>
      <c r="D12" s="6" t="s">
        <v>563</v>
      </c>
      <c r="E12" s="12" t="str">
        <f t="shared" si="2"/>
        <v>INSERT INTO system_parameters.business_fields(
        table_id, field_name, field_type, description)
        SELECT table_id, 'net_risk_adjusted_return_percent','NUMERIC(6, 2)', 'Lợi nhuận điều chỉnh rủi ro (Risk-Adjusted Return)' FROM system_parameters.business_tables WHERE table_name='trade_statistic' ;</v>
      </c>
    </row>
    <row r="13">
      <c r="A13" s="25">
        <f t="shared" si="1"/>
        <v>11</v>
      </c>
      <c r="B13" s="6" t="s">
        <v>568</v>
      </c>
      <c r="C13" s="6" t="s">
        <v>569</v>
      </c>
      <c r="D13" s="6" t="s">
        <v>563</v>
      </c>
      <c r="E13" s="12" t="str">
        <f t="shared" si="2"/>
        <v>INSERT INTO system_parameters.business_fields(
        table_id, field_name, field_type, description)
        SELECT table_id, 'annual_return_percent','NUMERIC(6, 2)', 'Lợi nhuận hàng năm (Annual Return)' FROM system_parameters.business_tables WHERE table_name='trade_statistic' ;</v>
      </c>
    </row>
    <row r="14">
      <c r="A14" s="25">
        <f t="shared" si="1"/>
        <v>12</v>
      </c>
      <c r="B14" s="6" t="s">
        <v>570</v>
      </c>
      <c r="C14" s="6" t="s">
        <v>571</v>
      </c>
      <c r="D14" s="6" t="s">
        <v>563</v>
      </c>
      <c r="E14" s="12" t="str">
        <f t="shared" si="2"/>
        <v>INSERT INTO system_parameters.business_fields(
        table_id, field_name, field_type, description)
        SELECT table_id, 'risk_adjusted_return_percent','NUMERIC(6, 2)', 'Lợi nhuận điều chỉnh rủi ro trong hệ thống' FROM system_parameters.business_tables WHERE table_name='trade_statistic' ;</v>
      </c>
    </row>
    <row r="15">
      <c r="A15" s="25">
        <f t="shared" si="1"/>
        <v>13</v>
      </c>
      <c r="B15" s="6" t="s">
        <v>572</v>
      </c>
      <c r="C15" s="6" t="s">
        <v>573</v>
      </c>
      <c r="D15" s="6" t="s">
        <v>109</v>
      </c>
      <c r="E15" s="12" t="str">
        <f t="shared" si="2"/>
        <v>INSERT INTO system_parameters.business_fields(
        table_id, field_name, field_type, description)
        SELECT table_id, 'total_transaction_costs','NUMERIC(15, 2)', 'Tổng chi phí giao dịch' FROM system_parameters.business_tables WHERE table_name='trade_statistic' ;</v>
      </c>
    </row>
    <row r="16">
      <c r="A16" s="25">
        <f t="shared" si="1"/>
        <v>14</v>
      </c>
      <c r="B16" s="6" t="s">
        <v>574</v>
      </c>
      <c r="C16" s="6" t="s">
        <v>575</v>
      </c>
      <c r="D16" s="6" t="s">
        <v>121</v>
      </c>
      <c r="E16" s="12" t="str">
        <f t="shared" si="2"/>
        <v>INSERT INTO system_parameters.business_fields(
        table_id, field_name, field_type, description)
        SELECT table_id, 'total_trades','INT', 'Tổng số giao dịch' FROM system_parameters.business_tables WHERE table_name='trade_statistic' ;</v>
      </c>
    </row>
    <row r="17">
      <c r="A17" s="25">
        <f t="shared" si="1"/>
        <v>15</v>
      </c>
      <c r="B17" s="6" t="s">
        <v>576</v>
      </c>
      <c r="C17" s="6" t="s">
        <v>517</v>
      </c>
      <c r="D17" s="6" t="s">
        <v>121</v>
      </c>
      <c r="E17" s="12" t="str">
        <f t="shared" si="2"/>
        <v>INSERT INTO system_parameters.business_fields(
        table_id, field_name, field_type, description)
        SELECT table_id, 'long_trades','INT', 'Số giao dịch Long' FROM system_parameters.business_tables WHERE table_name='trade_statistic' ;</v>
      </c>
    </row>
    <row r="18">
      <c r="A18" s="25">
        <f t="shared" si="1"/>
        <v>16</v>
      </c>
      <c r="B18" s="6" t="s">
        <v>577</v>
      </c>
      <c r="C18" s="6" t="s">
        <v>527</v>
      </c>
      <c r="D18" s="6" t="s">
        <v>121</v>
      </c>
      <c r="E18" s="12" t="str">
        <f t="shared" si="2"/>
        <v>INSERT INTO system_parameters.business_fields(
        table_id, field_name, field_type, description)
        SELECT table_id, 'short_trades','INT', 'Số giao dịch Short' FROM system_parameters.business_tables WHERE table_name='trade_statistic' ;</v>
      </c>
    </row>
    <row r="19">
      <c r="A19" s="25">
        <f t="shared" si="1"/>
        <v>17</v>
      </c>
      <c r="B19" s="6" t="s">
        <v>578</v>
      </c>
      <c r="C19" s="6" t="s">
        <v>579</v>
      </c>
      <c r="D19" s="6" t="s">
        <v>109</v>
      </c>
      <c r="E19" s="12" t="str">
        <f t="shared" si="2"/>
        <v>INSERT INTO system_parameters.business_fields(
        table_id, field_name, field_type, description)
        SELECT table_id, 'avg_profit_loss','NUMERIC(15, 2)', 'Lợi nhuận/lỗ trung bình' FROM system_parameters.business_tables WHERE table_name='trade_statistic' ;</v>
      </c>
    </row>
    <row r="20">
      <c r="A20" s="25">
        <f t="shared" si="1"/>
        <v>18</v>
      </c>
      <c r="B20" s="6" t="s">
        <v>580</v>
      </c>
      <c r="C20" s="6" t="s">
        <v>581</v>
      </c>
      <c r="D20" s="6" t="s">
        <v>563</v>
      </c>
      <c r="E20" s="12" t="str">
        <f t="shared" si="2"/>
        <v>INSERT INTO system_parameters.business_fields(
        table_id, field_name, field_type, description)
        SELECT table_id, 'avg_profit_loss_percent','NUMERIC(6, 2)', 'Tỷ lệ lợi nhuận/lỗ trung bình' FROM system_parameters.business_tables WHERE table_name='trade_statistic' ;</v>
      </c>
    </row>
    <row r="21">
      <c r="A21" s="25">
        <f t="shared" si="1"/>
        <v>19</v>
      </c>
      <c r="B21" s="6" t="s">
        <v>582</v>
      </c>
      <c r="C21" s="6" t="s">
        <v>583</v>
      </c>
      <c r="D21" s="6" t="s">
        <v>237</v>
      </c>
      <c r="E21" s="12" t="str">
        <f t="shared" si="2"/>
        <v>INSERT INTO system_parameters.business_fields(
        table_id, field_name, field_type, description)
        SELECT table_id, 'avg_bars_held','NUMERIC(10, 2)', 'Số thanh trung bình giữ' FROM system_parameters.business_tables WHERE table_name='trade_statistic' ;</v>
      </c>
    </row>
    <row r="22">
      <c r="A22" s="25">
        <f t="shared" si="1"/>
        <v>20</v>
      </c>
      <c r="B22" s="6" t="s">
        <v>584</v>
      </c>
      <c r="C22" s="6" t="s">
        <v>585</v>
      </c>
      <c r="D22" s="6" t="s">
        <v>121</v>
      </c>
      <c r="E22" s="12" t="str">
        <f t="shared" si="2"/>
        <v>INSERT INTO system_parameters.business_fields(
        table_id, field_name, field_type, description)
        SELECT table_id, 'winners_count','INT', 'Số giao dịch thắng' FROM system_parameters.business_tables WHERE table_name='trade_statistic' ;</v>
      </c>
    </row>
    <row r="23">
      <c r="A23" s="25">
        <f t="shared" si="1"/>
        <v>21</v>
      </c>
      <c r="B23" s="6" t="s">
        <v>586</v>
      </c>
      <c r="C23" s="6" t="s">
        <v>587</v>
      </c>
      <c r="D23" s="6" t="s">
        <v>109</v>
      </c>
      <c r="E23" s="12" t="str">
        <f t="shared" si="2"/>
        <v>INSERT INTO system_parameters.business_fields(
        table_id, field_name, field_type, description)
        SELECT table_id, 'total_profit','NUMERIC(15, 2)', 'Tổng lợi nhuận' FROM system_parameters.business_tables WHERE table_name='trade_statistic' ;</v>
      </c>
    </row>
    <row r="24">
      <c r="A24" s="25">
        <f t="shared" si="1"/>
        <v>22</v>
      </c>
      <c r="B24" s="6" t="s">
        <v>588</v>
      </c>
      <c r="C24" s="6" t="s">
        <v>589</v>
      </c>
      <c r="D24" s="6" t="s">
        <v>109</v>
      </c>
      <c r="E24" s="12" t="str">
        <f t="shared" si="2"/>
        <v>INSERT INTO system_parameters.business_fields(
        table_id, field_name, field_type, description)
        SELECT table_id, 'avg_profit','NUMERIC(15, 2)', 'Lợi nhuận trung bình' FROM system_parameters.business_tables WHERE table_name='trade_statistic' ;</v>
      </c>
    </row>
    <row r="25">
      <c r="A25" s="25">
        <f t="shared" si="1"/>
        <v>23</v>
      </c>
      <c r="B25" s="6" t="s">
        <v>590</v>
      </c>
      <c r="C25" s="6" t="s">
        <v>591</v>
      </c>
      <c r="D25" s="6" t="s">
        <v>563</v>
      </c>
      <c r="E25" s="12" t="str">
        <f t="shared" si="2"/>
        <v>INSERT INTO system_parameters.business_fields(
        table_id, field_name, field_type, description)
        SELECT table_id, 'avg_profit_percent','NUMERIC(6, 2)', 'Tỷ lệ lợi nhuận trung bình' FROM system_parameters.business_tables WHERE table_name='trade_statistic' ;</v>
      </c>
    </row>
    <row r="26">
      <c r="A26" s="25">
        <f t="shared" si="1"/>
        <v>24</v>
      </c>
      <c r="B26" s="6" t="s">
        <v>592</v>
      </c>
      <c r="C26" s="6" t="s">
        <v>593</v>
      </c>
      <c r="D26" s="6" t="s">
        <v>237</v>
      </c>
      <c r="E26" s="12" t="str">
        <f t="shared" si="2"/>
        <v>INSERT INTO system_parameters.business_fields(
        table_id, field_name, field_type, description)
        SELECT table_id, 'avg_bars_held_winners','NUMERIC(10, 2)', 'Số thanh trung bình của các giao dịch thắng' FROM system_parameters.business_tables WHERE table_name='trade_statistic' ;</v>
      </c>
    </row>
    <row r="27">
      <c r="A27" s="25">
        <f t="shared" si="1"/>
        <v>25</v>
      </c>
      <c r="B27" s="6" t="s">
        <v>594</v>
      </c>
      <c r="C27" s="6" t="s">
        <v>595</v>
      </c>
      <c r="D27" s="6" t="s">
        <v>121</v>
      </c>
      <c r="E27" s="12" t="str">
        <f t="shared" si="2"/>
        <v>INSERT INTO system_parameters.business_fields(
        table_id, field_name, field_type, description)
        SELECT table_id, 'max_consecutive_winners','INT', 'Số giao dịch thắng liên tiếp lớn nhất' FROM system_parameters.business_tables WHERE table_name='trade_statistic' ;</v>
      </c>
    </row>
    <row r="28">
      <c r="A28" s="25">
        <f t="shared" si="1"/>
        <v>26</v>
      </c>
      <c r="B28" s="6" t="s">
        <v>596</v>
      </c>
      <c r="C28" s="6" t="s">
        <v>597</v>
      </c>
      <c r="D28" s="6" t="s">
        <v>109</v>
      </c>
      <c r="E28" s="12" t="str">
        <f t="shared" si="2"/>
        <v>INSERT INTO system_parameters.business_fields(
        table_id, field_name, field_type, description)
        SELECT table_id, 'largest_win','NUMERIC(15, 2)', 'Giao dịch thắng lớn nhất' FROM system_parameters.business_tables WHERE table_name='trade_statistic' ;</v>
      </c>
    </row>
    <row r="29">
      <c r="A29" s="25">
        <f t="shared" si="1"/>
        <v>27</v>
      </c>
      <c r="B29" s="6" t="s">
        <v>598</v>
      </c>
      <c r="C29" s="6" t="s">
        <v>599</v>
      </c>
      <c r="D29" s="6" t="s">
        <v>121</v>
      </c>
      <c r="E29" s="12" t="str">
        <f t="shared" si="2"/>
        <v>INSERT INTO system_parameters.business_fields(
        table_id, field_name, field_type, description)
        SELECT table_id, 'bars_in_largest_win','INT', 'Số thanh trong giao dịch thắng lớn nhất' FROM system_parameters.business_tables WHERE table_name='trade_statistic' ;</v>
      </c>
    </row>
    <row r="30">
      <c r="A30" s="25">
        <f t="shared" si="1"/>
        <v>28</v>
      </c>
      <c r="B30" s="6" t="s">
        <v>600</v>
      </c>
      <c r="C30" s="6" t="s">
        <v>601</v>
      </c>
      <c r="D30" s="6" t="s">
        <v>121</v>
      </c>
      <c r="E30" s="12" t="str">
        <f t="shared" si="2"/>
        <v>INSERT INTO system_parameters.business_fields(
        table_id, field_name, field_type, description)
        SELECT table_id, 'losers_count','INT', 'Số giao dịch thua' FROM system_parameters.business_tables WHERE table_name='trade_statistic' ;</v>
      </c>
    </row>
    <row r="31">
      <c r="A31" s="25">
        <f t="shared" si="1"/>
        <v>29</v>
      </c>
      <c r="B31" s="6" t="s">
        <v>602</v>
      </c>
      <c r="C31" s="6" t="s">
        <v>603</v>
      </c>
      <c r="D31" s="6" t="s">
        <v>109</v>
      </c>
      <c r="E31" s="12" t="str">
        <f t="shared" si="2"/>
        <v>INSERT INTO system_parameters.business_fields(
        table_id, field_name, field_type, description)
        SELECT table_id, 'total_loss','NUMERIC(15, 2)', 'Tổng lỗ' FROM system_parameters.business_tables WHERE table_name='trade_statistic' ;</v>
      </c>
    </row>
    <row r="32">
      <c r="A32" s="25">
        <f t="shared" si="1"/>
        <v>30</v>
      </c>
      <c r="B32" s="6" t="s">
        <v>604</v>
      </c>
      <c r="C32" s="6" t="s">
        <v>605</v>
      </c>
      <c r="D32" s="6" t="s">
        <v>109</v>
      </c>
      <c r="E32" s="12" t="str">
        <f t="shared" si="2"/>
        <v>INSERT INTO system_parameters.business_fields(
        table_id, field_name, field_type, description)
        SELECT table_id, 'avg_loss','NUMERIC(15, 2)', 'Lỗ trung bình' FROM system_parameters.business_tables WHERE table_name='trade_statistic' ;</v>
      </c>
    </row>
    <row r="33">
      <c r="A33" s="25">
        <f t="shared" si="1"/>
        <v>31</v>
      </c>
      <c r="B33" s="6" t="s">
        <v>606</v>
      </c>
      <c r="C33" s="6" t="s">
        <v>607</v>
      </c>
      <c r="D33" s="6" t="s">
        <v>563</v>
      </c>
      <c r="E33" s="12" t="str">
        <f t="shared" si="2"/>
        <v>INSERT INTO system_parameters.business_fields(
        table_id, field_name, field_type, description)
        SELECT table_id, 'avg_loss_percent','NUMERIC(6, 2)', 'Tỷ lệ lỗ trung bình' FROM system_parameters.business_tables WHERE table_name='trade_statistic' ;</v>
      </c>
    </row>
    <row r="34">
      <c r="A34" s="25">
        <f t="shared" si="1"/>
        <v>32</v>
      </c>
      <c r="B34" s="6" t="s">
        <v>608</v>
      </c>
      <c r="C34" s="6" t="s">
        <v>609</v>
      </c>
      <c r="D34" s="6" t="s">
        <v>237</v>
      </c>
      <c r="E34" s="12" t="str">
        <f t="shared" si="2"/>
        <v>INSERT INTO system_parameters.business_fields(
        table_id, field_name, field_type, description)
        SELECT table_id, 'avg_bars_held_losers','NUMERIC(10, 2)', 'Số thanh trung bình của các giao dịch thua' FROM system_parameters.business_tables WHERE table_name='trade_statistic' ;</v>
      </c>
    </row>
    <row r="35">
      <c r="A35" s="25">
        <f t="shared" si="1"/>
        <v>33</v>
      </c>
      <c r="B35" s="6" t="s">
        <v>610</v>
      </c>
      <c r="C35" s="6" t="s">
        <v>611</v>
      </c>
      <c r="D35" s="6" t="s">
        <v>121</v>
      </c>
      <c r="E35" s="12" t="str">
        <f t="shared" si="2"/>
        <v>INSERT INTO system_parameters.business_fields(
        table_id, field_name, field_type, description)
        SELECT table_id, 'max_consecutive_losers','INT', 'Số giao dịch thua liên tiếp lớn nhất' FROM system_parameters.business_tables WHERE table_name='trade_statistic' ;</v>
      </c>
    </row>
    <row r="36">
      <c r="A36" s="25">
        <f t="shared" si="1"/>
        <v>34</v>
      </c>
      <c r="B36" s="6" t="s">
        <v>612</v>
      </c>
      <c r="C36" s="6" t="s">
        <v>613</v>
      </c>
      <c r="D36" s="6" t="s">
        <v>109</v>
      </c>
      <c r="E36" s="12" t="str">
        <f t="shared" si="2"/>
        <v>INSERT INTO system_parameters.business_fields(
        table_id, field_name, field_type, description)
        SELECT table_id, 'largest_loss','NUMERIC(15, 2)', 'Giao dịch thua lớn nhất' FROM system_parameters.business_tables WHERE table_name='trade_statistic' ;</v>
      </c>
    </row>
    <row r="37">
      <c r="A37" s="25">
        <f t="shared" si="1"/>
        <v>35</v>
      </c>
      <c r="B37" s="6" t="s">
        <v>614</v>
      </c>
      <c r="C37" s="6" t="s">
        <v>615</v>
      </c>
      <c r="D37" s="6" t="s">
        <v>121</v>
      </c>
      <c r="E37" s="12" t="str">
        <f t="shared" si="2"/>
        <v>INSERT INTO system_parameters.business_fields(
        table_id, field_name, field_type, description)
        SELECT table_id, 'bars_in_largest_loss','INT', 'Số thanh trong giao dịch thua lớn nhất' FROM system_parameters.business_tables WHERE table_name='trade_statistic' ;</v>
      </c>
    </row>
    <row r="38">
      <c r="A38" s="25">
        <f t="shared" si="1"/>
        <v>36</v>
      </c>
      <c r="B38" s="6" t="s">
        <v>616</v>
      </c>
      <c r="C38" s="6" t="s">
        <v>617</v>
      </c>
      <c r="D38" s="6" t="s">
        <v>109</v>
      </c>
      <c r="E38" s="12" t="str">
        <f t="shared" si="2"/>
        <v>INSERT INTO system_parameters.business_fields(
        table_id, field_name, field_type, description)
        SELECT table_id, 'max_trade_drawdown','NUMERIC(15, 2)', 'Mức giảm vốn tối đa trong một giao dịch' FROM system_parameters.business_tables WHERE table_name='trade_statistic' ;</v>
      </c>
    </row>
    <row r="39">
      <c r="A39" s="25">
        <f t="shared" si="1"/>
        <v>37</v>
      </c>
      <c r="B39" s="6" t="s">
        <v>618</v>
      </c>
      <c r="C39" s="6" t="s">
        <v>619</v>
      </c>
      <c r="D39" s="6" t="s">
        <v>563</v>
      </c>
      <c r="E39" s="12" t="str">
        <f t="shared" si="2"/>
        <v>INSERT INTO system_parameters.business_fields(
        table_id, field_name, field_type, description)
        SELECT table_id, 'max_trade_drawdown_percent','NUMERIC(6, 2)', 'Tỷ lệ phần trăm giảm vốn tối đa trong một giao dịch' FROM system_parameters.business_tables WHERE table_name='trade_statistic' ;</v>
      </c>
    </row>
    <row r="40">
      <c r="A40" s="25">
        <f t="shared" si="1"/>
        <v>38</v>
      </c>
      <c r="B40" s="6" t="s">
        <v>620</v>
      </c>
      <c r="C40" s="6" t="s">
        <v>621</v>
      </c>
      <c r="D40" s="6" t="s">
        <v>109</v>
      </c>
      <c r="E40" s="12" t="str">
        <f t="shared" si="2"/>
        <v>INSERT INTO system_parameters.business_fields(
        table_id, field_name, field_type, description)
        SELECT table_id, 'max_system_drawdown','NUMERIC(15, 2)', 'Mức giảm vốn tối đa trong hệ thống' FROM system_parameters.business_tables WHERE table_name='trade_statistic' ;</v>
      </c>
    </row>
    <row r="41">
      <c r="A41" s="25">
        <f t="shared" si="1"/>
        <v>39</v>
      </c>
      <c r="B41" s="6" t="s">
        <v>622</v>
      </c>
      <c r="C41" s="6" t="s">
        <v>623</v>
      </c>
      <c r="D41" s="6" t="s">
        <v>563</v>
      </c>
      <c r="E41" s="12" t="str">
        <f t="shared" si="2"/>
        <v>INSERT INTO system_parameters.business_fields(
        table_id, field_name, field_type, description)
        SELECT table_id, 'max_system_drawdown_percent','NUMERIC(6, 2)', 'Tỷ lệ phần trăm giảm vốn tối đa trong hệ thống' FROM system_parameters.business_tables WHERE table_name='trade_statistic' ;</v>
      </c>
    </row>
    <row r="42">
      <c r="A42" s="25">
        <f t="shared" si="1"/>
        <v>40</v>
      </c>
      <c r="B42" s="6" t="s">
        <v>624</v>
      </c>
      <c r="C42" s="6" t="s">
        <v>625</v>
      </c>
      <c r="D42" s="6" t="s">
        <v>237</v>
      </c>
      <c r="E42" s="12" t="str">
        <f t="shared" si="2"/>
        <v>INSERT INTO system_parameters.business_fields(
        table_id, field_name, field_type, description)
        SELECT table_id, 'recovery_factor','NUMERIC(10, 2)', 'Chỉ số phục hồi' FROM system_parameters.business_tables WHERE table_name='trade_statistic' ;</v>
      </c>
    </row>
    <row r="43">
      <c r="A43" s="25">
        <f t="shared" si="1"/>
        <v>41</v>
      </c>
      <c r="B43" s="6" t="s">
        <v>626</v>
      </c>
      <c r="C43" s="6" t="s">
        <v>627</v>
      </c>
      <c r="D43" s="6" t="s">
        <v>237</v>
      </c>
      <c r="E43" s="12" t="str">
        <f t="shared" si="2"/>
        <v>INSERT INTO system_parameters.business_fields(
        table_id, field_name, field_type, description)
        SELECT table_id, 'car_maxdd','NUMERIC(10, 2)', 'Tỷ lệ CAR/MaxDD' FROM system_parameters.business_tables WHERE table_name='trade_statistic' ;</v>
      </c>
    </row>
    <row r="44">
      <c r="A44" s="25">
        <f t="shared" si="1"/>
        <v>42</v>
      </c>
      <c r="B44" s="6" t="s">
        <v>628</v>
      </c>
      <c r="C44" s="6" t="s">
        <v>629</v>
      </c>
      <c r="D44" s="6" t="s">
        <v>237</v>
      </c>
      <c r="E44" s="12" t="str">
        <f t="shared" si="2"/>
        <v>INSERT INTO system_parameters.business_fields(
        table_id, field_name, field_type, description)
        SELECT table_id, 'rar_maxdd','NUMERIC(10, 2)', 'Tỷ lệ RAR/MaxDD' FROM system_parameters.business_tables WHERE table_name='trade_statistic' ;</v>
      </c>
    </row>
    <row r="45">
      <c r="A45" s="25">
        <f t="shared" si="1"/>
        <v>43</v>
      </c>
      <c r="B45" s="6" t="s">
        <v>630</v>
      </c>
      <c r="C45" s="6" t="s">
        <v>631</v>
      </c>
      <c r="D45" s="6" t="s">
        <v>237</v>
      </c>
      <c r="E45" s="12" t="str">
        <f t="shared" si="2"/>
        <v>INSERT INTO system_parameters.business_fields(
        table_id, field_name, field_type, description)
        SELECT table_id, 'profit_factor','NUMERIC(10, 2)', 'Tỷ lệ lợi nhuận của hệ thống' FROM system_parameters.business_tables WHERE table_name='trade_statistic' ;</v>
      </c>
    </row>
    <row r="46">
      <c r="A46" s="25">
        <f t="shared" si="1"/>
        <v>44</v>
      </c>
      <c r="B46" s="6" t="s">
        <v>632</v>
      </c>
      <c r="C46" s="6" t="s">
        <v>633</v>
      </c>
      <c r="D46" s="6" t="s">
        <v>237</v>
      </c>
      <c r="E46" s="12" t="str">
        <f t="shared" si="2"/>
        <v>INSERT INTO system_parameters.business_fields(
        table_id, field_name, field_type, description)
        SELECT table_id, 'payoff_ratio','NUMERIC(10, 2)', 'Tỷ lệ payoff (lợi nhuận/chi phí)' FROM system_parameters.business_tables WHERE table_name='trade_statistic' ;</v>
      </c>
    </row>
    <row r="47">
      <c r="A47" s="25">
        <f t="shared" si="1"/>
        <v>45</v>
      </c>
      <c r="B47" s="6" t="s">
        <v>634</v>
      </c>
      <c r="C47" s="6" t="s">
        <v>635</v>
      </c>
      <c r="D47" s="6" t="s">
        <v>109</v>
      </c>
      <c r="E47" s="12" t="str">
        <f t="shared" si="2"/>
        <v>INSERT INTO system_parameters.business_fields(
        table_id, field_name, field_type, description)
        SELECT table_id, 'standard_error','NUMERIC(15, 2)', 'Sai số chuẩn (Standard Error)' FROM system_parameters.business_tables WHERE table_name='trade_statistic' ;</v>
      </c>
    </row>
    <row r="48">
      <c r="A48" s="25">
        <f t="shared" si="1"/>
        <v>46</v>
      </c>
      <c r="B48" s="6" t="s">
        <v>636</v>
      </c>
      <c r="C48" s="6" t="s">
        <v>637</v>
      </c>
      <c r="D48" s="6" t="s">
        <v>237</v>
      </c>
      <c r="E48" s="12" t="str">
        <f t="shared" si="2"/>
        <v>INSERT INTO system_parameters.business_fields(
        table_id, field_name, field_type, description)
        SELECT table_id, 'risk_reward_ratio','NUMERIC(10, 2)', 'Tỷ lệ rủi ro/lợi nhuận' FROM system_parameters.business_tables WHERE table_name='trade_statistic' ;</v>
      </c>
    </row>
    <row r="49">
      <c r="A49" s="25">
        <f t="shared" si="1"/>
        <v>47</v>
      </c>
      <c r="B49" s="6" t="s">
        <v>638</v>
      </c>
      <c r="C49" s="6" t="s">
        <v>639</v>
      </c>
      <c r="D49" s="6" t="s">
        <v>237</v>
      </c>
      <c r="E49" s="12" t="str">
        <f t="shared" si="2"/>
        <v>INSERT INTO system_parameters.business_fields(
        table_id, field_name, field_type, description)
        SELECT table_id, 'ulcer_index','NUMERIC(10, 2)', 'Chỉ số Ulcer (mức độ tổn thương trong giao dịch)' FROM system_parameters.business_tables WHERE table_name='trade_statistic' ;</v>
      </c>
    </row>
    <row r="50">
      <c r="A50" s="25">
        <f t="shared" si="1"/>
        <v>48</v>
      </c>
      <c r="B50" s="6" t="s">
        <v>640</v>
      </c>
      <c r="C50" s="6" t="s">
        <v>641</v>
      </c>
      <c r="D50" s="6" t="s">
        <v>237</v>
      </c>
      <c r="E50" s="12" t="str">
        <f t="shared" si="2"/>
        <v>INSERT INTO system_parameters.business_fields(
        table_id, field_name, field_type, description)
        SELECT table_id, 'ulcer_performance_index','NUMERIC(10, 2)', 'Chỉ số Ulcer Performance' FROM system_parameters.business_tables WHERE table_name='trade_statistic' ;</v>
      </c>
    </row>
    <row r="51">
      <c r="A51" s="25">
        <f t="shared" si="1"/>
        <v>49</v>
      </c>
      <c r="B51" s="6" t="s">
        <v>642</v>
      </c>
      <c r="C51" s="6" t="s">
        <v>643</v>
      </c>
      <c r="D51" s="6" t="s">
        <v>237</v>
      </c>
      <c r="E51" s="12" t="str">
        <f t="shared" si="2"/>
        <v>INSERT INTO system_parameters.business_fields(
        table_id, field_name, field_type, description)
        SELECT table_id, 'sharpe_ratio_of_trades','NUMERIC(10, 2)', 'Tỷ lệ Sharpe của các giao dịch' FROM system_parameters.business_tables WHERE table_name='trade_statistic' ;</v>
      </c>
    </row>
    <row r="52">
      <c r="A52" s="25">
        <f t="shared" si="1"/>
        <v>50</v>
      </c>
      <c r="B52" s="6" t="s">
        <v>644</v>
      </c>
      <c r="C52" s="6" t="s">
        <v>645</v>
      </c>
      <c r="D52" s="6" t="s">
        <v>237</v>
      </c>
      <c r="E52" s="12" t="str">
        <f t="shared" si="2"/>
        <v>INSERT INTO system_parameters.business_fields(
        table_id, field_name, field_type, description)
        SELECT table_id, 'k_ratio','NUMERIC(10, 2)', 'Tỷ lệ K của hệ thống' FROM system_parameters.business_tables WHERE table_name='trade_statistic' ;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39.63"/>
    <col customWidth="1" min="3" max="3" width="15.75"/>
    <col customWidth="1" min="4" max="4" width="22.25"/>
    <col customWidth="1" min="5" max="5" width="55.25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646</v>
      </c>
    </row>
    <row r="3">
      <c r="A3" s="25">
        <v>1.0</v>
      </c>
      <c r="B3" s="6" t="s">
        <v>647</v>
      </c>
      <c r="C3" s="6" t="s">
        <v>647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table_name='trade_entry' ;")</f>
        <v>INSERT INTO system_parameters.business_fields(
        table_id, field_name, field_type, description, is_primary_key)
        SELECT table_id, 'trade_entry_id','SERIAL', 'trade_entry_id', true FROM system_parameters.business_tables WHERE table_name='trade_entry' ;</v>
      </c>
    </row>
    <row r="4">
      <c r="A4" s="25">
        <f t="shared" ref="A4:A19" si="1">A3+1</f>
        <v>2</v>
      </c>
      <c r="B4" s="6" t="s">
        <v>648</v>
      </c>
      <c r="C4" s="6" t="s">
        <v>649</v>
      </c>
      <c r="D4" s="6" t="s">
        <v>650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table_name='trade_entry' ;")</f>
        <v>INSERT INTO system_parameters.business_fields(
        table_id, field_name, field_type, description)
        SELECT table_id, 'trade_type','VARCHAR(10) NOT NULL', 'Loại giao dịch (Long/Short)' FROM system_parameters.business_tables WHERE table_name='trade_entry' ;</v>
      </c>
    </row>
    <row r="5">
      <c r="A5" s="25">
        <f t="shared" si="1"/>
        <v>3</v>
      </c>
      <c r="B5" s="26" t="s">
        <v>477</v>
      </c>
      <c r="C5" s="26" t="s">
        <v>456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a.table_name='trade_entry' and b.table_name='afl' and b.table_id=c.table_id and c.is_primary_key=true;")</f>
        <v>INSERT INTO system_parameters.business_fields(
        table_id, field_name, field_type, description, is_foreign_key, referenced_table_id, referenced_field_id)
        SELECT a.table_id, 'afl_id','SERIAL', 'Tên thuật toán', true, b.table_id, c.field_id FROM system_parameters.business_tables a, system_parameters.business_tables b, system_parameters.business_fields c WHERE a.table_name='trade_entry' and b.table_name='afl' and b.table_id=c.table_id and c.is_primary_key=true;</v>
      </c>
    </row>
    <row r="6">
      <c r="A6" s="25">
        <f t="shared" si="1"/>
        <v>4</v>
      </c>
      <c r="B6" s="6" t="s">
        <v>86</v>
      </c>
      <c r="C6" s="6" t="s">
        <v>85</v>
      </c>
      <c r="D6" s="6" t="s">
        <v>56</v>
      </c>
      <c r="E6" s="12" t="str">
        <f>CONCATENATE("INSERT INTO system_parameters.business_fields(
        table_id, field_name, field_type, description, is_foreign_key, referenced_table_id, referenced_field_id)
        SELECT a.table_id, '",SUBSTITUTE(C6, " ", "_"),"','",D6,"', '",B6,"', true, b.table_id, c.field_id FROM system_parameters.business_tables a, system_parameters.business_tables b, system_parameters.business_fields c WHERE a.table_name='trade_entry' and b.table_name='stock' and b.table_id=c.table_id and c.is_primary_key=tru"&amp;"e;")</f>
        <v>INSERT INTO system_parameters.business_fields(
        table_id, field_name, field_type, description, is_foreign_key, referenced_table_id, referenced_field_id)
        SELECT a.table_id, 'stock_id','SERIAL', 'Mã chứng khoán', true, b.table_id, c.field_id FROM system_parameters.business_tables a, system_parameters.business_tables b, system_parameters.business_fields c WHERE a.table_name='trade_entry' and b.table_name='stock' and b.table_id=c.table_id and c.is_primary_key=true;</v>
      </c>
    </row>
    <row r="7">
      <c r="A7" s="25">
        <f t="shared" si="1"/>
        <v>5</v>
      </c>
      <c r="B7" s="6" t="s">
        <v>651</v>
      </c>
      <c r="C7" s="6" t="s">
        <v>652</v>
      </c>
      <c r="D7" s="6" t="s">
        <v>653</v>
      </c>
      <c r="E7" s="12" t="str">
        <f t="shared" ref="E7:E19" si="2">CONCATENATE("INSERT INTO system_parameters.business_fields(
        table_id, field_name, field_type, description)
        SELECT table_id, '",SUBSTITUTE(C7, " ", "_"),"','",D7,"', '",B7,"' FROM system_parameters.business_tables WHERE table_name='trade_entry' ;")</f>
        <v>INSERT INTO system_parameters.business_fields(
        table_id, field_name, field_type, description)
        SELECT table_id, 'entry_date','TIMESTAMP NOT NULL', 'Ngày vào lệnh' FROM system_parameters.business_tables WHERE table_name='trade_entry' ;</v>
      </c>
    </row>
    <row r="8">
      <c r="A8" s="25">
        <f t="shared" si="1"/>
        <v>6</v>
      </c>
      <c r="B8" s="6" t="s">
        <v>654</v>
      </c>
      <c r="C8" s="6" t="s">
        <v>655</v>
      </c>
      <c r="D8" s="6" t="s">
        <v>656</v>
      </c>
      <c r="E8" s="12" t="str">
        <f t="shared" si="2"/>
        <v>INSERT INTO system_parameters.business_fields(
        table_id, field_name, field_type, description)
        SELECT table_id, 'entry_price','NUMERIC(10, 5) NOT NULL', 'Giá vào lệnh' FROM system_parameters.business_tables WHERE table_name='trade_entry' ;</v>
      </c>
    </row>
    <row r="9">
      <c r="A9" s="25">
        <f t="shared" si="1"/>
        <v>7</v>
      </c>
      <c r="B9" s="6" t="s">
        <v>657</v>
      </c>
      <c r="C9" s="6" t="s">
        <v>658</v>
      </c>
      <c r="D9" s="6" t="s">
        <v>134</v>
      </c>
      <c r="E9" s="12" t="str">
        <f t="shared" si="2"/>
        <v>INSERT INTO system_parameters.business_fields(
        table_id, field_name, field_type, description)
        SELECT table_id, 'exit_date','TIMESTAMP', 'Ngày thoát lệnh' FROM system_parameters.business_tables WHERE table_name='trade_entry' ;</v>
      </c>
    </row>
    <row r="10">
      <c r="A10" s="25">
        <f t="shared" si="1"/>
        <v>8</v>
      </c>
      <c r="B10" s="6" t="s">
        <v>659</v>
      </c>
      <c r="C10" s="6" t="s">
        <v>660</v>
      </c>
      <c r="D10" s="6" t="s">
        <v>661</v>
      </c>
      <c r="E10" s="12" t="str">
        <f t="shared" si="2"/>
        <v>INSERT INTO system_parameters.business_fields(
        table_id, field_name, field_type, description)
        SELECT table_id, 'exit_price','NUMERIC(10, 5)', 'Giá thoát lệnh' FROM system_parameters.business_tables WHERE table_name='trade_entry' ;</v>
      </c>
    </row>
    <row r="11">
      <c r="A11" s="25">
        <f t="shared" si="1"/>
        <v>9</v>
      </c>
      <c r="B11" s="6" t="s">
        <v>662</v>
      </c>
      <c r="C11" s="6" t="s">
        <v>663</v>
      </c>
      <c r="D11" s="6" t="s">
        <v>563</v>
      </c>
      <c r="E11" s="12" t="str">
        <f t="shared" si="2"/>
        <v>INSERT INTO system_parameters.business_fields(
        table_id, field_name, field_type, description)
        SELECT table_id, 'percentage_change','NUMERIC(6, 2)', '% thay đổi giá' FROM system_parameters.business_tables WHERE table_name='trade_entry' ;</v>
      </c>
    </row>
    <row r="12">
      <c r="A12" s="25">
        <f t="shared" si="1"/>
        <v>10</v>
      </c>
      <c r="B12" s="6" t="s">
        <v>664</v>
      </c>
      <c r="C12" s="6" t="s">
        <v>665</v>
      </c>
      <c r="D12" s="6" t="s">
        <v>237</v>
      </c>
      <c r="E12" s="12" t="str">
        <f t="shared" si="2"/>
        <v>INSERT INTO system_parameters.business_fields(
        table_id, field_name, field_type, description)
        SELECT table_id, 'profit','NUMERIC(10, 2)', 'Lợi nhuận' FROM system_parameters.business_tables WHERE table_name='trade_entry' ;</v>
      </c>
    </row>
    <row r="13">
      <c r="A13" s="25">
        <f t="shared" si="1"/>
        <v>11</v>
      </c>
      <c r="B13" s="6" t="s">
        <v>666</v>
      </c>
      <c r="C13" s="6" t="s">
        <v>667</v>
      </c>
      <c r="D13" s="6" t="s">
        <v>237</v>
      </c>
      <c r="E13" s="12" t="str">
        <f t="shared" si="2"/>
        <v>INSERT INTO system_parameters.business_fields(
        table_id, field_name, field_type, description)
        SELECT table_id, 'shares','NUMERIC(10, 2)', 'Số lượng cổ phiếu' FROM system_parameters.business_tables WHERE table_name='trade_entry' ;</v>
      </c>
    </row>
    <row r="14">
      <c r="A14" s="25">
        <f t="shared" si="1"/>
        <v>12</v>
      </c>
      <c r="B14" s="6" t="s">
        <v>668</v>
      </c>
      <c r="C14" s="6" t="s">
        <v>669</v>
      </c>
      <c r="D14" s="6" t="s">
        <v>109</v>
      </c>
      <c r="E14" s="12" t="str">
        <f t="shared" si="2"/>
        <v>INSERT INTO system_parameters.business_fields(
        table_id, field_name, field_type, description)
        SELECT table_id, 'position_value','NUMERIC(15, 2)', 'Giá trị vị thế' FROM system_parameters.business_tables WHERE table_name='trade_entry' ;</v>
      </c>
    </row>
    <row r="15">
      <c r="A15" s="25">
        <f t="shared" si="1"/>
        <v>13</v>
      </c>
      <c r="B15" s="6" t="s">
        <v>670</v>
      </c>
      <c r="C15" s="6" t="s">
        <v>671</v>
      </c>
      <c r="D15" s="6" t="s">
        <v>109</v>
      </c>
      <c r="E15" s="12" t="str">
        <f t="shared" si="2"/>
        <v>INSERT INTO system_parameters.business_fields(
        table_id, field_name, field_type, description)
        SELECT table_id, 'cumulative_profit','NUMERIC(15, 2)', 'Lợi nhuận tích lũy' FROM system_parameters.business_tables WHERE table_name='trade_entry' ;</v>
      </c>
    </row>
    <row r="16">
      <c r="A16" s="25">
        <f t="shared" si="1"/>
        <v>14</v>
      </c>
      <c r="B16" s="6" t="s">
        <v>672</v>
      </c>
      <c r="C16" s="6" t="s">
        <v>673</v>
      </c>
      <c r="D16" s="6" t="s">
        <v>121</v>
      </c>
      <c r="E16" s="12" t="str">
        <f t="shared" si="2"/>
        <v>INSERT INTO system_parameters.business_fields(
        table_id, field_name, field_type, description)
        SELECT table_id, 'num_bars','INT', 'Số lượng thanh' FROM system_parameters.business_tables WHERE table_name='trade_entry' ;</v>
      </c>
    </row>
    <row r="17">
      <c r="A17" s="25">
        <f t="shared" si="1"/>
        <v>15</v>
      </c>
      <c r="B17" s="6" t="s">
        <v>674</v>
      </c>
      <c r="C17" s="6" t="s">
        <v>675</v>
      </c>
      <c r="D17" s="6" t="s">
        <v>237</v>
      </c>
      <c r="E17" s="12" t="str">
        <f t="shared" si="2"/>
        <v>INSERT INTO system_parameters.business_fields(
        table_id, field_name, field_type, description)
        SELECT table_id, 'profit_per_bar','NUMERIC(10, 2)', 'Lợi nhuận trên mỗi thanh' FROM system_parameters.business_tables WHERE table_name='trade_entry' ;</v>
      </c>
    </row>
    <row r="18">
      <c r="A18" s="25">
        <f t="shared" si="1"/>
        <v>16</v>
      </c>
      <c r="B18" s="6" t="s">
        <v>676</v>
      </c>
      <c r="C18" s="6" t="s">
        <v>677</v>
      </c>
      <c r="D18" s="6" t="s">
        <v>101</v>
      </c>
      <c r="E18" s="12" t="str">
        <f t="shared" si="2"/>
        <v>INSERT INTO system_parameters.business_fields(
        table_id, field_name, field_type, description)
        SELECT table_id, 'mae_mfe','VARCHAR(20)', 'MAE/MFE (Maximum Adverse/Favorable Excursion)' FROM system_parameters.business_tables WHERE table_name='trade_entry' ;</v>
      </c>
    </row>
    <row r="19">
      <c r="A19" s="25">
        <f t="shared" si="1"/>
        <v>17</v>
      </c>
      <c r="B19" s="6" t="s">
        <v>678</v>
      </c>
      <c r="C19" s="6" t="s">
        <v>679</v>
      </c>
      <c r="D19" s="6" t="s">
        <v>101</v>
      </c>
      <c r="E19" s="12" t="str">
        <f t="shared" si="2"/>
        <v>INSERT INTO system_parameters.business_fields(
        table_id, field_name, field_type, description)
        SELECT table_id, 'scale_in_out','VARCHAR(20)', 'Thang đo vào/ra' FROM system_parameters.business_tables WHERE table_name='trade_entry' ;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8.38"/>
    <col customWidth="1" min="3" max="3" width="14.25"/>
    <col customWidth="1" min="4" max="4" width="13.63"/>
    <col customWidth="1" min="5" max="5" width="62.0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680</v>
      </c>
    </row>
    <row r="3">
      <c r="A3" s="25">
        <v>1.0</v>
      </c>
      <c r="B3" s="26" t="s">
        <v>681</v>
      </c>
      <c r="C3" s="26" t="s">
        <v>681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table_name='trade_signal' ;")</f>
        <v>INSERT INTO system_parameters.business_fields(
        table_id, field_name, field_type, description, is_primary_key)
        SELECT table_id, 'trade_signal_id','SERIAL', 'trade_signal_id', true FROM system_parameters.business_tables WHERE table_name='trade_signal' ;</v>
      </c>
    </row>
    <row r="4">
      <c r="A4" s="25">
        <f t="shared" ref="A4:A11" si="1">A3+1</f>
        <v>2</v>
      </c>
      <c r="B4" s="26" t="s">
        <v>86</v>
      </c>
      <c r="C4" s="26" t="s">
        <v>85</v>
      </c>
      <c r="D4" s="26" t="s">
        <v>56</v>
      </c>
      <c r="E4" s="12" t="str">
        <f>CONCATENATE("INSERT INTO system_parameters.business_fields(
        table_id, field_name, field_type, description, is_foreign_key, referenced_table_id, referenced_field_id)
        SELECT a.table_id, '",SUBSTITUTE(C4, " ", "_"),"','",D4,"', '",B4,"', true, b.table_id, c.field_id FROM system_parameters.business_tables a, system_parameters.business_tables b, system_parameters.business_fields c WHERE a.table_name='trade_signal' and b.table_name='stock' and b.table_id=c.table_id and c.is_primary_key=tr"&amp;"ue;")</f>
        <v>INSERT INTO system_parameters.business_fields(
        table_id, field_name, field_type, description, is_foreign_key, referenced_table_id, referenced_field_id)
        SELECT a.table_id, 'stock_id','SERIAL', 'Mã chứng khoán', true, b.table_id, c.field_id FROM system_parameters.business_tables a, system_parameters.business_tables b, system_parameters.business_fields c WHERE a.table_name='trade_signal' and b.table_name='stock' and b.table_id=c.table_id and c.is_primary_key=true;</v>
      </c>
    </row>
    <row r="5">
      <c r="A5" s="25">
        <f t="shared" si="1"/>
        <v>3</v>
      </c>
      <c r="B5" s="6" t="s">
        <v>682</v>
      </c>
      <c r="C5" s="6" t="s">
        <v>683</v>
      </c>
      <c r="D5" s="6" t="s">
        <v>684</v>
      </c>
      <c r="E5" s="12" t="str">
        <f t="shared" ref="E5:E11" si="2">CONCATENATE("INSERT INTO system_parameters.business_fields(
        table_id, field_name, field_type, description)
        SELECT table_id, '",SUBSTITUTE(C5, " ", "_"),"','",D5,"', '",B5,"' FROM system_parameters.business_tables WHERE table_name='trade_signal' ;")</f>
        <v>INSERT INTO system_parameters.business_fields(
        table_id, field_name, field_type, description)
        SELECT table_id, 'signal_type','VARCHAR(4)', 'Loại tín hiệu' FROM system_parameters.business_tables WHERE table_name='trade_signal' ;</v>
      </c>
    </row>
    <row r="6">
      <c r="A6" s="25">
        <f t="shared" si="1"/>
        <v>4</v>
      </c>
      <c r="B6" s="6" t="s">
        <v>685</v>
      </c>
      <c r="C6" s="6" t="s">
        <v>686</v>
      </c>
      <c r="D6" s="6" t="s">
        <v>109</v>
      </c>
      <c r="E6" s="12" t="str">
        <f t="shared" si="2"/>
        <v>INSERT INTO system_parameters.business_fields(
        table_id, field_name, field_type, description)
        SELECT table_id, 'price','NUMERIC(15, 2)', 'Giá' FROM system_parameters.business_tables WHERE table_name='trade_signal' ;</v>
      </c>
    </row>
    <row r="7">
      <c r="A7" s="25">
        <f t="shared" si="1"/>
        <v>5</v>
      </c>
      <c r="B7" s="6" t="s">
        <v>687</v>
      </c>
      <c r="C7" s="6" t="s">
        <v>688</v>
      </c>
      <c r="D7" s="6" t="s">
        <v>109</v>
      </c>
      <c r="E7" s="12" t="str">
        <f t="shared" si="2"/>
        <v>INSERT INTO system_parameters.business_fields(
        table_id, field_name, field_type, description)
        SELECT table_id, 'stop_loss','NUMERIC(15, 2)', 'Giá cắt lỗ' FROM system_parameters.business_tables WHERE table_name='trade_signal' ;</v>
      </c>
    </row>
    <row r="8">
      <c r="A8" s="25">
        <f t="shared" si="1"/>
        <v>6</v>
      </c>
      <c r="B8" s="6" t="s">
        <v>689</v>
      </c>
      <c r="C8" s="6" t="s">
        <v>690</v>
      </c>
      <c r="D8" s="6" t="s">
        <v>109</v>
      </c>
      <c r="E8" s="12" t="str">
        <f t="shared" si="2"/>
        <v>INSERT INTO system_parameters.business_fields(
        table_id, field_name, field_type, description)
        SELECT table_id, 'take_profit','NUMERIC(15, 2)', 'Giá chốt lời' FROM system_parameters.business_tables WHERE table_name='trade_signal' ;</v>
      </c>
    </row>
    <row r="9">
      <c r="A9" s="25">
        <f t="shared" si="1"/>
        <v>7</v>
      </c>
      <c r="B9" s="6" t="s">
        <v>691</v>
      </c>
      <c r="C9" s="6" t="s">
        <v>692</v>
      </c>
      <c r="D9" s="6" t="s">
        <v>109</v>
      </c>
      <c r="E9" s="12" t="str">
        <f t="shared" si="2"/>
        <v>INSERT INTO system_parameters.business_fields(
        table_id, field_name, field_type, description)
        SELECT table_id, 'risk','NUMERIC(15, 2)', 'Tỉ lệ rủi ro' FROM system_parameters.business_tables WHERE table_name='trade_signal' ;</v>
      </c>
    </row>
    <row r="10">
      <c r="A10" s="25">
        <f t="shared" si="1"/>
        <v>8</v>
      </c>
      <c r="B10" s="6" t="s">
        <v>693</v>
      </c>
      <c r="C10" s="6" t="s">
        <v>694</v>
      </c>
      <c r="D10" s="6" t="s">
        <v>109</v>
      </c>
      <c r="E10" s="12" t="str">
        <f t="shared" si="2"/>
        <v>INSERT INTO system_parameters.business_fields(
        table_id, field_name, field_type, description)
        SELECT table_id, 'reward','NUMERIC(15, 2)', 'Tỉ lệ lợi nhuận' FROM system_parameters.business_tables WHERE table_name='trade_signal' ;</v>
      </c>
    </row>
    <row r="11">
      <c r="A11" s="25">
        <f t="shared" si="1"/>
        <v>9</v>
      </c>
      <c r="B11" s="6" t="s">
        <v>695</v>
      </c>
      <c r="C11" s="6" t="s">
        <v>696</v>
      </c>
      <c r="D11" s="6" t="s">
        <v>563</v>
      </c>
      <c r="E11" s="12" t="str">
        <f t="shared" si="2"/>
        <v>INSERT INTO system_parameters.business_fields(
        table_id, field_name, field_type, description)
        SELECT table_id, 'ratio','NUMERIC(6, 2)', 'Tỉ lệ rủi ro/lợi nhuận' FROM system_parameters.business_tables WHERE table_name='trade_signal' ;</v>
      </c>
    </row>
    <row r="12">
      <c r="A12" s="25">
        <v>11.0</v>
      </c>
      <c r="B12" s="26" t="s">
        <v>192</v>
      </c>
      <c r="C12" s="26" t="s">
        <v>98</v>
      </c>
      <c r="D12" s="26" t="s">
        <v>56</v>
      </c>
      <c r="E12" s="12" t="str">
        <f>CONCATENATE("INSERT INTO system_parameters.business_fields(
        table_id, field_name, field_type, description, is_foreign_key, referenced_table_id, referenced_field_id)
        SELECT a.table_id, '",SUBSTITUTE(C12, " ", "_"),"','",D12,"', '",B12,"', true, b.table_id, c.field_id FROM system_parameters.business_tables a, system_parameters.business_tables b, system_parameters.business_fields c WHERE a.table_name='trade_signal' and b.table_name='user' and b.table_id=c.table_id and c.is_primary_key=tru"&amp;"e;")</f>
        <v>INSERT INTO system_parameters.business_fields(
        table_id, field_name, field_type, description, is_foreign_key, referenced_table_id, referenced_field_id)
        SELECT a.table_id, 'user_id','SERIAL', 'Tên Leader', true, b.table_id, c.field_id FROM system_parameters.business_tables a, system_parameters.business_tables b, system_parameters.business_fields c WHERE a.table_name='trade_signal' and b.table_name='user' and b.table_id=c.table_id and c.is_primary_key=true;</v>
      </c>
    </row>
    <row r="13">
      <c r="A13" s="25">
        <f>A12+1</f>
        <v>12</v>
      </c>
      <c r="B13" s="26" t="s">
        <v>477</v>
      </c>
      <c r="C13" s="26" t="s">
        <v>456</v>
      </c>
      <c r="D13" s="26" t="s">
        <v>56</v>
      </c>
      <c r="E13" s="12" t="str">
        <f>CONCATENATE("INSERT INTO system_parameters.business_fields(
        table_id, field_name, field_type, description, is_foreign_key, referenced_table_id, referenced_field_id)
        SELECT a.table_id, '",SUBSTITUTE(C13, " ", "_"),"','",D13,"', '",B13,"', true, b.table_id, c.field_id FROM system_parameters.business_tables a, system_parameters.business_tables b, system_parameters.business_fields c WHERE a.table_name='trade_signal' and b.table_name='afl' and b.table_id=c.table_id and c.is_primary_key=true"&amp;";")</f>
        <v>INSERT INTO system_parameters.business_fields(
        table_id, field_name, field_type, description, is_foreign_key, referenced_table_id, referenced_field_id)
        SELECT a.table_id, 'afl_id','SERIAL', 'Tên thuật toán', true, b.table_id, c.field_id FROM system_parameters.business_tables a, system_parameters.business_tables b, system_parameters.business_fields c WHERE a.table_name='trade_signal' and b.table_name='afl' and b.table_id=c.table_id and c.is_primary_key=true;</v>
      </c>
    </row>
    <row r="14">
      <c r="E14" s="21" t="s">
        <v>697</v>
      </c>
    </row>
    <row r="15">
      <c r="E15" s="21" t="s">
        <v>698</v>
      </c>
    </row>
    <row r="16">
      <c r="E16" s="21" t="s">
        <v>699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39.13"/>
    <col customWidth="1" min="3" max="3" width="14.0"/>
    <col customWidth="1" min="4" max="4" width="13.63"/>
    <col customWidth="1" min="5" max="5" width="51.88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700</v>
      </c>
    </row>
    <row r="3">
      <c r="A3" s="25">
        <v>1.0</v>
      </c>
      <c r="B3" s="26" t="s">
        <v>701</v>
      </c>
      <c r="C3" s="26" t="s">
        <v>701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table_name='order' ;")</f>
        <v>INSERT INTO system_parameters.business_fields(
        table_id, field_name, field_type, description, is_primary_key)
        SELECT table_id, 'order_id','SERIAL', 'order_id', true FROM system_parameters.business_tables WHERE table_name='order' ;</v>
      </c>
    </row>
    <row r="4">
      <c r="A4" s="25">
        <f t="shared" ref="A4:A8" si="1">A3+1</f>
        <v>2</v>
      </c>
      <c r="B4" s="26" t="s">
        <v>702</v>
      </c>
      <c r="C4" s="26" t="s">
        <v>703</v>
      </c>
      <c r="D4" s="26" t="s">
        <v>87</v>
      </c>
      <c r="E4" s="12" t="str">
        <f t="shared" ref="E4:E7" si="2">CONCATENATE("INSERT INTO system_parameters.business_fields(
        table_id, field_name, field_type, description)
        SELECT table_id, '",SUBSTITUTE(C4, " ", "_"),"','",D4,"', '",B4,"' FROM system_parameters.business_tables WHERE table_name='order' ;")</f>
        <v>INSERT INTO system_parameters.business_fields(
        table_id, field_name, field_type, description)
        SELECT table_id, 'order_type','VARCHAR(10)', 'Loại lệnh (VD: Mua, Bán).' FROM system_parameters.business_tables WHERE table_name='order' ;</v>
      </c>
    </row>
    <row r="5">
      <c r="A5" s="25">
        <f t="shared" si="1"/>
        <v>3</v>
      </c>
      <c r="B5" s="26" t="s">
        <v>704</v>
      </c>
      <c r="C5" s="26" t="s">
        <v>705</v>
      </c>
      <c r="D5" s="26" t="s">
        <v>237</v>
      </c>
      <c r="E5" s="12" t="str">
        <f t="shared" si="2"/>
        <v>INSERT INTO system_parameters.business_fields(
        table_id, field_name, field_type, description)
        SELECT table_id, 'order_price','NUMERIC(10, 2)', 'Giá đặt lệnh.' FROM system_parameters.business_tables WHERE table_name='order' ;</v>
      </c>
    </row>
    <row r="6">
      <c r="A6" s="25">
        <f t="shared" si="1"/>
        <v>4</v>
      </c>
      <c r="B6" s="26" t="s">
        <v>706</v>
      </c>
      <c r="C6" s="26" t="s">
        <v>707</v>
      </c>
      <c r="D6" s="26" t="s">
        <v>121</v>
      </c>
      <c r="E6" s="12" t="str">
        <f t="shared" si="2"/>
        <v>INSERT INTO system_parameters.business_fields(
        table_id, field_name, field_type, description)
        SELECT table_id, 'order_volume','INT', 'Khối lượng đặt lệnh.' FROM system_parameters.business_tables WHERE table_name='order' ;</v>
      </c>
    </row>
    <row r="7">
      <c r="A7" s="25">
        <f t="shared" si="1"/>
        <v>5</v>
      </c>
      <c r="B7" s="26" t="s">
        <v>708</v>
      </c>
      <c r="C7" s="26" t="s">
        <v>120</v>
      </c>
      <c r="D7" s="26" t="s">
        <v>101</v>
      </c>
      <c r="E7" s="12" t="str">
        <f t="shared" si="2"/>
        <v>INSERT INTO system_parameters.business_fields(
        table_id, field_name, field_type, description)
        SELECT table_id, 'status','VARCHAR(20)', 'Trạng thái lệnh (VD: Pending, Matched, Cancelled).' FROM system_parameters.business_tables WHERE table_name='order' ;</v>
      </c>
    </row>
    <row r="8">
      <c r="A8" s="25">
        <f t="shared" si="1"/>
        <v>6</v>
      </c>
      <c r="B8" s="26" t="s">
        <v>709</v>
      </c>
      <c r="C8" s="26" t="s">
        <v>681</v>
      </c>
      <c r="D8" s="26" t="s">
        <v>56</v>
      </c>
      <c r="E8" s="12" t="str">
        <f>CONCATENATE("INSERT INTO system_parameters.business_fields(
        table_id, field_name, field_type, description, is_foreign_key, referenced_table_id, referenced_field_id)
        SELECT a.table_id, '",SUBSTITUTE(C8, " ", "_"),"','",D8,"', '",B8,"', true, b.table_id, c.field_id FROM system_parameters.business_tables a, system_parameters.business_tables b, system_parameters.business_fields c WHERE a.table_name='order' and b.table_name='trade_signal' and b.table_id=c.table_id and c.is_primary_key=tr"&amp;"ue;")</f>
        <v>INSERT INTO system_parameters.business_fields(
        table_id, field_name, field_type, description, is_foreign_key, referenced_table_id, referenced_field_id)
        SELECT a.table_id, 'trade_signal_id','SERIAL', 'Tên tín hiệu', true, b.table_id, c.field_id FROM system_parameters.business_tables a, system_parameters.business_tables b, system_parameters.business_fields c WHERE a.table_name='order' and b.table_name='trade_signal' and b.table_id=c.table_id and c.is_primary_key=true;</v>
      </c>
    </row>
    <row r="9">
      <c r="A9" s="6">
        <v>10.0</v>
      </c>
      <c r="B9" s="6" t="s">
        <v>447</v>
      </c>
      <c r="C9" s="6" t="s">
        <v>201</v>
      </c>
      <c r="D9" s="26" t="s">
        <v>56</v>
      </c>
      <c r="E9" s="12" t="str">
        <f>CONCATENATE("INSERT INTO system_parameters.business_fields(
        table_id, field_name, field_type, description, is_foreign_key, referenced_table_id, referenced_field_id)
        SELECT a.table_id, '",SUBSTITUTE(C9, " ", "_"),"','",D9,"', '",B9,"', true, b.table_id, c.field_id FROM system_parameters.business_tables a, system_parameters.business_tables b, system_parameters.business_fields c WHERE a.table_name='order' and b.table_name='subscription' and b.table_id=c.table_id and c.is_primary_key=tr"&amp;"ue;")</f>
        <v>INSERT INTO system_parameters.business_fields(
        table_id, field_name, field_type, description, is_foreign_key, referenced_table_id, referenced_field_id)
        SELECT a.table_id, 'subscription_id','SERIAL', 'Tên gói dịch vụ', true, b.table_id, c.field_id FROM system_parameters.business_tables a, system_parameters.business_tables b, system_parameters.business_fields c WHERE a.table_name='order' and b.table_name='subscription' and b.table_id=c.table_id and c.is_primary_key=true;</v>
      </c>
    </row>
    <row r="10">
      <c r="A10" s="6">
        <v>11.0</v>
      </c>
      <c r="B10" s="6" t="s">
        <v>710</v>
      </c>
      <c r="C10" s="26" t="s">
        <v>711</v>
      </c>
      <c r="D10" s="26" t="s">
        <v>237</v>
      </c>
      <c r="E10" s="12" t="str">
        <f>CONCATENATE("INSERT INTO system_parameters.business_fields(
        table_id, field_name, field_type, description)
        SELECT table_id, '",SUBSTITUTE(C10, " ", "_"),"','",D10,"', '",B10,"' FROM system_parameters.business_tables WHERE table_name='order' ;")</f>
        <v>INSERT INTO system_parameters.business_fields(
        table_id, field_name, field_type, description)
        SELECT table_id, 'trade_fee','NUMERIC(10, 2)', 'Phí giao dịch ' FROM system_parameters.business_tables WHERE table_name='order' ;</v>
      </c>
    </row>
    <row r="11">
      <c r="E11" s="21" t="s">
        <v>712</v>
      </c>
    </row>
    <row r="12">
      <c r="E12" s="21" t="s">
        <v>713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23.5"/>
    <col customWidth="1" min="3" max="3" width="20.25"/>
    <col customWidth="1" min="4" max="4" width="25.13"/>
    <col customWidth="1" min="5" max="5" width="47.38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714</v>
      </c>
    </row>
    <row r="3">
      <c r="A3" s="25">
        <v>1.0</v>
      </c>
      <c r="B3" s="26" t="s">
        <v>715</v>
      </c>
      <c r="C3" s="26" t="s">
        <v>716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table_name='follower_fee' ;")</f>
        <v>INSERT INTO system_parameters.business_fields(
        table_id, field_name, field_type, description, is_primary_key)
        SELECT table_id, 'fee_id','SERIAL', 'ID của phí', true FROM system_parameters.business_tables WHERE table_name='follower_fee' ;</v>
      </c>
    </row>
    <row r="4">
      <c r="A4" s="25">
        <f t="shared" ref="A4:A9" si="1">A3+1</f>
        <v>2</v>
      </c>
      <c r="B4" s="26" t="s">
        <v>717</v>
      </c>
      <c r="C4" s="26" t="s">
        <v>184</v>
      </c>
      <c r="D4" s="26" t="s">
        <v>718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table_name='follower_fee' ;")</f>
        <v>INSERT INTO system_parameters.business_fields(
        table_id, field_name, field_type, description)
        SELECT table_id, 'monthly_fee','NUMERIC(15, 2) DEFAULT 0.00', 'Tổng phí khai thác hàng tháng' FROM system_parameters.business_tables WHERE table_name='follower_fee' ;</v>
      </c>
    </row>
    <row r="5">
      <c r="A5" s="25">
        <f t="shared" si="1"/>
        <v>3</v>
      </c>
      <c r="B5" s="26" t="s">
        <v>210</v>
      </c>
      <c r="C5" s="26" t="s">
        <v>98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a.table_name='follower_fee' and b.table_name='user' and b.table_id=c.table_id and c.is_primary_key=tru"&amp;"e;")</f>
        <v>INSERT INTO system_parameters.business_fields(
        table_id, field_name, field_type, description, is_foreign_key, referenced_table_id, referenced_field_id)
        SELECT a.table_id, 'user_id','SERIAL', 'Tên Follower', true, b.table_id, c.field_id FROM system_parameters.business_tables a, system_parameters.business_tables b, system_parameters.business_fields c WHERE a.table_name='follower_fee' and b.table_name='user' and b.table_id=c.table_id and c.is_primary_key=true;</v>
      </c>
    </row>
    <row r="6">
      <c r="A6" s="25">
        <f t="shared" si="1"/>
        <v>4</v>
      </c>
      <c r="B6" s="26" t="s">
        <v>719</v>
      </c>
      <c r="C6" s="26" t="s">
        <v>452</v>
      </c>
      <c r="D6" s="26" t="s">
        <v>718</v>
      </c>
      <c r="E6" s="12" t="str">
        <f t="shared" ref="E6:E7" si="2">CONCATENATE("INSERT INTO system_parameters.business_fields(
        table_id, field_name, field_type, description)
        SELECT table_id, '",SUBSTITUTE(C6, " ", "_"),"','",D6,"', '",B6,"' FROM system_parameters.business_tables WHERE table_name='follower_fee' ;")</f>
        <v>INSERT INTO system_parameters.business_fields(
        table_id, field_name, field_type, description)
        SELECT table_id, 'query_fee','NUMERIC(15, 2) DEFAULT 0.00', 'Tổng phí truy vấn dữ liệu' FROM system_parameters.business_tables WHERE table_name='follower_fee' ;</v>
      </c>
    </row>
    <row r="7">
      <c r="A7" s="25">
        <f t="shared" si="1"/>
        <v>5</v>
      </c>
      <c r="B7" s="26" t="s">
        <v>720</v>
      </c>
      <c r="C7" s="26" t="s">
        <v>721</v>
      </c>
      <c r="D7" s="26" t="s">
        <v>191</v>
      </c>
      <c r="E7" s="12" t="str">
        <f t="shared" si="2"/>
        <v>INSERT INTO system_parameters.business_fields(
        table_id, field_name, field_type, description)
        SELECT table_id, 'calculated_at','TIMESTAMP DEFAULT NOW()', 'Ngày ghi nhận phí' FROM system_parameters.business_tables WHERE table_name='follower_fee' ;</v>
      </c>
    </row>
    <row r="8">
      <c r="A8" s="25">
        <f t="shared" si="1"/>
        <v>6</v>
      </c>
      <c r="B8" s="6" t="s">
        <v>447</v>
      </c>
      <c r="C8" s="6" t="s">
        <v>201</v>
      </c>
      <c r="D8" s="26" t="s">
        <v>56</v>
      </c>
      <c r="E8" s="12" t="str">
        <f>CONCATENATE("INSERT INTO system_parameters.business_fields(
        table_id, field_name, field_type, description, is_foreign_key, referenced_table_id, referenced_field_id)
        SELECT a.table_id, '",SUBSTITUTE(C8, " ", "_"),"','",D8,"', '",B8,"', true, b.table_id, c.field_id FROM system_parameters.business_tables a, system_parameters.business_tables b, system_parameters.business_fields c WHERE a.table_name='follower_fee' and b.table_name='subscription' and b.table_id=c.table_id and c.is_primary"&amp;"_key=true;")</f>
        <v>INSERT INTO system_parameters.business_fields(
        table_id, field_name, field_type, description, is_foreign_key, referenced_table_id, referenced_field_id)
        SELECT a.table_id, 'subscription_id','SERIAL', 'Tên gói dịch vụ', true, b.table_id, c.field_id FROM system_parameters.business_tables a, system_parameters.business_tables b, system_parameters.business_fields c WHERE a.table_name='follower_fee' and b.table_name='subscription' and b.table_id=c.table_id and c.is_primary_key=true;</v>
      </c>
    </row>
    <row r="9">
      <c r="A9" s="25">
        <f t="shared" si="1"/>
        <v>7</v>
      </c>
      <c r="B9" s="26" t="s">
        <v>722</v>
      </c>
      <c r="C9" s="26" t="s">
        <v>711</v>
      </c>
      <c r="D9" s="26" t="s">
        <v>718</v>
      </c>
      <c r="E9" s="12" t="str">
        <f>CONCATENATE("INSERT INTO system_parameters.business_fields(
        table_id, field_name, field_type, description)
        SELECT table_id, '",SUBSTITUTE(C9, " ", "_"),"','",D9,"', '",B9,"' FROM system_parameters.business_tables WHERE table_name='follower_fee' ;")</f>
        <v>INSERT INTO system_parameters.business_fields(
        table_id, field_name, field_type, description)
        SELECT table_id, 'trade_fee','NUMERIC(15, 2) DEFAULT 0.00', 'Tổng phí giao dịch' FROM system_parameters.business_tables WHERE table_name='follower_fee' ;</v>
      </c>
    </row>
    <row r="10">
      <c r="E10" s="21" t="s">
        <v>723</v>
      </c>
    </row>
    <row r="11">
      <c r="E11" s="21" t="s">
        <v>724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23.5"/>
    <col customWidth="1" min="3" max="3" width="12.13"/>
    <col customWidth="1" min="4" max="4" width="25.13"/>
    <col customWidth="1" min="5" max="5" width="52.13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725</v>
      </c>
    </row>
    <row r="3">
      <c r="A3" s="25">
        <v>1.0</v>
      </c>
      <c r="B3" s="26" t="s">
        <v>715</v>
      </c>
      <c r="C3" s="26" t="s">
        <v>716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table_name='leader_fee' ;")</f>
        <v>INSERT INTO system_parameters.business_fields(
        table_id, field_name, field_type, description, is_primary_key)
        SELECT table_id, 'fee_id','SERIAL', 'ID của phí', true FROM system_parameters.business_tables WHERE table_name='leader_fee' ;</v>
      </c>
    </row>
    <row r="4">
      <c r="A4" s="25">
        <f t="shared" ref="A4:A9" si="1">A3+1</f>
        <v>2</v>
      </c>
      <c r="B4" s="26" t="s">
        <v>717</v>
      </c>
      <c r="C4" s="26" t="s">
        <v>184</v>
      </c>
      <c r="D4" s="26" t="s">
        <v>718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table_name='leader_fee' ;")</f>
        <v>INSERT INTO system_parameters.business_fields(
        table_id, field_name, field_type, description)
        SELECT table_id, 'monthly_fee','NUMERIC(15, 2) DEFAULT 0.00', 'Tổng phí khai thác hàng tháng' FROM system_parameters.business_tables WHERE table_name='leader_fee' ;</v>
      </c>
    </row>
    <row r="5">
      <c r="A5" s="25">
        <f t="shared" si="1"/>
        <v>3</v>
      </c>
      <c r="B5" s="26" t="s">
        <v>192</v>
      </c>
      <c r="C5" s="26" t="s">
        <v>98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a.table_name='leader_fee' and b.table_name='user' and b.table_id=c.table_id and c.is_primary_key=true;")</f>
        <v>INSERT INTO system_parameters.business_fields(
        table_id, field_name, field_type, description, is_foreign_key, referenced_table_id, referenced_field_id)
        SELECT a.table_id, 'user_id','SERIAL', 'Tên Leader', true, b.table_id, c.field_id FROM system_parameters.business_tables a, system_parameters.business_tables b, system_parameters.business_fields c WHERE a.table_name='leader_fee' and b.table_name='user' and b.table_id=c.table_id and c.is_primary_key=true;</v>
      </c>
    </row>
    <row r="6">
      <c r="A6" s="25">
        <f t="shared" si="1"/>
        <v>4</v>
      </c>
      <c r="B6" s="26" t="s">
        <v>719</v>
      </c>
      <c r="C6" s="26" t="s">
        <v>452</v>
      </c>
      <c r="D6" s="26" t="s">
        <v>718</v>
      </c>
      <c r="E6" s="12" t="str">
        <f t="shared" ref="E6:E7" si="2">CONCATENATE("INSERT INTO system_parameters.business_fields(
        table_id, field_name, field_type, description)
        SELECT table_id, '",SUBSTITUTE(C6, " ", "_"),"','",D6,"', '",B6,"' FROM system_parameters.business_tables WHERE table_name='leader_fee' ;")</f>
        <v>INSERT INTO system_parameters.business_fields(
        table_id, field_name, field_type, description)
        SELECT table_id, 'query_fee','NUMERIC(15, 2) DEFAULT 0.00', 'Tổng phí truy vấn dữ liệu' FROM system_parameters.business_tables WHERE table_name='leader_fee' ;</v>
      </c>
    </row>
    <row r="7">
      <c r="A7" s="25">
        <f t="shared" si="1"/>
        <v>5</v>
      </c>
      <c r="B7" s="26" t="s">
        <v>720</v>
      </c>
      <c r="C7" s="26" t="s">
        <v>721</v>
      </c>
      <c r="D7" s="26" t="s">
        <v>191</v>
      </c>
      <c r="E7" s="12" t="str">
        <f t="shared" si="2"/>
        <v>INSERT INTO system_parameters.business_fields(
        table_id, field_name, field_type, description)
        SELECT table_id, 'calculated_at','TIMESTAMP DEFAULT NOW()', 'Ngày ghi nhận phí' FROM system_parameters.business_tables WHERE table_name='leader_fee' ;</v>
      </c>
    </row>
    <row r="8">
      <c r="A8" s="25">
        <f t="shared" si="1"/>
        <v>6</v>
      </c>
      <c r="B8" s="6" t="s">
        <v>447</v>
      </c>
      <c r="C8" s="6" t="s">
        <v>201</v>
      </c>
      <c r="D8" s="26" t="s">
        <v>56</v>
      </c>
      <c r="E8" s="12" t="str">
        <f>CONCATENATE("INSERT INTO system_parameters.business_fields(
        table_id, field_name, field_type, description, is_foreign_key, referenced_table_id, referenced_field_id)
        SELECT a.table_id, '",SUBSTITUTE(C8, " ", "_"),"','",D8,"', '",B8,"', true, b.table_id, c.field_id FROM system_parameters.business_tables a, system_parameters.business_tables b, system_parameters.business_fields c WHERE a.table_name='leader_fee' and b.table_name='subscription' and b.table_id=c.table_id and c.is_primary_k"&amp;"ey=true;")</f>
        <v>INSERT INTO system_parameters.business_fields(
        table_id, field_name, field_type, description, is_foreign_key, referenced_table_id, referenced_field_id)
        SELECT a.table_id, 'subscription_id','SERIAL', 'Tên gói dịch vụ', true, b.table_id, c.field_id FROM system_parameters.business_tables a, system_parameters.business_tables b, system_parameters.business_fields c WHERE a.table_name='leader_fee' and b.table_name='subscription' and b.table_id=c.table_id and c.is_primary_key=true;</v>
      </c>
    </row>
    <row r="9">
      <c r="A9" s="25">
        <f t="shared" si="1"/>
        <v>7</v>
      </c>
      <c r="B9" s="26" t="s">
        <v>726</v>
      </c>
      <c r="C9" s="26" t="s">
        <v>711</v>
      </c>
      <c r="D9" s="26" t="s">
        <v>718</v>
      </c>
      <c r="E9" s="12" t="str">
        <f>CONCATENATE("INSERT INTO system_parameters.business_fields(
        table_id, field_name, field_type, description)
        SELECT table_id, '",SUBSTITUTE(C9, " ", "_"),"','",D9,"', '",B9,"' FROM system_parameters.business_tables WHERE table_name='leader_fee' ;")</f>
        <v>INSERT INTO system_parameters.business_fields(
        table_id, field_name, field_type, description)
        SELECT table_id, 'trade_fee','NUMERIC(15, 2) DEFAULT 0.00', 'Tổng giao dịch' FROM system_parameters.business_tables WHERE table_name='leader_fee' ;</v>
      </c>
    </row>
    <row r="10">
      <c r="E10" s="21" t="s">
        <v>727</v>
      </c>
    </row>
    <row r="11">
      <c r="E11" s="21" t="s">
        <v>728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47.5"/>
    <col customWidth="1" min="3" max="3" width="16.13"/>
    <col customWidth="1" min="4" max="4" width="12.88"/>
    <col customWidth="1" min="5" max="5" width="47.25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729</v>
      </c>
    </row>
    <row r="3">
      <c r="A3" s="25">
        <v>1.0</v>
      </c>
      <c r="B3" s="26" t="s">
        <v>730</v>
      </c>
      <c r="C3" s="26" t="s">
        <v>731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table_name='payment_method' ;")</f>
        <v>INSERT INTO system_parameters.business_fields(
        table_id, field_name, field_type, description, is_primary_key)
        SELECT table_id, 'payment_method_id','SERIAL', 'ID duy nhất của phương thức thanh toán.', true FROM system_parameters.business_tables WHERE table_name='payment_method' ;</v>
      </c>
    </row>
    <row r="4">
      <c r="A4" s="25">
        <f t="shared" ref="A4:A9" si="1">A3+1</f>
        <v>2</v>
      </c>
      <c r="B4" s="26" t="s">
        <v>732</v>
      </c>
      <c r="C4" s="26" t="s">
        <v>58</v>
      </c>
      <c r="D4" s="26" t="s">
        <v>172</v>
      </c>
      <c r="E4" s="12" t="str">
        <f t="shared" ref="E4:E9" si="2">CONCATENATE("INSERT INTO system_parameters.business_fields(
        table_id, field_name, field_type, description)
        SELECT table_id, '",SUBSTITUTE(C4, " ", "_"),"','",D4,"', '",B4,"' FROM system_parameters.business_tables WHERE table_name='payment_method' ;")</f>
        <v>INSERT INTO system_parameters.business_fields(
        table_id, field_name, field_type, description)
        SELECT table_id, 'name','VARCHAR(100)', 'Tên phương thức (VD: Visa, MasterCard, PayPal, Ngân hàng).' FROM system_parameters.business_tables WHERE table_name='payment_method' ;</v>
      </c>
    </row>
    <row r="5">
      <c r="A5" s="25">
        <f t="shared" si="1"/>
        <v>3</v>
      </c>
      <c r="B5" s="26" t="s">
        <v>733</v>
      </c>
      <c r="C5" s="26" t="s">
        <v>141</v>
      </c>
      <c r="D5" s="26" t="s">
        <v>62</v>
      </c>
      <c r="E5" s="12" t="str">
        <f t="shared" si="2"/>
        <v>INSERT INTO system_parameters.business_fields(
        table_id, field_name, field_type, description)
        SELECT table_id, 'type','VARCHAR(50)', 'Loại phương thức (VD: Credit Card, E-Wallet, Bank Transfer).' FROM system_parameters.business_tables WHERE table_name='payment_method' ;</v>
      </c>
    </row>
    <row r="6">
      <c r="A6" s="25">
        <f t="shared" si="1"/>
        <v>4</v>
      </c>
      <c r="B6" s="26" t="s">
        <v>734</v>
      </c>
      <c r="C6" s="26" t="s">
        <v>174</v>
      </c>
      <c r="D6" s="26" t="s">
        <v>104</v>
      </c>
      <c r="E6" s="12" t="str">
        <f t="shared" si="2"/>
        <v>INSERT INTO system_parameters.business_fields(
        table_id, field_name, field_type, description)
        SELECT table_id, 'description','TEXT', 'Mô tả chi tiết phương thức.' FROM system_parameters.business_tables WHERE table_name='payment_method' ;</v>
      </c>
    </row>
    <row r="7">
      <c r="A7" s="25">
        <f t="shared" si="1"/>
        <v>5</v>
      </c>
      <c r="B7" s="26" t="s">
        <v>735</v>
      </c>
      <c r="C7" s="26" t="s">
        <v>120</v>
      </c>
      <c r="D7" s="26" t="s">
        <v>62</v>
      </c>
      <c r="E7" s="12" t="str">
        <f t="shared" si="2"/>
        <v>INSERT INTO system_parameters.business_fields(
        table_id, field_name, field_type, description)
        SELECT table_id, 'status','VARCHAR(50)', 'Trạng thái (VD: Active, Inactive).' FROM system_parameters.business_tables WHERE table_name='payment_method' ;</v>
      </c>
    </row>
    <row r="8">
      <c r="A8" s="25">
        <f t="shared" si="1"/>
        <v>6</v>
      </c>
      <c r="B8" s="26" t="s">
        <v>736</v>
      </c>
      <c r="C8" s="26" t="s">
        <v>133</v>
      </c>
      <c r="D8" s="26" t="s">
        <v>134</v>
      </c>
      <c r="E8" s="12" t="str">
        <f t="shared" si="2"/>
        <v>INSERT INTO system_parameters.business_fields(
        table_id, field_name, field_type, description)
        SELECT table_id, 'created_at','TIMESTAMP', 'Thời gian tạo.' FROM system_parameters.business_tables WHERE table_name='payment_method' ;</v>
      </c>
    </row>
    <row r="9">
      <c r="A9" s="25">
        <f t="shared" si="1"/>
        <v>7</v>
      </c>
      <c r="B9" s="26" t="s">
        <v>737</v>
      </c>
      <c r="C9" s="26" t="s">
        <v>209</v>
      </c>
      <c r="D9" s="26" t="s">
        <v>134</v>
      </c>
      <c r="E9" s="12" t="str">
        <f t="shared" si="2"/>
        <v>INSERT INTO system_parameters.business_fields(
        table_id, field_name, field_type, description)
        SELECT table_id, 'updated_at','TIMESTAMP', 'Thời gian cập nhật.' FROM system_parameters.business_tables WHERE table_name='payment_method' ;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3" max="3" width="19.63"/>
    <col customWidth="1" min="5" max="5" width="55.25"/>
  </cols>
  <sheetData>
    <row r="1">
      <c r="A1" s="13" t="s">
        <v>0</v>
      </c>
      <c r="B1" s="13" t="s">
        <v>47</v>
      </c>
      <c r="C1" s="14" t="s">
        <v>48</v>
      </c>
      <c r="D1" s="14" t="s">
        <v>49</v>
      </c>
      <c r="E1" s="15" t="s">
        <v>50</v>
      </c>
    </row>
    <row r="2">
      <c r="A2" s="16"/>
      <c r="B2" s="16"/>
      <c r="C2" s="16"/>
      <c r="D2" s="16"/>
      <c r="E2" s="17" t="s">
        <v>64</v>
      </c>
    </row>
    <row r="3">
      <c r="A3" s="18">
        <v>1.0</v>
      </c>
      <c r="B3" s="19" t="s">
        <v>65</v>
      </c>
      <c r="C3" s="19" t="s">
        <v>65</v>
      </c>
      <c r="D3" s="16" t="s">
        <v>56</v>
      </c>
      <c r="E3" s="20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table_name='country' ;")</f>
        <v>INSERT INTO system_parameters.business_fields(
        table_id, field_name, field_type, description, is_primary_key)
        SELECT table_id, 'country_id','SERIAL', 'country_id', true FROM system_parameters.business_tables WHERE table_name='country' ;</v>
      </c>
    </row>
    <row r="4">
      <c r="A4" s="18">
        <f>A3+1</f>
        <v>2</v>
      </c>
      <c r="B4" s="19" t="s">
        <v>66</v>
      </c>
      <c r="C4" s="16" t="s">
        <v>58</v>
      </c>
      <c r="D4" s="16" t="s">
        <v>59</v>
      </c>
      <c r="E4" s="20" t="str">
        <f t="shared" ref="E4:E5" si="1">CONCATENATE("INSERT INTO system_parameters.business_fields(
        table_id, field_name, field_type, description)
        SELECT table_id, '",SUBSTITUTE(C4, " ", "_"),"','",D4,"', '",B4,"' FROM system_parameters.business_tables WHERE table_name='country' ;")</f>
        <v>INSERT INTO system_parameters.business_fields(
        table_id, field_name, field_type, description)
        SELECT table_id, 'name','VARCHAR(255)', 'Tên quốc gia' FROM system_parameters.business_tables WHERE table_name='country' ;</v>
      </c>
    </row>
    <row r="5">
      <c r="A5" s="18">
        <v>3.0</v>
      </c>
      <c r="B5" s="19" t="s">
        <v>67</v>
      </c>
      <c r="C5" s="16" t="s">
        <v>61</v>
      </c>
      <c r="D5" s="16" t="s">
        <v>62</v>
      </c>
      <c r="E5" s="20" t="str">
        <f t="shared" si="1"/>
        <v>INSERT INTO system_parameters.business_fields(
        table_id, field_name, field_type, description)
        SELECT table_id, 'code','VARCHAR(50)', 'Mã quốc gia' FROM system_parameters.business_tables WHERE table_name='country' ;</v>
      </c>
    </row>
    <row r="6">
      <c r="E6" s="6" t="s">
        <v>68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34.0"/>
    <col customWidth="1" min="3" max="3" width="16.13"/>
    <col customWidth="1" min="4" max="4" width="10.38"/>
    <col customWidth="1" min="5" max="5" width="57.13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738</v>
      </c>
    </row>
    <row r="3">
      <c r="A3" s="25">
        <v>1.0</v>
      </c>
      <c r="B3" s="26" t="s">
        <v>739</v>
      </c>
      <c r="C3" s="26" t="s">
        <v>740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table_name='user_payment_method' ;")</f>
        <v>INSERT INTO system_parameters.business_fields(
        table_id, field_name, field_type, description, is_primary_key)
        SELECT table_id, 'user_payment_id','SERIAL', 'ID phương thức thanh toán của người dùng', true FROM system_parameters.business_tables WHERE table_name='user_payment_method' ;</v>
      </c>
    </row>
    <row r="4">
      <c r="A4" s="25">
        <f t="shared" ref="A4:A7" si="1">A3+1</f>
        <v>2</v>
      </c>
      <c r="B4" s="26" t="s">
        <v>741</v>
      </c>
      <c r="C4" s="26" t="s">
        <v>742</v>
      </c>
      <c r="D4" s="26" t="s">
        <v>139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table_name='user_payment_method' ;")</f>
        <v>INSERT INTO system_parameters.business_fields(
        table_id, field_name, field_type, description)
        SELECT table_id, 'details','JSONB', 'Thông tin chi tiết phương thức thanh toán' FROM system_parameters.business_tables WHERE table_name='user_payment_method' ;</v>
      </c>
    </row>
    <row r="5">
      <c r="A5" s="25">
        <f t="shared" si="1"/>
        <v>3</v>
      </c>
      <c r="B5" s="26" t="s">
        <v>126</v>
      </c>
      <c r="C5" s="26" t="s">
        <v>98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a.table_name='user_payment_method' and b.table_name='user' and b.table_id=c.table_id and c.is_primary_"&amp;"key=true;")</f>
        <v>INSERT INTO system_parameters.business_fields(
        table_id, field_name, field_type, description, is_foreign_key, referenced_table_id, referenced_field_id)
        SELECT a.table_id, 'user_id','SERIAL', 'Tên Leader/Follower', true, b.table_id, c.field_id FROM system_parameters.business_tables a, system_parameters.business_tables b, system_parameters.business_fields c WHERE a.table_name='user_payment_method' and b.table_name='user' and b.table_id=c.table_id and c.is_primary_key=true;</v>
      </c>
    </row>
    <row r="6">
      <c r="A6" s="25">
        <f t="shared" si="1"/>
        <v>4</v>
      </c>
      <c r="B6" s="26" t="s">
        <v>743</v>
      </c>
      <c r="C6" s="26" t="s">
        <v>731</v>
      </c>
      <c r="D6" s="26" t="s">
        <v>56</v>
      </c>
      <c r="E6" s="12" t="str">
        <f>CONCATENATE("INSERT INTO system_parameters.business_fields(
        table_id, field_name, field_type, description, is_foreign_key, referenced_table_id, referenced_field_id)
        SELECT a.table_id, '",SUBSTITUTE(C6, " ", "_"),"','",D6,"', '",B6,"', true, b.table_id, c.field_id FROM system_parameters.business_tables a, system_parameters.business_tables b, system_parameters.business_fields c WHERE a.table_name='user_payment_method' and b.table_name='payment_method' and b.table_id=c.table_id and c.i"&amp;"s_primary_key=true;")</f>
        <v>INSERT INTO system_parameters.business_fields(
        table_id, field_name, field_type, description, is_foreign_key, referenced_table_id, referenced_field_id)
        SELECT a.table_id, 'payment_method_id','SERIAL', 'Tên phương thức thanh toán', true, b.table_id, c.field_id FROM system_parameters.business_tables a, system_parameters.business_tables b, system_parameters.business_fields c WHERE a.table_name='user_payment_method' and b.table_name='payment_method' and b.table_id=c.table_id and c.is_primary_key=true;</v>
      </c>
    </row>
    <row r="7">
      <c r="A7" s="25">
        <f t="shared" si="1"/>
        <v>5</v>
      </c>
      <c r="B7" s="26" t="s">
        <v>744</v>
      </c>
      <c r="C7" s="26" t="s">
        <v>745</v>
      </c>
      <c r="D7" s="26" t="s">
        <v>298</v>
      </c>
      <c r="E7" s="12" t="str">
        <f>CONCATENATE("INSERT INTO system_parameters.business_fields(
        table_id, field_name, field_type, description)
        SELECT table_id, '",SUBSTITUTE(C7, " ", "_"),"','",D7,"', '",B7,"' FROM system_parameters.business_tables WHERE table_name='user_payment_method' ;")</f>
        <v>INSERT INTO system_parameters.business_fields(
        table_id, field_name, field_type, description)
        SELECT table_id, 'is_default','BOOLEAN', 'Đánh dấu phương thức thanh toán mặc định' FROM system_parameters.business_tables WHERE table_name='user_payment_method' ;</v>
      </c>
    </row>
    <row r="8">
      <c r="E8" s="21" t="s">
        <v>746</v>
      </c>
    </row>
    <row r="9">
      <c r="E9" s="21" t="s">
        <v>747</v>
      </c>
    </row>
    <row r="10">
      <c r="E10" s="21" t="s">
        <v>746</v>
      </c>
    </row>
    <row r="11">
      <c r="E11" s="21" t="s">
        <v>747</v>
      </c>
    </row>
    <row r="12">
      <c r="E12" s="21" t="s">
        <v>746</v>
      </c>
    </row>
    <row r="13">
      <c r="E13" s="21" t="s">
        <v>747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40.13"/>
    <col customWidth="1" min="3" max="3" width="22.75"/>
    <col customWidth="1" min="4" max="4" width="13.25"/>
    <col customWidth="1" min="5" max="5" width="47.38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748</v>
      </c>
    </row>
    <row r="3">
      <c r="A3" s="25">
        <v>1.0</v>
      </c>
      <c r="B3" s="26" t="s">
        <v>749</v>
      </c>
      <c r="C3" s="26" t="s">
        <v>750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table_name='payment' ;")</f>
        <v>INSERT INTO system_parameters.business_fields(
        table_id, field_name, field_type, description, is_primary_key)
        SELECT table_id, 'payment_id','SERIAL', 'ID giao dịch thanh toán (duy nhất)', true FROM system_parameters.business_tables WHERE table_name='payment' ;</v>
      </c>
    </row>
    <row r="4">
      <c r="A4" s="25">
        <f t="shared" ref="A4:A7" si="1">A3+1</f>
        <v>2</v>
      </c>
      <c r="B4" s="26" t="s">
        <v>751</v>
      </c>
      <c r="C4" s="26" t="s">
        <v>752</v>
      </c>
      <c r="D4" s="26" t="s">
        <v>753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table_name='payment' ;")</f>
        <v>INSERT INTO system_parameters.business_fields(
        table_id, field_name, field_type, description)
        SELECT table_id, 'amount','DECIMAL(10, 2)', 'Số tiền thanh toán' FROM system_parameters.business_tables WHERE table_name='payment' ;</v>
      </c>
    </row>
    <row r="5">
      <c r="A5" s="25">
        <f t="shared" si="1"/>
        <v>3</v>
      </c>
      <c r="B5" s="26" t="s">
        <v>447</v>
      </c>
      <c r="C5" s="26" t="s">
        <v>201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a.table_name='payment' and b.table_name='subscription' and b.table_id=c.table_id and c.is_primary_key="&amp;"true;")</f>
        <v>INSERT INTO system_parameters.business_fields(
        table_id, field_name, field_type, description, is_foreign_key, referenced_table_id, referenced_field_id)
        SELECT a.table_id, 'subscription_id','SERIAL', 'Tên gói dịch vụ', true, b.table_id, c.field_id FROM system_parameters.business_tables a, system_parameters.business_tables b, system_parameters.business_fields c WHERE a.table_name='payment' and b.table_name='subscription' and b.table_id=c.table_id and c.is_primary_key=true;</v>
      </c>
    </row>
    <row r="6">
      <c r="A6" s="25">
        <f t="shared" si="1"/>
        <v>4</v>
      </c>
      <c r="B6" s="26" t="s">
        <v>754</v>
      </c>
      <c r="C6" s="26" t="s">
        <v>755</v>
      </c>
      <c r="D6" s="26" t="s">
        <v>56</v>
      </c>
      <c r="E6" s="12" t="str">
        <f>CONCATENATE("INSERT INTO system_parameters.business_fields(
        table_id, field_name, field_type, description, is_foreign_key, referenced_table_id, referenced_field_id)
        SELECT a.table_id, '",SUBSTITUTE(C6, " ", "_"),"','",D6,"', '",B6,"', true, b.table_id, c.field_id FROM system_parameters.business_tables a, system_parameters.business_tables b, system_parameters.business_fields c WHERE a.table_name='payment' and b.table_name='user_payment_method' and b.table_id=c.table_id and c.is_prima"&amp;"ry_key=true;")</f>
        <v>INSERT INTO system_parameters.business_fields(
        table_id, field_name, field_type, description, is_foreign_key, referenced_table_id, referenced_field_id)
        SELECT a.table_id, 'user_payment_method_id','SERIAL', 'Tên phương thức thanh toán của người sử dụng', true, b.table_id, c.field_id FROM system_parameters.business_tables a, system_parameters.business_tables b, system_parameters.business_fields c WHERE a.table_name='payment' and b.table_name='user_payment_method' and b.table_id=c.table_id and c.is_primary_key=true;</v>
      </c>
    </row>
    <row r="7">
      <c r="A7" s="25">
        <f t="shared" si="1"/>
        <v>5</v>
      </c>
      <c r="B7" s="26" t="s">
        <v>756</v>
      </c>
      <c r="C7" s="26" t="s">
        <v>120</v>
      </c>
      <c r="D7" s="26" t="s">
        <v>62</v>
      </c>
      <c r="E7" s="12" t="str">
        <f>CONCATENATE("INSERT INTO system_parameters.business_fields(
        table_id, field_name, field_type, description)
        SELECT table_id, '",SUBSTITUTE(C7, " ", "_"),"','",D7,"', '",B7,"' FROM system_parameters.business_tables WHERE table_name='payment' ;")</f>
        <v>INSERT INTO system_parameters.business_fields(
        table_id, field_name, field_type, description)
        SELECT table_id, 'status','VARCHAR(50)', 'Trạng thái thanh toán (e.g., pending, completed)' FROM system_parameters.business_tables WHERE table_name='payment' ;</v>
      </c>
    </row>
    <row r="8">
      <c r="E8" s="21" t="s">
        <v>757</v>
      </c>
    </row>
    <row r="9">
      <c r="E9" s="21" t="s">
        <v>758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20.88"/>
    <col customWidth="1" min="3" max="3" width="19.5"/>
    <col customWidth="1" min="4" max="4" width="24.13"/>
    <col customWidth="1" min="5" max="5" width="52.88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759</v>
      </c>
    </row>
    <row r="3">
      <c r="A3" s="25">
        <v>1.0</v>
      </c>
      <c r="B3" s="6" t="s">
        <v>760</v>
      </c>
      <c r="C3" s="6" t="s">
        <v>761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table_name='security_company' ;")</f>
        <v>INSERT INTO system_parameters.business_fields(
        table_id, field_name, field_type, description, is_primary_key)
        SELECT table_id, 'security_company_id','SERIAL', 'ID duy nhất của công ty', true FROM system_parameters.business_tables WHERE table_name='security_company' ;</v>
      </c>
    </row>
    <row r="4">
      <c r="A4" s="25">
        <f t="shared" ref="A4:A7" si="1">A3+1</f>
        <v>2</v>
      </c>
      <c r="B4" s="6" t="s">
        <v>762</v>
      </c>
      <c r="C4" s="6" t="s">
        <v>58</v>
      </c>
      <c r="D4" s="26" t="s">
        <v>59</v>
      </c>
      <c r="E4" s="12" t="str">
        <f t="shared" ref="E4:E7" si="2">CONCATENATE("INSERT INTO system_parameters.business_fields(
        table_id, field_name, field_type, description)
        SELECT table_id, '",SUBSTITUTE(C4, " ", "_"),"','",D4,"', '",B4,"' FROM system_parameters.business_tables WHERE table_name='security_company' ;")</f>
        <v>INSERT INTO system_parameters.business_fields(
        table_id, field_name, field_type, description)
        SELECT table_id, 'name','VARCHAR(255)', 'Tên CTCK' FROM system_parameters.business_tables WHERE table_name='security_company' ;</v>
      </c>
    </row>
    <row r="5">
      <c r="A5" s="25">
        <f t="shared" si="1"/>
        <v>3</v>
      </c>
      <c r="B5" s="6" t="s">
        <v>763</v>
      </c>
      <c r="C5" s="6" t="s">
        <v>61</v>
      </c>
      <c r="D5" s="6" t="s">
        <v>764</v>
      </c>
      <c r="E5" s="12" t="str">
        <f t="shared" si="2"/>
        <v>INSERT INTO system_parameters.business_fields(
        table_id, field_name, field_type, description)
        SELECT table_id, 'code','VARCHAR(50) NOT NULL', 'Mã công ty' FROM system_parameters.business_tables WHERE table_name='security_company' ;</v>
      </c>
    </row>
    <row r="6">
      <c r="A6" s="25">
        <f t="shared" si="1"/>
        <v>4</v>
      </c>
      <c r="B6" s="6" t="s">
        <v>765</v>
      </c>
      <c r="C6" s="6" t="s">
        <v>174</v>
      </c>
      <c r="D6" s="6" t="s">
        <v>104</v>
      </c>
      <c r="E6" s="12" t="str">
        <f t="shared" si="2"/>
        <v>INSERT INTO system_parameters.business_fields(
        table_id, field_name, field_type, description)
        SELECT table_id, 'description','TEXT', 'Mô tả công ty' FROM system_parameters.business_tables WHERE table_name='security_company' ;</v>
      </c>
    </row>
    <row r="7">
      <c r="A7" s="25">
        <f t="shared" si="1"/>
        <v>5</v>
      </c>
      <c r="B7" s="6" t="s">
        <v>190</v>
      </c>
      <c r="C7" s="6" t="s">
        <v>133</v>
      </c>
      <c r="D7" s="6" t="s">
        <v>191</v>
      </c>
      <c r="E7" s="12" t="str">
        <f t="shared" si="2"/>
        <v>INSERT INTO system_parameters.business_fields(
        table_id, field_name, field_type, description)
        SELECT table_id, 'created_at','TIMESTAMP DEFAULT NOW()', 'Thời gian tạo' FROM system_parameters.business_tables WHERE table_name='security_company' ;</v>
      </c>
    </row>
    <row r="8">
      <c r="E8" s="21" t="s">
        <v>766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33.25"/>
    <col customWidth="1" min="3" max="3" width="17.75"/>
    <col customWidth="1" min="4" max="4" width="24.0"/>
    <col customWidth="1" min="5" max="5" width="51.63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767</v>
      </c>
    </row>
    <row r="3">
      <c r="A3" s="25">
        <v>1.0</v>
      </c>
      <c r="B3" s="6" t="s">
        <v>768</v>
      </c>
      <c r="C3" s="6" t="s">
        <v>769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table_name='endpoint' ;")</f>
        <v>INSERT INTO system_parameters.business_fields(
        table_id, field_name, field_type, description, is_primary_key)
        SELECT table_id, 'endpoint_id','SERIAL', 'ID duy nhất của endpoint', true FROM system_parameters.business_tables WHERE table_name='endpoint' ;</v>
      </c>
    </row>
    <row r="4">
      <c r="A4" s="25">
        <f t="shared" ref="A4:A8" si="1">A3+1</f>
        <v>2</v>
      </c>
      <c r="B4" s="6" t="s">
        <v>770</v>
      </c>
      <c r="C4" s="6" t="s">
        <v>58</v>
      </c>
      <c r="D4" s="6" t="s">
        <v>771</v>
      </c>
      <c r="E4" s="12" t="str">
        <f t="shared" ref="E4:E7" si="2">CONCATENATE("INSERT INTO system_parameters.business_fields(
        table_id, field_name, field_type, description)
        SELECT table_id, '",SUBSTITUTE(C4, " ", "_"),"','",D4,"', '",B4,"' FROM system_parameters.business_tables WHERE table_name='endpoint' ;")</f>
        <v>INSERT INTO system_parameters.business_fields(
        table_id, field_name, field_type, description)
        SELECT table_id, 'name','VARCHAR(255) NOT NULL', 'Tên Endpoint ' FROM system_parameters.business_tables WHERE table_name='endpoint' ;</v>
      </c>
    </row>
    <row r="5">
      <c r="A5" s="25">
        <f t="shared" si="1"/>
        <v>3</v>
      </c>
      <c r="B5" s="6" t="s">
        <v>772</v>
      </c>
      <c r="C5" s="6" t="s">
        <v>773</v>
      </c>
      <c r="D5" s="6" t="s">
        <v>446</v>
      </c>
      <c r="E5" s="12" t="str">
        <f t="shared" si="2"/>
        <v>INSERT INTO system_parameters.business_fields(
        table_id, field_name, field_type, description)
        SELECT table_id, 'url','TEXT NOT NULL', 'URL của endpoint' FROM system_parameters.business_tables WHERE table_name='endpoint' ;</v>
      </c>
    </row>
    <row r="6">
      <c r="A6" s="25">
        <f t="shared" si="1"/>
        <v>4</v>
      </c>
      <c r="B6" s="6" t="s">
        <v>774</v>
      </c>
      <c r="C6" s="6" t="s">
        <v>174</v>
      </c>
      <c r="D6" s="6" t="s">
        <v>104</v>
      </c>
      <c r="E6" s="12" t="str">
        <f t="shared" si="2"/>
        <v>INSERT INTO system_parameters.business_fields(
        table_id, field_name, field_type, description)
        SELECT table_id, 'description','TEXT', 'Mô tả endpoint' FROM system_parameters.business_tables WHERE table_name='endpoint' ;</v>
      </c>
    </row>
    <row r="7">
      <c r="A7" s="25">
        <f t="shared" si="1"/>
        <v>5</v>
      </c>
      <c r="B7" s="6" t="s">
        <v>190</v>
      </c>
      <c r="C7" s="6" t="s">
        <v>133</v>
      </c>
      <c r="D7" s="6" t="s">
        <v>191</v>
      </c>
      <c r="E7" s="12" t="str">
        <f t="shared" si="2"/>
        <v>INSERT INTO system_parameters.business_fields(
        table_id, field_name, field_type, description)
        SELECT table_id, 'created_at','TIMESTAMP DEFAULT NOW()', 'Thời gian tạo' FROM system_parameters.business_tables WHERE table_name='endpoint' ;</v>
      </c>
    </row>
    <row r="8">
      <c r="A8" s="25">
        <f t="shared" si="1"/>
        <v>6</v>
      </c>
      <c r="B8" s="6" t="s">
        <v>762</v>
      </c>
      <c r="C8" s="6" t="s">
        <v>761</v>
      </c>
      <c r="D8" s="26" t="s">
        <v>56</v>
      </c>
      <c r="E8" s="12" t="str">
        <f>CONCATENATE("INSERT INTO system_parameters.business_fields(
        table_id, field_name, field_type, description, is_foreign_key, referenced_table_id, referenced_field_id)
        SELECT a.table_id, '",SUBSTITUTE(C8, " ", "_"),"','",D8,"', '",B8,"', true, b.table_id, c.field_id FROM system_parameters.business_tables a, system_parameters.business_tables b, system_parameters.business_fields c WHERE a.table_name='endpoint' and b.table_name='security_company' and b.table_id=c.table_id and c.is_primary"&amp;"_key=true;")</f>
        <v>INSERT INTO system_parameters.business_fields(
        table_id, field_name, field_type, description, is_foreign_key, referenced_table_id, referenced_field_id)
        SELECT a.table_id, 'security_company_id','SERIAL', 'Tên CTCK', true, b.table_id, c.field_id FROM system_parameters.business_tables a, system_parameters.business_tables b, system_parameters.business_fields c WHERE a.table_name='endpoint' and b.table_name='security_company' and b.table_id=c.table_id and c.is_primary_key=true;</v>
      </c>
    </row>
    <row r="9">
      <c r="E9" s="21" t="s">
        <v>775</v>
      </c>
    </row>
    <row r="10">
      <c r="E10" s="21" t="s">
        <v>776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0.75"/>
    <col customWidth="1" min="3" max="3" width="16.63"/>
    <col customWidth="1" min="4" max="4" width="24.13"/>
    <col customWidth="1" min="5" max="5" width="59.25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777</v>
      </c>
    </row>
    <row r="3">
      <c r="A3" s="25">
        <v>1.0</v>
      </c>
      <c r="B3" s="6" t="s">
        <v>778</v>
      </c>
      <c r="C3" s="6" t="s">
        <v>779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table_name='api' ;")</f>
        <v>INSERT INTO system_parameters.business_fields(
        table_id, field_name, field_type, description, is_primary_key)
        SELECT table_id, 'api_id','SERIAL', 'ID duy nhất của API', true FROM system_parameters.business_tables WHERE table_name='api' ;</v>
      </c>
    </row>
    <row r="4">
      <c r="A4" s="25">
        <f t="shared" ref="A4:A9" si="1">A3+1</f>
        <v>2</v>
      </c>
      <c r="B4" s="6" t="s">
        <v>780</v>
      </c>
      <c r="C4" s="6" t="s">
        <v>781</v>
      </c>
      <c r="D4" s="6" t="s">
        <v>771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table_name='api' ;")</f>
        <v>INSERT INTO system_parameters.business_fields(
        table_id, field_name, field_type, description)
        SELECT table_id, 'api_name','VARCHAR(255) NOT NULL', 'Tên API' FROM system_parameters.business_tables WHERE table_name='api' ;</v>
      </c>
    </row>
    <row r="5">
      <c r="A5" s="25">
        <f t="shared" si="1"/>
        <v>3</v>
      </c>
      <c r="B5" s="6" t="s">
        <v>782</v>
      </c>
      <c r="C5" s="6" t="s">
        <v>769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a.table_name='api' and b.table_name='endpoint' and b.table_id=c.table_id and c.is_primary_key=true;")</f>
        <v>INSERT INTO system_parameters.business_fields(
        table_id, field_name, field_type, description, is_foreign_key, referenced_table_id, referenced_field_id)
        SELECT a.table_id, 'endpoint_id','SERIAL', 'Tên Endpoint', true, b.table_id, c.field_id FROM system_parameters.business_tables a, system_parameters.business_tables b, system_parameters.business_fields c WHERE a.table_name='api' and b.table_name='endpoint' and b.table_id=c.table_id and c.is_primary_key=true;</v>
      </c>
    </row>
    <row r="6">
      <c r="A6" s="25">
        <f t="shared" si="1"/>
        <v>4</v>
      </c>
      <c r="B6" s="6" t="s">
        <v>783</v>
      </c>
      <c r="C6" s="6" t="s">
        <v>784</v>
      </c>
      <c r="D6" s="6" t="s">
        <v>650</v>
      </c>
      <c r="E6" s="12" t="str">
        <f t="shared" ref="E6:E9" si="2">CONCATENATE("INSERT INTO system_parameters.business_fields(
        table_id, field_name, field_type, description)
        SELECT table_id, '",SUBSTITUTE(C6, " ", "_"),"','",D6,"', '",B6,"' FROM system_parameters.business_tables WHERE table_name='api' ;")</f>
        <v>INSERT INTO system_parameters.business_fields(
        table_id, field_name, field_type, description)
        SELECT table_id, 'method','VARCHAR(10) NOT NULL', 'Phương thức HTTP' FROM system_parameters.business_tables WHERE table_name='api' ;</v>
      </c>
    </row>
    <row r="7">
      <c r="A7" s="25">
        <f t="shared" si="1"/>
        <v>5</v>
      </c>
      <c r="B7" s="6" t="s">
        <v>785</v>
      </c>
      <c r="C7" s="6" t="s">
        <v>773</v>
      </c>
      <c r="D7" s="6" t="s">
        <v>446</v>
      </c>
      <c r="E7" s="12" t="str">
        <f t="shared" si="2"/>
        <v>INSERT INTO system_parameters.business_fields(
        table_id, field_name, field_type, description)
        SELECT table_id, 'url','TEXT NOT NULL', 'URL tương đối của API' FROM system_parameters.business_tables WHERE table_name='api' ;</v>
      </c>
    </row>
    <row r="8">
      <c r="A8" s="25">
        <f t="shared" si="1"/>
        <v>6</v>
      </c>
      <c r="B8" s="6" t="s">
        <v>786</v>
      </c>
      <c r="C8" s="6" t="s">
        <v>174</v>
      </c>
      <c r="D8" s="6" t="s">
        <v>104</v>
      </c>
      <c r="E8" s="12" t="str">
        <f t="shared" si="2"/>
        <v>INSERT INTO system_parameters.business_fields(
        table_id, field_name, field_type, description)
        SELECT table_id, 'description','TEXT', 'Mô tả API' FROM system_parameters.business_tables WHERE table_name='api' ;</v>
      </c>
    </row>
    <row r="9">
      <c r="A9" s="25">
        <f t="shared" si="1"/>
        <v>7</v>
      </c>
      <c r="B9" s="6" t="s">
        <v>190</v>
      </c>
      <c r="C9" s="6" t="s">
        <v>133</v>
      </c>
      <c r="D9" s="6" t="s">
        <v>191</v>
      </c>
      <c r="E9" s="12" t="str">
        <f t="shared" si="2"/>
        <v>INSERT INTO system_parameters.business_fields(
        table_id, field_name, field_type, description)
        SELECT table_id, 'created_at','TIMESTAMP DEFAULT NOW()', 'Thời gian tạo' FROM system_parameters.business_tables WHERE table_name='api' ;</v>
      </c>
    </row>
    <row r="10">
      <c r="E10" s="21" t="s">
        <v>787</v>
      </c>
    </row>
    <row r="11">
      <c r="E11" s="21" t="s">
        <v>776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5.38"/>
    <col customWidth="1" min="3" max="3" width="10.88"/>
    <col customWidth="1" min="4" max="4" width="43.0"/>
    <col customWidth="1" min="5" max="5" width="52.75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788</v>
      </c>
    </row>
    <row r="3">
      <c r="A3" s="25">
        <v>1.0</v>
      </c>
      <c r="B3" s="6" t="s">
        <v>789</v>
      </c>
      <c r="C3" s="6" t="s">
        <v>790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table_name='api_parameter' ;")</f>
        <v>INSERT INTO system_parameters.business_fields(
        table_id, field_name, field_type, description, is_primary_key)
        SELECT table_id, 'param_id','SERIAL', 'ID duy nhất của tham số', true FROM system_parameters.business_tables WHERE table_name='api_parameter' ;</v>
      </c>
    </row>
    <row r="4">
      <c r="A4" s="25">
        <f t="shared" ref="A4:A8" si="1">A3+1</f>
        <v>2</v>
      </c>
      <c r="B4" s="6" t="s">
        <v>791</v>
      </c>
      <c r="C4" s="6" t="s">
        <v>792</v>
      </c>
      <c r="D4" s="6" t="s">
        <v>771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table_name='api_parameter' ;")</f>
        <v>INSERT INTO system_parameters.business_fields(
        table_id, field_name, field_type, description)
        SELECT table_id, 'param_name','VARCHAR(255) NOT NULL', 'Tên tham số' FROM system_parameters.business_tables WHERE table_name='api_parameter' ;</v>
      </c>
    </row>
    <row r="5">
      <c r="A5" s="25">
        <f t="shared" si="1"/>
        <v>3</v>
      </c>
      <c r="B5" s="6" t="s">
        <v>780</v>
      </c>
      <c r="C5" s="6" t="s">
        <v>779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a.table_name='api_parameter' and b.table_name='api' and b.table_id=c.table_id and c.is_primary_key=tru"&amp;"e;")</f>
        <v>INSERT INTO system_parameters.business_fields(
        table_id, field_name, field_type, description, is_foreign_key, referenced_table_id, referenced_field_id)
        SELECT a.table_id, 'api_id','SERIAL', 'Tên API', true, b.table_id, c.field_id FROM system_parameters.business_tables a, system_parameters.business_tables b, system_parameters.business_fields c WHERE a.table_name='api_parameter' and b.table_name='api' and b.table_id=c.table_id and c.is_primary_key=true;</v>
      </c>
    </row>
    <row r="6">
      <c r="A6" s="25">
        <f t="shared" si="1"/>
        <v>4</v>
      </c>
      <c r="B6" s="6" t="s">
        <v>793</v>
      </c>
      <c r="C6" s="6" t="s">
        <v>794</v>
      </c>
      <c r="D6" s="6" t="s">
        <v>764</v>
      </c>
      <c r="E6" s="12" t="str">
        <f t="shared" ref="E6:E8" si="2">CONCATENATE("INSERT INTO system_parameters.business_fields(
        table_id, field_name, field_type, description)
        SELECT table_id, '",SUBSTITUTE(C6, " ", "_"),"','",D6,"', '",B6,"' FROM system_parameters.business_tables WHERE table_name='api_parameter' ;")</f>
        <v>INSERT INTO system_parameters.business_fields(
        table_id, field_name, field_type, description)
        SELECT table_id, 'param_type','VARCHAR(50) NOT NULL', 'Kiểu dữ liệu' FROM system_parameters.business_tables WHERE table_name='api_parameter' ;</v>
      </c>
    </row>
    <row r="7">
      <c r="A7" s="25">
        <f t="shared" si="1"/>
        <v>5</v>
      </c>
      <c r="B7" s="6" t="s">
        <v>795</v>
      </c>
      <c r="C7" s="6" t="s">
        <v>796</v>
      </c>
      <c r="D7" s="6" t="s">
        <v>797</v>
      </c>
      <c r="E7" s="12" t="str">
        <f t="shared" si="2"/>
        <v>INSERT INTO system_parameters.business_fields(
        table_id, field_name, field_type, description)
        SELECT table_id, 'is_required','BOOLEAN DEFAULT TRUE', 'Tham số có bắt buộc không' FROM system_parameters.business_tables WHERE table_name='api_parameter' ;</v>
      </c>
    </row>
    <row r="8">
      <c r="A8" s="25">
        <f t="shared" si="1"/>
        <v>6</v>
      </c>
      <c r="B8" s="6" t="s">
        <v>798</v>
      </c>
      <c r="C8" s="6" t="s">
        <v>174</v>
      </c>
      <c r="D8" s="6" t="s">
        <v>104</v>
      </c>
      <c r="E8" s="12" t="str">
        <f t="shared" si="2"/>
        <v>INSERT INTO system_parameters.business_fields(
        table_id, field_name, field_type, description)
        SELECT table_id, 'description','TEXT', 'Mô tả tham số' FROM system_parameters.business_tables WHERE table_name='api_parameter' ;</v>
      </c>
    </row>
    <row r="9">
      <c r="E9" s="21" t="s">
        <v>799</v>
      </c>
    </row>
    <row r="10">
      <c r="E10" s="21" t="s">
        <v>800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19.5"/>
    <col customWidth="1" min="3" max="3" width="11.63"/>
    <col customWidth="1" min="4" max="4" width="12.38"/>
    <col customWidth="1" min="5" max="5" width="55.13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801</v>
      </c>
    </row>
    <row r="3">
      <c r="A3" s="25">
        <v>1.0</v>
      </c>
      <c r="B3" s="6" t="s">
        <v>802</v>
      </c>
      <c r="C3" s="6" t="s">
        <v>803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table_name='api_response' ;")</f>
        <v>INSERT INTO system_parameters.business_fields(
        table_id, field_name, field_type, description, is_primary_key)
        SELECT table_id, 'response_id','SERIAL', 'ID duy nhất của phản hồi', true FROM system_parameters.business_tables WHERE table_name='api_response' ;</v>
      </c>
    </row>
    <row r="4">
      <c r="A4" s="25">
        <f t="shared" ref="A4:A7" si="1">A3+1</f>
        <v>2</v>
      </c>
      <c r="B4" s="6" t="s">
        <v>804</v>
      </c>
      <c r="C4" s="6" t="s">
        <v>61</v>
      </c>
      <c r="D4" s="6" t="s">
        <v>450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table_name='api_response' ;")</f>
        <v>INSERT INTO system_parameters.business_fields(
        table_id, field_name, field_type, description)
        SELECT table_id, 'code','INT NOT NULL', 'Mã phản hồi' FROM system_parameters.business_tables WHERE table_name='api_response' ;</v>
      </c>
    </row>
    <row r="5">
      <c r="A5" s="25">
        <f t="shared" si="1"/>
        <v>3</v>
      </c>
      <c r="B5" s="6" t="s">
        <v>780</v>
      </c>
      <c r="C5" s="6" t="s">
        <v>779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a.table_name='api_response' and b.table_name='api' and b.table_id=c.table_id and c.is_primary_key=true"&amp;";")</f>
        <v>INSERT INTO system_parameters.business_fields(
        table_id, field_name, field_type, description, is_foreign_key, referenced_table_id, referenced_field_id)
        SELECT a.table_id, 'api_id','SERIAL', 'Tên API', true, b.table_id, c.field_id FROM system_parameters.business_tables a, system_parameters.business_tables b, system_parameters.business_fields c WHERE a.table_name='api_response' and b.table_name='api' and b.table_id=c.table_id and c.is_primary_key=true;</v>
      </c>
    </row>
    <row r="6">
      <c r="A6" s="25">
        <f t="shared" si="1"/>
        <v>4</v>
      </c>
      <c r="B6" s="6" t="s">
        <v>805</v>
      </c>
      <c r="C6" s="6" t="s">
        <v>174</v>
      </c>
      <c r="D6" s="6" t="s">
        <v>104</v>
      </c>
      <c r="E6" s="12" t="str">
        <f t="shared" ref="E6:E7" si="2">CONCATENATE("INSERT INTO system_parameters.business_fields(
        table_id, field_name, field_type, description)
        SELECT table_id, '",SUBSTITUTE(C6, " ", "_"),"','",D6,"', '",B6,"' FROM system_parameters.business_tables WHERE table_name='api_response' ;")</f>
        <v>INSERT INTO system_parameters.business_fields(
        table_id, field_name, field_type, description)
        SELECT table_id, 'description','TEXT', 'Mô tả mã phản hồi' FROM system_parameters.business_tables WHERE table_name='api_response' ;</v>
      </c>
    </row>
    <row r="7">
      <c r="A7" s="25">
        <f t="shared" si="1"/>
        <v>5</v>
      </c>
      <c r="B7" s="6" t="s">
        <v>806</v>
      </c>
      <c r="C7" s="6" t="s">
        <v>807</v>
      </c>
      <c r="D7" s="6" t="s">
        <v>139</v>
      </c>
      <c r="E7" s="12" t="str">
        <f t="shared" si="2"/>
        <v>INSERT INTO system_parameters.business_fields(
        table_id, field_name, field_type, description)
        SELECT table_id, 'format','JSONB', 'format phản hồi' FROM system_parameters.business_tables WHERE table_name='api_response' ;</v>
      </c>
    </row>
    <row r="8">
      <c r="E8" s="21" t="s">
        <v>808</v>
      </c>
    </row>
    <row r="9">
      <c r="E9" s="21" t="s">
        <v>809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7.25"/>
    <col customWidth="1" min="3" max="3" width="11.63"/>
    <col customWidth="1" min="4" max="4" width="20.63"/>
    <col customWidth="1" min="5" max="5" width="44.0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810</v>
      </c>
    </row>
    <row r="3">
      <c r="A3" s="25">
        <v>1.0</v>
      </c>
      <c r="B3" s="6" t="s">
        <v>811</v>
      </c>
      <c r="C3" s="6" t="s">
        <v>812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table_name='api_error' ;")</f>
        <v>INSERT INTO system_parameters.business_fields(
        table_id, field_name, field_type, description, is_primary_key)
        SELECT table_id, 'error_id','SERIAL', 'ID duy nhất của lỗi', true FROM system_parameters.business_tables WHERE table_name='api_error' ;</v>
      </c>
    </row>
    <row r="4">
      <c r="A4" s="25">
        <f t="shared" ref="A4:A7" si="1">A3+1</f>
        <v>2</v>
      </c>
      <c r="B4" s="6" t="s">
        <v>813</v>
      </c>
      <c r="C4" s="6" t="s">
        <v>61</v>
      </c>
      <c r="D4" s="6" t="s">
        <v>764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table_name='api_error' ;")</f>
        <v>INSERT INTO system_parameters.business_fields(
        table_id, field_name, field_type, description)
        SELECT table_id, 'code','VARCHAR(50) NOT NULL', 'Mã lỗi' FROM system_parameters.business_tables WHERE table_name='api_error' ;</v>
      </c>
    </row>
    <row r="5">
      <c r="A5" s="25">
        <f t="shared" si="1"/>
        <v>3</v>
      </c>
      <c r="B5" s="6" t="s">
        <v>780</v>
      </c>
      <c r="C5" s="6" t="s">
        <v>779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a.table_name='api_error' and b.table_name='api' and b.table_id=c.table_id and c.is_primary_key=true;")</f>
        <v>INSERT INTO system_parameters.business_fields(
        table_id, field_name, field_type, description, is_foreign_key, referenced_table_id, referenced_field_id)
        SELECT a.table_id, 'api_id','SERIAL', 'Tên API', true, b.table_id, c.field_id FROM system_parameters.business_tables a, system_parameters.business_tables b, system_parameters.business_fields c WHERE a.table_name='api_error' and b.table_name='api' and b.table_id=c.table_id and c.is_primary_key=true;</v>
      </c>
    </row>
    <row r="6">
      <c r="A6" s="25">
        <f t="shared" si="1"/>
        <v>4</v>
      </c>
      <c r="B6" s="6" t="s">
        <v>814</v>
      </c>
      <c r="C6" s="6" t="s">
        <v>815</v>
      </c>
      <c r="D6" s="6" t="s">
        <v>104</v>
      </c>
      <c r="E6" s="12" t="str">
        <f t="shared" ref="E6:E7" si="2">CONCATENATE("INSERT INTO system_parameters.business_fields(
        table_id, field_name, field_type, description)
        SELECT table_id, '",SUBSTITUTE(C6, " ", "_"),"','",D6,"', '",B6,"' FROM system_parameters.business_tables WHERE table_name='api_error' ;")</f>
        <v>INSERT INTO system_parameters.business_fields(
        table_id, field_name, field_type, description)
        SELECT table_id, 'message','TEXT', 'Mô tả lỗi' FROM system_parameters.business_tables WHERE table_name='api_error' ;</v>
      </c>
    </row>
    <row r="7">
      <c r="A7" s="25">
        <f t="shared" si="1"/>
        <v>5</v>
      </c>
      <c r="B7" s="6" t="s">
        <v>816</v>
      </c>
      <c r="C7" s="6" t="s">
        <v>817</v>
      </c>
      <c r="D7" s="6" t="s">
        <v>104</v>
      </c>
      <c r="E7" s="12" t="str">
        <f t="shared" si="2"/>
        <v>INSERT INTO system_parameters.business_fields(
        table_id, field_name, field_type, description)
        SELECT table_id, 'error_case','TEXT', 'Trường hợp xảy ra lỗi' FROM system_parameters.business_tables WHERE table_name='api_error' ;</v>
      </c>
    </row>
    <row r="8">
      <c r="E8" s="21" t="s">
        <v>818</v>
      </c>
    </row>
    <row r="9">
      <c r="E9" s="21" t="s">
        <v>819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5"/>
    <col customWidth="1" min="3" max="3" width="16.63"/>
    <col customWidth="1" min="4" max="4" width="24.0"/>
    <col customWidth="1" min="5" max="5" width="49.63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820</v>
      </c>
    </row>
    <row r="3">
      <c r="A3" s="25">
        <v>1.0</v>
      </c>
      <c r="B3" s="6" t="s">
        <v>821</v>
      </c>
      <c r="C3" s="6" t="s">
        <v>822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table_name='user_auth' ;")</f>
        <v>INSERT INTO system_parameters.business_fields(
        table_id, field_name, field_type, description, is_primary_key)
        SELECT table_id, 'user_auth_id','SERIAL', 'ID duy nhất của cấu hình', true FROM system_parameters.business_tables WHERE table_name='user_auth' ;</v>
      </c>
    </row>
    <row r="4">
      <c r="A4" s="25">
        <f t="shared" ref="A4:A7" si="1">A3+1</f>
        <v>2</v>
      </c>
      <c r="B4" s="6" t="s">
        <v>823</v>
      </c>
      <c r="C4" s="6" t="s">
        <v>824</v>
      </c>
      <c r="D4" s="6" t="s">
        <v>825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table_name='user_auth' ;")</f>
        <v>INSERT INTO system_parameters.business_fields(
        table_id, field_name, field_type, description)
        SELECT table_id, 'auth_data','JSONB NOT NULL', 'Dữ liệu xác thực' FROM system_parameters.business_tables WHERE table_name='user_auth' ;</v>
      </c>
    </row>
    <row r="5">
      <c r="A5" s="25">
        <f t="shared" si="1"/>
        <v>3</v>
      </c>
      <c r="B5" s="6" t="s">
        <v>826</v>
      </c>
      <c r="C5" s="6" t="s">
        <v>98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a.table_name='user_auth' and b.table_name='user' and b.table_id=c.table_id and c.is_primary_key=true;")</f>
        <v>INSERT INTO system_parameters.business_fields(
        table_id, field_name, field_type, description, is_foreign_key, referenced_table_id, referenced_field_id)
        SELECT a.table_id, 'user_id','SERIAL', 'Tên leader/follower', true, b.table_id, c.field_id FROM system_parameters.business_tables a, system_parameters.business_tables b, system_parameters.business_fields c WHERE a.table_name='user_auth' and b.table_name='user' and b.table_id=c.table_id and c.is_primary_key=true;</v>
      </c>
    </row>
    <row r="6">
      <c r="A6" s="25">
        <f t="shared" si="1"/>
        <v>4</v>
      </c>
      <c r="B6" s="6" t="s">
        <v>762</v>
      </c>
      <c r="C6" s="6" t="s">
        <v>761</v>
      </c>
      <c r="D6" s="26" t="s">
        <v>56</v>
      </c>
      <c r="E6" s="12" t="str">
        <f>CONCATENATE("INSERT INTO system_parameters.business_fields(
        table_id, field_name, field_type, description, is_foreign_key, referenced_table_id, referenced_field_id)
        SELECT a.table_id, '",SUBSTITUTE(C6, " ", "_"),"','",D6,"', '",B6,"', true, b.table_id, c.field_id FROM system_parameters.business_tables a, system_parameters.business_tables b, system_parameters.business_fields c WHERE a.table_name='user_auth' and b.table_name='security_company' and b.table_id=c.table_id and c.is_primar"&amp;"y_key=true;")</f>
        <v>INSERT INTO system_parameters.business_fields(
        table_id, field_name, field_type, description, is_foreign_key, referenced_table_id, referenced_field_id)
        SELECT a.table_id, 'security_company_id','SERIAL', 'Tên CTCK', true, b.table_id, c.field_id FROM system_parameters.business_tables a, system_parameters.business_tables b, system_parameters.business_fields c WHERE a.table_name='user_auth' and b.table_name='security_company' and b.table_id=c.table_id and c.is_primary_key=true;</v>
      </c>
    </row>
    <row r="7">
      <c r="A7" s="25">
        <f t="shared" si="1"/>
        <v>5</v>
      </c>
      <c r="B7" s="6" t="s">
        <v>827</v>
      </c>
      <c r="C7" s="6" t="s">
        <v>209</v>
      </c>
      <c r="D7" s="6" t="s">
        <v>191</v>
      </c>
      <c r="E7" s="12" t="str">
        <f>CONCATENATE("INSERT INTO system_parameters.business_fields(
        table_id, field_name, field_type, description)
        SELECT table_id, '",SUBSTITUTE(C7, " ", "_"),"','",D7,"', '",B7,"' FROM system_parameters.business_tables WHERE table_name='user_auth' ;")</f>
        <v>INSERT INTO system_parameters.business_fields(
        table_id, field_name, field_type, description)
        SELECT table_id, 'updated_at','TIMESTAMP DEFAULT NOW()', 'Thời gian cập nhật' FROM system_parameters.business_tables WHERE table_name='user_auth' ;</v>
      </c>
    </row>
    <row r="8">
      <c r="E8" s="21" t="s">
        <v>828</v>
      </c>
    </row>
    <row r="9">
      <c r="E9" s="21" t="s">
        <v>829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8.63"/>
    <col customWidth="1" min="3" max="3" width="15.13"/>
    <col customWidth="1" min="4" max="4" width="24.0"/>
    <col customWidth="1" min="5" max="5" width="45.5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830</v>
      </c>
    </row>
    <row r="3">
      <c r="A3" s="25">
        <v>1.0</v>
      </c>
      <c r="B3" s="6" t="s">
        <v>831</v>
      </c>
      <c r="C3" s="6" t="s">
        <v>832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table_name='api_log' ;")</f>
        <v>INSERT INTO system_parameters.business_fields(
        table_id, field_name, field_type, description, is_primary_key)
        SELECT table_id, 'log_id','SERIAL', 'ID duy nhất của log', true FROM system_parameters.business_tables WHERE table_name='api_log' ;</v>
      </c>
    </row>
    <row r="4">
      <c r="A4" s="25">
        <f t="shared" ref="A4:A9" si="1">A3+1</f>
        <v>2</v>
      </c>
      <c r="B4" s="6" t="s">
        <v>826</v>
      </c>
      <c r="C4" s="6" t="s">
        <v>98</v>
      </c>
      <c r="D4" s="26" t="s">
        <v>56</v>
      </c>
      <c r="E4" s="12" t="str">
        <f>CONCATENATE("INSERT INTO system_parameters.business_fields(
        table_id, field_name, field_type, description, is_foreign_key, referenced_table_id, referenced_field_id)
        SELECT a.table_id, '",SUBSTITUTE(C4, " ", "_"),"','",D4,"', '",B4,"', true, b.table_id, c.field_id FROM system_parameters.business_tables a, system_parameters.business_tables b, system_parameters.business_fields c WHERE a.table_name='api_log' and b.table_name='user' and b.table_id=c.table_id and c.is_primary_key=true;")</f>
        <v>INSERT INTO system_parameters.business_fields(
        table_id, field_name, field_type, description, is_foreign_key, referenced_table_id, referenced_field_id)
        SELECT a.table_id, 'user_id','SERIAL', 'Tên leader/follower', true, b.table_id, c.field_id FROM system_parameters.business_tables a, system_parameters.business_tables b, system_parameters.business_fields c WHERE a.table_name='api_log' and b.table_name='user' and b.table_id=c.table_id and c.is_primary_key=true;</v>
      </c>
    </row>
    <row r="5">
      <c r="A5" s="25">
        <f t="shared" si="1"/>
        <v>3</v>
      </c>
      <c r="B5" s="6" t="s">
        <v>833</v>
      </c>
      <c r="C5" s="6" t="s">
        <v>779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a.table_name='api_log' and b.table_name='api' and b.table_id=c.table_id and c.is_primary_key=true;")</f>
        <v>INSERT INTO system_parameters.business_fields(
        table_id, field_name, field_type, description, is_foreign_key, referenced_table_id, referenced_field_id)
        SELECT a.table_id, 'api_id','SERIAL', 'Liên kết với API', true, b.table_id, c.field_id FROM system_parameters.business_tables a, system_parameters.business_tables b, system_parameters.business_fields c WHERE a.table_name='api_log' and b.table_name='api' and b.table_id=c.table_id and c.is_primary_key=true;</v>
      </c>
    </row>
    <row r="6">
      <c r="A6" s="25">
        <f t="shared" si="1"/>
        <v>4</v>
      </c>
      <c r="B6" s="6" t="s">
        <v>834</v>
      </c>
      <c r="C6" s="6" t="s">
        <v>835</v>
      </c>
      <c r="D6" s="6" t="s">
        <v>121</v>
      </c>
      <c r="E6" s="12" t="str">
        <f t="shared" ref="E6:E9" si="2">CONCATENATE("INSERT INTO system_parameters.business_fields(
        table_id, field_name, field_type, description)
        SELECT table_id, '",SUBSTITUTE(C6, " ", "_"),"','",D6,"', '",B6,"' FROM system_parameters.business_tables WHERE table_name='api_log' ;")</f>
        <v>INSERT INTO system_parameters.business_fields(
        table_id, field_name, field_type, description)
        SELECT table_id, 'status_code','INT', 'Mã trạng thái HTTP' FROM system_parameters.business_tables WHERE table_name='api_log' ;</v>
      </c>
    </row>
    <row r="7">
      <c r="A7" s="25">
        <f t="shared" si="1"/>
        <v>5</v>
      </c>
      <c r="B7" s="6" t="s">
        <v>836</v>
      </c>
      <c r="C7" s="6" t="s">
        <v>837</v>
      </c>
      <c r="D7" s="6" t="s">
        <v>121</v>
      </c>
      <c r="E7" s="12" t="str">
        <f t="shared" si="2"/>
        <v>INSERT INTO system_parameters.business_fields(
        table_id, field_name, field_type, description)
        SELECT table_id, 'response_time_ms','INT', 'Thời gian phản hồi (ms)' FROM system_parameters.business_tables WHERE table_name='api_log' ;</v>
      </c>
    </row>
    <row r="8">
      <c r="A8" s="25">
        <f t="shared" si="1"/>
        <v>6</v>
      </c>
      <c r="B8" s="6" t="s">
        <v>838</v>
      </c>
      <c r="C8" s="6" t="s">
        <v>839</v>
      </c>
      <c r="D8" s="6" t="s">
        <v>139</v>
      </c>
      <c r="E8" s="12" t="str">
        <f t="shared" si="2"/>
        <v>INSERT INTO system_parameters.business_fields(
        table_id, field_name, field_type, description)
        SELECT table_id, 'request_payload','JSONB', 'Payload gửi đi' FROM system_parameters.business_tables WHERE table_name='api_log' ;</v>
      </c>
    </row>
    <row r="9">
      <c r="A9" s="25">
        <f t="shared" si="1"/>
        <v>7</v>
      </c>
      <c r="B9" s="6" t="s">
        <v>840</v>
      </c>
      <c r="C9" s="6" t="s">
        <v>841</v>
      </c>
      <c r="D9" s="6" t="s">
        <v>139</v>
      </c>
      <c r="E9" s="12" t="str">
        <f t="shared" si="2"/>
        <v>INSERT INTO system_parameters.business_fields(
        table_id, field_name, field_type, description)
        SELECT table_id, 'response_payload','JSONB', 'Payload phản hồi' FROM system_parameters.business_tables WHERE table_name='api_log' ;</v>
      </c>
    </row>
    <row r="10">
      <c r="E10" s="21" t="s">
        <v>842</v>
      </c>
    </row>
    <row r="11">
      <c r="E11" s="21" t="s">
        <v>843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5" max="5" width="59.0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69</v>
      </c>
    </row>
    <row r="3">
      <c r="A3" s="25">
        <v>1.0</v>
      </c>
      <c r="B3" s="26" t="s">
        <v>70</v>
      </c>
      <c r="C3" s="26" t="s">
        <v>70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table_name='sector' ;")</f>
        <v>INSERT INTO system_parameters.business_fields(
        table_id, field_name, field_type, description, is_primary_key)
        SELECT table_id, 'sector_id','SERIAL', 'sector_id', true FROM system_parameters.business_tables WHERE table_name='sector' ;</v>
      </c>
    </row>
    <row r="4">
      <c r="A4" s="25">
        <f>A3+1</f>
        <v>2</v>
      </c>
      <c r="B4" s="26" t="s">
        <v>71</v>
      </c>
      <c r="C4" s="26" t="s">
        <v>58</v>
      </c>
      <c r="D4" s="26" t="s">
        <v>59</v>
      </c>
      <c r="E4" s="12" t="str">
        <f t="shared" ref="E4:E5" si="1">CONCATENATE("INSERT INTO system_parameters.business_fields(
        table_id, field_name, field_type, description)
        SELECT table_id, '",SUBSTITUTE(C4, " ", "_"),"','",D4,"', '",B4,"' FROM system_parameters.business_tables WHERE table_name='sector' ;")</f>
        <v>INSERT INTO system_parameters.business_fields(
        table_id, field_name, field_type, description)
        SELECT table_id, 'name','VARCHAR(255)', 'Tên nghành' FROM system_parameters.business_tables WHERE table_name='sector' ;</v>
      </c>
    </row>
    <row r="5">
      <c r="A5" s="25">
        <v>3.0</v>
      </c>
      <c r="B5" s="6" t="s">
        <v>72</v>
      </c>
      <c r="C5" s="6" t="s">
        <v>61</v>
      </c>
      <c r="D5" s="26" t="s">
        <v>62</v>
      </c>
      <c r="E5" s="12" t="str">
        <f t="shared" si="1"/>
        <v>INSERT INTO system_parameters.business_fields(
        table_id, field_name, field_type, description)
        SELECT table_id, 'code','VARCHAR(50)', 'Mã nghành' FROM system_parameters.business_tables WHERE table_name='sector' ;</v>
      </c>
    </row>
    <row r="6">
      <c r="E6" s="6" t="s">
        <v>73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46.63"/>
    <col customWidth="1" min="3" max="3" width="11.63"/>
    <col customWidth="1" min="4" max="4" width="10.63"/>
    <col customWidth="1" min="5" max="5" width="63.25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844</v>
      </c>
    </row>
    <row r="3">
      <c r="A3" s="25">
        <v>1.0</v>
      </c>
      <c r="B3" s="6" t="s">
        <v>845</v>
      </c>
      <c r="C3" s="6" t="s">
        <v>846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table_name='comment' ;")</f>
        <v>INSERT INTO system_parameters.business_fields(
        table_id, field_name, field_type, description, is_primary_key)
        SELECT table_id, 'comment_id','SERIAL', 'ID bình luận (duy nhất)', true FROM system_parameters.business_tables WHERE table_name='comment' ;</v>
      </c>
    </row>
    <row r="4">
      <c r="A4" s="25">
        <f t="shared" ref="A4:A8" si="1">A3+1</f>
        <v>2</v>
      </c>
      <c r="B4" s="6" t="s">
        <v>847</v>
      </c>
      <c r="C4" s="6" t="s">
        <v>434</v>
      </c>
      <c r="D4" s="6" t="s">
        <v>104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table_name='comment' ;")</f>
        <v>INSERT INTO system_parameters.business_fields(
        table_id, field_name, field_type, description)
        SELECT table_id, 'content','TEXT', 'Nội dung bình luận' FROM system_parameters.business_tables WHERE table_name='comment' ;</v>
      </c>
    </row>
    <row r="5">
      <c r="A5" s="25">
        <f t="shared" si="1"/>
        <v>3</v>
      </c>
      <c r="B5" s="6" t="s">
        <v>826</v>
      </c>
      <c r="C5" s="6" t="s">
        <v>98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a.table_name='comment' and b.table_name='user' and b.table_id=c.table_id and c.is_primary_key=true;")</f>
        <v>INSERT INTO system_parameters.business_fields(
        table_id, field_name, field_type, description, is_foreign_key, referenced_table_id, referenced_field_id)
        SELECT a.table_id, 'user_id','SERIAL', 'Tên leader/follower', true, b.table_id, c.field_id FROM system_parameters.business_tables a, system_parameters.business_tables b, system_parameters.business_fields c WHERE a.table_name='comment' and b.table_name='user' and b.table_id=c.table_id and c.is_primary_key=true;</v>
      </c>
    </row>
    <row r="6">
      <c r="A6" s="25">
        <f t="shared" si="1"/>
        <v>4</v>
      </c>
      <c r="B6" s="6" t="s">
        <v>477</v>
      </c>
      <c r="C6" s="6" t="s">
        <v>456</v>
      </c>
      <c r="D6" s="26" t="s">
        <v>56</v>
      </c>
      <c r="E6" s="12" t="str">
        <f>CONCATENATE("INSERT INTO system_parameters.business_fields(
        table_id, field_name, field_type, description, is_foreign_key, referenced_table_id, referenced_field_id)
        SELECT a.table_id, '",SUBSTITUTE(C6, " ", "_"),"','",D6,"', '",B6,"', true, b.table_id, c.field_id FROM system_parameters.business_tables a, system_parameters.business_tables b, system_parameters.business_fields c WHERE a.table_name='comment' and b.table_name='afl' and b.table_id=c.table_id and c.is_primary_key=true;")</f>
        <v>INSERT INTO system_parameters.business_fields(
        table_id, field_name, field_type, description, is_foreign_key, referenced_table_id, referenced_field_id)
        SELECT a.table_id, 'afl_id','SERIAL', 'Tên thuật toán', true, b.table_id, c.field_id FROM system_parameters.business_tables a, system_parameters.business_tables b, system_parameters.business_fields c WHERE a.table_name='comment' and b.table_name='afl' and b.table_id=c.table_id and c.is_primary_key=true;</v>
      </c>
    </row>
    <row r="7">
      <c r="A7" s="25">
        <f t="shared" si="1"/>
        <v>5</v>
      </c>
      <c r="B7" s="6" t="s">
        <v>848</v>
      </c>
      <c r="C7" s="6" t="s">
        <v>849</v>
      </c>
      <c r="D7" s="26" t="s">
        <v>56</v>
      </c>
      <c r="E7" s="12" t="str">
        <f>CONCATENATE("INSERT INTO system_parameters.business_fields(
        table_id, field_name, field_type, description, is_foreign_key, referenced_table_id, referenced_field_id)
        SELECT a.table_id, '",SUBSTITUTE(C7, " ", "_"),"','",D7,"', '",B7,"', true, b.table_id, c.field_id FROM system_parameters.business_tables a, system_parameters.business_tables b, system_parameters.business_fields c WHERE a.table_name='comment' and b.table_name='comment' and b.table_id=c.table_id and c.is_primary_key=true;")</f>
        <v>INSERT INTO system_parameters.business_fields(
        table_id, field_name, field_type, description, is_foreign_key, referenced_table_id, referenced_field_id)
        SELECT a.table_id, 'parent_id','SERIAL', 'Tên bình luận cha', true, b.table_id, c.field_id FROM system_parameters.business_tables a, system_parameters.business_tables b, system_parameters.business_fields c WHERE a.table_name='comment' and b.table_name='comment' and b.table_id=c.table_id and c.is_primary_key=true;</v>
      </c>
    </row>
    <row r="8">
      <c r="A8" s="25">
        <f t="shared" si="1"/>
        <v>6</v>
      </c>
      <c r="B8" s="6" t="s">
        <v>850</v>
      </c>
      <c r="C8" s="6" t="s">
        <v>851</v>
      </c>
      <c r="D8" s="6" t="s">
        <v>121</v>
      </c>
      <c r="E8" s="12" t="str">
        <f>CONCATENATE("INSERT INTO system_parameters.business_fields(
        table_id, field_name, field_type, description)
        SELECT table_id, '",SUBSTITUTE(C8, " ", "_"),"','",D8,"', '",B8,"' FROM system_parameters.business_tables WHERE table_name='comment' ;")</f>
        <v>INSERT INTO system_parameters.business_fields(
        table_id, field_name, field_type, description)
        SELECT table_id, 'level','INT', 'Cấp độ của comment (e.g., 0 là comment gốc, 1+ là reply)' FROM system_parameters.business_tables WHERE table_name='comment' ;</v>
      </c>
    </row>
    <row r="9">
      <c r="E9" s="21"/>
    </row>
    <row r="10">
      <c r="E1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4.88"/>
    <col customWidth="1" min="5" max="5" width="51.75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74</v>
      </c>
    </row>
    <row r="3">
      <c r="A3" s="25">
        <v>1.0</v>
      </c>
      <c r="B3" s="26" t="s">
        <v>75</v>
      </c>
      <c r="C3" s="26" t="s">
        <v>75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table_name='industry' ;")</f>
        <v>INSERT INTO system_parameters.business_fields(
        table_id, field_name, field_type, description, is_primary_key)
        SELECT table_id, 'industry_id','SERIAL', 'industry id', true FROM system_parameters.business_tables WHERE table_name='industry' ;</v>
      </c>
    </row>
    <row r="4">
      <c r="A4" s="25">
        <f t="shared" ref="A4:A5" si="1">A3+1</f>
        <v>2</v>
      </c>
      <c r="B4" s="26" t="s">
        <v>76</v>
      </c>
      <c r="C4" s="26" t="s">
        <v>58</v>
      </c>
      <c r="D4" s="26" t="s">
        <v>59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table_name='industry' ;")</f>
        <v>INSERT INTO system_parameters.business_fields(
        table_id, field_name, field_type, description)
        SELECT table_id, 'name','VARCHAR(255)', 'Tên nghành cụ thể' FROM system_parameters.business_tables WHERE table_name='industry' ;</v>
      </c>
    </row>
    <row r="5">
      <c r="A5" s="25">
        <f t="shared" si="1"/>
        <v>3</v>
      </c>
      <c r="B5" s="26" t="s">
        <v>71</v>
      </c>
      <c r="C5" s="26" t="s">
        <v>70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a.table_name='industry' and b.table_name='sector' and b.table_id=c.table_id and c.is_primary_key=true;")</f>
        <v>INSERT INTO system_parameters.business_fields(
        table_id, field_name, field_type, description, is_foreign_key, referenced_table_id, referenced_field_id)
        SELECT a.table_id, 'sector_id','SERIAL', 'Tên nghành', true, b.table_id, c.field_id FROM system_parameters.business_tables a, system_parameters.business_tables b, system_parameters.business_fields c WHERE a.table_name='industry' and b.table_name='sector' and b.table_id=c.table_id and c.is_primary_key=true;</v>
      </c>
    </row>
    <row r="6">
      <c r="A6" s="25">
        <v>4.0</v>
      </c>
      <c r="B6" s="6" t="s">
        <v>77</v>
      </c>
      <c r="C6" s="6" t="s">
        <v>61</v>
      </c>
      <c r="D6" s="26" t="s">
        <v>62</v>
      </c>
      <c r="E6" s="12" t="str">
        <f>CONCATENATE("INSERT INTO system_parameters.business_fields(
        table_id, field_name, field_type, description)
        SELECT table_id, '",SUBSTITUTE(C6, " ", "_"),"','",D6,"', '",B6,"' FROM system_parameters.business_tables WHERE table_name='industry' ;")</f>
        <v>INSERT INTO system_parameters.business_fields(
        table_id, field_name, field_type, description)
        SELECT table_id, 'code','VARCHAR(50)', 'Mã nghành cụ thể' FROM system_parameters.business_tables WHERE table_name='industry' ;</v>
      </c>
    </row>
    <row r="7">
      <c r="E7" s="6" t="s">
        <v>78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8.63"/>
    <col customWidth="1" min="3" max="3" width="16.13"/>
    <col customWidth="1" min="5" max="5" width="53.5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79</v>
      </c>
    </row>
    <row r="3">
      <c r="A3" s="25">
        <v>1.0</v>
      </c>
      <c r="B3" s="26" t="s">
        <v>80</v>
      </c>
      <c r="C3" s="26" t="s">
        <v>80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table_name='company' ;")</f>
        <v>INSERT INTO system_parameters.business_fields(
        table_id, field_name, field_type, description, is_primary_key)
        SELECT table_id, 'company_id','SERIAL', 'company id', true FROM system_parameters.business_tables WHERE table_name='company' ;</v>
      </c>
    </row>
    <row r="4">
      <c r="A4" s="25">
        <f t="shared" ref="A4:A6" si="1">A3+1</f>
        <v>2</v>
      </c>
      <c r="B4" s="26" t="s">
        <v>81</v>
      </c>
      <c r="C4" s="26" t="s">
        <v>58</v>
      </c>
      <c r="D4" s="26" t="s">
        <v>59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table_name='company' ;")</f>
        <v>INSERT INTO system_parameters.business_fields(
        table_id, field_name, field_type, description)
        SELECT table_id, 'name','VARCHAR(255)', 'Tên tổ chức phát hành' FROM system_parameters.business_tables WHERE table_name='company' ;</v>
      </c>
    </row>
    <row r="5">
      <c r="A5" s="25">
        <f t="shared" si="1"/>
        <v>3</v>
      </c>
      <c r="B5" s="26" t="s">
        <v>76</v>
      </c>
      <c r="C5" s="26" t="s">
        <v>75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a.table_name='company' and b.table_name='industry' and b.table_id=c.table_id and c.is_primary_key=true"&amp;";")</f>
        <v>INSERT INTO system_parameters.business_fields(
        table_id, field_name, field_type, description, is_foreign_key, referenced_table_id, referenced_field_id)
        SELECT a.table_id, 'industry_id','SERIAL', 'Tên nghành cụ thể', true, b.table_id, c.field_id FROM system_parameters.business_tables a, system_parameters.business_tables b, system_parameters.business_fields c WHERE a.table_name='company' and b.table_name='industry' and b.table_id=c.table_id and c.is_primary_key=true;</v>
      </c>
    </row>
    <row r="6">
      <c r="A6" s="25">
        <f t="shared" si="1"/>
        <v>4</v>
      </c>
      <c r="B6" s="26" t="s">
        <v>66</v>
      </c>
      <c r="C6" s="26" t="s">
        <v>65</v>
      </c>
      <c r="D6" s="26" t="s">
        <v>56</v>
      </c>
      <c r="E6" s="12" t="str">
        <f>CONCATENATE("INSERT INTO system_parameters.business_fields(
        table_id, field_name, field_type, description, is_foreign_key, referenced_table_id, referenced_field_id)
        SELECT a.table_id, '",SUBSTITUTE(C6, " ", "_"),"','",D6,"', '",B6,"', true, b.table_id, c.field_id FROM system_parameters.business_tables a, system_parameters.business_tables b, system_parameters.business_fields c WHERE a.table_name='company' and b.table_name='country' and b.table_id=c.table_id and c.is_primary_key=true;")</f>
        <v>INSERT INTO system_parameters.business_fields(
        table_id, field_name, field_type, description, is_foreign_key, referenced_table_id, referenced_field_id)
        SELECT a.table_id, 'country_id','SERIAL', 'Tên quốc gia', true, b.table_id, c.field_id FROM system_parameters.business_tables a, system_parameters.business_tables b, system_parameters.business_fields c WHERE a.table_name='company' and b.table_name='country' and b.table_id=c.table_id and c.is_primary_key=true;</v>
      </c>
    </row>
    <row r="7">
      <c r="A7" s="25">
        <v>5.0</v>
      </c>
      <c r="B7" s="26" t="s">
        <v>82</v>
      </c>
      <c r="C7" s="26" t="s">
        <v>61</v>
      </c>
      <c r="D7" s="26" t="s">
        <v>62</v>
      </c>
      <c r="E7" s="12" t="str">
        <f>CONCATENATE("INSERT INTO system_parameters.business_fields(
        table_id, field_name, field_type, description)
        SELECT table_id, '",SUBSTITUTE(C7, " ", "_"),"','",D7,"', '",B7,"' FROM system_parameters.business_tables WHERE table_name='company' ;")</f>
        <v>INSERT INTO system_parameters.business_fields(
        table_id, field_name, field_type, description)
        SELECT table_id, 'code','VARCHAR(50)', 'Mã tổ chức phát hành' FROM system_parameters.business_tables WHERE table_name='company' ;</v>
      </c>
    </row>
    <row r="8">
      <c r="E8" s="6" t="s">
        <v>83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8.63"/>
    <col customWidth="1" min="3" max="3" width="16.63"/>
    <col customWidth="1" min="4" max="4" width="12.88"/>
    <col customWidth="1" min="5" max="5" width="46.75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84</v>
      </c>
    </row>
    <row r="3">
      <c r="A3" s="25">
        <v>1.0</v>
      </c>
      <c r="B3" s="26" t="s">
        <v>85</v>
      </c>
      <c r="C3" s="26" t="s">
        <v>85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table_name='stock' ;")</f>
        <v>INSERT INTO system_parameters.business_fields(
        table_id, field_name, field_type, description, is_primary_key)
        SELECT table_id, 'stock_id','SERIAL', 'stock_id', true FROM system_parameters.business_tables WHERE table_name='stock' ;</v>
      </c>
    </row>
    <row r="4">
      <c r="A4" s="25">
        <f t="shared" ref="A4:A7" si="1">A3+1</f>
        <v>2</v>
      </c>
      <c r="B4" s="26" t="s">
        <v>86</v>
      </c>
      <c r="C4" s="26" t="s">
        <v>61</v>
      </c>
      <c r="D4" s="26" t="s">
        <v>87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table_name='stock' ;")</f>
        <v>INSERT INTO system_parameters.business_fields(
        table_id, field_name, field_type, description)
        SELECT table_id, 'code','VARCHAR(10)', 'Mã chứng khoán' FROM system_parameters.business_tables WHERE table_name='stock' ;</v>
      </c>
    </row>
    <row r="5">
      <c r="A5" s="25">
        <f t="shared" si="1"/>
        <v>3</v>
      </c>
      <c r="B5" s="26" t="s">
        <v>88</v>
      </c>
      <c r="C5" s="26" t="s">
        <v>89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a.table_name='stock' and b.table_name='company' and b.table_id=c.table_id and c.is_primary_key=true;")</f>
        <v>INSERT INTO system_parameters.business_fields(
        table_id, field_name, field_type, description, is_foreign_key, referenced_table_id, referenced_field_id)
        SELECT a.table_id, 'company_id','SERIAL', 'Tên công ty', true, b.table_id, c.field_id FROM system_parameters.business_tables a, system_parameters.business_tables b, system_parameters.business_fields c WHERE a.table_name='stock' and b.table_name='company' and b.table_id=c.table_id and c.is_primary_key=true;</v>
      </c>
    </row>
    <row r="6">
      <c r="A6" s="25">
        <f t="shared" si="1"/>
        <v>4</v>
      </c>
      <c r="B6" s="26" t="s">
        <v>90</v>
      </c>
      <c r="C6" s="26" t="s">
        <v>91</v>
      </c>
      <c r="D6" s="26" t="s">
        <v>92</v>
      </c>
      <c r="E6" s="12" t="str">
        <f t="shared" ref="E6:E7" si="2">CONCATENATE("INSERT INTO system_parameters.business_fields(
        table_id, field_name, field_type, description)
        SELECT table_id, '",SUBSTITUTE(C6, " ", "_"),"','",D6,"', '",B6,"' FROM system_parameters.business_tables WHERE table_name='stock' ;")</f>
        <v>INSERT INTO system_parameters.business_fields(
        table_id, field_name, field_type, description)
        SELECT table_id, 'listing_date','DATE', 'Ngày niêm yết' FROM system_parameters.business_tables WHERE table_name='stock' ;</v>
      </c>
    </row>
    <row r="7">
      <c r="A7" s="25">
        <f t="shared" si="1"/>
        <v>5</v>
      </c>
      <c r="B7" s="26" t="s">
        <v>93</v>
      </c>
      <c r="C7" s="26" t="s">
        <v>94</v>
      </c>
      <c r="D7" s="26" t="s">
        <v>95</v>
      </c>
      <c r="E7" s="12" t="str">
        <f t="shared" si="2"/>
        <v>INSERT INTO system_parameters.business_fields(
        table_id, field_name, field_type, description)
        SELECT table_id, 'outstanding_shares','BIGINT', 'Cổ phiếu lưu hành' FROM system_parameters.business_tables WHERE table_name='stock' ;</v>
      </c>
    </row>
    <row r="8">
      <c r="A8" s="25">
        <v>6.0</v>
      </c>
      <c r="B8" s="26" t="s">
        <v>57</v>
      </c>
      <c r="C8" s="26" t="s">
        <v>55</v>
      </c>
      <c r="D8" s="26" t="s">
        <v>56</v>
      </c>
      <c r="E8" s="12" t="str">
        <f>CONCATENATE("INSERT INTO system_parameters.business_fields(
        table_id, field_name, field_type, description, is_foreign_key, referenced_table_id, referenced_field_id)
        SELECT a.table_id, '",SUBSTITUTE(C8, " ", "_"),"','",D8,"', '",B8,"', true, b.table_id, c.field_id FROM system_parameters.business_tables a, system_parameters.business_tables b, system_parameters.business_fields c WHERE a.table_name='stock' and b.table_name='exchange' and b.table_id=c.table_id and c.is_primary_key=true;")</f>
        <v>INSERT INTO system_parameters.business_fields(
        table_id, field_name, field_type, description, is_foreign_key, referenced_table_id, referenced_field_id)
        SELECT a.table_id, 'exchange_id','SERIAL', 'Tên sàn giao dịch', true, b.table_id, c.field_id FROM system_parameters.business_tables a, system_parameters.business_tables b, system_parameters.business_fields c WHERE a.table_name='stock' and b.table_name='exchange' and b.table_id=c.table_id and c.is_primary_key=true;</v>
      </c>
    </row>
    <row r="9">
      <c r="E9" s="21" t="s">
        <v>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26.0"/>
    <col customWidth="1" min="3" max="3" width="12.63"/>
    <col customWidth="1" min="4" max="4" width="55.63"/>
    <col customWidth="1" min="5" max="5" width="47.5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97</v>
      </c>
    </row>
    <row r="3">
      <c r="A3" s="25">
        <f>1</f>
        <v>1</v>
      </c>
      <c r="B3" s="26" t="s">
        <v>98</v>
      </c>
      <c r="C3" s="26" t="s">
        <v>98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table_name='user' ;")</f>
        <v>INSERT INTO system_parameters.business_fields(
        table_id, field_name, field_type, description, is_primary_key)
        SELECT table_id, 'user_id','SERIAL', 'user_id', true FROM system_parameters.business_tables WHERE table_name='user' ;</v>
      </c>
    </row>
    <row r="4">
      <c r="A4" s="25">
        <f t="shared" ref="A4:A12" si="1">A3+1</f>
        <v>2</v>
      </c>
      <c r="B4" s="6" t="s">
        <v>99</v>
      </c>
      <c r="C4" s="6" t="s">
        <v>100</v>
      </c>
      <c r="D4" s="26" t="s">
        <v>101</v>
      </c>
      <c r="E4" s="12" t="str">
        <f t="shared" ref="E4:E12" si="2">CONCATENATE("INSERT INTO system_parameters.business_fields(
        table_id, field_name, field_type, description)
        SELECT table_id, '",SUBSTITUTE(C4, " ", "_"),"','",D4,"', '",B4,"' FROM system_parameters.business_tables WHERE table_name='user' ;")</f>
        <v>INSERT INTO system_parameters.business_fields(
        table_id, field_name, field_type, description)
        SELECT table_id, 'user_type','VARCHAR(20)', 'Loại người dùng' FROM system_parameters.business_tables WHERE table_name='user' ;</v>
      </c>
    </row>
    <row r="5">
      <c r="A5" s="25">
        <f t="shared" si="1"/>
        <v>3</v>
      </c>
      <c r="B5" s="26" t="s">
        <v>102</v>
      </c>
      <c r="C5" s="26" t="s">
        <v>103</v>
      </c>
      <c r="D5" s="26" t="s">
        <v>104</v>
      </c>
      <c r="E5" s="12" t="str">
        <f t="shared" si="2"/>
        <v>INSERT INTO system_parameters.business_fields(
        table_id, field_name, field_type, description)
        SELECT table_id, 'experience','TEXT', 'Kinh nghiệm của leader' FROM system_parameters.business_tables WHERE table_name='user' ;</v>
      </c>
    </row>
    <row r="6">
      <c r="A6" s="25">
        <f t="shared" si="1"/>
        <v>4</v>
      </c>
      <c r="B6" s="26" t="s">
        <v>105</v>
      </c>
      <c r="C6" s="26" t="s">
        <v>106</v>
      </c>
      <c r="D6" s="26" t="s">
        <v>104</v>
      </c>
      <c r="E6" s="12" t="str">
        <f t="shared" si="2"/>
        <v>INSERT INTO system_parameters.business_fields(
        table_id, field_name, field_type, description)
        SELECT table_id, 'investment_strategy','TEXT', 'Chiến lược đầu tư leader' FROM system_parameters.business_tables WHERE table_name='user' ;</v>
      </c>
    </row>
    <row r="7">
      <c r="A7" s="25">
        <f t="shared" si="1"/>
        <v>5</v>
      </c>
      <c r="B7" s="26" t="s">
        <v>107</v>
      </c>
      <c r="C7" s="26" t="s">
        <v>108</v>
      </c>
      <c r="D7" s="26" t="s">
        <v>109</v>
      </c>
      <c r="E7" s="12" t="str">
        <f t="shared" si="2"/>
        <v>INSERT INTO system_parameters.business_fields(
        table_id, field_name, field_type, description)
        SELECT table_id, 'capital_scale','NUMERIC(15, 2)', 'Quy mô vốn đầu tư leader' FROM system_parameters.business_tables WHERE table_name='user' ;</v>
      </c>
    </row>
    <row r="8">
      <c r="A8" s="25">
        <f t="shared" si="1"/>
        <v>6</v>
      </c>
      <c r="B8" s="26" t="s">
        <v>110</v>
      </c>
      <c r="C8" s="26" t="s">
        <v>111</v>
      </c>
      <c r="D8" s="26" t="s">
        <v>104</v>
      </c>
      <c r="E8" s="12" t="str">
        <f t="shared" si="2"/>
        <v>INSERT INTO system_parameters.business_fields(
        table_id, field_name, field_type, description)
        SELECT table_id, 'ethical_commitment','TEXT', 'Cam kết đạo đức nghề nghiệp leader' FROM system_parameters.business_tables WHERE table_name='user' ;</v>
      </c>
    </row>
    <row r="9">
      <c r="A9" s="25">
        <f t="shared" si="1"/>
        <v>7</v>
      </c>
      <c r="B9" s="26" t="s">
        <v>112</v>
      </c>
      <c r="C9" s="26" t="s">
        <v>113</v>
      </c>
      <c r="D9" s="26" t="s">
        <v>62</v>
      </c>
      <c r="E9" s="12" t="str">
        <f t="shared" si="2"/>
        <v>INSERT INTO system_parameters.business_fields(
        table_id, field_name, field_type, description)
        SELECT table_id, 'risk_profile','VARCHAR(50)', 'Đánh giá độ rủi ro của follower' FROM system_parameters.business_tables WHERE table_name='user' ;</v>
      </c>
    </row>
    <row r="10">
      <c r="A10" s="25">
        <f t="shared" si="1"/>
        <v>8</v>
      </c>
      <c r="B10" s="26" t="s">
        <v>114</v>
      </c>
      <c r="C10" s="26" t="s">
        <v>115</v>
      </c>
      <c r="D10" s="26" t="s">
        <v>109</v>
      </c>
      <c r="E10" s="12" t="str">
        <f t="shared" si="2"/>
        <v>INSERT INTO system_parameters.business_fields(
        table_id, field_name, field_type, description)
        SELECT table_id, 'investment_budget','NUMERIC(15, 2)', 'Ngân sách đầu tư follower' FROM system_parameters.business_tables WHERE table_name='user' ;</v>
      </c>
    </row>
    <row r="11">
      <c r="A11" s="25">
        <f t="shared" si="1"/>
        <v>9</v>
      </c>
      <c r="B11" s="6" t="s">
        <v>116</v>
      </c>
      <c r="C11" s="6" t="s">
        <v>117</v>
      </c>
      <c r="D11" s="26" t="s">
        <v>118</v>
      </c>
      <c r="E11" s="12" t="str">
        <f t="shared" si="2"/>
        <v>INSERT INTO system_parameters.business_fields(
        table_id, field_name, field_type, description)
        SELECT table_id, 'unpaid_fee','NUMERIC(15, 0)', 'Số phí còn nợ' FROM system_parameters.business_tables WHERE table_name='user' ;</v>
      </c>
    </row>
    <row r="12">
      <c r="A12" s="25">
        <f t="shared" si="1"/>
        <v>10</v>
      </c>
      <c r="B12" s="21" t="s">
        <v>119</v>
      </c>
      <c r="C12" s="6" t="s">
        <v>120</v>
      </c>
      <c r="D12" s="6" t="s">
        <v>121</v>
      </c>
      <c r="E12" s="12" t="str">
        <f t="shared" si="2"/>
        <v>INSERT INTO system_parameters.business_fields(
        table_id, field_name, field_type, description)
        SELECT table_id, 'status','INT', 'Trạng thái tài khoản(0: bình thường, 1: nhóm nợ 30 ngày, 2: nhóm nợ 90 ngày, 3: nhóm nợ 180 ngày' FROM system_parameters.business_tables WHERE table_name='user' ;</v>
      </c>
    </row>
    <row r="13">
      <c r="A13" s="2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31.75"/>
    <col customWidth="1" min="3" max="3" width="13.5"/>
    <col customWidth="1" min="5" max="5" width="70.25"/>
  </cols>
  <sheetData>
    <row r="1">
      <c r="A1" s="22" t="s">
        <v>0</v>
      </c>
      <c r="B1" s="22" t="s">
        <v>47</v>
      </c>
      <c r="C1" s="23" t="s">
        <v>48</v>
      </c>
      <c r="D1" s="23" t="s">
        <v>49</v>
      </c>
      <c r="E1" s="24" t="s">
        <v>50</v>
      </c>
    </row>
    <row r="2">
      <c r="A2" s="25"/>
      <c r="B2" s="26"/>
      <c r="C2" s="26"/>
      <c r="D2" s="26"/>
      <c r="E2" s="21" t="s">
        <v>122</v>
      </c>
    </row>
    <row r="3">
      <c r="A3" s="25">
        <v>1.0</v>
      </c>
      <c r="B3" s="26" t="s">
        <v>123</v>
      </c>
      <c r="C3" s="26" t="s">
        <v>123</v>
      </c>
      <c r="D3" s="26" t="s">
        <v>56</v>
      </c>
      <c r="E3" s="21" t="str">
        <f>CONCATENATE("INSERT INTO system_parameters.business_fields(
        table_id, field_name, field_type, description, is_primary_key)
        SELECT table_id, '",SUBSTITUTE(C3, " ", "_"),"','",D3,"', '",B3,"', true FROM system_parameters.business_tables WHERE table_name='contract' ;")</f>
        <v>INSERT INTO system_parameters.business_fields(
        table_id, field_name, field_type, description, is_primary_key)
        SELECT table_id, 'contract_id','SERIAL', 'contract_id', true FROM system_parameters.business_tables WHERE table_name='contract' ;</v>
      </c>
    </row>
    <row r="4">
      <c r="A4" s="25">
        <f t="shared" ref="A4:A12" si="1">A3+1</f>
        <v>2</v>
      </c>
      <c r="B4" s="26" t="s">
        <v>124</v>
      </c>
      <c r="C4" s="26" t="s">
        <v>125</v>
      </c>
      <c r="D4" s="26" t="s">
        <v>62</v>
      </c>
      <c r="E4" s="12" t="str">
        <f>CONCATENATE("INSERT INTO system_parameters.business_fields(
        table_id, field_name, field_type, description)
        SELECT table_id, '",SUBSTITUTE(C4, " ", "_"),"','",D4,"', '",B4,"' FROM system_parameters.business_tables WHERE table_name='contract' ;")</f>
        <v>INSERT INTO system_parameters.business_fields(
        table_id, field_name, field_type, description)
        SELECT table_id, 'contract_number','VARCHAR(50)', 'Số hợp đồng' FROM system_parameters.business_tables WHERE table_name='contract' ;</v>
      </c>
    </row>
    <row r="5">
      <c r="A5" s="25">
        <f t="shared" si="1"/>
        <v>3</v>
      </c>
      <c r="B5" s="26" t="s">
        <v>126</v>
      </c>
      <c r="C5" s="26" t="s">
        <v>98</v>
      </c>
      <c r="D5" s="26" t="s">
        <v>56</v>
      </c>
      <c r="E5" s="12" t="str">
        <f>CONCATENATE("INSERT INTO system_parameters.business_fields(
        table_id, field_name, field_type, description, is_foreign_key, referenced_table_id, referenced_field_id)
        SELECT a.table_id, '",SUBSTITUTE(C5, " ", "_"),"','",D5,"', '",B5,"', true, b.table_id, c.field_id FROM system_parameters.business_tables a, system_parameters.business_tables b, system_parameters.business_fields c WHERE a.table_name='contract' and b.table_name='user' and b.table_id=c.table_id and c.is_primary_key=true;")</f>
        <v>INSERT INTO system_parameters.business_fields(
        table_id, field_name, field_type, description, is_foreign_key, referenced_table_id, referenced_field_id)
        SELECT a.table_id, 'user_id','SERIAL', 'Tên Leader/Follower', true, b.table_id, c.field_id FROM system_parameters.business_tables a, system_parameters.business_tables b, system_parameters.business_fields c WHERE a.table_name='contract' and b.table_name='user' and b.table_id=c.table_id and c.is_primary_key=true;</v>
      </c>
    </row>
    <row r="6">
      <c r="A6" s="25">
        <f t="shared" si="1"/>
        <v>4</v>
      </c>
      <c r="B6" s="26" t="s">
        <v>127</v>
      </c>
      <c r="C6" s="26" t="s">
        <v>128</v>
      </c>
      <c r="D6" s="26" t="s">
        <v>59</v>
      </c>
      <c r="E6" s="12" t="str">
        <f t="shared" ref="E6:E12" si="2">CONCATENATE("INSERT INTO system_parameters.business_fields(
        table_id, field_name, field_type, description)
        SELECT table_id, '",SUBSTITUTE(C6, " ", "_"),"','",D6,"', '",B6,"' FROM system_parameters.business_tables WHERE table_name='contract' ;")</f>
        <v>INSERT INTO system_parameters.business_fields(
        table_id, field_name, field_type, description)
        SELECT table_id, 'contract_title','VARCHAR(255)', 'Tên hợp đồng' FROM system_parameters.business_tables WHERE table_name='contract' ;</v>
      </c>
    </row>
    <row r="7">
      <c r="A7" s="25">
        <f t="shared" si="1"/>
        <v>5</v>
      </c>
      <c r="B7" s="26" t="s">
        <v>129</v>
      </c>
      <c r="C7" s="26" t="s">
        <v>130</v>
      </c>
      <c r="D7" s="26" t="s">
        <v>104</v>
      </c>
      <c r="E7" s="12" t="str">
        <f t="shared" si="2"/>
        <v>INSERT INTO system_parameters.business_fields(
        table_id, field_name, field_type, description)
        SELECT table_id, 'contract_body','TEXT', 'Nội dung hợp đồng' FROM system_parameters.business_tables WHERE table_name='contract' ;</v>
      </c>
    </row>
    <row r="8">
      <c r="A8" s="25">
        <f t="shared" si="1"/>
        <v>6</v>
      </c>
      <c r="B8" s="26" t="s">
        <v>131</v>
      </c>
      <c r="C8" s="26" t="s">
        <v>120</v>
      </c>
      <c r="D8" s="26" t="s">
        <v>101</v>
      </c>
      <c r="E8" s="12" t="str">
        <f t="shared" si="2"/>
        <v>INSERT INTO system_parameters.business_fields(
        table_id, field_name, field_type, description)
        SELECT table_id, 'status','VARCHAR(20)', 'Trạng thái (VD: Draft, Signed, Cancelled).' FROM system_parameters.business_tables WHERE table_name='contract' ;</v>
      </c>
    </row>
    <row r="9">
      <c r="A9" s="25">
        <f t="shared" si="1"/>
        <v>7</v>
      </c>
      <c r="B9" s="26" t="s">
        <v>132</v>
      </c>
      <c r="C9" s="26" t="s">
        <v>133</v>
      </c>
      <c r="D9" s="26" t="s">
        <v>134</v>
      </c>
      <c r="E9" s="12" t="str">
        <f t="shared" si="2"/>
        <v>INSERT INTO system_parameters.business_fields(
        table_id, field_name, field_type, description)
        SELECT table_id, 'created_at','TIMESTAMP', 'Ngày tạo hợp đồng' FROM system_parameters.business_tables WHERE table_name='contract' ;</v>
      </c>
    </row>
    <row r="10">
      <c r="A10" s="25">
        <f t="shared" si="1"/>
        <v>8</v>
      </c>
      <c r="B10" s="26" t="s">
        <v>135</v>
      </c>
      <c r="C10" s="26" t="s">
        <v>136</v>
      </c>
      <c r="D10" s="26" t="s">
        <v>134</v>
      </c>
      <c r="E10" s="12" t="str">
        <f t="shared" si="2"/>
        <v>INSERT INTO system_parameters.business_fields(
        table_id, field_name, field_type, description)
        SELECT table_id, 'signed_at','TIMESTAMP', 'Ngày ký hợp đồng' FROM system_parameters.business_tables WHERE table_name='contract' ;</v>
      </c>
    </row>
    <row r="11">
      <c r="A11" s="25">
        <f t="shared" si="1"/>
        <v>9</v>
      </c>
      <c r="B11" s="26" t="s">
        <v>137</v>
      </c>
      <c r="C11" s="26" t="s">
        <v>138</v>
      </c>
      <c r="D11" s="26" t="s">
        <v>139</v>
      </c>
      <c r="E11" s="12" t="str">
        <f t="shared" si="2"/>
        <v>INSERT INTO system_parameters.business_fields(
        table_id, field_name, field_type, description)
        SELECT table_id, 'signature_data','JSONB', 'Dữ liệu chữ ký số (VD: public key, hash)' FROM system_parameters.business_tables WHERE table_name='contract' ;</v>
      </c>
    </row>
    <row r="12">
      <c r="A12" s="25">
        <f t="shared" si="1"/>
        <v>10</v>
      </c>
      <c r="B12" s="6" t="s">
        <v>140</v>
      </c>
      <c r="C12" s="6" t="s">
        <v>141</v>
      </c>
      <c r="D12" s="6" t="s">
        <v>121</v>
      </c>
      <c r="E12" s="12" t="str">
        <f t="shared" si="2"/>
        <v>INSERT INTO system_parameters.business_fields(
        table_id, field_name, field_type, description)
        SELECT table_id, 'type','INT', 'Loại hợp đồng (0: leader; 1: follower)' FROM system_parameters.business_tables WHERE table_name='contract' ;</v>
      </c>
    </row>
    <row r="13">
      <c r="E13" s="21" t="s">
        <v>142</v>
      </c>
    </row>
  </sheetData>
  <drawing r:id="rId1"/>
</worksheet>
</file>