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22980" windowHeight="8496"/>
  </bookViews>
  <sheets>
    <sheet name="Kế hoạch từ khóa" sheetId="1" r:id="rId1"/>
    <sheet name="Ước tính lượng trung cập" sheetId="2" r:id="rId2"/>
    <sheet name="Sản phẩm phễu từng danh mục" sheetId="3" r:id="rId3"/>
    <sheet name="Kẹo dâu tằm" sheetId="4" r:id="rId4"/>
    <sheet name="Khô gà lá chanh" sheetId="5" r:id="rId5"/>
    <sheet name="Khô heo cháy tỏi" sheetId="6" r:id="rId6"/>
    <sheet name="Rong Biển Cháy Tỏi" sheetId="7" r:id="rId7"/>
    <sheet name="Da Heo Tỏi Ớt" sheetId="8" r:id="rId8"/>
  </sheets>
  <calcPr calcId="145621"/>
</workbook>
</file>

<file path=xl/calcChain.xml><?xml version="1.0" encoding="utf-8"?>
<calcChain xmlns="http://schemas.openxmlformats.org/spreadsheetml/2006/main">
  <c r="H42" i="1" l="1"/>
  <c r="H51" i="1"/>
  <c r="H52" i="1"/>
  <c r="F2" i="1"/>
  <c r="H50" i="1"/>
  <c r="H6" i="1"/>
  <c r="H7" i="1"/>
  <c r="H21" i="1"/>
  <c r="H23" i="1"/>
  <c r="H13" i="1"/>
  <c r="H24" i="1"/>
  <c r="H27" i="1"/>
  <c r="H32" i="1"/>
  <c r="H18" i="1"/>
  <c r="H14" i="1"/>
  <c r="H38" i="1"/>
  <c r="H33" i="1"/>
  <c r="H29" i="1"/>
  <c r="H11" i="1"/>
  <c r="H4" i="1"/>
  <c r="H9" i="1"/>
  <c r="H30" i="1"/>
  <c r="H31" i="1"/>
  <c r="H36" i="1"/>
  <c r="H34" i="1"/>
  <c r="H5" i="1"/>
  <c r="H16" i="1"/>
  <c r="H20" i="1"/>
  <c r="H8" i="1"/>
  <c r="H19" i="1"/>
  <c r="H22" i="1"/>
  <c r="H25" i="1"/>
  <c r="H43" i="1"/>
  <c r="H37" i="1"/>
  <c r="H28" i="1"/>
  <c r="H26" i="1"/>
  <c r="H10" i="1"/>
  <c r="H39" i="1"/>
  <c r="H35" i="1"/>
  <c r="H47" i="1"/>
  <c r="H12" i="1"/>
  <c r="H40" i="1"/>
  <c r="H41" i="1"/>
  <c r="H15" i="1"/>
  <c r="H44" i="1"/>
  <c r="H49" i="1"/>
  <c r="H45" i="1"/>
  <c r="H3" i="1"/>
  <c r="H17" i="1"/>
  <c r="H46" i="1"/>
  <c r="H48" i="1"/>
  <c r="H2" i="1"/>
  <c r="J9" i="8" l="1"/>
  <c r="J8" i="8"/>
  <c r="J7" i="8"/>
  <c r="J6" i="8"/>
  <c r="J5" i="8"/>
  <c r="J4" i="8"/>
  <c r="J3" i="8"/>
  <c r="J2" i="8"/>
  <c r="J2" i="7"/>
  <c r="J9" i="7"/>
  <c r="J8" i="7"/>
  <c r="J7" i="7"/>
  <c r="J6" i="7"/>
  <c r="J5" i="7"/>
  <c r="J4" i="7"/>
  <c r="J3" i="7"/>
  <c r="I12" i="4"/>
  <c r="I11" i="4"/>
  <c r="I10" i="4"/>
  <c r="I9" i="4"/>
  <c r="I8" i="4"/>
  <c r="J11" i="6" l="1"/>
  <c r="J12" i="6"/>
  <c r="J13" i="6"/>
  <c r="J14" i="6"/>
  <c r="J15" i="6"/>
  <c r="J16" i="6"/>
  <c r="J17" i="6"/>
  <c r="J18" i="6"/>
  <c r="J10" i="6"/>
  <c r="J9" i="6"/>
  <c r="J8" i="6"/>
  <c r="J7" i="6"/>
  <c r="J6" i="6"/>
  <c r="J5" i="6"/>
  <c r="J4" i="6"/>
  <c r="J3" i="6"/>
  <c r="G10" i="5"/>
  <c r="J10" i="5" s="1"/>
  <c r="G11" i="5"/>
  <c r="J11" i="5" s="1"/>
  <c r="G12" i="5"/>
  <c r="J12" i="5" s="1"/>
  <c r="G13" i="5"/>
  <c r="G14" i="5"/>
  <c r="G9" i="5"/>
  <c r="J9" i="5" s="1"/>
  <c r="J13" i="5"/>
  <c r="J14" i="5"/>
  <c r="J8" i="5"/>
  <c r="J7" i="5"/>
  <c r="J6" i="5"/>
  <c r="J5" i="5"/>
  <c r="J4" i="5"/>
  <c r="J3" i="5"/>
  <c r="I4" i="4"/>
  <c r="I5" i="4"/>
  <c r="I6" i="4"/>
  <c r="I7" i="4"/>
  <c r="I3" i="4"/>
  <c r="C2" i="2" l="1"/>
  <c r="P27" i="1" l="1"/>
  <c r="H2" i="2" l="1"/>
  <c r="H3" i="2"/>
  <c r="H4" i="2"/>
  <c r="G3" i="2"/>
  <c r="G4" i="2"/>
  <c r="G2" i="2"/>
  <c r="E2" i="2"/>
  <c r="E3" i="2"/>
  <c r="E4" i="2"/>
  <c r="C4" i="2"/>
  <c r="D4" i="2" s="1"/>
  <c r="C3" i="2"/>
  <c r="B4" i="2"/>
  <c r="B3" i="2"/>
  <c r="D3" i="2" l="1"/>
  <c r="F3" i="2" s="1"/>
  <c r="J3" i="2" s="1"/>
  <c r="F4" i="2"/>
  <c r="D2" i="2"/>
  <c r="F2" i="2" s="1"/>
  <c r="J4" i="2" l="1"/>
  <c r="I4" i="2"/>
  <c r="I3" i="2"/>
  <c r="J2" i="2"/>
  <c r="I2" i="2"/>
  <c r="P14" i="1"/>
  <c r="P48" i="1" l="1"/>
  <c r="P11" i="1" l="1"/>
  <c r="P34" i="1"/>
  <c r="P12" i="1"/>
  <c r="P46" i="1"/>
  <c r="P24" i="1"/>
  <c r="P21" i="1"/>
  <c r="P3" i="1"/>
  <c r="P41" i="1"/>
  <c r="P23" i="1"/>
  <c r="P6" i="1"/>
  <c r="P38" i="1"/>
  <c r="P30" i="1"/>
  <c r="P44" i="1"/>
  <c r="P13" i="1"/>
  <c r="P28" i="1"/>
  <c r="P47" i="1"/>
  <c r="P49" i="1"/>
  <c r="P16" i="1"/>
  <c r="P4" i="1"/>
  <c r="P9" i="1"/>
  <c r="P43" i="1"/>
  <c r="P29" i="1"/>
  <c r="P35" i="1"/>
  <c r="P2" i="1"/>
  <c r="P7" i="1"/>
  <c r="P31" i="1"/>
  <c r="P32" i="1"/>
  <c r="P42" i="1"/>
  <c r="P20" i="1"/>
  <c r="P40" i="1"/>
  <c r="P25" i="1"/>
  <c r="P33" i="1"/>
  <c r="P39" i="1"/>
  <c r="P18" i="1"/>
  <c r="P37" i="1"/>
  <c r="P36" i="1"/>
  <c r="P26" i="1"/>
  <c r="P8" i="1"/>
  <c r="P5" i="1"/>
  <c r="P10" i="1"/>
  <c r="P19" i="1"/>
  <c r="P22" i="1"/>
  <c r="P45" i="1"/>
  <c r="P15" i="1"/>
  <c r="P17" i="1"/>
</calcChain>
</file>

<file path=xl/sharedStrings.xml><?xml version="1.0" encoding="utf-8"?>
<sst xmlns="http://schemas.openxmlformats.org/spreadsheetml/2006/main" count="543" uniqueCount="354">
  <si>
    <t>STT</t>
  </si>
  <si>
    <t>Sản phẩm</t>
  </si>
  <si>
    <t>Bánh đồng tiền hạt điều - 300G - Hũ Pet 700ml</t>
  </si>
  <si>
    <t>Bánh Đồng Tiền Hạt Điều Mix 3 V - 300g Hu PET 700ml</t>
  </si>
  <si>
    <t>Banh Gấu Mix 3 vị 420g - Hu PE 930m Hủ PET )</t>
  </si>
  <si>
    <t>Bánh Tại Heo Mix 2 vị 330g Hũ PE 930ml ( HU PET )</t>
  </si>
  <si>
    <t>Chè Dưỡng Nhan - 400gr - Gối ( Hủ PET )</t>
  </si>
  <si>
    <t>Me Cam Thảo - 500g Hú PE 700ml ( Hú PET )</t>
  </si>
  <si>
    <t>Me Lào Muối Tôm - 500g - Hủ Nhựa V130 (Hũ PET )</t>
  </si>
  <si>
    <t>Rong Biển cháy tỏi - 150gr - Hủ PET 930ml</t>
  </si>
  <si>
    <t>Da Heo Mắm Hành- 160gr - Hũ PET 930ml</t>
  </si>
  <si>
    <t>Da Heo Tỏi Ớt - 160gr - Hủ PET 930ml</t>
  </si>
  <si>
    <t>Nho Raisins - 425gr - Lon ( Hu PET)</t>
  </si>
  <si>
    <t>Chùm Ruột Chanh Muối - 500gr - Hũ PET 700ml Hũ PET</t>
  </si>
  <si>
    <t>Cơm Cháy Lắc Khô Gà - 300g - Hũ PET 930ml</t>
  </si>
  <si>
    <t>Khoai Môn Sấy  - 300g - Hủ PET 930ml</t>
  </si>
  <si>
    <t>Khoai Tím Sợi Sấy XK - 300g Hũ PET  930ml</t>
  </si>
  <si>
    <t>Khoai Vàng Sợi Sấy XK - 300g Hũ PET - 930ml ( Hủ PET</t>
  </si>
  <si>
    <t>Chuối Sứ Sấy XK - 300g - Hủ PET 930ml</t>
  </si>
  <si>
    <t>Mít Thái Sấy Giòn - 200G - Hũ PET 930ml</t>
  </si>
  <si>
    <t>Khô Bò Miếng - 300g - Hu PET 330ml ( Hủ PET)</t>
  </si>
  <si>
    <t>Khô Bò Que - 300g - Hủ PET 930ml Hũ PET</t>
  </si>
  <si>
    <t>khô Bò Sợi Dài Lá Chanh - 300g - Hủ PET 700ml ( HU PET )</t>
  </si>
  <si>
    <t>Khô Cá Thiều Que - 200g - Hủ PET 700ml ( Hu PET )</t>
  </si>
  <si>
    <t>Khô Gà Lá Chanh - 300g - Hủ PET 330ml</t>
  </si>
  <si>
    <t>Khô Heo Cháy Tỏi - 300g Hũ PET 930ml</t>
  </si>
  <si>
    <t>Mực Cán Tẩm Vị- 200g Hủ PET 930ml</t>
  </si>
  <si>
    <t>Mực sợi hấp nước Dừa 300g Hũ PET 930 ml ( Hu PET )</t>
  </si>
  <si>
    <t>Mực Xé Tẩm Vi - 250g - Hu PET 930ml ( Hu PET</t>
  </si>
  <si>
    <t>Chà Bông Xù 300g Hũ PET 930ml ( Hũ PET )</t>
  </si>
  <si>
    <t>Keo Bi Trái Cây - 500g -HŨ PET 540m ( HU PET ) Kẹo</t>
  </si>
  <si>
    <t>Kẹo Bông Gòn 250g - Hů PET 930ml ( HŨ PET )</t>
  </si>
  <si>
    <t>Kẹo Dâu Tây - 400 gram - Hũ PET 540ml ( Hũ PET)</t>
  </si>
  <si>
    <t>Kẹo Dẻo Trái Cây Mix - 400 gram - Hu PET 540ml ( Hủ PET</t>
  </si>
  <si>
    <t>Kẹo Me Cay - 400 gram -Hũ PET 540ml ( Hũ PET )</t>
  </si>
  <si>
    <t>Keo Sỏi Đá Socola - 500g Hũ PET 700ml</t>
  </si>
  <si>
    <t>Hạt  Điều Rang Tỏi Ớt - 500g - Hũ PET 930ml ( Hũ PET )</t>
  </si>
  <si>
    <t>Hạnh nhân Rang Bơ 500g Hũ PET 930ml</t>
  </si>
  <si>
    <t>Hạt Macca Tây Nguyên - 500g - Hũ PET 330ml HU PET )</t>
  </si>
  <si>
    <t>Hạt Óc Chó ( Mỹ) - 300g - HÚ PET 930ml ( Hu PET ) 330ml</t>
  </si>
  <si>
    <t>Đậu Hà Lan Mix 5 Vị - 450g - Hu PET HU PET )</t>
  </si>
  <si>
    <t>Đậu Hà Lan Tỏi Ớt - 450g - Hủ PET 9300ml Hủ PET )</t>
  </si>
  <si>
    <t>Số Lượng</t>
  </si>
  <si>
    <t>Giá</t>
  </si>
  <si>
    <t>Thành phần</t>
  </si>
  <si>
    <t>Bột mì, đường, đường nha, sữa, socola, baking Soda, muối ăn...</t>
  </si>
  <si>
    <t>Bột mì, bơ nhạt, đường bột, trứng gà, sữa tưởi, vani</t>
  </si>
  <si>
    <t>Bột mì, nước cốt dừa, lòng đỏ trứng gà, bột cacao, muối, đường, bơ lạt ..</t>
  </si>
  <si>
    <t>Bột mì, bột nở, trứng, dầu ăn, đường, nước</t>
  </si>
  <si>
    <t>Me chín,  gừng, muối bột, đường, bột nếp, cam thảo</t>
  </si>
  <si>
    <t>Me chín, đường, muối, ớt</t>
  </si>
  <si>
    <t>Rong biển, tỏi băm, muối tôm, đường trắng, dầu ăn, ớt băm</t>
  </si>
  <si>
    <t>Da heo, tỏi, ớt, nước mắm, hành lá, muối, bột ngọt vừa đủ</t>
  </si>
  <si>
    <t>Da heo, tỏi, ớt, nước mắm, ớt, muối, bột ngọt vừa đủ</t>
  </si>
  <si>
    <t>Chùm ruột, đường, bột ớt, muối, nước cốt chanh</t>
  </si>
  <si>
    <t>Gạo nếp, dầu ăn, chà bông, khô gà, đường, nước mắm, hành lá, ớt bột</t>
  </si>
  <si>
    <t>Khoai lang, dầu ăn, bột ngô, muối ăn, đường</t>
  </si>
  <si>
    <t>Khoai môn dầu ăn, bột ngô, muối ăn,đường</t>
  </si>
  <si>
    <t>Khoai lang tím dầu ăn, bột ngô, muối ăn,đường</t>
  </si>
  <si>
    <t>Khoai vàng dầu ăn, bột ngô, muối ăn,đường</t>
  </si>
  <si>
    <t>Chuối chín, chanh tươi, đường, vani</t>
  </si>
  <si>
    <t>Mít, chanh, đường, muối</t>
  </si>
  <si>
    <t>Thịt bò, xả, tỏi, ớt, hạt tiêu, muối, đường, dầu ăn, mật ong</t>
  </si>
  <si>
    <t>Thịt bò, xả, tỏi, ớt, hạt tiêu, muối, đường, dầu ăn, mật ong, lá chanh, ớt</t>
  </si>
  <si>
    <t>Cá  thiều, tỏi băm, ớt bột, dầu ăn, nước mắm, cà phê đường</t>
  </si>
  <si>
    <t>Ức gà tươi, muối , đường, lá chanh, tỏi ớt, mật ong, gia vị</t>
  </si>
  <si>
    <t>Thịt nạc heo, hành tây, xả muối , đường, tỏi ớt, mật ong, gia vị</t>
  </si>
  <si>
    <t>Mực tươi, ớt tươi, muối, đường, nước mắm, nước cốt dừa</t>
  </si>
  <si>
    <t>Mực tươi, ớt tươi, muối, đường, nước mắm, dầu ăn</t>
  </si>
  <si>
    <t>Thịt heo nạc, hạt nêm, nước mắm, dầu hào, đường, tỏi</t>
  </si>
  <si>
    <t>Đậu phộng, đường, bột canh, bột nếp, bột mì, dầu ăn, nước cốt dừa</t>
  </si>
  <si>
    <t>Đậu phộng, đường, bột canh, bột nếp, bột mì, dầu ăn, nước cốt dừa, gia vị, tỏi, ớt</t>
  </si>
  <si>
    <t>Đậu Hà Lan, dầu ăn, muối, đường, chất điều vị</t>
  </si>
  <si>
    <t>Đậu Hà Lan, dầu ăn, muối, đường, tỏi, ớt, chất điều vị</t>
  </si>
  <si>
    <t>Hanh nhân, hạt macca,hạt điều, hạt óc chó, hạt dẻ cười</t>
  </si>
  <si>
    <t>Me chín, muối, đường, mật ong, gia vị</t>
  </si>
  <si>
    <t>Dâu tằm, đường tinh luyện</t>
  </si>
  <si>
    <t>Dâu tây đường tinh luyện</t>
  </si>
  <si>
    <t>Bánh đồng tiền,hạnh nhân, hạt bí, hạt điều bể, nho khô, mè trắng, mạch nha</t>
  </si>
  <si>
    <t>Tuyết yến, nhựa đào, liên tử, táo đỏ, kỷ tử, long nhãn, hạt chua</t>
  </si>
  <si>
    <t>Hat óc chó sấy</t>
  </si>
  <si>
    <t>Hat macca chó sấy</t>
  </si>
  <si>
    <t>Hat hạnh nhân, bơ, tỏi, đường, dầu ăn</t>
  </si>
  <si>
    <t>Hạt điều tách vỏ, bơ, đường , tỏi , ớt gia vị vừa đủ</t>
  </si>
  <si>
    <t>Từ Khóa/Volumn/Cost</t>
  </si>
  <si>
    <t>Mạch nha, hạt điều,vừng , bột mì, bột năng, bơ đường, nước cốt dừa, trứng gà, gia vị vừa đủ</t>
  </si>
  <si>
    <t>SL bán dự kiến/tháng</t>
  </si>
  <si>
    <t>Ghi Chú</t>
  </si>
  <si>
    <t>Tạo hiệu ứng chim mồi cho sản phẩm bánh đồng tiền mix ngũ hạt, một sản phẩm giá cao hơn để làm neo cho sản phẩm kia. Mix hạt điều 59-61</t>
  </si>
  <si>
    <t>.Bánh gấu/9.065/1.417
.bánh gấu mix 3 vị/1.208/1.533
.bánh gấu nhân kem/7.393/2664
.bánh gấu nhân kem đủ vị 29/400
.bánh gấu thiên hồng/2.113/400
.bánh con gấu/98/970
. Bánh gấu kem/49/845
.bánh quy gấu/21/400
.bánh gấu nhân kem đủ vị/22/512
. bánh gấu mix 4 vị/10/400</t>
  </si>
  <si>
    <t>. bánh tai heo/2.030/1.415
. bánh tai heo nhí/472/1.174
. bánh tai heo nhí mix 2 vị/5/400</t>
  </si>
  <si>
    <t xml:space="preserve"> Lợi nhuận/tháng</t>
  </si>
  <si>
    <t>.bim bim que đậu hà lan/796/995
.bim bim que mix/108/400
.bim bim que /3.172/400
.bim bim que cay/154/400
.bim bim tăm đậu/156/400</t>
  </si>
  <si>
    <t>Bim Bim Que Tăm Đậu - 350g Hủ PE 930ml ( Hu PET )</t>
  </si>
  <si>
    <t xml:space="preserve">Đậu Hà Lan sạch được tuyển chọn kĩ càng và sấy giòn vừa tới, cùng bim bim tăm kết hợp tạo nên vị thơm giòn hơi hơi cay tê bùi ngậy cuốn hút, hương vị của tuổi thơ. Ăn liền ngay khi mở hộp, rất thích hợp nhâm nhi khi học bài, làm việc hay xem phim một mình, xem phim cùng bạn bè, người iu.
</t>
  </si>
  <si>
    <t>.chè dưỡng nhan/41.731/5.165
.chè dưỡng nhan set/5.914/400
.set chè dưỡng nhan/7/2.940
.chè tuyết yến/338/1.027
.tuyết yến/23/1.650
.chè tuyết yến dưỡng nhan/2.084/1.925
.chè tuyết yến dưỡng nhan tự nấu/66/3.307
.chè tuyết yến 12 vị/13/3.301
.chè dưỡng nhan tuyết yến/1.540/2.764
.chè dưỡng nhan 12 vị/195/899
.chè dưỡng nhan gói lớn/9/3.815</t>
  </si>
  <si>
    <t xml:space="preserve">.ô mai me/366/1.239
.me cam thảo/83/400
.xí muội cam thảo/26/417
.ô mai me cam thảo/35/752
.ô mai me gừng/86/710
</t>
  </si>
  <si>
    <t>Tổng</t>
  </si>
  <si>
    <t>.me lào muối tôm/1.909/2.231
.me lào/2.129/2.231
.me lào muối ớt/832/400
.me lào chấm muối tôm/14/1.040
.me lào lắc muối ớt/43/1.758
.me lào xốc muối ớt/12/740
.me lào tách vỏ sấy kèm muối ớt hộp 500gr/97/2.963
.me lào tách vỏ/30/400</t>
  </si>
  <si>
    <t>.rong biển cháy tỏi/18.990/2.494
.rong biển chấy tỏi/57/1.190
.rong biển sấy tỏi/154/2.015
.rong biển cháy tỏi ớt /92/2.660</t>
  </si>
  <si>
    <t>.da heo chiên giòn nước mắm/18/1.709
.da heo chiên giòn mắm tỏi/34/2.276
.da heo mắm hành/532/400
.da heo nước mắm/24/791
.da heo chiên nước mắm/87/693
.da heo chiên mắm/61/1.876
.da heo chiên giòn/61/1.876</t>
  </si>
  <si>
    <t>.nho khô raisins/1.336/1.721
.nho raisins/61/400
.nho khô sunview/377/1.673
.nho sunview/374/755
.nho khô raisins 425g/14/400
.hộp nho khô raisins/7/400
.nho khô vàng raisins/5/442</t>
  </si>
  <si>
    <t>.chùm ruột chanh muối/162/549
.chùm ruột/162/549
.chùm ruột muối ớt/251/728
.chùm ruột rim đường/82/400
.tầm ruột/22/580</t>
  </si>
  <si>
    <t>.cơm cháy khô gà/8.704/5.410
.cơm cháy lắc khô gà/673/5.8811
.khô gà cơm cháy/1.229/3.942
.cơm cháy khô gà/75/5.410
.cơm cháy khô gà lá chanh/328/3.942
.cơm cháy gà khô/31/2.577</t>
  </si>
  <si>
    <t xml:space="preserve">.khoai lang sấy/9.555/2.216
.khoai lang sấy mật ong/5.826/3.492
.khoai lang sấy mật/152/1.174
.khoai lang sấy mật ong đà lạt/461/665
.khoai lang sấy đà lạt/227/1.174
.khoai lang sấy giòn/368/830
</t>
  </si>
  <si>
    <t xml:space="preserve">khoai môn sấy/1.614/535 
khoai môn sấy khô/5/400
khoai môn sấy vụn/94/100
</t>
  </si>
  <si>
    <t>khoai tím sấy/103/905
khoai tím/46/400
.khoai lang tím sấy/7/504</t>
  </si>
  <si>
    <t>.chuối sấy/5.446/2.528
.chuối sấy đà lạt/340/988
.chuối sấy giòn/863/1.202
chuối sứ sấy/6/3.199</t>
  </si>
  <si>
    <t>Bánh Quy Đũa - 330g - Hu PE 330ml</t>
  </si>
  <si>
    <t xml:space="preserve"> </t>
  </si>
  <si>
    <t>.mít sấy/20.198/1.609
.mít sấy khô/2.721/1.757
.mít sấy khô vụn/98/515
mít sấy vụn/4.076/1.738
.mít sấy vinamit/554/2.497
mít sấy giòn/37/485</t>
  </si>
  <si>
    <t>Xem lại giá bán</t>
  </si>
  <si>
    <t>khô bò miếng/11.318/1.261
khô bò miếng mềm/71/416
bò khô miếng/1.500/1.420
thịt bò khô miếng/343/1.268
bò miếng/193/483
khô bò miếng mềm/71/416
thịt bò khô miếng/343/1.268</t>
  </si>
  <si>
    <t>khô bò que/261/1.589
khô bò que hồng ngự/51/512
bò khô que/65/614</t>
  </si>
  <si>
    <t>khô bò sợi/1.530/837
khô bò sợi lá chanh/7/400
khô bò sợi nhà làm/40/400
bò khô xé sợi/651/400
bò xé sợi/20/400
khô bò sợi đỏ/8/400
khô bò xé/21/983
thịt bò khô sợi/189/753
thịt bò khô xé sợi/9/400</t>
  </si>
  <si>
    <t>đối thủ cạnh tranh về giá</t>
  </si>
  <si>
    <t xml:space="preserve">khô cá thiều/845/625
khô cá thiều que/116/400
cá thiều khô/24/475
khô cá thiều sợi/57/400
cá thiều que/289/672
cá thiều tẩm gia vị/179/400
khô cá thiều ăn liền/5/400
</t>
  </si>
  <si>
    <t>khô gà/43.519/2.769
khô gà lá chanh/68.539/2.837
khô gà lá chanh cay/216/584
gà khô lá chanh/2.146/2.015
khô gà xé cay/74/513
gà sấy khô/58/435
gà xé lá chanh/234/411
gà khô xé cay/35/502</t>
  </si>
  <si>
    <t>khô heo cháy tỏi/13.417/1.862
heo khô cháy tỏi/6.564/4.472
heo cháy tỏi/500/1.742
thịt heo cháy tỏi/183/1.148
thịt lợn khô cháy tỏi/49/400
lợn khô cháy tỏi/232/642
thịt lợn cháy tỏi/112/522
lợn cháy tỏi/98/522</t>
  </si>
  <si>
    <t>option ăn thử 100G, cho các sản phẩm có dung lượng thị trường lớn và cạnh tranh về giá</t>
  </si>
  <si>
    <t>mực cán/592/1.540
mực cán tẩm/244/1.540
mực ép tẩm gia vị/66/400
mực cán tẩm gia vị/1.207/1.176
mực cán tẩm gia vị cay/14/400
khô mực cán tẩm vị/74/530  
mực cán tẩm cay/43/426
khô mực cán/504/885
mực tẩm cán/16/400
mực cán mỏng/5/400</t>
  </si>
  <si>
    <t>mực xé sợi hấp nước dừa/217/2.324
mực hấp nước dừa xé sợi/292/3.566
mực hấp nước dừa/1.024/3.566
mực xé hấp nước dừa/357/1.349
khô mực hấp nước dửa/229/495
mực hấp dừa/302/513
mực sợi hấp nước dừa/190/2.796
khô mực xé sợi hấp nước dừa/44/4.011
mực khô hấp nước dừa/68/511</t>
  </si>
  <si>
    <t>mực xé tẩm/351/1.468
mực xé tẩm vị/237/514
mực xé tẩm gia vị/33/409
mực tẩm xé/16/400
khô mực xé tẩm vị/11/530
mực xé tẩm vị cay/8/400</t>
  </si>
  <si>
    <t>chà bông/2.928/1.905
chà bông heo/3.209/2.145
chà bông xù/77/648
chà bông thịt heo/112/400
ruốc thịt heo/152/680
ruốc thịt lợn/79/469</t>
  </si>
  <si>
    <t>kẹo bi trái cây/423/400
kẹo bi trái cây 7 màu/22/543</t>
  </si>
  <si>
    <t>kẹo bông gòn/1.902/593
kẹo bông/466/442
kẹo xốp bông gòn/19/400
kẹo xốp/219/770  
kẹo bông gòn marshmallow/268/400
kẹo mashmallow/52/523
kẹo bông gòn thái lan/50/1.051</t>
  </si>
  <si>
    <t>.kẹo dâu tằm/1.002/800
dâu tằm đà lạt/124/621
kẹo dâu tằm tẩm đường/8/400
mứt dâu tằm/1.171/400</t>
  </si>
  <si>
    <t>khác nhau giữa hai từ khóa kẹo và mứt dâu tằm</t>
  </si>
  <si>
    <t xml:space="preserve"> Kẹo Dâu Tằm - 400 gram - Hũ PET 540ml ( Hũ PET)</t>
  </si>
  <si>
    <t>kẹo dâu tây/477/783
kẹo dâu tây đà lạt/10/540
kẹo dẻo dâu tây/20/511</t>
  </si>
  <si>
    <t>kẹo dẻo trái cây/4.711/734
kẹo dẻo trái cây thái lan/211/493
kẹo dẻo thái lan/59/400
kẹo dẻo sữa/102/508
kẹo dẻo sữa trái cây/36/400</t>
  </si>
  <si>
    <t>kẹo me cay/430/690
kẹo me cay đà lạt/42/400
me cay/737/495
me cay xí muội/35/400</t>
  </si>
  <si>
    <t>kẹo sỏi/614/400
kẹo sỏi socola/818/706
kẹo sỏi đá/114/400
kẹo socola sỏi/199/1.311
socola sỏi đá/8/400
kẹo socola sỏi đá/26/400</t>
  </si>
  <si>
    <t>hạt điều rang tỏi ớt/1.791/1.066
điều rang tỏi ớt/299/400
hạt điều tỏi ớt/214/1.679
điều tỏi ớt/70/537
hạt điều rang tỏi/28/824</t>
  </si>
  <si>
    <t>hạnh nhân rang bơ/11.722/2.693
hạt hạnh nhân rang bơ/1.155/2.402
hạnh nhân rang/874/3.799
hạt hạnh nhân rang/60/4.313
hạnh nhân bơ mật ong/78/1.094</t>
  </si>
  <si>
    <t>hạt macca/19.434/3.344 
hạt macca nứt vỏ/1.158/1.296                 
hạt macca tây nguyên/191/1.788
hạt mắc ca/951/400
hạt mắc ca tây nguyên/18/698
macca sấy/98/2.309
hạt macca sấy/48/992
hạt macca daklak /269/3.581
macca nứt vỏ/34/963</t>
  </si>
  <si>
    <t>hạt óc chó/10.406/5.607
hạt óc chó mỹ/2.059/2.853
quả óc chó/1.444/2.148
óc chó/6.701/2.754</t>
  </si>
  <si>
    <t>Ngũ Vị Hạt Dinh Dưỡng Mixed nuts 500g - Hu PET 930ml ( Hu PET</t>
  </si>
  <si>
    <t>mixed nuts/679/1.503
hạt dinh dưỡng mix/3.602/5.565
các loại hạt dinh dưỡng/483/3.066
5 loại hạt dinh dưỡng/43/1.164
mix các loại hạt dinh dưỡng/101/2.230
mix các loại hạt/254/3.779</t>
  </si>
  <si>
    <t>đậu phộng da cá/2.655/1.822
đậu da cá/19/400
đậu phộng cốt dừa/58/1.016
đậu phộng da cá cốt dừa/56/1.039
đậu phộng nước cốt dừa/197/412
đậu phộng da cá cốt dừa/29/400</t>
  </si>
  <si>
    <t>Đâu Phộng Da Cá Nước Cốt Dừa - 930ml ( Hu PET)</t>
  </si>
  <si>
    <t>Đậu Phộng Da Cả Tỏi Ớt 500g - Hủ PET 930ml HU PET )</t>
  </si>
  <si>
    <t>đậu phộng da cá tỏi ớt/190/569
đậu phộng tỏi ớt/7/1.795</t>
  </si>
  <si>
    <t>đậu hà lan/5.729/874
đậu hà lan mix 5 vị/116/400
đậu hà lan mix/29/400</t>
  </si>
  <si>
    <t>đậu hà lan/5.729/874
đậu hà lan tỏi ớt/3.688/654
đậu hà lan tẩm vị/262/400
đậu hà lan tẩm vị sấy giòn/41/400
đậu hà lan sấy giòn tỏi ớt/27/472
đậu hà lan sấy/1.164/784
đậu hà lan khô/284/1.091
đậu hà lan rang tỏi ớt/89/495
đậu hà lan tẩm vị/262/400</t>
  </si>
  <si>
    <t xml:space="preserve">Đậu Hà Lan Wasabi Phô Mai Sầu Riêng Sữa Dừa - 40g Hũ PE 1930ml </t>
  </si>
  <si>
    <t>đậu hà lan wasabi/5.004/476
đậu wasabi/285/400</t>
  </si>
  <si>
    <t>.bánh quy đũa/104/400</t>
  </si>
  <si>
    <t>.bánh đồng tiền mix hạt/990/474
.bánh đồng tiền mix/45/400
.bánh đồng tiền ngũ hạt/119/550
.bánh đồng tiền mix hạt điều nho hạnh nhân/53/732
.bánh mix hạt dinh dưỡng /40/3.426</t>
  </si>
  <si>
    <t>Conver : 3.59%</t>
  </si>
  <si>
    <t xml:space="preserve">                                       </t>
  </si>
  <si>
    <t>Số đơn hàng</t>
  </si>
  <si>
    <t>Số sản phẩm bán trên tháng</t>
  </si>
  <si>
    <t>Số sản phẩm trung bình trên đơn</t>
  </si>
  <si>
    <t>Tỷ lệ chuyển đổi</t>
  </si>
  <si>
    <t>Tỉ lệ chuyển đổi</t>
  </si>
  <si>
    <t>Số lượng truy cập</t>
  </si>
  <si>
    <t>CTR</t>
  </si>
  <si>
    <t>CPC</t>
  </si>
  <si>
    <t>Lượt xem</t>
  </si>
  <si>
    <t xml:space="preserve">      </t>
  </si>
  <si>
    <t>Tổng ngân sách</t>
  </si>
  <si>
    <t>Tăng số lượng sản phẩm bán trên một đơn hàng</t>
  </si>
  <si>
    <t>Tăng tỉ lệ chuyển đổi</t>
  </si>
  <si>
    <t>Tăng tỉ lệ click</t>
  </si>
  <si>
    <t>Giảm giá thầu</t>
  </si>
  <si>
    <t xml:space="preserve">. Mua kèm deal sốc
. Mua nhiều giảm giá
</t>
  </si>
  <si>
    <t>. Tối ưu hình ảnh: video sản phẩm
. Lượt bán
. Lượt đánh giá</t>
  </si>
  <si>
    <t>. Tiêu đề hấp dẫn
.  Hình ảnh đẹp</t>
  </si>
  <si>
    <t>.Tăng mức độ  liên quan: Tiêu đề,  mô tả sản phẩm
. Mô tả sả n phẩm chứ nhiều từ khóa chạy quảng cáo nhất có thể</t>
  </si>
  <si>
    <t>Từ khoá chạy</t>
  </si>
  <si>
    <t>Tháng</t>
  </si>
  <si>
    <t>Tuần</t>
  </si>
  <si>
    <t>Ngày</t>
  </si>
  <si>
    <t xml:space="preserve">Tỉ lệ chuyển đổi </t>
  </si>
  <si>
    <t>.da heo tỏi ớt/815/2.466
.da heo cháy tỏi/55/5.346
.da heo mắm tỏi/1.757/2.045
.da heo mắm ớt/6/716</t>
  </si>
  <si>
    <t>chưa set</t>
  </si>
  <si>
    <r>
      <t xml:space="preserve">.khoai vàng </t>
    </r>
    <r>
      <rPr>
        <sz val="10"/>
        <color theme="1"/>
        <rFont val="Roboto"/>
      </rPr>
      <t>sấy/16/446
.khoai vàng sấy mật/22/446
.khoai vàng sấy mật/22/446
khoai lang sấy mật/73/.116</t>
    </r>
  </si>
  <si>
    <t>Danh mục</t>
  </si>
  <si>
    <t>Từ khóa</t>
  </si>
  <si>
    <t>KHÔ THỊT</t>
  </si>
  <si>
    <t>KHÔ HẢI SẢN</t>
  </si>
  <si>
    <t>HOA QUẢ SẤY</t>
  </si>
  <si>
    <t>KẸO</t>
  </si>
  <si>
    <t>BÁNH</t>
  </si>
  <si>
    <t>MỨT</t>
  </si>
  <si>
    <t>HẠT DINH  DƯỠNG</t>
  </si>
  <si>
    <t>Ngũ Vị Hạt Dinh Dưỡng</t>
  </si>
  <si>
    <t>Khối lượng</t>
  </si>
  <si>
    <t>500G</t>
  </si>
  <si>
    <t>BIM BIM</t>
  </si>
  <si>
    <t>Bim Bim Que</t>
  </si>
  <si>
    <t>350G</t>
  </si>
  <si>
    <t>Me Lào Muối Tôm</t>
  </si>
  <si>
    <t>Rong Biển Cháy Tỏi</t>
  </si>
  <si>
    <t>Giá nhập</t>
  </si>
  <si>
    <t>Khô Heo cháy tỏi</t>
  </si>
  <si>
    <t>Khô  Gà Lá Chanh</t>
  </si>
  <si>
    <t>300G</t>
  </si>
  <si>
    <t>ĂN CHAY</t>
  </si>
  <si>
    <t>ĂN VẶT</t>
  </si>
  <si>
    <t>Cơm Cháy Lắc Khô Gà</t>
  </si>
  <si>
    <t>150G</t>
  </si>
  <si>
    <t>Mực Sợi Hấp Nước Dừa</t>
  </si>
  <si>
    <t>Mực Cán Tẩm Vị</t>
  </si>
  <si>
    <t>200G</t>
  </si>
  <si>
    <t>Macca  Sấy Tây Nguyên</t>
  </si>
  <si>
    <t>Khô Bò Miếng</t>
  </si>
  <si>
    <t>Bánh Tai Heo</t>
  </si>
  <si>
    <t>330G</t>
  </si>
  <si>
    <t>Hạnh Nhân Rang Bơ</t>
  </si>
  <si>
    <t>Kẹo Dâu Tằm</t>
  </si>
  <si>
    <t>400G</t>
  </si>
  <si>
    <t>Mít Thái Sấy Giòn</t>
  </si>
  <si>
    <t>Kẹo Dẻo Trái Cây</t>
  </si>
  <si>
    <t>Hạt Óc Chó</t>
  </si>
  <si>
    <t>ĐẬU</t>
  </si>
  <si>
    <t>Đậu Phông Da Cá Nước Cốt Dừa</t>
  </si>
  <si>
    <t>Đậu Hà Lan Tỏi Ớt</t>
  </si>
  <si>
    <t>450G</t>
  </si>
  <si>
    <t>Chuối Sứ Xấy</t>
  </si>
  <si>
    <t>Kẹo Bông Gòn</t>
  </si>
  <si>
    <t>250G</t>
  </si>
  <si>
    <t>Bánh Đồng Tiền</t>
  </si>
  <si>
    <t>Khoai Lang Sấy</t>
  </si>
  <si>
    <t>KHÁC</t>
  </si>
  <si>
    <t>Chà Bông</t>
  </si>
  <si>
    <t>Điều Rang Tỏi Ớt</t>
  </si>
  <si>
    <t>Bánh Gấu Mix</t>
  </si>
  <si>
    <t>420G</t>
  </si>
  <si>
    <t>Đậu Hà Lan Wasabi</t>
  </si>
  <si>
    <t>Giá Trung Bình</t>
  </si>
  <si>
    <t>Cạnh Tranh</t>
  </si>
  <si>
    <t>Bán Kèm</t>
  </si>
  <si>
    <t>.Khoai lang sấy</t>
  </si>
  <si>
    <t>heo khô cháy tỏi</t>
  </si>
  <si>
    <t>hạt dinh dưỡng mix</t>
  </si>
  <si>
    <t>rong biển cháy tỏi</t>
  </si>
  <si>
    <t>cơm cháy khô gà</t>
  </si>
  <si>
    <t>bim bim que</t>
  </si>
  <si>
    <t>gà khô lá chanh</t>
  </si>
  <si>
    <t>da heo mắm tỏi</t>
  </si>
  <si>
    <t>me lào muối tôm</t>
  </si>
  <si>
    <t>khô mực hấp nước dừa</t>
  </si>
  <si>
    <t>mực cán tẩm gia vị</t>
  </si>
  <si>
    <t>Da heo mắm hành</t>
  </si>
  <si>
    <t>hạt macca nứt vỏ</t>
  </si>
  <si>
    <t>Khô bò miếng</t>
  </si>
  <si>
    <t>Bánh tai heo</t>
  </si>
  <si>
    <t>khô bò que</t>
  </si>
  <si>
    <t>hạnh nhân rang bơ</t>
  </si>
  <si>
    <t>kẹo dâu tằm</t>
  </si>
  <si>
    <t>mít sấy khô vụn</t>
  </si>
  <si>
    <t>khô cá thiều</t>
  </si>
  <si>
    <t>kẹo dẻo trái cây</t>
  </si>
  <si>
    <t>hạt óc chó</t>
  </si>
  <si>
    <t>kẹo me cay</t>
  </si>
  <si>
    <t>đậu phông da cá</t>
  </si>
  <si>
    <t>đậu hà lan tỏi ớt</t>
  </si>
  <si>
    <t>kẹo sỏi socola</t>
  </si>
  <si>
    <t>kẹo bông gòn</t>
  </si>
  <si>
    <t>bánh đồng tiền mix hạt</t>
  </si>
  <si>
    <t>chuối sấy giòn</t>
  </si>
  <si>
    <t>khoai lang sấy mật ong</t>
  </si>
  <si>
    <t>chà bông heo</t>
  </si>
  <si>
    <t>kẹo dâu tây</t>
  </si>
  <si>
    <t>hạt điều rang tỏi ớt</t>
  </si>
  <si>
    <t>khô bò sợi</t>
  </si>
  <si>
    <t>CẬP NHẬT QUẢNG CÁO SHOP</t>
  </si>
  <si>
    <t>TÊN SẢN PHẨM</t>
  </si>
  <si>
    <t>TỪ KHÓA CHẠY</t>
  </si>
  <si>
    <t>KẸO DÂU TẰM</t>
  </si>
  <si>
    <t>mứt dâu tằm</t>
  </si>
  <si>
    <t>dâu tằm đà lạt</t>
  </si>
  <si>
    <t>mứt dâu tằm đà lạt</t>
  </si>
  <si>
    <t>kẹo dâu tằm tẩm đường</t>
  </si>
  <si>
    <t>ĐỐI SÁNH</t>
  </si>
  <si>
    <t>GIÁ THẦU</t>
  </si>
  <si>
    <t>VỊTRÍ</t>
  </si>
  <si>
    <t>NGÀY CẬP NHẬT</t>
  </si>
  <si>
    <t>07/05/2021/23:53</t>
  </si>
  <si>
    <t>chính xác</t>
  </si>
  <si>
    <t>TIÊU ĐỀ</t>
  </si>
  <si>
    <t>400g Kẹo Dâu Tằm Ecofood - Đồ ăn vặt Việt Nam - An toàn vệ sinh thực phẩm</t>
  </si>
  <si>
    <t>ko biết</t>
  </si>
  <si>
    <t>MỨC GỢI Ý</t>
  </si>
  <si>
    <t>CHÊNH  LỆCH</t>
  </si>
  <si>
    <t>GIÁ NHẬP</t>
  </si>
  <si>
    <t>GIÁ BÁN</t>
  </si>
  <si>
    <t>GHI CHÚ VÀ THAY ĐỔI SO VỚI HÔM QUA</t>
  </si>
  <si>
    <t>Cập nhập lại tiêu đề sản phẩm</t>
  </si>
  <si>
    <t>KHÔ GÀ LÁ CHANH</t>
  </si>
  <si>
    <t>300g Khô Gà Lá Chanh Ecofood - Đồ ăn vặt Việt Nam - An toàn vệ sinh thực phẩm</t>
  </si>
  <si>
    <t>khô gà lá chanh</t>
  </si>
  <si>
    <t>gà khô xé cay</t>
  </si>
  <si>
    <t>khô gà xé cay</t>
  </si>
  <si>
    <t>khô gà lá chanh cay</t>
  </si>
  <si>
    <t>gà xé lá chanh</t>
  </si>
  <si>
    <t>07/05/2021/23:54</t>
  </si>
  <si>
    <t>VIEW</t>
  </si>
  <si>
    <t>CLICK</t>
  </si>
  <si>
    <t>tăng gấp đôi giá thầu và giá  bán sản phẩm tăng 10k</t>
  </si>
  <si>
    <t>KHÔ HEO CHÁY TỎI</t>
  </si>
  <si>
    <t>300g Khô Heo Cháy Tỏi Ecofood - Đồ ăn vặt Việt Nam - An toàn vệ sinh thực phẩm</t>
  </si>
  <si>
    <t>thịt heo cháy tỏi</t>
  </si>
  <si>
    <t>lợn cháy tỏi</t>
  </si>
  <si>
    <t>thịt lợn cháy tỏi</t>
  </si>
  <si>
    <t>lợn khô cháy tỏi</t>
  </si>
  <si>
    <t>thịt lợn khô cháy tỏi</t>
  </si>
  <si>
    <t>heo cháy tỏi</t>
  </si>
  <si>
    <t>khô heo cháy tỏi</t>
  </si>
  <si>
    <t>08/05/2021/01:16</t>
  </si>
  <si>
    <t>tăng giá thầu từ khóa lên 1k</t>
  </si>
  <si>
    <t>08/05/2021/18:01</t>
  </si>
  <si>
    <t>Volumn</t>
  </si>
  <si>
    <t xml:space="preserve">tăng giá thầu 11,12 </t>
  </si>
  <si>
    <t>RONG BIỂN CHÁY TỎI</t>
  </si>
  <si>
    <t>150g Rong Biển Cháy Tỏi Ecofood - Đồ ăn vặt Việt Nam - Giao hàng hỏa tốc</t>
  </si>
  <si>
    <t>rong biển cháy tỏi</t>
  </si>
  <si>
    <t>rong biển chấy tỏi</t>
  </si>
  <si>
    <t>rong biển sấy tỏi</t>
  </si>
  <si>
    <t>rong biển cháy tỏi ớt</t>
  </si>
  <si>
    <t>08/05/2021/18:45</t>
  </si>
  <si>
    <t>tăng giá thầu 6,7,8,9</t>
  </si>
  <si>
    <t>tăng giá thầu 6,7,8,9 gấp đôi</t>
  </si>
  <si>
    <t>DA HEO MẮM TỎI</t>
  </si>
  <si>
    <t>da heo cháy tỏi</t>
  </si>
  <si>
    <t>da heo tỏi ớt</t>
  </si>
  <si>
    <t>da heo mắm ớt</t>
  </si>
  <si>
    <t>160g Da Heo Mắm Tỏi Ecofood - Đồ ăn vặt Việt Nam - An toàn vệ sinh thực phẩm</t>
  </si>
  <si>
    <t>08/05/2021/19:27</t>
  </si>
  <si>
    <t>Giá đối thủ cạnh tranh chính</t>
  </si>
  <si>
    <t>Chè dưỡng nhan</t>
  </si>
  <si>
    <t>Giá bán có lợi nhuận</t>
  </si>
  <si>
    <t>Tem nhãn</t>
  </si>
  <si>
    <t>Lable</t>
  </si>
  <si>
    <t>Dây buộc</t>
  </si>
  <si>
    <t>Thùng</t>
  </si>
  <si>
    <t>Băng keo</t>
  </si>
  <si>
    <t>Lợi nhuận mong muốn(%)</t>
  </si>
  <si>
    <t>Maketing(%)</t>
  </si>
  <si>
    <t>Giá khai trương</t>
  </si>
  <si>
    <t>Freship Extra</t>
  </si>
  <si>
    <t>Phi giao dich</t>
  </si>
  <si>
    <t>Giá trị</t>
  </si>
  <si>
    <t>Khô gà bơ tỏi 300G</t>
  </si>
  <si>
    <t>Gạo Lứt Rong Biển 320G</t>
  </si>
  <si>
    <t>Da cá trứng muối 250G</t>
  </si>
  <si>
    <t>Giảm % giá thường</t>
  </si>
  <si>
    <t>Giá bán thường</t>
  </si>
  <si>
    <t>khô gà bơ tỏi/2.738/5.179
khô gà bơ/4/1.580
gà bơ tỏi/20/3.622
gà khô bơ tỏi/31/2.796</t>
  </si>
  <si>
    <t>da cá trứng muối/6.732/9.613
da cá hồi trứng muối/302/19.536
da cá hồi /25/7.939
da cá hồi chiên giòn/10/6.373
da cá sấy giòn/40/7.79</t>
  </si>
  <si>
    <t>Giá đối thủ bán nhiều nhất</t>
  </si>
  <si>
    <t>Giá đối thủ bán rẻ nhất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</si>
</sst>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41" formatCode="_-* #,##0_-;\-* #,##0_-;_-* &quot;-&quot;_-;_-@_-"/>
    <numFmt numFmtId="44" formatCode="_-&quot;£&quot;* #,##0.00_-;\-&quot;£&quot;* #,##0.00_-;_-&quot;£&quot;* &quot;-&quot;??_-;_-@_-"/>
    <numFmt numFmtId="43" formatCode="_-* #,##0.00_-;\-* #,##0.00_-;_-* &quot;-&quot;??_-;_-@_-"/>
    <numFmt numFmtId="164" formatCode="_-* #,##0_-;\-* #,##0_-;_-* &quot;-&quot;??_-;_-@_-"/>
  </numFmts>
  <fonts count="27">
    <font>
      <sz val="11"/>
      <color theme="1"/>
      <name val="Calibri"/>
      <family val="2"/>
      <scheme val="minor"/>
    </font>
    <font>
      <sz val="11"/>
      <color theme="1"/>
      <name val="Times New Roman"/>
      <family val="1"/>
    </font>
    <font>
      <sz val="11"/>
      <color theme="1"/>
      <name val="Calibri"/>
      <family val="2"/>
      <scheme val="minor"/>
    </font>
    <font>
      <sz val="11"/>
      <color rgb="FF006100"/>
      <name val="Calibri"/>
      <family val="2"/>
      <scheme val="minor"/>
    </font>
    <font>
      <b/>
      <sz val="11"/>
      <color theme="0"/>
      <name val="Calibri"/>
      <family val="2"/>
      <scheme val="minor"/>
    </font>
    <font>
      <sz val="12"/>
      <color theme="1"/>
      <name val="Calibri"/>
      <family val="2"/>
      <scheme val="minor"/>
    </font>
    <font>
      <sz val="16"/>
      <color theme="1"/>
      <name val="Times New Roman"/>
      <family val="1"/>
    </font>
    <font>
      <sz val="16"/>
      <color rgb="FF006100"/>
      <name val="Times New Roman"/>
      <family val="1"/>
    </font>
    <font>
      <sz val="11"/>
      <color rgb="FF9C0006"/>
      <name val="Calibri"/>
      <family val="2"/>
      <scheme val="minor"/>
    </font>
    <font>
      <sz val="18"/>
      <color theme="1"/>
      <name val="Times New Roman"/>
      <family val="1"/>
    </font>
    <font>
      <b/>
      <sz val="11"/>
      <color theme="1"/>
      <name val="Times New Roman"/>
      <family val="1"/>
    </font>
    <font>
      <sz val="11"/>
      <color rgb="FF9C6500"/>
      <name val="Calibri"/>
      <family val="2"/>
      <scheme val="minor"/>
    </font>
    <font>
      <sz val="14"/>
      <color rgb="FF000000"/>
      <name val="Roboto"/>
    </font>
    <font>
      <sz val="11"/>
      <color rgb="FF006100"/>
      <name val="Roboto"/>
    </font>
    <font>
      <sz val="14"/>
      <color theme="1"/>
      <name val="Roboto"/>
    </font>
    <font>
      <sz val="11"/>
      <color theme="1"/>
      <name val="Roboto"/>
    </font>
    <font>
      <sz val="10"/>
      <color theme="1"/>
      <name val="Roboto"/>
    </font>
    <font>
      <sz val="14"/>
      <color rgb="FF006100"/>
      <name val="Roboto"/>
    </font>
    <font>
      <sz val="11"/>
      <color rgb="FF000000"/>
      <name val="Docs-Roboto"/>
    </font>
    <font>
      <sz val="11"/>
      <color rgb="FF3F3F76"/>
      <name val="Calibri"/>
      <family val="2"/>
      <scheme val="minor"/>
    </font>
    <font>
      <sz val="11"/>
      <color rgb="FF3F3F76"/>
      <name val="Roboto"/>
    </font>
    <font>
      <sz val="12"/>
      <color rgb="FF006100"/>
      <name val="Roboto"/>
    </font>
    <font>
      <sz val="12"/>
      <color theme="1"/>
      <name val="Roboto"/>
    </font>
    <font>
      <b/>
      <sz val="14"/>
      <color theme="1"/>
      <name val="Times New Roman"/>
      <family val="1"/>
    </font>
    <font>
      <b/>
      <sz val="14"/>
      <color rgb="FF000000"/>
      <name val="Roboto"/>
    </font>
    <font>
      <b/>
      <sz val="14"/>
      <color theme="1"/>
      <name val="Roboto"/>
    </font>
    <font>
      <sz val="16"/>
      <color theme="1"/>
      <name val="Roboto"/>
    </font>
  </fonts>
  <fills count="9">
    <fill>
      <patternFill patternType="none"/>
    </fill>
    <fill>
      <patternFill patternType="gray125"/>
    </fill>
    <fill>
      <patternFill patternType="solid">
        <fgColor rgb="FF93C47D"/>
        <bgColor indexed="64"/>
      </patternFill>
    </fill>
    <fill>
      <patternFill patternType="solid">
        <fgColor rgb="FFC6EFCE"/>
      </patternFill>
    </fill>
    <fill>
      <patternFill patternType="solid">
        <fgColor rgb="FFA5A5A5"/>
      </patternFill>
    </fill>
    <fill>
      <patternFill patternType="solid">
        <fgColor rgb="FFFFC7CE"/>
      </patternFill>
    </fill>
    <fill>
      <patternFill patternType="solid">
        <fgColor rgb="FFFFEB9C"/>
      </patternFill>
    </fill>
    <fill>
      <patternFill patternType="solid">
        <fgColor rgb="FFFFCC99"/>
      </patternFill>
    </fill>
    <fill>
      <patternFill patternType="solid">
        <fgColor rgb="FFFFFFCC"/>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7F7F7F"/>
      </left>
      <right style="thin">
        <color rgb="FF7F7F7F"/>
      </right>
      <top style="thin">
        <color rgb="FF7F7F7F"/>
      </top>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9">
    <xf numFmtId="0" fontId="0" fillId="0" borderId="0"/>
    <xf numFmtId="44" fontId="2" fillId="0" borderId="0" applyFont="0" applyFill="0" applyBorder="0" applyAlignment="0" applyProtection="0"/>
    <xf numFmtId="0" fontId="3" fillId="3" borderId="0" applyNumberFormat="0" applyBorder="0" applyAlignment="0" applyProtection="0"/>
    <xf numFmtId="0" fontId="4" fillId="4" borderId="4" applyNumberFormat="0" applyAlignment="0" applyProtection="0"/>
    <xf numFmtId="43" fontId="2" fillId="0" borderId="0" applyFont="0" applyFill="0" applyBorder="0" applyAlignment="0" applyProtection="0"/>
    <xf numFmtId="0" fontId="8" fillId="5" borderId="0" applyNumberFormat="0" applyBorder="0" applyAlignment="0" applyProtection="0"/>
    <xf numFmtId="0" fontId="11" fillId="6" borderId="0" applyNumberFormat="0" applyBorder="0" applyAlignment="0" applyProtection="0"/>
    <xf numFmtId="0" fontId="19" fillId="7" borderId="6" applyNumberFormat="0" applyAlignment="0" applyProtection="0"/>
    <xf numFmtId="0" fontId="2" fillId="8" borderId="5" applyNumberFormat="0" applyFont="0" applyAlignment="0" applyProtection="0"/>
  </cellStyleXfs>
  <cellXfs count="140">
    <xf numFmtId="0" fontId="0" fillId="0" borderId="0" xfId="0"/>
    <xf numFmtId="0" fontId="0" fillId="0" borderId="0" xfId="0" applyAlignment="1"/>
    <xf numFmtId="0" fontId="1" fillId="0" borderId="1" xfId="0" applyFont="1" applyBorder="1" applyAlignment="1">
      <alignment vertical="top" wrapText="1"/>
    </xf>
    <xf numFmtId="0" fontId="3" fillId="3" borderId="0" xfId="2"/>
    <xf numFmtId="0" fontId="4" fillId="4" borderId="4" xfId="3"/>
    <xf numFmtId="0" fontId="0" fillId="0" borderId="0" xfId="0" applyAlignment="1">
      <alignment vertical="top"/>
    </xf>
    <xf numFmtId="0" fontId="1" fillId="0" borderId="1" xfId="0" applyFont="1" applyBorder="1" applyAlignment="1">
      <alignment vertical="top"/>
    </xf>
    <xf numFmtId="0" fontId="1" fillId="0" borderId="0" xfId="0" applyFont="1"/>
    <xf numFmtId="0" fontId="7" fillId="3" borderId="1" xfId="2" applyFont="1" applyBorder="1" applyAlignment="1">
      <alignment vertical="center" wrapText="1"/>
    </xf>
    <xf numFmtId="0" fontId="6" fillId="0" borderId="1" xfId="0" applyFont="1" applyBorder="1" applyAlignment="1">
      <alignment vertical="center"/>
    </xf>
    <xf numFmtId="0" fontId="1" fillId="0" borderId="1" xfId="0" applyFont="1" applyBorder="1"/>
    <xf numFmtId="0" fontId="1" fillId="0" borderId="1" xfId="0" applyFont="1" applyBorder="1" applyAlignment="1">
      <alignment vertical="center"/>
    </xf>
    <xf numFmtId="164" fontId="6" fillId="0" borderId="1" xfId="4" applyNumberFormat="1" applyFont="1" applyBorder="1" applyAlignment="1">
      <alignment vertical="center"/>
    </xf>
    <xf numFmtId="2" fontId="6" fillId="0" borderId="1" xfId="4" applyNumberFormat="1" applyFont="1" applyBorder="1" applyAlignment="1">
      <alignment vertical="center"/>
    </xf>
    <xf numFmtId="0" fontId="9" fillId="0" borderId="1" xfId="0" applyFont="1" applyBorder="1"/>
    <xf numFmtId="0" fontId="9" fillId="0" borderId="1" xfId="0" applyFont="1" applyBorder="1" applyAlignment="1">
      <alignment vertical="center"/>
    </xf>
    <xf numFmtId="0" fontId="8" fillId="5" borderId="0" xfId="5"/>
    <xf numFmtId="0" fontId="10" fillId="0" borderId="1" xfId="0" applyFont="1" applyBorder="1" applyAlignment="1">
      <alignment vertical="center"/>
    </xf>
    <xf numFmtId="41" fontId="0" fillId="0" borderId="0" xfId="1" applyNumberFormat="1" applyFont="1" applyAlignment="1">
      <alignment horizontal="center"/>
    </xf>
    <xf numFmtId="0" fontId="12" fillId="0" borderId="1" xfId="0" applyFont="1" applyBorder="1" applyAlignment="1">
      <alignment vertical="center" wrapText="1"/>
    </xf>
    <xf numFmtId="41" fontId="12" fillId="0" borderId="1" xfId="1" applyNumberFormat="1" applyFont="1" applyBorder="1" applyAlignment="1">
      <alignment vertical="center" wrapText="1"/>
    </xf>
    <xf numFmtId="0" fontId="0" fillId="0" borderId="1" xfId="0" applyBorder="1" applyAlignment="1">
      <alignment vertical="center"/>
    </xf>
    <xf numFmtId="0" fontId="0" fillId="0" borderId="1" xfId="0" applyBorder="1" applyAlignment="1">
      <alignment horizontal="center" vertical="center"/>
    </xf>
    <xf numFmtId="0" fontId="15" fillId="0" borderId="1" xfId="0" applyFont="1" applyBorder="1" applyAlignment="1">
      <alignment horizontal="center" vertical="center"/>
    </xf>
    <xf numFmtId="0" fontId="17" fillId="3" borderId="1" xfId="2" applyFont="1" applyBorder="1" applyAlignment="1">
      <alignment horizontal="center" vertical="center"/>
    </xf>
    <xf numFmtId="0" fontId="0" fillId="0" borderId="0" xfId="0" applyAlignment="1">
      <alignment vertical="center"/>
    </xf>
    <xf numFmtId="0" fontId="17" fillId="3" borderId="1" xfId="2" applyFont="1" applyBorder="1" applyAlignment="1">
      <alignment horizontal="center" vertical="center" wrapText="1"/>
    </xf>
    <xf numFmtId="41" fontId="17" fillId="3" borderId="1" xfId="1" applyNumberFormat="1" applyFont="1" applyFill="1" applyBorder="1" applyAlignment="1">
      <alignment horizontal="center" vertical="center"/>
    </xf>
    <xf numFmtId="41" fontId="15" fillId="0" borderId="1" xfId="1" applyNumberFormat="1" applyFont="1" applyBorder="1" applyAlignment="1">
      <alignment horizontal="center" vertical="center"/>
    </xf>
    <xf numFmtId="41" fontId="0" fillId="0" borderId="0" xfId="1" applyNumberFormat="1" applyFont="1" applyAlignment="1">
      <alignment horizontal="center" vertical="center"/>
    </xf>
    <xf numFmtId="41" fontId="18" fillId="0" borderId="1" xfId="1" applyNumberFormat="1" applyFont="1" applyBorder="1"/>
    <xf numFmtId="0" fontId="15" fillId="0" borderId="0" xfId="0" applyFont="1"/>
    <xf numFmtId="0" fontId="15" fillId="0" borderId="1" xfId="0" applyFont="1" applyBorder="1"/>
    <xf numFmtId="0" fontId="13" fillId="3" borderId="1" xfId="2" applyFont="1" applyBorder="1" applyAlignment="1">
      <alignment horizontal="center" vertical="center"/>
    </xf>
    <xf numFmtId="0" fontId="15" fillId="0" borderId="1" xfId="0" applyNumberFormat="1" applyFont="1" applyBorder="1"/>
    <xf numFmtId="0" fontId="15" fillId="0" borderId="1" xfId="1" applyNumberFormat="1" applyFont="1" applyBorder="1"/>
    <xf numFmtId="41" fontId="15" fillId="0" borderId="1" xfId="1" applyNumberFormat="1" applyFont="1" applyBorder="1"/>
    <xf numFmtId="0" fontId="15" fillId="0" borderId="0" xfId="0" applyFont="1" applyAlignment="1">
      <alignment horizontal="center" vertical="center"/>
    </xf>
    <xf numFmtId="2" fontId="15" fillId="0" borderId="1" xfId="1" applyNumberFormat="1" applyFont="1" applyBorder="1"/>
    <xf numFmtId="0" fontId="11" fillId="6" borderId="1" xfId="6" applyBorder="1"/>
    <xf numFmtId="0" fontId="21" fillId="3" borderId="1" xfId="2" applyFont="1" applyBorder="1" applyAlignment="1">
      <alignment horizontal="center" vertical="center"/>
    </xf>
    <xf numFmtId="0" fontId="5" fillId="0" borderId="0" xfId="0" applyFont="1"/>
    <xf numFmtId="0" fontId="22" fillId="0" borderId="1" xfId="0" applyFont="1" applyBorder="1"/>
    <xf numFmtId="41" fontId="22" fillId="0" borderId="1" xfId="1" applyNumberFormat="1" applyFont="1" applyBorder="1"/>
    <xf numFmtId="0" fontId="22" fillId="0" borderId="1" xfId="1" applyNumberFormat="1" applyFont="1" applyBorder="1"/>
    <xf numFmtId="2" fontId="22" fillId="0" borderId="1" xfId="1" applyNumberFormat="1" applyFont="1" applyBorder="1"/>
    <xf numFmtId="0" fontId="22" fillId="0" borderId="1" xfId="0" applyNumberFormat="1" applyFont="1" applyBorder="1"/>
    <xf numFmtId="0" fontId="22" fillId="0" borderId="0" xfId="0" applyFont="1"/>
    <xf numFmtId="0" fontId="15" fillId="0" borderId="0" xfId="0" applyFont="1" applyAlignment="1"/>
    <xf numFmtId="0" fontId="15" fillId="0" borderId="0" xfId="0" applyFont="1" applyAlignment="1">
      <alignment vertical="top"/>
    </xf>
    <xf numFmtId="41" fontId="15" fillId="0" borderId="0" xfId="1" applyNumberFormat="1" applyFont="1" applyAlignment="1">
      <alignment horizontal="center"/>
    </xf>
    <xf numFmtId="0" fontId="13" fillId="3" borderId="5" xfId="2" applyFont="1" applyBorder="1" applyAlignment="1">
      <alignment horizontal="center"/>
    </xf>
    <xf numFmtId="41" fontId="15" fillId="0" borderId="0" xfId="1" applyNumberFormat="1" applyFont="1" applyAlignment="1">
      <alignment vertical="top"/>
    </xf>
    <xf numFmtId="0" fontId="15" fillId="0" borderId="0" xfId="0" applyFont="1" applyAlignment="1">
      <alignment horizontal="center" vertical="top"/>
    </xf>
    <xf numFmtId="41" fontId="15" fillId="0" borderId="0" xfId="1" applyNumberFormat="1" applyFont="1" applyAlignment="1">
      <alignment horizontal="center" vertical="top"/>
    </xf>
    <xf numFmtId="0" fontId="15" fillId="0" borderId="0" xfId="0" applyFont="1" applyAlignment="1">
      <alignment horizontal="center" vertical="top" wrapText="1"/>
    </xf>
    <xf numFmtId="0" fontId="13" fillId="3" borderId="0" xfId="2" applyFont="1" applyAlignment="1">
      <alignment horizontal="center"/>
    </xf>
    <xf numFmtId="0" fontId="22" fillId="0" borderId="0" xfId="0" applyFont="1" applyAlignment="1">
      <alignment horizontal="left" vertical="center" wrapText="1"/>
    </xf>
    <xf numFmtId="43" fontId="13" fillId="3" borderId="1" xfId="4" applyFont="1" applyFill="1" applyBorder="1" applyAlignment="1">
      <alignment horizontal="center" vertical="center"/>
    </xf>
    <xf numFmtId="0" fontId="15" fillId="0" borderId="0" xfId="0" applyFont="1" applyAlignment="1">
      <alignment horizontal="center"/>
    </xf>
    <xf numFmtId="0" fontId="14" fillId="0" borderId="0" xfId="0" applyFont="1" applyAlignment="1">
      <alignment horizontal="center"/>
    </xf>
    <xf numFmtId="0" fontId="22" fillId="0" borderId="0" xfId="0" applyFont="1" applyAlignment="1">
      <alignment horizontal="center" wrapText="1"/>
    </xf>
    <xf numFmtId="0" fontId="0" fillId="0" borderId="0" xfId="0" applyAlignment="1">
      <alignment horizontal="center"/>
    </xf>
    <xf numFmtId="0" fontId="15" fillId="0" borderId="0" xfId="0" applyFont="1" applyAlignment="1">
      <alignment horizontal="center" wrapText="1"/>
    </xf>
    <xf numFmtId="41" fontId="15" fillId="0" borderId="0" xfId="1" applyNumberFormat="1" applyFont="1"/>
    <xf numFmtId="41" fontId="15" fillId="0" borderId="0" xfId="1" applyNumberFormat="1" applyFont="1" applyAlignment="1">
      <alignment vertical="top" wrapText="1"/>
    </xf>
    <xf numFmtId="41" fontId="15" fillId="0" borderId="0" xfId="1" applyNumberFormat="1" applyFont="1" applyAlignment="1">
      <alignment wrapText="1"/>
    </xf>
    <xf numFmtId="41" fontId="0" fillId="0" borderId="0" xfId="1" applyNumberFormat="1" applyFont="1"/>
    <xf numFmtId="0" fontId="25" fillId="2" borderId="1" xfId="0" applyFont="1" applyFill="1" applyBorder="1" applyAlignment="1">
      <alignment horizontal="center" vertical="center" wrapText="1"/>
    </xf>
    <xf numFmtId="41" fontId="14" fillId="0" borderId="1" xfId="1" applyNumberFormat="1" applyFont="1" applyBorder="1" applyAlignment="1">
      <alignment horizontal="center" vertical="center" wrapText="1"/>
    </xf>
    <xf numFmtId="0" fontId="15" fillId="0" borderId="1" xfId="0" applyFont="1" applyBorder="1" applyAlignment="1">
      <alignment vertical="top" wrapText="1"/>
    </xf>
    <xf numFmtId="0" fontId="15" fillId="0" borderId="1" xfId="0" applyFont="1" applyBorder="1" applyAlignment="1">
      <alignment vertical="top"/>
    </xf>
    <xf numFmtId="41" fontId="15" fillId="0" borderId="0" xfId="1" applyNumberFormat="1" applyFont="1" applyAlignment="1">
      <alignment horizontal="center" vertical="center"/>
    </xf>
    <xf numFmtId="41" fontId="12" fillId="0" borderId="1" xfId="1" applyNumberFormat="1" applyFont="1" applyBorder="1" applyAlignment="1">
      <alignment horizontal="center" vertical="center" wrapText="1"/>
    </xf>
    <xf numFmtId="0" fontId="23" fillId="2" borderId="1" xfId="0" applyFont="1" applyFill="1" applyBorder="1" applyAlignment="1">
      <alignment horizontal="center" vertical="center" wrapText="1"/>
    </xf>
    <xf numFmtId="0" fontId="24" fillId="2" borderId="1" xfId="0" applyFont="1" applyFill="1" applyBorder="1" applyAlignment="1">
      <alignment horizontal="center" vertical="center" wrapText="1"/>
    </xf>
    <xf numFmtId="41" fontId="25" fillId="2" borderId="1" xfId="1" applyNumberFormat="1" applyFont="1" applyFill="1" applyBorder="1" applyAlignment="1">
      <alignment horizontal="center" vertical="center" wrapText="1"/>
    </xf>
    <xf numFmtId="0" fontId="25" fillId="2" borderId="1" xfId="0" applyFont="1" applyFill="1" applyBorder="1" applyAlignment="1">
      <alignment horizontal="center" vertical="top" wrapText="1"/>
    </xf>
    <xf numFmtId="0" fontId="3" fillId="3" borderId="1" xfId="2" applyBorder="1" applyAlignment="1">
      <alignment horizontal="center" vertical="center" wrapText="1"/>
    </xf>
    <xf numFmtId="0" fontId="12" fillId="0" borderId="1" xfId="0" applyFont="1" applyBorder="1" applyAlignment="1">
      <alignment horizontal="center" vertical="center" wrapText="1"/>
    </xf>
    <xf numFmtId="0" fontId="14" fillId="0" borderId="1" xfId="0" applyFont="1" applyBorder="1" applyAlignment="1">
      <alignment horizontal="center" vertical="center" wrapText="1"/>
    </xf>
    <xf numFmtId="0" fontId="0" fillId="0" borderId="1" xfId="0" applyBorder="1"/>
    <xf numFmtId="0" fontId="12" fillId="0" borderId="1" xfId="0" applyFont="1" applyBorder="1" applyAlignment="1">
      <alignment vertical="top" wrapText="1"/>
    </xf>
    <xf numFmtId="41" fontId="12" fillId="0" borderId="1" xfId="1" applyNumberFormat="1" applyFont="1" applyBorder="1" applyAlignment="1">
      <alignment vertical="top" wrapText="1"/>
    </xf>
    <xf numFmtId="41" fontId="15" fillId="0" borderId="1" xfId="1" applyNumberFormat="1" applyFont="1" applyBorder="1" applyAlignment="1">
      <alignment vertical="top" wrapText="1"/>
    </xf>
    <xf numFmtId="41" fontId="0" fillId="0" borderId="0" xfId="1" applyNumberFormat="1" applyFont="1" applyAlignment="1">
      <alignment vertical="top"/>
    </xf>
    <xf numFmtId="0" fontId="3" fillId="3" borderId="0" xfId="2" applyBorder="1" applyAlignment="1">
      <alignment horizontal="center" vertical="center" wrapText="1"/>
    </xf>
    <xf numFmtId="0" fontId="26" fillId="0" borderId="1" xfId="0" applyFont="1" applyBorder="1" applyAlignment="1">
      <alignment horizontal="center" vertical="center" wrapText="1"/>
    </xf>
    <xf numFmtId="9" fontId="26" fillId="0" borderId="1" xfId="0" applyNumberFormat="1" applyFont="1" applyBorder="1" applyAlignment="1">
      <alignment horizontal="center" vertical="center"/>
    </xf>
    <xf numFmtId="0" fontId="26" fillId="0" borderId="1" xfId="0" applyNumberFormat="1" applyFont="1" applyBorder="1" applyAlignment="1">
      <alignment horizontal="center" vertical="center"/>
    </xf>
    <xf numFmtId="41" fontId="26" fillId="0" borderId="1" xfId="1" applyNumberFormat="1" applyFont="1" applyBorder="1" applyAlignment="1">
      <alignment horizontal="center" vertical="center"/>
    </xf>
    <xf numFmtId="0" fontId="26" fillId="0" borderId="1" xfId="0" applyFont="1" applyFill="1" applyBorder="1" applyAlignment="1">
      <alignment horizontal="center" vertical="center" wrapText="1"/>
    </xf>
    <xf numFmtId="10" fontId="26" fillId="0" borderId="1" xfId="0" applyNumberFormat="1" applyFont="1" applyBorder="1" applyAlignment="1">
      <alignment horizontal="center" vertical="center"/>
    </xf>
    <xf numFmtId="9" fontId="12" fillId="0" borderId="1" xfId="1" applyNumberFormat="1" applyFont="1" applyBorder="1" applyAlignment="1">
      <alignment horizontal="center" vertical="center" wrapText="1"/>
    </xf>
    <xf numFmtId="0" fontId="0" fillId="0" borderId="0" xfId="0" applyBorder="1"/>
    <xf numFmtId="0" fontId="12" fillId="8" borderId="5" xfId="8" applyFont="1" applyAlignment="1">
      <alignment vertical="center" wrapText="1"/>
    </xf>
    <xf numFmtId="0" fontId="15" fillId="0" borderId="1" xfId="0" applyFont="1" applyBorder="1" applyAlignment="1">
      <alignment horizontal="center" vertical="center"/>
    </xf>
    <xf numFmtId="0" fontId="15" fillId="0" borderId="11" xfId="0" applyFont="1" applyBorder="1" applyAlignment="1">
      <alignment horizontal="left" vertical="top"/>
    </xf>
    <xf numFmtId="0" fontId="15" fillId="0" borderId="8" xfId="0" applyFont="1" applyBorder="1" applyAlignment="1">
      <alignment horizontal="left" vertical="top"/>
    </xf>
    <xf numFmtId="0" fontId="15" fillId="0" borderId="12" xfId="0" applyFont="1" applyBorder="1" applyAlignment="1">
      <alignment horizontal="left" vertical="top"/>
    </xf>
    <xf numFmtId="0" fontId="15" fillId="0" borderId="13" xfId="0" applyFont="1" applyBorder="1" applyAlignment="1">
      <alignment horizontal="left" vertical="top"/>
    </xf>
    <xf numFmtId="0" fontId="15" fillId="0" borderId="0" xfId="0" applyFont="1" applyBorder="1" applyAlignment="1">
      <alignment horizontal="left" vertical="top"/>
    </xf>
    <xf numFmtId="0" fontId="15" fillId="0" borderId="14" xfId="0" applyFont="1" applyBorder="1" applyAlignment="1">
      <alignment horizontal="left" vertical="top"/>
    </xf>
    <xf numFmtId="0" fontId="15" fillId="0" borderId="15" xfId="0" applyFont="1" applyBorder="1" applyAlignment="1">
      <alignment horizontal="left" vertical="top"/>
    </xf>
    <xf numFmtId="0" fontId="15" fillId="0" borderId="3" xfId="0" applyFont="1" applyBorder="1" applyAlignment="1">
      <alignment horizontal="left" vertical="top"/>
    </xf>
    <xf numFmtId="0" fontId="15" fillId="0" borderId="16" xfId="0" applyFont="1" applyBorder="1" applyAlignment="1">
      <alignment horizontal="left" vertical="top"/>
    </xf>
    <xf numFmtId="0" fontId="15" fillId="0" borderId="9"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2" xfId="0" applyFont="1" applyBorder="1" applyAlignment="1">
      <alignment horizontal="center" vertical="center" wrapText="1"/>
    </xf>
    <xf numFmtId="0" fontId="0" fillId="0" borderId="1" xfId="0" applyBorder="1" applyAlignment="1">
      <alignment horizontal="center" vertical="center"/>
    </xf>
    <xf numFmtId="41" fontId="15" fillId="0" borderId="9" xfId="1" applyNumberFormat="1" applyFont="1" applyBorder="1" applyAlignment="1">
      <alignment horizontal="center" vertical="center"/>
    </xf>
    <xf numFmtId="41" fontId="15" fillId="0" borderId="10" xfId="1" applyNumberFormat="1" applyFont="1" applyBorder="1" applyAlignment="1">
      <alignment horizontal="center" vertical="center"/>
    </xf>
    <xf numFmtId="41" fontId="15" fillId="0" borderId="2" xfId="1" applyNumberFormat="1" applyFont="1" applyBorder="1" applyAlignment="1">
      <alignment horizontal="center" vertical="center"/>
    </xf>
    <xf numFmtId="0" fontId="20" fillId="7" borderId="7" xfId="7" applyFont="1" applyBorder="1" applyAlignment="1">
      <alignment horizontal="center"/>
    </xf>
    <xf numFmtId="0" fontId="13" fillId="3" borderId="17" xfId="2" applyFont="1" applyBorder="1" applyAlignment="1">
      <alignment horizontal="center" vertical="center"/>
    </xf>
    <xf numFmtId="0" fontId="13" fillId="3" borderId="18" xfId="2" applyFont="1" applyBorder="1" applyAlignment="1">
      <alignment horizontal="center" vertical="center"/>
    </xf>
    <xf numFmtId="0" fontId="13" fillId="3" borderId="19" xfId="2" applyFont="1" applyBorder="1" applyAlignment="1">
      <alignment horizontal="center" vertical="center"/>
    </xf>
    <xf numFmtId="0" fontId="15" fillId="0" borderId="9" xfId="0" applyFont="1" applyBorder="1" applyAlignment="1">
      <alignment horizontal="center" vertical="center"/>
    </xf>
    <xf numFmtId="0" fontId="15" fillId="0" borderId="10" xfId="0" applyFont="1" applyBorder="1" applyAlignment="1">
      <alignment horizontal="center" vertical="center"/>
    </xf>
    <xf numFmtId="0" fontId="15" fillId="0" borderId="2" xfId="0" applyFont="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2" xfId="0" applyBorder="1" applyAlignment="1">
      <alignment horizontal="center" vertical="center"/>
    </xf>
    <xf numFmtId="0" fontId="15" fillId="0" borderId="11" xfId="0" applyFont="1" applyBorder="1" applyAlignment="1">
      <alignment horizontal="center" vertical="top"/>
    </xf>
    <xf numFmtId="0" fontId="15" fillId="0" borderId="8" xfId="0" applyFont="1" applyBorder="1" applyAlignment="1">
      <alignment horizontal="center" vertical="top"/>
    </xf>
    <xf numFmtId="0" fontId="15" fillId="0" borderId="12" xfId="0" applyFont="1" applyBorder="1" applyAlignment="1">
      <alignment horizontal="center" vertical="top"/>
    </xf>
    <xf numFmtId="0" fontId="15" fillId="0" borderId="13" xfId="0" applyFont="1" applyBorder="1" applyAlignment="1">
      <alignment horizontal="center" vertical="top"/>
    </xf>
    <xf numFmtId="0" fontId="15" fillId="0" borderId="0" xfId="0" applyFont="1" applyBorder="1" applyAlignment="1">
      <alignment horizontal="center" vertical="top"/>
    </xf>
    <xf numFmtId="0" fontId="15" fillId="0" borderId="14" xfId="0" applyFont="1" applyBorder="1" applyAlignment="1">
      <alignment horizontal="center" vertical="top"/>
    </xf>
    <xf numFmtId="0" fontId="15" fillId="0" borderId="15" xfId="0" applyFont="1" applyBorder="1" applyAlignment="1">
      <alignment horizontal="center" vertical="top"/>
    </xf>
    <xf numFmtId="0" fontId="15" fillId="0" borderId="3" xfId="0" applyFont="1" applyBorder="1" applyAlignment="1">
      <alignment horizontal="center" vertical="top"/>
    </xf>
    <xf numFmtId="0" fontId="15" fillId="0" borderId="16" xfId="0" applyFont="1" applyBorder="1" applyAlignment="1">
      <alignment horizontal="center" vertical="top"/>
    </xf>
    <xf numFmtId="0" fontId="22" fillId="0" borderId="1" xfId="0" applyFont="1" applyBorder="1" applyAlignment="1">
      <alignment horizontal="center" vertical="top"/>
    </xf>
    <xf numFmtId="0" fontId="21" fillId="3" borderId="17" xfId="2" applyFont="1" applyBorder="1" applyAlignment="1">
      <alignment horizontal="center" vertical="center"/>
    </xf>
    <xf numFmtId="0" fontId="21" fillId="3" borderId="18" xfId="2" applyFont="1" applyBorder="1" applyAlignment="1">
      <alignment horizontal="center" vertical="center"/>
    </xf>
    <xf numFmtId="0" fontId="21" fillId="3" borderId="19" xfId="2" applyFont="1" applyBorder="1" applyAlignment="1">
      <alignment horizontal="center" vertical="center"/>
    </xf>
    <xf numFmtId="0" fontId="22" fillId="0" borderId="1" xfId="0" applyFont="1" applyBorder="1" applyAlignment="1">
      <alignment horizontal="center" vertical="center"/>
    </xf>
    <xf numFmtId="0" fontId="22" fillId="0" borderId="1" xfId="0" applyFont="1" applyBorder="1" applyAlignment="1">
      <alignment horizontal="center" vertical="center" wrapText="1"/>
    </xf>
    <xf numFmtId="0" fontId="5" fillId="0" borderId="1" xfId="0" applyFont="1" applyBorder="1" applyAlignment="1">
      <alignment horizontal="center" vertical="center"/>
    </xf>
    <xf numFmtId="41" fontId="22" fillId="0" borderId="1" xfId="1" applyNumberFormat="1" applyFont="1" applyBorder="1" applyAlignment="1">
      <alignment horizontal="center" vertical="center"/>
    </xf>
  </cellXfs>
  <cellStyles count="9">
    <cellStyle name="Bad" xfId="5" builtinId="27"/>
    <cellStyle name="Check Cell" xfId="3" builtinId="23"/>
    <cellStyle name="Comma" xfId="4" builtinId="3"/>
    <cellStyle name="Currency" xfId="1" builtinId="4"/>
    <cellStyle name="Good" xfId="2" builtinId="26"/>
    <cellStyle name="Input" xfId="7" builtinId="20"/>
    <cellStyle name="Neutral" xfId="6" builtinId="28"/>
    <cellStyle name="Normal" xfId="0" builtinId="0"/>
    <cellStyle name="Note" xfId="8"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73"/>
  <sheetViews>
    <sheetView tabSelected="1" zoomScale="69" zoomScaleNormal="69" workbookViewId="0">
      <pane ySplit="1" topLeftCell="A30" activePane="bottomLeft" state="frozen"/>
      <selection pane="bottomLeft" activeCell="M6" sqref="M6"/>
    </sheetView>
  </sheetViews>
  <sheetFormatPr defaultRowHeight="14.4"/>
  <cols>
    <col min="1" max="1" width="8.6640625" customWidth="1"/>
    <col min="2" max="2" width="47" style="1" bestFit="1" customWidth="1"/>
    <col min="3" max="3" width="10.6640625" style="62" bestFit="1" customWidth="1"/>
    <col min="4" max="4" width="11.6640625" style="67" customWidth="1"/>
    <col min="5" max="5" width="14.109375" style="67" bestFit="1" customWidth="1"/>
    <col min="6" max="6" width="13.6640625" style="67" bestFit="1" customWidth="1"/>
    <col min="7" max="7" width="11.88671875" style="67" bestFit="1" customWidth="1"/>
    <col min="8" max="8" width="18.33203125" style="67" bestFit="1" customWidth="1"/>
    <col min="9" max="9" width="15.44140625" style="29" bestFit="1" customWidth="1"/>
    <col min="10" max="11" width="15.44140625" style="29" customWidth="1"/>
    <col min="12" max="12" width="16.5546875" style="62" customWidth="1"/>
    <col min="13" max="13" width="49.109375" style="5" customWidth="1"/>
    <col min="14" max="14" width="26.5546875" style="5" customWidth="1"/>
    <col min="15" max="15" width="26.5546875" style="85" customWidth="1"/>
    <col min="16" max="16" width="18.77734375" style="18" bestFit="1" customWidth="1"/>
    <col min="17" max="17" width="32" style="5" bestFit="1" customWidth="1"/>
    <col min="18" max="18" width="54.6640625" style="5" bestFit="1" customWidth="1"/>
    <col min="23" max="23" width="24.109375" bestFit="1" customWidth="1"/>
    <col min="24" max="24" width="16.88671875" bestFit="1" customWidth="1"/>
    <col min="25" max="26" width="14.44140625" bestFit="1" customWidth="1"/>
    <col min="27" max="27" width="12.33203125" bestFit="1" customWidth="1"/>
    <col min="28" max="28" width="9" bestFit="1" customWidth="1"/>
    <col min="29" max="29" width="18.6640625" bestFit="1" customWidth="1"/>
    <col min="30" max="30" width="18.21875" bestFit="1" customWidth="1"/>
    <col min="31" max="31" width="18.44140625" bestFit="1" customWidth="1"/>
  </cols>
  <sheetData>
    <row r="1" spans="1:33" ht="54">
      <c r="A1" s="74" t="s">
        <v>0</v>
      </c>
      <c r="B1" s="75" t="s">
        <v>1</v>
      </c>
      <c r="C1" s="68" t="s">
        <v>42</v>
      </c>
      <c r="D1" s="76" t="s">
        <v>43</v>
      </c>
      <c r="E1" s="76" t="s">
        <v>348</v>
      </c>
      <c r="F1" s="76" t="s">
        <v>349</v>
      </c>
      <c r="G1" s="76" t="s">
        <v>341</v>
      </c>
      <c r="H1" s="76" t="s">
        <v>333</v>
      </c>
      <c r="I1" s="76" t="s">
        <v>352</v>
      </c>
      <c r="J1" s="76" t="s">
        <v>353</v>
      </c>
      <c r="K1" s="76" t="s">
        <v>331</v>
      </c>
      <c r="L1" s="68" t="s">
        <v>86</v>
      </c>
      <c r="M1" s="68" t="s">
        <v>84</v>
      </c>
      <c r="N1" s="68" t="s">
        <v>170</v>
      </c>
      <c r="O1" s="76" t="s">
        <v>314</v>
      </c>
      <c r="P1" s="76" t="s">
        <v>91</v>
      </c>
      <c r="Q1" s="77" t="s">
        <v>44</v>
      </c>
      <c r="R1" s="77" t="s">
        <v>87</v>
      </c>
      <c r="W1" s="87" t="s">
        <v>339</v>
      </c>
      <c r="X1" s="87" t="s">
        <v>334</v>
      </c>
      <c r="Y1" s="87" t="s">
        <v>335</v>
      </c>
      <c r="Z1" s="87" t="s">
        <v>336</v>
      </c>
      <c r="AA1" s="87" t="s">
        <v>337</v>
      </c>
      <c r="AB1" s="87" t="s">
        <v>338</v>
      </c>
      <c r="AC1" s="91" t="s">
        <v>340</v>
      </c>
      <c r="AD1" s="87" t="s">
        <v>343</v>
      </c>
      <c r="AE1" s="87" t="s">
        <v>342</v>
      </c>
      <c r="AF1" s="87"/>
      <c r="AG1" s="87"/>
    </row>
    <row r="2" spans="1:33" ht="184.2" customHeight="1">
      <c r="A2" s="86">
        <v>1</v>
      </c>
      <c r="B2" s="95" t="s">
        <v>24</v>
      </c>
      <c r="C2" s="79">
        <v>10</v>
      </c>
      <c r="D2" s="20">
        <v>38000</v>
      </c>
      <c r="E2" s="93">
        <v>0.3</v>
      </c>
      <c r="F2" s="20">
        <f>D2+(D2*(1-E2))</f>
        <v>64600</v>
      </c>
      <c r="G2" s="20">
        <v>47000</v>
      </c>
      <c r="H2" s="20">
        <f t="shared" ref="H2:H33" si="0">ROUNDUP(D2+$X$2+$Y$2+$Z$2+$AA$2+$AB$2+(D2*$W$2)+(D2*$AC$2)+(D2*$AD$2)+(D2*$AE$2),3)</f>
        <v>63136</v>
      </c>
      <c r="I2" s="73">
        <v>59000</v>
      </c>
      <c r="J2" s="73"/>
      <c r="K2" s="73"/>
      <c r="L2" s="79">
        <v>800</v>
      </c>
      <c r="M2" s="19" t="s">
        <v>117</v>
      </c>
      <c r="N2" s="19" t="s">
        <v>240</v>
      </c>
      <c r="O2" s="20">
        <v>68539</v>
      </c>
      <c r="P2" s="20">
        <f t="shared" ref="P2:P49" si="1">(G2-D2)*L2</f>
        <v>7200000</v>
      </c>
      <c r="Q2" s="19" t="s">
        <v>65</v>
      </c>
      <c r="R2" s="19"/>
      <c r="W2" s="88">
        <v>0.3</v>
      </c>
      <c r="X2" s="89">
        <v>1700</v>
      </c>
      <c r="Y2" s="89">
        <v>650</v>
      </c>
      <c r="Z2" s="89">
        <v>100</v>
      </c>
      <c r="AA2" s="89">
        <v>2750</v>
      </c>
      <c r="AB2" s="89">
        <v>100</v>
      </c>
      <c r="AC2" s="88">
        <v>0.15</v>
      </c>
      <c r="AD2" s="92">
        <v>2.1999999999999999E-2</v>
      </c>
      <c r="AE2" s="88">
        <v>0.05</v>
      </c>
      <c r="AF2" s="89"/>
      <c r="AG2" s="89"/>
    </row>
    <row r="3" spans="1:33" ht="216">
      <c r="A3" s="81">
        <v>45</v>
      </c>
      <c r="B3" s="19" t="s">
        <v>6</v>
      </c>
      <c r="C3" s="80">
        <v>5</v>
      </c>
      <c r="D3" s="69">
        <v>40000</v>
      </c>
      <c r="E3" s="93">
        <v>0.3</v>
      </c>
      <c r="F3" s="69">
        <v>69000</v>
      </c>
      <c r="G3" s="69">
        <v>49000</v>
      </c>
      <c r="H3" s="20">
        <f t="shared" si="0"/>
        <v>66180</v>
      </c>
      <c r="I3" s="69"/>
      <c r="J3" s="69"/>
      <c r="K3" s="69"/>
      <c r="L3" s="80">
        <v>20</v>
      </c>
      <c r="M3" s="19" t="s">
        <v>95</v>
      </c>
      <c r="N3" s="19" t="s">
        <v>332</v>
      </c>
      <c r="O3" s="20">
        <v>41731</v>
      </c>
      <c r="P3" s="28">
        <f t="shared" si="1"/>
        <v>180000</v>
      </c>
      <c r="Q3" s="70" t="s">
        <v>79</v>
      </c>
      <c r="R3" s="71"/>
      <c r="V3" t="s">
        <v>344</v>
      </c>
      <c r="W3" s="90">
        <v>166000</v>
      </c>
    </row>
    <row r="4" spans="1:33" ht="108">
      <c r="A4" s="78">
        <v>16</v>
      </c>
      <c r="B4" s="19" t="s">
        <v>19</v>
      </c>
      <c r="C4" s="79">
        <v>10</v>
      </c>
      <c r="D4" s="20">
        <v>28000</v>
      </c>
      <c r="E4" s="93">
        <v>0.3</v>
      </c>
      <c r="F4" s="20">
        <v>69000</v>
      </c>
      <c r="G4" s="20">
        <v>45000</v>
      </c>
      <c r="H4" s="20">
        <f t="shared" si="0"/>
        <v>47916</v>
      </c>
      <c r="I4" s="73"/>
      <c r="J4" s="73"/>
      <c r="K4" s="73"/>
      <c r="L4" s="79">
        <v>150</v>
      </c>
      <c r="M4" s="19" t="s">
        <v>110</v>
      </c>
      <c r="N4" s="19" t="s">
        <v>252</v>
      </c>
      <c r="O4" s="20">
        <v>20198</v>
      </c>
      <c r="P4" s="20">
        <f t="shared" si="1"/>
        <v>2550000</v>
      </c>
      <c r="Q4" s="19" t="s">
        <v>61</v>
      </c>
      <c r="R4" s="19"/>
    </row>
    <row r="5" spans="1:33" ht="162">
      <c r="A5" s="78">
        <v>22</v>
      </c>
      <c r="B5" s="19" t="s">
        <v>38</v>
      </c>
      <c r="C5" s="79">
        <v>5</v>
      </c>
      <c r="D5" s="20">
        <v>82000</v>
      </c>
      <c r="E5" s="93">
        <v>0.3</v>
      </c>
      <c r="F5" s="20">
        <v>156000</v>
      </c>
      <c r="G5" s="20">
        <v>116000</v>
      </c>
      <c r="H5" s="20">
        <f t="shared" si="0"/>
        <v>130104</v>
      </c>
      <c r="I5" s="73"/>
      <c r="J5" s="73"/>
      <c r="K5" s="73"/>
      <c r="L5" s="79">
        <v>123</v>
      </c>
      <c r="M5" s="19" t="s">
        <v>135</v>
      </c>
      <c r="N5" s="19" t="s">
        <v>246</v>
      </c>
      <c r="O5" s="20">
        <v>19434</v>
      </c>
      <c r="P5" s="20">
        <f t="shared" si="1"/>
        <v>4182000</v>
      </c>
      <c r="Q5" s="19" t="s">
        <v>81</v>
      </c>
      <c r="R5" s="19"/>
    </row>
    <row r="6" spans="1:33" ht="72">
      <c r="A6" s="78">
        <v>2</v>
      </c>
      <c r="B6" s="95" t="s">
        <v>9</v>
      </c>
      <c r="C6" s="79">
        <v>10</v>
      </c>
      <c r="D6" s="20">
        <v>23000</v>
      </c>
      <c r="E6" s="93">
        <v>0.3</v>
      </c>
      <c r="F6" s="20">
        <v>89000</v>
      </c>
      <c r="G6" s="20">
        <v>39000</v>
      </c>
      <c r="H6" s="20">
        <f t="shared" si="0"/>
        <v>40306</v>
      </c>
      <c r="I6" s="73">
        <v>31000</v>
      </c>
      <c r="J6" s="73"/>
      <c r="K6" s="73"/>
      <c r="L6" s="79">
        <v>481</v>
      </c>
      <c r="M6" s="19" t="s">
        <v>99</v>
      </c>
      <c r="N6" s="19" t="s">
        <v>237</v>
      </c>
      <c r="O6" s="20">
        <v>18990</v>
      </c>
      <c r="P6" s="19">
        <f t="shared" si="1"/>
        <v>7696000</v>
      </c>
      <c r="Q6" s="19" t="s">
        <v>51</v>
      </c>
      <c r="R6" s="19"/>
    </row>
    <row r="7" spans="1:33" ht="144">
      <c r="A7" s="78">
        <v>3</v>
      </c>
      <c r="B7" s="95" t="s">
        <v>25</v>
      </c>
      <c r="C7" s="79">
        <v>10</v>
      </c>
      <c r="D7" s="20">
        <v>38000</v>
      </c>
      <c r="E7" s="93">
        <v>0.3</v>
      </c>
      <c r="F7" s="20">
        <v>89000</v>
      </c>
      <c r="G7" s="20">
        <v>67000</v>
      </c>
      <c r="H7" s="20">
        <f t="shared" si="0"/>
        <v>63136</v>
      </c>
      <c r="I7" s="73">
        <v>89000</v>
      </c>
      <c r="J7" s="73"/>
      <c r="K7" s="73"/>
      <c r="L7" s="79">
        <v>458</v>
      </c>
      <c r="M7" s="19" t="s">
        <v>118</v>
      </c>
      <c r="N7" s="19" t="s">
        <v>235</v>
      </c>
      <c r="O7" s="20">
        <v>13417</v>
      </c>
      <c r="P7" s="20">
        <f t="shared" si="1"/>
        <v>13282000</v>
      </c>
      <c r="Q7" s="19" t="s">
        <v>66</v>
      </c>
      <c r="R7" s="19" t="s">
        <v>119</v>
      </c>
    </row>
    <row r="8" spans="1:33" ht="90">
      <c r="A8" s="78">
        <v>25</v>
      </c>
      <c r="B8" s="19" t="s">
        <v>37</v>
      </c>
      <c r="C8" s="79">
        <v>10</v>
      </c>
      <c r="D8" s="20">
        <v>67000</v>
      </c>
      <c r="E8" s="93">
        <v>0.3</v>
      </c>
      <c r="F8" s="20">
        <v>149000</v>
      </c>
      <c r="G8" s="20">
        <v>99000</v>
      </c>
      <c r="H8" s="20">
        <f t="shared" si="0"/>
        <v>107274</v>
      </c>
      <c r="I8" s="73"/>
      <c r="J8" s="73"/>
      <c r="K8" s="73"/>
      <c r="L8" s="79">
        <v>92</v>
      </c>
      <c r="M8" s="19" t="s">
        <v>134</v>
      </c>
      <c r="N8" s="19" t="s">
        <v>250</v>
      </c>
      <c r="O8" s="20">
        <v>11722</v>
      </c>
      <c r="P8" s="20">
        <f t="shared" si="1"/>
        <v>2944000</v>
      </c>
      <c r="Q8" s="19" t="s">
        <v>82</v>
      </c>
      <c r="R8" s="19"/>
    </row>
    <row r="9" spans="1:33" ht="126">
      <c r="A9" s="78">
        <v>17</v>
      </c>
      <c r="B9" s="19" t="s">
        <v>20</v>
      </c>
      <c r="C9" s="79">
        <v>10</v>
      </c>
      <c r="D9" s="20">
        <v>72000</v>
      </c>
      <c r="E9" s="93">
        <v>0.3</v>
      </c>
      <c r="F9" s="20">
        <v>149000</v>
      </c>
      <c r="G9" s="20">
        <v>99000</v>
      </c>
      <c r="H9" s="20">
        <f t="shared" si="0"/>
        <v>114884</v>
      </c>
      <c r="I9" s="73"/>
      <c r="J9" s="73"/>
      <c r="K9" s="73"/>
      <c r="L9" s="79">
        <v>150</v>
      </c>
      <c r="M9" s="19" t="s">
        <v>112</v>
      </c>
      <c r="N9" s="19" t="s">
        <v>247</v>
      </c>
      <c r="O9" s="20">
        <v>11318</v>
      </c>
      <c r="P9" s="20">
        <f t="shared" si="1"/>
        <v>4050000</v>
      </c>
      <c r="Q9" s="19" t="s">
        <v>62</v>
      </c>
      <c r="R9" s="19"/>
    </row>
    <row r="10" spans="1:33" ht="180.6" customHeight="1">
      <c r="A10" s="78">
        <v>33</v>
      </c>
      <c r="B10" s="19" t="s">
        <v>39</v>
      </c>
      <c r="C10" s="79">
        <v>10</v>
      </c>
      <c r="D10" s="20">
        <v>31000</v>
      </c>
      <c r="E10" s="93">
        <v>0.3</v>
      </c>
      <c r="F10" s="20">
        <v>119000</v>
      </c>
      <c r="G10" s="20">
        <v>66000</v>
      </c>
      <c r="H10" s="20">
        <f t="shared" si="0"/>
        <v>52482</v>
      </c>
      <c r="I10" s="73"/>
      <c r="J10" s="73"/>
      <c r="K10" s="73"/>
      <c r="L10" s="79">
        <v>56</v>
      </c>
      <c r="M10" s="19" t="s">
        <v>136</v>
      </c>
      <c r="N10" s="19" t="s">
        <v>255</v>
      </c>
      <c r="O10" s="20">
        <v>10406</v>
      </c>
      <c r="P10" s="20">
        <f t="shared" si="1"/>
        <v>1960000</v>
      </c>
      <c r="Q10" s="19" t="s">
        <v>80</v>
      </c>
      <c r="R10" s="19"/>
    </row>
    <row r="11" spans="1:33" ht="126">
      <c r="A11" s="78">
        <v>15</v>
      </c>
      <c r="B11" s="19" t="s">
        <v>234</v>
      </c>
      <c r="C11" s="79">
        <v>10</v>
      </c>
      <c r="D11" s="20">
        <v>17000</v>
      </c>
      <c r="E11" s="93">
        <v>0.3</v>
      </c>
      <c r="F11" s="20">
        <v>39000</v>
      </c>
      <c r="G11" s="20">
        <v>24000</v>
      </c>
      <c r="H11" s="20">
        <f t="shared" si="0"/>
        <v>31174</v>
      </c>
      <c r="I11" s="73"/>
      <c r="J11" s="73"/>
      <c r="K11" s="73"/>
      <c r="L11" s="79">
        <v>162</v>
      </c>
      <c r="M11" s="19" t="s">
        <v>104</v>
      </c>
      <c r="N11" s="19" t="s">
        <v>263</v>
      </c>
      <c r="O11" s="20">
        <v>9555</v>
      </c>
      <c r="P11" s="58">
        <f t="shared" si="1"/>
        <v>1134000</v>
      </c>
      <c r="Q11" s="19" t="s">
        <v>56</v>
      </c>
      <c r="R11" s="19"/>
    </row>
    <row r="12" spans="1:33" s="3" customFormat="1" ht="180">
      <c r="A12" s="78">
        <v>38</v>
      </c>
      <c r="B12" s="19" t="s">
        <v>4</v>
      </c>
      <c r="C12" s="80">
        <v>10</v>
      </c>
      <c r="D12" s="69">
        <v>36000</v>
      </c>
      <c r="E12" s="93">
        <v>0.3</v>
      </c>
      <c r="F12" s="69">
        <v>69000</v>
      </c>
      <c r="G12" s="69">
        <v>49000</v>
      </c>
      <c r="H12" s="20">
        <f t="shared" si="0"/>
        <v>60092</v>
      </c>
      <c r="I12" s="69"/>
      <c r="J12" s="69"/>
      <c r="K12" s="69"/>
      <c r="L12" s="80">
        <v>41</v>
      </c>
      <c r="M12" s="19" t="s">
        <v>89</v>
      </c>
      <c r="N12" s="19"/>
      <c r="O12" s="20">
        <v>9065</v>
      </c>
      <c r="P12" s="28">
        <f t="shared" si="1"/>
        <v>533000</v>
      </c>
      <c r="Q12" s="70" t="s">
        <v>45</v>
      </c>
      <c r="R12" s="71" t="s">
        <v>150</v>
      </c>
      <c r="S12"/>
    </row>
    <row r="13" spans="1:33" ht="108">
      <c r="A13" s="81">
        <v>6</v>
      </c>
      <c r="B13" s="95" t="s">
        <v>14</v>
      </c>
      <c r="C13" s="79">
        <v>10</v>
      </c>
      <c r="D13" s="20">
        <v>20000</v>
      </c>
      <c r="E13" s="93">
        <v>0.3</v>
      </c>
      <c r="F13" s="20">
        <v>89000</v>
      </c>
      <c r="G13" s="20">
        <v>43000</v>
      </c>
      <c r="H13" s="20">
        <f t="shared" si="0"/>
        <v>35740</v>
      </c>
      <c r="I13" s="73">
        <v>49000</v>
      </c>
      <c r="J13" s="73"/>
      <c r="K13" s="73"/>
      <c r="L13" s="79">
        <v>326</v>
      </c>
      <c r="M13" s="19" t="s">
        <v>103</v>
      </c>
      <c r="N13" s="19" t="s">
        <v>238</v>
      </c>
      <c r="O13" s="20">
        <v>8704</v>
      </c>
      <c r="P13" s="20">
        <f t="shared" si="1"/>
        <v>7498000</v>
      </c>
      <c r="Q13" s="19" t="s">
        <v>55</v>
      </c>
      <c r="R13" s="19"/>
      <c r="S13" s="3"/>
    </row>
    <row r="14" spans="1:33" ht="162">
      <c r="A14" s="78">
        <v>11</v>
      </c>
      <c r="B14" s="19" t="s">
        <v>41</v>
      </c>
      <c r="C14" s="79">
        <v>10</v>
      </c>
      <c r="D14" s="20">
        <v>24000</v>
      </c>
      <c r="E14" s="93">
        <v>0.3</v>
      </c>
      <c r="F14" s="20">
        <v>59000</v>
      </c>
      <c r="G14" s="20">
        <v>31000</v>
      </c>
      <c r="H14" s="20">
        <f t="shared" si="0"/>
        <v>41828</v>
      </c>
      <c r="I14" s="73"/>
      <c r="J14" s="73"/>
      <c r="K14" s="73"/>
      <c r="L14" s="79">
        <v>228</v>
      </c>
      <c r="M14" s="19" t="s">
        <v>144</v>
      </c>
      <c r="N14" s="19" t="s">
        <v>258</v>
      </c>
      <c r="O14" s="20">
        <v>5729</v>
      </c>
      <c r="P14" s="20">
        <f t="shared" si="1"/>
        <v>1596000</v>
      </c>
      <c r="Q14" s="19" t="s">
        <v>73</v>
      </c>
      <c r="R14" s="19" t="s">
        <v>176</v>
      </c>
    </row>
    <row r="15" spans="1:33" ht="54">
      <c r="A15" s="78">
        <v>41</v>
      </c>
      <c r="B15" s="19" t="s">
        <v>40</v>
      </c>
      <c r="C15" s="79">
        <v>10</v>
      </c>
      <c r="D15" s="20">
        <v>31000</v>
      </c>
      <c r="E15" s="93">
        <v>0.3</v>
      </c>
      <c r="F15" s="20">
        <v>75000</v>
      </c>
      <c r="G15" s="20">
        <v>39000</v>
      </c>
      <c r="H15" s="20">
        <f t="shared" si="0"/>
        <v>52482</v>
      </c>
      <c r="I15" s="73"/>
      <c r="J15" s="73"/>
      <c r="K15" s="73"/>
      <c r="L15" s="79">
        <v>35</v>
      </c>
      <c r="M15" s="19" t="s">
        <v>143</v>
      </c>
      <c r="N15" s="19"/>
      <c r="O15" s="20">
        <v>5729</v>
      </c>
      <c r="P15" s="20">
        <f t="shared" si="1"/>
        <v>280000</v>
      </c>
      <c r="Q15" s="19" t="s">
        <v>72</v>
      </c>
      <c r="R15" s="19"/>
    </row>
    <row r="16" spans="1:33" ht="72">
      <c r="A16" s="78">
        <v>23</v>
      </c>
      <c r="B16" s="19" t="s">
        <v>18</v>
      </c>
      <c r="C16" s="79">
        <v>10</v>
      </c>
      <c r="D16" s="20">
        <v>24000</v>
      </c>
      <c r="E16" s="93">
        <v>0.3</v>
      </c>
      <c r="F16" s="20">
        <v>49000</v>
      </c>
      <c r="G16" s="20">
        <v>35000</v>
      </c>
      <c r="H16" s="20">
        <f t="shared" si="0"/>
        <v>41828</v>
      </c>
      <c r="I16" s="73"/>
      <c r="J16" s="73"/>
      <c r="K16" s="73"/>
      <c r="L16" s="79">
        <v>123</v>
      </c>
      <c r="M16" s="19" t="s">
        <v>107</v>
      </c>
      <c r="N16" s="19" t="s">
        <v>262</v>
      </c>
      <c r="O16" s="20">
        <v>5446</v>
      </c>
      <c r="P16" s="20">
        <f t="shared" si="1"/>
        <v>1353000</v>
      </c>
      <c r="Q16" s="19" t="s">
        <v>60</v>
      </c>
      <c r="R16" s="19"/>
    </row>
    <row r="17" spans="1:111" ht="36">
      <c r="A17" s="78">
        <v>46</v>
      </c>
      <c r="B17" s="19" t="s">
        <v>145</v>
      </c>
      <c r="C17" s="79">
        <v>10</v>
      </c>
      <c r="D17" s="20">
        <v>31000</v>
      </c>
      <c r="E17" s="93">
        <v>0.3</v>
      </c>
      <c r="F17" s="20"/>
      <c r="G17" s="20">
        <v>47000</v>
      </c>
      <c r="H17" s="20">
        <f t="shared" si="0"/>
        <v>52482</v>
      </c>
      <c r="I17" s="73"/>
      <c r="J17" s="73"/>
      <c r="K17" s="73"/>
      <c r="L17" s="79">
        <v>20</v>
      </c>
      <c r="M17" s="19" t="s">
        <v>146</v>
      </c>
      <c r="N17" s="19"/>
      <c r="O17" s="20">
        <v>5004</v>
      </c>
      <c r="P17" s="20">
        <f t="shared" si="1"/>
        <v>320000</v>
      </c>
      <c r="Q17" s="19"/>
      <c r="R17" s="19"/>
    </row>
    <row r="18" spans="1:111" ht="90">
      <c r="A18" s="78">
        <v>10</v>
      </c>
      <c r="B18" s="19" t="s">
        <v>33</v>
      </c>
      <c r="C18" s="79">
        <v>10</v>
      </c>
      <c r="D18" s="20">
        <v>25000</v>
      </c>
      <c r="E18" s="93">
        <v>0.3</v>
      </c>
      <c r="F18" s="20">
        <v>59000</v>
      </c>
      <c r="G18" s="20">
        <v>34000</v>
      </c>
      <c r="H18" s="20">
        <f t="shared" si="0"/>
        <v>43350</v>
      </c>
      <c r="I18" s="73"/>
      <c r="J18" s="73"/>
      <c r="K18" s="73"/>
      <c r="L18" s="79">
        <v>244</v>
      </c>
      <c r="M18" s="19" t="s">
        <v>130</v>
      </c>
      <c r="N18" s="19" t="s">
        <v>254</v>
      </c>
      <c r="O18" s="20">
        <v>4711</v>
      </c>
      <c r="P18" s="20">
        <f t="shared" si="1"/>
        <v>2196000</v>
      </c>
      <c r="Q18" s="19"/>
      <c r="R18" s="19"/>
    </row>
    <row r="19" spans="1:111" s="3" customFormat="1" ht="108">
      <c r="A19" s="78">
        <v>26</v>
      </c>
      <c r="B19" s="19" t="s">
        <v>137</v>
      </c>
      <c r="C19" s="79">
        <v>10</v>
      </c>
      <c r="D19" s="20">
        <v>83000</v>
      </c>
      <c r="E19" s="93">
        <v>0.3</v>
      </c>
      <c r="F19" s="20">
        <v>239000</v>
      </c>
      <c r="G19" s="20">
        <v>189000</v>
      </c>
      <c r="H19" s="20">
        <f t="shared" si="0"/>
        <v>131626</v>
      </c>
      <c r="I19" s="73"/>
      <c r="J19" s="73"/>
      <c r="K19" s="73"/>
      <c r="L19" s="79">
        <v>89</v>
      </c>
      <c r="M19" s="19" t="s">
        <v>138</v>
      </c>
      <c r="N19" s="19" t="s">
        <v>236</v>
      </c>
      <c r="O19" s="20">
        <v>3602</v>
      </c>
      <c r="P19" s="20">
        <f t="shared" si="1"/>
        <v>9434000</v>
      </c>
      <c r="Q19" s="19" t="s">
        <v>74</v>
      </c>
      <c r="R19" s="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row>
    <row r="20" spans="1:111" s="3" customFormat="1" ht="108">
      <c r="A20" s="78">
        <v>24</v>
      </c>
      <c r="B20" s="19" t="s">
        <v>29</v>
      </c>
      <c r="C20" s="79">
        <v>10</v>
      </c>
      <c r="D20" s="20">
        <v>45000</v>
      </c>
      <c r="E20" s="93">
        <v>0.3</v>
      </c>
      <c r="F20" s="20"/>
      <c r="G20" s="20">
        <v>56000</v>
      </c>
      <c r="H20" s="20">
        <f t="shared" si="0"/>
        <v>73790</v>
      </c>
      <c r="I20" s="73"/>
      <c r="J20" s="73"/>
      <c r="K20" s="73"/>
      <c r="L20" s="79">
        <v>99</v>
      </c>
      <c r="M20" s="19" t="s">
        <v>123</v>
      </c>
      <c r="N20" s="19" t="s">
        <v>264</v>
      </c>
      <c r="O20" s="20">
        <v>3209</v>
      </c>
      <c r="P20" s="20">
        <f t="shared" si="1"/>
        <v>1089000</v>
      </c>
      <c r="Q20" s="19" t="s">
        <v>69</v>
      </c>
      <c r="R20" s="19"/>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row>
    <row r="21" spans="1:111" ht="90.6" thickBot="1">
      <c r="A21" s="78">
        <v>4</v>
      </c>
      <c r="B21" s="19" t="s">
        <v>93</v>
      </c>
      <c r="C21" s="79">
        <v>10</v>
      </c>
      <c r="D21" s="20">
        <v>20000</v>
      </c>
      <c r="E21" s="93">
        <v>0.3</v>
      </c>
      <c r="F21" s="20">
        <v>49000</v>
      </c>
      <c r="G21" s="20">
        <v>39000</v>
      </c>
      <c r="H21" s="20">
        <f t="shared" si="0"/>
        <v>35740</v>
      </c>
      <c r="I21" s="73">
        <v>62000</v>
      </c>
      <c r="J21" s="73"/>
      <c r="K21" s="73"/>
      <c r="L21" s="79">
        <v>394</v>
      </c>
      <c r="M21" s="19" t="s">
        <v>92</v>
      </c>
      <c r="N21" s="19" t="s">
        <v>239</v>
      </c>
      <c r="O21" s="20">
        <v>3172</v>
      </c>
      <c r="P21" s="20">
        <f t="shared" si="1"/>
        <v>7486000</v>
      </c>
      <c r="Q21" s="19" t="s">
        <v>48</v>
      </c>
      <c r="R21" s="19"/>
    </row>
    <row r="22" spans="1:111" s="4" customFormat="1" ht="109.2" thickTop="1" thickBot="1">
      <c r="A22" s="78">
        <v>27</v>
      </c>
      <c r="B22" s="19" t="s">
        <v>140</v>
      </c>
      <c r="C22" s="79">
        <v>10</v>
      </c>
      <c r="D22" s="20">
        <v>28000</v>
      </c>
      <c r="E22" s="93">
        <v>0.3</v>
      </c>
      <c r="F22" s="20">
        <v>69000</v>
      </c>
      <c r="G22" s="20">
        <v>49000</v>
      </c>
      <c r="H22" s="20">
        <f t="shared" si="0"/>
        <v>47916</v>
      </c>
      <c r="I22" s="73"/>
      <c r="J22" s="73"/>
      <c r="K22" s="73"/>
      <c r="L22" s="79">
        <v>77</v>
      </c>
      <c r="M22" s="19" t="s">
        <v>139</v>
      </c>
      <c r="N22" s="19" t="s">
        <v>257</v>
      </c>
      <c r="O22" s="20">
        <v>2655</v>
      </c>
      <c r="P22" s="19">
        <f t="shared" si="1"/>
        <v>1617000</v>
      </c>
      <c r="Q22" s="19" t="s">
        <v>70</v>
      </c>
      <c r="R22" s="19"/>
      <c r="S22" s="3"/>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row>
    <row r="23" spans="1:111" ht="162.6" thickTop="1">
      <c r="A23" s="78" t="s">
        <v>109</v>
      </c>
      <c r="B23" s="19" t="s">
        <v>8</v>
      </c>
      <c r="C23" s="80">
        <v>10</v>
      </c>
      <c r="D23" s="69">
        <v>35000</v>
      </c>
      <c r="E23" s="93">
        <v>0.3</v>
      </c>
      <c r="F23" s="69">
        <v>69000</v>
      </c>
      <c r="G23" s="69">
        <v>49000</v>
      </c>
      <c r="H23" s="20">
        <f t="shared" si="0"/>
        <v>58570</v>
      </c>
      <c r="I23" s="69">
        <v>35000</v>
      </c>
      <c r="J23" s="69"/>
      <c r="K23" s="69"/>
      <c r="L23" s="80">
        <v>394</v>
      </c>
      <c r="M23" s="19" t="s">
        <v>98</v>
      </c>
      <c r="N23" s="19" t="s">
        <v>242</v>
      </c>
      <c r="O23" s="20">
        <v>2129</v>
      </c>
      <c r="P23" s="28">
        <f t="shared" si="1"/>
        <v>5516000</v>
      </c>
      <c r="Q23" s="70" t="s">
        <v>50</v>
      </c>
      <c r="R23" s="71" t="s">
        <v>111</v>
      </c>
    </row>
    <row r="24" spans="1:111" s="16" customFormat="1" ht="118.2" customHeight="1">
      <c r="A24" s="78">
        <v>7</v>
      </c>
      <c r="B24" s="19" t="s">
        <v>5</v>
      </c>
      <c r="C24" s="79">
        <v>10</v>
      </c>
      <c r="D24" s="20">
        <v>21000</v>
      </c>
      <c r="E24" s="93">
        <v>0.3</v>
      </c>
      <c r="F24" s="20">
        <v>49000</v>
      </c>
      <c r="G24" s="20">
        <v>32000</v>
      </c>
      <c r="H24" s="20">
        <f t="shared" si="0"/>
        <v>37262</v>
      </c>
      <c r="I24" s="73">
        <v>38000</v>
      </c>
      <c r="J24" s="73"/>
      <c r="K24" s="73"/>
      <c r="L24" s="79">
        <v>303</v>
      </c>
      <c r="M24" s="19" t="s">
        <v>90</v>
      </c>
      <c r="N24" s="19" t="s">
        <v>248</v>
      </c>
      <c r="O24" s="20">
        <v>2030</v>
      </c>
      <c r="P24" s="20">
        <f t="shared" si="1"/>
        <v>3333000</v>
      </c>
      <c r="Q24" s="19" t="s">
        <v>47</v>
      </c>
      <c r="R24" s="19"/>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row>
    <row r="25" spans="1:111" ht="126">
      <c r="A25" s="78">
        <v>28</v>
      </c>
      <c r="B25" s="19" t="s">
        <v>31</v>
      </c>
      <c r="C25" s="79">
        <v>10</v>
      </c>
      <c r="D25" s="20">
        <v>24000</v>
      </c>
      <c r="E25" s="93">
        <v>0.3</v>
      </c>
      <c r="F25" s="20">
        <v>79000</v>
      </c>
      <c r="G25" s="20">
        <v>45000</v>
      </c>
      <c r="H25" s="20">
        <f t="shared" si="0"/>
        <v>41828</v>
      </c>
      <c r="I25" s="73"/>
      <c r="J25" s="73"/>
      <c r="K25" s="73"/>
      <c r="L25" s="79">
        <v>75</v>
      </c>
      <c r="M25" s="19" t="s">
        <v>125</v>
      </c>
      <c r="N25" s="19" t="s">
        <v>260</v>
      </c>
      <c r="O25" s="20">
        <v>1902</v>
      </c>
      <c r="P25" s="20">
        <f t="shared" si="1"/>
        <v>1575000</v>
      </c>
      <c r="Q25" s="19"/>
      <c r="R25" s="19"/>
    </row>
    <row r="26" spans="1:111" ht="90">
      <c r="A26" s="78">
        <v>32</v>
      </c>
      <c r="B26" s="19" t="s">
        <v>36</v>
      </c>
      <c r="C26" s="79">
        <v>10</v>
      </c>
      <c r="D26" s="20">
        <v>28000</v>
      </c>
      <c r="E26" s="93">
        <v>0.3</v>
      </c>
      <c r="F26" s="20">
        <v>89000</v>
      </c>
      <c r="G26" s="20">
        <v>42000</v>
      </c>
      <c r="H26" s="20">
        <f t="shared" si="0"/>
        <v>47916</v>
      </c>
      <c r="I26" s="73"/>
      <c r="J26" s="73"/>
      <c r="K26" s="73"/>
      <c r="L26" s="79">
        <v>60</v>
      </c>
      <c r="M26" s="19" t="s">
        <v>133</v>
      </c>
      <c r="N26" s="19" t="s">
        <v>266</v>
      </c>
      <c r="O26" s="20">
        <v>1791</v>
      </c>
      <c r="P26" s="20">
        <f t="shared" si="1"/>
        <v>840000</v>
      </c>
      <c r="Q26" s="19" t="s">
        <v>83</v>
      </c>
      <c r="R26" s="19"/>
    </row>
    <row r="27" spans="1:111" s="3" customFormat="1" ht="72">
      <c r="A27" s="78">
        <v>8</v>
      </c>
      <c r="B27" s="19" t="s">
        <v>11</v>
      </c>
      <c r="C27" s="79">
        <v>10</v>
      </c>
      <c r="D27" s="20">
        <v>26000</v>
      </c>
      <c r="E27" s="93">
        <v>0.3</v>
      </c>
      <c r="F27" s="20">
        <v>75000</v>
      </c>
      <c r="G27" s="20">
        <v>45000</v>
      </c>
      <c r="H27" s="20">
        <f t="shared" si="0"/>
        <v>44872</v>
      </c>
      <c r="I27" s="73"/>
      <c r="J27" s="73"/>
      <c r="K27" s="73"/>
      <c r="L27" s="79">
        <v>301</v>
      </c>
      <c r="M27" s="19" t="s">
        <v>175</v>
      </c>
      <c r="N27" s="19" t="s">
        <v>241</v>
      </c>
      <c r="O27" s="20">
        <v>1757</v>
      </c>
      <c r="P27" s="20">
        <f t="shared" si="1"/>
        <v>5719000</v>
      </c>
      <c r="Q27" s="19" t="s">
        <v>53</v>
      </c>
      <c r="R27" s="19"/>
      <c r="S27"/>
    </row>
    <row r="28" spans="1:111" s="3" customFormat="1" ht="72">
      <c r="A28" s="78">
        <v>31</v>
      </c>
      <c r="B28" s="19" t="s">
        <v>15</v>
      </c>
      <c r="C28" s="80">
        <v>10</v>
      </c>
      <c r="D28" s="69">
        <v>37000</v>
      </c>
      <c r="E28" s="93">
        <v>0.3</v>
      </c>
      <c r="F28" s="69">
        <v>65000</v>
      </c>
      <c r="G28" s="69">
        <v>46000</v>
      </c>
      <c r="H28" s="20">
        <f t="shared" si="0"/>
        <v>61614</v>
      </c>
      <c r="I28" s="69"/>
      <c r="J28" s="69"/>
      <c r="K28" s="69"/>
      <c r="L28" s="80">
        <v>63</v>
      </c>
      <c r="M28" s="19" t="s">
        <v>105</v>
      </c>
      <c r="N28" s="19"/>
      <c r="O28" s="20">
        <v>1614</v>
      </c>
      <c r="P28" s="28">
        <f t="shared" si="1"/>
        <v>567000</v>
      </c>
      <c r="Q28" s="70" t="s">
        <v>57</v>
      </c>
      <c r="R28" s="71"/>
      <c r="S28"/>
    </row>
    <row r="29" spans="1:111" ht="181.8" customHeight="1">
      <c r="A29" s="78">
        <v>14</v>
      </c>
      <c r="B29" s="19" t="s">
        <v>22</v>
      </c>
      <c r="C29" s="79">
        <v>10</v>
      </c>
      <c r="D29" s="20">
        <v>45000</v>
      </c>
      <c r="E29" s="93">
        <v>0.3</v>
      </c>
      <c r="F29" s="20">
        <v>99000</v>
      </c>
      <c r="G29" s="20">
        <v>49000</v>
      </c>
      <c r="H29" s="20">
        <f t="shared" si="0"/>
        <v>73790</v>
      </c>
      <c r="I29" s="73"/>
      <c r="J29" s="73"/>
      <c r="K29" s="73"/>
      <c r="L29" s="79">
        <v>168</v>
      </c>
      <c r="M29" s="19" t="s">
        <v>114</v>
      </c>
      <c r="N29" s="19" t="s">
        <v>267</v>
      </c>
      <c r="O29" s="20">
        <v>1530</v>
      </c>
      <c r="P29" s="20">
        <f t="shared" si="1"/>
        <v>672000</v>
      </c>
      <c r="Q29" s="19" t="s">
        <v>63</v>
      </c>
      <c r="R29" s="19" t="s">
        <v>115</v>
      </c>
    </row>
    <row r="30" spans="1:111" ht="126">
      <c r="A30" s="78">
        <v>18</v>
      </c>
      <c r="B30" s="19" t="s">
        <v>12</v>
      </c>
      <c r="C30" s="79">
        <v>5</v>
      </c>
      <c r="D30" s="20">
        <v>75000</v>
      </c>
      <c r="E30" s="93">
        <v>0.3</v>
      </c>
      <c r="F30" s="20">
        <v>129000</v>
      </c>
      <c r="G30" s="20">
        <v>82000</v>
      </c>
      <c r="H30" s="20">
        <f t="shared" si="0"/>
        <v>119450</v>
      </c>
      <c r="I30" s="73"/>
      <c r="J30" s="73"/>
      <c r="K30" s="73"/>
      <c r="L30" s="79">
        <v>147</v>
      </c>
      <c r="M30" s="19" t="s">
        <v>101</v>
      </c>
      <c r="N30" s="19"/>
      <c r="O30" s="20">
        <v>1336</v>
      </c>
      <c r="P30" s="20">
        <f t="shared" si="1"/>
        <v>1029000</v>
      </c>
      <c r="Q30" s="19"/>
      <c r="R30" s="19"/>
      <c r="S30" s="3"/>
    </row>
    <row r="31" spans="1:111" ht="180">
      <c r="A31" s="78">
        <v>19</v>
      </c>
      <c r="B31" s="19" t="s">
        <v>26</v>
      </c>
      <c r="C31" s="79">
        <v>10</v>
      </c>
      <c r="D31" s="20">
        <v>36000</v>
      </c>
      <c r="E31" s="93">
        <v>0.3</v>
      </c>
      <c r="F31" s="20">
        <v>129000</v>
      </c>
      <c r="G31" s="20">
        <v>72000</v>
      </c>
      <c r="H31" s="20">
        <f t="shared" si="0"/>
        <v>60092</v>
      </c>
      <c r="I31" s="73"/>
      <c r="J31" s="73"/>
      <c r="K31" s="73"/>
      <c r="L31" s="79">
        <v>145</v>
      </c>
      <c r="M31" s="19" t="s">
        <v>120</v>
      </c>
      <c r="N31" s="19" t="s">
        <v>244</v>
      </c>
      <c r="O31" s="20">
        <v>1207</v>
      </c>
      <c r="P31" s="20">
        <f t="shared" si="1"/>
        <v>5220000</v>
      </c>
      <c r="Q31" s="19" t="s">
        <v>68</v>
      </c>
      <c r="R31" s="19"/>
    </row>
    <row r="32" spans="1:111" ht="162">
      <c r="A32" s="78">
        <v>9</v>
      </c>
      <c r="B32" s="95" t="s">
        <v>27</v>
      </c>
      <c r="C32" s="79">
        <v>10</v>
      </c>
      <c r="D32" s="20">
        <v>59000</v>
      </c>
      <c r="E32" s="93">
        <v>0.3</v>
      </c>
      <c r="F32" s="20">
        <v>129000</v>
      </c>
      <c r="G32" s="20">
        <v>81000</v>
      </c>
      <c r="H32" s="20">
        <f t="shared" si="0"/>
        <v>95098</v>
      </c>
      <c r="I32" s="73"/>
      <c r="J32" s="73"/>
      <c r="K32" s="73"/>
      <c r="L32" s="79">
        <v>247</v>
      </c>
      <c r="M32" s="19" t="s">
        <v>121</v>
      </c>
      <c r="N32" s="19" t="s">
        <v>243</v>
      </c>
      <c r="O32" s="20">
        <v>1024</v>
      </c>
      <c r="P32" s="20">
        <f t="shared" si="1"/>
        <v>5434000</v>
      </c>
      <c r="Q32" s="19" t="s">
        <v>67</v>
      </c>
      <c r="R32" s="19"/>
    </row>
    <row r="33" spans="1:19" ht="72">
      <c r="A33" s="78">
        <v>13</v>
      </c>
      <c r="B33" s="19" t="s">
        <v>128</v>
      </c>
      <c r="C33" s="79">
        <v>10</v>
      </c>
      <c r="D33" s="20">
        <v>20000</v>
      </c>
      <c r="E33" s="93">
        <v>0.3</v>
      </c>
      <c r="F33" s="20">
        <v>59000</v>
      </c>
      <c r="G33" s="20">
        <v>35000</v>
      </c>
      <c r="H33" s="20">
        <f t="shared" si="0"/>
        <v>35740</v>
      </c>
      <c r="I33" s="73"/>
      <c r="J33" s="73"/>
      <c r="K33" s="73"/>
      <c r="L33" s="79">
        <v>189</v>
      </c>
      <c r="M33" s="19" t="s">
        <v>126</v>
      </c>
      <c r="N33" s="19" t="s">
        <v>251</v>
      </c>
      <c r="O33" s="20">
        <v>1002</v>
      </c>
      <c r="P33" s="20">
        <f t="shared" si="1"/>
        <v>2835000</v>
      </c>
      <c r="Q33" s="19" t="s">
        <v>76</v>
      </c>
      <c r="R33" s="19" t="s">
        <v>127</v>
      </c>
    </row>
    <row r="34" spans="1:19" ht="148.19999999999999" customHeight="1">
      <c r="A34" s="78">
        <v>21</v>
      </c>
      <c r="B34" s="19" t="s">
        <v>3</v>
      </c>
      <c r="C34" s="80">
        <v>5</v>
      </c>
      <c r="D34" s="69">
        <v>33000</v>
      </c>
      <c r="E34" s="93">
        <v>0.3</v>
      </c>
      <c r="F34" s="69">
        <v>69000</v>
      </c>
      <c r="G34" s="69">
        <v>45000</v>
      </c>
      <c r="H34" s="20">
        <f t="shared" ref="H34:H52" si="2">ROUNDUP(D34+$X$2+$Y$2+$Z$2+$AA$2+$AB$2+(D34*$W$2)+(D34*$AC$2)+(D34*$AD$2)+(D34*$AE$2),3)</f>
        <v>55526</v>
      </c>
      <c r="I34" s="69"/>
      <c r="J34" s="69"/>
      <c r="K34" s="69"/>
      <c r="L34" s="80">
        <v>128</v>
      </c>
      <c r="M34" s="82" t="s">
        <v>148</v>
      </c>
      <c r="N34" s="82" t="s">
        <v>261</v>
      </c>
      <c r="O34" s="83">
        <v>990</v>
      </c>
      <c r="P34" s="28">
        <f t="shared" si="1"/>
        <v>1536000</v>
      </c>
      <c r="Q34" s="70" t="s">
        <v>78</v>
      </c>
      <c r="R34" s="71"/>
    </row>
    <row r="35" spans="1:19" ht="144">
      <c r="A35" s="78">
        <v>36</v>
      </c>
      <c r="B35" s="19" t="s">
        <v>23</v>
      </c>
      <c r="C35" s="79">
        <v>10</v>
      </c>
      <c r="D35" s="20">
        <v>35000</v>
      </c>
      <c r="E35" s="93">
        <v>0.3</v>
      </c>
      <c r="F35" s="20">
        <v>99000</v>
      </c>
      <c r="G35" s="20">
        <v>79000</v>
      </c>
      <c r="H35" s="20">
        <f t="shared" si="2"/>
        <v>58570</v>
      </c>
      <c r="I35" s="73">
        <v>79000</v>
      </c>
      <c r="J35" s="73"/>
      <c r="K35" s="73"/>
      <c r="L35" s="79">
        <v>51</v>
      </c>
      <c r="M35" s="19" t="s">
        <v>116</v>
      </c>
      <c r="N35" s="19" t="s">
        <v>253</v>
      </c>
      <c r="O35" s="20">
        <v>845</v>
      </c>
      <c r="P35" s="20">
        <f t="shared" si="1"/>
        <v>2244000</v>
      </c>
      <c r="Q35" s="19" t="s">
        <v>64</v>
      </c>
      <c r="R35" s="19"/>
    </row>
    <row r="36" spans="1:19" ht="108">
      <c r="A36" s="78">
        <v>20</v>
      </c>
      <c r="B36" s="19" t="s">
        <v>35</v>
      </c>
      <c r="C36" s="79">
        <v>10</v>
      </c>
      <c r="D36" s="20">
        <v>36000</v>
      </c>
      <c r="E36" s="93">
        <v>0.3</v>
      </c>
      <c r="F36" s="20">
        <v>65000</v>
      </c>
      <c r="G36" s="20">
        <v>47000</v>
      </c>
      <c r="H36" s="20">
        <f t="shared" si="2"/>
        <v>60092</v>
      </c>
      <c r="I36" s="73"/>
      <c r="J36" s="73"/>
      <c r="K36" s="73"/>
      <c r="L36" s="79">
        <v>145</v>
      </c>
      <c r="M36" s="19" t="s">
        <v>132</v>
      </c>
      <c r="N36" s="19" t="s">
        <v>259</v>
      </c>
      <c r="O36" s="20">
        <v>818</v>
      </c>
      <c r="P36" s="20">
        <f t="shared" si="1"/>
        <v>1595000</v>
      </c>
      <c r="Q36" s="19"/>
      <c r="R36" s="19"/>
    </row>
    <row r="37" spans="1:19" ht="72">
      <c r="A37" s="78">
        <v>30</v>
      </c>
      <c r="B37" s="19" t="s">
        <v>34</v>
      </c>
      <c r="C37" s="79">
        <v>10</v>
      </c>
      <c r="D37" s="20">
        <v>22000</v>
      </c>
      <c r="E37" s="93">
        <v>0.3</v>
      </c>
      <c r="F37" s="20">
        <v>69000</v>
      </c>
      <c r="G37" s="20">
        <v>49000</v>
      </c>
      <c r="H37" s="20">
        <f t="shared" si="2"/>
        <v>38784</v>
      </c>
      <c r="I37" s="73"/>
      <c r="J37" s="73"/>
      <c r="K37" s="73"/>
      <c r="L37" s="79">
        <v>71</v>
      </c>
      <c r="M37" s="19" t="s">
        <v>131</v>
      </c>
      <c r="N37" s="19" t="s">
        <v>256</v>
      </c>
      <c r="O37" s="20">
        <v>737</v>
      </c>
      <c r="P37" s="20">
        <f t="shared" si="1"/>
        <v>1917000</v>
      </c>
      <c r="Q37" s="19" t="s">
        <v>75</v>
      </c>
      <c r="R37" s="19"/>
    </row>
    <row r="38" spans="1:19" ht="126">
      <c r="A38" s="78">
        <v>12</v>
      </c>
      <c r="B38" s="19" t="s">
        <v>10</v>
      </c>
      <c r="C38" s="79">
        <v>10</v>
      </c>
      <c r="D38" s="20">
        <v>24000</v>
      </c>
      <c r="E38" s="93">
        <v>0.3</v>
      </c>
      <c r="F38" s="20">
        <v>75000</v>
      </c>
      <c r="G38" s="20">
        <v>45000</v>
      </c>
      <c r="H38" s="20">
        <f t="shared" si="2"/>
        <v>41828</v>
      </c>
      <c r="I38" s="73"/>
      <c r="J38" s="73"/>
      <c r="K38" s="73"/>
      <c r="L38" s="79">
        <v>224</v>
      </c>
      <c r="M38" s="19" t="s">
        <v>100</v>
      </c>
      <c r="N38" s="19" t="s">
        <v>245</v>
      </c>
      <c r="O38" s="20">
        <v>532</v>
      </c>
      <c r="P38" s="20">
        <f t="shared" si="1"/>
        <v>4704000</v>
      </c>
      <c r="Q38" s="19" t="s">
        <v>52</v>
      </c>
      <c r="R38" s="19"/>
    </row>
    <row r="39" spans="1:19" ht="54">
      <c r="A39" s="78">
        <v>34</v>
      </c>
      <c r="B39" s="19" t="s">
        <v>32</v>
      </c>
      <c r="C39" s="79">
        <v>10</v>
      </c>
      <c r="D39" s="20">
        <v>20000</v>
      </c>
      <c r="E39" s="93">
        <v>0.3</v>
      </c>
      <c r="F39" s="20">
        <v>65000</v>
      </c>
      <c r="G39" s="20">
        <v>35000</v>
      </c>
      <c r="H39" s="20">
        <f t="shared" si="2"/>
        <v>35740</v>
      </c>
      <c r="I39" s="73"/>
      <c r="J39" s="73"/>
      <c r="K39" s="73"/>
      <c r="L39" s="79">
        <v>56</v>
      </c>
      <c r="M39" s="19" t="s">
        <v>129</v>
      </c>
      <c r="N39" s="19" t="s">
        <v>265</v>
      </c>
      <c r="O39" s="20">
        <v>477</v>
      </c>
      <c r="P39" s="20">
        <f t="shared" si="1"/>
        <v>840000</v>
      </c>
      <c r="Q39" s="19" t="s">
        <v>77</v>
      </c>
      <c r="R39" s="19"/>
    </row>
    <row r="40" spans="1:19" ht="36">
      <c r="A40" s="78">
        <v>39</v>
      </c>
      <c r="B40" s="19" t="s">
        <v>30</v>
      </c>
      <c r="C40" s="79">
        <v>10</v>
      </c>
      <c r="D40" s="20">
        <v>30000</v>
      </c>
      <c r="E40" s="93">
        <v>0.3</v>
      </c>
      <c r="F40" s="20">
        <v>59000</v>
      </c>
      <c r="G40" s="20">
        <v>44000</v>
      </c>
      <c r="H40" s="20">
        <f t="shared" si="2"/>
        <v>50960</v>
      </c>
      <c r="I40" s="73"/>
      <c r="J40" s="73"/>
      <c r="K40" s="73"/>
      <c r="L40" s="79">
        <v>38</v>
      </c>
      <c r="M40" s="19" t="s">
        <v>124</v>
      </c>
      <c r="N40" s="19"/>
      <c r="O40" s="20">
        <v>423</v>
      </c>
      <c r="P40" s="20">
        <f t="shared" si="1"/>
        <v>532000</v>
      </c>
      <c r="Q40" s="19"/>
      <c r="R40" s="19"/>
    </row>
    <row r="41" spans="1:19" ht="108">
      <c r="A41" s="78">
        <v>40</v>
      </c>
      <c r="B41" s="19" t="s">
        <v>7</v>
      </c>
      <c r="C41" s="80">
        <v>10</v>
      </c>
      <c r="D41" s="69">
        <v>32000</v>
      </c>
      <c r="E41" s="93">
        <v>0.3</v>
      </c>
      <c r="F41" s="69">
        <v>49000</v>
      </c>
      <c r="G41" s="69">
        <v>39000</v>
      </c>
      <c r="H41" s="20">
        <f t="shared" si="2"/>
        <v>54004</v>
      </c>
      <c r="I41" s="69"/>
      <c r="J41" s="69"/>
      <c r="K41" s="69"/>
      <c r="L41" s="80">
        <v>37</v>
      </c>
      <c r="M41" s="19" t="s">
        <v>96</v>
      </c>
      <c r="N41" s="19"/>
      <c r="O41" s="20">
        <v>366</v>
      </c>
      <c r="P41" s="28">
        <f t="shared" si="1"/>
        <v>259000</v>
      </c>
      <c r="Q41" s="70" t="s">
        <v>49</v>
      </c>
      <c r="R41" s="71"/>
    </row>
    <row r="42" spans="1:19" ht="108">
      <c r="A42" s="78">
        <v>35</v>
      </c>
      <c r="B42" s="19" t="s">
        <v>28</v>
      </c>
      <c r="C42" s="79">
        <v>10</v>
      </c>
      <c r="D42" s="20">
        <v>29000</v>
      </c>
      <c r="E42" s="93">
        <v>0.3</v>
      </c>
      <c r="F42" s="20">
        <v>89000</v>
      </c>
      <c r="G42" s="20">
        <v>43000</v>
      </c>
      <c r="H42" s="20">
        <f t="shared" si="2"/>
        <v>49438</v>
      </c>
      <c r="I42" s="73"/>
      <c r="J42" s="73"/>
      <c r="K42" s="73"/>
      <c r="L42" s="79">
        <v>54</v>
      </c>
      <c r="M42" s="19" t="s">
        <v>122</v>
      </c>
      <c r="N42" s="19"/>
      <c r="O42" s="20">
        <v>351</v>
      </c>
      <c r="P42" s="20">
        <f t="shared" si="1"/>
        <v>756000</v>
      </c>
      <c r="Q42" s="19" t="s">
        <v>67</v>
      </c>
      <c r="R42" s="19"/>
    </row>
    <row r="43" spans="1:19" ht="54">
      <c r="A43" s="78">
        <v>29</v>
      </c>
      <c r="B43" s="19" t="s">
        <v>21</v>
      </c>
      <c r="C43" s="79">
        <v>10</v>
      </c>
      <c r="D43" s="20">
        <v>72000</v>
      </c>
      <c r="E43" s="93">
        <v>0.3</v>
      </c>
      <c r="F43" s="20">
        <v>169000</v>
      </c>
      <c r="G43" s="20">
        <v>115000</v>
      </c>
      <c r="H43" s="20">
        <f t="shared" si="2"/>
        <v>114884</v>
      </c>
      <c r="I43" s="73"/>
      <c r="J43" s="73"/>
      <c r="K43" s="73"/>
      <c r="L43" s="79">
        <v>75</v>
      </c>
      <c r="M43" s="19" t="s">
        <v>113</v>
      </c>
      <c r="N43" s="19" t="s">
        <v>249</v>
      </c>
      <c r="O43" s="20">
        <v>261</v>
      </c>
      <c r="P43" s="20">
        <f t="shared" si="1"/>
        <v>3225000</v>
      </c>
      <c r="Q43" s="19" t="s">
        <v>62</v>
      </c>
      <c r="R43" s="19"/>
    </row>
    <row r="44" spans="1:19" ht="90">
      <c r="A44" s="94">
        <v>42</v>
      </c>
      <c r="B44" s="19" t="s">
        <v>13</v>
      </c>
      <c r="C44" s="80">
        <v>10</v>
      </c>
      <c r="D44" s="69">
        <v>44000</v>
      </c>
      <c r="E44" s="93">
        <v>0.3</v>
      </c>
      <c r="F44" s="69">
        <v>89000</v>
      </c>
      <c r="G44" s="69">
        <v>63000</v>
      </c>
      <c r="H44" s="20">
        <f t="shared" si="2"/>
        <v>72268</v>
      </c>
      <c r="I44" s="69"/>
      <c r="J44" s="69"/>
      <c r="K44" s="69"/>
      <c r="L44" s="80">
        <v>35</v>
      </c>
      <c r="M44" s="19" t="s">
        <v>102</v>
      </c>
      <c r="N44" s="19"/>
      <c r="O44" s="20">
        <v>251</v>
      </c>
      <c r="P44" s="28">
        <f t="shared" si="1"/>
        <v>665000</v>
      </c>
      <c r="Q44" s="70" t="s">
        <v>54</v>
      </c>
      <c r="R44" s="71"/>
      <c r="S44" s="3"/>
    </row>
    <row r="45" spans="1:19" s="3" customFormat="1" ht="72">
      <c r="A45" s="78">
        <v>44</v>
      </c>
      <c r="B45" s="19" t="s">
        <v>141</v>
      </c>
      <c r="C45" s="79">
        <v>10</v>
      </c>
      <c r="D45" s="20">
        <v>30000</v>
      </c>
      <c r="E45" s="93">
        <v>0.3</v>
      </c>
      <c r="F45" s="20">
        <v>75000</v>
      </c>
      <c r="G45" s="20">
        <v>38000</v>
      </c>
      <c r="H45" s="20">
        <f t="shared" si="2"/>
        <v>50960</v>
      </c>
      <c r="I45" s="73"/>
      <c r="J45" s="73"/>
      <c r="K45" s="73"/>
      <c r="L45" s="79">
        <v>25</v>
      </c>
      <c r="M45" s="19" t="s">
        <v>142</v>
      </c>
      <c r="N45" s="19"/>
      <c r="O45" s="20">
        <v>190</v>
      </c>
      <c r="P45" s="20">
        <f t="shared" si="1"/>
        <v>200000</v>
      </c>
      <c r="Q45" s="19" t="s">
        <v>71</v>
      </c>
      <c r="R45" s="19"/>
      <c r="S45"/>
    </row>
    <row r="46" spans="1:19" ht="54">
      <c r="A46" s="78">
        <v>47</v>
      </c>
      <c r="B46" s="19" t="s">
        <v>108</v>
      </c>
      <c r="C46" s="79">
        <v>5</v>
      </c>
      <c r="D46" s="20">
        <v>20000</v>
      </c>
      <c r="E46" s="93">
        <v>0.3</v>
      </c>
      <c r="F46" s="20">
        <v>59000</v>
      </c>
      <c r="G46" s="20">
        <v>37000</v>
      </c>
      <c r="H46" s="20">
        <f t="shared" si="2"/>
        <v>35740</v>
      </c>
      <c r="I46" s="73"/>
      <c r="J46" s="73"/>
      <c r="K46" s="73"/>
      <c r="L46" s="79">
        <v>20</v>
      </c>
      <c r="M46" s="19" t="s">
        <v>147</v>
      </c>
      <c r="N46" s="19"/>
      <c r="O46" s="20">
        <v>104</v>
      </c>
      <c r="P46" s="20">
        <f t="shared" si="1"/>
        <v>340000</v>
      </c>
      <c r="Q46" s="19" t="s">
        <v>46</v>
      </c>
      <c r="R46" s="19"/>
    </row>
    <row r="47" spans="1:19" ht="54">
      <c r="A47" s="78">
        <v>37</v>
      </c>
      <c r="B47" s="19" t="s">
        <v>16</v>
      </c>
      <c r="C47" s="80">
        <v>10</v>
      </c>
      <c r="D47" s="69">
        <v>28000</v>
      </c>
      <c r="E47" s="93">
        <v>0.3</v>
      </c>
      <c r="F47" s="69">
        <v>49000</v>
      </c>
      <c r="G47" s="69">
        <v>35000</v>
      </c>
      <c r="H47" s="20">
        <f t="shared" si="2"/>
        <v>47916</v>
      </c>
      <c r="I47" s="69"/>
      <c r="J47" s="69"/>
      <c r="K47" s="69"/>
      <c r="L47" s="80">
        <v>44</v>
      </c>
      <c r="M47" s="19" t="s">
        <v>106</v>
      </c>
      <c r="N47" s="19"/>
      <c r="O47" s="20">
        <v>103</v>
      </c>
      <c r="P47" s="28">
        <f t="shared" si="1"/>
        <v>308000</v>
      </c>
      <c r="Q47" s="70" t="s">
        <v>58</v>
      </c>
      <c r="R47" s="71"/>
    </row>
    <row r="48" spans="1:19" ht="43.2">
      <c r="A48" s="78">
        <v>50</v>
      </c>
      <c r="B48" s="19" t="s">
        <v>2</v>
      </c>
      <c r="C48" s="80">
        <v>5</v>
      </c>
      <c r="D48" s="69">
        <v>29000</v>
      </c>
      <c r="E48" s="93">
        <v>0.3</v>
      </c>
      <c r="F48" s="69">
        <v>59000</v>
      </c>
      <c r="G48" s="69">
        <v>39000</v>
      </c>
      <c r="H48" s="20">
        <f t="shared" si="2"/>
        <v>49438</v>
      </c>
      <c r="I48" s="69"/>
      <c r="J48" s="69"/>
      <c r="K48" s="69"/>
      <c r="L48" s="80">
        <v>10</v>
      </c>
      <c r="M48" s="70" t="s">
        <v>109</v>
      </c>
      <c r="N48" s="70"/>
      <c r="O48" s="84"/>
      <c r="P48" s="28">
        <f t="shared" si="1"/>
        <v>100000</v>
      </c>
      <c r="Q48" s="70" t="s">
        <v>85</v>
      </c>
      <c r="R48" s="70" t="s">
        <v>88</v>
      </c>
    </row>
    <row r="49" spans="1:18" ht="57.6">
      <c r="A49" s="78">
        <v>43</v>
      </c>
      <c r="B49" s="19" t="s">
        <v>17</v>
      </c>
      <c r="C49" s="80">
        <v>10</v>
      </c>
      <c r="D49" s="69">
        <v>30000</v>
      </c>
      <c r="E49" s="93">
        <v>0.3</v>
      </c>
      <c r="F49" s="69">
        <v>69000</v>
      </c>
      <c r="G49" s="69">
        <v>45000</v>
      </c>
      <c r="H49" s="20">
        <f t="shared" si="2"/>
        <v>50960</v>
      </c>
      <c r="I49" s="69"/>
      <c r="J49" s="69"/>
      <c r="K49" s="69"/>
      <c r="L49" s="80">
        <v>35</v>
      </c>
      <c r="M49" s="19" t="s">
        <v>177</v>
      </c>
      <c r="N49" s="19"/>
      <c r="O49" s="20"/>
      <c r="P49" s="28">
        <f t="shared" si="1"/>
        <v>525000</v>
      </c>
      <c r="Q49" s="70" t="s">
        <v>59</v>
      </c>
      <c r="R49" s="71"/>
    </row>
    <row r="50" spans="1:18" ht="72">
      <c r="A50" s="78">
        <v>48</v>
      </c>
      <c r="B50" s="19" t="s">
        <v>345</v>
      </c>
      <c r="C50" s="79">
        <v>5</v>
      </c>
      <c r="D50" s="20">
        <v>38000</v>
      </c>
      <c r="E50" s="93">
        <v>0.3</v>
      </c>
      <c r="F50" s="20"/>
      <c r="G50" s="20"/>
      <c r="H50" s="20">
        <f t="shared" si="2"/>
        <v>63136</v>
      </c>
      <c r="I50" s="73"/>
      <c r="J50" s="73"/>
      <c r="K50" s="73"/>
      <c r="L50" s="79">
        <v>5</v>
      </c>
      <c r="M50" s="19" t="s">
        <v>350</v>
      </c>
      <c r="N50" s="19"/>
      <c r="O50" s="20"/>
      <c r="P50" s="20"/>
      <c r="Q50" s="19"/>
      <c r="R50" s="19"/>
    </row>
    <row r="51" spans="1:18" ht="39.6" customHeight="1">
      <c r="A51" s="78">
        <v>49</v>
      </c>
      <c r="B51" s="19" t="s">
        <v>347</v>
      </c>
      <c r="C51" s="79">
        <v>11</v>
      </c>
      <c r="D51" s="20">
        <v>38000</v>
      </c>
      <c r="E51" s="93">
        <v>0.3</v>
      </c>
      <c r="F51" s="20"/>
      <c r="G51" s="20"/>
      <c r="H51" s="20">
        <f t="shared" si="2"/>
        <v>63136</v>
      </c>
      <c r="I51" s="73"/>
      <c r="J51" s="73"/>
      <c r="K51" s="73"/>
      <c r="L51" s="79">
        <v>11</v>
      </c>
      <c r="M51" s="82" t="s">
        <v>351</v>
      </c>
      <c r="N51" s="19"/>
      <c r="O51" s="20"/>
      <c r="P51" s="20"/>
      <c r="Q51" s="19"/>
      <c r="R51" s="19"/>
    </row>
    <row r="52" spans="1:18" ht="18">
      <c r="A52" s="78"/>
      <c r="B52" s="19" t="s">
        <v>346</v>
      </c>
      <c r="C52" s="79">
        <v>5</v>
      </c>
      <c r="D52" s="20">
        <v>21000</v>
      </c>
      <c r="E52" s="93">
        <v>0.3</v>
      </c>
      <c r="F52" s="20"/>
      <c r="G52" s="20"/>
      <c r="H52" s="20">
        <f t="shared" si="2"/>
        <v>37262</v>
      </c>
      <c r="I52" s="73"/>
      <c r="J52" s="73"/>
      <c r="K52" s="73"/>
      <c r="L52" s="79">
        <v>5</v>
      </c>
      <c r="M52" s="19"/>
      <c r="N52" s="19"/>
      <c r="O52" s="20"/>
      <c r="P52" s="20"/>
      <c r="Q52" s="19"/>
      <c r="R52" s="19"/>
    </row>
    <row r="53" spans="1:18">
      <c r="A53" s="31"/>
      <c r="B53" s="48"/>
      <c r="C53" s="59"/>
      <c r="D53" s="64"/>
      <c r="E53" s="64"/>
      <c r="F53" s="64"/>
      <c r="G53" s="64"/>
      <c r="H53" s="64"/>
      <c r="I53" s="72"/>
      <c r="J53" s="72"/>
      <c r="K53" s="72"/>
      <c r="L53" s="59"/>
      <c r="M53" s="49"/>
      <c r="N53" s="49"/>
      <c r="O53" s="52"/>
      <c r="P53" s="50"/>
      <c r="Q53" s="49"/>
      <c r="R53" s="49"/>
    </row>
    <row r="54" spans="1:18" ht="18">
      <c r="A54" s="31"/>
      <c r="B54" s="48"/>
      <c r="C54" s="59"/>
      <c r="D54" s="64"/>
      <c r="E54" s="64"/>
      <c r="F54" s="64"/>
      <c r="G54" s="64"/>
      <c r="H54" s="64"/>
      <c r="I54" s="72"/>
      <c r="J54" s="72"/>
      <c r="K54" s="72"/>
      <c r="L54" s="60"/>
      <c r="M54" s="49"/>
      <c r="N54" s="49"/>
      <c r="O54" s="52"/>
      <c r="P54" s="50"/>
      <c r="Q54" s="49"/>
      <c r="R54" s="49"/>
    </row>
    <row r="55" spans="1:18">
      <c r="A55" s="51" t="s">
        <v>97</v>
      </c>
      <c r="B55" s="51"/>
      <c r="C55" s="59"/>
      <c r="D55" s="64"/>
      <c r="E55" s="64"/>
      <c r="F55" s="64"/>
      <c r="G55" s="64"/>
      <c r="H55" s="64"/>
      <c r="I55" s="72"/>
      <c r="J55" s="72"/>
      <c r="K55" s="72"/>
      <c r="L55" s="59"/>
      <c r="M55" s="49"/>
      <c r="N55" s="49"/>
      <c r="O55" s="52"/>
      <c r="P55" s="50"/>
      <c r="Q55" s="52"/>
      <c r="R55" s="49"/>
    </row>
    <row r="56" spans="1:18" ht="31.95" customHeight="1">
      <c r="A56" s="31"/>
      <c r="B56" s="53"/>
      <c r="C56" s="53"/>
      <c r="D56" s="54"/>
      <c r="E56" s="54"/>
      <c r="F56" s="54"/>
      <c r="G56" s="54"/>
      <c r="H56" s="54"/>
      <c r="I56" s="72"/>
      <c r="J56" s="72"/>
      <c r="K56" s="72"/>
      <c r="L56" s="53"/>
      <c r="M56" s="53"/>
      <c r="N56" s="53"/>
      <c r="O56" s="54"/>
      <c r="P56" s="54"/>
      <c r="Q56" s="53"/>
      <c r="R56" s="53"/>
    </row>
    <row r="57" spans="1:18" ht="29.4" customHeight="1">
      <c r="A57" s="55" t="s">
        <v>94</v>
      </c>
      <c r="B57" s="53"/>
      <c r="C57" s="53"/>
      <c r="D57" s="54"/>
      <c r="E57" s="54"/>
      <c r="F57" s="54"/>
      <c r="G57" s="54"/>
      <c r="H57" s="54"/>
      <c r="I57" s="72"/>
      <c r="J57" s="72"/>
      <c r="K57" s="72"/>
      <c r="L57" s="53"/>
      <c r="M57" s="53"/>
      <c r="N57" s="53"/>
      <c r="O57" s="54"/>
      <c r="P57" s="54"/>
      <c r="Q57" s="53"/>
      <c r="R57" s="53"/>
    </row>
    <row r="58" spans="1:18">
      <c r="A58" s="31"/>
      <c r="B58" s="48"/>
      <c r="C58" s="59"/>
      <c r="D58" s="64"/>
      <c r="E58" s="64"/>
      <c r="F58" s="64"/>
      <c r="G58" s="64"/>
      <c r="H58" s="64"/>
      <c r="I58" s="72"/>
      <c r="J58" s="72"/>
      <c r="K58" s="72"/>
      <c r="L58" s="59"/>
      <c r="M58" s="49"/>
      <c r="N58" s="49"/>
      <c r="O58" s="52"/>
      <c r="P58" s="50"/>
      <c r="Q58" s="49"/>
      <c r="R58" s="49"/>
    </row>
    <row r="59" spans="1:18">
      <c r="A59" s="31"/>
      <c r="B59" s="48"/>
      <c r="C59" s="59"/>
      <c r="D59" s="64"/>
      <c r="E59" s="64"/>
      <c r="F59" s="64"/>
      <c r="G59" s="64"/>
      <c r="H59" s="64"/>
      <c r="I59" s="72"/>
      <c r="J59" s="72"/>
      <c r="K59" s="72"/>
      <c r="L59" s="59"/>
      <c r="M59" s="49"/>
      <c r="N59" s="49"/>
      <c r="O59" s="52"/>
      <c r="P59" s="50"/>
      <c r="Q59" s="49"/>
      <c r="R59" s="49"/>
    </row>
    <row r="60" spans="1:18">
      <c r="A60" s="56" t="s">
        <v>149</v>
      </c>
      <c r="B60" s="56"/>
      <c r="C60" s="59"/>
      <c r="D60" s="64"/>
      <c r="E60" s="64"/>
      <c r="F60" s="64"/>
      <c r="G60" s="64"/>
      <c r="H60" s="64"/>
      <c r="I60" s="72"/>
      <c r="J60" s="72"/>
      <c r="K60" s="72"/>
      <c r="L60" s="59"/>
      <c r="M60" s="49"/>
      <c r="N60" s="49"/>
      <c r="O60" s="52"/>
      <c r="P60" s="50"/>
      <c r="Q60" s="49"/>
      <c r="R60" s="49"/>
    </row>
    <row r="61" spans="1:18">
      <c r="A61" s="31"/>
      <c r="B61" s="48"/>
      <c r="C61" s="59"/>
      <c r="D61" s="64"/>
      <c r="E61" s="64"/>
      <c r="F61" s="64"/>
      <c r="G61" s="64"/>
      <c r="H61" s="64"/>
      <c r="I61" s="72"/>
      <c r="J61" s="72"/>
      <c r="K61" s="72"/>
      <c r="L61" s="59"/>
      <c r="M61" s="49"/>
      <c r="N61" s="49"/>
      <c r="O61" s="52"/>
      <c r="P61" s="50"/>
      <c r="Q61" s="49"/>
      <c r="R61" s="49"/>
    </row>
    <row r="62" spans="1:18">
      <c r="A62" s="31"/>
      <c r="B62" s="48"/>
      <c r="C62" s="59"/>
      <c r="D62" s="64"/>
      <c r="E62" s="64"/>
      <c r="F62" s="64"/>
      <c r="G62" s="64"/>
      <c r="H62" s="64"/>
      <c r="I62" s="72"/>
      <c r="J62" s="72"/>
      <c r="K62" s="72"/>
      <c r="L62" s="59"/>
      <c r="M62" s="49"/>
      <c r="N62" s="49"/>
      <c r="O62" s="52"/>
      <c r="P62" s="50"/>
      <c r="Q62" s="49"/>
      <c r="R62" s="49"/>
    </row>
    <row r="63" spans="1:18">
      <c r="A63" s="31"/>
      <c r="B63" s="48"/>
      <c r="C63" s="59"/>
      <c r="D63" s="64"/>
      <c r="E63" s="64"/>
      <c r="F63" s="64"/>
      <c r="G63" s="64"/>
      <c r="H63" s="64"/>
      <c r="I63" s="72"/>
      <c r="J63" s="72"/>
      <c r="K63" s="72"/>
      <c r="L63" s="59"/>
      <c r="M63" s="49"/>
      <c r="N63" s="49"/>
      <c r="O63" s="52"/>
      <c r="P63" s="50"/>
      <c r="Q63" s="49"/>
      <c r="R63" s="49"/>
    </row>
    <row r="64" spans="1:18" ht="57.6">
      <c r="A64" s="31"/>
      <c r="B64" s="57" t="s">
        <v>152</v>
      </c>
      <c r="C64" s="63" t="s">
        <v>153</v>
      </c>
      <c r="D64" s="65" t="s">
        <v>151</v>
      </c>
      <c r="E64" s="65"/>
      <c r="F64" s="66" t="s">
        <v>154</v>
      </c>
      <c r="G64" s="64"/>
      <c r="H64" s="64"/>
      <c r="I64" s="72"/>
      <c r="J64" s="72"/>
      <c r="K64" s="72"/>
      <c r="L64" s="61" t="s">
        <v>153</v>
      </c>
      <c r="M64" s="49"/>
      <c r="N64" s="49"/>
      <c r="O64" s="52"/>
      <c r="P64" s="50"/>
      <c r="Q64" s="49"/>
      <c r="R64" s="49"/>
    </row>
    <row r="73" spans="7:7">
      <c r="G73" s="67" t="s">
        <v>109</v>
      </c>
    </row>
  </sheetData>
  <sortState ref="A2:R52">
    <sortCondition descending="1" ref="O2:O52"/>
  </sortState>
  <pageMargins left="0" right="0" top="0" bottom="0" header="3.937007874015748E-2" footer="0.31496062992125984"/>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4"/>
  <sheetViews>
    <sheetView zoomScale="78" zoomScaleNormal="78" workbookViewId="0">
      <selection activeCell="M9" sqref="M9"/>
    </sheetView>
  </sheetViews>
  <sheetFormatPr defaultRowHeight="13.8"/>
  <cols>
    <col min="1" max="1" width="8.88671875" style="7"/>
    <col min="2" max="2" width="19.21875" style="7" bestFit="1" customWidth="1"/>
    <col min="3" max="3" width="20.6640625" style="7" bestFit="1" customWidth="1"/>
    <col min="4" max="4" width="14.21875" style="7" bestFit="1" customWidth="1"/>
    <col min="5" max="5" width="15.109375" style="7" bestFit="1" customWidth="1"/>
    <col min="6" max="6" width="15.77734375" style="7" bestFit="1" customWidth="1"/>
    <col min="7" max="7" width="8.6640625" style="7" bestFit="1" customWidth="1"/>
    <col min="8" max="8" width="11.77734375" style="7" bestFit="1" customWidth="1"/>
    <col min="9" max="9" width="19.77734375" style="7" bestFit="1" customWidth="1"/>
    <col min="10" max="10" width="21.33203125" style="7" bestFit="1" customWidth="1"/>
    <col min="11" max="11" width="8.88671875" style="7"/>
    <col min="12" max="12" width="46.109375" style="7" bestFit="1" customWidth="1"/>
    <col min="13" max="13" width="53.33203125" style="7" customWidth="1"/>
    <col min="14" max="16384" width="8.88671875" style="7"/>
  </cols>
  <sheetData>
    <row r="1" spans="1:13" ht="63">
      <c r="A1" s="10"/>
      <c r="B1" s="8" t="s">
        <v>152</v>
      </c>
      <c r="C1" s="8" t="s">
        <v>153</v>
      </c>
      <c r="D1" s="8" t="s">
        <v>151</v>
      </c>
      <c r="E1" s="8" t="s">
        <v>155</v>
      </c>
      <c r="F1" s="8" t="s">
        <v>156</v>
      </c>
      <c r="G1" s="8" t="s">
        <v>157</v>
      </c>
      <c r="H1" s="8" t="s">
        <v>158</v>
      </c>
      <c r="I1" s="8" t="s">
        <v>159</v>
      </c>
      <c r="J1" s="8" t="s">
        <v>161</v>
      </c>
      <c r="K1" s="16"/>
      <c r="L1" s="11" t="s">
        <v>162</v>
      </c>
      <c r="M1" s="2" t="s">
        <v>166</v>
      </c>
    </row>
    <row r="2" spans="1:13" ht="41.4">
      <c r="A2" s="17" t="s">
        <v>171</v>
      </c>
      <c r="B2" s="12">
        <v>2500</v>
      </c>
      <c r="C2" s="12">
        <f>M8</f>
        <v>3</v>
      </c>
      <c r="D2" s="12">
        <f>B2/C2</f>
        <v>833.33333333333337</v>
      </c>
      <c r="E2" s="13">
        <f>M$9</f>
        <v>2.82</v>
      </c>
      <c r="F2" s="12">
        <f>(100/E2)*D2</f>
        <v>29550.827423167852</v>
      </c>
      <c r="G2" s="12">
        <f>M$10</f>
        <v>3</v>
      </c>
      <c r="H2" s="12">
        <f>M$11</f>
        <v>650</v>
      </c>
      <c r="I2" s="12">
        <f>(100/G2)*F2</f>
        <v>985027.58077226183</v>
      </c>
      <c r="J2" s="12">
        <f>F2*H2</f>
        <v>19208037.825059105</v>
      </c>
      <c r="K2" s="16"/>
      <c r="L2" s="11" t="s">
        <v>163</v>
      </c>
      <c r="M2" s="2" t="s">
        <v>167</v>
      </c>
    </row>
    <row r="3" spans="1:13" ht="27.6">
      <c r="A3" s="17" t="s">
        <v>172</v>
      </c>
      <c r="B3" s="12">
        <f>(B2/4)+B4*2</f>
        <v>791.66666666666663</v>
      </c>
      <c r="C3" s="12">
        <f>M8</f>
        <v>3</v>
      </c>
      <c r="D3" s="12">
        <f t="shared" ref="D3:D4" si="0">B3/C3</f>
        <v>263.88888888888886</v>
      </c>
      <c r="E3" s="13">
        <f t="shared" ref="E3:E4" si="1">M$9</f>
        <v>2.82</v>
      </c>
      <c r="F3" s="12">
        <f t="shared" ref="F3:F4" si="2">(100/E3)*D3</f>
        <v>9357.7620173364849</v>
      </c>
      <c r="G3" s="12">
        <f t="shared" ref="G3:G4" si="3">M$10</f>
        <v>3</v>
      </c>
      <c r="H3" s="12">
        <f t="shared" ref="H3:H4" si="4">M$11</f>
        <v>650</v>
      </c>
      <c r="I3" s="12">
        <f t="shared" ref="I3" si="5">(100/G3)*F3</f>
        <v>311925.40057788283</v>
      </c>
      <c r="J3" s="12">
        <f t="shared" ref="J3:J4" si="6">F3*H3</f>
        <v>6082545.3112687152</v>
      </c>
      <c r="K3" s="16"/>
      <c r="L3" s="11" t="s">
        <v>164</v>
      </c>
      <c r="M3" s="2" t="s">
        <v>168</v>
      </c>
    </row>
    <row r="4" spans="1:13" ht="41.4">
      <c r="A4" s="17" t="s">
        <v>173</v>
      </c>
      <c r="B4" s="12">
        <f>B2/30</f>
        <v>83.333333333333329</v>
      </c>
      <c r="C4" s="12">
        <f>M8</f>
        <v>3</v>
      </c>
      <c r="D4" s="12">
        <f t="shared" si="0"/>
        <v>27.777777777777775</v>
      </c>
      <c r="E4" s="13">
        <f t="shared" si="1"/>
        <v>2.82</v>
      </c>
      <c r="F4" s="12">
        <f t="shared" si="2"/>
        <v>985.02758077226156</v>
      </c>
      <c r="G4" s="12">
        <f t="shared" si="3"/>
        <v>3</v>
      </c>
      <c r="H4" s="12">
        <f t="shared" si="4"/>
        <v>650</v>
      </c>
      <c r="I4" s="12">
        <f>(100/G4)*F4</f>
        <v>32834.252692408721</v>
      </c>
      <c r="J4" s="12">
        <f t="shared" si="6"/>
        <v>640267.92750196997</v>
      </c>
      <c r="K4" s="16"/>
      <c r="L4" s="11" t="s">
        <v>165</v>
      </c>
      <c r="M4" s="2" t="s">
        <v>169</v>
      </c>
    </row>
    <row r="5" spans="1:13" ht="21">
      <c r="A5" s="10"/>
      <c r="B5" s="9"/>
      <c r="C5" s="9"/>
      <c r="D5" s="9"/>
      <c r="E5" s="9"/>
      <c r="F5" s="9"/>
      <c r="G5" s="9"/>
      <c r="H5" s="9"/>
      <c r="I5" s="9"/>
      <c r="J5" s="10"/>
      <c r="K5" s="16"/>
      <c r="L5" s="11"/>
      <c r="M5" s="6"/>
    </row>
    <row r="6" spans="1:13" ht="21">
      <c r="A6" s="10"/>
      <c r="B6" s="9"/>
      <c r="C6" s="9"/>
      <c r="D6" s="9"/>
      <c r="E6" s="9"/>
      <c r="F6" s="9"/>
      <c r="G6" s="9"/>
      <c r="H6" s="9"/>
      <c r="I6" s="9"/>
      <c r="J6" s="10"/>
      <c r="K6" s="16"/>
    </row>
    <row r="7" spans="1:13" ht="21">
      <c r="A7" s="10"/>
      <c r="B7" s="9"/>
      <c r="C7" s="9"/>
      <c r="D7" s="9"/>
      <c r="E7" s="9"/>
      <c r="F7" s="9"/>
      <c r="G7" s="9"/>
      <c r="H7" s="9"/>
      <c r="I7" s="9"/>
      <c r="J7" s="10"/>
      <c r="K7" s="16"/>
    </row>
    <row r="8" spans="1:13" ht="22.8">
      <c r="A8" s="10"/>
      <c r="B8" s="9"/>
      <c r="C8" s="9"/>
      <c r="D8" s="9"/>
      <c r="E8" s="9"/>
      <c r="F8" s="9"/>
      <c r="G8" s="9"/>
      <c r="H8" s="9"/>
      <c r="I8" s="9"/>
      <c r="J8" s="10"/>
      <c r="K8" s="16"/>
      <c r="L8" s="14" t="s">
        <v>153</v>
      </c>
      <c r="M8" s="15">
        <v>3</v>
      </c>
    </row>
    <row r="9" spans="1:13" ht="22.8">
      <c r="A9" s="10"/>
      <c r="B9" s="9"/>
      <c r="C9" s="9"/>
      <c r="D9" s="9"/>
      <c r="E9" s="9"/>
      <c r="F9" s="9"/>
      <c r="G9" s="9"/>
      <c r="H9" s="9"/>
      <c r="I9" s="9"/>
      <c r="J9" s="10"/>
      <c r="K9" s="16"/>
      <c r="L9" s="14" t="s">
        <v>174</v>
      </c>
      <c r="M9" s="15">
        <v>2.82</v>
      </c>
    </row>
    <row r="10" spans="1:13" ht="22.8">
      <c r="A10" s="10"/>
      <c r="B10" s="9"/>
      <c r="C10" s="9"/>
      <c r="D10" s="9"/>
      <c r="E10" s="9"/>
      <c r="F10" s="9"/>
      <c r="G10" s="9"/>
      <c r="H10" s="9"/>
      <c r="I10" s="9"/>
      <c r="J10" s="10"/>
      <c r="K10" s="16"/>
      <c r="L10" s="14" t="s">
        <v>157</v>
      </c>
      <c r="M10" s="15">
        <v>3</v>
      </c>
    </row>
    <row r="11" spans="1:13" ht="22.8">
      <c r="A11" s="10"/>
      <c r="B11" s="9"/>
      <c r="C11" s="9"/>
      <c r="D11" s="9"/>
      <c r="E11" s="9"/>
      <c r="F11" s="9"/>
      <c r="G11" s="9"/>
      <c r="H11" s="9"/>
      <c r="I11" s="9"/>
      <c r="J11" s="10"/>
      <c r="K11" s="16"/>
      <c r="L11" s="14" t="s">
        <v>158</v>
      </c>
      <c r="M11" s="15">
        <v>650</v>
      </c>
    </row>
    <row r="12" spans="1:13" ht="21">
      <c r="A12" s="10"/>
      <c r="B12" s="9"/>
      <c r="C12" s="9"/>
      <c r="D12" s="9"/>
      <c r="E12" s="9"/>
      <c r="F12" s="9"/>
      <c r="G12" s="9"/>
      <c r="H12" s="9"/>
      <c r="I12" s="9"/>
      <c r="J12" s="10"/>
      <c r="K12" s="16"/>
    </row>
    <row r="13" spans="1:13" ht="21">
      <c r="A13" s="10"/>
      <c r="B13" s="9"/>
      <c r="C13" s="9"/>
      <c r="D13" s="9"/>
      <c r="E13" s="9"/>
      <c r="F13" s="9"/>
      <c r="G13" s="9"/>
      <c r="H13" s="9"/>
      <c r="I13" s="9"/>
      <c r="J13" s="10"/>
      <c r="K13" s="16"/>
    </row>
    <row r="14" spans="1:13" ht="21">
      <c r="A14" s="10"/>
      <c r="B14" s="9"/>
      <c r="C14" s="9"/>
      <c r="D14" s="9"/>
      <c r="E14" s="9"/>
      <c r="F14" s="9"/>
      <c r="G14" s="9"/>
      <c r="H14" s="9"/>
      <c r="I14" s="9"/>
      <c r="J14" s="10"/>
      <c r="K14" s="16"/>
      <c r="M14" s="7" t="s">
        <v>160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C16" sqref="C16"/>
    </sheetView>
  </sheetViews>
  <sheetFormatPr defaultRowHeight="14.4"/>
  <cols>
    <col min="1" max="1" width="5.21875" style="25" customWidth="1"/>
    <col min="2" max="2" width="18.21875" style="25" bestFit="1" customWidth="1"/>
    <col min="3" max="3" width="26.21875" style="25" customWidth="1"/>
    <col min="4" max="4" width="13.33203125" style="25" customWidth="1"/>
    <col min="5" max="5" width="10.88671875" style="29" customWidth="1"/>
    <col min="6" max="6" width="9.88671875" style="25" customWidth="1"/>
    <col min="7" max="7" width="9.33203125" style="25" customWidth="1"/>
    <col min="8" max="8" width="10.6640625" style="25" bestFit="1" customWidth="1"/>
    <col min="9" max="9" width="11.44140625" style="25" bestFit="1" customWidth="1"/>
    <col min="10" max="16384" width="8.88671875" style="25"/>
  </cols>
  <sheetData>
    <row r="1" spans="1:9" ht="43.2" customHeight="1">
      <c r="A1" s="22" t="s">
        <v>0</v>
      </c>
      <c r="B1" s="24" t="s">
        <v>178</v>
      </c>
      <c r="C1" s="24" t="s">
        <v>1</v>
      </c>
      <c r="D1" s="24" t="s">
        <v>188</v>
      </c>
      <c r="E1" s="27" t="s">
        <v>195</v>
      </c>
      <c r="F1" s="26" t="s">
        <v>231</v>
      </c>
      <c r="G1" s="26" t="s">
        <v>232</v>
      </c>
      <c r="H1" s="24" t="s">
        <v>179</v>
      </c>
      <c r="I1" s="24" t="s">
        <v>233</v>
      </c>
    </row>
    <row r="2" spans="1:9" ht="43.2" customHeight="1">
      <c r="A2" s="21">
        <v>1</v>
      </c>
      <c r="B2" s="96" t="s">
        <v>180</v>
      </c>
      <c r="C2" s="23" t="s">
        <v>196</v>
      </c>
      <c r="D2" s="23" t="s">
        <v>198</v>
      </c>
      <c r="E2" s="28">
        <v>38000</v>
      </c>
      <c r="F2" s="28">
        <v>67000</v>
      </c>
      <c r="G2" s="23">
        <v>42000</v>
      </c>
      <c r="H2" s="23"/>
      <c r="I2" s="23"/>
    </row>
    <row r="3" spans="1:9" ht="43.2" customHeight="1">
      <c r="A3" s="21">
        <v>2</v>
      </c>
      <c r="B3" s="96"/>
      <c r="C3" s="23" t="s">
        <v>197</v>
      </c>
      <c r="D3" s="23" t="s">
        <v>198</v>
      </c>
      <c r="E3" s="28">
        <v>38000</v>
      </c>
      <c r="F3" s="28">
        <v>47000</v>
      </c>
      <c r="G3" s="23"/>
      <c r="H3" s="23"/>
      <c r="I3" s="23"/>
    </row>
    <row r="4" spans="1:9" ht="43.2" customHeight="1">
      <c r="A4" s="21">
        <v>3</v>
      </c>
      <c r="B4" s="96"/>
      <c r="C4" s="23" t="s">
        <v>207</v>
      </c>
      <c r="D4" s="23" t="s">
        <v>198</v>
      </c>
      <c r="E4" s="28">
        <v>72000</v>
      </c>
      <c r="F4" s="28">
        <v>99000</v>
      </c>
      <c r="G4" s="23"/>
      <c r="H4" s="23"/>
      <c r="I4" s="23"/>
    </row>
    <row r="5" spans="1:9" ht="43.2" customHeight="1">
      <c r="A5" s="21">
        <v>4</v>
      </c>
      <c r="B5" s="96" t="s">
        <v>181</v>
      </c>
      <c r="C5" s="23" t="s">
        <v>203</v>
      </c>
      <c r="D5" s="23" t="s">
        <v>198</v>
      </c>
      <c r="E5" s="28">
        <v>59000</v>
      </c>
      <c r="F5" s="28">
        <v>81000</v>
      </c>
      <c r="G5" s="23">
        <v>72000</v>
      </c>
      <c r="H5" s="23"/>
      <c r="I5" s="23"/>
    </row>
    <row r="6" spans="1:9" ht="43.2" customHeight="1">
      <c r="A6" s="21">
        <v>5</v>
      </c>
      <c r="B6" s="96"/>
      <c r="C6" s="23" t="s">
        <v>204</v>
      </c>
      <c r="D6" s="23" t="s">
        <v>205</v>
      </c>
      <c r="E6" s="28">
        <v>59000</v>
      </c>
      <c r="F6" s="28">
        <v>72000</v>
      </c>
      <c r="G6" s="23"/>
      <c r="H6" s="23"/>
      <c r="I6" s="23"/>
    </row>
    <row r="7" spans="1:9" ht="43.2" customHeight="1">
      <c r="A7" s="21">
        <v>6</v>
      </c>
      <c r="B7" s="96" t="s">
        <v>182</v>
      </c>
      <c r="C7" s="23" t="s">
        <v>213</v>
      </c>
      <c r="D7" s="23" t="s">
        <v>205</v>
      </c>
      <c r="E7" s="28">
        <v>28000</v>
      </c>
      <c r="F7" s="30">
        <v>45000</v>
      </c>
      <c r="G7" s="23"/>
      <c r="H7" s="23"/>
      <c r="I7" s="23"/>
    </row>
    <row r="8" spans="1:9" ht="43.2" customHeight="1">
      <c r="A8" s="21">
        <v>7</v>
      </c>
      <c r="B8" s="96"/>
      <c r="C8" s="23" t="s">
        <v>224</v>
      </c>
      <c r="D8" s="23" t="s">
        <v>198</v>
      </c>
      <c r="E8" s="28">
        <v>17000</v>
      </c>
      <c r="F8" s="28">
        <v>24000</v>
      </c>
      <c r="G8" s="23"/>
      <c r="H8" s="23"/>
      <c r="I8" s="23"/>
    </row>
    <row r="9" spans="1:9" ht="43.2" customHeight="1">
      <c r="A9" s="21">
        <v>8</v>
      </c>
      <c r="B9" s="96"/>
      <c r="C9" s="23" t="s">
        <v>220</v>
      </c>
      <c r="D9" s="23" t="s">
        <v>198</v>
      </c>
      <c r="E9" s="28">
        <v>24000</v>
      </c>
      <c r="F9" s="28">
        <v>35000</v>
      </c>
      <c r="G9" s="23"/>
      <c r="H9" s="23"/>
      <c r="I9" s="23"/>
    </row>
    <row r="10" spans="1:9" ht="43.2" customHeight="1">
      <c r="A10" s="21">
        <v>9</v>
      </c>
      <c r="B10" s="96" t="s">
        <v>183</v>
      </c>
      <c r="C10" s="23" t="s">
        <v>211</v>
      </c>
      <c r="D10" s="23" t="s">
        <v>212</v>
      </c>
      <c r="E10" s="28">
        <v>20000</v>
      </c>
      <c r="F10" s="28">
        <v>35000</v>
      </c>
      <c r="G10" s="23"/>
      <c r="H10" s="23"/>
      <c r="I10" s="23"/>
    </row>
    <row r="11" spans="1:9" ht="43.2" customHeight="1">
      <c r="A11" s="21">
        <v>10</v>
      </c>
      <c r="B11" s="96"/>
      <c r="C11" s="23" t="s">
        <v>214</v>
      </c>
      <c r="D11" s="23" t="s">
        <v>212</v>
      </c>
      <c r="E11" s="28">
        <v>25000</v>
      </c>
      <c r="F11" s="28">
        <v>34000</v>
      </c>
      <c r="G11" s="23"/>
      <c r="H11" s="23"/>
      <c r="I11" s="23"/>
    </row>
    <row r="12" spans="1:9" ht="43.2" customHeight="1">
      <c r="A12" s="21">
        <v>11</v>
      </c>
      <c r="B12" s="96"/>
      <c r="C12" s="23" t="s">
        <v>221</v>
      </c>
      <c r="D12" s="23" t="s">
        <v>222</v>
      </c>
      <c r="E12" s="28">
        <v>24000</v>
      </c>
      <c r="F12" s="28">
        <v>45000</v>
      </c>
      <c r="G12" s="23"/>
      <c r="H12" s="23"/>
      <c r="I12" s="23"/>
    </row>
    <row r="13" spans="1:9" ht="43.2" customHeight="1">
      <c r="A13" s="21">
        <v>12</v>
      </c>
      <c r="B13" s="96" t="s">
        <v>184</v>
      </c>
      <c r="C13" s="23" t="s">
        <v>208</v>
      </c>
      <c r="D13" s="23" t="s">
        <v>209</v>
      </c>
      <c r="E13" s="28">
        <v>21000</v>
      </c>
      <c r="F13" s="28">
        <v>32000</v>
      </c>
      <c r="G13" s="23"/>
      <c r="H13" s="23"/>
      <c r="I13" s="23"/>
    </row>
    <row r="14" spans="1:9" ht="43.2" customHeight="1">
      <c r="A14" s="21">
        <v>13</v>
      </c>
      <c r="B14" s="96"/>
      <c r="C14" s="23" t="s">
        <v>228</v>
      </c>
      <c r="D14" s="23" t="s">
        <v>229</v>
      </c>
      <c r="E14" s="28">
        <v>36000</v>
      </c>
      <c r="F14" s="28">
        <v>49000</v>
      </c>
      <c r="G14" s="23"/>
      <c r="H14" s="23"/>
      <c r="I14" s="23"/>
    </row>
    <row r="15" spans="1:9" ht="43.2" customHeight="1">
      <c r="A15" s="21">
        <v>14</v>
      </c>
      <c r="B15" s="96"/>
      <c r="C15" s="23" t="s">
        <v>223</v>
      </c>
      <c r="D15" s="23" t="s">
        <v>198</v>
      </c>
      <c r="E15" s="28">
        <v>33000</v>
      </c>
      <c r="F15" s="28">
        <v>45000</v>
      </c>
      <c r="G15" s="23"/>
      <c r="H15" s="23"/>
      <c r="I15" s="23"/>
    </row>
    <row r="16" spans="1:9" ht="43.2" customHeight="1">
      <c r="A16" s="21">
        <v>15</v>
      </c>
      <c r="B16" s="23" t="s">
        <v>185</v>
      </c>
      <c r="C16" s="23" t="s">
        <v>193</v>
      </c>
      <c r="D16" s="23" t="s">
        <v>189</v>
      </c>
      <c r="E16" s="28">
        <v>35000</v>
      </c>
      <c r="F16" s="28">
        <v>49000</v>
      </c>
      <c r="G16" s="23"/>
      <c r="H16" s="23"/>
      <c r="I16" s="23"/>
    </row>
    <row r="17" spans="1:9" ht="43.2" customHeight="1">
      <c r="A17" s="21">
        <v>16</v>
      </c>
      <c r="B17" s="96" t="s">
        <v>186</v>
      </c>
      <c r="C17" s="23" t="s">
        <v>206</v>
      </c>
      <c r="D17" s="23" t="s">
        <v>189</v>
      </c>
      <c r="E17" s="28">
        <v>82000</v>
      </c>
      <c r="F17" s="28">
        <v>116000</v>
      </c>
      <c r="G17" s="23"/>
      <c r="H17" s="23"/>
      <c r="I17" s="23"/>
    </row>
    <row r="18" spans="1:9" ht="43.2" customHeight="1">
      <c r="A18" s="21">
        <v>17</v>
      </c>
      <c r="B18" s="96"/>
      <c r="C18" s="23" t="s">
        <v>187</v>
      </c>
      <c r="D18" s="23" t="s">
        <v>189</v>
      </c>
      <c r="E18" s="28">
        <v>83000</v>
      </c>
      <c r="F18" s="28">
        <v>189000</v>
      </c>
      <c r="G18" s="23"/>
      <c r="H18" s="23"/>
      <c r="I18" s="23"/>
    </row>
    <row r="19" spans="1:9" ht="43.2" customHeight="1">
      <c r="A19" s="21">
        <v>18</v>
      </c>
      <c r="B19" s="96"/>
      <c r="C19" s="23" t="s">
        <v>227</v>
      </c>
      <c r="D19" s="23" t="s">
        <v>189</v>
      </c>
      <c r="E19" s="28">
        <v>28000</v>
      </c>
      <c r="F19" s="28">
        <v>42000</v>
      </c>
      <c r="G19" s="23"/>
      <c r="H19" s="23"/>
      <c r="I19" s="23"/>
    </row>
    <row r="20" spans="1:9" ht="43.2" customHeight="1">
      <c r="A20" s="21">
        <v>19</v>
      </c>
      <c r="B20" s="96"/>
      <c r="C20" s="23" t="s">
        <v>210</v>
      </c>
      <c r="D20" s="23">
        <v>500</v>
      </c>
      <c r="E20" s="28">
        <v>67000</v>
      </c>
      <c r="F20" s="28">
        <v>99000</v>
      </c>
      <c r="G20" s="23"/>
      <c r="H20" s="23"/>
      <c r="I20" s="23"/>
    </row>
    <row r="21" spans="1:9" ht="43.2" customHeight="1">
      <c r="A21" s="21">
        <v>20</v>
      </c>
      <c r="B21" s="96"/>
      <c r="C21" s="23" t="s">
        <v>215</v>
      </c>
      <c r="D21" s="23" t="s">
        <v>198</v>
      </c>
      <c r="E21" s="28">
        <v>31000</v>
      </c>
      <c r="F21" s="28">
        <v>66000</v>
      </c>
      <c r="G21" s="23"/>
      <c r="H21" s="23"/>
      <c r="I21" s="23"/>
    </row>
    <row r="22" spans="1:9" ht="43.2" customHeight="1">
      <c r="A22" s="21">
        <v>21</v>
      </c>
      <c r="B22" s="23" t="s">
        <v>190</v>
      </c>
      <c r="C22" s="23" t="s">
        <v>191</v>
      </c>
      <c r="D22" s="23" t="s">
        <v>192</v>
      </c>
      <c r="E22" s="28">
        <v>20000</v>
      </c>
      <c r="F22" s="28">
        <v>39000</v>
      </c>
      <c r="G22" s="23"/>
      <c r="H22" s="23"/>
      <c r="I22" s="23"/>
    </row>
    <row r="23" spans="1:9" ht="43.2" customHeight="1">
      <c r="A23" s="21">
        <v>22</v>
      </c>
      <c r="B23" s="23" t="s">
        <v>200</v>
      </c>
      <c r="C23" s="23" t="s">
        <v>201</v>
      </c>
      <c r="D23" s="23" t="s">
        <v>198</v>
      </c>
      <c r="E23" s="28">
        <v>20000</v>
      </c>
      <c r="F23" s="28">
        <v>43000</v>
      </c>
      <c r="G23" s="23"/>
      <c r="H23" s="23"/>
      <c r="I23" s="23"/>
    </row>
    <row r="24" spans="1:9" ht="43.2" customHeight="1">
      <c r="A24" s="21">
        <v>23</v>
      </c>
      <c r="B24" s="23" t="s">
        <v>199</v>
      </c>
      <c r="C24" s="23" t="s">
        <v>194</v>
      </c>
      <c r="D24" s="23" t="s">
        <v>202</v>
      </c>
      <c r="E24" s="28">
        <v>23000</v>
      </c>
      <c r="F24" s="28">
        <v>39000</v>
      </c>
      <c r="G24" s="23"/>
      <c r="H24" s="23"/>
      <c r="I24" s="23"/>
    </row>
    <row r="25" spans="1:9" ht="43.2" customHeight="1">
      <c r="A25" s="21">
        <v>24</v>
      </c>
      <c r="B25" s="96" t="s">
        <v>216</v>
      </c>
      <c r="C25" s="23" t="s">
        <v>217</v>
      </c>
      <c r="D25" s="23" t="s">
        <v>189</v>
      </c>
      <c r="E25" s="28">
        <v>28000</v>
      </c>
      <c r="F25" s="28">
        <v>49000</v>
      </c>
      <c r="G25" s="23"/>
      <c r="H25" s="23"/>
      <c r="I25" s="23"/>
    </row>
    <row r="26" spans="1:9" ht="43.2" customHeight="1">
      <c r="A26" s="21">
        <v>25</v>
      </c>
      <c r="B26" s="96"/>
      <c r="C26" s="23" t="s">
        <v>230</v>
      </c>
      <c r="D26" s="23" t="s">
        <v>212</v>
      </c>
      <c r="E26" s="28">
        <v>31000</v>
      </c>
      <c r="F26" s="28">
        <v>47000</v>
      </c>
      <c r="G26" s="23"/>
      <c r="H26" s="23"/>
      <c r="I26" s="23"/>
    </row>
    <row r="27" spans="1:9" ht="43.2" customHeight="1">
      <c r="A27" s="21">
        <v>26</v>
      </c>
      <c r="B27" s="96"/>
      <c r="C27" s="23" t="s">
        <v>218</v>
      </c>
      <c r="D27" s="23" t="s">
        <v>219</v>
      </c>
      <c r="E27" s="28">
        <v>24000</v>
      </c>
      <c r="F27" s="28">
        <v>31000</v>
      </c>
      <c r="G27" s="23"/>
      <c r="H27" s="23"/>
      <c r="I27" s="23"/>
    </row>
    <row r="28" spans="1:9" ht="43.2" customHeight="1">
      <c r="A28" s="21">
        <v>27</v>
      </c>
      <c r="B28" s="23" t="s">
        <v>225</v>
      </c>
      <c r="C28" s="23" t="s">
        <v>226</v>
      </c>
      <c r="D28" s="23" t="s">
        <v>198</v>
      </c>
      <c r="E28" s="28">
        <v>45000</v>
      </c>
      <c r="F28" s="28">
        <v>56000</v>
      </c>
      <c r="G28" s="23"/>
      <c r="H28" s="23"/>
      <c r="I28" s="23"/>
    </row>
    <row r="29" spans="1:9" ht="43.2" customHeight="1">
      <c r="A29" s="21">
        <v>28</v>
      </c>
      <c r="B29" s="23"/>
      <c r="C29" s="23"/>
      <c r="D29" s="23"/>
      <c r="E29" s="28"/>
      <c r="F29" s="23"/>
      <c r="G29" s="23"/>
      <c r="H29" s="23"/>
      <c r="I29" s="23"/>
    </row>
    <row r="30" spans="1:9" ht="43.2" customHeight="1"/>
  </sheetData>
  <mergeCells count="7">
    <mergeCell ref="B17:B21"/>
    <mergeCell ref="B25:B27"/>
    <mergeCell ref="B2:B4"/>
    <mergeCell ref="B5:B6"/>
    <mergeCell ref="B7:B9"/>
    <mergeCell ref="B10:B12"/>
    <mergeCell ref="B13:B15"/>
  </mergeCells>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workbookViewId="0">
      <selection activeCell="K24" sqref="K24"/>
    </sheetView>
  </sheetViews>
  <sheetFormatPr defaultRowHeight="14.4"/>
  <cols>
    <col min="1" max="1" width="15.5546875" style="31" bestFit="1" customWidth="1"/>
    <col min="2" max="2" width="38.33203125" style="31" customWidth="1"/>
    <col min="3" max="3" width="22.5546875" style="31" bestFit="1" customWidth="1"/>
    <col min="4" max="4" width="15.88671875" style="31" customWidth="1"/>
    <col min="5" max="5" width="16.6640625" style="31" bestFit="1" customWidth="1"/>
    <col min="6" max="6" width="10.109375" style="31" bestFit="1" customWidth="1"/>
    <col min="7" max="7" width="10.88671875" style="31" bestFit="1" customWidth="1"/>
    <col min="8" max="8" width="10" style="31" bestFit="1" customWidth="1"/>
    <col min="9" max="9" width="13.77734375" style="31" bestFit="1" customWidth="1"/>
    <col min="10" max="10" width="8.77734375" style="31" bestFit="1" customWidth="1"/>
    <col min="11" max="11" width="13.21875" style="31" bestFit="1" customWidth="1"/>
    <col min="12" max="12" width="11.6640625" style="31" customWidth="1"/>
    <col min="13" max="16384" width="8.88671875" style="31"/>
  </cols>
  <sheetData>
    <row r="1" spans="1:18">
      <c r="A1" s="113" t="s">
        <v>268</v>
      </c>
      <c r="B1" s="113"/>
      <c r="C1" s="113"/>
      <c r="D1" s="113"/>
      <c r="E1" s="113"/>
      <c r="F1" s="113"/>
      <c r="G1" s="113"/>
      <c r="H1" s="113"/>
      <c r="I1" s="113"/>
      <c r="J1" s="113"/>
      <c r="K1" s="113"/>
      <c r="L1" s="113"/>
      <c r="M1" s="113"/>
      <c r="N1" s="113"/>
      <c r="O1" s="113"/>
      <c r="P1" s="113"/>
      <c r="Q1" s="113"/>
      <c r="R1" s="113"/>
    </row>
    <row r="2" spans="1:18" s="37" customFormat="1" ht="19.2" customHeight="1">
      <c r="A2" s="33" t="s">
        <v>269</v>
      </c>
      <c r="B2" s="33" t="s">
        <v>282</v>
      </c>
      <c r="C2" s="33" t="s">
        <v>270</v>
      </c>
      <c r="D2" s="33" t="s">
        <v>314</v>
      </c>
      <c r="E2" s="33" t="s">
        <v>279</v>
      </c>
      <c r="F2" s="33" t="s">
        <v>276</v>
      </c>
      <c r="G2" s="33" t="s">
        <v>285</v>
      </c>
      <c r="H2" s="33" t="s">
        <v>277</v>
      </c>
      <c r="I2" s="33" t="s">
        <v>286</v>
      </c>
      <c r="J2" s="33" t="s">
        <v>278</v>
      </c>
      <c r="K2" s="33" t="s">
        <v>287</v>
      </c>
      <c r="L2" s="33" t="s">
        <v>288</v>
      </c>
      <c r="M2" s="114" t="s">
        <v>289</v>
      </c>
      <c r="N2" s="115"/>
      <c r="O2" s="115"/>
      <c r="P2" s="115"/>
      <c r="Q2" s="115"/>
      <c r="R2" s="116"/>
    </row>
    <row r="3" spans="1:18">
      <c r="A3" s="96" t="s">
        <v>271</v>
      </c>
      <c r="B3" s="106" t="s">
        <v>283</v>
      </c>
      <c r="C3" s="32" t="s">
        <v>251</v>
      </c>
      <c r="D3" s="32"/>
      <c r="E3" s="109" t="s">
        <v>280</v>
      </c>
      <c r="F3" s="32" t="s">
        <v>281</v>
      </c>
      <c r="G3" s="36">
        <v>3816</v>
      </c>
      <c r="H3" s="36">
        <v>800</v>
      </c>
      <c r="I3" s="38">
        <f>G3/H3</f>
        <v>4.7699999999999996</v>
      </c>
      <c r="J3" s="34">
        <v>4</v>
      </c>
      <c r="K3" s="110">
        <v>20000</v>
      </c>
      <c r="L3" s="110">
        <v>31000</v>
      </c>
      <c r="M3" s="97" t="s">
        <v>290</v>
      </c>
      <c r="N3" s="98"/>
      <c r="O3" s="98"/>
      <c r="P3" s="98"/>
      <c r="Q3" s="98"/>
      <c r="R3" s="99"/>
    </row>
    <row r="4" spans="1:18">
      <c r="A4" s="96"/>
      <c r="B4" s="107"/>
      <c r="C4" s="32" t="s">
        <v>272</v>
      </c>
      <c r="D4" s="32"/>
      <c r="E4" s="109"/>
      <c r="F4" s="32" t="s">
        <v>281</v>
      </c>
      <c r="G4" s="36">
        <v>1095</v>
      </c>
      <c r="H4" s="36">
        <v>800</v>
      </c>
      <c r="I4" s="38">
        <f t="shared" ref="I4:I7" si="0">G4/H4</f>
        <v>1.3687499999999999</v>
      </c>
      <c r="J4" s="34">
        <v>5</v>
      </c>
      <c r="K4" s="111"/>
      <c r="L4" s="111"/>
      <c r="M4" s="100"/>
      <c r="N4" s="101"/>
      <c r="O4" s="101"/>
      <c r="P4" s="101"/>
      <c r="Q4" s="101"/>
      <c r="R4" s="102"/>
    </row>
    <row r="5" spans="1:18">
      <c r="A5" s="96"/>
      <c r="B5" s="107"/>
      <c r="C5" s="32" t="s">
        <v>273</v>
      </c>
      <c r="D5" s="32"/>
      <c r="E5" s="109"/>
      <c r="F5" s="32" t="s">
        <v>281</v>
      </c>
      <c r="G5" s="36">
        <v>2372</v>
      </c>
      <c r="H5" s="36">
        <v>800</v>
      </c>
      <c r="I5" s="38">
        <f t="shared" si="0"/>
        <v>2.9649999999999999</v>
      </c>
      <c r="J5" s="34">
        <v>5.2</v>
      </c>
      <c r="K5" s="111"/>
      <c r="L5" s="111"/>
      <c r="M5" s="100"/>
      <c r="N5" s="101"/>
      <c r="O5" s="101"/>
      <c r="P5" s="101"/>
      <c r="Q5" s="101"/>
      <c r="R5" s="102"/>
    </row>
    <row r="6" spans="1:18">
      <c r="A6" s="96"/>
      <c r="B6" s="107"/>
      <c r="C6" s="32" t="s">
        <v>274</v>
      </c>
      <c r="D6" s="32"/>
      <c r="E6" s="109"/>
      <c r="F6" s="32" t="s">
        <v>281</v>
      </c>
      <c r="G6" s="36">
        <v>954</v>
      </c>
      <c r="H6" s="36">
        <v>500</v>
      </c>
      <c r="I6" s="38">
        <f t="shared" si="0"/>
        <v>1.9079999999999999</v>
      </c>
      <c r="J6" s="34">
        <v>3.2</v>
      </c>
      <c r="K6" s="111"/>
      <c r="L6" s="111"/>
      <c r="M6" s="100"/>
      <c r="N6" s="101"/>
      <c r="O6" s="101"/>
      <c r="P6" s="101"/>
      <c r="Q6" s="101"/>
      <c r="R6" s="102"/>
    </row>
    <row r="7" spans="1:18">
      <c r="A7" s="96"/>
      <c r="B7" s="108"/>
      <c r="C7" s="32" t="s">
        <v>275</v>
      </c>
      <c r="D7" s="32"/>
      <c r="E7" s="109"/>
      <c r="F7" s="32" t="s">
        <v>281</v>
      </c>
      <c r="G7" s="36">
        <v>684</v>
      </c>
      <c r="H7" s="36">
        <v>500</v>
      </c>
      <c r="I7" s="38">
        <f t="shared" si="0"/>
        <v>1.3680000000000001</v>
      </c>
      <c r="J7" s="32" t="s">
        <v>284</v>
      </c>
      <c r="K7" s="112"/>
      <c r="L7" s="112"/>
      <c r="M7" s="103"/>
      <c r="N7" s="104"/>
      <c r="O7" s="104"/>
      <c r="P7" s="104"/>
      <c r="Q7" s="104"/>
      <c r="R7" s="105"/>
    </row>
    <row r="8" spans="1:18">
      <c r="A8" s="96" t="s">
        <v>271</v>
      </c>
      <c r="B8" s="106" t="s">
        <v>283</v>
      </c>
      <c r="C8" s="32" t="s">
        <v>251</v>
      </c>
      <c r="D8" s="32"/>
      <c r="E8" s="109" t="s">
        <v>313</v>
      </c>
      <c r="F8" s="32" t="s">
        <v>281</v>
      </c>
      <c r="G8" s="36">
        <v>1901</v>
      </c>
      <c r="H8" s="36">
        <v>800</v>
      </c>
      <c r="I8" s="38">
        <f>G8/H8</f>
        <v>2.3762500000000002</v>
      </c>
      <c r="J8" s="34">
        <v>3</v>
      </c>
      <c r="K8" s="110">
        <v>20000</v>
      </c>
      <c r="L8" s="110">
        <v>31000</v>
      </c>
      <c r="M8" s="97" t="s">
        <v>315</v>
      </c>
      <c r="N8" s="98"/>
      <c r="O8" s="98"/>
      <c r="P8" s="98"/>
      <c r="Q8" s="98"/>
      <c r="R8" s="99"/>
    </row>
    <row r="9" spans="1:18">
      <c r="A9" s="96"/>
      <c r="B9" s="107"/>
      <c r="C9" s="32" t="s">
        <v>272</v>
      </c>
      <c r="D9" s="32"/>
      <c r="E9" s="109"/>
      <c r="F9" s="32" t="s">
        <v>281</v>
      </c>
      <c r="G9" s="36">
        <v>1932</v>
      </c>
      <c r="H9" s="36">
        <v>800</v>
      </c>
      <c r="I9" s="38">
        <f t="shared" ref="I9:I12" si="1">G9/H9</f>
        <v>2.415</v>
      </c>
      <c r="J9" s="34">
        <v>5</v>
      </c>
      <c r="K9" s="111"/>
      <c r="L9" s="111"/>
      <c r="M9" s="100"/>
      <c r="N9" s="101"/>
      <c r="O9" s="101"/>
      <c r="P9" s="101"/>
      <c r="Q9" s="101"/>
      <c r="R9" s="102"/>
    </row>
    <row r="10" spans="1:18">
      <c r="A10" s="96"/>
      <c r="B10" s="107"/>
      <c r="C10" s="32" t="s">
        <v>273</v>
      </c>
      <c r="D10" s="32"/>
      <c r="E10" s="109"/>
      <c r="F10" s="32" t="s">
        <v>281</v>
      </c>
      <c r="G10" s="36">
        <v>4579</v>
      </c>
      <c r="H10" s="36">
        <v>1600</v>
      </c>
      <c r="I10" s="38">
        <f t="shared" si="1"/>
        <v>2.8618749999999999</v>
      </c>
      <c r="J10" s="34">
        <v>0</v>
      </c>
      <c r="K10" s="111"/>
      <c r="L10" s="111"/>
      <c r="M10" s="100"/>
      <c r="N10" s="101"/>
      <c r="O10" s="101"/>
      <c r="P10" s="101"/>
      <c r="Q10" s="101"/>
      <c r="R10" s="102"/>
    </row>
    <row r="11" spans="1:18">
      <c r="A11" s="96"/>
      <c r="B11" s="107"/>
      <c r="C11" s="32" t="s">
        <v>274</v>
      </c>
      <c r="D11" s="32"/>
      <c r="E11" s="109"/>
      <c r="F11" s="32" t="s">
        <v>281</v>
      </c>
      <c r="G11" s="36">
        <v>952</v>
      </c>
      <c r="H11" s="36">
        <v>700</v>
      </c>
      <c r="I11" s="38">
        <f t="shared" si="1"/>
        <v>1.36</v>
      </c>
      <c r="J11" s="34">
        <v>12</v>
      </c>
      <c r="K11" s="111"/>
      <c r="L11" s="111"/>
      <c r="M11" s="100"/>
      <c r="N11" s="101"/>
      <c r="O11" s="101"/>
      <c r="P11" s="101"/>
      <c r="Q11" s="101"/>
      <c r="R11" s="102"/>
    </row>
    <row r="12" spans="1:18">
      <c r="A12" s="96"/>
      <c r="B12" s="108"/>
      <c r="C12" s="32" t="s">
        <v>275</v>
      </c>
      <c r="D12" s="32"/>
      <c r="E12" s="109"/>
      <c r="F12" s="32" t="s">
        <v>281</v>
      </c>
      <c r="G12" s="36">
        <v>684</v>
      </c>
      <c r="H12" s="36">
        <v>500</v>
      </c>
      <c r="I12" s="38">
        <f t="shared" si="1"/>
        <v>1.3680000000000001</v>
      </c>
      <c r="J12" s="32" t="s">
        <v>284</v>
      </c>
      <c r="K12" s="112"/>
      <c r="L12" s="112"/>
      <c r="M12" s="103"/>
      <c r="N12" s="104"/>
      <c r="O12" s="104"/>
      <c r="P12" s="104"/>
      <c r="Q12" s="104"/>
      <c r="R12" s="105"/>
    </row>
    <row r="13" spans="1:18">
      <c r="A13" s="32"/>
      <c r="B13" s="32"/>
      <c r="C13" s="32"/>
      <c r="D13" s="32"/>
      <c r="E13" s="32"/>
      <c r="F13" s="32"/>
      <c r="G13" s="36"/>
      <c r="H13" s="36"/>
      <c r="I13" s="36"/>
      <c r="J13" s="32"/>
      <c r="K13" s="32"/>
      <c r="L13" s="32"/>
      <c r="M13" s="32"/>
      <c r="N13" s="32"/>
      <c r="O13" s="32"/>
      <c r="P13" s="32"/>
      <c r="Q13" s="32"/>
      <c r="R13" s="32"/>
    </row>
    <row r="14" spans="1:18">
      <c r="A14" s="32"/>
      <c r="B14" s="32"/>
      <c r="C14" s="32"/>
      <c r="D14" s="32"/>
      <c r="E14" s="32"/>
      <c r="F14" s="32"/>
      <c r="G14" s="36"/>
      <c r="H14" s="36"/>
      <c r="I14" s="36"/>
      <c r="J14" s="32"/>
      <c r="K14" s="32"/>
      <c r="L14" s="32"/>
      <c r="M14" s="32"/>
      <c r="N14" s="32"/>
      <c r="O14" s="32"/>
      <c r="P14" s="32"/>
      <c r="Q14" s="32"/>
      <c r="R14" s="32"/>
    </row>
    <row r="15" spans="1:18">
      <c r="A15" s="32"/>
      <c r="B15" s="32"/>
      <c r="C15" s="32"/>
      <c r="D15" s="32"/>
      <c r="E15" s="32"/>
      <c r="F15" s="32"/>
      <c r="G15" s="36"/>
      <c r="H15" s="36"/>
      <c r="I15" s="36"/>
      <c r="J15" s="32"/>
      <c r="K15" s="32"/>
      <c r="L15" s="32"/>
      <c r="M15" s="32"/>
      <c r="N15" s="32"/>
      <c r="O15" s="32"/>
      <c r="P15" s="32"/>
      <c r="Q15" s="32"/>
      <c r="R15" s="32"/>
    </row>
    <row r="16" spans="1:18">
      <c r="A16" s="32"/>
      <c r="B16" s="32"/>
      <c r="C16" s="32"/>
      <c r="D16" s="32"/>
      <c r="E16" s="32"/>
      <c r="F16" s="32"/>
      <c r="G16" s="36"/>
      <c r="H16" s="36"/>
      <c r="I16" s="36"/>
      <c r="J16" s="32"/>
      <c r="K16" s="32"/>
      <c r="L16" s="32"/>
      <c r="M16" s="32"/>
      <c r="N16" s="32"/>
      <c r="O16" s="32"/>
      <c r="P16" s="32"/>
      <c r="Q16" s="32"/>
      <c r="R16" s="32"/>
    </row>
    <row r="17" spans="1:18">
      <c r="A17" s="32"/>
      <c r="B17" s="32"/>
      <c r="C17" s="32"/>
      <c r="D17" s="32"/>
      <c r="E17" s="32"/>
      <c r="F17" s="32"/>
      <c r="G17" s="36"/>
      <c r="H17" s="36"/>
      <c r="I17" s="36"/>
      <c r="J17" s="32"/>
      <c r="K17" s="32"/>
      <c r="L17" s="32"/>
      <c r="M17" s="32"/>
      <c r="N17" s="32"/>
      <c r="O17" s="32"/>
      <c r="P17" s="32"/>
      <c r="Q17" s="32"/>
      <c r="R17" s="32"/>
    </row>
    <row r="18" spans="1:18">
      <c r="A18" s="32"/>
      <c r="B18" s="32"/>
      <c r="C18" s="32"/>
      <c r="D18" s="32"/>
      <c r="E18" s="32"/>
      <c r="F18" s="32"/>
      <c r="G18" s="36"/>
      <c r="H18" s="36"/>
      <c r="I18" s="36"/>
      <c r="J18" s="32"/>
      <c r="K18" s="32"/>
      <c r="L18" s="32"/>
      <c r="M18" s="32"/>
      <c r="N18" s="32"/>
      <c r="O18" s="32"/>
      <c r="P18" s="32"/>
      <c r="Q18" s="32"/>
      <c r="R18" s="32"/>
    </row>
    <row r="19" spans="1:18">
      <c r="A19" s="32"/>
      <c r="B19" s="32"/>
      <c r="C19" s="32"/>
      <c r="D19" s="32"/>
      <c r="E19" s="32"/>
      <c r="F19" s="32"/>
      <c r="G19" s="36"/>
      <c r="H19" s="36"/>
      <c r="I19" s="36"/>
      <c r="J19" s="32"/>
      <c r="K19" s="32"/>
      <c r="L19" s="32"/>
      <c r="M19" s="32"/>
      <c r="N19" s="32"/>
      <c r="O19" s="32"/>
      <c r="P19" s="32"/>
      <c r="Q19" s="32"/>
      <c r="R19" s="32"/>
    </row>
    <row r="20" spans="1:18">
      <c r="A20" s="32"/>
      <c r="B20" s="32"/>
      <c r="C20" s="32"/>
      <c r="D20" s="32"/>
      <c r="E20" s="32"/>
      <c r="F20" s="32"/>
      <c r="G20" s="36"/>
      <c r="H20" s="36"/>
      <c r="I20" s="36"/>
      <c r="J20" s="32"/>
      <c r="K20" s="32"/>
      <c r="L20" s="32"/>
      <c r="M20" s="32"/>
      <c r="N20" s="32"/>
      <c r="O20" s="32"/>
      <c r="P20" s="32"/>
      <c r="Q20" s="32"/>
      <c r="R20" s="32"/>
    </row>
    <row r="21" spans="1:18">
      <c r="A21" s="32"/>
      <c r="B21" s="32"/>
      <c r="C21" s="32"/>
      <c r="D21" s="32"/>
      <c r="E21" s="32"/>
      <c r="F21" s="32"/>
      <c r="G21" s="36"/>
      <c r="H21" s="36"/>
      <c r="I21" s="36"/>
      <c r="J21" s="32"/>
      <c r="K21" s="32"/>
      <c r="L21" s="32"/>
      <c r="M21" s="32"/>
      <c r="N21" s="32"/>
      <c r="O21" s="32"/>
      <c r="P21" s="32"/>
      <c r="Q21" s="32"/>
      <c r="R21" s="32"/>
    </row>
    <row r="22" spans="1:18">
      <c r="A22" s="32"/>
      <c r="B22" s="32"/>
      <c r="C22" s="32"/>
      <c r="D22" s="32"/>
      <c r="E22" s="32"/>
      <c r="F22" s="32"/>
      <c r="G22" s="36"/>
      <c r="H22" s="36"/>
      <c r="I22" s="36"/>
      <c r="J22" s="32"/>
      <c r="K22" s="32"/>
      <c r="L22" s="32"/>
      <c r="M22" s="32"/>
      <c r="N22" s="32"/>
      <c r="O22" s="32"/>
      <c r="P22" s="32"/>
      <c r="Q22" s="32"/>
      <c r="R22" s="32"/>
    </row>
    <row r="23" spans="1:18">
      <c r="A23" s="32"/>
      <c r="B23" s="32"/>
      <c r="C23" s="32"/>
      <c r="D23" s="32"/>
      <c r="E23" s="32"/>
      <c r="F23" s="32"/>
      <c r="G23" s="36"/>
      <c r="H23" s="36"/>
      <c r="I23" s="36"/>
      <c r="J23" s="32"/>
      <c r="K23" s="32"/>
      <c r="L23" s="32"/>
      <c r="M23" s="32"/>
      <c r="N23" s="32"/>
      <c r="O23" s="32"/>
      <c r="P23" s="32"/>
      <c r="Q23" s="32"/>
      <c r="R23" s="32"/>
    </row>
    <row r="24" spans="1:18">
      <c r="A24" s="32"/>
      <c r="B24" s="32"/>
      <c r="C24" s="32"/>
      <c r="D24" s="32"/>
      <c r="E24" s="32"/>
      <c r="F24" s="32"/>
      <c r="G24" s="36"/>
      <c r="H24" s="36"/>
      <c r="I24" s="36"/>
      <c r="J24" s="32"/>
      <c r="K24" s="32"/>
      <c r="L24" s="32"/>
      <c r="M24" s="32"/>
      <c r="N24" s="32"/>
      <c r="O24" s="32"/>
      <c r="P24" s="32"/>
      <c r="Q24" s="32"/>
      <c r="R24" s="32"/>
    </row>
    <row r="25" spans="1:18">
      <c r="A25" s="32"/>
      <c r="B25" s="32"/>
      <c r="C25" s="32"/>
      <c r="D25" s="32"/>
      <c r="E25" s="32"/>
      <c r="F25" s="32"/>
      <c r="G25" s="36"/>
      <c r="H25" s="36"/>
      <c r="I25" s="36"/>
      <c r="J25" s="32"/>
      <c r="K25" s="32"/>
      <c r="L25" s="32"/>
      <c r="M25" s="32"/>
      <c r="N25" s="32"/>
      <c r="O25" s="32"/>
      <c r="P25" s="32"/>
      <c r="Q25" s="32"/>
      <c r="R25" s="32"/>
    </row>
    <row r="26" spans="1:18">
      <c r="A26" s="32"/>
      <c r="B26" s="32"/>
      <c r="C26" s="32"/>
      <c r="D26" s="32"/>
      <c r="E26" s="32"/>
      <c r="F26" s="32"/>
      <c r="G26" s="36"/>
      <c r="H26" s="36"/>
      <c r="I26" s="36"/>
      <c r="J26" s="32"/>
      <c r="K26" s="32"/>
      <c r="L26" s="32"/>
      <c r="M26" s="32"/>
      <c r="N26" s="32"/>
      <c r="O26" s="32"/>
      <c r="P26" s="32"/>
      <c r="Q26" s="32"/>
      <c r="R26" s="32"/>
    </row>
    <row r="27" spans="1:18">
      <c r="A27" s="32"/>
      <c r="B27" s="32"/>
      <c r="C27" s="32"/>
      <c r="D27" s="32"/>
      <c r="E27" s="32"/>
      <c r="F27" s="32"/>
      <c r="G27" s="36"/>
      <c r="H27" s="36"/>
      <c r="I27" s="36"/>
      <c r="J27" s="32"/>
      <c r="K27" s="32"/>
      <c r="L27" s="32"/>
      <c r="M27" s="32"/>
      <c r="N27" s="32"/>
      <c r="O27" s="32"/>
      <c r="P27" s="32"/>
      <c r="Q27" s="32"/>
      <c r="R27" s="32"/>
    </row>
    <row r="28" spans="1:18">
      <c r="A28" s="32"/>
      <c r="B28" s="32"/>
      <c r="C28" s="32"/>
      <c r="D28" s="32"/>
      <c r="E28" s="32"/>
      <c r="F28" s="32"/>
      <c r="G28" s="36"/>
      <c r="H28" s="36"/>
      <c r="I28" s="36"/>
      <c r="J28" s="32"/>
      <c r="K28" s="32"/>
      <c r="L28" s="32"/>
      <c r="M28" s="32"/>
      <c r="N28" s="32"/>
      <c r="O28" s="32"/>
      <c r="P28" s="32"/>
      <c r="Q28" s="32"/>
      <c r="R28" s="32"/>
    </row>
    <row r="29" spans="1:18">
      <c r="A29" s="32"/>
      <c r="B29" s="32"/>
      <c r="C29" s="32"/>
      <c r="D29" s="32"/>
      <c r="E29" s="32"/>
      <c r="F29" s="32"/>
      <c r="G29" s="36"/>
      <c r="H29" s="36"/>
      <c r="I29" s="36"/>
      <c r="J29" s="32"/>
      <c r="K29" s="32"/>
      <c r="L29" s="32"/>
      <c r="M29" s="32"/>
      <c r="N29" s="32"/>
      <c r="O29" s="32"/>
      <c r="P29" s="32"/>
      <c r="Q29" s="32"/>
      <c r="R29" s="32"/>
    </row>
    <row r="30" spans="1:18">
      <c r="A30" s="32"/>
      <c r="B30" s="32"/>
      <c r="C30" s="32"/>
      <c r="D30" s="32"/>
      <c r="E30" s="32"/>
      <c r="F30" s="32"/>
      <c r="G30" s="36"/>
      <c r="H30" s="36"/>
      <c r="I30" s="36"/>
      <c r="J30" s="32"/>
      <c r="K30" s="32"/>
      <c r="L30" s="32"/>
      <c r="M30" s="32"/>
      <c r="N30" s="32"/>
      <c r="O30" s="32"/>
      <c r="P30" s="32"/>
      <c r="Q30" s="32"/>
      <c r="R30" s="32"/>
    </row>
    <row r="31" spans="1:18">
      <c r="A31" s="32"/>
      <c r="B31" s="32"/>
      <c r="C31" s="32"/>
      <c r="D31" s="32"/>
      <c r="E31" s="32"/>
      <c r="F31" s="32"/>
      <c r="G31" s="36"/>
      <c r="H31" s="36"/>
      <c r="I31" s="36"/>
      <c r="J31" s="32"/>
      <c r="K31" s="32"/>
      <c r="L31" s="32"/>
      <c r="M31" s="32"/>
      <c r="N31" s="32"/>
      <c r="O31" s="32"/>
      <c r="P31" s="32"/>
      <c r="Q31" s="32"/>
      <c r="R31" s="32"/>
    </row>
    <row r="32" spans="1:18">
      <c r="A32" s="32"/>
      <c r="B32" s="32"/>
      <c r="C32" s="32"/>
      <c r="D32" s="32"/>
      <c r="E32" s="32"/>
      <c r="F32" s="32"/>
      <c r="G32" s="36"/>
      <c r="H32" s="36"/>
      <c r="I32" s="36"/>
      <c r="J32" s="32"/>
      <c r="K32" s="32"/>
      <c r="L32" s="32"/>
      <c r="M32" s="32"/>
      <c r="N32" s="32"/>
      <c r="O32" s="32"/>
      <c r="P32" s="32"/>
      <c r="Q32" s="32"/>
      <c r="R32" s="32"/>
    </row>
    <row r="33" spans="1:18">
      <c r="A33" s="32"/>
      <c r="B33" s="32"/>
      <c r="C33" s="32"/>
      <c r="D33" s="32"/>
      <c r="E33" s="32"/>
      <c r="F33" s="32"/>
      <c r="G33" s="36"/>
      <c r="H33" s="36"/>
      <c r="I33" s="36"/>
      <c r="J33" s="32"/>
      <c r="K33" s="32"/>
      <c r="L33" s="32"/>
      <c r="M33" s="32"/>
      <c r="N33" s="32"/>
      <c r="O33" s="32"/>
      <c r="P33" s="32"/>
      <c r="Q33" s="32"/>
      <c r="R33" s="32"/>
    </row>
    <row r="34" spans="1:18">
      <c r="A34" s="32"/>
      <c r="B34" s="32"/>
      <c r="C34" s="32"/>
      <c r="D34" s="32"/>
      <c r="E34" s="32"/>
      <c r="F34" s="32"/>
      <c r="G34" s="36"/>
      <c r="H34" s="36"/>
      <c r="I34" s="36"/>
      <c r="J34" s="32"/>
      <c r="K34" s="32"/>
      <c r="L34" s="32"/>
      <c r="M34" s="32"/>
      <c r="N34" s="32"/>
      <c r="O34" s="32"/>
      <c r="P34" s="32"/>
      <c r="Q34" s="32"/>
      <c r="R34" s="32"/>
    </row>
    <row r="35" spans="1:18">
      <c r="A35" s="32"/>
      <c r="B35" s="32"/>
      <c r="C35" s="32"/>
      <c r="D35" s="32"/>
      <c r="E35" s="32"/>
      <c r="F35" s="32"/>
      <c r="G35" s="36"/>
      <c r="H35" s="36"/>
      <c r="I35" s="36"/>
      <c r="J35" s="32"/>
      <c r="K35" s="32"/>
      <c r="L35" s="32"/>
      <c r="M35" s="32"/>
      <c r="N35" s="32"/>
      <c r="O35" s="32"/>
      <c r="P35" s="32"/>
      <c r="Q35" s="32"/>
      <c r="R35" s="32"/>
    </row>
    <row r="36" spans="1:18">
      <c r="A36" s="32"/>
      <c r="B36" s="32"/>
      <c r="C36" s="32"/>
      <c r="D36" s="32"/>
      <c r="E36" s="32"/>
      <c r="F36" s="32"/>
      <c r="G36" s="36"/>
      <c r="H36" s="36"/>
      <c r="I36" s="36"/>
      <c r="J36" s="32"/>
      <c r="K36" s="32"/>
      <c r="L36" s="32"/>
      <c r="M36" s="32"/>
      <c r="N36" s="32"/>
      <c r="O36" s="32"/>
      <c r="P36" s="32"/>
      <c r="Q36" s="32"/>
      <c r="R36" s="32"/>
    </row>
    <row r="37" spans="1:18">
      <c r="A37" s="32"/>
      <c r="B37" s="32"/>
      <c r="C37" s="32"/>
      <c r="D37" s="32"/>
      <c r="E37" s="32"/>
      <c r="F37" s="32"/>
      <c r="G37" s="36"/>
      <c r="H37" s="36"/>
      <c r="I37" s="36"/>
      <c r="J37" s="32"/>
      <c r="K37" s="32"/>
      <c r="L37" s="32"/>
      <c r="M37" s="32"/>
      <c r="N37" s="32"/>
      <c r="O37" s="32"/>
      <c r="P37" s="32"/>
      <c r="Q37" s="32"/>
      <c r="R37" s="32"/>
    </row>
    <row r="38" spans="1:18">
      <c r="A38" s="32"/>
      <c r="B38" s="32"/>
      <c r="C38" s="32"/>
      <c r="D38" s="32"/>
      <c r="E38" s="32"/>
      <c r="F38" s="32"/>
      <c r="G38" s="36"/>
      <c r="H38" s="36"/>
      <c r="I38" s="36"/>
      <c r="J38" s="32"/>
      <c r="K38" s="32"/>
      <c r="L38" s="32"/>
      <c r="M38" s="32"/>
      <c r="N38" s="32"/>
      <c r="O38" s="32"/>
      <c r="P38" s="32"/>
      <c r="Q38" s="32"/>
      <c r="R38" s="32"/>
    </row>
    <row r="39" spans="1:18">
      <c r="A39" s="32"/>
      <c r="B39" s="32"/>
      <c r="C39" s="32"/>
      <c r="D39" s="32"/>
      <c r="E39" s="32"/>
      <c r="F39" s="32"/>
      <c r="G39" s="36"/>
      <c r="H39" s="36"/>
      <c r="I39" s="36"/>
      <c r="J39" s="32"/>
      <c r="K39" s="32"/>
      <c r="L39" s="32"/>
      <c r="M39" s="32"/>
      <c r="N39" s="32"/>
      <c r="O39" s="32"/>
      <c r="P39" s="32"/>
      <c r="Q39" s="32"/>
      <c r="R39" s="32"/>
    </row>
  </sheetData>
  <mergeCells count="14">
    <mergeCell ref="A1:R1"/>
    <mergeCell ref="A3:A7"/>
    <mergeCell ref="E3:E7"/>
    <mergeCell ref="B3:B7"/>
    <mergeCell ref="K3:K7"/>
    <mergeCell ref="L3:L7"/>
    <mergeCell ref="M3:R7"/>
    <mergeCell ref="M2:R2"/>
    <mergeCell ref="M8:R12"/>
    <mergeCell ref="A8:A12"/>
    <mergeCell ref="B8:B12"/>
    <mergeCell ref="E8:E12"/>
    <mergeCell ref="K8:K12"/>
    <mergeCell ref="L8:L12"/>
  </mergeCells>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9"/>
  <sheetViews>
    <sheetView workbookViewId="0">
      <selection activeCell="C45" sqref="C45"/>
    </sheetView>
  </sheetViews>
  <sheetFormatPr defaultRowHeight="14.4"/>
  <cols>
    <col min="1" max="1" width="18.6640625" style="31" bestFit="1" customWidth="1"/>
    <col min="2" max="2" width="38.33203125" style="31" customWidth="1"/>
    <col min="3" max="3" width="22.5546875" style="31" bestFit="1" customWidth="1"/>
    <col min="4" max="4" width="16.6640625" style="31" bestFit="1" customWidth="1"/>
    <col min="5" max="5" width="10.109375" style="31" bestFit="1" customWidth="1"/>
    <col min="6" max="6" width="11.88671875" style="31" bestFit="1" customWidth="1"/>
    <col min="7" max="7" width="10" style="31" bestFit="1" customWidth="1"/>
    <col min="8" max="9" width="10" style="31" customWidth="1"/>
    <col min="10" max="10" width="13.77734375" style="31" bestFit="1" customWidth="1"/>
    <col min="11" max="11" width="8.77734375" style="31" bestFit="1" customWidth="1"/>
    <col min="12" max="12" width="13.21875" style="31" bestFit="1" customWidth="1"/>
    <col min="13" max="13" width="11.6640625" style="31" customWidth="1"/>
    <col min="14" max="16384" width="8.88671875" style="31"/>
  </cols>
  <sheetData>
    <row r="1" spans="1:19">
      <c r="A1" s="113" t="s">
        <v>268</v>
      </c>
      <c r="B1" s="113"/>
      <c r="C1" s="113"/>
      <c r="D1" s="113"/>
      <c r="E1" s="113"/>
      <c r="F1" s="113"/>
      <c r="G1" s="113"/>
      <c r="H1" s="113"/>
      <c r="I1" s="113"/>
      <c r="J1" s="113"/>
      <c r="K1" s="113"/>
      <c r="L1" s="113"/>
      <c r="M1" s="113"/>
      <c r="N1" s="113"/>
      <c r="O1" s="113"/>
      <c r="P1" s="113"/>
      <c r="Q1" s="113"/>
      <c r="R1" s="113"/>
      <c r="S1" s="113"/>
    </row>
    <row r="2" spans="1:19" s="37" customFormat="1" ht="19.2" customHeight="1">
      <c r="A2" s="33" t="s">
        <v>269</v>
      </c>
      <c r="B2" s="33" t="s">
        <v>282</v>
      </c>
      <c r="C2" s="33" t="s">
        <v>270</v>
      </c>
      <c r="D2" s="33" t="s">
        <v>279</v>
      </c>
      <c r="E2" s="33" t="s">
        <v>276</v>
      </c>
      <c r="F2" s="33" t="s">
        <v>285</v>
      </c>
      <c r="G2" s="33" t="s">
        <v>277</v>
      </c>
      <c r="H2" s="33" t="s">
        <v>299</v>
      </c>
      <c r="I2" s="33" t="s">
        <v>300</v>
      </c>
      <c r="J2" s="33" t="s">
        <v>286</v>
      </c>
      <c r="K2" s="33" t="s">
        <v>278</v>
      </c>
      <c r="L2" s="33" t="s">
        <v>287</v>
      </c>
      <c r="M2" s="33" t="s">
        <v>288</v>
      </c>
      <c r="N2" s="114" t="s">
        <v>289</v>
      </c>
      <c r="O2" s="115"/>
      <c r="P2" s="115"/>
      <c r="Q2" s="115"/>
      <c r="R2" s="115"/>
      <c r="S2" s="116"/>
    </row>
    <row r="3" spans="1:19" ht="14.4" customHeight="1">
      <c r="A3" s="117" t="s">
        <v>291</v>
      </c>
      <c r="B3" s="106" t="s">
        <v>292</v>
      </c>
      <c r="C3" s="32" t="s">
        <v>293</v>
      </c>
      <c r="D3" s="120" t="s">
        <v>280</v>
      </c>
      <c r="E3" s="32" t="s">
        <v>281</v>
      </c>
      <c r="F3" s="36">
        <v>3128</v>
      </c>
      <c r="G3" s="36">
        <v>900</v>
      </c>
      <c r="H3" s="36">
        <v>9</v>
      </c>
      <c r="I3" s="36">
        <v>0</v>
      </c>
      <c r="J3" s="38">
        <f>F3/G3</f>
        <v>3.4755555555555557</v>
      </c>
      <c r="K3" s="34">
        <v>20</v>
      </c>
      <c r="L3" s="110">
        <v>38000</v>
      </c>
      <c r="M3" s="110">
        <v>45000</v>
      </c>
      <c r="N3" s="97" t="s">
        <v>290</v>
      </c>
      <c r="O3" s="98"/>
      <c r="P3" s="98"/>
      <c r="Q3" s="98"/>
      <c r="R3" s="98"/>
      <c r="S3" s="99"/>
    </row>
    <row r="4" spans="1:19">
      <c r="A4" s="118"/>
      <c r="B4" s="107"/>
      <c r="C4" s="32" t="s">
        <v>294</v>
      </c>
      <c r="D4" s="121"/>
      <c r="E4" s="32" t="s">
        <v>281</v>
      </c>
      <c r="F4" s="36">
        <v>5265</v>
      </c>
      <c r="G4" s="36">
        <v>1000</v>
      </c>
      <c r="H4" s="36"/>
      <c r="I4" s="36"/>
      <c r="J4" s="38">
        <f t="shared" ref="J4:J8" si="0">F4/G4</f>
        <v>5.2649999999999997</v>
      </c>
      <c r="K4" s="34">
        <v>0</v>
      </c>
      <c r="L4" s="111"/>
      <c r="M4" s="111"/>
      <c r="N4" s="100"/>
      <c r="O4" s="101"/>
      <c r="P4" s="101"/>
      <c r="Q4" s="101"/>
      <c r="R4" s="101"/>
      <c r="S4" s="102"/>
    </row>
    <row r="5" spans="1:19">
      <c r="A5" s="118"/>
      <c r="B5" s="107"/>
      <c r="C5" s="32" t="s">
        <v>295</v>
      </c>
      <c r="D5" s="121"/>
      <c r="E5" s="32" t="s">
        <v>281</v>
      </c>
      <c r="F5" s="36">
        <v>4877</v>
      </c>
      <c r="G5" s="36">
        <v>400</v>
      </c>
      <c r="H5" s="36"/>
      <c r="I5" s="36"/>
      <c r="J5" s="38">
        <f t="shared" si="0"/>
        <v>12.192500000000001</v>
      </c>
      <c r="K5" s="34">
        <v>0</v>
      </c>
      <c r="L5" s="111"/>
      <c r="M5" s="111"/>
      <c r="N5" s="100"/>
      <c r="O5" s="101"/>
      <c r="P5" s="101"/>
      <c r="Q5" s="101"/>
      <c r="R5" s="101"/>
      <c r="S5" s="102"/>
    </row>
    <row r="6" spans="1:19">
      <c r="A6" s="118"/>
      <c r="B6" s="107"/>
      <c r="C6" s="32" t="s">
        <v>240</v>
      </c>
      <c r="D6" s="121"/>
      <c r="E6" s="32" t="s">
        <v>281</v>
      </c>
      <c r="F6" s="36">
        <v>10376</v>
      </c>
      <c r="G6" s="36">
        <v>1000</v>
      </c>
      <c r="H6" s="36"/>
      <c r="I6" s="36"/>
      <c r="J6" s="38">
        <f t="shared" si="0"/>
        <v>10.375999999999999</v>
      </c>
      <c r="K6" s="34">
        <v>0</v>
      </c>
      <c r="L6" s="111"/>
      <c r="M6" s="111"/>
      <c r="N6" s="100"/>
      <c r="O6" s="101"/>
      <c r="P6" s="101"/>
      <c r="Q6" s="101"/>
      <c r="R6" s="101"/>
      <c r="S6" s="102"/>
    </row>
    <row r="7" spans="1:19">
      <c r="A7" s="118"/>
      <c r="B7" s="107"/>
      <c r="C7" s="32" t="s">
        <v>296</v>
      </c>
      <c r="D7" s="121"/>
      <c r="E7" s="32" t="s">
        <v>281</v>
      </c>
      <c r="F7" s="36">
        <v>2684</v>
      </c>
      <c r="G7" s="36">
        <v>400</v>
      </c>
      <c r="H7" s="36"/>
      <c r="I7" s="36"/>
      <c r="J7" s="38">
        <f t="shared" si="0"/>
        <v>6.71</v>
      </c>
      <c r="K7" s="34">
        <v>0</v>
      </c>
      <c r="L7" s="111"/>
      <c r="M7" s="111"/>
      <c r="N7" s="100"/>
      <c r="O7" s="101"/>
      <c r="P7" s="101"/>
      <c r="Q7" s="101"/>
      <c r="R7" s="101"/>
      <c r="S7" s="102"/>
    </row>
    <row r="8" spans="1:19">
      <c r="A8" s="119"/>
      <c r="B8" s="108"/>
      <c r="C8" s="32" t="s">
        <v>297</v>
      </c>
      <c r="D8" s="122"/>
      <c r="E8" s="32" t="s">
        <v>281</v>
      </c>
      <c r="F8" s="36">
        <v>3770</v>
      </c>
      <c r="G8" s="36">
        <v>417</v>
      </c>
      <c r="H8" s="36"/>
      <c r="I8" s="36"/>
      <c r="J8" s="36">
        <f t="shared" si="0"/>
        <v>9.0407673860911277</v>
      </c>
      <c r="K8" s="34">
        <v>0</v>
      </c>
      <c r="L8" s="112"/>
      <c r="M8" s="112"/>
      <c r="N8" s="103"/>
      <c r="O8" s="104"/>
      <c r="P8" s="104"/>
      <c r="Q8" s="104"/>
      <c r="R8" s="104"/>
      <c r="S8" s="105"/>
    </row>
    <row r="9" spans="1:19" ht="14.4" customHeight="1">
      <c r="A9" s="117" t="s">
        <v>291</v>
      </c>
      <c r="B9" s="106" t="s">
        <v>292</v>
      </c>
      <c r="C9" s="32" t="s">
        <v>293</v>
      </c>
      <c r="D9" s="120" t="s">
        <v>298</v>
      </c>
      <c r="E9" s="32" t="s">
        <v>281</v>
      </c>
      <c r="F9" s="36">
        <v>5113.2666666666701</v>
      </c>
      <c r="G9" s="36">
        <f>G3*2</f>
        <v>1800</v>
      </c>
      <c r="H9" s="36"/>
      <c r="I9" s="36"/>
      <c r="J9" s="38">
        <f>F9/G9</f>
        <v>2.8407037037037055</v>
      </c>
      <c r="K9" s="34">
        <v>0</v>
      </c>
      <c r="L9" s="110">
        <v>38000</v>
      </c>
      <c r="M9" s="110">
        <v>55000</v>
      </c>
      <c r="N9" s="97" t="s">
        <v>301</v>
      </c>
      <c r="O9" s="98"/>
      <c r="P9" s="98"/>
      <c r="Q9" s="98"/>
      <c r="R9" s="98"/>
      <c r="S9" s="99"/>
    </row>
    <row r="10" spans="1:19">
      <c r="A10" s="118"/>
      <c r="B10" s="107"/>
      <c r="C10" s="32" t="s">
        <v>294</v>
      </c>
      <c r="D10" s="121"/>
      <c r="E10" s="32" t="s">
        <v>281</v>
      </c>
      <c r="F10" s="36">
        <v>5140.8666666666704</v>
      </c>
      <c r="G10" s="36">
        <f t="shared" ref="G10:G14" si="1">G4*2</f>
        <v>2000</v>
      </c>
      <c r="H10" s="36"/>
      <c r="I10" s="36"/>
      <c r="J10" s="38">
        <f t="shared" ref="J10:J14" si="2">F10/G10</f>
        <v>2.5704333333333351</v>
      </c>
      <c r="K10" s="34">
        <v>0</v>
      </c>
      <c r="L10" s="111"/>
      <c r="M10" s="111"/>
      <c r="N10" s="100"/>
      <c r="O10" s="101"/>
      <c r="P10" s="101"/>
      <c r="Q10" s="101"/>
      <c r="R10" s="101"/>
      <c r="S10" s="102"/>
    </row>
    <row r="11" spans="1:19">
      <c r="A11" s="118"/>
      <c r="B11" s="107"/>
      <c r="C11" s="32" t="s">
        <v>295</v>
      </c>
      <c r="D11" s="121"/>
      <c r="E11" s="32" t="s">
        <v>281</v>
      </c>
      <c r="F11" s="36">
        <v>5168.4666666666699</v>
      </c>
      <c r="G11" s="36">
        <f t="shared" si="1"/>
        <v>800</v>
      </c>
      <c r="H11" s="36"/>
      <c r="I11" s="36"/>
      <c r="J11" s="38">
        <f t="shared" si="2"/>
        <v>6.4605833333333376</v>
      </c>
      <c r="K11" s="34">
        <v>0</v>
      </c>
      <c r="L11" s="111"/>
      <c r="M11" s="111"/>
      <c r="N11" s="100"/>
      <c r="O11" s="101"/>
      <c r="P11" s="101"/>
      <c r="Q11" s="101"/>
      <c r="R11" s="101"/>
      <c r="S11" s="102"/>
    </row>
    <row r="12" spans="1:19">
      <c r="A12" s="118"/>
      <c r="B12" s="107"/>
      <c r="C12" s="32" t="s">
        <v>240</v>
      </c>
      <c r="D12" s="121"/>
      <c r="E12" s="32" t="s">
        <v>281</v>
      </c>
      <c r="F12" s="36">
        <v>5196.0666666666702</v>
      </c>
      <c r="G12" s="36">
        <f t="shared" si="1"/>
        <v>2000</v>
      </c>
      <c r="H12" s="36"/>
      <c r="I12" s="36"/>
      <c r="J12" s="38">
        <f t="shared" si="2"/>
        <v>2.5980333333333352</v>
      </c>
      <c r="K12" s="34">
        <v>0</v>
      </c>
      <c r="L12" s="111"/>
      <c r="M12" s="111"/>
      <c r="N12" s="100"/>
      <c r="O12" s="101"/>
      <c r="P12" s="101"/>
      <c r="Q12" s="101"/>
      <c r="R12" s="101"/>
      <c r="S12" s="102"/>
    </row>
    <row r="13" spans="1:19">
      <c r="A13" s="118"/>
      <c r="B13" s="107"/>
      <c r="C13" s="32" t="s">
        <v>296</v>
      </c>
      <c r="D13" s="121"/>
      <c r="E13" s="32" t="s">
        <v>281</v>
      </c>
      <c r="F13" s="36">
        <v>5223.6666666666697</v>
      </c>
      <c r="G13" s="36">
        <f t="shared" si="1"/>
        <v>800</v>
      </c>
      <c r="H13" s="36"/>
      <c r="I13" s="36"/>
      <c r="J13" s="38">
        <f t="shared" si="2"/>
        <v>6.5295833333333375</v>
      </c>
      <c r="K13" s="34">
        <v>0</v>
      </c>
      <c r="L13" s="111"/>
      <c r="M13" s="111"/>
      <c r="N13" s="100"/>
      <c r="O13" s="101"/>
      <c r="P13" s="101"/>
      <c r="Q13" s="101"/>
      <c r="R13" s="101"/>
      <c r="S13" s="102"/>
    </row>
    <row r="14" spans="1:19">
      <c r="A14" s="119"/>
      <c r="B14" s="108"/>
      <c r="C14" s="32" t="s">
        <v>297</v>
      </c>
      <c r="D14" s="122"/>
      <c r="E14" s="32" t="s">
        <v>281</v>
      </c>
      <c r="F14" s="36">
        <v>5251.2666666666701</v>
      </c>
      <c r="G14" s="36">
        <f t="shared" si="1"/>
        <v>834</v>
      </c>
      <c r="H14" s="36"/>
      <c r="I14" s="36"/>
      <c r="J14" s="36">
        <f t="shared" si="2"/>
        <v>6.2964828137490052</v>
      </c>
      <c r="K14" s="34">
        <v>0</v>
      </c>
      <c r="L14" s="112"/>
      <c r="M14" s="112"/>
      <c r="N14" s="103"/>
      <c r="O14" s="104"/>
      <c r="P14" s="104"/>
      <c r="Q14" s="104"/>
      <c r="R14" s="104"/>
      <c r="S14" s="105"/>
    </row>
    <row r="15" spans="1:19">
      <c r="A15" s="32"/>
      <c r="B15" s="32"/>
      <c r="C15" s="32"/>
      <c r="D15" s="32"/>
      <c r="E15" s="32"/>
      <c r="F15" s="36"/>
      <c r="G15" s="36"/>
      <c r="H15" s="36"/>
      <c r="I15" s="36"/>
      <c r="J15" s="36"/>
      <c r="K15" s="32"/>
      <c r="L15" s="32"/>
      <c r="M15" s="32"/>
      <c r="N15" s="32"/>
      <c r="O15" s="32"/>
      <c r="P15" s="32"/>
      <c r="Q15" s="32"/>
      <c r="R15" s="32"/>
      <c r="S15" s="32"/>
    </row>
    <row r="16" spans="1:19">
      <c r="A16" s="32"/>
      <c r="B16" s="32"/>
      <c r="C16" s="32"/>
      <c r="D16" s="32"/>
      <c r="E16" s="32"/>
      <c r="F16" s="36"/>
      <c r="G16" s="36"/>
      <c r="H16" s="36"/>
      <c r="I16" s="36"/>
      <c r="J16" s="36"/>
      <c r="K16" s="32"/>
      <c r="L16" s="32"/>
      <c r="M16" s="32"/>
      <c r="N16" s="32"/>
      <c r="O16" s="32"/>
      <c r="P16" s="32"/>
      <c r="Q16" s="32"/>
      <c r="R16" s="32"/>
      <c r="S16" s="32"/>
    </row>
    <row r="17" spans="1:19">
      <c r="A17" s="32"/>
      <c r="B17" s="32"/>
      <c r="C17" s="32"/>
      <c r="D17" s="32"/>
      <c r="E17" s="32"/>
      <c r="F17" s="36"/>
      <c r="G17" s="36"/>
      <c r="H17" s="36"/>
      <c r="I17" s="36"/>
      <c r="J17" s="36"/>
      <c r="K17" s="32"/>
      <c r="L17" s="32"/>
      <c r="M17" s="32"/>
      <c r="N17" s="32"/>
      <c r="O17" s="32"/>
      <c r="P17" s="32"/>
      <c r="Q17" s="32"/>
      <c r="R17" s="32"/>
      <c r="S17" s="32"/>
    </row>
    <row r="18" spans="1:19">
      <c r="A18" s="32"/>
      <c r="B18" s="32"/>
      <c r="C18" s="32"/>
      <c r="D18" s="32"/>
      <c r="E18" s="32"/>
      <c r="F18" s="36"/>
      <c r="G18" s="36"/>
      <c r="H18" s="36"/>
      <c r="I18" s="36"/>
      <c r="J18" s="36"/>
      <c r="K18" s="32"/>
      <c r="L18" s="32"/>
      <c r="M18" s="32"/>
      <c r="N18" s="32"/>
      <c r="O18" s="32"/>
      <c r="P18" s="32"/>
      <c r="Q18" s="32"/>
      <c r="R18" s="32"/>
      <c r="S18" s="32"/>
    </row>
    <row r="19" spans="1:19">
      <c r="A19" s="32"/>
      <c r="B19" s="32"/>
      <c r="C19" s="32"/>
      <c r="D19" s="32"/>
      <c r="E19" s="32"/>
      <c r="F19" s="36"/>
      <c r="G19" s="36"/>
      <c r="H19" s="36"/>
      <c r="I19" s="36"/>
      <c r="J19" s="36"/>
      <c r="K19" s="32"/>
      <c r="L19" s="32"/>
      <c r="M19" s="32"/>
      <c r="N19" s="32"/>
      <c r="O19" s="32"/>
      <c r="P19" s="32"/>
      <c r="Q19" s="32"/>
      <c r="R19" s="32"/>
      <c r="S19" s="32"/>
    </row>
    <row r="20" spans="1:19">
      <c r="A20" s="32"/>
      <c r="B20" s="32"/>
      <c r="C20" s="32"/>
      <c r="D20" s="32"/>
      <c r="E20" s="32"/>
      <c r="F20" s="36"/>
      <c r="G20" s="36"/>
      <c r="H20" s="36"/>
      <c r="I20" s="36"/>
      <c r="J20" s="36"/>
      <c r="K20" s="32"/>
      <c r="L20" s="32"/>
      <c r="M20" s="32"/>
      <c r="N20" s="32"/>
      <c r="O20" s="32"/>
      <c r="P20" s="32"/>
      <c r="Q20" s="32"/>
      <c r="R20" s="32"/>
      <c r="S20" s="32"/>
    </row>
    <row r="21" spans="1:19">
      <c r="A21" s="32"/>
      <c r="B21" s="32"/>
      <c r="C21" s="32"/>
      <c r="D21" s="32"/>
      <c r="E21" s="32"/>
      <c r="F21" s="36"/>
      <c r="G21" s="36"/>
      <c r="H21" s="36"/>
      <c r="I21" s="36"/>
      <c r="J21" s="36"/>
      <c r="K21" s="32"/>
      <c r="L21" s="32"/>
      <c r="M21" s="32"/>
      <c r="N21" s="32"/>
      <c r="O21" s="32"/>
      <c r="P21" s="32"/>
      <c r="Q21" s="32"/>
      <c r="R21" s="32"/>
      <c r="S21" s="32"/>
    </row>
    <row r="22" spans="1:19">
      <c r="A22" s="32"/>
      <c r="B22" s="32"/>
      <c r="C22" s="32"/>
      <c r="D22" s="32"/>
      <c r="E22" s="32"/>
      <c r="F22" s="36"/>
      <c r="G22" s="36"/>
      <c r="H22" s="36"/>
      <c r="I22" s="36"/>
      <c r="J22" s="36"/>
      <c r="K22" s="32"/>
      <c r="L22" s="32"/>
      <c r="M22" s="32"/>
      <c r="N22" s="32"/>
      <c r="O22" s="32"/>
      <c r="P22" s="32"/>
      <c r="Q22" s="32"/>
      <c r="R22" s="32"/>
      <c r="S22" s="32"/>
    </row>
    <row r="23" spans="1:19">
      <c r="A23" s="32"/>
      <c r="B23" s="32"/>
      <c r="C23" s="32"/>
      <c r="D23" s="32"/>
      <c r="E23" s="32"/>
      <c r="F23" s="36"/>
      <c r="G23" s="36"/>
      <c r="H23" s="36"/>
      <c r="I23" s="36"/>
      <c r="J23" s="36"/>
      <c r="K23" s="32"/>
      <c r="L23" s="32"/>
      <c r="M23" s="32"/>
      <c r="N23" s="32"/>
      <c r="O23" s="32"/>
      <c r="P23" s="32"/>
      <c r="Q23" s="32"/>
      <c r="R23" s="32"/>
      <c r="S23" s="32"/>
    </row>
    <row r="24" spans="1:19">
      <c r="A24" s="32"/>
      <c r="B24" s="32"/>
      <c r="C24" s="32"/>
      <c r="D24" s="32"/>
      <c r="E24" s="32"/>
      <c r="F24" s="36"/>
      <c r="G24" s="36"/>
      <c r="H24" s="36"/>
      <c r="I24" s="36"/>
      <c r="J24" s="36"/>
      <c r="K24" s="32"/>
      <c r="L24" s="32"/>
      <c r="M24" s="32"/>
      <c r="N24" s="32"/>
      <c r="O24" s="32"/>
      <c r="P24" s="32"/>
      <c r="Q24" s="32"/>
      <c r="R24" s="32"/>
      <c r="S24" s="32"/>
    </row>
    <row r="25" spans="1:19">
      <c r="A25" s="32"/>
      <c r="B25" s="32"/>
      <c r="C25" s="32"/>
      <c r="D25" s="32"/>
      <c r="E25" s="32"/>
      <c r="F25" s="36"/>
      <c r="G25" s="36"/>
      <c r="H25" s="36"/>
      <c r="I25" s="36"/>
      <c r="J25" s="36"/>
      <c r="K25" s="32"/>
      <c r="L25" s="32"/>
      <c r="M25" s="32"/>
      <c r="N25" s="32"/>
      <c r="O25" s="32"/>
      <c r="P25" s="32"/>
      <c r="Q25" s="32"/>
      <c r="R25" s="32"/>
      <c r="S25" s="32"/>
    </row>
    <row r="26" spans="1:19">
      <c r="A26" s="32"/>
      <c r="B26" s="32"/>
      <c r="C26" s="32"/>
      <c r="D26" s="32"/>
      <c r="E26" s="32"/>
      <c r="F26" s="36"/>
      <c r="G26" s="36"/>
      <c r="H26" s="36"/>
      <c r="I26" s="36"/>
      <c r="J26" s="36"/>
      <c r="K26" s="32"/>
      <c r="L26" s="32"/>
      <c r="M26" s="32"/>
      <c r="N26" s="32"/>
      <c r="O26" s="32"/>
      <c r="P26" s="32"/>
      <c r="Q26" s="32"/>
      <c r="R26" s="32"/>
      <c r="S26" s="32"/>
    </row>
    <row r="27" spans="1:19">
      <c r="A27" s="32"/>
      <c r="B27" s="32"/>
      <c r="C27" s="32"/>
      <c r="D27" s="32"/>
      <c r="E27" s="32"/>
      <c r="F27" s="36"/>
      <c r="G27" s="36"/>
      <c r="H27" s="36"/>
      <c r="I27" s="36"/>
      <c r="J27" s="36"/>
      <c r="K27" s="32"/>
      <c r="L27" s="32"/>
      <c r="M27" s="32"/>
      <c r="N27" s="32"/>
      <c r="O27" s="32"/>
      <c r="P27" s="32"/>
      <c r="Q27" s="32"/>
      <c r="R27" s="32"/>
      <c r="S27" s="32"/>
    </row>
    <row r="28" spans="1:19">
      <c r="A28" s="32"/>
      <c r="B28" s="32"/>
      <c r="C28" s="32"/>
      <c r="D28" s="32"/>
      <c r="E28" s="32"/>
      <c r="F28" s="36"/>
      <c r="G28" s="36"/>
      <c r="H28" s="36"/>
      <c r="I28" s="36"/>
      <c r="J28" s="36"/>
      <c r="K28" s="32"/>
      <c r="L28" s="32"/>
      <c r="M28" s="32"/>
      <c r="N28" s="32"/>
      <c r="O28" s="32"/>
      <c r="P28" s="32"/>
      <c r="Q28" s="32"/>
      <c r="R28" s="32"/>
      <c r="S28" s="32"/>
    </row>
    <row r="29" spans="1:19">
      <c r="A29" s="32"/>
      <c r="B29" s="32"/>
      <c r="C29" s="32"/>
      <c r="D29" s="32"/>
      <c r="E29" s="32"/>
      <c r="F29" s="36"/>
      <c r="G29" s="36"/>
      <c r="H29" s="36"/>
      <c r="I29" s="36"/>
      <c r="J29" s="36"/>
      <c r="K29" s="32"/>
      <c r="L29" s="32"/>
      <c r="M29" s="32"/>
      <c r="N29" s="32"/>
      <c r="O29" s="32"/>
      <c r="P29" s="32"/>
      <c r="Q29" s="32"/>
      <c r="R29" s="32"/>
      <c r="S29" s="32"/>
    </row>
    <row r="30" spans="1:19">
      <c r="A30" s="32"/>
      <c r="B30" s="32"/>
      <c r="C30" s="32"/>
      <c r="D30" s="32"/>
      <c r="E30" s="32"/>
      <c r="F30" s="36"/>
      <c r="G30" s="36"/>
      <c r="H30" s="36"/>
      <c r="I30" s="36"/>
      <c r="J30" s="36"/>
      <c r="K30" s="32"/>
      <c r="L30" s="32"/>
      <c r="M30" s="32"/>
      <c r="N30" s="32"/>
      <c r="O30" s="32"/>
      <c r="P30" s="32"/>
      <c r="Q30" s="32"/>
      <c r="R30" s="32"/>
      <c r="S30" s="32"/>
    </row>
    <row r="31" spans="1:19">
      <c r="A31" s="32"/>
      <c r="B31" s="32"/>
      <c r="C31" s="32"/>
      <c r="D31" s="32"/>
      <c r="E31" s="32"/>
      <c r="F31" s="36"/>
      <c r="G31" s="36"/>
      <c r="H31" s="36"/>
      <c r="I31" s="36"/>
      <c r="J31" s="36"/>
      <c r="K31" s="32"/>
      <c r="L31" s="32"/>
      <c r="M31" s="32"/>
      <c r="N31" s="32"/>
      <c r="O31" s="32"/>
      <c r="P31" s="32"/>
      <c r="Q31" s="32"/>
      <c r="R31" s="32"/>
      <c r="S31" s="32"/>
    </row>
    <row r="32" spans="1:19">
      <c r="A32" s="32"/>
      <c r="B32" s="32"/>
      <c r="C32" s="32"/>
      <c r="D32" s="32"/>
      <c r="E32" s="32"/>
      <c r="F32" s="36"/>
      <c r="G32" s="36"/>
      <c r="H32" s="36"/>
      <c r="I32" s="36"/>
      <c r="J32" s="36"/>
      <c r="K32" s="32"/>
      <c r="L32" s="32"/>
      <c r="M32" s="32"/>
      <c r="N32" s="32"/>
      <c r="O32" s="32"/>
      <c r="P32" s="32"/>
      <c r="Q32" s="32"/>
      <c r="R32" s="32"/>
      <c r="S32" s="32"/>
    </row>
    <row r="33" spans="1:19">
      <c r="A33" s="32"/>
      <c r="B33" s="32"/>
      <c r="C33" s="32"/>
      <c r="D33" s="32"/>
      <c r="E33" s="32"/>
      <c r="F33" s="36"/>
      <c r="G33" s="36"/>
      <c r="H33" s="36"/>
      <c r="I33" s="36"/>
      <c r="J33" s="36"/>
      <c r="K33" s="32"/>
      <c r="L33" s="32"/>
      <c r="M33" s="32"/>
      <c r="N33" s="32"/>
      <c r="O33" s="32"/>
      <c r="P33" s="32"/>
      <c r="Q33" s="32"/>
      <c r="R33" s="32"/>
      <c r="S33" s="32"/>
    </row>
    <row r="34" spans="1:19">
      <c r="A34" s="32"/>
      <c r="B34" s="32"/>
      <c r="C34" s="32"/>
      <c r="D34" s="32"/>
      <c r="E34" s="32"/>
      <c r="F34" s="36"/>
      <c r="G34" s="36"/>
      <c r="H34" s="36"/>
      <c r="I34" s="36"/>
      <c r="J34" s="36"/>
      <c r="K34" s="32"/>
      <c r="L34" s="32"/>
      <c r="M34" s="32"/>
      <c r="N34" s="32"/>
      <c r="O34" s="32"/>
      <c r="P34" s="32"/>
      <c r="Q34" s="32"/>
      <c r="R34" s="32"/>
      <c r="S34" s="32"/>
    </row>
    <row r="35" spans="1:19">
      <c r="A35" s="32"/>
      <c r="B35" s="32"/>
      <c r="C35" s="32"/>
      <c r="D35" s="32"/>
      <c r="E35" s="32"/>
      <c r="F35" s="36"/>
      <c r="G35" s="36"/>
      <c r="H35" s="36"/>
      <c r="I35" s="36"/>
      <c r="J35" s="36"/>
      <c r="K35" s="32"/>
      <c r="L35" s="32"/>
      <c r="M35" s="32"/>
      <c r="N35" s="32"/>
      <c r="O35" s="32"/>
      <c r="P35" s="32"/>
      <c r="Q35" s="32"/>
      <c r="R35" s="32"/>
      <c r="S35" s="32"/>
    </row>
    <row r="36" spans="1:19">
      <c r="A36" s="32"/>
      <c r="B36" s="32"/>
      <c r="C36" s="32"/>
      <c r="D36" s="32"/>
      <c r="E36" s="32"/>
      <c r="F36" s="36"/>
      <c r="G36" s="36"/>
      <c r="H36" s="36"/>
      <c r="I36" s="36"/>
      <c r="J36" s="36"/>
      <c r="K36" s="32"/>
      <c r="L36" s="32"/>
      <c r="M36" s="32"/>
      <c r="N36" s="32"/>
      <c r="O36" s="32"/>
      <c r="P36" s="32"/>
      <c r="Q36" s="32"/>
      <c r="R36" s="32"/>
      <c r="S36" s="32"/>
    </row>
    <row r="37" spans="1:19">
      <c r="A37" s="32"/>
      <c r="B37" s="32"/>
      <c r="C37" s="32"/>
      <c r="D37" s="32"/>
      <c r="E37" s="32"/>
      <c r="F37" s="36"/>
      <c r="G37" s="36"/>
      <c r="H37" s="36"/>
      <c r="I37" s="36"/>
      <c r="J37" s="36"/>
      <c r="K37" s="32"/>
      <c r="L37" s="32"/>
      <c r="M37" s="32"/>
      <c r="N37" s="32"/>
      <c r="O37" s="32"/>
      <c r="P37" s="32"/>
      <c r="Q37" s="32"/>
      <c r="R37" s="32"/>
      <c r="S37" s="32"/>
    </row>
    <row r="38" spans="1:19">
      <c r="A38" s="32"/>
      <c r="B38" s="32"/>
      <c r="C38" s="32"/>
      <c r="D38" s="32"/>
      <c r="E38" s="32"/>
      <c r="F38" s="36"/>
      <c r="G38" s="36"/>
      <c r="H38" s="36"/>
      <c r="I38" s="36"/>
      <c r="J38" s="36"/>
      <c r="K38" s="32"/>
      <c r="L38" s="32"/>
      <c r="M38" s="32"/>
      <c r="N38" s="32"/>
      <c r="O38" s="32"/>
      <c r="P38" s="32"/>
      <c r="Q38" s="32"/>
      <c r="R38" s="32"/>
      <c r="S38" s="32"/>
    </row>
    <row r="39" spans="1:19">
      <c r="A39" s="32"/>
      <c r="B39" s="32"/>
      <c r="C39" s="32"/>
      <c r="D39" s="32"/>
      <c r="E39" s="32"/>
      <c r="F39" s="36"/>
      <c r="G39" s="36"/>
      <c r="H39" s="36"/>
      <c r="I39" s="36"/>
      <c r="J39" s="36"/>
      <c r="K39" s="32"/>
      <c r="L39" s="32"/>
      <c r="M39" s="32"/>
      <c r="N39" s="32"/>
      <c r="O39" s="32"/>
      <c r="P39" s="32"/>
      <c r="Q39" s="32"/>
      <c r="R39" s="32"/>
      <c r="S39" s="32"/>
    </row>
  </sheetData>
  <mergeCells count="14">
    <mergeCell ref="A1:S1"/>
    <mergeCell ref="N2:S2"/>
    <mergeCell ref="B3:B8"/>
    <mergeCell ref="A3:A8"/>
    <mergeCell ref="N9:S14"/>
    <mergeCell ref="D3:D8"/>
    <mergeCell ref="N3:S8"/>
    <mergeCell ref="M3:M8"/>
    <mergeCell ref="L3:L8"/>
    <mergeCell ref="A9:A14"/>
    <mergeCell ref="B9:B14"/>
    <mergeCell ref="D9:D14"/>
    <mergeCell ref="L9:L14"/>
    <mergeCell ref="M9:M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3"/>
  <sheetViews>
    <sheetView workbookViewId="0">
      <selection activeCell="K29" sqref="K29"/>
    </sheetView>
  </sheetViews>
  <sheetFormatPr defaultRowHeight="14.4"/>
  <cols>
    <col min="1" max="1" width="18.6640625" style="31" bestFit="1" customWidth="1"/>
    <col min="2" max="2" width="38.33203125" style="31" customWidth="1"/>
    <col min="3" max="3" width="22.5546875" style="31" bestFit="1" customWidth="1"/>
    <col min="4" max="4" width="16.6640625" style="31" bestFit="1" customWidth="1"/>
    <col min="5" max="5" width="10.109375" style="31" bestFit="1" customWidth="1"/>
    <col min="6" max="6" width="11.88671875" style="31" bestFit="1" customWidth="1"/>
    <col min="7" max="7" width="10" style="31" bestFit="1" customWidth="1"/>
    <col min="8" max="9" width="10" style="31" customWidth="1"/>
    <col min="10" max="10" width="13.77734375" style="31" bestFit="1" customWidth="1"/>
    <col min="11" max="11" width="8.77734375" style="31" bestFit="1" customWidth="1"/>
    <col min="12" max="12" width="13.21875" style="31" bestFit="1" customWidth="1"/>
    <col min="13" max="13" width="11.6640625" style="31" customWidth="1"/>
    <col min="14" max="16384" width="8.88671875" style="31"/>
  </cols>
  <sheetData>
    <row r="1" spans="1:19">
      <c r="A1" s="113" t="s">
        <v>268</v>
      </c>
      <c r="B1" s="113"/>
      <c r="C1" s="113"/>
      <c r="D1" s="113"/>
      <c r="E1" s="113"/>
      <c r="F1" s="113"/>
      <c r="G1" s="113"/>
      <c r="H1" s="113"/>
      <c r="I1" s="113"/>
      <c r="J1" s="113"/>
      <c r="K1" s="113"/>
      <c r="L1" s="113"/>
      <c r="M1" s="113"/>
      <c r="N1" s="113"/>
      <c r="O1" s="113"/>
      <c r="P1" s="113"/>
      <c r="Q1" s="113"/>
      <c r="R1" s="113"/>
      <c r="S1" s="113"/>
    </row>
    <row r="2" spans="1:19" s="37" customFormat="1" ht="19.2" customHeight="1">
      <c r="A2" s="33" t="s">
        <v>269</v>
      </c>
      <c r="B2" s="33" t="s">
        <v>282</v>
      </c>
      <c r="C2" s="33" t="s">
        <v>270</v>
      </c>
      <c r="D2" s="33" t="s">
        <v>279</v>
      </c>
      <c r="E2" s="33" t="s">
        <v>276</v>
      </c>
      <c r="F2" s="33" t="s">
        <v>285</v>
      </c>
      <c r="G2" s="33" t="s">
        <v>277</v>
      </c>
      <c r="H2" s="33" t="s">
        <v>299</v>
      </c>
      <c r="I2" s="33" t="s">
        <v>300</v>
      </c>
      <c r="J2" s="33" t="s">
        <v>286</v>
      </c>
      <c r="K2" s="33" t="s">
        <v>278</v>
      </c>
      <c r="L2" s="33" t="s">
        <v>287</v>
      </c>
      <c r="M2" s="33" t="s">
        <v>288</v>
      </c>
      <c r="N2" s="114" t="s">
        <v>289</v>
      </c>
      <c r="O2" s="115"/>
      <c r="P2" s="115"/>
      <c r="Q2" s="115"/>
      <c r="R2" s="115"/>
      <c r="S2" s="116"/>
    </row>
    <row r="3" spans="1:19" ht="14.4" customHeight="1">
      <c r="A3" s="117" t="s">
        <v>302</v>
      </c>
      <c r="B3" s="106" t="s">
        <v>303</v>
      </c>
      <c r="C3" s="32" t="s">
        <v>304</v>
      </c>
      <c r="D3" s="120" t="s">
        <v>280</v>
      </c>
      <c r="E3" s="32" t="s">
        <v>281</v>
      </c>
      <c r="F3" s="36">
        <v>2718</v>
      </c>
      <c r="G3" s="36">
        <v>2000</v>
      </c>
      <c r="H3" s="36">
        <v>28</v>
      </c>
      <c r="I3" s="35">
        <v>0</v>
      </c>
      <c r="J3" s="38">
        <f>F3/G3</f>
        <v>1.359</v>
      </c>
      <c r="K3" s="34">
        <v>9</v>
      </c>
      <c r="L3" s="110">
        <v>38000</v>
      </c>
      <c r="M3" s="110">
        <v>67000</v>
      </c>
      <c r="N3" s="123" t="s">
        <v>290</v>
      </c>
      <c r="O3" s="124"/>
      <c r="P3" s="124"/>
      <c r="Q3" s="124"/>
      <c r="R3" s="124"/>
      <c r="S3" s="125"/>
    </row>
    <row r="4" spans="1:19">
      <c r="A4" s="118"/>
      <c r="B4" s="107"/>
      <c r="C4" s="32" t="s">
        <v>305</v>
      </c>
      <c r="D4" s="121"/>
      <c r="E4" s="32" t="s">
        <v>281</v>
      </c>
      <c r="F4" s="36">
        <v>3251</v>
      </c>
      <c r="G4" s="36">
        <v>500</v>
      </c>
      <c r="H4" s="36">
        <v>8</v>
      </c>
      <c r="I4" s="35">
        <v>0</v>
      </c>
      <c r="J4" s="38">
        <f t="shared" ref="J4:J10" si="0">F4/G4</f>
        <v>6.5019999999999998</v>
      </c>
      <c r="K4" s="34">
        <v>13</v>
      </c>
      <c r="L4" s="111"/>
      <c r="M4" s="111"/>
      <c r="N4" s="126"/>
      <c r="O4" s="127"/>
      <c r="P4" s="127"/>
      <c r="Q4" s="127"/>
      <c r="R4" s="127"/>
      <c r="S4" s="128"/>
    </row>
    <row r="5" spans="1:19">
      <c r="A5" s="118"/>
      <c r="B5" s="107"/>
      <c r="C5" s="32" t="s">
        <v>306</v>
      </c>
      <c r="D5" s="121"/>
      <c r="E5" s="32" t="s">
        <v>281</v>
      </c>
      <c r="F5" s="36">
        <v>580</v>
      </c>
      <c r="G5" s="36">
        <v>500</v>
      </c>
      <c r="H5" s="36"/>
      <c r="I5" s="35">
        <v>0</v>
      </c>
      <c r="J5" s="38">
        <f t="shared" si="0"/>
        <v>1.1599999999999999</v>
      </c>
      <c r="K5" s="34">
        <v>0</v>
      </c>
      <c r="L5" s="111"/>
      <c r="M5" s="111"/>
      <c r="N5" s="126"/>
      <c r="O5" s="127"/>
      <c r="P5" s="127"/>
      <c r="Q5" s="127"/>
      <c r="R5" s="127"/>
      <c r="S5" s="128"/>
    </row>
    <row r="6" spans="1:19">
      <c r="A6" s="118"/>
      <c r="B6" s="107"/>
      <c r="C6" s="32" t="s">
        <v>307</v>
      </c>
      <c r="D6" s="121"/>
      <c r="E6" s="32" t="s">
        <v>281</v>
      </c>
      <c r="F6" s="36">
        <v>4725</v>
      </c>
      <c r="G6" s="36">
        <v>500</v>
      </c>
      <c r="H6" s="36"/>
      <c r="I6" s="35">
        <v>0</v>
      </c>
      <c r="J6" s="38">
        <f t="shared" si="0"/>
        <v>9.4499999999999993</v>
      </c>
      <c r="K6" s="34">
        <v>0</v>
      </c>
      <c r="L6" s="111"/>
      <c r="M6" s="111"/>
      <c r="N6" s="126"/>
      <c r="O6" s="127"/>
      <c r="P6" s="127"/>
      <c r="Q6" s="127"/>
      <c r="R6" s="127"/>
      <c r="S6" s="128"/>
    </row>
    <row r="7" spans="1:19">
      <c r="A7" s="118"/>
      <c r="B7" s="107"/>
      <c r="C7" s="32" t="s">
        <v>308</v>
      </c>
      <c r="D7" s="121"/>
      <c r="E7" s="32" t="s">
        <v>281</v>
      </c>
      <c r="F7" s="36">
        <v>1571</v>
      </c>
      <c r="G7" s="36">
        <v>500</v>
      </c>
      <c r="H7" s="36"/>
      <c r="I7" s="35">
        <v>0</v>
      </c>
      <c r="J7" s="38">
        <f t="shared" si="0"/>
        <v>3.1419999999999999</v>
      </c>
      <c r="K7" s="34">
        <v>0</v>
      </c>
      <c r="L7" s="111"/>
      <c r="M7" s="111"/>
      <c r="N7" s="126"/>
      <c r="O7" s="127"/>
      <c r="P7" s="127"/>
      <c r="Q7" s="127"/>
      <c r="R7" s="127"/>
      <c r="S7" s="128"/>
    </row>
    <row r="8" spans="1:19">
      <c r="A8" s="118"/>
      <c r="B8" s="107"/>
      <c r="C8" s="32" t="s">
        <v>309</v>
      </c>
      <c r="D8" s="121"/>
      <c r="E8" s="32" t="s">
        <v>281</v>
      </c>
      <c r="F8" s="36">
        <v>6775</v>
      </c>
      <c r="G8" s="36">
        <v>1000</v>
      </c>
      <c r="H8" s="36"/>
      <c r="I8" s="35">
        <v>0</v>
      </c>
      <c r="J8" s="36">
        <f t="shared" si="0"/>
        <v>6.7750000000000004</v>
      </c>
      <c r="K8" s="34">
        <v>0</v>
      </c>
      <c r="L8" s="111"/>
      <c r="M8" s="111"/>
      <c r="N8" s="126"/>
      <c r="O8" s="127"/>
      <c r="P8" s="127"/>
      <c r="Q8" s="127"/>
      <c r="R8" s="127"/>
      <c r="S8" s="128"/>
    </row>
    <row r="9" spans="1:19">
      <c r="A9" s="118"/>
      <c r="B9" s="107"/>
      <c r="C9" s="32" t="s">
        <v>235</v>
      </c>
      <c r="D9" s="121"/>
      <c r="E9" s="32" t="s">
        <v>281</v>
      </c>
      <c r="F9" s="36">
        <v>8432</v>
      </c>
      <c r="G9" s="36">
        <v>1000</v>
      </c>
      <c r="H9" s="36"/>
      <c r="I9" s="35">
        <v>0</v>
      </c>
      <c r="J9" s="36">
        <f t="shared" si="0"/>
        <v>8.4320000000000004</v>
      </c>
      <c r="K9" s="34">
        <v>0</v>
      </c>
      <c r="L9" s="111"/>
      <c r="M9" s="111"/>
      <c r="N9" s="126"/>
      <c r="O9" s="127"/>
      <c r="P9" s="127"/>
      <c r="Q9" s="127"/>
      <c r="R9" s="127"/>
      <c r="S9" s="128"/>
    </row>
    <row r="10" spans="1:19">
      <c r="A10" s="119"/>
      <c r="B10" s="108"/>
      <c r="C10" s="39" t="s">
        <v>310</v>
      </c>
      <c r="D10" s="122"/>
      <c r="E10" s="32" t="s">
        <v>281</v>
      </c>
      <c r="F10" s="36">
        <v>3173</v>
      </c>
      <c r="G10" s="36">
        <v>1100</v>
      </c>
      <c r="H10" s="36"/>
      <c r="I10" s="35">
        <v>0</v>
      </c>
      <c r="J10" s="36">
        <f t="shared" si="0"/>
        <v>2.8845454545454547</v>
      </c>
      <c r="K10" s="34">
        <v>0</v>
      </c>
      <c r="L10" s="112"/>
      <c r="M10" s="112"/>
      <c r="N10" s="129"/>
      <c r="O10" s="130"/>
      <c r="P10" s="130"/>
      <c r="Q10" s="130"/>
      <c r="R10" s="130"/>
      <c r="S10" s="131"/>
    </row>
    <row r="11" spans="1:19">
      <c r="A11" s="117" t="s">
        <v>302</v>
      </c>
      <c r="B11" s="106" t="s">
        <v>303</v>
      </c>
      <c r="C11" s="32" t="s">
        <v>304</v>
      </c>
      <c r="D11" s="120" t="s">
        <v>311</v>
      </c>
      <c r="E11" s="32" t="s">
        <v>281</v>
      </c>
      <c r="F11" s="36">
        <v>2718</v>
      </c>
      <c r="G11" s="36">
        <v>2000</v>
      </c>
      <c r="H11" s="35">
        <v>0</v>
      </c>
      <c r="I11" s="35">
        <v>0</v>
      </c>
      <c r="J11" s="38">
        <f>F11/G11</f>
        <v>1.359</v>
      </c>
      <c r="K11" s="34">
        <v>0</v>
      </c>
      <c r="L11" s="110">
        <v>38000</v>
      </c>
      <c r="M11" s="110">
        <v>67000</v>
      </c>
      <c r="N11" s="123" t="s">
        <v>312</v>
      </c>
      <c r="O11" s="124"/>
      <c r="P11" s="124"/>
      <c r="Q11" s="124"/>
      <c r="R11" s="124"/>
      <c r="S11" s="125"/>
    </row>
    <row r="12" spans="1:19">
      <c r="A12" s="118"/>
      <c r="B12" s="107"/>
      <c r="C12" s="32" t="s">
        <v>305</v>
      </c>
      <c r="D12" s="121"/>
      <c r="E12" s="32" t="s">
        <v>281</v>
      </c>
      <c r="F12" s="36">
        <v>3251</v>
      </c>
      <c r="G12" s="36">
        <v>1500</v>
      </c>
      <c r="H12" s="35">
        <v>0</v>
      </c>
      <c r="I12" s="35">
        <v>0</v>
      </c>
      <c r="J12" s="38">
        <f t="shared" ref="J12:J18" si="1">F12/G12</f>
        <v>2.1673333333333331</v>
      </c>
      <c r="K12" s="34">
        <v>0</v>
      </c>
      <c r="L12" s="111"/>
      <c r="M12" s="111"/>
      <c r="N12" s="126"/>
      <c r="O12" s="127"/>
      <c r="P12" s="127"/>
      <c r="Q12" s="127"/>
      <c r="R12" s="127"/>
      <c r="S12" s="128"/>
    </row>
    <row r="13" spans="1:19">
      <c r="A13" s="118"/>
      <c r="B13" s="107"/>
      <c r="C13" s="32" t="s">
        <v>306</v>
      </c>
      <c r="D13" s="121"/>
      <c r="E13" s="32" t="s">
        <v>281</v>
      </c>
      <c r="F13" s="36">
        <v>580</v>
      </c>
      <c r="G13" s="36">
        <v>1500</v>
      </c>
      <c r="H13" s="35">
        <v>0</v>
      </c>
      <c r="I13" s="35">
        <v>0</v>
      </c>
      <c r="J13" s="38">
        <f t="shared" si="1"/>
        <v>0.38666666666666666</v>
      </c>
      <c r="K13" s="34">
        <v>0</v>
      </c>
      <c r="L13" s="111"/>
      <c r="M13" s="111"/>
      <c r="N13" s="126"/>
      <c r="O13" s="127"/>
      <c r="P13" s="127"/>
      <c r="Q13" s="127"/>
      <c r="R13" s="127"/>
      <c r="S13" s="128"/>
    </row>
    <row r="14" spans="1:19">
      <c r="A14" s="118"/>
      <c r="B14" s="107"/>
      <c r="C14" s="32" t="s">
        <v>307</v>
      </c>
      <c r="D14" s="121"/>
      <c r="E14" s="32" t="s">
        <v>281</v>
      </c>
      <c r="F14" s="36">
        <v>4725</v>
      </c>
      <c r="G14" s="36">
        <v>1500</v>
      </c>
      <c r="H14" s="35">
        <v>0</v>
      </c>
      <c r="I14" s="35">
        <v>0</v>
      </c>
      <c r="J14" s="38">
        <f t="shared" si="1"/>
        <v>3.15</v>
      </c>
      <c r="K14" s="34">
        <v>0</v>
      </c>
      <c r="L14" s="111"/>
      <c r="M14" s="111"/>
      <c r="N14" s="126"/>
      <c r="O14" s="127"/>
      <c r="P14" s="127"/>
      <c r="Q14" s="127"/>
      <c r="R14" s="127"/>
      <c r="S14" s="128"/>
    </row>
    <row r="15" spans="1:19">
      <c r="A15" s="118"/>
      <c r="B15" s="107"/>
      <c r="C15" s="32" t="s">
        <v>308</v>
      </c>
      <c r="D15" s="121"/>
      <c r="E15" s="32" t="s">
        <v>281</v>
      </c>
      <c r="F15" s="36">
        <v>1571</v>
      </c>
      <c r="G15" s="36">
        <v>1500</v>
      </c>
      <c r="H15" s="35">
        <v>0</v>
      </c>
      <c r="I15" s="35">
        <v>0</v>
      </c>
      <c r="J15" s="38">
        <f t="shared" si="1"/>
        <v>1.0473333333333332</v>
      </c>
      <c r="K15" s="34">
        <v>0</v>
      </c>
      <c r="L15" s="111"/>
      <c r="M15" s="111"/>
      <c r="N15" s="126"/>
      <c r="O15" s="127"/>
      <c r="P15" s="127"/>
      <c r="Q15" s="127"/>
      <c r="R15" s="127"/>
      <c r="S15" s="128"/>
    </row>
    <row r="16" spans="1:19">
      <c r="A16" s="118"/>
      <c r="B16" s="107"/>
      <c r="C16" s="32" t="s">
        <v>309</v>
      </c>
      <c r="D16" s="121"/>
      <c r="E16" s="32" t="s">
        <v>281</v>
      </c>
      <c r="F16" s="36">
        <v>6775</v>
      </c>
      <c r="G16" s="36">
        <v>2000</v>
      </c>
      <c r="H16" s="35">
        <v>0</v>
      </c>
      <c r="I16" s="35">
        <v>0</v>
      </c>
      <c r="J16" s="36">
        <f t="shared" si="1"/>
        <v>3.3875000000000002</v>
      </c>
      <c r="K16" s="34">
        <v>0</v>
      </c>
      <c r="L16" s="111"/>
      <c r="M16" s="111"/>
      <c r="N16" s="126"/>
      <c r="O16" s="127"/>
      <c r="P16" s="127"/>
      <c r="Q16" s="127"/>
      <c r="R16" s="127"/>
      <c r="S16" s="128"/>
    </row>
    <row r="17" spans="1:19">
      <c r="A17" s="118"/>
      <c r="B17" s="107"/>
      <c r="C17" s="32" t="s">
        <v>235</v>
      </c>
      <c r="D17" s="121"/>
      <c r="E17" s="32" t="s">
        <v>281</v>
      </c>
      <c r="F17" s="36">
        <v>8432</v>
      </c>
      <c r="G17" s="36">
        <v>2000</v>
      </c>
      <c r="H17" s="35">
        <v>0</v>
      </c>
      <c r="I17" s="35">
        <v>0</v>
      </c>
      <c r="J17" s="36">
        <f t="shared" si="1"/>
        <v>4.2160000000000002</v>
      </c>
      <c r="K17" s="34">
        <v>0</v>
      </c>
      <c r="L17" s="111"/>
      <c r="M17" s="111"/>
      <c r="N17" s="126"/>
      <c r="O17" s="127"/>
      <c r="P17" s="127"/>
      <c r="Q17" s="127"/>
      <c r="R17" s="127"/>
      <c r="S17" s="128"/>
    </row>
    <row r="18" spans="1:19">
      <c r="A18" s="119"/>
      <c r="B18" s="108"/>
      <c r="C18" s="39" t="s">
        <v>310</v>
      </c>
      <c r="D18" s="122"/>
      <c r="E18" s="32" t="s">
        <v>281</v>
      </c>
      <c r="F18" s="36">
        <v>3173</v>
      </c>
      <c r="G18" s="36">
        <v>2000</v>
      </c>
      <c r="H18" s="35">
        <v>0</v>
      </c>
      <c r="I18" s="35">
        <v>0</v>
      </c>
      <c r="J18" s="36">
        <f t="shared" si="1"/>
        <v>1.5865</v>
      </c>
      <c r="K18" s="34">
        <v>0</v>
      </c>
      <c r="L18" s="112"/>
      <c r="M18" s="112"/>
      <c r="N18" s="129"/>
      <c r="O18" s="130"/>
      <c r="P18" s="130"/>
      <c r="Q18" s="130"/>
      <c r="R18" s="130"/>
      <c r="S18" s="131"/>
    </row>
    <row r="19" spans="1:19">
      <c r="A19" s="32"/>
      <c r="B19" s="32"/>
      <c r="C19" s="32"/>
      <c r="D19" s="32"/>
      <c r="E19" s="32"/>
      <c r="F19" s="36"/>
      <c r="G19" s="36"/>
      <c r="H19" s="36"/>
      <c r="I19" s="36"/>
      <c r="J19" s="36"/>
      <c r="K19" s="32"/>
      <c r="L19" s="32"/>
      <c r="M19" s="32"/>
      <c r="N19" s="32"/>
      <c r="O19" s="32"/>
      <c r="P19" s="32"/>
      <c r="Q19" s="32"/>
      <c r="R19" s="32"/>
      <c r="S19" s="32"/>
    </row>
    <row r="20" spans="1:19">
      <c r="A20" s="32"/>
      <c r="B20" s="32"/>
      <c r="C20" s="32"/>
      <c r="D20" s="32"/>
      <c r="E20" s="32"/>
      <c r="F20" s="36"/>
      <c r="G20" s="36"/>
      <c r="H20" s="36"/>
      <c r="I20" s="36"/>
      <c r="J20" s="36"/>
      <c r="K20" s="32"/>
      <c r="L20" s="32"/>
      <c r="M20" s="32"/>
      <c r="N20" s="32"/>
      <c r="O20" s="32"/>
      <c r="P20" s="32"/>
      <c r="Q20" s="32"/>
      <c r="R20" s="32"/>
      <c r="S20" s="32"/>
    </row>
    <row r="21" spans="1:19">
      <c r="A21" s="32"/>
      <c r="B21" s="32"/>
      <c r="C21" s="32"/>
      <c r="D21" s="32"/>
      <c r="E21" s="32"/>
      <c r="F21" s="36"/>
      <c r="G21" s="36"/>
      <c r="H21" s="36"/>
      <c r="I21" s="36"/>
      <c r="J21" s="36"/>
      <c r="K21" s="32"/>
      <c r="L21" s="32"/>
      <c r="M21" s="32"/>
      <c r="N21" s="32"/>
      <c r="O21" s="32"/>
      <c r="P21" s="32"/>
      <c r="Q21" s="32"/>
      <c r="R21" s="32"/>
      <c r="S21" s="32"/>
    </row>
    <row r="22" spans="1:19">
      <c r="A22" s="32"/>
      <c r="B22" s="32"/>
      <c r="C22" s="32"/>
      <c r="D22" s="32"/>
      <c r="E22" s="32"/>
      <c r="F22" s="36"/>
      <c r="G22" s="36"/>
      <c r="H22" s="36"/>
      <c r="I22" s="36"/>
      <c r="J22" s="36"/>
      <c r="K22" s="32"/>
      <c r="L22" s="32"/>
      <c r="M22" s="32"/>
      <c r="N22" s="32"/>
      <c r="O22" s="32"/>
      <c r="P22" s="32"/>
      <c r="Q22" s="32"/>
      <c r="R22" s="32"/>
      <c r="S22" s="32"/>
    </row>
    <row r="23" spans="1:19">
      <c r="A23" s="32"/>
      <c r="B23" s="32"/>
      <c r="C23" s="32"/>
      <c r="D23" s="32"/>
      <c r="E23" s="32"/>
      <c r="F23" s="36"/>
      <c r="G23" s="36"/>
      <c r="H23" s="36"/>
      <c r="I23" s="36"/>
      <c r="J23" s="36"/>
      <c r="K23" s="32"/>
      <c r="L23" s="32"/>
      <c r="M23" s="32"/>
      <c r="N23" s="32"/>
      <c r="O23" s="32"/>
      <c r="P23" s="32"/>
      <c r="Q23" s="32"/>
      <c r="R23" s="32"/>
      <c r="S23" s="32"/>
    </row>
    <row r="24" spans="1:19">
      <c r="A24" s="32"/>
      <c r="B24" s="32"/>
      <c r="C24" s="32"/>
      <c r="D24" s="32"/>
      <c r="E24" s="32"/>
      <c r="F24" s="36"/>
      <c r="G24" s="36"/>
      <c r="H24" s="36"/>
      <c r="I24" s="36"/>
      <c r="J24" s="36"/>
      <c r="K24" s="32"/>
      <c r="L24" s="32"/>
      <c r="M24" s="32"/>
      <c r="N24" s="32"/>
      <c r="O24" s="32"/>
      <c r="P24" s="32"/>
      <c r="Q24" s="32"/>
      <c r="R24" s="32"/>
      <c r="S24" s="32"/>
    </row>
    <row r="25" spans="1:19">
      <c r="A25" s="32"/>
      <c r="B25" s="32"/>
      <c r="C25" s="32"/>
      <c r="D25" s="32"/>
      <c r="E25" s="32"/>
      <c r="F25" s="36"/>
      <c r="G25" s="36"/>
      <c r="H25" s="36"/>
      <c r="I25" s="36"/>
      <c r="J25" s="36"/>
      <c r="K25" s="32"/>
      <c r="L25" s="32"/>
      <c r="M25" s="32"/>
      <c r="N25" s="32"/>
      <c r="O25" s="32"/>
      <c r="P25" s="32"/>
      <c r="Q25" s="32"/>
      <c r="R25" s="32"/>
      <c r="S25" s="32"/>
    </row>
    <row r="26" spans="1:19">
      <c r="A26" s="32"/>
      <c r="B26" s="32"/>
      <c r="C26" s="32"/>
      <c r="D26" s="32"/>
      <c r="E26" s="32"/>
      <c r="F26" s="36"/>
      <c r="G26" s="36"/>
      <c r="H26" s="36"/>
      <c r="I26" s="36"/>
      <c r="J26" s="36"/>
      <c r="K26" s="32"/>
      <c r="L26" s="32"/>
      <c r="M26" s="32"/>
      <c r="N26" s="32"/>
      <c r="O26" s="32"/>
      <c r="P26" s="32"/>
      <c r="Q26" s="32"/>
      <c r="R26" s="32"/>
      <c r="S26" s="32"/>
    </row>
    <row r="27" spans="1:19">
      <c r="A27" s="32"/>
      <c r="B27" s="32"/>
      <c r="C27" s="32"/>
      <c r="D27" s="32"/>
      <c r="E27" s="32"/>
      <c r="F27" s="36"/>
      <c r="G27" s="36"/>
      <c r="H27" s="36"/>
      <c r="I27" s="36"/>
      <c r="J27" s="36"/>
      <c r="K27" s="32"/>
      <c r="L27" s="32"/>
      <c r="M27" s="32"/>
      <c r="N27" s="32"/>
      <c r="O27" s="32"/>
      <c r="P27" s="32"/>
      <c r="Q27" s="32"/>
      <c r="R27" s="32"/>
      <c r="S27" s="32"/>
    </row>
    <row r="28" spans="1:19">
      <c r="A28" s="32"/>
      <c r="B28" s="32"/>
      <c r="C28" s="32"/>
      <c r="D28" s="32"/>
      <c r="E28" s="32"/>
      <c r="F28" s="36"/>
      <c r="G28" s="36"/>
      <c r="H28" s="36"/>
      <c r="I28" s="36"/>
      <c r="J28" s="36"/>
      <c r="K28" s="32"/>
      <c r="L28" s="32"/>
      <c r="M28" s="32"/>
      <c r="N28" s="32"/>
      <c r="O28" s="32"/>
      <c r="P28" s="32"/>
      <c r="Q28" s="32"/>
      <c r="R28" s="32"/>
      <c r="S28" s="32"/>
    </row>
    <row r="29" spans="1:19">
      <c r="A29" s="32"/>
      <c r="B29" s="32"/>
      <c r="C29" s="32"/>
      <c r="D29" s="32"/>
      <c r="E29" s="32"/>
      <c r="F29" s="36"/>
      <c r="G29" s="36"/>
      <c r="H29" s="36"/>
      <c r="I29" s="36"/>
      <c r="J29" s="36"/>
      <c r="K29" s="32"/>
      <c r="L29" s="32"/>
      <c r="M29" s="32"/>
      <c r="N29" s="32"/>
      <c r="O29" s="32"/>
      <c r="P29" s="32"/>
      <c r="Q29" s="32"/>
      <c r="R29" s="32"/>
      <c r="S29" s="32"/>
    </row>
    <row r="30" spans="1:19">
      <c r="A30" s="32"/>
      <c r="B30" s="32"/>
      <c r="C30" s="32"/>
      <c r="D30" s="32"/>
      <c r="E30" s="32"/>
      <c r="F30" s="36"/>
      <c r="G30" s="36"/>
      <c r="H30" s="36"/>
      <c r="I30" s="36"/>
      <c r="J30" s="36"/>
      <c r="K30" s="32"/>
      <c r="L30" s="32"/>
      <c r="M30" s="32"/>
      <c r="N30" s="32"/>
      <c r="O30" s="32"/>
      <c r="P30" s="32"/>
      <c r="Q30" s="32"/>
      <c r="R30" s="32"/>
      <c r="S30" s="32"/>
    </row>
    <row r="31" spans="1:19">
      <c r="A31" s="32"/>
      <c r="B31" s="32"/>
      <c r="C31" s="32"/>
      <c r="D31" s="32"/>
      <c r="E31" s="32"/>
      <c r="F31" s="36"/>
      <c r="G31" s="36"/>
      <c r="H31" s="36"/>
      <c r="I31" s="36"/>
      <c r="J31" s="36"/>
      <c r="K31" s="32"/>
      <c r="L31" s="32"/>
      <c r="M31" s="32"/>
      <c r="N31" s="32"/>
      <c r="O31" s="32"/>
      <c r="P31" s="32"/>
      <c r="Q31" s="32"/>
      <c r="R31" s="32"/>
      <c r="S31" s="32"/>
    </row>
    <row r="32" spans="1:19">
      <c r="A32" s="32"/>
      <c r="B32" s="32"/>
      <c r="C32" s="32"/>
      <c r="D32" s="32"/>
      <c r="E32" s="32"/>
      <c r="F32" s="36"/>
      <c r="G32" s="36"/>
      <c r="H32" s="36"/>
      <c r="I32" s="36"/>
      <c r="J32" s="36"/>
      <c r="K32" s="32"/>
      <c r="L32" s="32"/>
      <c r="M32" s="32"/>
      <c r="N32" s="32"/>
      <c r="O32" s="32"/>
      <c r="P32" s="32"/>
      <c r="Q32" s="32"/>
      <c r="R32" s="32"/>
      <c r="S32" s="32"/>
    </row>
    <row r="33" spans="1:19">
      <c r="A33" s="32"/>
      <c r="B33" s="32"/>
      <c r="C33" s="32"/>
      <c r="D33" s="32"/>
      <c r="E33" s="32"/>
      <c r="F33" s="36"/>
      <c r="G33" s="36"/>
      <c r="H33" s="36"/>
      <c r="I33" s="36"/>
      <c r="J33" s="36"/>
      <c r="K33" s="32"/>
      <c r="L33" s="32"/>
      <c r="M33" s="32"/>
      <c r="N33" s="32"/>
      <c r="O33" s="32"/>
      <c r="P33" s="32"/>
      <c r="Q33" s="32"/>
      <c r="R33" s="32"/>
      <c r="S33" s="32"/>
    </row>
  </sheetData>
  <mergeCells count="14">
    <mergeCell ref="A1:S1"/>
    <mergeCell ref="N2:S2"/>
    <mergeCell ref="N3:S10"/>
    <mergeCell ref="A3:A10"/>
    <mergeCell ref="N11:S18"/>
    <mergeCell ref="B3:B10"/>
    <mergeCell ref="D3:D10"/>
    <mergeCell ref="L3:L10"/>
    <mergeCell ref="M3:M10"/>
    <mergeCell ref="A11:A18"/>
    <mergeCell ref="B11:B18"/>
    <mergeCell ref="D11:D18"/>
    <mergeCell ref="L11:L18"/>
    <mergeCell ref="M11:M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
  <sheetViews>
    <sheetView workbookViewId="0">
      <selection activeCell="G42" sqref="G42"/>
    </sheetView>
  </sheetViews>
  <sheetFormatPr defaultRowHeight="15.6"/>
  <cols>
    <col min="1" max="1" width="22.88671875" style="41" bestFit="1" customWidth="1"/>
    <col min="2" max="2" width="42.44140625" style="41" customWidth="1"/>
    <col min="3" max="3" width="21.33203125" style="41" bestFit="1" customWidth="1"/>
    <col min="4" max="4" width="18.44140625" style="41" bestFit="1" customWidth="1"/>
    <col min="5" max="5" width="11" style="41" bestFit="1" customWidth="1"/>
    <col min="6" max="6" width="12" style="41" bestFit="1" customWidth="1"/>
    <col min="7" max="7" width="10.88671875" style="41" bestFit="1" customWidth="1"/>
    <col min="8" max="9" width="8.88671875" style="41"/>
    <col min="10" max="10" width="15" style="41" bestFit="1" customWidth="1"/>
    <col min="11" max="11" width="6.21875" style="41" bestFit="1" customWidth="1"/>
    <col min="12" max="12" width="11.109375" style="41" bestFit="1" customWidth="1"/>
    <col min="13" max="13" width="9.44140625" style="41" bestFit="1" customWidth="1"/>
    <col min="14" max="18" width="8.88671875" style="41"/>
    <col min="19" max="19" width="0.5546875" style="41" customWidth="1"/>
    <col min="20" max="16384" width="8.88671875" style="41"/>
  </cols>
  <sheetData>
    <row r="1" spans="1:19">
      <c r="A1" s="40" t="s">
        <v>269</v>
      </c>
      <c r="B1" s="40" t="s">
        <v>282</v>
      </c>
      <c r="C1" s="40" t="s">
        <v>270</v>
      </c>
      <c r="D1" s="40" t="s">
        <v>279</v>
      </c>
      <c r="E1" s="40" t="s">
        <v>276</v>
      </c>
      <c r="F1" s="40" t="s">
        <v>285</v>
      </c>
      <c r="G1" s="40" t="s">
        <v>277</v>
      </c>
      <c r="H1" s="40" t="s">
        <v>299</v>
      </c>
      <c r="I1" s="40" t="s">
        <v>300</v>
      </c>
      <c r="J1" s="40" t="s">
        <v>286</v>
      </c>
      <c r="K1" s="40" t="s">
        <v>278</v>
      </c>
      <c r="L1" s="40" t="s">
        <v>287</v>
      </c>
      <c r="M1" s="40" t="s">
        <v>288</v>
      </c>
      <c r="N1" s="133" t="s">
        <v>289</v>
      </c>
      <c r="O1" s="134"/>
      <c r="P1" s="134"/>
      <c r="Q1" s="134"/>
      <c r="R1" s="134"/>
      <c r="S1" s="135"/>
    </row>
    <row r="2" spans="1:19">
      <c r="A2" s="136" t="s">
        <v>316</v>
      </c>
      <c r="B2" s="137" t="s">
        <v>317</v>
      </c>
      <c r="C2" s="42" t="s">
        <v>318</v>
      </c>
      <c r="D2" s="138" t="s">
        <v>280</v>
      </c>
      <c r="E2" s="42" t="s">
        <v>281</v>
      </c>
      <c r="F2" s="43">
        <v>1698</v>
      </c>
      <c r="G2" s="43">
        <v>700</v>
      </c>
      <c r="H2" s="43">
        <v>28</v>
      </c>
      <c r="I2" s="44">
        <v>1</v>
      </c>
      <c r="J2" s="45">
        <f>F2/G2</f>
        <v>2.4257142857142857</v>
      </c>
      <c r="K2" s="46">
        <v>11</v>
      </c>
      <c r="L2" s="139">
        <v>23000</v>
      </c>
      <c r="M2" s="139">
        <v>39000</v>
      </c>
      <c r="N2" s="132" t="s">
        <v>290</v>
      </c>
      <c r="O2" s="132"/>
      <c r="P2" s="132"/>
      <c r="Q2" s="132"/>
      <c r="R2" s="132"/>
      <c r="S2" s="132"/>
    </row>
    <row r="3" spans="1:19">
      <c r="A3" s="136"/>
      <c r="B3" s="137"/>
      <c r="C3" s="42" t="s">
        <v>319</v>
      </c>
      <c r="D3" s="138"/>
      <c r="E3" s="42" t="s">
        <v>281</v>
      </c>
      <c r="F3" s="43">
        <v>5752</v>
      </c>
      <c r="G3" s="43">
        <v>800</v>
      </c>
      <c r="H3" s="43">
        <v>8</v>
      </c>
      <c r="I3" s="44">
        <v>0</v>
      </c>
      <c r="J3" s="45">
        <f t="shared" ref="J3:J5" si="0">F3/G3</f>
        <v>7.19</v>
      </c>
      <c r="K3" s="46">
        <v>0</v>
      </c>
      <c r="L3" s="139"/>
      <c r="M3" s="139"/>
      <c r="N3" s="132"/>
      <c r="O3" s="132"/>
      <c r="P3" s="132"/>
      <c r="Q3" s="132"/>
      <c r="R3" s="132"/>
      <c r="S3" s="132"/>
    </row>
    <row r="4" spans="1:19">
      <c r="A4" s="136"/>
      <c r="B4" s="137"/>
      <c r="C4" s="42" t="s">
        <v>320</v>
      </c>
      <c r="D4" s="138"/>
      <c r="E4" s="42" t="s">
        <v>281</v>
      </c>
      <c r="F4" s="43">
        <v>3244</v>
      </c>
      <c r="G4" s="43">
        <v>800</v>
      </c>
      <c r="H4" s="43"/>
      <c r="I4" s="44">
        <v>0</v>
      </c>
      <c r="J4" s="45">
        <f t="shared" si="0"/>
        <v>4.0549999999999997</v>
      </c>
      <c r="K4" s="46">
        <v>0</v>
      </c>
      <c r="L4" s="139"/>
      <c r="M4" s="139"/>
      <c r="N4" s="132"/>
      <c r="O4" s="132"/>
      <c r="P4" s="132"/>
      <c r="Q4" s="132"/>
      <c r="R4" s="132"/>
      <c r="S4" s="132"/>
    </row>
    <row r="5" spans="1:19">
      <c r="A5" s="136"/>
      <c r="B5" s="137"/>
      <c r="C5" s="42" t="s">
        <v>321</v>
      </c>
      <c r="D5" s="138"/>
      <c r="E5" s="42" t="s">
        <v>281</v>
      </c>
      <c r="F5" s="43">
        <v>3215</v>
      </c>
      <c r="G5" s="43">
        <v>700</v>
      </c>
      <c r="H5" s="43"/>
      <c r="I5" s="44">
        <v>0</v>
      </c>
      <c r="J5" s="45">
        <f t="shared" si="0"/>
        <v>4.5928571428571425</v>
      </c>
      <c r="K5" s="46">
        <v>0</v>
      </c>
      <c r="L5" s="139"/>
      <c r="M5" s="139"/>
      <c r="N5" s="132"/>
      <c r="O5" s="132"/>
      <c r="P5" s="132"/>
      <c r="Q5" s="132"/>
      <c r="R5" s="132"/>
      <c r="S5" s="132"/>
    </row>
    <row r="6" spans="1:19">
      <c r="A6" s="136" t="s">
        <v>316</v>
      </c>
      <c r="B6" s="137" t="s">
        <v>317</v>
      </c>
      <c r="C6" s="42" t="s">
        <v>318</v>
      </c>
      <c r="D6" s="138" t="s">
        <v>322</v>
      </c>
      <c r="E6" s="42" t="s">
        <v>281</v>
      </c>
      <c r="F6" s="43">
        <v>1698</v>
      </c>
      <c r="G6" s="43">
        <v>1400</v>
      </c>
      <c r="H6" s="44">
        <v>0</v>
      </c>
      <c r="I6" s="44">
        <v>0</v>
      </c>
      <c r="J6" s="45">
        <f>F6/G6</f>
        <v>1.2128571428571429</v>
      </c>
      <c r="K6" s="46">
        <v>0</v>
      </c>
      <c r="L6" s="139">
        <v>23000</v>
      </c>
      <c r="M6" s="139">
        <v>39000</v>
      </c>
      <c r="N6" s="132" t="s">
        <v>324</v>
      </c>
      <c r="O6" s="132"/>
      <c r="P6" s="132"/>
      <c r="Q6" s="132"/>
      <c r="R6" s="132"/>
      <c r="S6" s="132"/>
    </row>
    <row r="7" spans="1:19">
      <c r="A7" s="136"/>
      <c r="B7" s="137"/>
      <c r="C7" s="42" t="s">
        <v>319</v>
      </c>
      <c r="D7" s="138"/>
      <c r="E7" s="42" t="s">
        <v>281</v>
      </c>
      <c r="F7" s="43">
        <v>5752</v>
      </c>
      <c r="G7" s="43">
        <v>1600</v>
      </c>
      <c r="H7" s="44">
        <v>0</v>
      </c>
      <c r="I7" s="44">
        <v>0</v>
      </c>
      <c r="J7" s="45">
        <f t="shared" ref="J7:J9" si="1">F7/G7</f>
        <v>3.5950000000000002</v>
      </c>
      <c r="K7" s="46">
        <v>0</v>
      </c>
      <c r="L7" s="139"/>
      <c r="M7" s="139"/>
      <c r="N7" s="132"/>
      <c r="O7" s="132"/>
      <c r="P7" s="132"/>
      <c r="Q7" s="132"/>
      <c r="R7" s="132"/>
      <c r="S7" s="132"/>
    </row>
    <row r="8" spans="1:19">
      <c r="A8" s="136"/>
      <c r="B8" s="137"/>
      <c r="C8" s="42" t="s">
        <v>320</v>
      </c>
      <c r="D8" s="138"/>
      <c r="E8" s="42" t="s">
        <v>281</v>
      </c>
      <c r="F8" s="43">
        <v>3244</v>
      </c>
      <c r="G8" s="43">
        <v>1600</v>
      </c>
      <c r="H8" s="44">
        <v>0</v>
      </c>
      <c r="I8" s="44">
        <v>0</v>
      </c>
      <c r="J8" s="45">
        <f t="shared" si="1"/>
        <v>2.0274999999999999</v>
      </c>
      <c r="K8" s="46">
        <v>0</v>
      </c>
      <c r="L8" s="139"/>
      <c r="M8" s="139"/>
      <c r="N8" s="132"/>
      <c r="O8" s="132"/>
      <c r="P8" s="132"/>
      <c r="Q8" s="132"/>
      <c r="R8" s="132"/>
      <c r="S8" s="132"/>
    </row>
    <row r="9" spans="1:19">
      <c r="A9" s="136"/>
      <c r="B9" s="137"/>
      <c r="C9" s="42" t="s">
        <v>321</v>
      </c>
      <c r="D9" s="138"/>
      <c r="E9" s="42" t="s">
        <v>281</v>
      </c>
      <c r="F9" s="43">
        <v>3215</v>
      </c>
      <c r="G9" s="43">
        <v>1500</v>
      </c>
      <c r="H9" s="44">
        <v>0</v>
      </c>
      <c r="I9" s="44">
        <v>0</v>
      </c>
      <c r="J9" s="45">
        <f t="shared" si="1"/>
        <v>2.1433333333333335</v>
      </c>
      <c r="K9" s="46">
        <v>0</v>
      </c>
      <c r="L9" s="139"/>
      <c r="M9" s="139"/>
      <c r="N9" s="132"/>
      <c r="O9" s="132"/>
      <c r="P9" s="132"/>
      <c r="Q9" s="132"/>
      <c r="R9" s="132"/>
      <c r="S9" s="132"/>
    </row>
  </sheetData>
  <mergeCells count="13">
    <mergeCell ref="N6:S9"/>
    <mergeCell ref="N1:S1"/>
    <mergeCell ref="A2:A5"/>
    <mergeCell ref="B2:B5"/>
    <mergeCell ref="D2:D5"/>
    <mergeCell ref="L2:L5"/>
    <mergeCell ref="M2:M5"/>
    <mergeCell ref="N2:S5"/>
    <mergeCell ref="A6:A9"/>
    <mergeCell ref="B6:B9"/>
    <mergeCell ref="D6:D9"/>
    <mergeCell ref="L6:L9"/>
    <mergeCell ref="M6:M9"/>
  </mergeCell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9"/>
  <sheetViews>
    <sheetView topLeftCell="A22" workbookViewId="0">
      <selection activeCell="B6" sqref="B6:B9"/>
    </sheetView>
  </sheetViews>
  <sheetFormatPr defaultRowHeight="15.6"/>
  <cols>
    <col min="1" max="1" width="22.88671875" style="47" bestFit="1" customWidth="1"/>
    <col min="2" max="2" width="42.44140625" style="47" customWidth="1"/>
    <col min="3" max="3" width="21.33203125" style="47" bestFit="1" customWidth="1"/>
    <col min="4" max="4" width="18.44140625" style="47" bestFit="1" customWidth="1"/>
    <col min="5" max="5" width="11" style="47" bestFit="1" customWidth="1"/>
    <col min="6" max="6" width="12" style="47" bestFit="1" customWidth="1"/>
    <col min="7" max="7" width="10.88671875" style="47" bestFit="1" customWidth="1"/>
    <col min="8" max="9" width="8.88671875" style="47"/>
    <col min="10" max="10" width="15" style="47" bestFit="1" customWidth="1"/>
    <col min="11" max="11" width="6.21875" style="47" bestFit="1" customWidth="1"/>
    <col min="12" max="12" width="11.109375" style="47" bestFit="1" customWidth="1"/>
    <col min="13" max="13" width="9.44140625" style="47" bestFit="1" customWidth="1"/>
    <col min="14" max="18" width="8.88671875" style="47"/>
    <col min="19" max="19" width="0.5546875" style="47" customWidth="1"/>
    <col min="20" max="16384" width="8.88671875" style="47"/>
  </cols>
  <sheetData>
    <row r="1" spans="1:19" ht="22.2" customHeight="1">
      <c r="A1" s="40" t="s">
        <v>269</v>
      </c>
      <c r="B1" s="40" t="s">
        <v>282</v>
      </c>
      <c r="C1" s="40" t="s">
        <v>270</v>
      </c>
      <c r="D1" s="40" t="s">
        <v>279</v>
      </c>
      <c r="E1" s="40" t="s">
        <v>276</v>
      </c>
      <c r="F1" s="40" t="s">
        <v>285</v>
      </c>
      <c r="G1" s="40" t="s">
        <v>277</v>
      </c>
      <c r="H1" s="40" t="s">
        <v>299</v>
      </c>
      <c r="I1" s="40" t="s">
        <v>300</v>
      </c>
      <c r="J1" s="40" t="s">
        <v>286</v>
      </c>
      <c r="K1" s="40" t="s">
        <v>278</v>
      </c>
      <c r="L1" s="40" t="s">
        <v>287</v>
      </c>
      <c r="M1" s="40" t="s">
        <v>288</v>
      </c>
      <c r="N1" s="133" t="s">
        <v>289</v>
      </c>
      <c r="O1" s="134"/>
      <c r="P1" s="134"/>
      <c r="Q1" s="134"/>
      <c r="R1" s="134"/>
      <c r="S1" s="135"/>
    </row>
    <row r="2" spans="1:19" ht="22.2" customHeight="1">
      <c r="A2" s="136" t="s">
        <v>325</v>
      </c>
      <c r="B2" s="137" t="s">
        <v>329</v>
      </c>
      <c r="C2" s="42" t="s">
        <v>326</v>
      </c>
      <c r="D2" s="136" t="s">
        <v>280</v>
      </c>
      <c r="E2" s="42" t="s">
        <v>281</v>
      </c>
      <c r="F2" s="43">
        <v>2192</v>
      </c>
      <c r="G2" s="43">
        <v>800</v>
      </c>
      <c r="H2" s="43">
        <v>4</v>
      </c>
      <c r="I2" s="44">
        <v>1</v>
      </c>
      <c r="J2" s="45">
        <f>F2/G2</f>
        <v>2.74</v>
      </c>
      <c r="K2" s="46">
        <v>11</v>
      </c>
      <c r="L2" s="139">
        <v>26000</v>
      </c>
      <c r="M2" s="139">
        <v>45000</v>
      </c>
      <c r="N2" s="132" t="s">
        <v>290</v>
      </c>
      <c r="O2" s="132"/>
      <c r="P2" s="132"/>
      <c r="Q2" s="132"/>
      <c r="R2" s="132"/>
      <c r="S2" s="132"/>
    </row>
    <row r="3" spans="1:19" ht="22.2" customHeight="1">
      <c r="A3" s="136"/>
      <c r="B3" s="137"/>
      <c r="C3" s="42" t="s">
        <v>327</v>
      </c>
      <c r="D3" s="136"/>
      <c r="E3" s="42" t="s">
        <v>281</v>
      </c>
      <c r="F3" s="43">
        <v>3906</v>
      </c>
      <c r="G3" s="43">
        <v>800</v>
      </c>
      <c r="H3" s="43">
        <v>2</v>
      </c>
      <c r="I3" s="44">
        <v>0</v>
      </c>
      <c r="J3" s="45">
        <f t="shared" ref="J3:J5" si="0">F3/G3</f>
        <v>4.8825000000000003</v>
      </c>
      <c r="K3" s="46">
        <v>8</v>
      </c>
      <c r="L3" s="139"/>
      <c r="M3" s="139"/>
      <c r="N3" s="132"/>
      <c r="O3" s="132"/>
      <c r="P3" s="132"/>
      <c r="Q3" s="132"/>
      <c r="R3" s="132"/>
      <c r="S3" s="132"/>
    </row>
    <row r="4" spans="1:19" ht="22.2" customHeight="1">
      <c r="A4" s="136"/>
      <c r="B4" s="137"/>
      <c r="C4" s="42" t="s">
        <v>241</v>
      </c>
      <c r="D4" s="136"/>
      <c r="E4" s="42" t="s">
        <v>281</v>
      </c>
      <c r="F4" s="43">
        <v>3996</v>
      </c>
      <c r="G4" s="43">
        <v>800</v>
      </c>
      <c r="H4" s="43">
        <v>2</v>
      </c>
      <c r="I4" s="44">
        <v>0</v>
      </c>
      <c r="J4" s="45">
        <f t="shared" si="0"/>
        <v>4.9950000000000001</v>
      </c>
      <c r="K4" s="46">
        <v>12</v>
      </c>
      <c r="L4" s="139"/>
      <c r="M4" s="139"/>
      <c r="N4" s="132"/>
      <c r="O4" s="132"/>
      <c r="P4" s="132"/>
      <c r="Q4" s="132"/>
      <c r="R4" s="132"/>
      <c r="S4" s="132"/>
    </row>
    <row r="5" spans="1:19" ht="22.2" customHeight="1">
      <c r="A5" s="136"/>
      <c r="B5" s="137"/>
      <c r="C5" s="42" t="s">
        <v>328</v>
      </c>
      <c r="D5" s="136"/>
      <c r="E5" s="42" t="s">
        <v>281</v>
      </c>
      <c r="F5" s="43">
        <v>4003</v>
      </c>
      <c r="G5" s="43">
        <v>800</v>
      </c>
      <c r="H5" s="43"/>
      <c r="I5" s="44">
        <v>0</v>
      </c>
      <c r="J5" s="45">
        <f t="shared" si="0"/>
        <v>5.0037500000000001</v>
      </c>
      <c r="K5" s="46">
        <v>0</v>
      </c>
      <c r="L5" s="139"/>
      <c r="M5" s="139"/>
      <c r="N5" s="132"/>
      <c r="O5" s="132"/>
      <c r="P5" s="132"/>
      <c r="Q5" s="132"/>
      <c r="R5" s="132"/>
      <c r="S5" s="132"/>
    </row>
    <row r="6" spans="1:19" ht="22.2" customHeight="1">
      <c r="A6" s="136" t="s">
        <v>325</v>
      </c>
      <c r="B6" s="137" t="s">
        <v>329</v>
      </c>
      <c r="C6" s="42" t="s">
        <v>326</v>
      </c>
      <c r="D6" s="136" t="s">
        <v>330</v>
      </c>
      <c r="E6" s="42" t="s">
        <v>281</v>
      </c>
      <c r="F6" s="43">
        <v>2192</v>
      </c>
      <c r="G6" s="43">
        <v>1200</v>
      </c>
      <c r="H6" s="44">
        <v>0</v>
      </c>
      <c r="I6" s="44">
        <v>0</v>
      </c>
      <c r="J6" s="45">
        <f>F6/G6</f>
        <v>1.8266666666666667</v>
      </c>
      <c r="K6" s="46">
        <v>0</v>
      </c>
      <c r="L6" s="139">
        <v>26000</v>
      </c>
      <c r="M6" s="139">
        <v>45000</v>
      </c>
      <c r="N6" s="132" t="s">
        <v>323</v>
      </c>
      <c r="O6" s="132"/>
      <c r="P6" s="132"/>
      <c r="Q6" s="132"/>
      <c r="R6" s="132"/>
      <c r="S6" s="132"/>
    </row>
    <row r="7" spans="1:19" ht="22.2" customHeight="1">
      <c r="A7" s="136"/>
      <c r="B7" s="137"/>
      <c r="C7" s="42" t="s">
        <v>327</v>
      </c>
      <c r="D7" s="136"/>
      <c r="E7" s="42" t="s">
        <v>281</v>
      </c>
      <c r="F7" s="43">
        <v>3906</v>
      </c>
      <c r="G7" s="43">
        <v>1000</v>
      </c>
      <c r="H7" s="44">
        <v>0</v>
      </c>
      <c r="I7" s="44">
        <v>0</v>
      </c>
      <c r="J7" s="45">
        <f t="shared" ref="J7:J9" si="1">F7/G7</f>
        <v>3.9060000000000001</v>
      </c>
      <c r="K7" s="46">
        <v>0</v>
      </c>
      <c r="L7" s="139"/>
      <c r="M7" s="139"/>
      <c r="N7" s="132"/>
      <c r="O7" s="132"/>
      <c r="P7" s="132"/>
      <c r="Q7" s="132"/>
      <c r="R7" s="132"/>
      <c r="S7" s="132"/>
    </row>
    <row r="8" spans="1:19" ht="22.2" customHeight="1">
      <c r="A8" s="136"/>
      <c r="B8" s="137"/>
      <c r="C8" s="42" t="s">
        <v>241</v>
      </c>
      <c r="D8" s="136"/>
      <c r="E8" s="42" t="s">
        <v>281</v>
      </c>
      <c r="F8" s="43">
        <v>3996</v>
      </c>
      <c r="G8" s="43">
        <v>1200</v>
      </c>
      <c r="H8" s="44">
        <v>0</v>
      </c>
      <c r="I8" s="44">
        <v>0</v>
      </c>
      <c r="J8" s="45">
        <f t="shared" si="1"/>
        <v>3.33</v>
      </c>
      <c r="K8" s="46">
        <v>0</v>
      </c>
      <c r="L8" s="139"/>
      <c r="M8" s="139"/>
      <c r="N8" s="132"/>
      <c r="O8" s="132"/>
      <c r="P8" s="132"/>
      <c r="Q8" s="132"/>
      <c r="R8" s="132"/>
      <c r="S8" s="132"/>
    </row>
    <row r="9" spans="1:19" ht="22.2" customHeight="1">
      <c r="A9" s="136"/>
      <c r="B9" s="137"/>
      <c r="C9" s="42" t="s">
        <v>328</v>
      </c>
      <c r="D9" s="136"/>
      <c r="E9" s="42" t="s">
        <v>281</v>
      </c>
      <c r="F9" s="43">
        <v>4003</v>
      </c>
      <c r="G9" s="43">
        <v>1400</v>
      </c>
      <c r="H9" s="44">
        <v>0</v>
      </c>
      <c r="I9" s="44">
        <v>0</v>
      </c>
      <c r="J9" s="45">
        <f t="shared" si="1"/>
        <v>2.8592857142857144</v>
      </c>
      <c r="K9" s="46">
        <v>0</v>
      </c>
      <c r="L9" s="139"/>
      <c r="M9" s="139"/>
      <c r="N9" s="132"/>
      <c r="O9" s="132"/>
      <c r="P9" s="132"/>
      <c r="Q9" s="132"/>
      <c r="R9" s="132"/>
      <c r="S9" s="132"/>
    </row>
  </sheetData>
  <mergeCells count="13">
    <mergeCell ref="N6:S9"/>
    <mergeCell ref="N1:S1"/>
    <mergeCell ref="A2:A5"/>
    <mergeCell ref="B2:B5"/>
    <mergeCell ref="D2:D5"/>
    <mergeCell ref="L2:L5"/>
    <mergeCell ref="M2:M5"/>
    <mergeCell ref="N2:S5"/>
    <mergeCell ref="A6:A9"/>
    <mergeCell ref="B6:B9"/>
    <mergeCell ref="D6:D9"/>
    <mergeCell ref="L6:L9"/>
    <mergeCell ref="M6:M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Kế hoạch từ khóa</vt:lpstr>
      <vt:lpstr>Ước tính lượng trung cập</vt:lpstr>
      <vt:lpstr>Sản phẩm phễu từng danh mục</vt:lpstr>
      <vt:lpstr>Kẹo dâu tằm</vt:lpstr>
      <vt:lpstr>Khô gà lá chanh</vt:lpstr>
      <vt:lpstr>Khô heo cháy tỏi</vt:lpstr>
      <vt:lpstr>Rong Biển Cháy Tỏi</vt:lpstr>
      <vt:lpstr>Da Heo Tỏi Ớt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Trần Tuấn Khải</dc:creator>
  <cp:lastModifiedBy>Trần Tuấn Khải</cp:lastModifiedBy>
  <cp:lastPrinted>2021-04-29T05:09:55Z</cp:lastPrinted>
  <dcterms:created xsi:type="dcterms:W3CDTF">2021-03-30T02:28:18Z</dcterms:created>
  <dcterms:modified xsi:type="dcterms:W3CDTF">2021-05-18T18:26:15Z</dcterms:modified>
</cp:coreProperties>
</file>