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5a2a27341c3ae12/Documents/Intactome 2024/Fluorometer/Manuscript/"/>
    </mc:Choice>
  </mc:AlternateContent>
  <xr:revisionPtr revIDLastSave="0" documentId="8_{EE95A13C-8E67-4675-A15B-EADEB6B55056}" xr6:coauthVersionLast="47" xr6:coauthVersionMax="47" xr10:uidLastSave="{00000000-0000-0000-0000-000000000000}"/>
  <bookViews>
    <workbookView xWindow="-120" yWindow="-120" windowWidth="38640" windowHeight="21240" xr2:uid="{D21B5431-1C7D-4649-92C5-AA9FADFB2A43}"/>
  </bookViews>
  <sheets>
    <sheet name="For Supp Info- US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E49" i="1"/>
  <c r="E48" i="1"/>
  <c r="E47" i="1"/>
  <c r="E46" i="1"/>
  <c r="E45" i="1"/>
  <c r="E44" i="1"/>
  <c r="E37" i="1"/>
  <c r="E36" i="1"/>
  <c r="E35" i="1"/>
  <c r="E34" i="1"/>
  <c r="E33" i="1"/>
  <c r="E29" i="1"/>
  <c r="E28" i="1"/>
  <c r="E27" i="1"/>
  <c r="E26" i="1"/>
  <c r="E38" i="1" s="1"/>
  <c r="E25" i="1"/>
  <c r="E24" i="1"/>
  <c r="E19" i="1"/>
  <c r="E18" i="1"/>
  <c r="E17" i="1"/>
  <c r="E16" i="1"/>
  <c r="E13" i="1"/>
  <c r="E12" i="1"/>
  <c r="E11" i="1"/>
  <c r="E10" i="1"/>
  <c r="E9" i="1"/>
  <c r="E8" i="1"/>
  <c r="E7" i="1"/>
  <c r="E6" i="1"/>
  <c r="E5" i="1"/>
  <c r="E20" i="1" s="1"/>
  <c r="E4" i="1"/>
  <c r="E3" i="1"/>
  <c r="E40" i="1" l="1"/>
</calcChain>
</file>

<file path=xl/sharedStrings.xml><?xml version="1.0" encoding="utf-8"?>
<sst xmlns="http://schemas.openxmlformats.org/spreadsheetml/2006/main" count="109" uniqueCount="59">
  <si>
    <t>Filter Cube</t>
  </si>
  <si>
    <t>Item</t>
  </si>
  <si>
    <t>Price USD</t>
  </si>
  <si>
    <t>Bulk Units</t>
  </si>
  <si>
    <t>Units Req'd</t>
  </si>
  <si>
    <t>Price (USD)</t>
  </si>
  <si>
    <t>comment</t>
  </si>
  <si>
    <t>Link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</si>
  <si>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ptos"/>
        <family val="2"/>
      </rPr>
      <t>4 x M3 35 mm metal screw (Torx head)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</si>
  <si>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ptos"/>
        <family val="2"/>
      </rPr>
      <t>4 x M3 nut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</si>
  <si>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ptos"/>
        <family val="2"/>
      </rPr>
      <t>2 x M2 8 mm metal screw (Torx head)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</si>
  <si>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ptos"/>
        <family val="2"/>
      </rPr>
      <t>2 x M2 nut</t>
    </r>
  </si>
  <si>
    <r>
      <rPr>
        <sz val="11"/>
        <color theme="1"/>
        <rFont val="Aptos"/>
        <family val="2"/>
      </rPr>
      <t>1 x 470 nm LED (</t>
    </r>
    <r>
      <rPr>
        <sz val="10"/>
        <color rgb="FF333333"/>
        <rFont val="Arial"/>
        <family val="2"/>
      </rPr>
      <t>C503B-BAS-CZ0A0452</t>
    </r>
    <r>
      <rPr>
        <sz val="11"/>
        <color theme="1"/>
        <rFont val="Aptos"/>
        <family val="2"/>
      </rPr>
      <t>)</t>
    </r>
  </si>
  <si>
    <t>1 x 470 nm Bandpass filter 10x10x1 mm</t>
  </si>
  <si>
    <t>Tangsinuo Store may be the only supplier - Also used for Qubit Protein Assay</t>
  </si>
  <si>
    <t>1 x 525 nm bandpass filter 10x10x1 mm</t>
  </si>
  <si>
    <t>Tangsinuo Store may be the only supplier</t>
  </si>
  <si>
    <t>1 x TSL2591 sensor board</t>
  </si>
  <si>
    <t>1 x STEMMA QT / Qwiic JST SH 4-pin M Header Cable - 150mm Long (P4209B)</t>
  </si>
  <si>
    <t>1 x M-F hookup cable (10 cm)</t>
  </si>
  <si>
    <t>1 x F-F hookup cable (10 cm)</t>
  </si>
  <si>
    <t>3d printed parts</t>
  </si>
  <si>
    <t>3D Fillies Matte Black PLA Bulk Filament Cost</t>
  </si>
  <si>
    <t>g</t>
  </si>
  <si>
    <t>1000 g. Used to cost individual parts based on their mass from Simplify 3d</t>
  </si>
  <si>
    <t>1 x Main Body (A)</t>
  </si>
  <si>
    <t>1 x Excitation Housing (B)</t>
  </si>
  <si>
    <t>1 x Emission Housing (C)</t>
  </si>
  <si>
    <t xml:space="preserve">1 x Emission Baffle (D) </t>
  </si>
  <si>
    <t>Total</t>
  </si>
  <si>
    <t>Body</t>
  </si>
  <si>
    <t>Price</t>
  </si>
  <si>
    <t>6 x M3 45 mm metal screw (Torx head)</t>
  </si>
  <si>
    <t>7 x M3 8 mm metal screw (Torx head)</t>
  </si>
  <si>
    <t>13 x M3 metal nut</t>
  </si>
  <si>
    <t>4 x M3 12 mm nylon screw (Phillips head) &amp;  4 x M3 nylon nut</t>
  </si>
  <si>
    <t>Can be purchased separately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</si>
  <si>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Aptos"/>
        <family val="2"/>
      </rPr>
      <t>Arduino Uno R3</t>
    </r>
    <r>
      <rPr>
        <sz val="11"/>
        <color theme="1"/>
        <rFont val="Aptos"/>
        <family val="1"/>
      </rPr>
      <t xml:space="preserve"> + USB A to USB B (M-M) cable</t>
    </r>
  </si>
  <si>
    <t>1 x 68 Ohm 2W through-hole resistor PR02000206809JR500</t>
  </si>
  <si>
    <r>
      <rPr>
        <sz val="7"/>
        <color theme="1"/>
        <rFont val="Times New Roman"/>
        <family val="1"/>
      </rPr>
      <t> </t>
    </r>
    <r>
      <rPr>
        <sz val="11"/>
        <color theme="1"/>
        <rFont val="Aptos"/>
        <family val="2"/>
      </rPr>
      <t>Double-sided tape (10 mm wide)</t>
    </r>
  </si>
  <si>
    <t>NA - Common item</t>
  </si>
  <si>
    <t>1 x Base</t>
  </si>
  <si>
    <t>1 x Top Housing</t>
  </si>
  <si>
    <t>1 x Light Baffle Holder</t>
  </si>
  <si>
    <t>1 x Light Baffle</t>
  </si>
  <si>
    <t>4 x Foot</t>
  </si>
  <si>
    <t>x4</t>
  </si>
  <si>
    <t>Full Total</t>
  </si>
  <si>
    <t>Other items</t>
  </si>
  <si>
    <t>1 x 630 nm Bandpass filter 10x10x1 mm</t>
  </si>
  <si>
    <t>Tangsinuo Store may be the only supplier - Used for Qubit RNA BR Assay and Protein Assay</t>
  </si>
  <si>
    <t>1 x 682.5 nm Bandpass filter 10x10x1 mm</t>
  </si>
  <si>
    <t xml:space="preserve">Tangsinuo Store may be the only supplier - Used for Qubit RNA BR </t>
  </si>
  <si>
    <t>1 x C503B-RAN-CA0C0AA2</t>
  </si>
  <si>
    <t>3D printed Vanity Plate</t>
  </si>
  <si>
    <t>Used 3D fillies Matte Black PLA bulk filament cost to calculate</t>
  </si>
  <si>
    <t>3Drinted DIYNAFLUOR Logo for Baffle</t>
  </si>
  <si>
    <t>3Drinted Light Baffle DIYNAFLUOR Logo Inset</t>
  </si>
  <si>
    <t>AUD to USD 20240815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</si>
</sst>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sz val="11"/>
      <color theme="1"/>
      <name val="Aptos Narrow"/>
      <family val="1"/>
    </font>
    <font>
      <sz val="7"/>
      <color theme="1"/>
      <name val="Times New Roman"/>
      <family val="1"/>
    </font>
    <font>
      <sz val="11"/>
      <color theme="1"/>
      <name val="Aptos"/>
      <family val="2"/>
    </font>
    <font>
      <sz val="10"/>
      <color rgb="FF333333"/>
      <name val="Arial"/>
      <family val="2"/>
    </font>
    <font>
      <b/>
      <sz val="11"/>
      <color theme="1"/>
      <name val="Aptos"/>
      <family val="2"/>
    </font>
    <font>
      <b/>
      <sz val="11"/>
      <color theme="1"/>
      <name val="Aptos Narrow"/>
      <family val="2"/>
    </font>
    <font>
      <sz val="11"/>
      <color theme="1"/>
      <name val="Aptos"/>
      <family val="1"/>
    </font>
    <font>
      <b/>
      <sz val="16"/>
      <color theme="1"/>
      <name val="Aptos Narrow"/>
      <family val="2"/>
      <scheme val="minor"/>
    </font>
    <font>
      <b/>
      <sz val="16"/>
      <color rgb="FF0061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2" borderId="1" xfId="1" applyFont="1" applyBorder="1"/>
    <xf numFmtId="0" fontId="2" fillId="0" borderId="2" xfId="0" applyFont="1" applyBorder="1"/>
    <xf numFmtId="0" fontId="5" fillId="0" borderId="1" xfId="0" applyFont="1" applyBorder="1"/>
    <xf numFmtId="2" fontId="0" fillId="0" borderId="1" xfId="0" applyNumberFormat="1" applyBorder="1"/>
    <xf numFmtId="0" fontId="0" fillId="0" borderId="1" xfId="0" applyBorder="1"/>
    <xf numFmtId="2" fontId="1" fillId="2" borderId="1" xfId="1" applyNumberFormat="1" applyBorder="1"/>
    <xf numFmtId="0" fontId="3" fillId="0" borderId="1" xfId="2" applyBorder="1"/>
    <xf numFmtId="0" fontId="9" fillId="0" borderId="1" xfId="0" applyFont="1" applyBorder="1"/>
    <xf numFmtId="2" fontId="4" fillId="2" borderId="1" xfId="1" applyNumberFormat="1" applyFont="1" applyBorder="1"/>
    <xf numFmtId="2" fontId="0" fillId="0" borderId="0" xfId="0" applyNumberFormat="1"/>
    <xf numFmtId="0" fontId="0" fillId="0" borderId="3" xfId="0" applyBorder="1"/>
    <xf numFmtId="2" fontId="2" fillId="0" borderId="1" xfId="0" applyNumberFormat="1" applyFont="1" applyBorder="1"/>
    <xf numFmtId="0" fontId="10" fillId="0" borderId="1" xfId="0" applyFont="1" applyBorder="1"/>
    <xf numFmtId="0" fontId="0" fillId="0" borderId="2" xfId="0" applyBorder="1"/>
    <xf numFmtId="0" fontId="12" fillId="0" borderId="1" xfId="0" applyFont="1" applyBorder="1"/>
    <xf numFmtId="164" fontId="13" fillId="2" borderId="1" xfId="1" applyNumberFormat="1" applyFont="1" applyBorder="1"/>
    <xf numFmtId="165" fontId="1" fillId="2" borderId="1" xfId="1" applyNumberFormat="1" applyBorder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1980" TargetMode="External"/><Relationship Id="rId13" Type="http://schemas.openxmlformats.org/officeDocument/2006/relationships/hyperlink" Target="https://www.ebay.com.au/itm/256053890728?var=556000803650" TargetMode="External"/><Relationship Id="rId18" Type="http://schemas.openxmlformats.org/officeDocument/2006/relationships/hyperlink" Target="https://au.mouser.com/ProductDetail/Vishay-BC-Components/PR02000206809JR500?qs=sGAEpiMZZMsPqMdJzcrNwnDHAJTsQNMjGL5DY8G%252By8s%3D" TargetMode="External"/><Relationship Id="rId3" Type="http://schemas.openxmlformats.org/officeDocument/2006/relationships/hyperlink" Target="https://www.ebay.com.au/itm/256033877138?var=555977967802" TargetMode="External"/><Relationship Id="rId21" Type="http://schemas.openxmlformats.org/officeDocument/2006/relationships/hyperlink" Target="https://www.aliexpress.com/item/1005005823090800.html?spm=a2g0o.order_detail.order_detail_item.7.2219f19cN5Rh3K" TargetMode="External"/><Relationship Id="rId7" Type="http://schemas.openxmlformats.org/officeDocument/2006/relationships/hyperlink" Target="https://www.aliexpress.com/item/1005005823090800.html?spm=a2g0o.order_detail.order_detail_item.7.2219f19cN5Rh3K" TargetMode="External"/><Relationship Id="rId12" Type="http://schemas.openxmlformats.org/officeDocument/2006/relationships/hyperlink" Target="https://3dfillies.com/pla-matte-1-75mm.html" TargetMode="External"/><Relationship Id="rId17" Type="http://schemas.openxmlformats.org/officeDocument/2006/relationships/hyperlink" Target="https://www.ebay.com.au/itm/355342242901?var=624550731230" TargetMode="External"/><Relationship Id="rId2" Type="http://schemas.openxmlformats.org/officeDocument/2006/relationships/hyperlink" Target="https://www.ebay.com.au/itm/302773386063?var=601654779216" TargetMode="External"/><Relationship Id="rId16" Type="http://schemas.openxmlformats.org/officeDocument/2006/relationships/hyperlink" Target="https://www.ebay.com.au/itm/355501332736?var=624652142666" TargetMode="External"/><Relationship Id="rId20" Type="http://schemas.openxmlformats.org/officeDocument/2006/relationships/hyperlink" Target="https://www.aliexpress.com/item/1005005823090800.html?spm=a2g0o.order_detail.order_detail_item.7.2219f19cN5Rh3K" TargetMode="External"/><Relationship Id="rId1" Type="http://schemas.openxmlformats.org/officeDocument/2006/relationships/hyperlink" Target="https://www.ebay.com.au/itm/256053890728?mkevt=1&amp;mkpid=0&amp;emsid=e11050.m43.l1123&amp;mkcid=7&amp;ch=osgood&amp;euid=f35c06e1c8164df0a7419b0224f7c73c&amp;bu=43786050354&amp;osub=-1%7E1&amp;crd=20240520160139&amp;segname=11050&amp;var=556000692639" TargetMode="External"/><Relationship Id="rId6" Type="http://schemas.openxmlformats.org/officeDocument/2006/relationships/hyperlink" Target="https://www.aliexpress.com/item/1005005823090800.html?spm=a2g0o.order_detail.order_detail_item.7.2219f19cN5Rh3K" TargetMode="External"/><Relationship Id="rId11" Type="http://schemas.openxmlformats.org/officeDocument/2006/relationships/hyperlink" Target="https://www.ebay.com.au/itm/196101531443" TargetMode="External"/><Relationship Id="rId5" Type="http://schemas.openxmlformats.org/officeDocument/2006/relationships/hyperlink" Target="https://au.mouser.com/ProductDetail/Cree-LED/C503B-BAS-CZ0A0452?qs=UHyCXFkX5Ext5H/FTsWtqw%3D%3D&amp;srsltid=AfmBOoooG9n6IjYq8UguCTT0s-rVPk83GjawWL91d9wcz3wOUfSGnjfO" TargetMode="External"/><Relationship Id="rId15" Type="http://schemas.openxmlformats.org/officeDocument/2006/relationships/hyperlink" Target="https://www.ebay.com.au/itm/302773386063?var=601654779216" TargetMode="External"/><Relationship Id="rId10" Type="http://schemas.openxmlformats.org/officeDocument/2006/relationships/hyperlink" Target="https://www.ebay.com.au/itm/196101531443" TargetMode="External"/><Relationship Id="rId19" Type="http://schemas.openxmlformats.org/officeDocument/2006/relationships/hyperlink" Target="https://3dfillies.com/pla-matte-1-75mm.html" TargetMode="External"/><Relationship Id="rId4" Type="http://schemas.openxmlformats.org/officeDocument/2006/relationships/hyperlink" Target="https://www.ebay.com.au/itm/302773386063?var=601654779216" TargetMode="External"/><Relationship Id="rId9" Type="http://schemas.openxmlformats.org/officeDocument/2006/relationships/hyperlink" Target="https://www.adafruit.com/product/4209" TargetMode="External"/><Relationship Id="rId14" Type="http://schemas.openxmlformats.org/officeDocument/2006/relationships/hyperlink" Target="https://www.ebay.com.au/itm/256053890728?var=556000692597" TargetMode="External"/><Relationship Id="rId22" Type="http://schemas.openxmlformats.org/officeDocument/2006/relationships/hyperlink" Target="https://www.digikey.com.au/en/products/detail/creeled-inc/C503B-RAN-CA0C0AA2/6561761?srsltid=AfmBOooLlDZAISlnkYTJzKrBV_Ik84mlI05GzbYAkJjsB7_1PsIaz61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BBB5B-C67A-4EC6-8E45-88AAF2E1A899}">
  <dimension ref="A1:L54"/>
  <sheetViews>
    <sheetView tabSelected="1" zoomScaleNormal="100" workbookViewId="0">
      <selection activeCell="E2" sqref="E2"/>
    </sheetView>
  </sheetViews>
  <sheetFormatPr defaultRowHeight="15" x14ac:dyDescent="0.25"/>
  <cols>
    <col min="1" max="1" width="68.140625" bestFit="1" customWidth="1"/>
    <col min="2" max="2" width="9.85546875" bestFit="1" customWidth="1"/>
    <col min="3" max="3" width="10" bestFit="1" customWidth="1"/>
    <col min="4" max="4" width="24.28515625" bestFit="1" customWidth="1"/>
    <col min="5" max="5" width="13.140625" bestFit="1" customWidth="1"/>
    <col min="6" max="6" width="82" bestFit="1" customWidth="1"/>
    <col min="7" max="7" width="4.5703125" bestFit="1" customWidth="1"/>
  </cols>
  <sheetData>
    <row r="1" spans="1:11" x14ac:dyDescent="0.25">
      <c r="A1" s="1" t="s">
        <v>0</v>
      </c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2" t="s">
        <v>7</v>
      </c>
      <c r="H2" s="1"/>
      <c r="I2" s="1"/>
      <c r="K2" s="1"/>
    </row>
    <row r="3" spans="1:11" x14ac:dyDescent="0.25">
      <c r="A3" s="5" t="s">
        <v>8</v>
      </c>
      <c r="B3" s="6">
        <v>10.533600000000002</v>
      </c>
      <c r="C3" s="7">
        <v>50</v>
      </c>
      <c r="D3" s="7">
        <v>4</v>
      </c>
      <c r="E3" s="8">
        <f>B3/C3*D3</f>
        <v>0.8426880000000001</v>
      </c>
      <c r="F3" s="5"/>
      <c r="G3" s="9" t="s">
        <v>7</v>
      </c>
    </row>
    <row r="4" spans="1:11" x14ac:dyDescent="0.25">
      <c r="A4" s="5" t="s">
        <v>9</v>
      </c>
      <c r="B4" s="6">
        <v>8.58</v>
      </c>
      <c r="C4" s="7">
        <v>100</v>
      </c>
      <c r="D4" s="7">
        <v>4</v>
      </c>
      <c r="E4" s="8">
        <f>B4/C4*D4</f>
        <v>0.34320000000000001</v>
      </c>
      <c r="F4" s="5"/>
      <c r="G4" s="9" t="s">
        <v>7</v>
      </c>
    </row>
    <row r="5" spans="1:11" x14ac:dyDescent="0.25">
      <c r="A5" s="5" t="s">
        <v>10</v>
      </c>
      <c r="B5" s="6">
        <v>8.4678000000000004</v>
      </c>
      <c r="C5" s="7">
        <v>50</v>
      </c>
      <c r="D5" s="7">
        <v>2</v>
      </c>
      <c r="E5" s="8">
        <f t="shared" ref="E5:E13" si="0">B5/C5*D5</f>
        <v>0.33871200000000001</v>
      </c>
      <c r="F5" s="5"/>
      <c r="G5" s="9" t="s">
        <v>7</v>
      </c>
    </row>
    <row r="6" spans="1:11" x14ac:dyDescent="0.25">
      <c r="A6" s="5" t="s">
        <v>11</v>
      </c>
      <c r="B6" s="6">
        <v>7.2600000000000007</v>
      </c>
      <c r="C6" s="7">
        <v>50</v>
      </c>
      <c r="D6" s="7">
        <v>2</v>
      </c>
      <c r="E6" s="8">
        <f>B6/C6*D6</f>
        <v>0.29040000000000005</v>
      </c>
      <c r="F6" s="5"/>
      <c r="G6" s="9" t="s">
        <v>7</v>
      </c>
    </row>
    <row r="7" spans="1:11" x14ac:dyDescent="0.25">
      <c r="A7" s="5" t="s">
        <v>12</v>
      </c>
      <c r="B7" s="6">
        <v>0.27983999999999998</v>
      </c>
      <c r="C7" s="7">
        <v>1</v>
      </c>
      <c r="D7" s="7">
        <v>1</v>
      </c>
      <c r="E7" s="8">
        <f t="shared" si="0"/>
        <v>0.27983999999999998</v>
      </c>
      <c r="F7" s="5"/>
      <c r="G7" s="9" t="s">
        <v>7</v>
      </c>
    </row>
    <row r="8" spans="1:11" x14ac:dyDescent="0.25">
      <c r="A8" s="5" t="s">
        <v>13</v>
      </c>
      <c r="B8" s="6">
        <v>7.2666000000000004</v>
      </c>
      <c r="C8" s="7">
        <v>1</v>
      </c>
      <c r="D8" s="7">
        <v>1</v>
      </c>
      <c r="E8" s="8">
        <f t="shared" si="0"/>
        <v>7.2666000000000004</v>
      </c>
      <c r="F8" s="5" t="s">
        <v>14</v>
      </c>
      <c r="G8" s="9" t="s">
        <v>7</v>
      </c>
    </row>
    <row r="9" spans="1:11" x14ac:dyDescent="0.25">
      <c r="A9" s="5" t="s">
        <v>15</v>
      </c>
      <c r="B9" s="6">
        <v>7.2666000000000004</v>
      </c>
      <c r="C9" s="7">
        <v>1</v>
      </c>
      <c r="D9" s="7">
        <v>1</v>
      </c>
      <c r="E9" s="8">
        <f t="shared" si="0"/>
        <v>7.2666000000000004</v>
      </c>
      <c r="F9" s="5" t="s">
        <v>16</v>
      </c>
      <c r="G9" s="9" t="s">
        <v>7</v>
      </c>
    </row>
    <row r="10" spans="1:11" x14ac:dyDescent="0.25">
      <c r="A10" s="5" t="s">
        <v>17</v>
      </c>
      <c r="B10" s="6">
        <v>6.95</v>
      </c>
      <c r="C10" s="7">
        <v>1</v>
      </c>
      <c r="D10" s="7">
        <v>1</v>
      </c>
      <c r="E10" s="8">
        <f t="shared" si="0"/>
        <v>6.95</v>
      </c>
      <c r="F10" s="5"/>
      <c r="G10" s="9" t="s">
        <v>7</v>
      </c>
    </row>
    <row r="11" spans="1:11" x14ac:dyDescent="0.25">
      <c r="A11" s="5" t="s">
        <v>18</v>
      </c>
      <c r="B11" s="6">
        <v>0.95</v>
      </c>
      <c r="C11" s="7">
        <v>1</v>
      </c>
      <c r="D11" s="7">
        <v>1</v>
      </c>
      <c r="E11" s="8">
        <f t="shared" si="0"/>
        <v>0.95</v>
      </c>
      <c r="F11" s="5"/>
      <c r="G11" s="9" t="s">
        <v>7</v>
      </c>
    </row>
    <row r="12" spans="1:11" x14ac:dyDescent="0.25">
      <c r="A12" s="5" t="s">
        <v>19</v>
      </c>
      <c r="B12" s="6">
        <v>6.8837999999999999</v>
      </c>
      <c r="C12" s="7">
        <v>80</v>
      </c>
      <c r="D12" s="7">
        <v>1</v>
      </c>
      <c r="E12" s="8">
        <f t="shared" si="0"/>
        <v>8.6047499999999999E-2</v>
      </c>
      <c r="F12" s="5"/>
      <c r="G12" s="9" t="s">
        <v>7</v>
      </c>
    </row>
    <row r="13" spans="1:11" x14ac:dyDescent="0.25">
      <c r="A13" s="5" t="s">
        <v>20</v>
      </c>
      <c r="B13" s="6">
        <v>6.8837999999999999</v>
      </c>
      <c r="C13" s="7">
        <v>80</v>
      </c>
      <c r="D13" s="7">
        <v>1</v>
      </c>
      <c r="E13" s="8">
        <f t="shared" si="0"/>
        <v>8.6047499999999999E-2</v>
      </c>
      <c r="F13" s="5"/>
      <c r="G13" s="9" t="s">
        <v>7</v>
      </c>
    </row>
    <row r="14" spans="1:11" x14ac:dyDescent="0.25">
      <c r="A14" s="10" t="s">
        <v>21</v>
      </c>
      <c r="B14" s="6"/>
      <c r="C14" s="7"/>
      <c r="D14" s="7"/>
      <c r="E14" s="8"/>
      <c r="F14" s="5"/>
      <c r="G14" s="7"/>
    </row>
    <row r="15" spans="1:11" x14ac:dyDescent="0.25">
      <c r="A15" s="5" t="s">
        <v>22</v>
      </c>
      <c r="B15" s="6">
        <v>19.766999999999999</v>
      </c>
      <c r="C15" s="7">
        <v>1000</v>
      </c>
      <c r="D15" s="7" t="s">
        <v>23</v>
      </c>
      <c r="E15" s="8"/>
      <c r="F15" s="5" t="s">
        <v>24</v>
      </c>
      <c r="G15" s="9" t="s">
        <v>7</v>
      </c>
    </row>
    <row r="16" spans="1:11" x14ac:dyDescent="0.25">
      <c r="A16" s="5" t="s">
        <v>25</v>
      </c>
      <c r="B16" s="6"/>
      <c r="C16" s="7">
        <v>9.65</v>
      </c>
      <c r="D16" s="7" t="s">
        <v>23</v>
      </c>
      <c r="E16" s="8">
        <f>C16/C$15*B$15</f>
        <v>0.19075155000000002</v>
      </c>
      <c r="F16" s="5"/>
      <c r="G16" s="7"/>
    </row>
    <row r="17" spans="1:12" x14ac:dyDescent="0.25">
      <c r="A17" s="5" t="s">
        <v>26</v>
      </c>
      <c r="B17" s="6"/>
      <c r="C17" s="7">
        <v>3.59</v>
      </c>
      <c r="D17" s="7" t="s">
        <v>23</v>
      </c>
      <c r="E17" s="8">
        <f>C17/C$15*B$15</f>
        <v>7.0963529999999997E-2</v>
      </c>
      <c r="F17" s="5"/>
      <c r="G17" s="7"/>
    </row>
    <row r="18" spans="1:12" x14ac:dyDescent="0.25">
      <c r="A18" s="5" t="s">
        <v>27</v>
      </c>
      <c r="B18" s="6"/>
      <c r="C18" s="7">
        <v>4.63</v>
      </c>
      <c r="D18" s="7" t="s">
        <v>23</v>
      </c>
      <c r="E18" s="8">
        <f>C18/C$15*B$15</f>
        <v>9.1521209999999992E-2</v>
      </c>
      <c r="F18" s="5"/>
      <c r="G18" s="7"/>
    </row>
    <row r="19" spans="1:12" x14ac:dyDescent="0.25">
      <c r="A19" s="5" t="s">
        <v>28</v>
      </c>
      <c r="B19" s="6"/>
      <c r="C19" s="7">
        <v>0.49</v>
      </c>
      <c r="D19" s="7" t="s">
        <v>23</v>
      </c>
      <c r="E19" s="8">
        <f t="shared" ref="E19" si="1">C19/C$15*B$15</f>
        <v>9.6858299999999994E-3</v>
      </c>
      <c r="F19" s="5"/>
      <c r="G19" s="7"/>
    </row>
    <row r="20" spans="1:12" x14ac:dyDescent="0.25">
      <c r="A20" s="5"/>
      <c r="B20" s="6"/>
      <c r="C20" s="7"/>
      <c r="D20" s="2" t="s">
        <v>29</v>
      </c>
      <c r="E20" s="11">
        <f>SUM(E3:E19)</f>
        <v>25.063057119999996</v>
      </c>
      <c r="F20" s="5"/>
      <c r="G20" s="7"/>
    </row>
    <row r="21" spans="1:12" x14ac:dyDescent="0.25">
      <c r="A21" s="5"/>
      <c r="B21" s="12"/>
      <c r="E21" s="12"/>
      <c r="F21" s="5"/>
      <c r="G21" s="13"/>
    </row>
    <row r="22" spans="1:12" x14ac:dyDescent="0.25">
      <c r="A22" s="10" t="s">
        <v>30</v>
      </c>
      <c r="B22" s="14" t="s">
        <v>2</v>
      </c>
      <c r="C22" s="2" t="s">
        <v>3</v>
      </c>
      <c r="D22" s="2" t="s">
        <v>4</v>
      </c>
      <c r="E22" s="11" t="s">
        <v>31</v>
      </c>
      <c r="F22" s="15" t="s">
        <v>6</v>
      </c>
      <c r="G22" s="2" t="s">
        <v>7</v>
      </c>
      <c r="H22" s="1"/>
      <c r="I22" s="1"/>
      <c r="J22" s="1"/>
      <c r="K22" s="1"/>
      <c r="L22" s="1"/>
    </row>
    <row r="23" spans="1:12" x14ac:dyDescent="0.25">
      <c r="A23" s="10" t="s">
        <v>1</v>
      </c>
      <c r="B23" s="6"/>
      <c r="C23" s="7"/>
      <c r="D23" s="7"/>
      <c r="E23" s="6"/>
      <c r="F23" s="5"/>
      <c r="G23" s="7"/>
    </row>
    <row r="24" spans="1:12" x14ac:dyDescent="0.25">
      <c r="A24" s="5" t="s">
        <v>32</v>
      </c>
      <c r="B24" s="6">
        <v>15.048000000000002</v>
      </c>
      <c r="C24" s="7">
        <v>50</v>
      </c>
      <c r="D24" s="7">
        <v>6</v>
      </c>
      <c r="E24" s="8">
        <f t="shared" ref="E24:E25" si="2">B24/C24*D24</f>
        <v>1.8057600000000003</v>
      </c>
      <c r="F24" s="5"/>
      <c r="G24" s="9" t="s">
        <v>7</v>
      </c>
    </row>
    <row r="25" spans="1:12" x14ac:dyDescent="0.25">
      <c r="A25" s="5" t="s">
        <v>33</v>
      </c>
      <c r="B25" s="6">
        <v>10.533600000000002</v>
      </c>
      <c r="C25" s="7">
        <v>50</v>
      </c>
      <c r="D25" s="7">
        <v>8</v>
      </c>
      <c r="E25" s="8">
        <f t="shared" si="2"/>
        <v>1.6853760000000002</v>
      </c>
      <c r="F25" s="5"/>
      <c r="G25" s="9" t="s">
        <v>7</v>
      </c>
    </row>
    <row r="26" spans="1:12" x14ac:dyDescent="0.25">
      <c r="A26" s="5" t="s">
        <v>34</v>
      </c>
      <c r="B26" s="6">
        <v>8.58</v>
      </c>
      <c r="C26" s="7">
        <v>100</v>
      </c>
      <c r="D26" s="7">
        <v>13</v>
      </c>
      <c r="E26" s="8">
        <f>B26/C26*D26</f>
        <v>1.1153999999999999</v>
      </c>
      <c r="F26" s="5"/>
      <c r="G26" s="9" t="s">
        <v>7</v>
      </c>
    </row>
    <row r="27" spans="1:12" x14ac:dyDescent="0.25">
      <c r="A27" s="5" t="s">
        <v>35</v>
      </c>
      <c r="B27" s="6">
        <v>2.9436</v>
      </c>
      <c r="C27" s="7">
        <v>50</v>
      </c>
      <c r="D27" s="7">
        <v>4</v>
      </c>
      <c r="E27" s="8">
        <f>B27/C27*D27</f>
        <v>0.235488</v>
      </c>
      <c r="F27" s="5" t="s">
        <v>36</v>
      </c>
      <c r="G27" s="9" t="s">
        <v>7</v>
      </c>
    </row>
    <row r="28" spans="1:12" x14ac:dyDescent="0.25">
      <c r="A28" s="5" t="s">
        <v>37</v>
      </c>
      <c r="B28" s="6">
        <v>19.470000000000002</v>
      </c>
      <c r="C28" s="7">
        <v>3</v>
      </c>
      <c r="D28" s="7">
        <v>1</v>
      </c>
      <c r="E28" s="8">
        <f>B28/C28*D28</f>
        <v>6.4900000000000011</v>
      </c>
      <c r="F28" s="5"/>
      <c r="G28" s="9" t="s">
        <v>7</v>
      </c>
    </row>
    <row r="29" spans="1:12" x14ac:dyDescent="0.25">
      <c r="A29" s="5" t="s">
        <v>38</v>
      </c>
      <c r="B29" s="6">
        <v>0.23430000000000001</v>
      </c>
      <c r="C29" s="7">
        <v>10</v>
      </c>
      <c r="D29" s="7">
        <v>1</v>
      </c>
      <c r="E29" s="8">
        <f>B29/C29*D29</f>
        <v>2.3429999999999999E-2</v>
      </c>
      <c r="F29" s="5"/>
      <c r="G29" s="9" t="s">
        <v>7</v>
      </c>
    </row>
    <row r="30" spans="1:12" x14ac:dyDescent="0.25">
      <c r="A30" s="5" t="s">
        <v>39</v>
      </c>
      <c r="B30" s="6"/>
      <c r="C30" s="7"/>
      <c r="D30" s="7"/>
      <c r="E30" s="8"/>
      <c r="F30" s="5" t="s">
        <v>40</v>
      </c>
      <c r="G30" s="7"/>
    </row>
    <row r="31" spans="1:12" x14ac:dyDescent="0.25">
      <c r="A31" s="10" t="s">
        <v>21</v>
      </c>
      <c r="B31" s="6"/>
      <c r="C31" s="7"/>
      <c r="D31" s="7"/>
      <c r="E31" s="8"/>
      <c r="F31" s="5"/>
      <c r="G31" s="7"/>
    </row>
    <row r="32" spans="1:12" x14ac:dyDescent="0.25">
      <c r="A32" s="5" t="s">
        <v>22</v>
      </c>
      <c r="B32" s="6">
        <v>19.766999999999999</v>
      </c>
      <c r="C32" s="7">
        <v>1000</v>
      </c>
      <c r="D32" s="7" t="s">
        <v>23</v>
      </c>
      <c r="E32" s="8"/>
      <c r="F32" s="5" t="s">
        <v>24</v>
      </c>
      <c r="G32" s="9" t="s">
        <v>7</v>
      </c>
    </row>
    <row r="33" spans="1:7" x14ac:dyDescent="0.25">
      <c r="A33" s="5" t="s">
        <v>41</v>
      </c>
      <c r="B33" s="7"/>
      <c r="C33" s="7">
        <v>24.25</v>
      </c>
      <c r="D33" s="7" t="s">
        <v>23</v>
      </c>
      <c r="E33" s="8">
        <f>C33/C$15*B$15</f>
        <v>0.47934975000000002</v>
      </c>
      <c r="F33" s="5"/>
      <c r="G33" s="7"/>
    </row>
    <row r="34" spans="1:7" x14ac:dyDescent="0.25">
      <c r="A34" s="5" t="s">
        <v>42</v>
      </c>
      <c r="B34" s="7"/>
      <c r="C34" s="7">
        <v>57.31</v>
      </c>
      <c r="D34" s="7" t="s">
        <v>23</v>
      </c>
      <c r="E34" s="8">
        <f>C34/C$15*B$15</f>
        <v>1.13284677</v>
      </c>
      <c r="F34" s="5"/>
      <c r="G34" s="7"/>
    </row>
    <row r="35" spans="1:7" x14ac:dyDescent="0.25">
      <c r="A35" s="5" t="s">
        <v>43</v>
      </c>
      <c r="B35" s="7"/>
      <c r="C35" s="7">
        <v>4.8499999999999996</v>
      </c>
      <c r="D35" s="7" t="s">
        <v>23</v>
      </c>
      <c r="E35" s="8">
        <f>C35/C$15*B$15</f>
        <v>9.5869949999999982E-2</v>
      </c>
      <c r="F35" s="16"/>
      <c r="G35" s="7"/>
    </row>
    <row r="36" spans="1:7" x14ac:dyDescent="0.25">
      <c r="A36" s="5" t="s">
        <v>44</v>
      </c>
      <c r="B36" s="7"/>
      <c r="C36" s="7">
        <v>4.1100000000000003</v>
      </c>
      <c r="D36" s="7" t="s">
        <v>23</v>
      </c>
      <c r="E36" s="8">
        <f>C36/C$15*B$15</f>
        <v>8.1242369999999994E-2</v>
      </c>
      <c r="F36" s="16"/>
      <c r="G36" s="7"/>
    </row>
    <row r="37" spans="1:7" x14ac:dyDescent="0.25">
      <c r="A37" s="5" t="s">
        <v>45</v>
      </c>
      <c r="B37" s="7"/>
      <c r="C37" s="7">
        <v>1.48</v>
      </c>
      <c r="D37" s="7" t="s">
        <v>23</v>
      </c>
      <c r="E37" s="8">
        <f>C37/C$15*B$15</f>
        <v>2.9255159999999999E-2</v>
      </c>
      <c r="F37" s="16" t="s">
        <v>46</v>
      </c>
      <c r="G37" s="7"/>
    </row>
    <row r="38" spans="1:7" x14ac:dyDescent="0.25">
      <c r="A38" s="7"/>
      <c r="B38" s="7"/>
      <c r="C38" s="7"/>
      <c r="D38" s="2" t="s">
        <v>29</v>
      </c>
      <c r="E38" s="11">
        <f>SUM(E24:E37)</f>
        <v>13.174018</v>
      </c>
      <c r="F38" s="16"/>
      <c r="G38" s="7"/>
    </row>
    <row r="39" spans="1:7" x14ac:dyDescent="0.25">
      <c r="A39" s="7"/>
      <c r="B39" s="7"/>
      <c r="C39" s="7"/>
      <c r="D39" s="7"/>
      <c r="E39" s="8"/>
      <c r="F39" s="16"/>
      <c r="G39" s="7"/>
    </row>
    <row r="40" spans="1:7" ht="21" x14ac:dyDescent="0.35">
      <c r="A40" s="7"/>
      <c r="B40" s="7"/>
      <c r="C40" s="7"/>
      <c r="D40" s="17" t="s">
        <v>47</v>
      </c>
      <c r="E40" s="18">
        <f>E38+E20</f>
        <v>38.23707512</v>
      </c>
      <c r="F40" s="16"/>
      <c r="G40" s="7"/>
    </row>
    <row r="43" spans="1:7" x14ac:dyDescent="0.25">
      <c r="A43" s="1" t="s">
        <v>48</v>
      </c>
    </row>
    <row r="44" spans="1:7" x14ac:dyDescent="0.25">
      <c r="A44" s="5" t="s">
        <v>49</v>
      </c>
      <c r="B44" s="6">
        <v>7.2666000000000004</v>
      </c>
      <c r="C44" s="7">
        <v>1</v>
      </c>
      <c r="D44" s="7">
        <v>1</v>
      </c>
      <c r="E44" s="8">
        <f t="shared" ref="E44:E46" si="3">B44/C44*D44</f>
        <v>7.2666000000000004</v>
      </c>
      <c r="F44" s="5" t="s">
        <v>50</v>
      </c>
      <c r="G44" s="9" t="s">
        <v>7</v>
      </c>
    </row>
    <row r="45" spans="1:7" x14ac:dyDescent="0.25">
      <c r="A45" s="5" t="s">
        <v>51</v>
      </c>
      <c r="B45" s="6">
        <v>7.2666000000000004</v>
      </c>
      <c r="C45" s="7">
        <v>1</v>
      </c>
      <c r="D45" s="7">
        <v>1</v>
      </c>
      <c r="E45" s="8">
        <f t="shared" si="3"/>
        <v>7.2666000000000004</v>
      </c>
      <c r="F45" s="5" t="s">
        <v>52</v>
      </c>
      <c r="G45" s="9" t="s">
        <v>7</v>
      </c>
    </row>
    <row r="46" spans="1:7" x14ac:dyDescent="0.25">
      <c r="A46" s="5" t="s">
        <v>53</v>
      </c>
      <c r="B46" s="6">
        <v>0.19139999999999999</v>
      </c>
      <c r="C46" s="7">
        <v>1</v>
      </c>
      <c r="D46" s="7">
        <v>1</v>
      </c>
      <c r="E46" s="8">
        <f t="shared" si="3"/>
        <v>0.19139999999999999</v>
      </c>
      <c r="F46" s="7"/>
      <c r="G46" s="9" t="s">
        <v>7</v>
      </c>
    </row>
    <row r="47" spans="1:7" x14ac:dyDescent="0.25">
      <c r="A47" s="5" t="s">
        <v>54</v>
      </c>
      <c r="B47" s="7"/>
      <c r="C47" s="7">
        <v>5.59</v>
      </c>
      <c r="D47" s="7" t="s">
        <v>23</v>
      </c>
      <c r="E47" s="8">
        <f>C47/C$15*B$15</f>
        <v>0.11049752999999998</v>
      </c>
      <c r="F47" s="7" t="s">
        <v>55</v>
      </c>
      <c r="G47" s="7"/>
    </row>
    <row r="48" spans="1:7" x14ac:dyDescent="0.25">
      <c r="A48" s="5" t="s">
        <v>56</v>
      </c>
      <c r="B48" s="7"/>
      <c r="C48" s="7">
        <v>0.15</v>
      </c>
      <c r="D48" s="7" t="s">
        <v>23</v>
      </c>
      <c r="E48" s="19">
        <f>C48/C$15*B$15</f>
        <v>2.9650499999999995E-3</v>
      </c>
      <c r="F48" s="7" t="s">
        <v>55</v>
      </c>
      <c r="G48" s="7"/>
    </row>
    <row r="49" spans="1:7" x14ac:dyDescent="0.25">
      <c r="A49" s="5" t="s">
        <v>56</v>
      </c>
      <c r="B49" s="7"/>
      <c r="C49" s="7">
        <v>0.15</v>
      </c>
      <c r="D49" s="7" t="s">
        <v>23</v>
      </c>
      <c r="E49" s="19">
        <f>C49/C$15*B$15</f>
        <v>2.9650499999999995E-3</v>
      </c>
      <c r="F49" s="7" t="s">
        <v>55</v>
      </c>
      <c r="G49" s="7"/>
    </row>
    <row r="50" spans="1:7" x14ac:dyDescent="0.25">
      <c r="A50" s="7" t="s">
        <v>57</v>
      </c>
      <c r="B50" s="7"/>
      <c r="C50" s="7">
        <v>4.45</v>
      </c>
      <c r="D50" s="7" t="s">
        <v>23</v>
      </c>
      <c r="E50" s="19">
        <f>C50/C$15*B$15</f>
        <v>8.796314999999999E-2</v>
      </c>
      <c r="F50" s="7" t="s">
        <v>55</v>
      </c>
      <c r="G50" s="7"/>
    </row>
    <row r="53" spans="1:7" x14ac:dyDescent="0.25">
      <c r="F53" s="2" t="s">
        <v>58</v>
      </c>
    </row>
    <row r="54" spans="1:7" x14ac:dyDescent="0.25">
      <c r="F54" s="7">
        <v>0.66</v>
      </c>
    </row>
  </sheetData>
  <hyperlinks>
    <hyperlink ref="G3" r:id="rId1" xr:uid="{9BF04598-3E50-4DBA-86B5-C6656C5060A7}"/>
    <hyperlink ref="G4" r:id="rId2" xr:uid="{7C7C4F7A-6792-4D8B-B00A-0BCE2010E54A}"/>
    <hyperlink ref="G5" r:id="rId3" xr:uid="{6B8A9EBC-DA0C-4241-8F44-F011A4138949}"/>
    <hyperlink ref="G6" r:id="rId4" xr:uid="{13D59CAD-A626-48F6-AB5A-235B5DA23765}"/>
    <hyperlink ref="G7" r:id="rId5" xr:uid="{D29CA4D4-B8C4-4670-9E9E-1076FB35508C}"/>
    <hyperlink ref="G8" r:id="rId6" xr:uid="{37289ADF-EB8A-44F2-AE86-B9D1F6B08F9E}"/>
    <hyperlink ref="G9" r:id="rId7" xr:uid="{C005AE5D-B24B-4B89-BA0C-D87F8D0540B7}"/>
    <hyperlink ref="G10" r:id="rId8" xr:uid="{B4330E81-D8AE-43BC-9D4F-7AC96342ADDE}"/>
    <hyperlink ref="G11" r:id="rId9" xr:uid="{BCC743CB-0A23-4C14-AC84-C93CFE228B23}"/>
    <hyperlink ref="G12" r:id="rId10" xr:uid="{994B6908-B68A-4EE0-9A0E-431FBB26DB5C}"/>
    <hyperlink ref="G13" r:id="rId11" xr:uid="{F98E75EE-3EA3-4086-BA07-47F31D13BCF5}"/>
    <hyperlink ref="G15" r:id="rId12" xr:uid="{B3945AF0-9383-408E-81A5-8A9EDF54AC18}"/>
    <hyperlink ref="G24" r:id="rId13" xr:uid="{5AAAC068-B7EC-4B11-93A3-B6BAFDDD073A}"/>
    <hyperlink ref="G25" r:id="rId14" xr:uid="{5A95EAC0-0DDE-49E3-A418-13F2097DBB60}"/>
    <hyperlink ref="G26" r:id="rId15" xr:uid="{E2FED05E-6654-4131-AC32-526F34F9C2E9}"/>
    <hyperlink ref="G27" r:id="rId16" xr:uid="{F8E3B6CF-0E18-4C83-859B-3E0E544E702A}"/>
    <hyperlink ref="G28" r:id="rId17" xr:uid="{8603F0BD-A097-41D9-B8C4-7E452F8D020C}"/>
    <hyperlink ref="G29" r:id="rId18" xr:uid="{BC31DA18-6C2A-430F-9C39-044795EFCBA8}"/>
    <hyperlink ref="G32" r:id="rId19" xr:uid="{99D85B5A-AE26-459B-B1FA-5D8C9C82E80C}"/>
    <hyperlink ref="G45" r:id="rId20" xr:uid="{63EE80FD-E916-4991-BAD2-68D9100AA356}"/>
    <hyperlink ref="G44" r:id="rId21" xr:uid="{0DCC6AA2-920F-46C9-9963-52E36309E218}"/>
    <hyperlink ref="G46" r:id="rId22" xr:uid="{001B9951-6317-469E-80DD-3183A12818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Supp Info- 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Anderson</dc:creator>
  <cp:lastModifiedBy>Will Anderson</cp:lastModifiedBy>
  <dcterms:created xsi:type="dcterms:W3CDTF">2024-11-28T00:28:05Z</dcterms:created>
  <dcterms:modified xsi:type="dcterms:W3CDTF">2024-11-28T00:28:31Z</dcterms:modified>
</cp:coreProperties>
</file>