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hj.sharepoint.com/sites/msteams_edd30d/Shared Documents/(주)한수코퍼레이션/원천세/2025년/"/>
    </mc:Choice>
  </mc:AlternateContent>
  <xr:revisionPtr revIDLastSave="1590" documentId="8_{A0168764-C02B-480D-A0DD-9047D1CBF4D7}" xr6:coauthVersionLast="47" xr6:coauthVersionMax="47" xr10:uidLastSave="{C10A21B6-DA5B-443C-A887-93EFAC6B2D1B}"/>
  <bookViews>
    <workbookView xWindow="19695" yWindow="975" windowWidth="16275" windowHeight="14070" activeTab="2" xr2:uid="{1096A782-F295-4FA6-8904-F9A5E3CB6E4B}"/>
  </bookViews>
  <sheets>
    <sheet name="급여업로드양식" sheetId="1" r:id="rId1"/>
    <sheet name="4대보험" sheetId="2" r:id="rId2"/>
    <sheet name="데이터베이스" sheetId="4" r:id="rId3"/>
    <sheet name="필터" sheetId="6" r:id="rId4"/>
    <sheet name="Sheet1" sheetId="7" state="hidden" r:id="rId5"/>
  </sheets>
  <definedNames>
    <definedName name="FromArray_1">_xlfn.ANCHORARRAY(필터!$A$1)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4" i="1" l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F9" i="4"/>
  <c r="F4" i="4"/>
  <c r="AC3" i="4"/>
  <c r="AD3" i="4" s="1"/>
  <c r="G3" i="4"/>
  <c r="E5" i="4"/>
  <c r="E2" i="4"/>
  <c r="E7" i="4"/>
  <c r="F8" i="4"/>
  <c r="G16" i="4"/>
  <c r="G19" i="4"/>
  <c r="AC15" i="4"/>
  <c r="U15" i="4" s="1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E94" i="1"/>
  <c r="F94" i="1"/>
  <c r="G94" i="1"/>
  <c r="H94" i="1"/>
  <c r="I94" i="1"/>
  <c r="J94" i="1"/>
  <c r="E95" i="1"/>
  <c r="F95" i="1"/>
  <c r="G95" i="1"/>
  <c r="H95" i="1"/>
  <c r="I95" i="1"/>
  <c r="J95" i="1"/>
  <c r="E96" i="1"/>
  <c r="F96" i="1"/>
  <c r="G96" i="1"/>
  <c r="H96" i="1"/>
  <c r="I96" i="1"/>
  <c r="J96" i="1"/>
  <c r="E97" i="1"/>
  <c r="F97" i="1"/>
  <c r="G97" i="1"/>
  <c r="H97" i="1"/>
  <c r="I97" i="1"/>
  <c r="J97" i="1"/>
  <c r="E98" i="1"/>
  <c r="F98" i="1"/>
  <c r="G98" i="1"/>
  <c r="H98" i="1"/>
  <c r="I98" i="1"/>
  <c r="J98" i="1"/>
  <c r="E99" i="1"/>
  <c r="F99" i="1"/>
  <c r="G99" i="1"/>
  <c r="H99" i="1"/>
  <c r="I99" i="1"/>
  <c r="J99" i="1"/>
  <c r="E100" i="1"/>
  <c r="F100" i="1"/>
  <c r="G100" i="1"/>
  <c r="H100" i="1"/>
  <c r="I100" i="1"/>
  <c r="J100" i="1"/>
  <c r="E101" i="1"/>
  <c r="F101" i="1"/>
  <c r="G101" i="1"/>
  <c r="H101" i="1"/>
  <c r="I101" i="1"/>
  <c r="J101" i="1"/>
  <c r="E102" i="1"/>
  <c r="F102" i="1"/>
  <c r="G102" i="1"/>
  <c r="H102" i="1"/>
  <c r="I102" i="1"/>
  <c r="J102" i="1"/>
  <c r="E103" i="1"/>
  <c r="F103" i="1"/>
  <c r="G103" i="1"/>
  <c r="H103" i="1"/>
  <c r="I103" i="1"/>
  <c r="J103" i="1"/>
  <c r="E104" i="1"/>
  <c r="F104" i="1"/>
  <c r="G104" i="1"/>
  <c r="H104" i="1"/>
  <c r="I104" i="1"/>
  <c r="J104" i="1"/>
  <c r="E105" i="1"/>
  <c r="F105" i="1"/>
  <c r="G105" i="1"/>
  <c r="H105" i="1"/>
  <c r="I105" i="1"/>
  <c r="J105" i="1"/>
  <c r="E106" i="1"/>
  <c r="F106" i="1"/>
  <c r="G106" i="1"/>
  <c r="H106" i="1"/>
  <c r="I106" i="1"/>
  <c r="J106" i="1"/>
  <c r="E107" i="1"/>
  <c r="F107" i="1"/>
  <c r="G107" i="1"/>
  <c r="H107" i="1"/>
  <c r="I107" i="1"/>
  <c r="J107" i="1"/>
  <c r="E108" i="1"/>
  <c r="F108" i="1"/>
  <c r="G108" i="1"/>
  <c r="H108" i="1"/>
  <c r="I108" i="1"/>
  <c r="J108" i="1"/>
  <c r="E109" i="1"/>
  <c r="F109" i="1"/>
  <c r="G109" i="1"/>
  <c r="H109" i="1"/>
  <c r="I109" i="1"/>
  <c r="J109" i="1"/>
  <c r="E110" i="1"/>
  <c r="F110" i="1"/>
  <c r="G110" i="1"/>
  <c r="H110" i="1"/>
  <c r="I110" i="1"/>
  <c r="J110" i="1"/>
  <c r="E111" i="1"/>
  <c r="F111" i="1"/>
  <c r="G111" i="1"/>
  <c r="H111" i="1"/>
  <c r="I111" i="1"/>
  <c r="J111" i="1"/>
  <c r="E112" i="1"/>
  <c r="F112" i="1"/>
  <c r="G112" i="1"/>
  <c r="H112" i="1"/>
  <c r="I112" i="1"/>
  <c r="J112" i="1"/>
  <c r="E113" i="1"/>
  <c r="F113" i="1"/>
  <c r="G113" i="1"/>
  <c r="H113" i="1"/>
  <c r="I113" i="1"/>
  <c r="J113" i="1"/>
  <c r="E114" i="1"/>
  <c r="F114" i="1"/>
  <c r="G114" i="1"/>
  <c r="H114" i="1"/>
  <c r="I114" i="1"/>
  <c r="J11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W4" i="4"/>
  <c r="W5" i="4"/>
  <c r="W8" i="4"/>
  <c r="W9" i="4"/>
  <c r="W12" i="4"/>
  <c r="W14" i="4"/>
  <c r="W16" i="4"/>
  <c r="W17" i="4"/>
  <c r="W18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2" i="4"/>
  <c r="AC7" i="4"/>
  <c r="AD7" i="4" s="1"/>
  <c r="G50" i="4"/>
  <c r="G61" i="4"/>
  <c r="G72" i="4"/>
  <c r="G77" i="4"/>
  <c r="G82" i="4"/>
  <c r="G92" i="4"/>
  <c r="G96" i="4"/>
  <c r="G100" i="4"/>
  <c r="G108" i="4"/>
  <c r="G112" i="4"/>
  <c r="G116" i="4"/>
  <c r="G124" i="4"/>
  <c r="G128" i="4"/>
  <c r="G132" i="4"/>
  <c r="H3" i="1"/>
  <c r="I3" i="1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O2" i="7"/>
  <c r="M2" i="7"/>
  <c r="K2" i="7"/>
  <c r="I2" i="7"/>
  <c r="G2" i="7"/>
  <c r="E2" i="7"/>
  <c r="C2" i="7"/>
  <c r="A2" i="7"/>
  <c r="G59" i="4"/>
  <c r="G60" i="4"/>
  <c r="G62" i="4"/>
  <c r="G63" i="4"/>
  <c r="G64" i="4"/>
  <c r="G65" i="4"/>
  <c r="G66" i="4"/>
  <c r="G67" i="4"/>
  <c r="G68" i="4"/>
  <c r="G69" i="4"/>
  <c r="G70" i="4"/>
  <c r="G71" i="4"/>
  <c r="G73" i="4"/>
  <c r="G74" i="4"/>
  <c r="G75" i="4"/>
  <c r="G76" i="4"/>
  <c r="G78" i="4"/>
  <c r="G79" i="4"/>
  <c r="G80" i="4"/>
  <c r="G81" i="4"/>
  <c r="G83" i="4"/>
  <c r="G84" i="4"/>
  <c r="G85" i="4"/>
  <c r="G86" i="4"/>
  <c r="G87" i="4"/>
  <c r="G88" i="4"/>
  <c r="G89" i="4"/>
  <c r="G90" i="4"/>
  <c r="G91" i="4"/>
  <c r="G93" i="4"/>
  <c r="G94" i="4"/>
  <c r="G95" i="4"/>
  <c r="G97" i="4"/>
  <c r="G98" i="4"/>
  <c r="G99" i="4"/>
  <c r="G101" i="4"/>
  <c r="G102" i="4"/>
  <c r="G103" i="4"/>
  <c r="G104" i="4"/>
  <c r="G105" i="4"/>
  <c r="G106" i="4"/>
  <c r="G107" i="4"/>
  <c r="G109" i="4"/>
  <c r="G110" i="4"/>
  <c r="G111" i="4"/>
  <c r="G113" i="4"/>
  <c r="G114" i="4"/>
  <c r="G115" i="4"/>
  <c r="G117" i="4"/>
  <c r="G118" i="4"/>
  <c r="G119" i="4"/>
  <c r="G120" i="4"/>
  <c r="G121" i="4"/>
  <c r="G122" i="4"/>
  <c r="G123" i="4"/>
  <c r="G125" i="4"/>
  <c r="G126" i="4"/>
  <c r="G127" i="4"/>
  <c r="G129" i="4"/>
  <c r="G130" i="4"/>
  <c r="G131" i="4"/>
  <c r="G133" i="4"/>
  <c r="G134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D73" i="4" s="1"/>
  <c r="AC74" i="4"/>
  <c r="AC75" i="4"/>
  <c r="AC76" i="4"/>
  <c r="AC77" i="4"/>
  <c r="AD77" i="4" s="1"/>
  <c r="AC78" i="4"/>
  <c r="AC79" i="4"/>
  <c r="AC80" i="4"/>
  <c r="AC81" i="4"/>
  <c r="AD81" i="4" s="1"/>
  <c r="AC82" i="4"/>
  <c r="AC83" i="4"/>
  <c r="AC84" i="4"/>
  <c r="AC85" i="4"/>
  <c r="AC86" i="4"/>
  <c r="AD86" i="4" s="1"/>
  <c r="AC87" i="4"/>
  <c r="AC88" i="4"/>
  <c r="AC89" i="4"/>
  <c r="AC90" i="4"/>
  <c r="AD90" i="4" s="1"/>
  <c r="AC91" i="4"/>
  <c r="AC92" i="4"/>
  <c r="AC93" i="4"/>
  <c r="AD93" i="4" s="1"/>
  <c r="AC94" i="4"/>
  <c r="AC95" i="4"/>
  <c r="AC96" i="4"/>
  <c r="U96" i="4" s="1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1" i="4"/>
  <c r="G52" i="4"/>
  <c r="G53" i="4"/>
  <c r="G54" i="4"/>
  <c r="G55" i="4"/>
  <c r="G56" i="4"/>
  <c r="G57" i="4"/>
  <c r="G58" i="4"/>
  <c r="J3" i="1"/>
  <c r="G3" i="1"/>
  <c r="F3" i="1"/>
  <c r="U3" i="4" l="1"/>
  <c r="W3" i="4"/>
  <c r="AE3" i="4"/>
  <c r="Z3" i="4"/>
  <c r="V3" i="4"/>
  <c r="Y3" i="4"/>
  <c r="T3" i="4"/>
  <c r="X3" i="4"/>
  <c r="AD15" i="4"/>
  <c r="W15" i="4"/>
  <c r="T15" i="4"/>
  <c r="W7" i="4"/>
  <c r="U7" i="4"/>
  <c r="AE7" i="4"/>
  <c r="Z7" i="4"/>
  <c r="V7" i="4"/>
  <c r="Y7" i="4"/>
  <c r="T7" i="4"/>
  <c r="X7" i="4"/>
  <c r="AB131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133" i="4"/>
  <c r="AB129" i="4"/>
  <c r="AB125" i="4"/>
  <c r="AB121" i="4"/>
  <c r="AB117" i="4"/>
  <c r="AB113" i="4"/>
  <c r="AB109" i="4"/>
  <c r="AB105" i="4"/>
  <c r="AB101" i="4"/>
  <c r="AB97" i="4"/>
  <c r="AB93" i="4"/>
  <c r="AB89" i="4"/>
  <c r="AB85" i="4"/>
  <c r="AB81" i="4"/>
  <c r="AB77" i="4"/>
  <c r="AB73" i="4"/>
  <c r="AB69" i="4"/>
  <c r="AB65" i="4"/>
  <c r="AB61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127" i="4"/>
  <c r="AB123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X93" i="4"/>
  <c r="X81" i="4"/>
  <c r="X77" i="4"/>
  <c r="X73" i="4"/>
  <c r="X90" i="4"/>
  <c r="X86" i="4"/>
  <c r="Y86" i="4"/>
  <c r="Z86" i="4"/>
  <c r="Y90" i="4"/>
  <c r="Z90" i="4"/>
  <c r="Y93" i="4"/>
  <c r="Z93" i="4"/>
  <c r="Y81" i="4"/>
  <c r="Z81" i="4"/>
  <c r="Y77" i="4"/>
  <c r="Z77" i="4"/>
  <c r="Y73" i="4"/>
  <c r="Z73" i="4"/>
  <c r="AD133" i="4"/>
  <c r="X133" i="4" s="1"/>
  <c r="U125" i="4"/>
  <c r="AD79" i="4"/>
  <c r="X79" i="4" s="1"/>
  <c r="AD116" i="4"/>
  <c r="X116" i="4" s="1"/>
  <c r="U124" i="4"/>
  <c r="AD125" i="4"/>
  <c r="X125" i="4" s="1"/>
  <c r="AD124" i="4"/>
  <c r="X124" i="4" s="1"/>
  <c r="AD123" i="4"/>
  <c r="X123" i="4" s="1"/>
  <c r="AD97" i="4"/>
  <c r="X97" i="4" s="1"/>
  <c r="AD74" i="4"/>
  <c r="X74" i="4" s="1"/>
  <c r="AD117" i="4"/>
  <c r="X117" i="4" s="1"/>
  <c r="AD95" i="4"/>
  <c r="X95" i="4" s="1"/>
  <c r="AD78" i="4"/>
  <c r="X78" i="4" s="1"/>
  <c r="U74" i="4"/>
  <c r="AD131" i="4"/>
  <c r="X131" i="4" s="1"/>
  <c r="AD113" i="4"/>
  <c r="X113" i="4" s="1"/>
  <c r="U66" i="4"/>
  <c r="U104" i="4"/>
  <c r="U101" i="4"/>
  <c r="U100" i="4"/>
  <c r="U87" i="4"/>
  <c r="U129" i="4"/>
  <c r="AD132" i="4"/>
  <c r="X132" i="4" s="1"/>
  <c r="AD129" i="4"/>
  <c r="X129" i="4" s="1"/>
  <c r="AD104" i="4"/>
  <c r="X104" i="4" s="1"/>
  <c r="AD101" i="4"/>
  <c r="X101" i="4" s="1"/>
  <c r="AD100" i="4"/>
  <c r="X100" i="4" s="1"/>
  <c r="AD99" i="4"/>
  <c r="X99" i="4" s="1"/>
  <c r="U97" i="4"/>
  <c r="AD87" i="4"/>
  <c r="X87" i="4" s="1"/>
  <c r="AD61" i="4"/>
  <c r="X61" i="4" s="1"/>
  <c r="U108" i="4"/>
  <c r="U83" i="4"/>
  <c r="U81" i="4"/>
  <c r="AD69" i="4"/>
  <c r="X69" i="4" s="1"/>
  <c r="U65" i="4"/>
  <c r="U112" i="4"/>
  <c r="U109" i="4"/>
  <c r="U105" i="4"/>
  <c r="U133" i="4"/>
  <c r="U132" i="4"/>
  <c r="AD112" i="4"/>
  <c r="X112" i="4" s="1"/>
  <c r="AD109" i="4"/>
  <c r="X109" i="4" s="1"/>
  <c r="AD108" i="4"/>
  <c r="X108" i="4" s="1"/>
  <c r="AD105" i="4"/>
  <c r="X105" i="4" s="1"/>
  <c r="AD83" i="4"/>
  <c r="X83" i="4" s="1"/>
  <c r="AD82" i="4"/>
  <c r="X82" i="4" s="1"/>
  <c r="U82" i="4"/>
  <c r="AD70" i="4"/>
  <c r="X70" i="4" s="1"/>
  <c r="AD66" i="4"/>
  <c r="X66" i="4" s="1"/>
  <c r="AD65" i="4"/>
  <c r="X65" i="4" s="1"/>
  <c r="U91" i="4"/>
  <c r="U121" i="4"/>
  <c r="AD128" i="4"/>
  <c r="X128" i="4" s="1"/>
  <c r="U128" i="4"/>
  <c r="AD121" i="4"/>
  <c r="X121" i="4" s="1"/>
  <c r="AD120" i="4"/>
  <c r="X120" i="4" s="1"/>
  <c r="U120" i="4"/>
  <c r="U117" i="4"/>
  <c r="U116" i="4"/>
  <c r="U113" i="4"/>
  <c r="AE101" i="4"/>
  <c r="AD96" i="4"/>
  <c r="X96" i="4" s="1"/>
  <c r="U95" i="4"/>
  <c r="AD91" i="4"/>
  <c r="X91" i="4" s="1"/>
  <c r="AD85" i="4"/>
  <c r="X85" i="4" s="1"/>
  <c r="U85" i="4"/>
  <c r="U79" i="4"/>
  <c r="U78" i="4"/>
  <c r="U70" i="4"/>
  <c r="U69" i="4"/>
  <c r="U61" i="4"/>
  <c r="V86" i="4"/>
  <c r="AE86" i="4"/>
  <c r="V90" i="4"/>
  <c r="AE90" i="4"/>
  <c r="U86" i="4"/>
  <c r="AD115" i="4"/>
  <c r="X115" i="4" s="1"/>
  <c r="AD107" i="4"/>
  <c r="X107" i="4" s="1"/>
  <c r="AD71" i="4"/>
  <c r="X71" i="4" s="1"/>
  <c r="U71" i="4"/>
  <c r="U90" i="4"/>
  <c r="AD127" i="4"/>
  <c r="X127" i="4" s="1"/>
  <c r="AD119" i="4"/>
  <c r="X119" i="4" s="1"/>
  <c r="AD111" i="4"/>
  <c r="X111" i="4" s="1"/>
  <c r="AD103" i="4"/>
  <c r="X103" i="4" s="1"/>
  <c r="U77" i="4"/>
  <c r="AD75" i="4"/>
  <c r="X75" i="4" s="1"/>
  <c r="U75" i="4"/>
  <c r="AD62" i="4"/>
  <c r="X62" i="4" s="1"/>
  <c r="U62" i="4"/>
  <c r="U130" i="4"/>
  <c r="AD130" i="4"/>
  <c r="X130" i="4" s="1"/>
  <c r="U102" i="4"/>
  <c r="AD102" i="4"/>
  <c r="X102" i="4" s="1"/>
  <c r="U98" i="4"/>
  <c r="AD98" i="4"/>
  <c r="X98" i="4" s="1"/>
  <c r="AD94" i="4"/>
  <c r="X94" i="4" s="1"/>
  <c r="U94" i="4"/>
  <c r="U88" i="4"/>
  <c r="AD88" i="4"/>
  <c r="X88" i="4" s="1"/>
  <c r="U92" i="4"/>
  <c r="AD92" i="4"/>
  <c r="X92" i="4" s="1"/>
  <c r="U131" i="4"/>
  <c r="U127" i="4"/>
  <c r="U123" i="4"/>
  <c r="U119" i="4"/>
  <c r="U115" i="4"/>
  <c r="U111" i="4"/>
  <c r="U107" i="4"/>
  <c r="U103" i="4"/>
  <c r="U99" i="4"/>
  <c r="V81" i="4"/>
  <c r="AE81" i="4"/>
  <c r="U134" i="4"/>
  <c r="AD134" i="4"/>
  <c r="X134" i="4" s="1"/>
  <c r="U126" i="4"/>
  <c r="AD126" i="4"/>
  <c r="X126" i="4" s="1"/>
  <c r="U122" i="4"/>
  <c r="AD122" i="4"/>
  <c r="X122" i="4" s="1"/>
  <c r="U118" i="4"/>
  <c r="AD118" i="4"/>
  <c r="X118" i="4" s="1"/>
  <c r="U114" i="4"/>
  <c r="AD114" i="4"/>
  <c r="X114" i="4" s="1"/>
  <c r="U110" i="4"/>
  <c r="AD110" i="4"/>
  <c r="X110" i="4" s="1"/>
  <c r="U106" i="4"/>
  <c r="AD106" i="4"/>
  <c r="X106" i="4" s="1"/>
  <c r="V93" i="4"/>
  <c r="AE93" i="4"/>
  <c r="AD89" i="4"/>
  <c r="X89" i="4" s="1"/>
  <c r="V73" i="4"/>
  <c r="AE73" i="4"/>
  <c r="U93" i="4"/>
  <c r="V77" i="4"/>
  <c r="AE77" i="4"/>
  <c r="U89" i="4"/>
  <c r="U73" i="4"/>
  <c r="U76" i="4"/>
  <c r="AD76" i="4"/>
  <c r="X76" i="4" s="1"/>
  <c r="U72" i="4"/>
  <c r="AD72" i="4"/>
  <c r="X72" i="4" s="1"/>
  <c r="U64" i="4"/>
  <c r="AD64" i="4"/>
  <c r="X64" i="4" s="1"/>
  <c r="U60" i="4"/>
  <c r="AD60" i="4"/>
  <c r="X60" i="4" s="1"/>
  <c r="U80" i="4"/>
  <c r="AD80" i="4"/>
  <c r="X80" i="4" s="1"/>
  <c r="U84" i="4"/>
  <c r="AD84" i="4"/>
  <c r="X84" i="4" s="1"/>
  <c r="U68" i="4"/>
  <c r="AD68" i="4"/>
  <c r="X68" i="4" s="1"/>
  <c r="AD67" i="4"/>
  <c r="X67" i="4" s="1"/>
  <c r="U67" i="4"/>
  <c r="AD63" i="4"/>
  <c r="X63" i="4" s="1"/>
  <c r="U63" i="4"/>
  <c r="AD59" i="4"/>
  <c r="X59" i="4" s="1"/>
  <c r="U59" i="4"/>
  <c r="AC4" i="4"/>
  <c r="AC5" i="4"/>
  <c r="AC6" i="4"/>
  <c r="W6" i="4" s="1"/>
  <c r="AC8" i="4"/>
  <c r="AC9" i="4"/>
  <c r="AC10" i="4"/>
  <c r="AC11" i="4"/>
  <c r="AC12" i="4"/>
  <c r="T12" i="4" s="1"/>
  <c r="AC13" i="4"/>
  <c r="AC14" i="4"/>
  <c r="T14" i="4" s="1"/>
  <c r="AC16" i="4"/>
  <c r="T16" i="4" s="1"/>
  <c r="AC17" i="4"/>
  <c r="T17" i="4" s="1"/>
  <c r="AC18" i="4"/>
  <c r="T18" i="4" s="1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2" i="4"/>
  <c r="AA3" i="4" l="1"/>
  <c r="AB3" i="4"/>
  <c r="Y15" i="4"/>
  <c r="AE15" i="4"/>
  <c r="V15" i="4"/>
  <c r="Z15" i="4"/>
  <c r="X15" i="4"/>
  <c r="V112" i="4"/>
  <c r="T13" i="4"/>
  <c r="W13" i="4"/>
  <c r="W20" i="4"/>
  <c r="T20" i="4"/>
  <c r="W11" i="4"/>
  <c r="T11" i="4"/>
  <c r="T19" i="4"/>
  <c r="W19" i="4"/>
  <c r="T10" i="4"/>
  <c r="W10" i="4"/>
  <c r="AA86" i="4"/>
  <c r="AB7" i="4"/>
  <c r="AA73" i="4"/>
  <c r="AA77" i="4"/>
  <c r="AA7" i="4"/>
  <c r="AA93" i="4"/>
  <c r="AA90" i="4"/>
  <c r="AA81" i="4"/>
  <c r="T9" i="4"/>
  <c r="T8" i="4"/>
  <c r="T6" i="4"/>
  <c r="T4" i="4"/>
  <c r="T2" i="4"/>
  <c r="T5" i="4"/>
  <c r="Y106" i="4"/>
  <c r="Z106" i="4"/>
  <c r="Y122" i="4"/>
  <c r="Z122" i="4"/>
  <c r="Y119" i="4"/>
  <c r="Z119" i="4"/>
  <c r="Y121" i="4"/>
  <c r="Z121" i="4"/>
  <c r="Y108" i="4"/>
  <c r="Z108" i="4"/>
  <c r="Y99" i="4"/>
  <c r="Z99" i="4"/>
  <c r="Y95" i="4"/>
  <c r="Z95" i="4"/>
  <c r="Y123" i="4"/>
  <c r="Z123" i="4"/>
  <c r="Y84" i="4"/>
  <c r="Z84" i="4"/>
  <c r="Y60" i="4"/>
  <c r="Z60" i="4"/>
  <c r="Y72" i="4"/>
  <c r="Z72" i="4"/>
  <c r="Y89" i="4"/>
  <c r="Z89" i="4"/>
  <c r="Y92" i="4"/>
  <c r="Z92" i="4"/>
  <c r="Y102" i="4"/>
  <c r="Z102" i="4"/>
  <c r="Y127" i="4"/>
  <c r="Z127" i="4"/>
  <c r="Y107" i="4"/>
  <c r="Z107" i="4"/>
  <c r="Y96" i="4"/>
  <c r="Z96" i="4"/>
  <c r="V65" i="4"/>
  <c r="Y65" i="4"/>
  <c r="Z65" i="4"/>
  <c r="V82" i="4"/>
  <c r="Y82" i="4"/>
  <c r="Z82" i="4"/>
  <c r="Y109" i="4"/>
  <c r="Z109" i="4"/>
  <c r="Y69" i="4"/>
  <c r="Z69" i="4"/>
  <c r="V61" i="4"/>
  <c r="Y61" i="4"/>
  <c r="Z61" i="4"/>
  <c r="Y100" i="4"/>
  <c r="Z100" i="4"/>
  <c r="Y132" i="4"/>
  <c r="Z132" i="4"/>
  <c r="Y131" i="4"/>
  <c r="Z131" i="4"/>
  <c r="Y117" i="4"/>
  <c r="Z117" i="4"/>
  <c r="Y124" i="4"/>
  <c r="Z124" i="4"/>
  <c r="Y79" i="4"/>
  <c r="Z79" i="4"/>
  <c r="Y63" i="4"/>
  <c r="Z63" i="4"/>
  <c r="Y114" i="4"/>
  <c r="Z114" i="4"/>
  <c r="Y134" i="4"/>
  <c r="Z134" i="4"/>
  <c r="Y75" i="4"/>
  <c r="Z75" i="4"/>
  <c r="Y71" i="4"/>
  <c r="Z71" i="4"/>
  <c r="Y129" i="4"/>
  <c r="Z129" i="4"/>
  <c r="Y113" i="4"/>
  <c r="Z113" i="4"/>
  <c r="Y116" i="4"/>
  <c r="Z116" i="4"/>
  <c r="Y59" i="4"/>
  <c r="Z59" i="4"/>
  <c r="Y67" i="4"/>
  <c r="Z67" i="4"/>
  <c r="Y110" i="4"/>
  <c r="Z110" i="4"/>
  <c r="Y118" i="4"/>
  <c r="Z118" i="4"/>
  <c r="Y126" i="4"/>
  <c r="Z126" i="4"/>
  <c r="Y94" i="4"/>
  <c r="Z94" i="4"/>
  <c r="Y62" i="4"/>
  <c r="Z62" i="4"/>
  <c r="Y103" i="4"/>
  <c r="Z103" i="4"/>
  <c r="Y115" i="4"/>
  <c r="Z115" i="4"/>
  <c r="Y85" i="4"/>
  <c r="Z85" i="4"/>
  <c r="V128" i="4"/>
  <c r="Y128" i="4"/>
  <c r="Z128" i="4"/>
  <c r="Y66" i="4"/>
  <c r="Z66" i="4"/>
  <c r="Y83" i="4"/>
  <c r="Z83" i="4"/>
  <c r="Y112" i="4"/>
  <c r="Z112" i="4"/>
  <c r="V87" i="4"/>
  <c r="Y87" i="4"/>
  <c r="Z87" i="4"/>
  <c r="Y101" i="4"/>
  <c r="Z101" i="4"/>
  <c r="V74" i="4"/>
  <c r="Y74" i="4"/>
  <c r="Z74" i="4"/>
  <c r="Y125" i="4"/>
  <c r="Z125" i="4"/>
  <c r="Y68" i="4"/>
  <c r="Z68" i="4"/>
  <c r="Y80" i="4"/>
  <c r="Z80" i="4"/>
  <c r="Y64" i="4"/>
  <c r="Z64" i="4"/>
  <c r="Y76" i="4"/>
  <c r="Z76" i="4"/>
  <c r="Y88" i="4"/>
  <c r="Z88" i="4"/>
  <c r="Y98" i="4"/>
  <c r="Z98" i="4"/>
  <c r="Y130" i="4"/>
  <c r="Z130" i="4"/>
  <c r="Y111" i="4"/>
  <c r="Z111" i="4"/>
  <c r="V91" i="4"/>
  <c r="Y91" i="4"/>
  <c r="Z91" i="4"/>
  <c r="AE120" i="4"/>
  <c r="Y120" i="4"/>
  <c r="Z120" i="4"/>
  <c r="Y70" i="4"/>
  <c r="Z70" i="4"/>
  <c r="Y105" i="4"/>
  <c r="Z105" i="4"/>
  <c r="Y104" i="4"/>
  <c r="Z104" i="4"/>
  <c r="V78" i="4"/>
  <c r="Y78" i="4"/>
  <c r="Z78" i="4"/>
  <c r="Y97" i="4"/>
  <c r="Z97" i="4"/>
  <c r="Y133" i="4"/>
  <c r="Z133" i="4"/>
  <c r="AE87" i="4"/>
  <c r="AE83" i="4"/>
  <c r="AE74" i="4"/>
  <c r="V101" i="4"/>
  <c r="V85" i="4"/>
  <c r="AE124" i="4"/>
  <c r="V96" i="4"/>
  <c r="V133" i="4"/>
  <c r="AE85" i="4"/>
  <c r="AE78" i="4"/>
  <c r="V105" i="4"/>
  <c r="AE133" i="4"/>
  <c r="AE100" i="4"/>
  <c r="V124" i="4"/>
  <c r="V69" i="4"/>
  <c r="V79" i="4"/>
  <c r="V103" i="4"/>
  <c r="V100" i="4"/>
  <c r="V131" i="4"/>
  <c r="AE79" i="4"/>
  <c r="AE69" i="4"/>
  <c r="AE61" i="4"/>
  <c r="V132" i="4"/>
  <c r="V99" i="4"/>
  <c r="V95" i="4"/>
  <c r="AE111" i="4"/>
  <c r="AE116" i="4"/>
  <c r="V129" i="4"/>
  <c r="AE123" i="4"/>
  <c r="V123" i="4"/>
  <c r="AE95" i="4"/>
  <c r="AE129" i="4"/>
  <c r="V116" i="4"/>
  <c r="V113" i="4"/>
  <c r="AE99" i="4"/>
  <c r="AE113" i="4"/>
  <c r="V127" i="4"/>
  <c r="AA127" i="4" s="1"/>
  <c r="AE105" i="4"/>
  <c r="V104" i="4"/>
  <c r="AE82" i="4"/>
  <c r="AE119" i="4"/>
  <c r="V111" i="4"/>
  <c r="V97" i="4"/>
  <c r="V120" i="4"/>
  <c r="V119" i="4"/>
  <c r="AA119" i="4" s="1"/>
  <c r="AE97" i="4"/>
  <c r="AE104" i="4"/>
  <c r="AE65" i="4"/>
  <c r="AE103" i="4"/>
  <c r="AE108" i="4"/>
  <c r="AE132" i="4"/>
  <c r="V117" i="4"/>
  <c r="AE131" i="4"/>
  <c r="AE117" i="4"/>
  <c r="V70" i="4"/>
  <c r="V125" i="4"/>
  <c r="AE70" i="4"/>
  <c r="AE112" i="4"/>
  <c r="AE125" i="4"/>
  <c r="AE121" i="4"/>
  <c r="V108" i="4"/>
  <c r="AA108" i="4" s="1"/>
  <c r="AE127" i="4"/>
  <c r="V121" i="4"/>
  <c r="AE107" i="4"/>
  <c r="V109" i="4"/>
  <c r="AA109" i="4" s="1"/>
  <c r="V107" i="4"/>
  <c r="AE115" i="4"/>
  <c r="V66" i="4"/>
  <c r="AE109" i="4"/>
  <c r="V115" i="4"/>
  <c r="AE66" i="4"/>
  <c r="V83" i="4"/>
  <c r="AE128" i="4"/>
  <c r="AE96" i="4"/>
  <c r="AE91" i="4"/>
  <c r="V62" i="4"/>
  <c r="AE62" i="4"/>
  <c r="V75" i="4"/>
  <c r="AE75" i="4"/>
  <c r="V71" i="4"/>
  <c r="AE71" i="4"/>
  <c r="V126" i="4"/>
  <c r="AE126" i="4"/>
  <c r="V67" i="4"/>
  <c r="AE67" i="4"/>
  <c r="V68" i="4"/>
  <c r="AE68" i="4"/>
  <c r="AE84" i="4"/>
  <c r="V84" i="4"/>
  <c r="AA84" i="4" s="1"/>
  <c r="V64" i="4"/>
  <c r="AE64" i="4"/>
  <c r="V76" i="4"/>
  <c r="AE76" i="4"/>
  <c r="V89" i="4"/>
  <c r="AE89" i="4"/>
  <c r="V118" i="4"/>
  <c r="AE118" i="4"/>
  <c r="AE88" i="4"/>
  <c r="V88" i="4"/>
  <c r="V110" i="4"/>
  <c r="AE110" i="4"/>
  <c r="AE98" i="4"/>
  <c r="V98" i="4"/>
  <c r="V59" i="4"/>
  <c r="AE59" i="4"/>
  <c r="V80" i="4"/>
  <c r="AE80" i="4"/>
  <c r="V122" i="4"/>
  <c r="AE122" i="4"/>
  <c r="AE94" i="4"/>
  <c r="V94" i="4"/>
  <c r="V130" i="4"/>
  <c r="AE130" i="4"/>
  <c r="V60" i="4"/>
  <c r="AE60" i="4"/>
  <c r="V106" i="4"/>
  <c r="AE106" i="4"/>
  <c r="V63" i="4"/>
  <c r="AE63" i="4"/>
  <c r="V72" i="4"/>
  <c r="AE72" i="4"/>
  <c r="V114" i="4"/>
  <c r="AE114" i="4"/>
  <c r="V134" i="4"/>
  <c r="AE134" i="4"/>
  <c r="V92" i="4"/>
  <c r="AE92" i="4"/>
  <c r="V102" i="4"/>
  <c r="AE102" i="4"/>
  <c r="U55" i="4"/>
  <c r="AB55" i="4"/>
  <c r="AB51" i="4"/>
  <c r="U47" i="4"/>
  <c r="AB47" i="4"/>
  <c r="U43" i="4"/>
  <c r="AB43" i="4"/>
  <c r="U39" i="4"/>
  <c r="AB39" i="4"/>
  <c r="U35" i="4"/>
  <c r="AB35" i="4"/>
  <c r="U31" i="4"/>
  <c r="AB31" i="4"/>
  <c r="U27" i="4"/>
  <c r="AB27" i="4"/>
  <c r="U23" i="4"/>
  <c r="AB23" i="4"/>
  <c r="U19" i="4"/>
  <c r="U14" i="4"/>
  <c r="U5" i="4"/>
  <c r="U58" i="4"/>
  <c r="AB58" i="4"/>
  <c r="U54" i="4"/>
  <c r="AB54" i="4"/>
  <c r="U50" i="4"/>
  <c r="AB50" i="4"/>
  <c r="AB46" i="4"/>
  <c r="AB42" i="4"/>
  <c r="AB38" i="4"/>
  <c r="AB34" i="4"/>
  <c r="AB30" i="4"/>
  <c r="AB26" i="4"/>
  <c r="AB22" i="4"/>
  <c r="AD9" i="4"/>
  <c r="X9" i="4" s="1"/>
  <c r="AB57" i="4"/>
  <c r="AB53" i="4"/>
  <c r="AB49" i="4"/>
  <c r="AB45" i="4"/>
  <c r="AB41" i="4"/>
  <c r="AB37" i="4"/>
  <c r="AB33" i="4"/>
  <c r="AB29" i="4"/>
  <c r="U25" i="4"/>
  <c r="AB25" i="4"/>
  <c r="AD21" i="4"/>
  <c r="X21" i="4" s="1"/>
  <c r="AB21" i="4"/>
  <c r="U17" i="4"/>
  <c r="U12" i="4"/>
  <c r="U8" i="4"/>
  <c r="U56" i="4"/>
  <c r="AB56" i="4"/>
  <c r="U52" i="4"/>
  <c r="AB52" i="4"/>
  <c r="AB48" i="4"/>
  <c r="AB44" i="4"/>
  <c r="U40" i="4"/>
  <c r="AB40" i="4"/>
  <c r="U36" i="4"/>
  <c r="AB36" i="4"/>
  <c r="U32" i="4"/>
  <c r="AB32" i="4"/>
  <c r="U28" i="4"/>
  <c r="AB28" i="4"/>
  <c r="U24" i="4"/>
  <c r="AB24" i="4"/>
  <c r="AD20" i="4"/>
  <c r="X20" i="4" s="1"/>
  <c r="U16" i="4"/>
  <c r="U11" i="4"/>
  <c r="U6" i="4"/>
  <c r="AD38" i="4"/>
  <c r="X38" i="4" s="1"/>
  <c r="AD52" i="4"/>
  <c r="X52" i="4" s="1"/>
  <c r="AD11" i="4"/>
  <c r="X11" i="4" s="1"/>
  <c r="U34" i="4"/>
  <c r="AD57" i="4"/>
  <c r="X57" i="4" s="1"/>
  <c r="AD43" i="4"/>
  <c r="X43" i="4" s="1"/>
  <c r="AD37" i="4"/>
  <c r="X37" i="4" s="1"/>
  <c r="AD34" i="4"/>
  <c r="X34" i="4" s="1"/>
  <c r="AD45" i="4"/>
  <c r="X45" i="4" s="1"/>
  <c r="AD40" i="4"/>
  <c r="X40" i="4" s="1"/>
  <c r="AD29" i="4"/>
  <c r="X29" i="4" s="1"/>
  <c r="AD18" i="4"/>
  <c r="X18" i="4" s="1"/>
  <c r="U33" i="4"/>
  <c r="U26" i="4"/>
  <c r="AD41" i="4"/>
  <c r="X41" i="4" s="1"/>
  <c r="AD30" i="4"/>
  <c r="X30" i="4" s="1"/>
  <c r="AD28" i="4"/>
  <c r="X28" i="4" s="1"/>
  <c r="AD26" i="4"/>
  <c r="X26" i="4" s="1"/>
  <c r="AD12" i="4"/>
  <c r="X12" i="4" s="1"/>
  <c r="U45" i="4"/>
  <c r="U57" i="4"/>
  <c r="U41" i="4"/>
  <c r="AD4" i="4"/>
  <c r="X4" i="4" s="1"/>
  <c r="U38" i="4"/>
  <c r="U30" i="4"/>
  <c r="U22" i="4"/>
  <c r="U4" i="4"/>
  <c r="AD56" i="4"/>
  <c r="X56" i="4" s="1"/>
  <c r="AD36" i="4"/>
  <c r="X36" i="4" s="1"/>
  <c r="AD22" i="4"/>
  <c r="X22" i="4" s="1"/>
  <c r="U46" i="4"/>
  <c r="U37" i="4"/>
  <c r="U29" i="4"/>
  <c r="U18" i="4"/>
  <c r="AD44" i="4"/>
  <c r="X44" i="4" s="1"/>
  <c r="U44" i="4"/>
  <c r="AD13" i="4"/>
  <c r="X13" i="4" s="1"/>
  <c r="AD53" i="4"/>
  <c r="X53" i="4" s="1"/>
  <c r="AD48" i="4"/>
  <c r="X48" i="4" s="1"/>
  <c r="U48" i="4"/>
  <c r="U21" i="4"/>
  <c r="U42" i="4"/>
  <c r="U9" i="4"/>
  <c r="U51" i="4"/>
  <c r="AD51" i="4"/>
  <c r="X51" i="4" s="1"/>
  <c r="U10" i="4"/>
  <c r="U13" i="4"/>
  <c r="U53" i="4"/>
  <c r="AD2" i="4"/>
  <c r="X2" i="4" s="1"/>
  <c r="U2" i="4"/>
  <c r="AD49" i="4"/>
  <c r="X49" i="4" s="1"/>
  <c r="U20" i="4"/>
  <c r="U49" i="4"/>
  <c r="AD32" i="4"/>
  <c r="X32" i="4" s="1"/>
  <c r="AD54" i="4"/>
  <c r="X54" i="4" s="1"/>
  <c r="AD33" i="4"/>
  <c r="X33" i="4" s="1"/>
  <c r="AD31" i="4"/>
  <c r="X31" i="4" s="1"/>
  <c r="AD24" i="4"/>
  <c r="X24" i="4" s="1"/>
  <c r="AD17" i="4"/>
  <c r="X17" i="4" s="1"/>
  <c r="AD16" i="4"/>
  <c r="X16" i="4" s="1"/>
  <c r="AD14" i="4"/>
  <c r="X14" i="4" s="1"/>
  <c r="AD46" i="4"/>
  <c r="X46" i="4" s="1"/>
  <c r="AD25" i="4"/>
  <c r="X25" i="4" s="1"/>
  <c r="AD23" i="4"/>
  <c r="X23" i="4" s="1"/>
  <c r="AD58" i="4"/>
  <c r="X58" i="4" s="1"/>
  <c r="AD55" i="4"/>
  <c r="X55" i="4" s="1"/>
  <c r="AD50" i="4"/>
  <c r="X50" i="4" s="1"/>
  <c r="AD47" i="4"/>
  <c r="X47" i="4" s="1"/>
  <c r="AD42" i="4"/>
  <c r="X42" i="4" s="1"/>
  <c r="AD39" i="4"/>
  <c r="X39" i="4" s="1"/>
  <c r="AD8" i="4"/>
  <c r="X8" i="4" s="1"/>
  <c r="AD6" i="4"/>
  <c r="X6" i="4" s="1"/>
  <c r="AD5" i="4"/>
  <c r="X5" i="4" s="1"/>
  <c r="AD35" i="4"/>
  <c r="X35" i="4" s="1"/>
  <c r="AD27" i="4"/>
  <c r="X27" i="4" s="1"/>
  <c r="AD19" i="4"/>
  <c r="X19" i="4" s="1"/>
  <c r="AD10" i="4"/>
  <c r="X10" i="4" s="1"/>
  <c r="AA95" i="4" l="1"/>
  <c r="AB15" i="4"/>
  <c r="AA15" i="4"/>
  <c r="AB19" i="4"/>
  <c r="AA89" i="4"/>
  <c r="AA107" i="4"/>
  <c r="AA60" i="4"/>
  <c r="AA64" i="4"/>
  <c r="AA59" i="4"/>
  <c r="AA110" i="4"/>
  <c r="AA101" i="4"/>
  <c r="AA72" i="4"/>
  <c r="AA116" i="4"/>
  <c r="AA103" i="4"/>
  <c r="AA85" i="4"/>
  <c r="AA74" i="4"/>
  <c r="AA87" i="4"/>
  <c r="AA82" i="4"/>
  <c r="AA102" i="4"/>
  <c r="AA130" i="4"/>
  <c r="AA122" i="4"/>
  <c r="AA67" i="4"/>
  <c r="AA66" i="4"/>
  <c r="AA117" i="4"/>
  <c r="AA120" i="4"/>
  <c r="AA129" i="4"/>
  <c r="AA88" i="4"/>
  <c r="AA121" i="4"/>
  <c r="AA69" i="4"/>
  <c r="AA105" i="4"/>
  <c r="AA83" i="4"/>
  <c r="AA125" i="4"/>
  <c r="AA61" i="4"/>
  <c r="AA94" i="4"/>
  <c r="AA98" i="4"/>
  <c r="AA70" i="4"/>
  <c r="AA97" i="4"/>
  <c r="AA104" i="4"/>
  <c r="AA132" i="4"/>
  <c r="AA131" i="4"/>
  <c r="AA96" i="4"/>
  <c r="AA133" i="4"/>
  <c r="AA68" i="4"/>
  <c r="AA128" i="4"/>
  <c r="AA62" i="4"/>
  <c r="AA126" i="4"/>
  <c r="AA71" i="4"/>
  <c r="AA134" i="4"/>
  <c r="AA123" i="4"/>
  <c r="AA99" i="4"/>
  <c r="AA106" i="4"/>
  <c r="AA118" i="4"/>
  <c r="AA76" i="4"/>
  <c r="AA79" i="4"/>
  <c r="AA92" i="4"/>
  <c r="AA114" i="4"/>
  <c r="AA63" i="4"/>
  <c r="AA80" i="4"/>
  <c r="AA75" i="4"/>
  <c r="AA115" i="4"/>
  <c r="AA111" i="4"/>
  <c r="AA113" i="4"/>
  <c r="AA100" i="4"/>
  <c r="AA124" i="4"/>
  <c r="AA78" i="4"/>
  <c r="AA91" i="4"/>
  <c r="AA112" i="4"/>
  <c r="AA65" i="4"/>
  <c r="V8" i="4"/>
  <c r="Y8" i="4"/>
  <c r="Z8" i="4"/>
  <c r="V17" i="4"/>
  <c r="Y17" i="4"/>
  <c r="Z17" i="4"/>
  <c r="V44" i="4"/>
  <c r="Y44" i="4"/>
  <c r="Z44" i="4"/>
  <c r="V4" i="4"/>
  <c r="Y4" i="4"/>
  <c r="Z4" i="4"/>
  <c r="V29" i="4"/>
  <c r="Y29" i="4"/>
  <c r="Z29" i="4"/>
  <c r="V35" i="4"/>
  <c r="Y35" i="4"/>
  <c r="Z35" i="4"/>
  <c r="V39" i="4"/>
  <c r="Y39" i="4"/>
  <c r="Z39" i="4"/>
  <c r="V55" i="4"/>
  <c r="Y55" i="4"/>
  <c r="Z55" i="4"/>
  <c r="V46" i="4"/>
  <c r="Y46" i="4"/>
  <c r="Z46" i="4"/>
  <c r="V24" i="4"/>
  <c r="Y24" i="4"/>
  <c r="Z24" i="4"/>
  <c r="V32" i="4"/>
  <c r="Y32" i="4"/>
  <c r="Z32" i="4"/>
  <c r="V53" i="4"/>
  <c r="Y53" i="4"/>
  <c r="Z53" i="4"/>
  <c r="V22" i="4"/>
  <c r="Y22" i="4"/>
  <c r="Z22" i="4"/>
  <c r="V26" i="4"/>
  <c r="Y26" i="4"/>
  <c r="Z26" i="4"/>
  <c r="V40" i="4"/>
  <c r="Y40" i="4"/>
  <c r="Z40" i="4"/>
  <c r="V43" i="4"/>
  <c r="Y43" i="4"/>
  <c r="Z43" i="4"/>
  <c r="V52" i="4"/>
  <c r="Y52" i="4"/>
  <c r="Z52" i="4"/>
  <c r="V27" i="4"/>
  <c r="Y27" i="4"/>
  <c r="Z27" i="4"/>
  <c r="V25" i="4"/>
  <c r="Y25" i="4"/>
  <c r="Z25" i="4"/>
  <c r="V49" i="4"/>
  <c r="Y49" i="4"/>
  <c r="Z49" i="4"/>
  <c r="V48" i="4"/>
  <c r="Y48" i="4"/>
  <c r="Z48" i="4"/>
  <c r="V12" i="4"/>
  <c r="Y12" i="4"/>
  <c r="Z12" i="4"/>
  <c r="Y37" i="4"/>
  <c r="Z37" i="4"/>
  <c r="V10" i="4"/>
  <c r="Y10" i="4"/>
  <c r="Z10" i="4"/>
  <c r="V42" i="4"/>
  <c r="Y42" i="4"/>
  <c r="Z42" i="4"/>
  <c r="V14" i="4"/>
  <c r="Y14" i="4"/>
  <c r="Z14" i="4"/>
  <c r="V31" i="4"/>
  <c r="Y31" i="4"/>
  <c r="Z31" i="4"/>
  <c r="V2" i="4"/>
  <c r="Z2" i="4"/>
  <c r="Y2" i="4"/>
  <c r="Y28" i="4"/>
  <c r="Z28" i="4"/>
  <c r="V45" i="4"/>
  <c r="Y45" i="4"/>
  <c r="Z45" i="4"/>
  <c r="V57" i="4"/>
  <c r="Y57" i="4"/>
  <c r="Z57" i="4"/>
  <c r="V21" i="4"/>
  <c r="Y21" i="4"/>
  <c r="Z21" i="4"/>
  <c r="V50" i="4"/>
  <c r="Y50" i="4"/>
  <c r="Z50" i="4"/>
  <c r="V54" i="4"/>
  <c r="Y54" i="4"/>
  <c r="Z54" i="4"/>
  <c r="V41" i="4"/>
  <c r="Y41" i="4"/>
  <c r="Z41" i="4"/>
  <c r="Y11" i="4"/>
  <c r="Z11" i="4"/>
  <c r="V5" i="4"/>
  <c r="Y5" i="4"/>
  <c r="Z5" i="4"/>
  <c r="V58" i="4"/>
  <c r="Y58" i="4"/>
  <c r="Z58" i="4"/>
  <c r="V51" i="4"/>
  <c r="Y51" i="4"/>
  <c r="Z51" i="4"/>
  <c r="V13" i="4"/>
  <c r="AB13" i="4" s="1"/>
  <c r="Y13" i="4"/>
  <c r="Z13" i="4"/>
  <c r="V36" i="4"/>
  <c r="Y36" i="4"/>
  <c r="Z36" i="4"/>
  <c r="V38" i="4"/>
  <c r="Y38" i="4"/>
  <c r="Z38" i="4"/>
  <c r="V20" i="4"/>
  <c r="Y20" i="4"/>
  <c r="Z20" i="4"/>
  <c r="V19" i="4"/>
  <c r="Y19" i="4"/>
  <c r="Z19" i="4"/>
  <c r="V6" i="4"/>
  <c r="Y6" i="4"/>
  <c r="Z6" i="4"/>
  <c r="V47" i="4"/>
  <c r="Y47" i="4"/>
  <c r="Z47" i="4"/>
  <c r="V23" i="4"/>
  <c r="Y23" i="4"/>
  <c r="Z23" i="4"/>
  <c r="V16" i="4"/>
  <c r="Y16" i="4"/>
  <c r="Z16" i="4"/>
  <c r="V33" i="4"/>
  <c r="Y33" i="4"/>
  <c r="Z33" i="4"/>
  <c r="V56" i="4"/>
  <c r="Y56" i="4"/>
  <c r="Z56" i="4"/>
  <c r="V30" i="4"/>
  <c r="Y30" i="4"/>
  <c r="Z30" i="4"/>
  <c r="V18" i="4"/>
  <c r="Y18" i="4"/>
  <c r="Z18" i="4"/>
  <c r="V34" i="4"/>
  <c r="Y34" i="4"/>
  <c r="Z34" i="4"/>
  <c r="V9" i="4"/>
  <c r="Y9" i="4"/>
  <c r="Z9" i="4"/>
  <c r="AE21" i="4"/>
  <c r="AE38" i="4"/>
  <c r="AE20" i="4"/>
  <c r="AE52" i="4"/>
  <c r="V37" i="4"/>
  <c r="V11" i="4"/>
  <c r="AB11" i="4" s="1"/>
  <c r="AE11" i="4"/>
  <c r="AE40" i="4"/>
  <c r="AE9" i="4"/>
  <c r="AE28" i="4"/>
  <c r="V28" i="4"/>
  <c r="AE37" i="4"/>
  <c r="AE56" i="4"/>
  <c r="AE51" i="4"/>
  <c r="AE26" i="4"/>
  <c r="AE34" i="4"/>
  <c r="AE29" i="4"/>
  <c r="AE57" i="4"/>
  <c r="AE12" i="4"/>
  <c r="AE36" i="4"/>
  <c r="AE41" i="4"/>
  <c r="AE4" i="4"/>
  <c r="AE22" i="4"/>
  <c r="AE43" i="4"/>
  <c r="AE30" i="4"/>
  <c r="AE18" i="4"/>
  <c r="AE45" i="4"/>
  <c r="AE13" i="4"/>
  <c r="AE49" i="4"/>
  <c r="AE48" i="4"/>
  <c r="AE44" i="4"/>
  <c r="AE2" i="4"/>
  <c r="AE53" i="4"/>
  <c r="AE8" i="4"/>
  <c r="AE33" i="4"/>
  <c r="AE35" i="4"/>
  <c r="AE50" i="4"/>
  <c r="AE31" i="4"/>
  <c r="AE54" i="4"/>
  <c r="AE58" i="4"/>
  <c r="AE23" i="4"/>
  <c r="AE10" i="4"/>
  <c r="AE6" i="4"/>
  <c r="AE42" i="4"/>
  <c r="AE55" i="4"/>
  <c r="AE16" i="4"/>
  <c r="AE32" i="4"/>
  <c r="AE27" i="4"/>
  <c r="AE17" i="4"/>
  <c r="AE19" i="4"/>
  <c r="AE5" i="4"/>
  <c r="AE39" i="4"/>
  <c r="AE47" i="4"/>
  <c r="AE25" i="4"/>
  <c r="AE46" i="4"/>
  <c r="AE14" i="4"/>
  <c r="AE24" i="4"/>
  <c r="AB20" i="4" l="1"/>
  <c r="AB18" i="4"/>
  <c r="AB12" i="4"/>
  <c r="AB17" i="4"/>
  <c r="AB16" i="4"/>
  <c r="AB14" i="4"/>
  <c r="AB9" i="4"/>
  <c r="AB10" i="4"/>
  <c r="AA30" i="4"/>
  <c r="AA23" i="4"/>
  <c r="AA20" i="4"/>
  <c r="AA51" i="4"/>
  <c r="AA11" i="4"/>
  <c r="AA21" i="4"/>
  <c r="AA42" i="4"/>
  <c r="AA12" i="4"/>
  <c r="AA27" i="4"/>
  <c r="AA26" i="4"/>
  <c r="AA24" i="4"/>
  <c r="AA35" i="4"/>
  <c r="AA17" i="4"/>
  <c r="AA9" i="4"/>
  <c r="AA56" i="4"/>
  <c r="AA47" i="4"/>
  <c r="AA41" i="4"/>
  <c r="AA10" i="4"/>
  <c r="AA52" i="4"/>
  <c r="AA50" i="4"/>
  <c r="AA53" i="4"/>
  <c r="AA39" i="4"/>
  <c r="AA44" i="4"/>
  <c r="AA28" i="4"/>
  <c r="AA34" i="4"/>
  <c r="AA33" i="4"/>
  <c r="AA6" i="4"/>
  <c r="AA36" i="4"/>
  <c r="AB5" i="4"/>
  <c r="AA45" i="4"/>
  <c r="AA31" i="4"/>
  <c r="AA49" i="4"/>
  <c r="AA43" i="4"/>
  <c r="AA55" i="4"/>
  <c r="AA4" i="4"/>
  <c r="AA18" i="4"/>
  <c r="AA16" i="4"/>
  <c r="AA19" i="4"/>
  <c r="AA13" i="4"/>
  <c r="AA54" i="4"/>
  <c r="AA14" i="4"/>
  <c r="AA37" i="4"/>
  <c r="AA25" i="4"/>
  <c r="AA40" i="4"/>
  <c r="AA32" i="4"/>
  <c r="AA38" i="4"/>
  <c r="AA58" i="4"/>
  <c r="AA57" i="4"/>
  <c r="AA2" i="4"/>
  <c r="AA48" i="4"/>
  <c r="AA22" i="4"/>
  <c r="AA46" i="4"/>
  <c r="AA29" i="4"/>
  <c r="AA8" i="4"/>
  <c r="AA5" i="4"/>
  <c r="AB8" i="4"/>
  <c r="AB2" i="4"/>
  <c r="AB6" i="4"/>
  <c r="AB4" i="4"/>
  <c r="A41" i="1" l="1"/>
  <c r="A22" i="1"/>
  <c r="A82" i="1"/>
  <c r="A33" i="1"/>
  <c r="A52" i="1"/>
  <c r="A65" i="1"/>
  <c r="A84" i="1"/>
  <c r="A107" i="1"/>
  <c r="A46" i="1"/>
  <c r="A113" i="1"/>
  <c r="A74" i="1"/>
  <c r="A68" i="1"/>
  <c r="A91" i="1"/>
  <c r="V84" i="1"/>
  <c r="A81" i="1"/>
  <c r="A100" i="1"/>
  <c r="A59" i="1"/>
  <c r="A26" i="1"/>
  <c r="A23" i="1"/>
  <c r="A20" i="1"/>
  <c r="A57" i="1"/>
  <c r="A47" i="1"/>
  <c r="A97" i="1"/>
  <c r="AD109" i="1"/>
  <c r="A66" i="1"/>
  <c r="A75" i="1"/>
  <c r="A38" i="1"/>
  <c r="A32" i="1"/>
  <c r="A42" i="1"/>
  <c r="A37" i="1"/>
  <c r="A53" i="1"/>
  <c r="A48" i="1"/>
  <c r="A54" i="1"/>
  <c r="A114" i="1"/>
  <c r="A70" i="1"/>
  <c r="A109" i="1"/>
  <c r="A93" i="1"/>
  <c r="A77" i="1"/>
  <c r="A61" i="1"/>
  <c r="W86" i="1"/>
  <c r="A110" i="1"/>
  <c r="A58" i="1"/>
  <c r="A112" i="1"/>
  <c r="A96" i="1"/>
  <c r="A80" i="1"/>
  <c r="A64" i="1"/>
  <c r="A102" i="1"/>
  <c r="A103" i="1"/>
  <c r="A87" i="1"/>
  <c r="A71" i="1"/>
  <c r="A44" i="1"/>
  <c r="A30" i="1"/>
  <c r="A28" i="1"/>
  <c r="A27" i="1"/>
  <c r="A19" i="1"/>
  <c r="A40" i="1"/>
  <c r="A35" i="1"/>
  <c r="A18" i="1"/>
  <c r="A43" i="1"/>
  <c r="A24" i="1"/>
  <c r="A21" i="1"/>
  <c r="A50" i="1"/>
  <c r="A49" i="1"/>
  <c r="A55" i="1"/>
  <c r="A106" i="1"/>
  <c r="A62" i="1"/>
  <c r="A105" i="1"/>
  <c r="A89" i="1"/>
  <c r="A73" i="1"/>
  <c r="A98" i="1"/>
  <c r="A108" i="1"/>
  <c r="A92" i="1"/>
  <c r="A76" i="1"/>
  <c r="A60" i="1"/>
  <c r="A90" i="1"/>
  <c r="A99" i="1"/>
  <c r="A83" i="1"/>
  <c r="A67" i="1"/>
  <c r="A45" i="1"/>
  <c r="A29" i="1"/>
  <c r="A36" i="1"/>
  <c r="A39" i="1"/>
  <c r="A31" i="1"/>
  <c r="A34" i="1"/>
  <c r="A25" i="1"/>
  <c r="A56" i="1"/>
  <c r="A51" i="1"/>
  <c r="A94" i="1"/>
  <c r="A101" i="1"/>
  <c r="A85" i="1"/>
  <c r="A69" i="1"/>
  <c r="A86" i="1"/>
  <c r="A104" i="1"/>
  <c r="A88" i="1"/>
  <c r="A72" i="1"/>
  <c r="A78" i="1"/>
  <c r="A111" i="1"/>
  <c r="A95" i="1"/>
  <c r="A79" i="1"/>
  <c r="A63" i="1"/>
  <c r="X90" i="1"/>
  <c r="Y74" i="1"/>
  <c r="AD74" i="1"/>
  <c r="W74" i="1"/>
  <c r="V74" i="1"/>
  <c r="X74" i="1"/>
  <c r="U74" i="1"/>
  <c r="X109" i="1"/>
  <c r="AD93" i="1"/>
  <c r="Y93" i="1"/>
  <c r="V93" i="1"/>
  <c r="U93" i="1"/>
  <c r="X93" i="1"/>
  <c r="W93" i="1"/>
  <c r="Y77" i="1"/>
  <c r="AD77" i="1"/>
  <c r="Y61" i="1"/>
  <c r="X61" i="1"/>
  <c r="AD61" i="1"/>
  <c r="V61" i="1"/>
  <c r="U61" i="1"/>
  <c r="W61" i="1"/>
  <c r="W100" i="1"/>
  <c r="U100" i="1"/>
  <c r="X100" i="1"/>
  <c r="Y100" i="1"/>
  <c r="AD100" i="1"/>
  <c r="V100" i="1"/>
  <c r="Y84" i="1"/>
  <c r="W83" i="1"/>
  <c r="V83" i="1"/>
  <c r="U83" i="1"/>
  <c r="Y83" i="1"/>
  <c r="AD83" i="1"/>
  <c r="X83" i="1"/>
  <c r="W70" i="1"/>
  <c r="X70" i="1"/>
  <c r="U70" i="1"/>
  <c r="Y70" i="1"/>
  <c r="AD70" i="1"/>
  <c r="V70" i="1"/>
  <c r="U89" i="1"/>
  <c r="X89" i="1"/>
  <c r="Y73" i="1"/>
  <c r="X73" i="1"/>
  <c r="U73" i="1"/>
  <c r="W73" i="1"/>
  <c r="AD73" i="1"/>
  <c r="V73" i="1"/>
  <c r="Y111" i="1"/>
  <c r="U75" i="1"/>
  <c r="AD75" i="1"/>
  <c r="Y75" i="1"/>
  <c r="V112" i="1"/>
  <c r="Y112" i="1"/>
  <c r="X112" i="1"/>
  <c r="W96" i="1"/>
  <c r="U96" i="1"/>
  <c r="V96" i="1"/>
  <c r="Y96" i="1"/>
  <c r="AD96" i="1"/>
  <c r="X96" i="1"/>
  <c r="W64" i="1"/>
  <c r="X25" i="1"/>
  <c r="U25" i="1"/>
  <c r="X114" i="1"/>
  <c r="Y98" i="1"/>
  <c r="AD98" i="1"/>
  <c r="Y82" i="1"/>
  <c r="V82" i="1"/>
  <c r="AD82" i="1"/>
  <c r="U66" i="1"/>
  <c r="W103" i="1"/>
  <c r="V103" i="1"/>
  <c r="Y101" i="1"/>
  <c r="W101" i="1"/>
  <c r="U101" i="1"/>
  <c r="W85" i="1"/>
  <c r="Y69" i="1"/>
  <c r="W99" i="1"/>
  <c r="U99" i="1"/>
  <c r="U63" i="1"/>
  <c r="AD63" i="1"/>
  <c r="X63" i="1"/>
  <c r="U108" i="1"/>
  <c r="AD108" i="1"/>
  <c r="O108" i="1"/>
  <c r="V92" i="1"/>
  <c r="AD92" i="1"/>
  <c r="U76" i="1"/>
  <c r="U60" i="1"/>
  <c r="V60" i="1"/>
  <c r="AD60" i="1"/>
  <c r="X38" i="1"/>
  <c r="U107" i="1"/>
  <c r="AD107" i="1"/>
  <c r="W59" i="1"/>
  <c r="U59" i="1"/>
  <c r="V59" i="1"/>
  <c r="AD59" i="1"/>
  <c r="X59" i="1"/>
  <c r="Y59" i="1"/>
  <c r="Y110" i="1"/>
  <c r="W110" i="1"/>
  <c r="AD110" i="1"/>
  <c r="O110" i="1"/>
  <c r="X110" i="1"/>
  <c r="V110" i="1"/>
  <c r="U110" i="1"/>
  <c r="W94" i="1"/>
  <c r="X78" i="1"/>
  <c r="U62" i="1"/>
  <c r="W62" i="1"/>
  <c r="AD62" i="1"/>
  <c r="Y62" i="1"/>
  <c r="U87" i="1"/>
  <c r="O113" i="1"/>
  <c r="X113" i="1"/>
  <c r="X97" i="1"/>
  <c r="W97" i="1"/>
  <c r="X81" i="1"/>
  <c r="AD81" i="1"/>
  <c r="U81" i="1"/>
  <c r="X65" i="1"/>
  <c r="Y65" i="1"/>
  <c r="AD65" i="1"/>
  <c r="V65" i="1"/>
  <c r="U65" i="1"/>
  <c r="W65" i="1"/>
  <c r="W91" i="1"/>
  <c r="Y91" i="1"/>
  <c r="V104" i="1"/>
  <c r="U104" i="1"/>
  <c r="Y104" i="1"/>
  <c r="X88" i="1"/>
  <c r="W88" i="1"/>
  <c r="U88" i="1"/>
  <c r="V88" i="1"/>
  <c r="Y88" i="1"/>
  <c r="AD88" i="1"/>
  <c r="Y72" i="1"/>
  <c r="W28" i="1"/>
  <c r="AD28" i="1"/>
  <c r="V21" i="1"/>
  <c r="U28" i="1"/>
  <c r="W20" i="1"/>
  <c r="AD27" i="1"/>
  <c r="AD43" i="1"/>
  <c r="AD39" i="1"/>
  <c r="V43" i="1"/>
  <c r="W39" i="1"/>
  <c r="Y43" i="1"/>
  <c r="X43" i="1"/>
  <c r="U43" i="1"/>
  <c r="W27" i="1"/>
  <c r="V23" i="1"/>
  <c r="Y39" i="1"/>
  <c r="W19" i="1"/>
  <c r="U39" i="1"/>
  <c r="V39" i="1"/>
  <c r="W23" i="1"/>
  <c r="Y23" i="1"/>
  <c r="W44" i="1"/>
  <c r="U46" i="1"/>
  <c r="Y27" i="1"/>
  <c r="X27" i="1"/>
  <c r="U34" i="1"/>
  <c r="X44" i="1"/>
  <c r="Y34" i="1"/>
  <c r="V27" i="1"/>
  <c r="X23" i="1"/>
  <c r="AD23" i="1"/>
  <c r="V34" i="1"/>
  <c r="AD44" i="1"/>
  <c r="U44" i="1"/>
  <c r="Y46" i="1"/>
  <c r="X34" i="1"/>
  <c r="AD34" i="1"/>
  <c r="V44" i="1"/>
  <c r="AD19" i="1"/>
  <c r="X19" i="1"/>
  <c r="Y19" i="1"/>
  <c r="X46" i="1"/>
  <c r="X39" i="1"/>
  <c r="V19" i="1"/>
  <c r="AD46" i="1"/>
  <c r="V46" i="1"/>
  <c r="W49" i="1"/>
  <c r="W55" i="1"/>
  <c r="AD55" i="1"/>
  <c r="X55" i="1"/>
  <c r="U55" i="1"/>
  <c r="Y55" i="1"/>
  <c r="V55" i="1"/>
  <c r="AD54" i="1"/>
  <c r="W54" i="1"/>
  <c r="X54" i="1"/>
  <c r="V54" i="1"/>
  <c r="Y54" i="1"/>
  <c r="U54" i="1"/>
  <c r="X56" i="1"/>
  <c r="AD56" i="1"/>
  <c r="Y56" i="1"/>
  <c r="W56" i="1"/>
  <c r="U56" i="1"/>
  <c r="V56" i="1"/>
  <c r="Y51" i="1"/>
  <c r="U51" i="1"/>
  <c r="AD30" i="1"/>
  <c r="W50" i="1"/>
  <c r="X50" i="1"/>
  <c r="V50" i="1"/>
  <c r="AD50" i="1"/>
  <c r="U50" i="1"/>
  <c r="Y50" i="1"/>
  <c r="AD57" i="1"/>
  <c r="W57" i="1"/>
  <c r="U57" i="1"/>
  <c r="V57" i="1"/>
  <c r="Y57" i="1"/>
  <c r="U52" i="1"/>
  <c r="AD52" i="1"/>
  <c r="Y52" i="1"/>
  <c r="V52" i="1"/>
  <c r="W52" i="1"/>
  <c r="X52" i="1"/>
  <c r="W47" i="1"/>
  <c r="V47" i="1"/>
  <c r="Y47" i="1"/>
  <c r="AD47" i="1"/>
  <c r="X47" i="1"/>
  <c r="U47" i="1"/>
  <c r="X53" i="1"/>
  <c r="Y53" i="1"/>
  <c r="V53" i="1"/>
  <c r="AD53" i="1"/>
  <c r="W53" i="1"/>
  <c r="U53" i="1"/>
  <c r="W48" i="1"/>
  <c r="U48" i="1"/>
  <c r="AD48" i="1"/>
  <c r="X48" i="1"/>
  <c r="Y48" i="1"/>
  <c r="V48" i="1"/>
  <c r="Y42" i="1"/>
  <c r="Y26" i="1"/>
  <c r="X26" i="1"/>
  <c r="V36" i="1"/>
  <c r="Y30" i="1"/>
  <c r="X42" i="1"/>
  <c r="AD22" i="1"/>
  <c r="W36" i="1"/>
  <c r="X36" i="1"/>
  <c r="W30" i="1"/>
  <c r="U30" i="1"/>
  <c r="W22" i="1"/>
  <c r="V37" i="1"/>
  <c r="Y37" i="1"/>
  <c r="V22" i="1"/>
  <c r="U22" i="1"/>
  <c r="AD37" i="1"/>
  <c r="W37" i="1"/>
  <c r="AD26" i="1"/>
  <c r="W26" i="1"/>
  <c r="AD36" i="1"/>
  <c r="V30" i="1"/>
  <c r="U42" i="1"/>
  <c r="V42" i="1"/>
  <c r="X37" i="1"/>
  <c r="U26" i="1"/>
  <c r="Y36" i="1"/>
  <c r="W42" i="1"/>
  <c r="U20" i="1"/>
  <c r="Y20" i="1"/>
  <c r="AD20" i="1"/>
  <c r="V20" i="1"/>
  <c r="W84" i="1" l="1"/>
  <c r="W77" i="1"/>
  <c r="W109" i="1"/>
  <c r="Y109" i="1"/>
  <c r="Z72" i="1"/>
  <c r="AA72" i="1"/>
  <c r="Z113" i="1"/>
  <c r="AA113" i="1"/>
  <c r="Z87" i="1"/>
  <c r="AA87" i="1"/>
  <c r="AA94" i="1"/>
  <c r="Z94" i="1"/>
  <c r="Z47" i="1"/>
  <c r="AA47" i="1"/>
  <c r="AA57" i="1"/>
  <c r="Z57" i="1"/>
  <c r="Z40" i="1"/>
  <c r="AA40" i="1"/>
  <c r="AA37" i="1"/>
  <c r="Z37" i="1"/>
  <c r="AA21" i="1"/>
  <c r="Z21" i="1"/>
  <c r="AA42" i="1"/>
  <c r="Z42" i="1"/>
  <c r="Z92" i="1"/>
  <c r="AA92" i="1"/>
  <c r="AA69" i="1"/>
  <c r="Z69" i="1"/>
  <c r="AA114" i="1"/>
  <c r="Z114" i="1"/>
  <c r="Z71" i="1"/>
  <c r="AA71" i="1"/>
  <c r="AA26" i="1"/>
  <c r="Z26" i="1"/>
  <c r="AA80" i="1"/>
  <c r="Z80" i="1"/>
  <c r="AA102" i="1"/>
  <c r="Z102" i="1"/>
  <c r="Z55" i="1"/>
  <c r="AA55" i="1"/>
  <c r="AA34" i="1"/>
  <c r="Z34" i="1"/>
  <c r="AA68" i="1"/>
  <c r="Z68" i="1"/>
  <c r="Z67" i="1"/>
  <c r="AA67" i="1"/>
  <c r="Z19" i="1"/>
  <c r="AA19" i="1"/>
  <c r="AA58" i="1"/>
  <c r="Z58" i="1"/>
  <c r="AA53" i="1"/>
  <c r="Z53" i="1"/>
  <c r="AA106" i="1"/>
  <c r="Z106" i="1"/>
  <c r="Z79" i="1"/>
  <c r="AA79" i="1"/>
  <c r="AA38" i="1"/>
  <c r="Z38" i="1"/>
  <c r="X84" i="1"/>
  <c r="V77" i="1"/>
  <c r="U109" i="1"/>
  <c r="AA88" i="1"/>
  <c r="Z88" i="1"/>
  <c r="AA65" i="1"/>
  <c r="Z65" i="1"/>
  <c r="AA110" i="1"/>
  <c r="Z110" i="1"/>
  <c r="Z59" i="1"/>
  <c r="AA59" i="1"/>
  <c r="AA50" i="1"/>
  <c r="Z50" i="1"/>
  <c r="AA22" i="1"/>
  <c r="Z22" i="1"/>
  <c r="Z24" i="1"/>
  <c r="AA24" i="1"/>
  <c r="AA108" i="1"/>
  <c r="Z108" i="1"/>
  <c r="Z63" i="1"/>
  <c r="AA63" i="1"/>
  <c r="AA85" i="1"/>
  <c r="Z85" i="1"/>
  <c r="AA66" i="1"/>
  <c r="Z66" i="1"/>
  <c r="AA56" i="1"/>
  <c r="Z56" i="1"/>
  <c r="Z43" i="1"/>
  <c r="AA43" i="1"/>
  <c r="AA44" i="1"/>
  <c r="Z44" i="1"/>
  <c r="Z23" i="1"/>
  <c r="AA23" i="1"/>
  <c r="AA96" i="1"/>
  <c r="Z96" i="1"/>
  <c r="AA73" i="1"/>
  <c r="Z73" i="1"/>
  <c r="Z83" i="1"/>
  <c r="AA83" i="1"/>
  <c r="AA46" i="1"/>
  <c r="Z46" i="1"/>
  <c r="AA20" i="1"/>
  <c r="Z20" i="1"/>
  <c r="AA41" i="1"/>
  <c r="Z41" i="1"/>
  <c r="AA90" i="1"/>
  <c r="Z90" i="1"/>
  <c r="AA25" i="1"/>
  <c r="Z25" i="1"/>
  <c r="AA36" i="1"/>
  <c r="Z36" i="1"/>
  <c r="Z95" i="1"/>
  <c r="AA95" i="1"/>
  <c r="Z61" i="1"/>
  <c r="AA61" i="1"/>
  <c r="AA30" i="1"/>
  <c r="Z30" i="1"/>
  <c r="Z93" i="1"/>
  <c r="AA93" i="1"/>
  <c r="Z91" i="1"/>
  <c r="AA91" i="1"/>
  <c r="AA97" i="1"/>
  <c r="Z97" i="1"/>
  <c r="AA78" i="1"/>
  <c r="Z78" i="1"/>
  <c r="AA18" i="1"/>
  <c r="Z18" i="1"/>
  <c r="Z31" i="1"/>
  <c r="AA31" i="1"/>
  <c r="AA76" i="1"/>
  <c r="Z76" i="1"/>
  <c r="Z103" i="1"/>
  <c r="AA103" i="1"/>
  <c r="AA98" i="1"/>
  <c r="Z98" i="1"/>
  <c r="Z51" i="1"/>
  <c r="AA51" i="1"/>
  <c r="AA32" i="1"/>
  <c r="Z32" i="1"/>
  <c r="AA45" i="1"/>
  <c r="Z45" i="1"/>
  <c r="AA64" i="1"/>
  <c r="Z64" i="1"/>
  <c r="Z111" i="1"/>
  <c r="AA111" i="1"/>
  <c r="AA105" i="1"/>
  <c r="Z105" i="1"/>
  <c r="AA86" i="1"/>
  <c r="Z86" i="1"/>
  <c r="Z49" i="1"/>
  <c r="AA49" i="1"/>
  <c r="AA33" i="1"/>
  <c r="Z33" i="1"/>
  <c r="AA109" i="1"/>
  <c r="Z109" i="1"/>
  <c r="AA77" i="1"/>
  <c r="Z77" i="1"/>
  <c r="AA84" i="1"/>
  <c r="Z84" i="1"/>
  <c r="AA28" i="1"/>
  <c r="Z28" i="1"/>
  <c r="W51" i="1"/>
  <c r="V49" i="1"/>
  <c r="X45" i="1"/>
  <c r="W33" i="1"/>
  <c r="AD33" i="1"/>
  <c r="X91" i="1"/>
  <c r="U97" i="1"/>
  <c r="AD97" i="1"/>
  <c r="V78" i="1"/>
  <c r="Y32" i="1"/>
  <c r="V76" i="1"/>
  <c r="Y103" i="1"/>
  <c r="X103" i="1"/>
  <c r="U98" i="1"/>
  <c r="X64" i="1"/>
  <c r="X111" i="1"/>
  <c r="AD105" i="1"/>
  <c r="X51" i="1"/>
  <c r="Y49" i="1"/>
  <c r="V33" i="1"/>
  <c r="X28" i="1"/>
  <c r="Y28" i="1"/>
  <c r="Y33" i="1"/>
  <c r="V91" i="1"/>
  <c r="V97" i="1"/>
  <c r="Y97" i="1"/>
  <c r="AD78" i="1"/>
  <c r="W78" i="1"/>
  <c r="AD76" i="1"/>
  <c r="X76" i="1"/>
  <c r="AD103" i="1"/>
  <c r="W98" i="1"/>
  <c r="V98" i="1"/>
  <c r="AD64" i="1"/>
  <c r="O111" i="1"/>
  <c r="X105" i="1"/>
  <c r="Y105" i="1"/>
  <c r="U86" i="1"/>
  <c r="V51" i="1"/>
  <c r="AD51" i="1"/>
  <c r="U49" i="1"/>
  <c r="V28" i="1"/>
  <c r="U33" i="1"/>
  <c r="AD91" i="1"/>
  <c r="U91" i="1"/>
  <c r="Y78" i="1"/>
  <c r="U78" i="1"/>
  <c r="Y76" i="1"/>
  <c r="W76" i="1"/>
  <c r="U103" i="1"/>
  <c r="O103" i="1"/>
  <c r="X98" i="1"/>
  <c r="Y64" i="1"/>
  <c r="W111" i="1"/>
  <c r="W105" i="1"/>
  <c r="V86" i="1"/>
  <c r="AD84" i="1"/>
  <c r="U84" i="1"/>
  <c r="U77" i="1"/>
  <c r="X77" i="1"/>
  <c r="V109" i="1"/>
  <c r="O109" i="1"/>
  <c r="Z104" i="1"/>
  <c r="AA104" i="1"/>
  <c r="Z81" i="1"/>
  <c r="AA81" i="1"/>
  <c r="AA62" i="1"/>
  <c r="Z62" i="1"/>
  <c r="Z107" i="1"/>
  <c r="AA107" i="1"/>
  <c r="AA52" i="1"/>
  <c r="Z52" i="1"/>
  <c r="AA29" i="1"/>
  <c r="Z29" i="1"/>
  <c r="Z35" i="1"/>
  <c r="AA35" i="1"/>
  <c r="Z27" i="1"/>
  <c r="AA27" i="1"/>
  <c r="Z60" i="1"/>
  <c r="AA60" i="1"/>
  <c r="Z99" i="1"/>
  <c r="AA99" i="1"/>
  <c r="AA101" i="1"/>
  <c r="Z101" i="1"/>
  <c r="AA82" i="1"/>
  <c r="Z82" i="1"/>
  <c r="AA54" i="1"/>
  <c r="Z54" i="1"/>
  <c r="AA112" i="1"/>
  <c r="Z112" i="1"/>
  <c r="Z75" i="1"/>
  <c r="AA75" i="1"/>
  <c r="AA89" i="1"/>
  <c r="Z89" i="1"/>
  <c r="AA70" i="1"/>
  <c r="Z70" i="1"/>
  <c r="AA100" i="1"/>
  <c r="Z100" i="1"/>
  <c r="Z39" i="1"/>
  <c r="AA39" i="1"/>
  <c r="AA48" i="1"/>
  <c r="Z48" i="1"/>
  <c r="AA74" i="1"/>
  <c r="Z74" i="1"/>
  <c r="V72" i="1"/>
  <c r="W72" i="1"/>
  <c r="U72" i="1"/>
  <c r="AL113" i="1"/>
  <c r="Y113" i="1"/>
  <c r="W113" i="1"/>
  <c r="V113" i="1"/>
  <c r="V87" i="1"/>
  <c r="Y87" i="1"/>
  <c r="AL94" i="1"/>
  <c r="V94" i="1"/>
  <c r="Y94" i="1"/>
  <c r="Y21" i="1"/>
  <c r="W21" i="1"/>
  <c r="X21" i="1"/>
  <c r="X92" i="1"/>
  <c r="U92" i="1"/>
  <c r="X69" i="1"/>
  <c r="AD69" i="1"/>
  <c r="AL114" i="1"/>
  <c r="W114" i="1"/>
  <c r="U114" i="1"/>
  <c r="Y71" i="1"/>
  <c r="X71" i="1"/>
  <c r="AL102" i="1"/>
  <c r="AD68" i="1"/>
  <c r="W106" i="1"/>
  <c r="AL106" i="1"/>
  <c r="W79" i="1"/>
  <c r="AD79" i="1"/>
  <c r="U79" i="1"/>
  <c r="X79" i="1"/>
  <c r="Y38" i="1"/>
  <c r="W38" i="1"/>
  <c r="X94" i="1"/>
  <c r="V69" i="1"/>
  <c r="V71" i="1"/>
  <c r="V38" i="1"/>
  <c r="V79" i="1"/>
  <c r="U113" i="1"/>
  <c r="X87" i="1"/>
  <c r="AD94" i="1"/>
  <c r="U69" i="1"/>
  <c r="W71" i="1"/>
  <c r="U80" i="1"/>
  <c r="Y79" i="1"/>
  <c r="AL104" i="1"/>
  <c r="O104" i="1"/>
  <c r="X104" i="1"/>
  <c r="W104" i="1"/>
  <c r="AD104" i="1"/>
  <c r="W81" i="1"/>
  <c r="Y81" i="1"/>
  <c r="V81" i="1"/>
  <c r="V62" i="1"/>
  <c r="X62" i="1"/>
  <c r="AL107" i="1"/>
  <c r="W107" i="1"/>
  <c r="O107" i="1"/>
  <c r="Y107" i="1"/>
  <c r="V107" i="1"/>
  <c r="X107" i="1"/>
  <c r="W60" i="1"/>
  <c r="X60" i="1"/>
  <c r="Y60" i="1"/>
  <c r="AL99" i="1"/>
  <c r="V99" i="1"/>
  <c r="X99" i="1"/>
  <c r="Y99" i="1"/>
  <c r="AD99" i="1"/>
  <c r="AL101" i="1"/>
  <c r="AD101" i="1"/>
  <c r="X101" i="1"/>
  <c r="V101" i="1"/>
  <c r="X82" i="1"/>
  <c r="U82" i="1"/>
  <c r="W82" i="1"/>
  <c r="AL112" i="1"/>
  <c r="W112" i="1"/>
  <c r="AD112" i="1"/>
  <c r="U112" i="1"/>
  <c r="O112" i="1"/>
  <c r="W75" i="1"/>
  <c r="X75" i="1"/>
  <c r="V75" i="1"/>
  <c r="AD89" i="1"/>
  <c r="W89" i="1"/>
  <c r="Y89" i="1"/>
  <c r="V89" i="1"/>
  <c r="AL110" i="1"/>
  <c r="AL108" i="1"/>
  <c r="AL96" i="1"/>
  <c r="Y95" i="1"/>
  <c r="AL95" i="1"/>
  <c r="AL100" i="1"/>
  <c r="AL97" i="1"/>
  <c r="AL103" i="1"/>
  <c r="AL98" i="1"/>
  <c r="AL111" i="1"/>
  <c r="AL105" i="1"/>
  <c r="AL109" i="1"/>
  <c r="V108" i="1"/>
  <c r="W63" i="1"/>
  <c r="AD85" i="1"/>
  <c r="V66" i="1"/>
  <c r="W34" i="1"/>
  <c r="U68" i="1"/>
  <c r="V67" i="1"/>
  <c r="U19" i="1"/>
  <c r="W43" i="1"/>
  <c r="Y44" i="1"/>
  <c r="U23" i="1"/>
  <c r="W46" i="1"/>
  <c r="X20" i="1"/>
  <c r="AD90" i="1"/>
  <c r="U36" i="1"/>
  <c r="AD38" i="1"/>
  <c r="V90" i="1"/>
  <c r="X30" i="1"/>
  <c r="AD42" i="1"/>
  <c r="X108" i="1"/>
  <c r="Y63" i="1"/>
  <c r="V63" i="1"/>
  <c r="Y85" i="1"/>
  <c r="W66" i="1"/>
  <c r="Y80" i="1"/>
  <c r="Y68" i="1"/>
  <c r="V85" i="1"/>
  <c r="X66" i="1"/>
  <c r="X80" i="1"/>
  <c r="W80" i="1"/>
  <c r="Y102" i="1"/>
  <c r="X68" i="1"/>
  <c r="V68" i="1"/>
  <c r="Y90" i="1"/>
  <c r="V95" i="1"/>
  <c r="W25" i="1"/>
  <c r="W108" i="1"/>
  <c r="X85" i="1"/>
  <c r="Y66" i="1"/>
  <c r="V102" i="1"/>
  <c r="X102" i="1"/>
  <c r="Y58" i="1"/>
  <c r="U95" i="1"/>
  <c r="AD25" i="1"/>
  <c r="Y25" i="1"/>
  <c r="Y108" i="1"/>
  <c r="U85" i="1"/>
  <c r="AD66" i="1"/>
  <c r="V80" i="1"/>
  <c r="AD102" i="1"/>
  <c r="U102" i="1"/>
  <c r="W102" i="1"/>
  <c r="W68" i="1"/>
  <c r="V58" i="1"/>
  <c r="W58" i="1"/>
  <c r="U106" i="1"/>
  <c r="X67" i="1"/>
  <c r="U67" i="1"/>
  <c r="U58" i="1"/>
  <c r="W90" i="1"/>
  <c r="V106" i="1"/>
  <c r="X95" i="1"/>
  <c r="W95" i="1"/>
  <c r="AD67" i="1"/>
  <c r="W67" i="1"/>
  <c r="X58" i="1"/>
  <c r="U90" i="1"/>
  <c r="O106" i="1"/>
  <c r="Y106" i="1"/>
  <c r="AD95" i="1"/>
  <c r="V25" i="1"/>
  <c r="Y67" i="1"/>
  <c r="AD58" i="1"/>
  <c r="AD106" i="1"/>
  <c r="X106" i="1"/>
  <c r="U27" i="1"/>
  <c r="U38" i="1"/>
  <c r="X72" i="1"/>
  <c r="AD72" i="1"/>
  <c r="AD113" i="1"/>
  <c r="W87" i="1"/>
  <c r="AD87" i="1"/>
  <c r="U94" i="1"/>
  <c r="X57" i="1"/>
  <c r="U40" i="1"/>
  <c r="Y40" i="1"/>
  <c r="W40" i="1"/>
  <c r="V40" i="1"/>
  <c r="X40" i="1"/>
  <c r="AD40" i="1"/>
  <c r="U37" i="1"/>
  <c r="AD21" i="1"/>
  <c r="U21" i="1"/>
  <c r="W92" i="1"/>
  <c r="Y92" i="1"/>
  <c r="W69" i="1"/>
  <c r="O114" i="1"/>
  <c r="AD114" i="1"/>
  <c r="V114" i="1"/>
  <c r="Y114" i="1"/>
  <c r="AD71" i="1"/>
  <c r="U71" i="1"/>
  <c r="V32" i="1"/>
  <c r="X32" i="1"/>
  <c r="W32" i="1"/>
  <c r="U32" i="1"/>
  <c r="AD32" i="1"/>
  <c r="U45" i="1"/>
  <c r="Y45" i="1"/>
  <c r="AD45" i="1"/>
  <c r="V45" i="1"/>
  <c r="W45" i="1"/>
  <c r="V64" i="1"/>
  <c r="U64" i="1"/>
  <c r="U111" i="1"/>
  <c r="AD111" i="1"/>
  <c r="V111" i="1"/>
  <c r="O105" i="1"/>
  <c r="U105" i="1"/>
  <c r="V105" i="1"/>
  <c r="AD86" i="1"/>
  <c r="Y86" i="1"/>
  <c r="X86" i="1"/>
  <c r="X49" i="1"/>
  <c r="AD49" i="1"/>
  <c r="U29" i="1"/>
  <c r="AD29" i="1"/>
  <c r="Y29" i="1"/>
  <c r="V29" i="1"/>
  <c r="X29" i="1"/>
  <c r="W29" i="1"/>
  <c r="X35" i="1"/>
  <c r="U35" i="1"/>
  <c r="V35" i="1"/>
  <c r="AD35" i="1"/>
  <c r="Y35" i="1"/>
  <c r="W35" i="1"/>
  <c r="X41" i="1"/>
  <c r="U41" i="1"/>
  <c r="Y41" i="1"/>
  <c r="V41" i="1"/>
  <c r="AD41" i="1"/>
  <c r="W41" i="1"/>
  <c r="AD80" i="1"/>
  <c r="O102" i="1"/>
  <c r="Y18" i="1"/>
  <c r="X18" i="1"/>
  <c r="U18" i="1"/>
  <c r="AD18" i="1"/>
  <c r="V18" i="1"/>
  <c r="W18" i="1"/>
  <c r="U31" i="1"/>
  <c r="V31" i="1"/>
  <c r="W31" i="1"/>
  <c r="AD31" i="1"/>
  <c r="Y31" i="1"/>
  <c r="X31" i="1"/>
  <c r="X33" i="1"/>
  <c r="X22" i="1"/>
  <c r="Y22" i="1"/>
  <c r="W24" i="1"/>
  <c r="AD24" i="1"/>
  <c r="V24" i="1"/>
  <c r="U24" i="1"/>
  <c r="Y24" i="1"/>
  <c r="X24" i="1"/>
  <c r="V26" i="1"/>
  <c r="AM100" i="1" l="1"/>
  <c r="AM96" i="1"/>
  <c r="AM98" i="1"/>
  <c r="AM97" i="1"/>
  <c r="AM112" i="1"/>
  <c r="AM103" i="1"/>
  <c r="AM109" i="1"/>
  <c r="AM110" i="1"/>
  <c r="AM101" i="1"/>
  <c r="AM107" i="1"/>
  <c r="AM99" i="1"/>
  <c r="AM104" i="1"/>
  <c r="AM102" i="1"/>
  <c r="AM95" i="1"/>
  <c r="AM108" i="1"/>
  <c r="AM94" i="1"/>
  <c r="AM111" i="1"/>
  <c r="AM114" i="1"/>
  <c r="AM106" i="1"/>
  <c r="AM105" i="1"/>
  <c r="AM113" i="1"/>
  <c r="T105" i="1" l="1"/>
  <c r="AN105" i="1" s="1"/>
  <c r="T99" i="1"/>
  <c r="AN99" i="1" s="1"/>
  <c r="T106" i="1"/>
  <c r="AN106" i="1" s="1"/>
  <c r="T95" i="1"/>
  <c r="AN95" i="1" s="1"/>
  <c r="T111" i="1"/>
  <c r="AN111" i="1" s="1"/>
  <c r="T96" i="1"/>
  <c r="AN96" i="1" s="1"/>
  <c r="T107" i="1"/>
  <c r="AN107" i="1" s="1"/>
  <c r="T112" i="1"/>
  <c r="AN112" i="1" s="1"/>
  <c r="T114" i="1"/>
  <c r="AN114" i="1" s="1"/>
  <c r="T103" i="1"/>
  <c r="AN103" i="1" s="1"/>
  <c r="T98" i="1"/>
  <c r="AN98" i="1" s="1"/>
  <c r="T94" i="1"/>
  <c r="AN94" i="1" s="1"/>
  <c r="T108" i="1"/>
  <c r="AN108" i="1" s="1"/>
  <c r="T113" i="1"/>
  <c r="AN113" i="1" s="1"/>
  <c r="T101" i="1"/>
  <c r="AN101" i="1" s="1"/>
  <c r="T97" i="1"/>
  <c r="AN97" i="1" s="1"/>
  <c r="T104" i="1"/>
  <c r="AN104" i="1" s="1"/>
  <c r="T109" i="1"/>
  <c r="AN109" i="1" s="1"/>
  <c r="T110" i="1"/>
  <c r="AN110" i="1" s="1"/>
  <c r="T100" i="1"/>
  <c r="AN100" i="1" s="1"/>
  <c r="T102" i="1"/>
  <c r="AN102" i="1" s="1"/>
  <c r="G11" i="4"/>
  <c r="G12" i="4"/>
  <c r="G4" i="4"/>
  <c r="G5" i="4"/>
  <c r="G13" i="4"/>
  <c r="G14" i="4"/>
  <c r="G7" i="4"/>
  <c r="G15" i="4"/>
  <c r="G8" i="4"/>
  <c r="G20" i="4"/>
  <c r="G9" i="4"/>
  <c r="G17" i="4"/>
  <c r="G10" i="4"/>
  <c r="G18" i="4"/>
  <c r="G2" i="4" l="1"/>
  <c r="A1" i="6" a="1"/>
  <c r="AP86" i="1" l="1"/>
  <c r="C86" i="1" s="1"/>
  <c r="AP64" i="1"/>
  <c r="C64" i="1" s="1"/>
  <c r="AP65" i="1"/>
  <c r="C65" i="1" s="1"/>
  <c r="AP53" i="1"/>
  <c r="C53" i="1" s="1"/>
  <c r="AP63" i="1"/>
  <c r="C63" i="1" s="1"/>
  <c r="AP47" i="1"/>
  <c r="C47" i="1" s="1"/>
  <c r="AP32" i="1"/>
  <c r="C32" i="1" s="1"/>
  <c r="AP35" i="1"/>
  <c r="C35" i="1" s="1"/>
  <c r="AP29" i="1"/>
  <c r="C29" i="1" s="1"/>
  <c r="AP31" i="1"/>
  <c r="C31" i="1" s="1"/>
  <c r="AP62" i="1"/>
  <c r="C62" i="1" s="1"/>
  <c r="AP77" i="1"/>
  <c r="C77" i="1" s="1"/>
  <c r="AP30" i="1"/>
  <c r="C30" i="1" s="1"/>
  <c r="AP19" i="1"/>
  <c r="C19" i="1" s="1"/>
  <c r="AP92" i="1"/>
  <c r="C92" i="1" s="1"/>
  <c r="AP78" i="1"/>
  <c r="C78" i="1" s="1"/>
  <c r="AP68" i="1"/>
  <c r="C68" i="1" s="1"/>
  <c r="AP57" i="1"/>
  <c r="C57" i="1" s="1"/>
  <c r="AP67" i="1"/>
  <c r="C67" i="1" s="1"/>
  <c r="AP38" i="1"/>
  <c r="C38" i="1" s="1"/>
  <c r="AP89" i="1"/>
  <c r="C89" i="1" s="1"/>
  <c r="AP41" i="1"/>
  <c r="C41" i="1" s="1"/>
  <c r="AP93" i="1"/>
  <c r="C93" i="1" s="1"/>
  <c r="AP26" i="1"/>
  <c r="C26" i="1" s="1"/>
  <c r="AP69" i="1"/>
  <c r="C69" i="1" s="1"/>
  <c r="B13" i="1"/>
  <c r="AP84" i="1"/>
  <c r="C84" i="1" s="1"/>
  <c r="AP54" i="1"/>
  <c r="C54" i="1" s="1"/>
  <c r="B15" i="1"/>
  <c r="AP51" i="1"/>
  <c r="C51" i="1" s="1"/>
  <c r="AP36" i="1"/>
  <c r="C36" i="1" s="1"/>
  <c r="AP88" i="1"/>
  <c r="C88" i="1" s="1"/>
  <c r="AQ43" i="1"/>
  <c r="A13" i="1"/>
  <c r="A11" i="1"/>
  <c r="AQ88" i="1"/>
  <c r="AQ19" i="1"/>
  <c r="AQ63" i="1"/>
  <c r="AQ33" i="1"/>
  <c r="AQ60" i="1"/>
  <c r="A14" i="1"/>
  <c r="AQ32" i="1"/>
  <c r="AQ59" i="1"/>
  <c r="AQ23" i="1"/>
  <c r="AQ86" i="1"/>
  <c r="AQ35" i="1"/>
  <c r="AQ28" i="1"/>
  <c r="AQ56" i="1"/>
  <c r="A17" i="1"/>
  <c r="AQ57" i="1"/>
  <c r="AQ50" i="1"/>
  <c r="A12" i="1"/>
  <c r="AQ36" i="1"/>
  <c r="AQ78" i="1"/>
  <c r="AQ34" i="1"/>
  <c r="AP40" i="1"/>
  <c r="C40" i="1" s="1"/>
  <c r="AP44" i="1"/>
  <c r="C44" i="1" s="1"/>
  <c r="B17" i="1"/>
  <c r="AP25" i="1"/>
  <c r="C25" i="1" s="1"/>
  <c r="B5" i="1"/>
  <c r="AP87" i="1"/>
  <c r="C87" i="1" s="1"/>
  <c r="AP58" i="1"/>
  <c r="C58" i="1" s="1"/>
  <c r="AP81" i="1"/>
  <c r="C81" i="1" s="1"/>
  <c r="AP22" i="1"/>
  <c r="C22" i="1" s="1"/>
  <c r="AP59" i="1"/>
  <c r="C59" i="1" s="1"/>
  <c r="AP28" i="1"/>
  <c r="C28" i="1" s="1"/>
  <c r="AP83" i="1"/>
  <c r="C83" i="1" s="1"/>
  <c r="AQ64" i="1"/>
  <c r="AQ41" i="1"/>
  <c r="AQ38" i="1"/>
  <c r="AQ52" i="1"/>
  <c r="A10" i="1"/>
  <c r="A6" i="1"/>
  <c r="AQ73" i="1"/>
  <c r="AQ54" i="1"/>
  <c r="AQ29" i="1"/>
  <c r="AQ72" i="1"/>
  <c r="AQ91" i="1"/>
  <c r="AQ37" i="1"/>
  <c r="AQ47" i="1"/>
  <c r="AQ20" i="1"/>
  <c r="A16" i="1"/>
  <c r="AQ67" i="1"/>
  <c r="AQ69" i="1"/>
  <c r="AQ74" i="1"/>
  <c r="AQ48" i="1"/>
  <c r="AQ92" i="1"/>
  <c r="AQ22" i="1"/>
  <c r="AQ46" i="1"/>
  <c r="AQ90" i="1"/>
  <c r="AP46" i="1"/>
  <c r="C46" i="1" s="1"/>
  <c r="AP48" i="1"/>
  <c r="C48" i="1" s="1"/>
  <c r="AP55" i="1"/>
  <c r="C55" i="1" s="1"/>
  <c r="AP37" i="1"/>
  <c r="C37" i="1" s="1"/>
  <c r="AP24" i="1"/>
  <c r="C24" i="1" s="1"/>
  <c r="AP76" i="1"/>
  <c r="C76" i="1" s="1"/>
  <c r="AP80" i="1"/>
  <c r="C80" i="1" s="1"/>
  <c r="AP43" i="1"/>
  <c r="C43" i="1" s="1"/>
  <c r="B9" i="1"/>
  <c r="B4" i="1"/>
  <c r="B8" i="1"/>
  <c r="AP21" i="1"/>
  <c r="C21" i="1" s="1"/>
  <c r="B7" i="1"/>
  <c r="AP42" i="1"/>
  <c r="C42" i="1" s="1"/>
  <c r="AP20" i="1"/>
  <c r="C20" i="1" s="1"/>
  <c r="AP23" i="1"/>
  <c r="C23" i="1" s="1"/>
  <c r="AP82" i="1"/>
  <c r="C82" i="1" s="1"/>
  <c r="AP75" i="1"/>
  <c r="C75" i="1" s="1"/>
  <c r="AP50" i="1"/>
  <c r="C50" i="1" s="1"/>
  <c r="AP52" i="1"/>
  <c r="C52" i="1" s="1"/>
  <c r="AP91" i="1"/>
  <c r="C91" i="1" s="1"/>
  <c r="AQ70" i="1"/>
  <c r="AQ89" i="1"/>
  <c r="AQ58" i="1"/>
  <c r="A5" i="1"/>
  <c r="AQ87" i="1"/>
  <c r="AQ53" i="1"/>
  <c r="AQ68" i="1"/>
  <c r="AQ49" i="1"/>
  <c r="A15" i="1"/>
  <c r="AQ27" i="1"/>
  <c r="AQ25" i="1"/>
  <c r="AQ77" i="1"/>
  <c r="AQ42" i="1"/>
  <c r="AQ21" i="1"/>
  <c r="AQ62" i="1"/>
  <c r="AQ93" i="1"/>
  <c r="A7" i="1"/>
  <c r="AQ65" i="1"/>
  <c r="AQ76" i="1"/>
  <c r="AQ55" i="1"/>
  <c r="AQ40" i="1"/>
  <c r="AQ75" i="1"/>
  <c r="AP45" i="1"/>
  <c r="C45" i="1" s="1"/>
  <c r="AP85" i="1"/>
  <c r="C85" i="1" s="1"/>
  <c r="AP49" i="1"/>
  <c r="C49" i="1" s="1"/>
  <c r="B16" i="1"/>
  <c r="B14" i="1"/>
  <c r="B6" i="1"/>
  <c r="AP71" i="1"/>
  <c r="C71" i="1" s="1"/>
  <c r="AP73" i="1"/>
  <c r="C73" i="1" s="1"/>
  <c r="AP90" i="1"/>
  <c r="C90" i="1" s="1"/>
  <c r="AP39" i="1"/>
  <c r="C39" i="1" s="1"/>
  <c r="AP79" i="1"/>
  <c r="C79" i="1" s="1"/>
  <c r="AP56" i="1"/>
  <c r="C56" i="1" s="1"/>
  <c r="AQ79" i="1"/>
  <c r="AQ66" i="1"/>
  <c r="AQ18" i="1"/>
  <c r="AQ82" i="1"/>
  <c r="AQ30" i="1"/>
  <c r="AQ85" i="1"/>
  <c r="AQ51" i="1"/>
  <c r="AQ26" i="1"/>
  <c r="AQ80" i="1"/>
  <c r="AQ81" i="1"/>
  <c r="A8" i="1"/>
  <c r="A9" i="1"/>
  <c r="AQ71" i="1"/>
  <c r="AQ45" i="1"/>
  <c r="AQ44" i="1"/>
  <c r="AQ61" i="1"/>
  <c r="AQ84" i="1"/>
  <c r="A1" i="6"/>
  <c r="A4" i="1" s="1"/>
  <c r="AQ31" i="1"/>
  <c r="AQ83" i="1"/>
  <c r="AP60" i="1"/>
  <c r="C60" i="1" s="1"/>
  <c r="AP33" i="1"/>
  <c r="C33" i="1" s="1"/>
  <c r="AP61" i="1"/>
  <c r="C61" i="1" s="1"/>
  <c r="AQ24" i="1"/>
  <c r="AP27" i="1"/>
  <c r="C27" i="1" s="1"/>
  <c r="B10" i="1"/>
  <c r="AP66" i="1"/>
  <c r="C66" i="1" s="1"/>
  <c r="B11" i="1"/>
  <c r="AP34" i="1"/>
  <c r="C34" i="1" s="1"/>
  <c r="AQ39" i="1"/>
  <c r="AP74" i="1"/>
  <c r="C74" i="1" s="1"/>
  <c r="AP18" i="1"/>
  <c r="C18" i="1" s="1"/>
  <c r="AP72" i="1"/>
  <c r="C72" i="1" s="1"/>
  <c r="AP70" i="1"/>
  <c r="C70" i="1" s="1"/>
  <c r="B12" i="1"/>
  <c r="AL61" i="1" l="1"/>
  <c r="AM61" i="1" s="1"/>
  <c r="I61" i="1"/>
  <c r="F61" i="1"/>
  <c r="H61" i="1"/>
  <c r="J61" i="1"/>
  <c r="E61" i="1"/>
  <c r="G61" i="1"/>
  <c r="AL79" i="1"/>
  <c r="AM79" i="1" s="1"/>
  <c r="J79" i="1"/>
  <c r="G79" i="1"/>
  <c r="I79" i="1"/>
  <c r="F79" i="1"/>
  <c r="E79" i="1"/>
  <c r="H79" i="1"/>
  <c r="G75" i="1"/>
  <c r="H75" i="1"/>
  <c r="AL75" i="1"/>
  <c r="AM75" i="1" s="1"/>
  <c r="E75" i="1"/>
  <c r="J75" i="1"/>
  <c r="I75" i="1"/>
  <c r="F75" i="1"/>
  <c r="AL76" i="1"/>
  <c r="AM76" i="1" s="1"/>
  <c r="I76" i="1"/>
  <c r="H76" i="1"/>
  <c r="F76" i="1"/>
  <c r="G76" i="1"/>
  <c r="J76" i="1"/>
  <c r="E76" i="1"/>
  <c r="AL88" i="1"/>
  <c r="AM88" i="1" s="1"/>
  <c r="F88" i="1"/>
  <c r="G88" i="1"/>
  <c r="J88" i="1"/>
  <c r="I88" i="1"/>
  <c r="H88" i="1"/>
  <c r="E88" i="1"/>
  <c r="AL54" i="1"/>
  <c r="AM54" i="1" s="1"/>
  <c r="H54" i="1"/>
  <c r="I54" i="1"/>
  <c r="F54" i="1"/>
  <c r="E54" i="1"/>
  <c r="J54" i="1"/>
  <c r="G54" i="1"/>
  <c r="AL26" i="1"/>
  <c r="AM26" i="1" s="1"/>
  <c r="J26" i="1"/>
  <c r="G26" i="1"/>
  <c r="H26" i="1"/>
  <c r="F26" i="1"/>
  <c r="E26" i="1"/>
  <c r="I26" i="1"/>
  <c r="I38" i="1"/>
  <c r="J38" i="1"/>
  <c r="E38" i="1"/>
  <c r="G38" i="1"/>
  <c r="H38" i="1"/>
  <c r="F38" i="1"/>
  <c r="AL38" i="1"/>
  <c r="AM38" i="1" s="1"/>
  <c r="G78" i="1"/>
  <c r="E78" i="1"/>
  <c r="AL78" i="1"/>
  <c r="AM78" i="1" s="1"/>
  <c r="H78" i="1"/>
  <c r="I78" i="1"/>
  <c r="J78" i="1"/>
  <c r="F78" i="1"/>
  <c r="AL77" i="1"/>
  <c r="AM77" i="1" s="1"/>
  <c r="H77" i="1"/>
  <c r="G77" i="1"/>
  <c r="F77" i="1"/>
  <c r="E77" i="1"/>
  <c r="J77" i="1"/>
  <c r="I77" i="1"/>
  <c r="AL35" i="1"/>
  <c r="AM35" i="1" s="1"/>
  <c r="G35" i="1"/>
  <c r="H35" i="1"/>
  <c r="I35" i="1"/>
  <c r="J35" i="1"/>
  <c r="E35" i="1"/>
  <c r="F35" i="1"/>
  <c r="J53" i="1"/>
  <c r="I53" i="1"/>
  <c r="E53" i="1"/>
  <c r="AL53" i="1"/>
  <c r="AM53" i="1" s="1"/>
  <c r="H53" i="1"/>
  <c r="F53" i="1"/>
  <c r="G53" i="1"/>
  <c r="AL74" i="1"/>
  <c r="AM74" i="1" s="1"/>
  <c r="H74" i="1"/>
  <c r="I74" i="1"/>
  <c r="F74" i="1"/>
  <c r="G74" i="1"/>
  <c r="J74" i="1"/>
  <c r="E74" i="1"/>
  <c r="AL49" i="1"/>
  <c r="AM49" i="1" s="1"/>
  <c r="H49" i="1"/>
  <c r="G49" i="1"/>
  <c r="E49" i="1"/>
  <c r="F49" i="1"/>
  <c r="J49" i="1"/>
  <c r="I49" i="1"/>
  <c r="AC4" i="1"/>
  <c r="Y4" i="1"/>
  <c r="AA4" i="1"/>
  <c r="AD4" i="1"/>
  <c r="X4" i="1"/>
  <c r="AB4" i="1"/>
  <c r="U4" i="1"/>
  <c r="W4" i="1"/>
  <c r="AP4" i="1"/>
  <c r="V4" i="1"/>
  <c r="AQ4" i="1"/>
  <c r="Z4" i="1"/>
  <c r="AL22" i="1"/>
  <c r="AM22" i="1" s="1"/>
  <c r="E22" i="1"/>
  <c r="H22" i="1"/>
  <c r="G22" i="1"/>
  <c r="F22" i="1"/>
  <c r="I22" i="1"/>
  <c r="J22" i="1"/>
  <c r="AL40" i="1"/>
  <c r="AM40" i="1" s="1"/>
  <c r="I40" i="1"/>
  <c r="G40" i="1"/>
  <c r="H40" i="1"/>
  <c r="E40" i="1"/>
  <c r="F40" i="1"/>
  <c r="J40" i="1"/>
  <c r="U10" i="1"/>
  <c r="Y10" i="1"/>
  <c r="W10" i="1"/>
  <c r="X10" i="1"/>
  <c r="AA10" i="1"/>
  <c r="AC10" i="1"/>
  <c r="Z10" i="1"/>
  <c r="AB10" i="1"/>
  <c r="AQ10" i="1"/>
  <c r="AD10" i="1"/>
  <c r="AP10" i="1"/>
  <c r="C10" i="1" s="1"/>
  <c r="V10" i="1"/>
  <c r="AL33" i="1"/>
  <c r="AM33" i="1" s="1"/>
  <c r="J33" i="1"/>
  <c r="F33" i="1"/>
  <c r="H33" i="1"/>
  <c r="G33" i="1"/>
  <c r="E33" i="1"/>
  <c r="I33" i="1"/>
  <c r="AL39" i="1"/>
  <c r="AM39" i="1" s="1"/>
  <c r="H39" i="1"/>
  <c r="E39" i="1"/>
  <c r="J39" i="1"/>
  <c r="F39" i="1"/>
  <c r="I39" i="1"/>
  <c r="G39" i="1"/>
  <c r="U6" i="1"/>
  <c r="Z6" i="1"/>
  <c r="AB6" i="1"/>
  <c r="AQ6" i="1"/>
  <c r="X6" i="1"/>
  <c r="V6" i="1"/>
  <c r="AC6" i="1"/>
  <c r="W6" i="1"/>
  <c r="AA6" i="1"/>
  <c r="Y6" i="1"/>
  <c r="AD6" i="1"/>
  <c r="AP6" i="1"/>
  <c r="C6" i="1" s="1"/>
  <c r="AL85" i="1"/>
  <c r="AM85" i="1" s="1"/>
  <c r="I85" i="1"/>
  <c r="H85" i="1"/>
  <c r="E85" i="1"/>
  <c r="G85" i="1"/>
  <c r="F85" i="1"/>
  <c r="J85" i="1"/>
  <c r="F91" i="1"/>
  <c r="G91" i="1"/>
  <c r="I91" i="1"/>
  <c r="E91" i="1"/>
  <c r="AL91" i="1"/>
  <c r="AM91" i="1" s="1"/>
  <c r="J91" i="1"/>
  <c r="H91" i="1"/>
  <c r="AL82" i="1"/>
  <c r="AM82" i="1" s="1"/>
  <c r="I82" i="1"/>
  <c r="J82" i="1"/>
  <c r="G82" i="1"/>
  <c r="H82" i="1"/>
  <c r="F82" i="1"/>
  <c r="E82" i="1"/>
  <c r="U7" i="1"/>
  <c r="W7" i="1"/>
  <c r="AA7" i="1"/>
  <c r="Z7" i="1"/>
  <c r="AC7" i="1"/>
  <c r="AD7" i="1"/>
  <c r="AB7" i="1"/>
  <c r="Y7" i="1"/>
  <c r="AQ7" i="1"/>
  <c r="V7" i="1"/>
  <c r="X7" i="1"/>
  <c r="AP7" i="1"/>
  <c r="AQ9" i="1"/>
  <c r="Y9" i="1"/>
  <c r="AA9" i="1"/>
  <c r="AP9" i="1"/>
  <c r="C9" i="1" s="1"/>
  <c r="W9" i="1"/>
  <c r="AB9" i="1"/>
  <c r="Z9" i="1"/>
  <c r="X9" i="1"/>
  <c r="AC9" i="1"/>
  <c r="AD9" i="1"/>
  <c r="U9" i="1"/>
  <c r="V9" i="1"/>
  <c r="AL24" i="1"/>
  <c r="AM24" i="1" s="1"/>
  <c r="F24" i="1"/>
  <c r="J24" i="1"/>
  <c r="E24" i="1"/>
  <c r="H24" i="1"/>
  <c r="G24" i="1"/>
  <c r="I24" i="1"/>
  <c r="AL46" i="1"/>
  <c r="AM46" i="1" s="1"/>
  <c r="E46" i="1"/>
  <c r="G46" i="1"/>
  <c r="J46" i="1"/>
  <c r="F46" i="1"/>
  <c r="H46" i="1"/>
  <c r="I46" i="1"/>
  <c r="AL83" i="1"/>
  <c r="AM83" i="1" s="1"/>
  <c r="J83" i="1"/>
  <c r="I83" i="1"/>
  <c r="F83" i="1"/>
  <c r="E83" i="1"/>
  <c r="G83" i="1"/>
  <c r="H83" i="1"/>
  <c r="AL81" i="1"/>
  <c r="AM81" i="1" s="1"/>
  <c r="I81" i="1"/>
  <c r="G81" i="1"/>
  <c r="H81" i="1"/>
  <c r="J81" i="1"/>
  <c r="E81" i="1"/>
  <c r="F81" i="1"/>
  <c r="AL25" i="1"/>
  <c r="AM25" i="1" s="1"/>
  <c r="F25" i="1"/>
  <c r="H25" i="1"/>
  <c r="J25" i="1"/>
  <c r="I25" i="1"/>
  <c r="G25" i="1"/>
  <c r="E25" i="1"/>
  <c r="AL36" i="1"/>
  <c r="AM36" i="1" s="1"/>
  <c r="F36" i="1"/>
  <c r="G36" i="1"/>
  <c r="H36" i="1"/>
  <c r="J36" i="1"/>
  <c r="E36" i="1"/>
  <c r="I36" i="1"/>
  <c r="AL84" i="1"/>
  <c r="AM84" i="1" s="1"/>
  <c r="G84" i="1"/>
  <c r="J84" i="1"/>
  <c r="I84" i="1"/>
  <c r="E84" i="1"/>
  <c r="H84" i="1"/>
  <c r="F84" i="1"/>
  <c r="G93" i="1"/>
  <c r="I93" i="1"/>
  <c r="H93" i="1"/>
  <c r="J93" i="1"/>
  <c r="E93" i="1"/>
  <c r="F93" i="1"/>
  <c r="AL93" i="1"/>
  <c r="AM93" i="1" s="1"/>
  <c r="AL67" i="1"/>
  <c r="AM67" i="1" s="1"/>
  <c r="E67" i="1"/>
  <c r="H67" i="1"/>
  <c r="I67" i="1"/>
  <c r="G67" i="1"/>
  <c r="J67" i="1"/>
  <c r="F67" i="1"/>
  <c r="AL92" i="1"/>
  <c r="AM92" i="1" s="1"/>
  <c r="J92" i="1"/>
  <c r="F92" i="1"/>
  <c r="H92" i="1"/>
  <c r="I92" i="1"/>
  <c r="E92" i="1"/>
  <c r="G92" i="1"/>
  <c r="AL62" i="1"/>
  <c r="AM62" i="1" s="1"/>
  <c r="F62" i="1"/>
  <c r="J62" i="1"/>
  <c r="E62" i="1"/>
  <c r="I62" i="1"/>
  <c r="H62" i="1"/>
  <c r="G62" i="1"/>
  <c r="I32" i="1"/>
  <c r="G32" i="1"/>
  <c r="AL32" i="1"/>
  <c r="AM32" i="1" s="1"/>
  <c r="J32" i="1"/>
  <c r="H32" i="1"/>
  <c r="E32" i="1"/>
  <c r="F32" i="1"/>
  <c r="H65" i="1"/>
  <c r="J65" i="1"/>
  <c r="E65" i="1"/>
  <c r="I65" i="1"/>
  <c r="F65" i="1"/>
  <c r="AL65" i="1"/>
  <c r="AM65" i="1" s="1"/>
  <c r="G65" i="1"/>
  <c r="U12" i="1"/>
  <c r="Y12" i="1"/>
  <c r="AD12" i="1"/>
  <c r="W12" i="1"/>
  <c r="AB12" i="1"/>
  <c r="V12" i="1"/>
  <c r="AQ12" i="1"/>
  <c r="AC12" i="1"/>
  <c r="AA12" i="1"/>
  <c r="X12" i="1"/>
  <c r="Z12" i="1"/>
  <c r="AP12" i="1"/>
  <c r="C12" i="1" s="1"/>
  <c r="AL71" i="1"/>
  <c r="AM71" i="1" s="1"/>
  <c r="H71" i="1"/>
  <c r="J71" i="1"/>
  <c r="E71" i="1"/>
  <c r="I71" i="1"/>
  <c r="F71" i="1"/>
  <c r="G71" i="1"/>
  <c r="AL42" i="1"/>
  <c r="AM42" i="1" s="1"/>
  <c r="H42" i="1"/>
  <c r="J42" i="1"/>
  <c r="G42" i="1"/>
  <c r="I42" i="1"/>
  <c r="F42" i="1"/>
  <c r="E42" i="1"/>
  <c r="AL48" i="1"/>
  <c r="AM48" i="1" s="1"/>
  <c r="H48" i="1"/>
  <c r="F48" i="1"/>
  <c r="E48" i="1"/>
  <c r="G48" i="1"/>
  <c r="J48" i="1"/>
  <c r="I48" i="1"/>
  <c r="U5" i="1"/>
  <c r="AQ5" i="1"/>
  <c r="AD5" i="1"/>
  <c r="AB5" i="1"/>
  <c r="Y5" i="1"/>
  <c r="AC5" i="1"/>
  <c r="X5" i="1"/>
  <c r="V5" i="1"/>
  <c r="Z5" i="1"/>
  <c r="AP5" i="1"/>
  <c r="AA5" i="1"/>
  <c r="W5" i="1"/>
  <c r="AL70" i="1"/>
  <c r="AM70" i="1" s="1"/>
  <c r="G70" i="1"/>
  <c r="F70" i="1"/>
  <c r="E70" i="1"/>
  <c r="J70" i="1"/>
  <c r="H70" i="1"/>
  <c r="I70" i="1"/>
  <c r="G72" i="1"/>
  <c r="J72" i="1"/>
  <c r="H72" i="1"/>
  <c r="AL72" i="1"/>
  <c r="AM72" i="1" s="1"/>
  <c r="E72" i="1"/>
  <c r="F72" i="1"/>
  <c r="I72" i="1"/>
  <c r="AL34" i="1"/>
  <c r="AM34" i="1" s="1"/>
  <c r="F34" i="1"/>
  <c r="G34" i="1"/>
  <c r="I34" i="1"/>
  <c r="E34" i="1"/>
  <c r="J34" i="1"/>
  <c r="H34" i="1"/>
  <c r="AL27" i="1"/>
  <c r="AM27" i="1" s="1"/>
  <c r="F27" i="1"/>
  <c r="I27" i="1"/>
  <c r="J27" i="1"/>
  <c r="H27" i="1"/>
  <c r="G27" i="1"/>
  <c r="E27" i="1"/>
  <c r="AL60" i="1"/>
  <c r="AM60" i="1" s="1"/>
  <c r="I60" i="1"/>
  <c r="H60" i="1"/>
  <c r="G60" i="1"/>
  <c r="J60" i="1"/>
  <c r="E60" i="1"/>
  <c r="F60" i="1"/>
  <c r="AL90" i="1"/>
  <c r="AM90" i="1" s="1"/>
  <c r="H90" i="1"/>
  <c r="E90" i="1"/>
  <c r="F90" i="1"/>
  <c r="J90" i="1"/>
  <c r="I90" i="1"/>
  <c r="G90" i="1"/>
  <c r="AP14" i="1"/>
  <c r="C14" i="1" s="1"/>
  <c r="Z14" i="1"/>
  <c r="AC14" i="1"/>
  <c r="AB14" i="1"/>
  <c r="W14" i="1"/>
  <c r="V14" i="1"/>
  <c r="AD14" i="1"/>
  <c r="AQ14" i="1"/>
  <c r="U14" i="1"/>
  <c r="AA14" i="1"/>
  <c r="X14" i="1"/>
  <c r="Y14" i="1"/>
  <c r="AL45" i="1"/>
  <c r="AM45" i="1" s="1"/>
  <c r="I45" i="1"/>
  <c r="F45" i="1"/>
  <c r="J45" i="1"/>
  <c r="E45" i="1"/>
  <c r="G45" i="1"/>
  <c r="H45" i="1"/>
  <c r="AL52" i="1"/>
  <c r="AM52" i="1" s="1"/>
  <c r="H52" i="1"/>
  <c r="F52" i="1"/>
  <c r="I52" i="1"/>
  <c r="E52" i="1"/>
  <c r="G52" i="1"/>
  <c r="J52" i="1"/>
  <c r="AL23" i="1"/>
  <c r="AM23" i="1" s="1"/>
  <c r="F23" i="1"/>
  <c r="I23" i="1"/>
  <c r="J23" i="1"/>
  <c r="H23" i="1"/>
  <c r="G23" i="1"/>
  <c r="E23" i="1"/>
  <c r="AL21" i="1"/>
  <c r="AM21" i="1" s="1"/>
  <c r="H21" i="1"/>
  <c r="E21" i="1"/>
  <c r="F21" i="1"/>
  <c r="G21" i="1"/>
  <c r="J21" i="1"/>
  <c r="I21" i="1"/>
  <c r="AL43" i="1"/>
  <c r="AM43" i="1" s="1"/>
  <c r="E43" i="1"/>
  <c r="F43" i="1"/>
  <c r="H43" i="1"/>
  <c r="I43" i="1"/>
  <c r="J43" i="1"/>
  <c r="G43" i="1"/>
  <c r="AL37" i="1"/>
  <c r="AM37" i="1" s="1"/>
  <c r="E37" i="1"/>
  <c r="I37" i="1"/>
  <c r="H37" i="1"/>
  <c r="F37" i="1"/>
  <c r="J37" i="1"/>
  <c r="G37" i="1"/>
  <c r="I28" i="1"/>
  <c r="AL28" i="1"/>
  <c r="AM28" i="1" s="1"/>
  <c r="H28" i="1"/>
  <c r="G28" i="1"/>
  <c r="F28" i="1"/>
  <c r="E28" i="1"/>
  <c r="J28" i="1"/>
  <c r="AL58" i="1"/>
  <c r="AM58" i="1" s="1"/>
  <c r="E58" i="1"/>
  <c r="J58" i="1"/>
  <c r="G58" i="1"/>
  <c r="H58" i="1"/>
  <c r="F58" i="1"/>
  <c r="I58" i="1"/>
  <c r="U17" i="1"/>
  <c r="AA17" i="1"/>
  <c r="X17" i="1"/>
  <c r="Y17" i="1"/>
  <c r="W17" i="1"/>
  <c r="AC17" i="1"/>
  <c r="AB17" i="1"/>
  <c r="AQ17" i="1"/>
  <c r="AD17" i="1"/>
  <c r="V17" i="1"/>
  <c r="Z17" i="1"/>
  <c r="AP17" i="1"/>
  <c r="C17" i="1" s="1"/>
  <c r="AL51" i="1"/>
  <c r="AM51" i="1" s="1"/>
  <c r="E51" i="1"/>
  <c r="F51" i="1"/>
  <c r="H51" i="1"/>
  <c r="G51" i="1"/>
  <c r="I51" i="1"/>
  <c r="J51" i="1"/>
  <c r="U13" i="1"/>
  <c r="AC13" i="1"/>
  <c r="AB13" i="1"/>
  <c r="AQ13" i="1"/>
  <c r="AP13" i="1"/>
  <c r="C13" i="1" s="1"/>
  <c r="AA13" i="1"/>
  <c r="X13" i="1"/>
  <c r="V13" i="1"/>
  <c r="W13" i="1"/>
  <c r="AD13" i="1"/>
  <c r="Z13" i="1"/>
  <c r="Y13" i="1"/>
  <c r="AL41" i="1"/>
  <c r="AM41" i="1" s="1"/>
  <c r="E41" i="1"/>
  <c r="G41" i="1"/>
  <c r="H41" i="1"/>
  <c r="F41" i="1"/>
  <c r="J41" i="1"/>
  <c r="I41" i="1"/>
  <c r="G57" i="1"/>
  <c r="I57" i="1"/>
  <c r="E57" i="1"/>
  <c r="J57" i="1"/>
  <c r="H57" i="1"/>
  <c r="F57" i="1"/>
  <c r="AL57" i="1"/>
  <c r="AM57" i="1" s="1"/>
  <c r="AL19" i="1"/>
  <c r="AM19" i="1" s="1"/>
  <c r="I19" i="1"/>
  <c r="H19" i="1"/>
  <c r="F19" i="1"/>
  <c r="G19" i="1"/>
  <c r="J19" i="1"/>
  <c r="E19" i="1"/>
  <c r="AL31" i="1"/>
  <c r="AM31" i="1" s="1"/>
  <c r="E31" i="1"/>
  <c r="F31" i="1"/>
  <c r="J31" i="1"/>
  <c r="I31" i="1"/>
  <c r="H31" i="1"/>
  <c r="G31" i="1"/>
  <c r="E47" i="1"/>
  <c r="J47" i="1"/>
  <c r="AL47" i="1"/>
  <c r="AM47" i="1" s="1"/>
  <c r="H47" i="1"/>
  <c r="G47" i="1"/>
  <c r="F47" i="1"/>
  <c r="I47" i="1"/>
  <c r="AL64" i="1"/>
  <c r="AM64" i="1" s="1"/>
  <c r="E64" i="1"/>
  <c r="G64" i="1"/>
  <c r="F64" i="1"/>
  <c r="I64" i="1"/>
  <c r="J64" i="1"/>
  <c r="H64" i="1"/>
  <c r="AL66" i="1"/>
  <c r="AM66" i="1" s="1"/>
  <c r="I66" i="1"/>
  <c r="G66" i="1"/>
  <c r="J66" i="1"/>
  <c r="E66" i="1"/>
  <c r="H66" i="1"/>
  <c r="F66" i="1"/>
  <c r="E18" i="1"/>
  <c r="AL18" i="1"/>
  <c r="AM18" i="1" s="1"/>
  <c r="H18" i="1"/>
  <c r="F18" i="1"/>
  <c r="J18" i="1"/>
  <c r="G18" i="1"/>
  <c r="I18" i="1"/>
  <c r="AA11" i="1"/>
  <c r="X11" i="1"/>
  <c r="U11" i="1"/>
  <c r="Y11" i="1"/>
  <c r="V11" i="1"/>
  <c r="AP11" i="1"/>
  <c r="Z11" i="1"/>
  <c r="AC11" i="1"/>
  <c r="W11" i="1"/>
  <c r="AB11" i="1"/>
  <c r="AD11" i="1"/>
  <c r="AQ11" i="1"/>
  <c r="AL56" i="1"/>
  <c r="AM56" i="1" s="1"/>
  <c r="H56" i="1"/>
  <c r="E56" i="1"/>
  <c r="F56" i="1"/>
  <c r="I56" i="1"/>
  <c r="G56" i="1"/>
  <c r="J56" i="1"/>
  <c r="AL73" i="1"/>
  <c r="AM73" i="1" s="1"/>
  <c r="J73" i="1"/>
  <c r="E73" i="1"/>
  <c r="G73" i="1"/>
  <c r="F73" i="1"/>
  <c r="H73" i="1"/>
  <c r="I73" i="1"/>
  <c r="W16" i="1"/>
  <c r="V16" i="1"/>
  <c r="AD16" i="1"/>
  <c r="Y16" i="1"/>
  <c r="AQ16" i="1"/>
  <c r="AC16" i="1"/>
  <c r="AB16" i="1"/>
  <c r="Z16" i="1"/>
  <c r="U16" i="1"/>
  <c r="X16" i="1"/>
  <c r="AA16" i="1"/>
  <c r="AP16" i="1"/>
  <c r="C16" i="1" s="1"/>
  <c r="AL50" i="1"/>
  <c r="AM50" i="1" s="1"/>
  <c r="H50" i="1"/>
  <c r="G50" i="1"/>
  <c r="J50" i="1"/>
  <c r="I50" i="1"/>
  <c r="F50" i="1"/>
  <c r="E50" i="1"/>
  <c r="H20" i="1"/>
  <c r="AL20" i="1"/>
  <c r="AM20" i="1" s="1"/>
  <c r="J20" i="1"/>
  <c r="G20" i="1"/>
  <c r="E20" i="1"/>
  <c r="I20" i="1"/>
  <c r="F20" i="1"/>
  <c r="AC8" i="1"/>
  <c r="AB8" i="1"/>
  <c r="W8" i="1"/>
  <c r="V8" i="1"/>
  <c r="Z8" i="1"/>
  <c r="U8" i="1"/>
  <c r="AQ8" i="1"/>
  <c r="X8" i="1"/>
  <c r="AP8" i="1"/>
  <c r="AA8" i="1"/>
  <c r="AD8" i="1"/>
  <c r="Y8" i="1"/>
  <c r="G80" i="1"/>
  <c r="I80" i="1"/>
  <c r="AL80" i="1"/>
  <c r="AM80" i="1" s="1"/>
  <c r="F80" i="1"/>
  <c r="E80" i="1"/>
  <c r="J80" i="1"/>
  <c r="H80" i="1"/>
  <c r="AL55" i="1"/>
  <c r="AM55" i="1" s="1"/>
  <c r="J55" i="1"/>
  <c r="H55" i="1"/>
  <c r="F55" i="1"/>
  <c r="I55" i="1"/>
  <c r="E55" i="1"/>
  <c r="G55" i="1"/>
  <c r="AL59" i="1"/>
  <c r="AM59" i="1" s="1"/>
  <c r="I59" i="1"/>
  <c r="E59" i="1"/>
  <c r="G59" i="1"/>
  <c r="H59" i="1"/>
  <c r="J59" i="1"/>
  <c r="F59" i="1"/>
  <c r="E87" i="1"/>
  <c r="G87" i="1"/>
  <c r="J87" i="1"/>
  <c r="F87" i="1"/>
  <c r="AL87" i="1"/>
  <c r="AM87" i="1" s="1"/>
  <c r="H87" i="1"/>
  <c r="I87" i="1"/>
  <c r="AL44" i="1"/>
  <c r="AM44" i="1" s="1"/>
  <c r="I44" i="1"/>
  <c r="G44" i="1"/>
  <c r="E44" i="1"/>
  <c r="J44" i="1"/>
  <c r="F44" i="1"/>
  <c r="H44" i="1"/>
  <c r="AP15" i="1"/>
  <c r="C15" i="1" s="1"/>
  <c r="W15" i="1"/>
  <c r="AD15" i="1"/>
  <c r="V15" i="1"/>
  <c r="AQ15" i="1"/>
  <c r="Z15" i="1"/>
  <c r="AB15" i="1"/>
  <c r="Y15" i="1"/>
  <c r="AA15" i="1"/>
  <c r="AC15" i="1"/>
  <c r="U15" i="1"/>
  <c r="X15" i="1"/>
  <c r="AL69" i="1"/>
  <c r="AM69" i="1" s="1"/>
  <c r="F69" i="1"/>
  <c r="I69" i="1"/>
  <c r="H69" i="1"/>
  <c r="G69" i="1"/>
  <c r="J69" i="1"/>
  <c r="E69" i="1"/>
  <c r="AL89" i="1"/>
  <c r="AM89" i="1" s="1"/>
  <c r="I89" i="1"/>
  <c r="E89" i="1"/>
  <c r="J89" i="1"/>
  <c r="F89" i="1"/>
  <c r="G89" i="1"/>
  <c r="H89" i="1"/>
  <c r="AL68" i="1"/>
  <c r="AM68" i="1" s="1"/>
  <c r="E68" i="1"/>
  <c r="G68" i="1"/>
  <c r="F68" i="1"/>
  <c r="H68" i="1"/>
  <c r="J68" i="1"/>
  <c r="I68" i="1"/>
  <c r="AL30" i="1"/>
  <c r="AM30" i="1" s="1"/>
  <c r="J30" i="1"/>
  <c r="E30" i="1"/>
  <c r="I30" i="1"/>
  <c r="F30" i="1"/>
  <c r="G30" i="1"/>
  <c r="H30" i="1"/>
  <c r="AL29" i="1"/>
  <c r="AM29" i="1" s="1"/>
  <c r="F29" i="1"/>
  <c r="G29" i="1"/>
  <c r="E29" i="1"/>
  <c r="H29" i="1"/>
  <c r="I29" i="1"/>
  <c r="J29" i="1"/>
  <c r="H63" i="1"/>
  <c r="AL63" i="1"/>
  <c r="AM63" i="1" s="1"/>
  <c r="J63" i="1"/>
  <c r="F63" i="1"/>
  <c r="G63" i="1"/>
  <c r="I63" i="1"/>
  <c r="E63" i="1"/>
  <c r="AL86" i="1"/>
  <c r="AM86" i="1" s="1"/>
  <c r="H86" i="1"/>
  <c r="I86" i="1"/>
  <c r="E86" i="1"/>
  <c r="G86" i="1"/>
  <c r="F86" i="1"/>
  <c r="J86" i="1"/>
  <c r="C11" i="1" l="1"/>
  <c r="C8" i="1"/>
  <c r="C7" i="1"/>
  <c r="T78" i="1"/>
  <c r="AN78" i="1" s="1"/>
  <c r="T88" i="1"/>
  <c r="AN88" i="1" s="1"/>
  <c r="T75" i="1"/>
  <c r="AN75" i="1" s="1"/>
  <c r="T50" i="1"/>
  <c r="AN50" i="1" s="1"/>
  <c r="T57" i="1"/>
  <c r="AN57" i="1" s="1"/>
  <c r="T25" i="1"/>
  <c r="AN25" i="1" s="1"/>
  <c r="T81" i="1"/>
  <c r="AN81" i="1" s="1"/>
  <c r="T91" i="1"/>
  <c r="AN91" i="1" s="1"/>
  <c r="T85" i="1"/>
  <c r="AN85" i="1" s="1"/>
  <c r="T58" i="1"/>
  <c r="AN58" i="1" s="1"/>
  <c r="T21" i="1"/>
  <c r="AN21" i="1" s="1"/>
  <c r="T71" i="1"/>
  <c r="AN71" i="1" s="1"/>
  <c r="E11" i="1"/>
  <c r="I11" i="1"/>
  <c r="AL11" i="1"/>
  <c r="AM11" i="1" s="1"/>
  <c r="F11" i="1"/>
  <c r="J11" i="1"/>
  <c r="G11" i="1"/>
  <c r="H11" i="1"/>
  <c r="T41" i="1"/>
  <c r="AN41" i="1" s="1"/>
  <c r="T51" i="1"/>
  <c r="AN51" i="1" s="1"/>
  <c r="T29" i="1"/>
  <c r="AN29" i="1" s="1"/>
  <c r="T31" i="1"/>
  <c r="AN31" i="1" s="1"/>
  <c r="T86" i="1"/>
  <c r="AN86" i="1" s="1"/>
  <c r="T73" i="1"/>
  <c r="AN73" i="1" s="1"/>
  <c r="T18" i="1"/>
  <c r="AN18" i="1" s="1"/>
  <c r="T47" i="1"/>
  <c r="AN47" i="1" s="1"/>
  <c r="F17" i="1"/>
  <c r="J17" i="1"/>
  <c r="E17" i="1"/>
  <c r="H17" i="1"/>
  <c r="I17" i="1"/>
  <c r="AL17" i="1"/>
  <c r="AM17" i="1" s="1"/>
  <c r="G17" i="1"/>
  <c r="T28" i="1"/>
  <c r="AN28" i="1" s="1"/>
  <c r="T37" i="1"/>
  <c r="AN37" i="1" s="1"/>
  <c r="T23" i="1"/>
  <c r="AN23" i="1" s="1"/>
  <c r="T52" i="1"/>
  <c r="AN52" i="1" s="1"/>
  <c r="T90" i="1"/>
  <c r="AN90" i="1" s="1"/>
  <c r="T27" i="1"/>
  <c r="AN27" i="1" s="1"/>
  <c r="T48" i="1"/>
  <c r="AN48" i="1" s="1"/>
  <c r="H12" i="1"/>
  <c r="E12" i="1"/>
  <c r="J12" i="1"/>
  <c r="F12" i="1"/>
  <c r="I12" i="1"/>
  <c r="AL12" i="1"/>
  <c r="AM12" i="1" s="1"/>
  <c r="G12" i="1"/>
  <c r="T65" i="1"/>
  <c r="AN65" i="1" s="1"/>
  <c r="T32" i="1"/>
  <c r="AN32" i="1" s="1"/>
  <c r="T83" i="1"/>
  <c r="AN83" i="1" s="1"/>
  <c r="T46" i="1"/>
  <c r="AN46" i="1" s="1"/>
  <c r="T24" i="1"/>
  <c r="AN24" i="1" s="1"/>
  <c r="AL9" i="1"/>
  <c r="AM9" i="1" s="1"/>
  <c r="J9" i="1"/>
  <c r="F9" i="1"/>
  <c r="E9" i="1"/>
  <c r="H9" i="1"/>
  <c r="G9" i="1"/>
  <c r="I9" i="1"/>
  <c r="J7" i="1"/>
  <c r="E7" i="1"/>
  <c r="G7" i="1"/>
  <c r="F7" i="1"/>
  <c r="I7" i="1"/>
  <c r="H7" i="1"/>
  <c r="AL7" i="1"/>
  <c r="AM7" i="1" s="1"/>
  <c r="T82" i="1"/>
  <c r="AN82" i="1" s="1"/>
  <c r="F6" i="1"/>
  <c r="G6" i="1"/>
  <c r="E6" i="1"/>
  <c r="I6" i="1"/>
  <c r="H6" i="1"/>
  <c r="J6" i="1"/>
  <c r="AL6" i="1"/>
  <c r="AM6" i="1" s="1"/>
  <c r="T39" i="1"/>
  <c r="AN39" i="1" s="1"/>
  <c r="T22" i="1"/>
  <c r="AN22" i="1" s="1"/>
  <c r="F2" i="7"/>
  <c r="P2" i="7"/>
  <c r="T63" i="1"/>
  <c r="AN63" i="1" s="1"/>
  <c r="T44" i="1"/>
  <c r="AN44" i="1" s="1"/>
  <c r="T59" i="1"/>
  <c r="AN59" i="1" s="1"/>
  <c r="T56" i="1"/>
  <c r="AN56" i="1" s="1"/>
  <c r="T66" i="1"/>
  <c r="AN66" i="1" s="1"/>
  <c r="T19" i="1"/>
  <c r="AN19" i="1" s="1"/>
  <c r="T89" i="1"/>
  <c r="AN89" i="1" s="1"/>
  <c r="T69" i="1"/>
  <c r="AN69" i="1" s="1"/>
  <c r="I15" i="1"/>
  <c r="J15" i="1"/>
  <c r="F15" i="1"/>
  <c r="AL15" i="1"/>
  <c r="AM15" i="1" s="1"/>
  <c r="G15" i="1"/>
  <c r="H15" i="1"/>
  <c r="E15" i="1"/>
  <c r="I8" i="1"/>
  <c r="E8" i="1"/>
  <c r="J8" i="1"/>
  <c r="G8" i="1"/>
  <c r="H8" i="1"/>
  <c r="F8" i="1"/>
  <c r="AL8" i="1"/>
  <c r="AM8" i="1" s="1"/>
  <c r="H13" i="1"/>
  <c r="I13" i="1"/>
  <c r="AL13" i="1"/>
  <c r="AM13" i="1" s="1"/>
  <c r="G13" i="1"/>
  <c r="J13" i="1"/>
  <c r="F13" i="1"/>
  <c r="E13" i="1"/>
  <c r="T87" i="1"/>
  <c r="AN87" i="1" s="1"/>
  <c r="T80" i="1"/>
  <c r="AN80" i="1" s="1"/>
  <c r="I16" i="1"/>
  <c r="G16" i="1"/>
  <c r="E16" i="1"/>
  <c r="H16" i="1"/>
  <c r="F16" i="1"/>
  <c r="AL16" i="1"/>
  <c r="AM16" i="1" s="1"/>
  <c r="J16" i="1"/>
  <c r="T30" i="1"/>
  <c r="AN30" i="1" s="1"/>
  <c r="T68" i="1"/>
  <c r="AN68" i="1" s="1"/>
  <c r="T55" i="1"/>
  <c r="AN55" i="1" s="1"/>
  <c r="T20" i="1"/>
  <c r="AN20" i="1" s="1"/>
  <c r="T64" i="1"/>
  <c r="AN64" i="1" s="1"/>
  <c r="T70" i="1"/>
  <c r="AN70" i="1" s="1"/>
  <c r="T62" i="1"/>
  <c r="AN62" i="1" s="1"/>
  <c r="F10" i="1"/>
  <c r="J10" i="1"/>
  <c r="I10" i="1"/>
  <c r="AL10" i="1"/>
  <c r="AM10" i="1" s="1"/>
  <c r="G10" i="1"/>
  <c r="E10" i="1"/>
  <c r="H10" i="1"/>
  <c r="T40" i="1"/>
  <c r="AN40" i="1" s="1"/>
  <c r="B2" i="7"/>
  <c r="L2" i="7"/>
  <c r="T53" i="1"/>
  <c r="AN53" i="1" s="1"/>
  <c r="T35" i="1"/>
  <c r="AN35" i="1" s="1"/>
  <c r="T43" i="1"/>
  <c r="AN43" i="1" s="1"/>
  <c r="T45" i="1"/>
  <c r="AN45" i="1" s="1"/>
  <c r="T60" i="1"/>
  <c r="AN60" i="1" s="1"/>
  <c r="T34" i="1"/>
  <c r="AN34" i="1" s="1"/>
  <c r="T72" i="1"/>
  <c r="AN72" i="1" s="1"/>
  <c r="C5" i="1"/>
  <c r="G5" i="1"/>
  <c r="E5" i="1"/>
  <c r="I5" i="1"/>
  <c r="H5" i="1"/>
  <c r="J5" i="1"/>
  <c r="F5" i="1"/>
  <c r="AL5" i="1"/>
  <c r="AM5" i="1" s="1"/>
  <c r="T67" i="1"/>
  <c r="AN67" i="1" s="1"/>
  <c r="T36" i="1"/>
  <c r="AN36" i="1" s="1"/>
  <c r="T33" i="1"/>
  <c r="AN33" i="1" s="1"/>
  <c r="D2" i="7"/>
  <c r="J2" i="7"/>
  <c r="T74" i="1"/>
  <c r="AN74" i="1" s="1"/>
  <c r="T77" i="1"/>
  <c r="AN77" i="1" s="1"/>
  <c r="T38" i="1"/>
  <c r="AN38" i="1" s="1"/>
  <c r="T76" i="1"/>
  <c r="AN76" i="1" s="1"/>
  <c r="T79" i="1"/>
  <c r="AN79" i="1" s="1"/>
  <c r="E14" i="1"/>
  <c r="J14" i="1"/>
  <c r="F14" i="1"/>
  <c r="H14" i="1"/>
  <c r="G14" i="1"/>
  <c r="AL14" i="1"/>
  <c r="AM14" i="1" s="1"/>
  <c r="I14" i="1"/>
  <c r="T42" i="1"/>
  <c r="AN42" i="1" s="1"/>
  <c r="T92" i="1"/>
  <c r="AN92" i="1" s="1"/>
  <c r="T93" i="1"/>
  <c r="AN93" i="1" s="1"/>
  <c r="T84" i="1"/>
  <c r="AN84" i="1" s="1"/>
  <c r="I4" i="1"/>
  <c r="F4" i="1"/>
  <c r="E4" i="1"/>
  <c r="C4" i="1"/>
  <c r="J4" i="1"/>
  <c r="H4" i="1"/>
  <c r="G4" i="1"/>
  <c r="AL4" i="1"/>
  <c r="AM4" i="1" s="1"/>
  <c r="H2" i="7"/>
  <c r="N2" i="7"/>
  <c r="T49" i="1"/>
  <c r="AN49" i="1" s="1"/>
  <c r="T26" i="1"/>
  <c r="AN26" i="1" s="1"/>
  <c r="T54" i="1"/>
  <c r="AN54" i="1" s="1"/>
  <c r="T61" i="1"/>
  <c r="AN61" i="1" s="1"/>
  <c r="T7" i="1" l="1"/>
  <c r="T5" i="1"/>
  <c r="AN5" i="1" s="1"/>
  <c r="T15" i="1"/>
  <c r="AN15" i="1" s="1"/>
  <c r="T4" i="1"/>
  <c r="T14" i="1"/>
  <c r="AN14" i="1" s="1"/>
  <c r="T16" i="1"/>
  <c r="AN16" i="1" s="1"/>
  <c r="T13" i="1"/>
  <c r="AN13" i="1" s="1"/>
  <c r="T8" i="1"/>
  <c r="AN8" i="1" s="1"/>
  <c r="T6" i="1"/>
  <c r="AN6" i="1" s="1"/>
  <c r="T10" i="1"/>
  <c r="AN10" i="1" s="1"/>
  <c r="T12" i="1"/>
  <c r="AN12" i="1" s="1"/>
  <c r="T17" i="1"/>
  <c r="AN17" i="1" s="1"/>
  <c r="AN7" i="1"/>
  <c r="T9" i="1"/>
  <c r="AN9" i="1" s="1"/>
  <c r="T11" i="1"/>
  <c r="AN11" i="1" s="1"/>
  <c r="F6" i="4"/>
  <c r="G6" i="4" s="1"/>
  <c r="AN4" i="1" l="1"/>
  <c r="T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<sst xmlns="http://schemas.openxmlformats.org/spreadsheetml/2006/main" count="203" uniqueCount="139">
  <si>
    <t>년</t>
    <phoneticPr fontId="1" type="noConversion"/>
  </si>
  <si>
    <t>월</t>
    <phoneticPr fontId="1" type="noConversion"/>
  </si>
  <si>
    <t>일할계산</t>
    <phoneticPr fontId="1" type="noConversion"/>
  </si>
  <si>
    <t>근무일</t>
    <phoneticPr fontId="1" type="noConversion"/>
  </si>
  <si>
    <t>공제입력</t>
    <phoneticPr fontId="1" type="noConversion"/>
  </si>
  <si>
    <t>사원코드</t>
    <phoneticPr fontId="1" type="noConversion"/>
  </si>
  <si>
    <t>사원명</t>
    <phoneticPr fontId="1" type="noConversion"/>
  </si>
  <si>
    <t>기본급</t>
  </si>
  <si>
    <t>상여</t>
  </si>
  <si>
    <t>식대</t>
  </si>
  <si>
    <t>추가연장수당</t>
    <phoneticPr fontId="1" type="noConversion"/>
  </si>
  <si>
    <t>급여정산</t>
    <phoneticPr fontId="1" type="noConversion"/>
  </si>
  <si>
    <t>주휴수당</t>
    <phoneticPr fontId="1" type="noConversion"/>
  </si>
  <si>
    <t>연차수당</t>
    <phoneticPr fontId="1" type="noConversion"/>
  </si>
  <si>
    <t>주말수당</t>
    <phoneticPr fontId="1" type="noConversion"/>
  </si>
  <si>
    <t>야간수당</t>
    <phoneticPr fontId="1" type="noConversion"/>
  </si>
  <si>
    <t>소급분</t>
    <phoneticPr fontId="1" type="noConversion"/>
  </si>
  <si>
    <t>추가수당</t>
    <phoneticPr fontId="1" type="noConversion"/>
  </si>
  <si>
    <t>근태공제</t>
    <phoneticPr fontId="1" type="noConversion"/>
  </si>
  <si>
    <t>합계</t>
    <phoneticPr fontId="1" type="noConversion"/>
  </si>
  <si>
    <t>국민연금</t>
    <phoneticPr fontId="1" type="noConversion"/>
  </si>
  <si>
    <t>건강보험</t>
    <phoneticPr fontId="1" type="noConversion"/>
  </si>
  <si>
    <t>장기요양보험료</t>
    <phoneticPr fontId="1" type="noConversion"/>
  </si>
  <si>
    <t>고용보험</t>
    <phoneticPr fontId="1" type="noConversion"/>
  </si>
  <si>
    <t>국민연금정산</t>
    <phoneticPr fontId="1" type="noConversion"/>
  </si>
  <si>
    <t>건강보험정산</t>
    <phoneticPr fontId="1" type="noConversion"/>
  </si>
  <si>
    <t>장기요양보험정산</t>
    <phoneticPr fontId="1" type="noConversion"/>
  </si>
  <si>
    <t>고용보험정산</t>
    <phoneticPr fontId="1" type="noConversion"/>
  </si>
  <si>
    <t>소득세</t>
    <phoneticPr fontId="1" type="noConversion"/>
  </si>
  <si>
    <t>지방소득세</t>
    <phoneticPr fontId="1" type="noConversion"/>
  </si>
  <si>
    <t>기타공제</t>
    <phoneticPr fontId="1" type="noConversion"/>
  </si>
  <si>
    <t>선지급</t>
    <phoneticPr fontId="1" type="noConversion"/>
  </si>
  <si>
    <t>공제1</t>
    <phoneticPr fontId="1" type="noConversion"/>
  </si>
  <si>
    <t>공제2</t>
    <phoneticPr fontId="1" type="noConversion"/>
  </si>
  <si>
    <t>학자금상환</t>
    <phoneticPr fontId="1" type="noConversion"/>
  </si>
  <si>
    <t>대여금상환</t>
    <phoneticPr fontId="1" type="noConversion"/>
  </si>
  <si>
    <t>공제합계</t>
    <phoneticPr fontId="1" type="noConversion"/>
  </si>
  <si>
    <t>차인지급액</t>
    <phoneticPr fontId="1" type="noConversion"/>
  </si>
  <si>
    <t>주민등록번호</t>
    <phoneticPr fontId="1" type="noConversion"/>
  </si>
  <si>
    <t>입사일</t>
    <phoneticPr fontId="1" type="noConversion"/>
  </si>
  <si>
    <t>연봉</t>
    <phoneticPr fontId="1" type="noConversion"/>
  </si>
  <si>
    <t>월급여</t>
    <phoneticPr fontId="1" type="noConversion"/>
  </si>
  <si>
    <t>기본급</t>
    <phoneticPr fontId="1" type="noConversion"/>
  </si>
  <si>
    <t>식대</t>
    <phoneticPr fontId="1" type="noConversion"/>
  </si>
  <si>
    <t>자가운전보조금</t>
    <phoneticPr fontId="1" type="noConversion"/>
  </si>
  <si>
    <t>시간외수당</t>
    <phoneticPr fontId="1" type="noConversion"/>
  </si>
  <si>
    <t>연장근로수당</t>
    <phoneticPr fontId="1" type="noConversion"/>
  </si>
  <si>
    <t>현장수당</t>
    <phoneticPr fontId="1" type="noConversion"/>
  </si>
  <si>
    <t>직급수당</t>
    <phoneticPr fontId="1" type="noConversion"/>
  </si>
  <si>
    <t>각종상환공제</t>
    <phoneticPr fontId="1" type="noConversion"/>
  </si>
  <si>
    <t>퇴사일</t>
    <phoneticPr fontId="1" type="noConversion"/>
  </si>
  <si>
    <t>휴직일</t>
    <phoneticPr fontId="1" type="noConversion"/>
  </si>
  <si>
    <t>휴직종료일</t>
    <phoneticPr fontId="1" type="noConversion"/>
  </si>
  <si>
    <t>수습종료일(90%)</t>
    <phoneticPr fontId="1" type="noConversion"/>
  </si>
  <si>
    <t>비고</t>
    <phoneticPr fontId="1" type="noConversion"/>
  </si>
  <si>
    <t>입사일 지남</t>
    <phoneticPr fontId="1" type="noConversion"/>
  </si>
  <si>
    <t>월 중도입사</t>
    <phoneticPr fontId="1" type="noConversion"/>
  </si>
  <si>
    <t>월 중도퇴사</t>
    <phoneticPr fontId="1" type="noConversion"/>
  </si>
  <si>
    <t>퇴사월 지남</t>
    <phoneticPr fontId="1" type="noConversion"/>
  </si>
  <si>
    <t>휴직중</t>
    <phoneticPr fontId="1" type="noConversion"/>
  </si>
  <si>
    <t>월 중도휴직</t>
    <phoneticPr fontId="1" type="noConversion"/>
  </si>
  <si>
    <t>월 중도복직</t>
    <phoneticPr fontId="1" type="noConversion"/>
  </si>
  <si>
    <t>일할계산여부</t>
    <phoneticPr fontId="1" type="noConversion"/>
  </si>
  <si>
    <t>근무일수</t>
    <phoneticPr fontId="1" type="noConversion"/>
  </si>
  <si>
    <t>월 시작일</t>
    <phoneticPr fontId="1" type="noConversion"/>
  </si>
  <si>
    <t>월 말일</t>
    <phoneticPr fontId="1" type="noConversion"/>
  </si>
  <si>
    <t>월 총 일수</t>
    <phoneticPr fontId="1" type="noConversion"/>
  </si>
  <si>
    <t>4대국민합</t>
    <phoneticPr fontId="1" type="noConversion"/>
  </si>
  <si>
    <t>대장국민함</t>
    <phoneticPr fontId="1" type="noConversion"/>
  </si>
  <si>
    <t>4대건강합</t>
    <phoneticPr fontId="1" type="noConversion"/>
  </si>
  <si>
    <t>대장건강함</t>
    <phoneticPr fontId="1" type="noConversion"/>
  </si>
  <si>
    <t>4대장기합</t>
    <phoneticPr fontId="1" type="noConversion"/>
  </si>
  <si>
    <t>대장장기합</t>
    <phoneticPr fontId="1" type="noConversion"/>
  </si>
  <si>
    <t>4대고용합</t>
    <phoneticPr fontId="1" type="noConversion"/>
  </si>
  <si>
    <t>대장고용합</t>
    <phoneticPr fontId="1" type="noConversion"/>
  </si>
  <si>
    <t>4대국정산</t>
    <phoneticPr fontId="1" type="noConversion"/>
  </si>
  <si>
    <t>대장국정산</t>
    <phoneticPr fontId="1" type="noConversion"/>
  </si>
  <si>
    <t>4대건정산</t>
    <phoneticPr fontId="1" type="noConversion"/>
  </si>
  <si>
    <t>대장건정산</t>
    <phoneticPr fontId="1" type="noConversion"/>
  </si>
  <si>
    <t>4대장기정산</t>
    <phoneticPr fontId="1" type="noConversion"/>
  </si>
  <si>
    <t>대장장기정산</t>
    <phoneticPr fontId="1" type="noConversion"/>
  </si>
  <si>
    <t>4대고용정산</t>
    <phoneticPr fontId="1" type="noConversion"/>
  </si>
  <si>
    <t>대장고용정산</t>
    <phoneticPr fontId="1" type="noConversion"/>
  </si>
  <si>
    <t xml:space="preserve">                                   </t>
    <phoneticPr fontId="1" type="noConversion"/>
  </si>
  <si>
    <t>건강보험연말정산</t>
    <phoneticPr fontId="1" type="noConversion"/>
  </si>
  <si>
    <t>장기요양보험연말정산</t>
    <phoneticPr fontId="1" type="noConversion"/>
  </si>
  <si>
    <t>921021-1483117</t>
  </si>
  <si>
    <t>920713-1164310</t>
  </si>
  <si>
    <t>920411-1684829</t>
  </si>
  <si>
    <t>941113-1823417</t>
  </si>
  <si>
    <t>910428-1201416</t>
  </si>
  <si>
    <t>990717-1212611</t>
  </si>
  <si>
    <t>기본정보</t>
  </si>
  <si>
    <t>국민연금</t>
  </si>
  <si>
    <t>건강보험</t>
  </si>
  <si>
    <t>요양보험</t>
  </si>
  <si>
    <t>고용보험</t>
  </si>
  <si>
    <t>산재보험</t>
  </si>
  <si>
    <t>이름</t>
  </si>
  <si>
    <t>생년월일</t>
  </si>
  <si>
    <t>산출분</t>
  </si>
  <si>
    <t>지원금</t>
  </si>
  <si>
    <t>소급분</t>
  </si>
  <si>
    <t>합계</t>
  </si>
  <si>
    <t>연말정산</t>
  </si>
  <si>
    <t>정산사유</t>
  </si>
  <si>
    <t>정산</t>
  </si>
  <si>
    <t>이자</t>
  </si>
  <si>
    <t/>
  </si>
  <si>
    <t>직원 계</t>
  </si>
  <si>
    <t>일용직포함</t>
  </si>
  <si>
    <t>일용직제외</t>
  </si>
  <si>
    <t>22102101</t>
  </si>
  <si>
    <t>이세진</t>
  </si>
  <si>
    <t>24050101</t>
  </si>
  <si>
    <t>조정민</t>
  </si>
  <si>
    <t>24090201</t>
  </si>
  <si>
    <t>하효동</t>
  </si>
  <si>
    <t>24102101</t>
  </si>
  <si>
    <t>김유경</t>
  </si>
  <si>
    <t>25031001</t>
  </si>
  <si>
    <t>이정찬</t>
  </si>
  <si>
    <t>25060501</t>
  </si>
  <si>
    <t>장춘레이</t>
  </si>
  <si>
    <t>910625</t>
  </si>
  <si>
    <t>970605</t>
  </si>
  <si>
    <t>890424</t>
  </si>
  <si>
    <t>981115</t>
  </si>
  <si>
    <t>조정민(변경전)</t>
    <phoneticPr fontId="1" type="noConversion"/>
  </si>
  <si>
    <t>진주희</t>
    <phoneticPr fontId="1" type="noConversion"/>
  </si>
  <si>
    <t>910502-2243218</t>
    <phoneticPr fontId="1" type="noConversion"/>
  </si>
  <si>
    <t>920302</t>
  </si>
  <si>
    <t>진주희</t>
  </si>
  <si>
    <t>910502</t>
  </si>
  <si>
    <t>총 6명</t>
  </si>
  <si>
    <t>장상본</t>
    <phoneticPr fontId="1" type="noConversion"/>
  </si>
  <si>
    <t>980731-1727817</t>
    <phoneticPr fontId="1" type="noConversion"/>
  </si>
  <si>
    <t>김유나</t>
    <phoneticPr fontId="1" type="noConversion"/>
  </si>
  <si>
    <t>920110-2063421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</si>
</sst>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B3B3B3"/>
      </left>
      <right style="thin">
        <color rgb="FFB3B3B3"/>
      </right>
      <top style="thin">
        <color rgb="FFFFFFFF"/>
      </top>
      <bottom style="thin">
        <color rgb="FFB3B3B3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/>
      <diagonal/>
    </border>
    <border>
      <left style="hair">
        <color rgb="FF7F7F7F"/>
      </left>
      <right style="hair">
        <color rgb="FF7F7F7F"/>
      </right>
      <top style="hair">
        <color rgb="FF7F7F7F"/>
      </top>
      <bottom/>
      <diagonal/>
    </border>
    <border>
      <left style="hair">
        <color rgb="FF7F7F7F"/>
      </left>
      <right/>
      <top style="hair">
        <color rgb="FF7F7F7F"/>
      </top>
      <bottom/>
      <diagonal/>
    </border>
    <border>
      <left/>
      <right/>
      <top style="hair">
        <color rgb="FF7F7F7F"/>
      </top>
      <bottom/>
      <diagonal/>
    </border>
    <border>
      <left/>
      <right/>
      <top style="hair">
        <color rgb="FF7F7F7F"/>
      </top>
      <bottom style="hair">
        <color rgb="FF7F7F7F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3B3B3"/>
      </left>
      <right style="thin">
        <color rgb="FFB3B3B3"/>
      </right>
      <top style="thin">
        <color rgb="FF000000"/>
      </top>
      <bottom style="thin">
        <color rgb="FFB3B3B3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41" fontId="0" fillId="0" borderId="2" xfId="1" applyFont="1" applyBorder="1">
      <alignment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0" fillId="0" borderId="0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3" borderId="5" xfId="1" applyFont="1" applyFill="1" applyBorder="1">
      <alignment vertical="center"/>
    </xf>
    <xf numFmtId="41" fontId="0" fillId="3" borderId="6" xfId="1" applyFont="1" applyFill="1" applyBorder="1">
      <alignment vertical="center"/>
    </xf>
    <xf numFmtId="41" fontId="0" fillId="3" borderId="7" xfId="1" applyFont="1" applyFill="1" applyBorder="1">
      <alignment vertical="center"/>
    </xf>
    <xf numFmtId="41" fontId="0" fillId="3" borderId="8" xfId="1" applyFont="1" applyFill="1" applyBorder="1">
      <alignment vertical="center"/>
    </xf>
    <xf numFmtId="41" fontId="0" fillId="3" borderId="9" xfId="1" applyFont="1" applyFill="1" applyBorder="1">
      <alignment vertical="center"/>
    </xf>
    <xf numFmtId="41" fontId="0" fillId="3" borderId="10" xfId="1" applyFont="1" applyFill="1" applyBorder="1">
      <alignment vertical="center"/>
    </xf>
    <xf numFmtId="41" fontId="0" fillId="3" borderId="11" xfId="1" applyFont="1" applyFill="1" applyBorder="1">
      <alignment vertical="center"/>
    </xf>
    <xf numFmtId="41" fontId="0" fillId="3" borderId="12" xfId="1" applyFont="1" applyFill="1" applyBorder="1">
      <alignment vertical="center"/>
    </xf>
    <xf numFmtId="41" fontId="0" fillId="3" borderId="13" xfId="1" applyFont="1" applyFill="1" applyBorder="1">
      <alignment vertical="center"/>
    </xf>
    <xf numFmtId="41" fontId="0" fillId="3" borderId="15" xfId="1" applyFont="1" applyFill="1" applyBorder="1">
      <alignment vertical="center"/>
    </xf>
    <xf numFmtId="41" fontId="0" fillId="3" borderId="14" xfId="1" applyFont="1" applyFill="1" applyBorder="1">
      <alignment vertical="center"/>
    </xf>
    <xf numFmtId="41" fontId="5" fillId="6" borderId="0" xfId="1" applyFont="1" applyFill="1">
      <alignment vertical="center"/>
    </xf>
    <xf numFmtId="41" fontId="5" fillId="0" borderId="0" xfId="1" applyFont="1" applyFill="1">
      <alignment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41" fontId="7" fillId="7" borderId="17" xfId="1" applyFont="1" applyFill="1" applyBorder="1" applyAlignment="1">
      <alignment horizontal="center" vertical="center"/>
    </xf>
    <xf numFmtId="41" fontId="7" fillId="7" borderId="17" xfId="1" applyFont="1" applyFill="1" applyBorder="1" applyAlignment="1">
      <alignment horizontal="center" vertical="center" shrinkToFit="1"/>
    </xf>
    <xf numFmtId="0" fontId="7" fillId="7" borderId="18" xfId="0" applyFont="1" applyFill="1" applyBorder="1" applyAlignment="1">
      <alignment horizontal="center" vertical="center" shrinkToFit="1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14" fontId="7" fillId="7" borderId="20" xfId="0" applyNumberFormat="1" applyFont="1" applyFill="1" applyBorder="1" applyAlignment="1">
      <alignment horizontal="center" vertical="center"/>
    </xf>
    <xf numFmtId="41" fontId="7" fillId="7" borderId="20" xfId="1" applyFont="1" applyFill="1" applyBorder="1" applyAlignment="1">
      <alignment horizontal="center" vertical="center"/>
    </xf>
    <xf numFmtId="14" fontId="7" fillId="7" borderId="21" xfId="0" applyNumberFormat="1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1" fontId="7" fillId="8" borderId="17" xfId="1" applyFont="1" applyFill="1" applyBorder="1" applyAlignment="1">
      <alignment horizontal="center" vertical="center"/>
    </xf>
    <xf numFmtId="41" fontId="7" fillId="8" borderId="20" xfId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9" borderId="22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14" fontId="10" fillId="7" borderId="20" xfId="0" applyNumberFormat="1" applyFont="1" applyFill="1" applyBorder="1" applyAlignment="1">
      <alignment horizontal="center" vertical="center"/>
    </xf>
    <xf numFmtId="41" fontId="10" fillId="7" borderId="20" xfId="1" applyFont="1" applyFill="1" applyBorder="1" applyAlignment="1">
      <alignment horizontal="center" vertical="center"/>
    </xf>
    <xf numFmtId="14" fontId="10" fillId="7" borderId="21" xfId="0" applyNumberFormat="1" applyFont="1" applyFill="1" applyBorder="1" applyAlignment="1">
      <alignment horizontal="center" vertical="center"/>
    </xf>
    <xf numFmtId="41" fontId="10" fillId="8" borderId="20" xfId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176" fontId="10" fillId="0" borderId="0" xfId="0" applyNumberFormat="1" applyFont="1">
      <alignment vertical="center"/>
    </xf>
    <xf numFmtId="14" fontId="10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1" fontId="5" fillId="5" borderId="4" xfId="1" applyFont="1" applyFill="1" applyBorder="1" applyAlignment="1">
      <alignment horizontal="center" vertical="center"/>
    </xf>
    <xf numFmtId="41" fontId="5" fillId="5" borderId="0" xfId="1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쉼표 [0]" xfId="1" builtinId="6"/>
    <cellStyle name="쉼표 [0] 2" xfId="2" xr:uid="{F7E3EAEB-ACE5-432B-9FE7-49D07842CC5E}"/>
    <cellStyle name="표준" xfId="0" builtinId="0"/>
  </cellStyles>
  <dxfs count="2">
    <dxf>
      <font>
        <b val="0"/>
        <i val="0"/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E28E-1F6D-4BFE-B5FA-B9B300C0595D}">
  <dimension ref="A1:AQ1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3" sqref="F13"/>
    </sheetView>
  </sheetViews>
  <sheetFormatPr defaultRowHeight="16.5"/>
  <cols>
    <col min="1" max="1" width="8.75" style="15" customWidth="1"/>
    <col min="2" max="2" width="14.375" style="15" bestFit="1" customWidth="1"/>
    <col min="3" max="3" width="11.875" style="6" bestFit="1" customWidth="1"/>
    <col min="4" max="4" width="10.875" style="6" bestFit="1" customWidth="1"/>
    <col min="5" max="5" width="9.375" style="6" bestFit="1" customWidth="1"/>
    <col min="6" max="6" width="15.25" style="6" bestFit="1" customWidth="1"/>
    <col min="7" max="7" width="10.625" style="6" customWidth="1"/>
    <col min="8" max="10" width="10.875" style="6" bestFit="1" customWidth="1"/>
    <col min="11" max="11" width="13.125" style="6" customWidth="1"/>
    <col min="12" max="12" width="11.875" style="13" bestFit="1" customWidth="1"/>
    <col min="13" max="19" width="11.875" style="13" customWidth="1"/>
    <col min="20" max="20" width="11.875" style="10" customWidth="1"/>
    <col min="21" max="21" width="9.375" style="6" bestFit="1" customWidth="1"/>
    <col min="22" max="22" width="11.125" style="6" bestFit="1" customWidth="1"/>
    <col min="23" max="23" width="13.125" style="6" bestFit="1" customWidth="1"/>
    <col min="24" max="24" width="9.125" style="6" bestFit="1" customWidth="1"/>
    <col min="25" max="27" width="13.125" style="6" bestFit="1" customWidth="1"/>
    <col min="28" max="29" width="17.375" style="6" bestFit="1" customWidth="1"/>
    <col min="30" max="30" width="13.5" style="6" customWidth="1"/>
    <col min="32" max="32" width="10.5" customWidth="1"/>
    <col min="35" max="38" width="11" bestFit="1" customWidth="1"/>
    <col min="40" max="40" width="12.625" bestFit="1" customWidth="1"/>
    <col min="42" max="43" width="6.5" bestFit="1" customWidth="1"/>
  </cols>
  <sheetData>
    <row r="1" spans="1:43">
      <c r="A1" s="40">
        <v>2025</v>
      </c>
      <c r="B1" s="41" t="s">
        <v>0</v>
      </c>
      <c r="C1" s="27">
        <v>9</v>
      </c>
      <c r="D1" s="28" t="s">
        <v>1</v>
      </c>
      <c r="T1" s="10">
        <f>SUM(T4:T114)</f>
        <v>16510001.333333334</v>
      </c>
      <c r="AP1" t="s">
        <v>2</v>
      </c>
      <c r="AQ1" t="s">
        <v>3</v>
      </c>
    </row>
    <row r="2" spans="1:43">
      <c r="A2" s="56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7"/>
      <c r="U2" s="58" t="s">
        <v>4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</row>
    <row r="3" spans="1:43" s="44" customFormat="1" ht="12">
      <c r="A3" s="45" t="s">
        <v>5</v>
      </c>
      <c r="B3" s="45" t="s">
        <v>6</v>
      </c>
      <c r="C3" s="45" t="s">
        <v>7</v>
      </c>
      <c r="D3" s="45" t="s">
        <v>8</v>
      </c>
      <c r="E3" s="45" t="s">
        <v>9</v>
      </c>
      <c r="F3" s="45" t="str">
        <f>데이터베이스!I1</f>
        <v>자가운전보조금</v>
      </c>
      <c r="G3" s="45" t="str">
        <f>데이터베이스!J1</f>
        <v>시간외수당</v>
      </c>
      <c r="H3" s="45" t="str">
        <f>데이터베이스!K1</f>
        <v>연장근로수당</v>
      </c>
      <c r="I3" s="45" t="str">
        <f>데이터베이스!L1</f>
        <v>현장수당</v>
      </c>
      <c r="J3" s="45" t="str">
        <f>데이터베이스!M1</f>
        <v>직급수당</v>
      </c>
      <c r="K3" s="45" t="s">
        <v>10</v>
      </c>
      <c r="L3" s="45" t="s">
        <v>11</v>
      </c>
      <c r="M3" s="45" t="s">
        <v>12</v>
      </c>
      <c r="N3" s="45" t="s">
        <v>13</v>
      </c>
      <c r="O3" s="45" t="s">
        <v>14</v>
      </c>
      <c r="P3" s="45" t="s">
        <v>15</v>
      </c>
      <c r="Q3" s="45" t="s">
        <v>16</v>
      </c>
      <c r="R3" s="45" t="s">
        <v>17</v>
      </c>
      <c r="S3" s="45" t="s">
        <v>18</v>
      </c>
      <c r="T3" s="45" t="s">
        <v>19</v>
      </c>
      <c r="U3" s="45" t="s">
        <v>20</v>
      </c>
      <c r="V3" s="45" t="s">
        <v>21</v>
      </c>
      <c r="W3" s="45" t="s">
        <v>22</v>
      </c>
      <c r="X3" s="45" t="s">
        <v>23</v>
      </c>
      <c r="Y3" s="45" t="s">
        <v>24</v>
      </c>
      <c r="Z3" s="45" t="s">
        <v>84</v>
      </c>
      <c r="AA3" s="45" t="s">
        <v>25</v>
      </c>
      <c r="AB3" s="45" t="s">
        <v>85</v>
      </c>
      <c r="AC3" s="45" t="s">
        <v>26</v>
      </c>
      <c r="AD3" s="45" t="s">
        <v>27</v>
      </c>
      <c r="AE3" s="45" t="s">
        <v>28</v>
      </c>
      <c r="AF3" s="45" t="s">
        <v>29</v>
      </c>
      <c r="AG3" s="45" t="s">
        <v>30</v>
      </c>
      <c r="AH3" s="45" t="s">
        <v>31</v>
      </c>
      <c r="AI3" s="45" t="s">
        <v>32</v>
      </c>
      <c r="AJ3" s="45" t="s">
        <v>33</v>
      </c>
      <c r="AK3" s="45" t="s">
        <v>34</v>
      </c>
      <c r="AL3" s="45" t="s">
        <v>35</v>
      </c>
      <c r="AM3" s="45" t="s">
        <v>36</v>
      </c>
      <c r="AN3" s="45" t="s">
        <v>37</v>
      </c>
    </row>
    <row r="4" spans="1:43">
      <c r="A4" s="15" t="str">
        <f>IF(ISBLANK(필터!A1),"",필터!A1)</f>
        <v>22102101</v>
      </c>
      <c r="B4" s="15" t="str">
        <f>IF(ISBLANK(필터!B1),"",필터!B1)</f>
        <v>이세진</v>
      </c>
      <c r="C4" s="6">
        <f>IFERROR(IF($AP4=TRUE,VLOOKUP($B4,데이터베이스!$B:$J,6,0)/데이터베이스!$AE$2*급여업로드양식!$AQ4,VLOOKUP($B4,데이터베이스!$B:$J,6,0)),"")</f>
        <v>2000000</v>
      </c>
      <c r="D4" s="25"/>
      <c r="E4" s="6">
        <f>IFERROR(IF($AP4=TRUE,VLOOKUP($B4,데이터베이스!$B:$J,7,0)/데이터베이스!$AE$2*급여업로드양식!$AQ4,VLOOKUP($B4,데이터베이스!$B:$J,7,0)),"")</f>
        <v>200000</v>
      </c>
      <c r="F4" s="6">
        <f>IFERROR(IF($AP4=TRUE,VLOOKUP($B4,데이터베이스!$B:$J,8,0)/데이터베이스!$AE$2*급여업로드양식!$AQ4,VLOOKUP($B4,데이터베이스!$B:$J,8,0)),"")</f>
        <v>0</v>
      </c>
      <c r="G4" s="6">
        <f>IFERROR(IF($AP4=TRUE,VLOOKUP($B4,데이터베이스!$B:$J,9,0)/데이터베이스!$AE$2*급여업로드양식!$AQ4,VLOOKUP($B4,데이터베이스!$B:$J,9,0)),"")</f>
        <v>0</v>
      </c>
      <c r="H4" s="6">
        <f>IFERROR(IF($AP4=TRUE,VLOOKUP($B4,데이터베이스!$B:$M,10,0)/데이터베이스!$AE$2*급여업로드양식!$AQ4,VLOOKUP($B4,데이터베이스!$B:$M,10,0)),"")</f>
        <v>0</v>
      </c>
      <c r="I4" s="6">
        <f>IFERROR(IF($AP4=TRUE,VLOOKUP($B4,데이터베이스!$B:$M,11,0)/데이터베이스!$AE$2*급여업로드양식!$AQ4,VLOOKUP($B4,데이터베이스!$B:$M,11,0)),"")</f>
        <v>0</v>
      </c>
      <c r="J4" s="6">
        <f>IFERROR(IF($AP4=TRUE,VLOOKUP($B4,데이터베이스!$B:$M,12,0)/데이터베이스!$AE$2*급여업로드양식!$AQ4,VLOOKUP($B4,데이터베이스!$B:$M,12,0)),"")</f>
        <v>0</v>
      </c>
      <c r="K4" s="16"/>
      <c r="L4" s="17"/>
      <c r="M4" s="17"/>
      <c r="N4" s="17"/>
      <c r="O4" s="17"/>
      <c r="P4" s="17"/>
      <c r="Q4" s="17"/>
      <c r="R4" s="17"/>
      <c r="S4" s="18"/>
      <c r="T4" s="10">
        <f t="shared" ref="T4:T35" si="0">SUM(C4:S4)</f>
        <v>2200000</v>
      </c>
      <c r="U4" s="6">
        <f>IFERROR(VLOOKUP($B4,'4대보험'!$A:$V,3,0),"")</f>
        <v>97330</v>
      </c>
      <c r="V4" s="6">
        <f>IFERROR(VLOOKUP($B4,'4대보험'!$A:$V,7,0),"")</f>
        <v>77990</v>
      </c>
      <c r="W4" s="6">
        <f>IFERROR(VLOOKUP($B4,'4대보험'!$A:$V,13,0),"")</f>
        <v>10100</v>
      </c>
      <c r="X4" s="6" t="str">
        <f>IFERROR(VLOOKUP($B4,'4대보험'!$A:$V,19,0),"")</f>
        <v/>
      </c>
      <c r="Y4" s="6">
        <f>IFERROR(VLOOKUP($B4,'4대보험'!$A:$V,5,0)-VLOOKUP($B4,'4대보험'!$A:$V,4,0),"")</f>
        <v>0</v>
      </c>
      <c r="Z4" s="6">
        <f>IFERROR(VLOOKUP($B4,'4대보험'!$A:$V,8,0),"")</f>
        <v>0</v>
      </c>
      <c r="AA4" s="6">
        <f>IFERROR(VLOOKUP($B4,'4대보험'!$A:$V,10,0)+VLOOKUP($B4,'4대보험'!$A:$V,11,0),"")</f>
        <v>0</v>
      </c>
      <c r="AB4" s="6">
        <f>IFERROR(VLOOKUP($B4,'4대보험'!$A:$V,14,0),"")</f>
        <v>0</v>
      </c>
      <c r="AC4" s="6">
        <f>IFERROR(VLOOKUP($B4,'4대보험'!$A:$V,16,0)+VLOOKUP($B4,'4대보험'!$A:$V,17,0),"")</f>
        <v>0</v>
      </c>
      <c r="AD4" s="6" t="str">
        <f>IFERROR(VLOOKUP($B4,'4대보험'!$A:$V,20,0),"")</f>
        <v/>
      </c>
      <c r="AG4" s="17"/>
      <c r="AH4" s="18"/>
      <c r="AL4" t="str">
        <f>IFERROR(IF($AP4=TRUE,VLOOKUP($B4,데이터베이스!$B:$N,14,0)/데이터베이스!$AE$2*급여업로드양식!AQ4,VLOOKUP($B4,데이터베이스!$B:$N,14,0)),"")</f>
        <v/>
      </c>
      <c r="AM4" s="6">
        <f t="shared" ref="AM4:AM35" si="1">SUM(U4:AL4)</f>
        <v>185420</v>
      </c>
      <c r="AN4" s="6">
        <f t="shared" ref="AN4:AN35" si="2">T4-AM4</f>
        <v>2014580</v>
      </c>
      <c r="AP4" t="b">
        <f>VLOOKUP($B4,필터!$B$1:$AB$1000,26,0)</f>
        <v>0</v>
      </c>
      <c r="AQ4">
        <f>VLOOKUP(B4,필터!$B$1:$AB$1000,27,0)</f>
        <v>30</v>
      </c>
    </row>
    <row r="5" spans="1:43">
      <c r="A5" s="15" t="str">
        <f>IF(ISBLANK(필터!A2),"",필터!A2)</f>
        <v>24050101</v>
      </c>
      <c r="B5" s="15" t="str">
        <f>IF(ISBLANK(필터!B2),"",필터!B2)</f>
        <v>조정민</v>
      </c>
      <c r="C5" s="6">
        <f>IFERROR(IF($AP5=TRUE,VLOOKUP($B5,데이터베이스!$B:$J,6,0)/데이터베이스!$AE$2*급여업로드양식!$AQ5,VLOOKUP($B5,데이터베이스!$B:$J,6,0)),"")</f>
        <v>2050000</v>
      </c>
      <c r="D5" s="25"/>
      <c r="E5" s="6">
        <f>IFERROR(IF($AP5=TRUE,VLOOKUP($B5,데이터베이스!$B:$J,7,0)/데이터베이스!$AE$2*급여업로드양식!$AQ5,VLOOKUP($B5,데이터베이스!$B:$J,7,0)),"")</f>
        <v>200000</v>
      </c>
      <c r="F5" s="6">
        <f>IFERROR(IF($AP5=TRUE,VLOOKUP($B5,데이터베이스!$B:$J,8,0)/데이터베이스!$AE$2*급여업로드양식!$AQ5,VLOOKUP($B5,데이터베이스!$B:$J,8,0)),"")</f>
        <v>0</v>
      </c>
      <c r="G5" s="6">
        <f>IFERROR(IF($AP5=TRUE,VLOOKUP($B5,데이터베이스!$B:$J,9,0)/데이터베이스!$AE$2*급여업로드양식!$AQ5,VLOOKUP($B5,데이터베이스!$B:$J,9,0)),"")</f>
        <v>0</v>
      </c>
      <c r="H5" s="6">
        <f>IFERROR(IF($AP5=TRUE,VLOOKUP($B5,데이터베이스!$B:$M,10,0)/데이터베이스!$AE$2*급여업로드양식!$AQ5,VLOOKUP($B5,데이터베이스!$B:$M,10,0)),"")</f>
        <v>0</v>
      </c>
      <c r="I5" s="6">
        <f>IFERROR(IF($AP5=TRUE,VLOOKUP($B5,데이터베이스!$B:$M,11,0)/데이터베이스!$AE$2*급여업로드양식!$AQ5,VLOOKUP($B5,데이터베이스!$B:$M,11,0)),"")</f>
        <v>0</v>
      </c>
      <c r="J5" s="6">
        <f>IFERROR(IF($AP5=TRUE,VLOOKUP($B5,데이터베이스!$B:$M,12,0)/데이터베이스!$AE$2*급여업로드양식!$AQ5,VLOOKUP($B5,데이터베이스!$B:$M,12,0)),"")</f>
        <v>0</v>
      </c>
      <c r="K5" s="19"/>
      <c r="L5" s="20"/>
      <c r="M5" s="20"/>
      <c r="N5" s="20"/>
      <c r="O5" s="20"/>
      <c r="P5" s="20"/>
      <c r="Q5" s="20"/>
      <c r="R5" s="20"/>
      <c r="S5" s="21"/>
      <c r="T5" s="10">
        <f t="shared" si="0"/>
        <v>2250000</v>
      </c>
      <c r="U5" s="6">
        <f>IFERROR(VLOOKUP($B5,'4대보험'!$A:$V,3,0),"")</f>
        <v>96970</v>
      </c>
      <c r="V5" s="6">
        <f>IFERROR(VLOOKUP($B5,'4대보험'!$A:$V,7,0),"")</f>
        <v>79760</v>
      </c>
      <c r="W5" s="6">
        <f>IFERROR(VLOOKUP($B5,'4대보험'!$A:$V,13,0),"")</f>
        <v>10320</v>
      </c>
      <c r="X5" s="6" t="str">
        <f>IFERROR(VLOOKUP($B5,'4대보험'!$A:$V,19,0),"")</f>
        <v/>
      </c>
      <c r="Y5" s="6">
        <f>IFERROR(VLOOKUP($B5,'4대보험'!$A:$V,5,0)-VLOOKUP($B5,'4대보험'!$A:$V,4,0),"")</f>
        <v>0</v>
      </c>
      <c r="Z5" s="6">
        <f>IFERROR(VLOOKUP($B5,'4대보험'!$A:$V,8,0),"")</f>
        <v>0</v>
      </c>
      <c r="AA5" s="6">
        <f>IFERROR(VLOOKUP($B5,'4대보험'!$A:$V,10,0)+VLOOKUP($B5,'4대보험'!$A:$V,11,0),"")</f>
        <v>0</v>
      </c>
      <c r="AB5" s="6">
        <f>IFERROR(VLOOKUP($B5,'4대보험'!$A:$V,14,0),"")</f>
        <v>0</v>
      </c>
      <c r="AC5" s="6">
        <f>IFERROR(VLOOKUP($B5,'4대보험'!$A:$V,16,0)+VLOOKUP($B5,'4대보험'!$A:$V,17,0),"")</f>
        <v>0</v>
      </c>
      <c r="AD5" s="6" t="str">
        <f>IFERROR(VLOOKUP($B5,'4대보험'!$A:$V,20,0),"")</f>
        <v/>
      </c>
      <c r="AG5" s="20"/>
      <c r="AH5" s="21"/>
      <c r="AL5" t="str">
        <f>IFERROR(IF(AP5=TRUE,VLOOKUP($B5,데이터베이스!$B:$N,14,0)/데이터베이스!$AE$2*급여업로드양식!AQ5,VLOOKUP($B5,데이터베이스!$B:$N,14,0)),"")</f>
        <v/>
      </c>
      <c r="AM5" s="6">
        <f t="shared" si="1"/>
        <v>187050</v>
      </c>
      <c r="AN5" s="6">
        <f t="shared" si="2"/>
        <v>2062950</v>
      </c>
      <c r="AP5" t="b">
        <f>VLOOKUP($B5,필터!$B$1:$AB$1000,26,0)</f>
        <v>0</v>
      </c>
      <c r="AQ5">
        <f>VLOOKUP(B5,필터!$B$1:$AB$1000,27,0)</f>
        <v>30</v>
      </c>
    </row>
    <row r="6" spans="1:43">
      <c r="A6" s="15" t="str">
        <f>IF(ISBLANK(필터!A3),"",필터!A3)</f>
        <v>24090201</v>
      </c>
      <c r="B6" s="15" t="str">
        <f>IF(ISBLANK(필터!B3),"",필터!B3)</f>
        <v>하효동</v>
      </c>
      <c r="C6" s="6">
        <f>IFERROR(IF($AP6=TRUE,VLOOKUP($B6,데이터베이스!$B:$J,6,0)/데이터베이스!$AE$2*급여업로드양식!$AQ6,VLOOKUP($B6,데이터베이스!$B:$J,6,0)),"")</f>
        <v>2966668</v>
      </c>
      <c r="D6" s="25"/>
      <c r="E6" s="6">
        <f>IFERROR(IF($AP6=TRUE,VLOOKUP($B6,데이터베이스!$B:$J,7,0)/데이터베이스!$AE$2*급여업로드양식!$AQ6,VLOOKUP($B6,데이터베이스!$B:$J,7,0)),"")</f>
        <v>200000</v>
      </c>
      <c r="F6" s="6">
        <f>IFERROR(IF($AP6=TRUE,VLOOKUP($B6,데이터베이스!$B:$J,8,0)/데이터베이스!$AE$2*급여업로드양식!$AQ6,VLOOKUP($B6,데이터베이스!$B:$J,8,0)),"")</f>
        <v>0</v>
      </c>
      <c r="G6" s="6">
        <f>IFERROR(IF($AP6=TRUE,VLOOKUP($B6,데이터베이스!$B:$J,9,0)/데이터베이스!$AE$2*급여업로드양식!$AQ6,VLOOKUP($B6,데이터베이스!$B:$J,9,0)),"")</f>
        <v>0</v>
      </c>
      <c r="H6" s="6">
        <f>IFERROR(IF($AP6=TRUE,VLOOKUP($B6,데이터베이스!$B:$M,10,0)/데이터베이스!$AE$2*급여업로드양식!$AQ6,VLOOKUP($B6,데이터베이스!$B:$M,10,0)),"")</f>
        <v>0</v>
      </c>
      <c r="I6" s="6">
        <f>IFERROR(IF($AP6=TRUE,VLOOKUP($B6,데이터베이스!$B:$M,11,0)/데이터베이스!$AE$2*급여업로드양식!$AQ6,VLOOKUP($B6,데이터베이스!$B:$M,11,0)),"")</f>
        <v>0</v>
      </c>
      <c r="J6" s="6">
        <f>IFERROR(IF($AP6=TRUE,VLOOKUP($B6,데이터베이스!$B:$M,12,0)/데이터베이스!$AE$2*급여업로드양식!$AQ6,VLOOKUP($B6,데이터베이스!$B:$M,12,0)),"")</f>
        <v>0</v>
      </c>
      <c r="K6" s="19"/>
      <c r="L6" s="20"/>
      <c r="M6" s="20"/>
      <c r="N6" s="20"/>
      <c r="O6" s="20"/>
      <c r="P6" s="20"/>
      <c r="Q6" s="20"/>
      <c r="R6" s="20"/>
      <c r="S6" s="21"/>
      <c r="T6" s="10">
        <f t="shared" si="0"/>
        <v>3166668</v>
      </c>
      <c r="U6" s="6">
        <f>IFERROR(VLOOKUP($B6,'4대보험'!$A:$V,3,0),"")</f>
        <v>96660</v>
      </c>
      <c r="V6" s="6">
        <f>IFERROR(VLOOKUP($B6,'4대보험'!$A:$V,7,0),"")</f>
        <v>76800</v>
      </c>
      <c r="W6" s="6">
        <f>IFERROR(VLOOKUP($B6,'4대보험'!$A:$V,13,0),"")</f>
        <v>9940</v>
      </c>
      <c r="X6" s="6" t="str">
        <f>IFERROR(VLOOKUP($B6,'4대보험'!$A:$V,19,0),"")</f>
        <v/>
      </c>
      <c r="Y6" s="6">
        <f>IFERROR(VLOOKUP($B6,'4대보험'!$A:$V,5,0)-VLOOKUP($B6,'4대보험'!$A:$V,4,0),"")</f>
        <v>0</v>
      </c>
      <c r="Z6" s="6">
        <f>IFERROR(VLOOKUP($B6,'4대보험'!$A:$V,8,0),"")</f>
        <v>0</v>
      </c>
      <c r="AA6" s="6">
        <f>IFERROR(VLOOKUP($B6,'4대보험'!$A:$V,10,0)+VLOOKUP($B6,'4대보험'!$A:$V,11,0),"")</f>
        <v>0</v>
      </c>
      <c r="AB6" s="6">
        <f>IFERROR(VLOOKUP($B6,'4대보험'!$A:$V,14,0),"")</f>
        <v>0</v>
      </c>
      <c r="AC6" s="6">
        <f>IFERROR(VLOOKUP($B6,'4대보험'!$A:$V,16,0)+VLOOKUP($B6,'4대보험'!$A:$V,17,0),"")</f>
        <v>0</v>
      </c>
      <c r="AD6" s="6" t="str">
        <f>IFERROR(VLOOKUP($B6,'4대보험'!$A:$V,20,0),"")</f>
        <v/>
      </c>
      <c r="AG6" s="20"/>
      <c r="AH6" s="21"/>
      <c r="AL6" t="str">
        <f>IFERROR(IF(AP6=TRUE,VLOOKUP($B6,데이터베이스!$B:$N,14,0)/데이터베이스!$AE$2*급여업로드양식!AQ6,VLOOKUP($B6,데이터베이스!$B:$N,14,0)),"")</f>
        <v/>
      </c>
      <c r="AM6" s="6">
        <f t="shared" si="1"/>
        <v>183400</v>
      </c>
      <c r="AN6" s="6">
        <f t="shared" si="2"/>
        <v>2983268</v>
      </c>
      <c r="AP6" t="b">
        <f>VLOOKUP($B6,필터!$B$1:$AB$1000,26,0)</f>
        <v>0</v>
      </c>
      <c r="AQ6">
        <f>VLOOKUP(B6,필터!$B$1:$AB$1000,27,0)</f>
        <v>30</v>
      </c>
    </row>
    <row r="7" spans="1:43">
      <c r="A7" s="15" t="str">
        <f>IF(ISBLANK(필터!A4),"",필터!A4)</f>
        <v>25031001</v>
      </c>
      <c r="B7" s="15" t="str">
        <f>IF(ISBLANK(필터!B4),"",필터!B4)</f>
        <v>이정찬</v>
      </c>
      <c r="C7" s="6">
        <f>IFERROR(IF($AP7=TRUE,VLOOKUP($B7,데이터베이스!$B:$J,6,0)/데이터베이스!$AE$2*급여업로드양식!$AQ7,VLOOKUP($B7,데이터베이스!$B:$J,6,0)),"")</f>
        <v>2000000</v>
      </c>
      <c r="D7" s="25"/>
      <c r="E7" s="6">
        <f>IFERROR(IF($AP7=TRUE,VLOOKUP($B7,데이터베이스!$B:$J,7,0)/데이터베이스!$AE$2*급여업로드양식!$AQ7,VLOOKUP($B7,데이터베이스!$B:$J,7,0)),"")</f>
        <v>200000</v>
      </c>
      <c r="F7" s="6">
        <f>IFERROR(IF($AP7=TRUE,VLOOKUP($B7,데이터베이스!$B:$J,8,0)/데이터베이스!$AE$2*급여업로드양식!$AQ7,VLOOKUP($B7,데이터베이스!$B:$J,8,0)),"")</f>
        <v>0</v>
      </c>
      <c r="G7" s="6">
        <f>IFERROR(IF($AP7=TRUE,VLOOKUP($B7,데이터베이스!$B:$J,9,0)/데이터베이스!$AE$2*급여업로드양식!$AQ7,VLOOKUP($B7,데이터베이스!$B:$J,9,0)),"")</f>
        <v>0</v>
      </c>
      <c r="H7" s="6">
        <f>IFERROR(IF($AP7=TRUE,VLOOKUP($B7,데이터베이스!$B:$M,10,0)/데이터베이스!$AE$2*급여업로드양식!$AQ7,VLOOKUP($B7,데이터베이스!$B:$M,10,0)),"")</f>
        <v>0</v>
      </c>
      <c r="I7" s="6">
        <f>IFERROR(IF($AP7=TRUE,VLOOKUP($B7,데이터베이스!$B:$M,11,0)/데이터베이스!$AE$2*급여업로드양식!$AQ7,VLOOKUP($B7,데이터베이스!$B:$M,11,0)),"")</f>
        <v>0</v>
      </c>
      <c r="J7" s="6">
        <f>IFERROR(IF($AP7=TRUE,VLOOKUP($B7,데이터베이스!$B:$M,12,0)/데이터베이스!$AE$2*급여업로드양식!$AQ7,VLOOKUP($B7,데이터베이스!$B:$M,12,0)),"")</f>
        <v>0</v>
      </c>
      <c r="K7" s="19"/>
      <c r="L7" s="20"/>
      <c r="M7" s="20"/>
      <c r="N7" s="20"/>
      <c r="O7" s="20"/>
      <c r="P7" s="20"/>
      <c r="Q7" s="20"/>
      <c r="R7" s="20"/>
      <c r="S7" s="21"/>
      <c r="T7" s="10">
        <f t="shared" si="0"/>
        <v>2200000</v>
      </c>
      <c r="U7" s="6">
        <f>IFERROR(VLOOKUP($B7,'4대보험'!$A:$V,3,0),"")</f>
        <v>97470</v>
      </c>
      <c r="V7" s="6">
        <f>IFERROR(VLOOKUP($B7,'4대보험'!$A:$V,7,0),"")</f>
        <v>77990</v>
      </c>
      <c r="W7" s="6">
        <f>IFERROR(VLOOKUP($B7,'4대보험'!$A:$V,13,0),"")</f>
        <v>10100</v>
      </c>
      <c r="X7" s="6" t="str">
        <f>IFERROR(VLOOKUP($B7,'4대보험'!$A:$V,19,0),"")</f>
        <v/>
      </c>
      <c r="Y7" s="6">
        <f>IFERROR(VLOOKUP($B7,'4대보험'!$A:$V,5,0)-VLOOKUP($B7,'4대보험'!$A:$V,4,0),"")</f>
        <v>-77970</v>
      </c>
      <c r="Z7" s="6">
        <f>IFERROR(VLOOKUP($B7,'4대보험'!$A:$V,8,0),"")</f>
        <v>0</v>
      </c>
      <c r="AA7" s="6">
        <f>IFERROR(VLOOKUP($B7,'4대보험'!$A:$V,10,0)+VLOOKUP($B7,'4대보험'!$A:$V,11,0),"")</f>
        <v>0</v>
      </c>
      <c r="AB7" s="6">
        <f>IFERROR(VLOOKUP($B7,'4대보험'!$A:$V,14,0),"")</f>
        <v>0</v>
      </c>
      <c r="AC7" s="6">
        <f>IFERROR(VLOOKUP($B7,'4대보험'!$A:$V,16,0)+VLOOKUP($B7,'4대보험'!$A:$V,17,0),"")</f>
        <v>0</v>
      </c>
      <c r="AD7" s="6" t="str">
        <f>IFERROR(VLOOKUP($B7,'4대보험'!$A:$V,20,0),"")</f>
        <v/>
      </c>
      <c r="AG7" s="20"/>
      <c r="AH7" s="21"/>
      <c r="AL7" t="str">
        <f>IFERROR(IF(AP7=TRUE,VLOOKUP($B7,데이터베이스!$B:$N,14,0)/데이터베이스!$AE$2*급여업로드양식!AQ7,VLOOKUP($B7,데이터베이스!$B:$N,14,0)),"")</f>
        <v/>
      </c>
      <c r="AM7" s="6">
        <f t="shared" si="1"/>
        <v>107590</v>
      </c>
      <c r="AN7" s="6">
        <f t="shared" si="2"/>
        <v>2092410</v>
      </c>
      <c r="AP7" t="b">
        <f>VLOOKUP($B7,필터!$B$1:$AB$1000,26,0)</f>
        <v>0</v>
      </c>
      <c r="AQ7">
        <f>VLOOKUP(B7,필터!$B$1:$AB$1000,27,0)</f>
        <v>30</v>
      </c>
    </row>
    <row r="8" spans="1:43">
      <c r="A8" s="15" t="str">
        <f>IF(ISBLANK(필터!A5),"",필터!A5)</f>
        <v>25060501</v>
      </c>
      <c r="B8" s="15" t="str">
        <f>IF(ISBLANK(필터!B5),"",필터!B5)</f>
        <v>장춘레이</v>
      </c>
      <c r="C8" s="6">
        <f>IFERROR(IF($AP8=TRUE,VLOOKUP($B8,데이터베이스!$B:$J,6,0)/데이터베이스!$AE$2*급여업로드양식!$AQ8,VLOOKUP($B8,데이터베이스!$B:$J,6,0)),"")</f>
        <v>1456666.6666666667</v>
      </c>
      <c r="D8" s="25"/>
      <c r="E8" s="6">
        <f>IFERROR(IF($AP8=TRUE,VLOOKUP($B8,데이터베이스!$B:$J,7,0)/데이터베이스!$AE$2*급여업로드양식!$AQ8,VLOOKUP($B8,데이터베이스!$B:$J,7,0)),"")</f>
        <v>126666.66666666667</v>
      </c>
      <c r="F8" s="6">
        <f>IFERROR(IF($AP8=TRUE,VLOOKUP($B8,데이터베이스!$B:$J,8,0)/데이터베이스!$AE$2*급여업로드양식!$AQ8,VLOOKUP($B8,데이터베이스!$B:$J,8,0)),"")</f>
        <v>0</v>
      </c>
      <c r="G8" s="6">
        <f>IFERROR(IF($AP8=TRUE,VLOOKUP($B8,데이터베이스!$B:$J,9,0)/데이터베이스!$AE$2*급여업로드양식!$AQ8,VLOOKUP($B8,데이터베이스!$B:$J,9,0)),"")</f>
        <v>0</v>
      </c>
      <c r="H8" s="6">
        <f>IFERROR(IF($AP8=TRUE,VLOOKUP($B8,데이터베이스!$B:$M,10,0)/데이터베이스!$AE$2*급여업로드양식!$AQ8,VLOOKUP($B8,데이터베이스!$B:$M,10,0)),"")</f>
        <v>0</v>
      </c>
      <c r="I8" s="6">
        <f>IFERROR(IF($AP8=TRUE,VLOOKUP($B8,데이터베이스!$B:$M,11,0)/데이터베이스!$AE$2*급여업로드양식!$AQ8,VLOOKUP($B8,데이터베이스!$B:$M,11,0)),"")</f>
        <v>0</v>
      </c>
      <c r="J8" s="6">
        <f>IFERROR(IF($AP8=TRUE,VLOOKUP($B8,데이터베이스!$B:$M,12,0)/데이터베이스!$AE$2*급여업로드양식!$AQ8,VLOOKUP($B8,데이터베이스!$B:$M,12,0)),"")</f>
        <v>0</v>
      </c>
      <c r="K8" s="19"/>
      <c r="L8" s="20"/>
      <c r="M8" s="20"/>
      <c r="N8" s="20"/>
      <c r="O8" s="20"/>
      <c r="P8" s="20"/>
      <c r="Q8" s="20"/>
      <c r="R8" s="20"/>
      <c r="S8" s="21"/>
      <c r="T8" s="10">
        <f t="shared" si="0"/>
        <v>1583333.3333333335</v>
      </c>
      <c r="U8" s="6">
        <f>IFERROR(VLOOKUP($B8,'4대보험'!$A:$V,3,0),"")</f>
        <v>112500</v>
      </c>
      <c r="V8" s="6">
        <f>IFERROR(VLOOKUP($B8,'4대보험'!$A:$V,7,0),"")</f>
        <v>88620</v>
      </c>
      <c r="W8" s="6">
        <f>IFERROR(VLOOKUP($B8,'4대보험'!$A:$V,13,0),"")</f>
        <v>11470</v>
      </c>
      <c r="X8" s="6" t="str">
        <f>IFERROR(VLOOKUP($B8,'4대보험'!$A:$V,19,0),"")</f>
        <v/>
      </c>
      <c r="Y8" s="6">
        <f>IFERROR(VLOOKUP($B8,'4대보험'!$A:$V,5,0)-VLOOKUP($B8,'4대보험'!$A:$V,4,0),"")</f>
        <v>0</v>
      </c>
      <c r="Z8" s="6">
        <f>IFERROR(VLOOKUP($B8,'4대보험'!$A:$V,8,0),"")</f>
        <v>0</v>
      </c>
      <c r="AA8" s="6">
        <f>IFERROR(VLOOKUP($B8,'4대보험'!$A:$V,10,0)+VLOOKUP($B8,'4대보험'!$A:$V,11,0),"")</f>
        <v>0</v>
      </c>
      <c r="AB8" s="6">
        <f>IFERROR(VLOOKUP($B8,'4대보험'!$A:$V,14,0),"")</f>
        <v>0</v>
      </c>
      <c r="AC8" s="6">
        <f>IFERROR(VLOOKUP($B8,'4대보험'!$A:$V,16,0)+VLOOKUP($B8,'4대보험'!$A:$V,17,0),"")</f>
        <v>0</v>
      </c>
      <c r="AD8" s="6" t="str">
        <f>IFERROR(VLOOKUP($B8,'4대보험'!$A:$V,20,0),"")</f>
        <v/>
      </c>
      <c r="AG8" s="20"/>
      <c r="AH8" s="21"/>
      <c r="AL8" t="str">
        <f>IFERROR(IF(AP8=TRUE,VLOOKUP($B8,데이터베이스!$B:$N,14,0)/데이터베이스!$AE$2*급여업로드양식!AQ8,VLOOKUP($B8,데이터베이스!$B:$N,14,0)),"")</f>
        <v/>
      </c>
      <c r="AM8" s="6">
        <f t="shared" si="1"/>
        <v>212590</v>
      </c>
      <c r="AN8" s="6">
        <f t="shared" si="2"/>
        <v>1370743.3333333335</v>
      </c>
      <c r="AP8" t="b">
        <f>VLOOKUP($B8,필터!$B$1:$AB$1000,26,0)</f>
        <v>1</v>
      </c>
      <c r="AQ8">
        <f>VLOOKUP(B8,필터!$B$1:$AB$1000,27,0)</f>
        <v>19</v>
      </c>
    </row>
    <row r="9" spans="1:43">
      <c r="A9" s="15">
        <f>IF(ISBLANK(필터!A6),"",필터!A6)</f>
        <v>25061601</v>
      </c>
      <c r="B9" s="15" t="str">
        <f>IF(ISBLANK(필터!B6),"",필터!B6)</f>
        <v>진주희</v>
      </c>
      <c r="C9" s="6">
        <f>IFERROR(IF($AP9=TRUE,VLOOKUP($B9,데이터베이스!$B:$J,6,0)/데이터베이스!$AE$2*급여업로드양식!$AQ9,VLOOKUP($B9,데이터베이스!$B:$J,6,0)),"")</f>
        <v>2000000</v>
      </c>
      <c r="D9" s="25"/>
      <c r="E9" s="6">
        <f>IFERROR(IF($AP9=TRUE,VLOOKUP($B9,데이터베이스!$B:$J,7,0)/데이터베이스!$AE$2*급여업로드양식!$AQ9,VLOOKUP($B9,데이터베이스!$B:$J,7,0)),"")</f>
        <v>200000</v>
      </c>
      <c r="F9" s="6">
        <f>IFERROR(IF($AP9=TRUE,VLOOKUP($B9,데이터베이스!$B:$J,8,0)/데이터베이스!$AE$2*급여업로드양식!$AQ9,VLOOKUP($B9,데이터베이스!$B:$J,8,0)),"")</f>
        <v>0</v>
      </c>
      <c r="G9" s="6">
        <f>IFERROR(IF($AP9=TRUE,VLOOKUP($B9,데이터베이스!$B:$J,9,0)/데이터베이스!$AE$2*급여업로드양식!$AQ9,VLOOKUP($B9,데이터베이스!$B:$J,9,0)),"")</f>
        <v>0</v>
      </c>
      <c r="H9" s="6">
        <f>IFERROR(IF($AP9=TRUE,VLOOKUP($B9,데이터베이스!$B:$M,10,0)/데이터베이스!$AE$2*급여업로드양식!$AQ9,VLOOKUP($B9,데이터베이스!$B:$M,10,0)),"")</f>
        <v>0</v>
      </c>
      <c r="I9" s="6">
        <f>IFERROR(IF($AP9=TRUE,VLOOKUP($B9,데이터베이스!$B:$M,11,0)/데이터베이스!$AE$2*급여업로드양식!$AQ9,VLOOKUP($B9,데이터베이스!$B:$M,11,0)),"")</f>
        <v>0</v>
      </c>
      <c r="J9" s="6">
        <f>IFERROR(IF($AP9=TRUE,VLOOKUP($B9,데이터베이스!$B:$M,12,0)/데이터베이스!$AE$2*급여업로드양식!$AQ9,VLOOKUP($B9,데이터베이스!$B:$M,12,0)),"")</f>
        <v>0</v>
      </c>
      <c r="K9" s="19"/>
      <c r="L9" s="20"/>
      <c r="M9" s="20"/>
      <c r="N9" s="20"/>
      <c r="O9" s="20"/>
      <c r="P9" s="20"/>
      <c r="Q9" s="20"/>
      <c r="R9" s="20"/>
      <c r="S9" s="21"/>
      <c r="T9" s="10">
        <f t="shared" si="0"/>
        <v>2200000</v>
      </c>
      <c r="U9" s="6">
        <f>IFERROR(VLOOKUP($B9,'4대보험'!$A:$V,3,0),"")</f>
        <v>99000</v>
      </c>
      <c r="V9" s="6">
        <f>IFERROR(VLOOKUP($B9,'4대보험'!$A:$V,7,0),"")</f>
        <v>77990</v>
      </c>
      <c r="W9" s="6">
        <f>IFERROR(VLOOKUP($B9,'4대보험'!$A:$V,13,0),"")</f>
        <v>10100</v>
      </c>
      <c r="X9" s="6" t="str">
        <f>IFERROR(VLOOKUP($B9,'4대보험'!$A:$V,19,0),"")</f>
        <v/>
      </c>
      <c r="Y9" s="6">
        <f>IFERROR(VLOOKUP($B9,'4대보험'!$A:$V,5,0)-VLOOKUP($B9,'4대보험'!$A:$V,4,0),"")</f>
        <v>-79200</v>
      </c>
      <c r="Z9" s="6">
        <f>IFERROR(VLOOKUP($B9,'4대보험'!$A:$V,8,0),"")</f>
        <v>0</v>
      </c>
      <c r="AA9" s="6">
        <f>IFERROR(VLOOKUP($B9,'4대보험'!$A:$V,10,0)+VLOOKUP($B9,'4대보험'!$A:$V,11,0),"")</f>
        <v>0</v>
      </c>
      <c r="AB9" s="6">
        <f>IFERROR(VLOOKUP($B9,'4대보험'!$A:$V,14,0),"")</f>
        <v>0</v>
      </c>
      <c r="AC9" s="6">
        <f>IFERROR(VLOOKUP($B9,'4대보험'!$A:$V,16,0)+VLOOKUP($B9,'4대보험'!$A:$V,17,0),"")</f>
        <v>0</v>
      </c>
      <c r="AD9" s="6" t="str">
        <f>IFERROR(VLOOKUP($B9,'4대보험'!$A:$V,20,0),"")</f>
        <v/>
      </c>
      <c r="AG9" s="20"/>
      <c r="AH9" s="21"/>
      <c r="AL9" t="str">
        <f>IFERROR(IF(AP9=TRUE,VLOOKUP($B9,데이터베이스!$B:$N,14,0)/데이터베이스!$AE$2*급여업로드양식!AQ9,VLOOKUP($B9,데이터베이스!$B:$N,14,0)),"")</f>
        <v/>
      </c>
      <c r="AM9" s="6">
        <f t="shared" si="1"/>
        <v>107890</v>
      </c>
      <c r="AN9" s="6">
        <f t="shared" si="2"/>
        <v>2092110</v>
      </c>
      <c r="AP9" t="b">
        <f>VLOOKUP($B9,필터!$B$1:$AB$1000,26,0)</f>
        <v>0</v>
      </c>
      <c r="AQ9">
        <f>VLOOKUP(B9,필터!$B$1:$AB$1000,27,0)</f>
        <v>30</v>
      </c>
    </row>
    <row r="10" spans="1:43">
      <c r="A10" s="15">
        <f>IF(ISBLANK(필터!A7),"",필터!A7)</f>
        <v>25090101</v>
      </c>
      <c r="B10" s="15" t="str">
        <f>IF(ISBLANK(필터!B7),"",필터!B7)</f>
        <v>장상본</v>
      </c>
      <c r="C10" s="6">
        <f>IFERROR(IF($AP10=TRUE,VLOOKUP($B10,데이터베이스!$B:$J,6,0)/데이터베이스!$AE$2*급여업로드양식!$AQ10,VLOOKUP($B10,데이터베이스!$B:$J,6,0)),"")</f>
        <v>2050000</v>
      </c>
      <c r="D10" s="25"/>
      <c r="E10" s="6">
        <f>IFERROR(IF($AP10=TRUE,VLOOKUP($B10,데이터베이스!$B:$J,7,0)/데이터베이스!$AE$2*급여업로드양식!$AQ10,VLOOKUP($B10,데이터베이스!$B:$J,7,0)),"")</f>
        <v>200000</v>
      </c>
      <c r="F10" s="6">
        <f>IFERROR(IF($AP10=TRUE,VLOOKUP($B10,데이터베이스!$B:$J,8,0)/데이터베이스!$AE$2*급여업로드양식!$AQ10,VLOOKUP($B10,데이터베이스!$B:$J,8,0)),"")</f>
        <v>0</v>
      </c>
      <c r="G10" s="6">
        <f>IFERROR(IF($AP10=TRUE,VLOOKUP($B10,데이터베이스!$B:$J,9,0)/데이터베이스!$AE$2*급여업로드양식!$AQ10,VLOOKUP($B10,데이터베이스!$B:$J,9,0)),"")</f>
        <v>0</v>
      </c>
      <c r="H10" s="6">
        <f>IFERROR(IF($AP10=TRUE,VLOOKUP($B10,데이터베이스!$B:$M,10,0)/데이터베이스!$AE$2*급여업로드양식!$AQ10,VLOOKUP($B10,데이터베이스!$B:$M,10,0)),"")</f>
        <v>0</v>
      </c>
      <c r="I10" s="6">
        <f>IFERROR(IF($AP10=TRUE,VLOOKUP($B10,데이터베이스!$B:$M,11,0)/데이터베이스!$AE$2*급여업로드양식!$AQ10,VLOOKUP($B10,데이터베이스!$B:$M,11,0)),"")</f>
        <v>0</v>
      </c>
      <c r="J10" s="6">
        <f>IFERROR(IF($AP10=TRUE,VLOOKUP($B10,데이터베이스!$B:$M,12,0)/데이터베이스!$AE$2*급여업로드양식!$AQ10,VLOOKUP($B10,데이터베이스!$B:$M,12,0)),"")</f>
        <v>0</v>
      </c>
      <c r="K10" s="19"/>
      <c r="L10" s="20"/>
      <c r="M10" s="20"/>
      <c r="N10" s="20"/>
      <c r="O10" s="20"/>
      <c r="P10" s="20"/>
      <c r="Q10" s="20"/>
      <c r="R10" s="20"/>
      <c r="S10" s="21"/>
      <c r="T10" s="10">
        <f t="shared" si="0"/>
        <v>2250000</v>
      </c>
      <c r="U10" s="6" t="str">
        <f>IFERROR(VLOOKUP($B10,'4대보험'!$A:$V,3,0),"")</f>
        <v/>
      </c>
      <c r="V10" s="6" t="str">
        <f>IFERROR(VLOOKUP($B10,'4대보험'!$A:$V,7,0),"")</f>
        <v/>
      </c>
      <c r="W10" s="6" t="str">
        <f>IFERROR(VLOOKUP($B10,'4대보험'!$A:$V,13,0),"")</f>
        <v/>
      </c>
      <c r="X10" s="6" t="str">
        <f>IFERROR(VLOOKUP($B10,'4대보험'!$A:$V,19,0),"")</f>
        <v/>
      </c>
      <c r="Y10" s="6" t="str">
        <f>IFERROR(VLOOKUP($B10,'4대보험'!$A:$V,5,0)-VLOOKUP($B10,'4대보험'!$A:$V,4,0),"")</f>
        <v/>
      </c>
      <c r="Z10" s="6" t="str">
        <f>IFERROR(VLOOKUP($B10,'4대보험'!$A:$V,8,0),"")</f>
        <v/>
      </c>
      <c r="AA10" s="6" t="str">
        <f>IFERROR(VLOOKUP($B10,'4대보험'!$A:$V,10,0)+VLOOKUP($B10,'4대보험'!$A:$V,11,0),"")</f>
        <v/>
      </c>
      <c r="AB10" s="6" t="str">
        <f>IFERROR(VLOOKUP($B10,'4대보험'!$A:$V,14,0),"")</f>
        <v/>
      </c>
      <c r="AC10" s="6" t="str">
        <f>IFERROR(VLOOKUP($B10,'4대보험'!$A:$V,16,0)+VLOOKUP($B10,'4대보험'!$A:$V,17,0),"")</f>
        <v/>
      </c>
      <c r="AD10" s="6" t="str">
        <f>IFERROR(VLOOKUP($B10,'4대보험'!$A:$V,20,0),"")</f>
        <v/>
      </c>
      <c r="AG10" s="20"/>
      <c r="AH10" s="21"/>
      <c r="AL10" t="str">
        <f>IFERROR(IF(AP10=TRUE,VLOOKUP($B10,데이터베이스!$B:$N,14,0)/데이터베이스!$AE$2*급여업로드양식!AQ10,VLOOKUP($B10,데이터베이스!$B:$N,14,0)),"")</f>
        <v/>
      </c>
      <c r="AM10" s="6">
        <f t="shared" si="1"/>
        <v>0</v>
      </c>
      <c r="AN10" s="6">
        <f t="shared" si="2"/>
        <v>2250000</v>
      </c>
      <c r="AP10" t="b">
        <f>VLOOKUP($B10,필터!$B$1:$AB$1000,26,0)</f>
        <v>0</v>
      </c>
      <c r="AQ10">
        <f>VLOOKUP(B10,필터!$B$1:$AB$1000,27,0)</f>
        <v>30</v>
      </c>
    </row>
    <row r="11" spans="1:43">
      <c r="A11" s="15">
        <f>IF(ISBLANK(필터!A8),"",필터!A8)</f>
        <v>25092201</v>
      </c>
      <c r="B11" s="15" t="str">
        <f>IF(ISBLANK(필터!B8),"",필터!B8)</f>
        <v>김유나</v>
      </c>
      <c r="C11" s="6">
        <f>IFERROR(IF($AP11=TRUE,VLOOKUP($B11,데이터베이스!$B:$J,6,0)/데이터베이스!$AE$2*급여업로드양식!$AQ11,VLOOKUP($B11,데이터베이스!$B:$J,6,0)),"")</f>
        <v>600000</v>
      </c>
      <c r="D11" s="25"/>
      <c r="E11" s="6">
        <f>IFERROR(IF($AP11=TRUE,VLOOKUP($B11,데이터베이스!$B:$J,7,0)/데이터베이스!$AE$2*급여업로드양식!$AQ11,VLOOKUP($B11,데이터베이스!$B:$J,7,0)),"")</f>
        <v>60000</v>
      </c>
      <c r="F11" s="6">
        <f>IFERROR(IF($AP11=TRUE,VLOOKUP($B11,데이터베이스!$B:$J,8,0)/데이터베이스!$AE$2*급여업로드양식!$AQ11,VLOOKUP($B11,데이터베이스!$B:$J,8,0)),"")</f>
        <v>0</v>
      </c>
      <c r="G11" s="6">
        <f>IFERROR(IF($AP11=TRUE,VLOOKUP($B11,데이터베이스!$B:$J,9,0)/데이터베이스!$AE$2*급여업로드양식!$AQ11,VLOOKUP($B11,데이터베이스!$B:$J,9,0)),"")</f>
        <v>0</v>
      </c>
      <c r="H11" s="6">
        <f>IFERROR(IF($AP11=TRUE,VLOOKUP($B11,데이터베이스!$B:$M,10,0)/데이터베이스!$AE$2*급여업로드양식!$AQ11,VLOOKUP($B11,데이터베이스!$B:$M,10,0)),"")</f>
        <v>0</v>
      </c>
      <c r="I11" s="6">
        <f>IFERROR(IF($AP11=TRUE,VLOOKUP($B11,데이터베이스!$B:$M,11,0)/데이터베이스!$AE$2*급여업로드양식!$AQ11,VLOOKUP($B11,데이터베이스!$B:$M,11,0)),"")</f>
        <v>0</v>
      </c>
      <c r="J11" s="6">
        <f>IFERROR(IF($AP11=TRUE,VLOOKUP($B11,데이터베이스!$B:$M,12,0)/데이터베이스!$AE$2*급여업로드양식!$AQ11,VLOOKUP($B11,데이터베이스!$B:$M,12,0)),"")</f>
        <v>0</v>
      </c>
      <c r="K11" s="19"/>
      <c r="L11" s="20"/>
      <c r="M11" s="20"/>
      <c r="N11" s="20"/>
      <c r="O11" s="20"/>
      <c r="P11" s="20"/>
      <c r="Q11" s="20"/>
      <c r="R11" s="20"/>
      <c r="S11" s="21"/>
      <c r="T11" s="10">
        <f t="shared" si="0"/>
        <v>660000</v>
      </c>
      <c r="U11" s="6" t="str">
        <f>IFERROR(VLOOKUP($B11,'4대보험'!$A:$V,3,0),"")</f>
        <v/>
      </c>
      <c r="V11" s="6" t="str">
        <f>IFERROR(VLOOKUP($B11,'4대보험'!$A:$V,7,0),"")</f>
        <v/>
      </c>
      <c r="W11" s="6" t="str">
        <f>IFERROR(VLOOKUP($B11,'4대보험'!$A:$V,13,0),"")</f>
        <v/>
      </c>
      <c r="X11" s="6" t="str">
        <f>IFERROR(VLOOKUP($B11,'4대보험'!$A:$V,19,0),"")</f>
        <v/>
      </c>
      <c r="Y11" s="6" t="str">
        <f>IFERROR(VLOOKUP($B11,'4대보험'!$A:$V,5,0)-VLOOKUP($B11,'4대보험'!$A:$V,4,0),"")</f>
        <v/>
      </c>
      <c r="Z11" s="6" t="str">
        <f>IFERROR(VLOOKUP($B11,'4대보험'!$A:$V,8,0),"")</f>
        <v/>
      </c>
      <c r="AA11" s="6" t="str">
        <f>IFERROR(VLOOKUP($B11,'4대보험'!$A:$V,10,0)+VLOOKUP($B11,'4대보험'!$A:$V,11,0),"")</f>
        <v/>
      </c>
      <c r="AB11" s="6" t="str">
        <f>IFERROR(VLOOKUP($B11,'4대보험'!$A:$V,14,0),"")</f>
        <v/>
      </c>
      <c r="AC11" s="6" t="str">
        <f>IFERROR(VLOOKUP($B11,'4대보험'!$A:$V,16,0)+VLOOKUP($B11,'4대보험'!$A:$V,17,0),"")</f>
        <v/>
      </c>
      <c r="AD11" s="6" t="str">
        <f>IFERROR(VLOOKUP($B11,'4대보험'!$A:$V,20,0),"")</f>
        <v/>
      </c>
      <c r="AG11" s="20"/>
      <c r="AH11" s="21"/>
      <c r="AI11" s="6"/>
      <c r="AJ11" s="6"/>
      <c r="AK11" s="6"/>
      <c r="AL11" t="str">
        <f>IFERROR(IF(AP11=TRUE,VLOOKUP($B11,데이터베이스!$B:$N,14,0)/데이터베이스!$AE$2*급여업로드양식!AQ11,VLOOKUP($B11,데이터베이스!$B:$N,14,0)),"")</f>
        <v/>
      </c>
      <c r="AM11" s="6">
        <f t="shared" si="1"/>
        <v>0</v>
      </c>
      <c r="AN11" s="6">
        <f t="shared" si="2"/>
        <v>660000</v>
      </c>
      <c r="AP11" t="b">
        <f>VLOOKUP($B11,필터!$B$1:$AB$1000,26,0)</f>
        <v>1</v>
      </c>
      <c r="AQ11">
        <f>VLOOKUP(B11,필터!$B$1:$AB$1000,27,0)</f>
        <v>9</v>
      </c>
    </row>
    <row r="12" spans="1:43">
      <c r="A12" s="15" t="str">
        <f>IF(ISBLANK(필터!A9),"",필터!A9)</f>
        <v/>
      </c>
      <c r="B12" s="15" t="str">
        <f>IF(ISBLANK(필터!B9),"",필터!B9)</f>
        <v/>
      </c>
      <c r="C12" s="6" t="str">
        <f>IFERROR(IF($AP12=TRUE,VLOOKUP($B12,데이터베이스!$B:$J,6,0)/데이터베이스!$AE$2*급여업로드양식!$AQ12,VLOOKUP($B12,데이터베이스!$B:$J,6,0)),"")</f>
        <v/>
      </c>
      <c r="D12" s="25"/>
      <c r="E12" s="6" t="str">
        <f>IFERROR(IF($AP12=TRUE,VLOOKUP($B12,데이터베이스!$B:$J,7,0)/데이터베이스!$AE$2*급여업로드양식!$AQ12,VLOOKUP($B12,데이터베이스!$B:$J,7,0)),"")</f>
        <v/>
      </c>
      <c r="F12" s="6" t="str">
        <f>IFERROR(IF($AP12=TRUE,VLOOKUP($B12,데이터베이스!$B:$J,8,0)/데이터베이스!$AE$2*급여업로드양식!$AQ12,VLOOKUP($B12,데이터베이스!$B:$J,8,0)),"")</f>
        <v/>
      </c>
      <c r="G12" s="6" t="str">
        <f>IFERROR(IF($AP12=TRUE,VLOOKUP($B12,데이터베이스!$B:$J,9,0)/데이터베이스!$AE$2*급여업로드양식!$AQ12,VLOOKUP($B12,데이터베이스!$B:$J,9,0)),"")</f>
        <v/>
      </c>
      <c r="H12" s="6" t="str">
        <f>IFERROR(IF($AP12=TRUE,VLOOKUP($B12,데이터베이스!$B:$M,10,0)/데이터베이스!$AE$2*급여업로드양식!$AQ12,VLOOKUP($B12,데이터베이스!$B:$M,10,0)),"")</f>
        <v/>
      </c>
      <c r="I12" s="6" t="str">
        <f>IFERROR(IF($AP12=TRUE,VLOOKUP($B12,데이터베이스!$B:$M,11,0)/데이터베이스!$AE$2*급여업로드양식!$AQ12,VLOOKUP($B12,데이터베이스!$B:$M,11,0)),"")</f>
        <v/>
      </c>
      <c r="J12" s="6" t="str">
        <f>IFERROR(IF($AP12=TRUE,VLOOKUP($B12,데이터베이스!$B:$M,12,0)/데이터베이스!$AE$2*급여업로드양식!$AQ12,VLOOKUP($B12,데이터베이스!$B:$M,12,0)),"")</f>
        <v/>
      </c>
      <c r="K12" s="19"/>
      <c r="L12" s="20"/>
      <c r="M12" s="20"/>
      <c r="N12" s="20"/>
      <c r="O12" s="20"/>
      <c r="P12" s="20"/>
      <c r="Q12" s="20"/>
      <c r="R12" s="20"/>
      <c r="S12" s="21"/>
      <c r="T12" s="10">
        <f t="shared" si="0"/>
        <v>0</v>
      </c>
      <c r="U12" s="6" t="str">
        <f>IFERROR(VLOOKUP($B12,'4대보험'!$A:$V,3,0),"")</f>
        <v/>
      </c>
      <c r="V12" s="6" t="str">
        <f>IFERROR(VLOOKUP($B12,'4대보험'!$A:$V,7,0),"")</f>
        <v/>
      </c>
      <c r="W12" s="6" t="str">
        <f>IFERROR(VLOOKUP($B12,'4대보험'!$A:$V,13,0),"")</f>
        <v/>
      </c>
      <c r="X12" s="6" t="str">
        <f>IFERROR(VLOOKUP($B12,'4대보험'!$A:$V,19,0),"")</f>
        <v/>
      </c>
      <c r="Y12" s="6" t="str">
        <f>IFERROR(VLOOKUP($B12,'4대보험'!$A:$V,5,0)-VLOOKUP($B12,'4대보험'!$A:$V,4,0),"")</f>
        <v/>
      </c>
      <c r="Z12" s="6" t="str">
        <f>IFERROR(VLOOKUP($B12,'4대보험'!$A:$V,8,0),"")</f>
        <v/>
      </c>
      <c r="AA12" s="6" t="str">
        <f>IFERROR(VLOOKUP($B12,'4대보험'!$A:$V,10,0)+VLOOKUP($B12,'4대보험'!$A:$V,11,0),"")</f>
        <v/>
      </c>
      <c r="AB12" s="6" t="str">
        <f>IFERROR(VLOOKUP($B12,'4대보험'!$A:$V,14,0),"")</f>
        <v/>
      </c>
      <c r="AC12" s="6" t="str">
        <f>IFERROR(VLOOKUP($B12,'4대보험'!$A:$V,16,0)+VLOOKUP($B12,'4대보험'!$A:$V,17,0),"")</f>
        <v/>
      </c>
      <c r="AD12" s="6" t="str">
        <f>IFERROR(VLOOKUP($B12,'4대보험'!$A:$V,20,0),"")</f>
        <v/>
      </c>
      <c r="AG12" s="20"/>
      <c r="AH12" s="21"/>
      <c r="AL12" t="str">
        <f>IFERROR(IF(AP12=TRUE,VLOOKUP($B12,데이터베이스!$B:$N,14,0)/데이터베이스!$AE$2*급여업로드양식!AQ12,VLOOKUP($B12,데이터베이스!$B:$N,14,0)),"")</f>
        <v/>
      </c>
      <c r="AM12" s="6">
        <f t="shared" si="1"/>
        <v>0</v>
      </c>
      <c r="AN12" s="6">
        <f t="shared" si="2"/>
        <v>0</v>
      </c>
      <c r="AP12" t="e">
        <f>VLOOKUP($B12,필터!$B$1:$AB$1000,26,0)</f>
        <v>#N/A</v>
      </c>
      <c r="AQ12" t="e">
        <f>VLOOKUP(B12,필터!$B$1:$AB$1000,27,0)</f>
        <v>#N/A</v>
      </c>
    </row>
    <row r="13" spans="1:43">
      <c r="A13" s="15" t="str">
        <f>IF(ISBLANK(필터!A10),"",필터!A10)</f>
        <v/>
      </c>
      <c r="B13" s="15" t="str">
        <f>IF(ISBLANK(필터!B10),"",필터!B10)</f>
        <v/>
      </c>
      <c r="C13" s="6" t="str">
        <f>IFERROR(IF($AP13=TRUE,VLOOKUP($B13,데이터베이스!$B:$J,6,0)/데이터베이스!$AE$2*급여업로드양식!$AQ13,VLOOKUP($B13,데이터베이스!$B:$J,6,0)),"")</f>
        <v/>
      </c>
      <c r="D13" s="25"/>
      <c r="E13" s="6" t="str">
        <f>IFERROR(IF($AP13=TRUE,VLOOKUP($B13,데이터베이스!$B:$J,7,0)/데이터베이스!$AE$2*급여업로드양식!$AQ13,VLOOKUP($B13,데이터베이스!$B:$J,7,0)),"")</f>
        <v/>
      </c>
      <c r="F13" s="6" t="str">
        <f>IFERROR(IF($AP13=TRUE,VLOOKUP($B13,데이터베이스!$B:$J,8,0)/데이터베이스!$AE$2*급여업로드양식!$AQ13,VLOOKUP($B13,데이터베이스!$B:$J,8,0)),"")</f>
        <v/>
      </c>
      <c r="G13" s="6" t="str">
        <f>IFERROR(IF($AP13=TRUE,VLOOKUP($B13,데이터베이스!$B:$J,9,0)/데이터베이스!$AE$2*급여업로드양식!$AQ13,VLOOKUP($B13,데이터베이스!$B:$J,9,0)),"")</f>
        <v/>
      </c>
      <c r="H13" s="6" t="str">
        <f>IFERROR(IF($AP13=TRUE,VLOOKUP($B13,데이터베이스!$B:$M,10,0)/데이터베이스!$AE$2*급여업로드양식!$AQ13,VLOOKUP($B13,데이터베이스!$B:$M,10,0)),"")</f>
        <v/>
      </c>
      <c r="I13" s="6" t="str">
        <f>IFERROR(IF($AP13=TRUE,VLOOKUP($B13,데이터베이스!$B:$M,11,0)/데이터베이스!$AE$2*급여업로드양식!$AQ13,VLOOKUP($B13,데이터베이스!$B:$M,11,0)),"")</f>
        <v/>
      </c>
      <c r="J13" s="6" t="str">
        <f>IFERROR(IF($AP13=TRUE,VLOOKUP($B13,데이터베이스!$B:$M,12,0)/데이터베이스!$AE$2*급여업로드양식!$AQ13,VLOOKUP($B13,데이터베이스!$B:$M,12,0)),"")</f>
        <v/>
      </c>
      <c r="K13" s="19"/>
      <c r="L13" s="20"/>
      <c r="M13" s="20"/>
      <c r="N13" s="20"/>
      <c r="O13" s="20"/>
      <c r="P13" s="20"/>
      <c r="Q13" s="20"/>
      <c r="R13" s="20"/>
      <c r="S13" s="21"/>
      <c r="T13" s="10">
        <f t="shared" si="0"/>
        <v>0</v>
      </c>
      <c r="U13" s="6" t="str">
        <f>IFERROR(VLOOKUP($B13,'4대보험'!$A:$V,3,0),"")</f>
        <v/>
      </c>
      <c r="V13" s="6" t="str">
        <f>IFERROR(VLOOKUP($B13,'4대보험'!$A:$V,7,0),"")</f>
        <v/>
      </c>
      <c r="W13" s="6" t="str">
        <f>IFERROR(VLOOKUP($B13,'4대보험'!$A:$V,13,0),"")</f>
        <v/>
      </c>
      <c r="X13" s="6" t="str">
        <f>IFERROR(VLOOKUP($B13,'4대보험'!$A:$V,19,0),"")</f>
        <v/>
      </c>
      <c r="Y13" s="6" t="str">
        <f>IFERROR(VLOOKUP($B13,'4대보험'!$A:$V,5,0)-VLOOKUP($B13,'4대보험'!$A:$V,4,0),"")</f>
        <v/>
      </c>
      <c r="Z13" s="6" t="str">
        <f>IFERROR(VLOOKUP($B13,'4대보험'!$A:$V,8,0),"")</f>
        <v/>
      </c>
      <c r="AA13" s="6" t="str">
        <f>IFERROR(VLOOKUP($B13,'4대보험'!$A:$V,10,0)+VLOOKUP($B13,'4대보험'!$A:$V,11,0),"")</f>
        <v/>
      </c>
      <c r="AB13" s="6" t="str">
        <f>IFERROR(VLOOKUP($B13,'4대보험'!$A:$V,14,0),"")</f>
        <v/>
      </c>
      <c r="AC13" s="6" t="str">
        <f>IFERROR(VLOOKUP($B13,'4대보험'!$A:$V,16,0)+VLOOKUP($B13,'4대보험'!$A:$V,17,0),"")</f>
        <v/>
      </c>
      <c r="AD13" s="6" t="str">
        <f>IFERROR(VLOOKUP($B13,'4대보험'!$A:$V,20,0),"")</f>
        <v/>
      </c>
      <c r="AG13" s="20"/>
      <c r="AH13" s="21"/>
      <c r="AL13" t="str">
        <f>IFERROR(IF(AP13=TRUE,VLOOKUP($B13,데이터베이스!$B:$N,14,0)/데이터베이스!$AE$2*급여업로드양식!AQ13,VLOOKUP($B13,데이터베이스!$B:$N,14,0)),"")</f>
        <v/>
      </c>
      <c r="AM13" s="6">
        <f t="shared" si="1"/>
        <v>0</v>
      </c>
      <c r="AN13" s="6">
        <f t="shared" si="2"/>
        <v>0</v>
      </c>
      <c r="AP13" t="e">
        <f>VLOOKUP($B13,필터!$B$1:$AB$1000,26,0)</f>
        <v>#N/A</v>
      </c>
      <c r="AQ13" t="e">
        <f>VLOOKUP(B13,필터!$B$1:$AB$1000,27,0)</f>
        <v>#N/A</v>
      </c>
    </row>
    <row r="14" spans="1:43">
      <c r="A14" s="15" t="str">
        <f>IF(ISBLANK(필터!A11),"",필터!A11)</f>
        <v/>
      </c>
      <c r="B14" s="15" t="str">
        <f>IF(ISBLANK(필터!B11),"",필터!B11)</f>
        <v/>
      </c>
      <c r="C14" s="6" t="str">
        <f>IFERROR(IF($AP14=TRUE,VLOOKUP($B14,데이터베이스!$B:$J,6,0)/데이터베이스!$AE$2*급여업로드양식!$AQ14,VLOOKUP($B14,데이터베이스!$B:$J,6,0)),"")</f>
        <v/>
      </c>
      <c r="D14" s="25"/>
      <c r="E14" s="6" t="str">
        <f>IFERROR(IF($AP14=TRUE,VLOOKUP($B14,데이터베이스!$B:$J,7,0)/데이터베이스!$AE$2*급여업로드양식!$AQ14,VLOOKUP($B14,데이터베이스!$B:$J,7,0)),"")</f>
        <v/>
      </c>
      <c r="F14" s="6" t="str">
        <f>IFERROR(IF($AP14=TRUE,VLOOKUP($B14,데이터베이스!$B:$J,8,0)/데이터베이스!$AE$2*급여업로드양식!$AQ14,VLOOKUP($B14,데이터베이스!$B:$J,8,0)),"")</f>
        <v/>
      </c>
      <c r="G14" s="6" t="str">
        <f>IFERROR(IF($AP14=TRUE,VLOOKUP($B14,데이터베이스!$B:$J,9,0)/데이터베이스!$AE$2*급여업로드양식!$AQ14,VLOOKUP($B14,데이터베이스!$B:$J,9,0)),"")</f>
        <v/>
      </c>
      <c r="H14" s="6" t="str">
        <f>IFERROR(IF($AP14=TRUE,VLOOKUP($B14,데이터베이스!$B:$M,10,0)/데이터베이스!$AE$2*급여업로드양식!$AQ14,VLOOKUP($B14,데이터베이스!$B:$M,10,0)),"")</f>
        <v/>
      </c>
      <c r="I14" s="6" t="str">
        <f>IFERROR(IF($AP14=TRUE,VLOOKUP($B14,데이터베이스!$B:$M,11,0)/데이터베이스!$AE$2*급여업로드양식!$AQ14,VLOOKUP($B14,데이터베이스!$B:$M,11,0)),"")</f>
        <v/>
      </c>
      <c r="J14" s="6" t="str">
        <f>IFERROR(IF($AP14=TRUE,VLOOKUP($B14,데이터베이스!$B:$M,12,0)/데이터베이스!$AE$2*급여업로드양식!$AQ14,VLOOKUP($B14,데이터베이스!$B:$M,12,0)),"")</f>
        <v/>
      </c>
      <c r="K14" s="19"/>
      <c r="L14" s="20"/>
      <c r="M14" s="20"/>
      <c r="N14" s="20"/>
      <c r="O14" s="20"/>
      <c r="P14" s="20"/>
      <c r="Q14" s="20"/>
      <c r="R14" s="20"/>
      <c r="S14" s="21"/>
      <c r="T14" s="10">
        <f t="shared" si="0"/>
        <v>0</v>
      </c>
      <c r="U14" s="6" t="str">
        <f>IFERROR(VLOOKUP($B14,'4대보험'!$A:$V,3,0),"")</f>
        <v/>
      </c>
      <c r="V14" s="6" t="str">
        <f>IFERROR(VLOOKUP($B14,'4대보험'!$A:$V,7,0),"")</f>
        <v/>
      </c>
      <c r="W14" s="6" t="str">
        <f>IFERROR(VLOOKUP($B14,'4대보험'!$A:$V,13,0),"")</f>
        <v/>
      </c>
      <c r="X14" s="6" t="str">
        <f>IFERROR(VLOOKUP($B14,'4대보험'!$A:$V,19,0),"")</f>
        <v/>
      </c>
      <c r="Y14" s="6" t="str">
        <f>IFERROR(VLOOKUP($B14,'4대보험'!$A:$V,5,0)-VLOOKUP($B14,'4대보험'!$A:$V,4,0),"")</f>
        <v/>
      </c>
      <c r="Z14" s="6" t="str">
        <f>IFERROR(VLOOKUP($B14,'4대보험'!$A:$V,8,0),"")</f>
        <v/>
      </c>
      <c r="AA14" s="6" t="str">
        <f>IFERROR(VLOOKUP($B14,'4대보험'!$A:$V,10,0)+VLOOKUP($B14,'4대보험'!$A:$V,11,0),"")</f>
        <v/>
      </c>
      <c r="AB14" s="6" t="str">
        <f>IFERROR(VLOOKUP($B14,'4대보험'!$A:$V,14,0),"")</f>
        <v/>
      </c>
      <c r="AC14" s="6" t="str">
        <f>IFERROR(VLOOKUP($B14,'4대보험'!$A:$V,16,0)+VLOOKUP($B14,'4대보험'!$A:$V,17,0),"")</f>
        <v/>
      </c>
      <c r="AD14" s="6" t="str">
        <f>IFERROR(VLOOKUP($B14,'4대보험'!$A:$V,20,0),"")</f>
        <v/>
      </c>
      <c r="AG14" s="20"/>
      <c r="AH14" s="21"/>
      <c r="AL14" t="str">
        <f>IFERROR(IF(AP14=TRUE,VLOOKUP($B14,데이터베이스!$B:$N,14,0)/데이터베이스!$AE$2*급여업로드양식!AQ14,VLOOKUP($B14,데이터베이스!$B:$N,14,0)),"")</f>
        <v/>
      </c>
      <c r="AM14" s="6">
        <f t="shared" si="1"/>
        <v>0</v>
      </c>
      <c r="AN14" s="6">
        <f t="shared" si="2"/>
        <v>0</v>
      </c>
      <c r="AP14" t="e">
        <f>VLOOKUP($B14,필터!$B$1:$AB$1000,26,0)</f>
        <v>#N/A</v>
      </c>
      <c r="AQ14" t="e">
        <f>VLOOKUP(B14,필터!$B$1:$AB$1000,27,0)</f>
        <v>#N/A</v>
      </c>
    </row>
    <row r="15" spans="1:43">
      <c r="A15" s="15" t="str">
        <f>IF(ISBLANK(필터!A12),"",필터!A12)</f>
        <v/>
      </c>
      <c r="B15" s="15" t="str">
        <f>IF(ISBLANK(필터!B12),"",필터!B12)</f>
        <v/>
      </c>
      <c r="C15" s="6" t="str">
        <f>IFERROR(IF($AP15=TRUE,VLOOKUP($B15,데이터베이스!$B:$J,6,0)/데이터베이스!$AE$2*급여업로드양식!$AQ15,VLOOKUP($B15,데이터베이스!$B:$J,6,0)),"")</f>
        <v/>
      </c>
      <c r="D15" s="25"/>
      <c r="E15" s="6" t="str">
        <f>IFERROR(IF($AP15=TRUE,VLOOKUP($B15,데이터베이스!$B:$J,7,0)/데이터베이스!$AE$2*급여업로드양식!$AQ15,VLOOKUP($B15,데이터베이스!$B:$J,7,0)),"")</f>
        <v/>
      </c>
      <c r="F15" s="6" t="str">
        <f>IFERROR(IF($AP15=TRUE,VLOOKUP($B15,데이터베이스!$B:$J,8,0)/데이터베이스!$AE$2*급여업로드양식!$AQ15,VLOOKUP($B15,데이터베이스!$B:$J,8,0)),"")</f>
        <v/>
      </c>
      <c r="G15" s="6" t="str">
        <f>IFERROR(IF($AP15=TRUE,VLOOKUP($B15,데이터베이스!$B:$J,9,0)/데이터베이스!$AE$2*급여업로드양식!$AQ15,VLOOKUP($B15,데이터베이스!$B:$J,9,0)),"")</f>
        <v/>
      </c>
      <c r="H15" s="6" t="str">
        <f>IFERROR(IF($AP15=TRUE,VLOOKUP($B15,데이터베이스!$B:$M,10,0)/데이터베이스!$AE$2*급여업로드양식!$AQ15,VLOOKUP($B15,데이터베이스!$B:$M,10,0)),"")</f>
        <v/>
      </c>
      <c r="I15" s="6" t="str">
        <f>IFERROR(IF($AP15=TRUE,VLOOKUP($B15,데이터베이스!$B:$M,11,0)/데이터베이스!$AE$2*급여업로드양식!$AQ15,VLOOKUP($B15,데이터베이스!$B:$M,11,0)),"")</f>
        <v/>
      </c>
      <c r="J15" s="6" t="str">
        <f>IFERROR(IF($AP15=TRUE,VLOOKUP($B15,데이터베이스!$B:$M,12,0)/데이터베이스!$AE$2*급여업로드양식!$AQ15,VLOOKUP($B15,데이터베이스!$B:$M,12,0)),"")</f>
        <v/>
      </c>
      <c r="K15" s="19"/>
      <c r="L15" s="20"/>
      <c r="M15" s="20"/>
      <c r="N15" s="20"/>
      <c r="O15" s="20"/>
      <c r="P15" s="20"/>
      <c r="Q15" s="20"/>
      <c r="R15" s="20"/>
      <c r="S15" s="21"/>
      <c r="T15" s="10">
        <f t="shared" si="0"/>
        <v>0</v>
      </c>
      <c r="U15" s="6" t="str">
        <f>IFERROR(VLOOKUP($B15,'4대보험'!$A:$V,3,0),"")</f>
        <v/>
      </c>
      <c r="V15" s="6" t="str">
        <f>IFERROR(VLOOKUP($B15,'4대보험'!$A:$V,7,0),"")</f>
        <v/>
      </c>
      <c r="W15" s="6" t="str">
        <f>IFERROR(VLOOKUP($B15,'4대보험'!$A:$V,13,0),"")</f>
        <v/>
      </c>
      <c r="X15" s="6" t="str">
        <f>IFERROR(VLOOKUP($B15,'4대보험'!$A:$V,19,0),"")</f>
        <v/>
      </c>
      <c r="Y15" s="6" t="str">
        <f>IFERROR(VLOOKUP($B15,'4대보험'!$A:$V,5,0)-VLOOKUP($B15,'4대보험'!$A:$V,4,0),"")</f>
        <v/>
      </c>
      <c r="Z15" s="6" t="str">
        <f>IFERROR(VLOOKUP($B15,'4대보험'!$A:$V,8,0),"")</f>
        <v/>
      </c>
      <c r="AA15" s="6" t="str">
        <f>IFERROR(VLOOKUP($B15,'4대보험'!$A:$V,10,0)+VLOOKUP($B15,'4대보험'!$A:$V,11,0),"")</f>
        <v/>
      </c>
      <c r="AB15" s="6" t="str">
        <f>IFERROR(VLOOKUP($B15,'4대보험'!$A:$V,14,0),"")</f>
        <v/>
      </c>
      <c r="AC15" s="6" t="str">
        <f>IFERROR(VLOOKUP($B15,'4대보험'!$A:$V,16,0)+VLOOKUP($B15,'4대보험'!$A:$V,17,0),"")</f>
        <v/>
      </c>
      <c r="AD15" s="6" t="str">
        <f>IFERROR(VLOOKUP($B15,'4대보험'!$A:$V,20,0),"")</f>
        <v/>
      </c>
      <c r="AG15" s="20"/>
      <c r="AH15" s="21"/>
      <c r="AL15" t="str">
        <f>IFERROR(IF(AP15=TRUE,VLOOKUP($B15,데이터베이스!$B:$N,14,0)/데이터베이스!$AE$2*급여업로드양식!AQ15,VLOOKUP($B15,데이터베이스!$B:$N,14,0)),"")</f>
        <v/>
      </c>
      <c r="AM15" s="6">
        <f t="shared" si="1"/>
        <v>0</v>
      </c>
      <c r="AN15" s="6">
        <f t="shared" si="2"/>
        <v>0</v>
      </c>
      <c r="AP15" t="e">
        <f>VLOOKUP($B15,필터!$B$1:$AB$1000,26,0)</f>
        <v>#N/A</v>
      </c>
      <c r="AQ15" t="e">
        <f>VLOOKUP(B15,필터!$B$1:$AB$1000,27,0)</f>
        <v>#N/A</v>
      </c>
    </row>
    <row r="16" spans="1:43">
      <c r="A16" s="15" t="str">
        <f>IF(ISBLANK(필터!A13),"",필터!A13)</f>
        <v/>
      </c>
      <c r="B16" s="15" t="str">
        <f>IF(ISBLANK(필터!B13),"",필터!B13)</f>
        <v/>
      </c>
      <c r="C16" s="6" t="str">
        <f>IFERROR(IF($AP16=TRUE,VLOOKUP($B16,데이터베이스!$B:$J,6,0)/데이터베이스!$AE$2*급여업로드양식!$AQ16,VLOOKUP($B16,데이터베이스!$B:$J,6,0)),"")</f>
        <v/>
      </c>
      <c r="D16" s="25"/>
      <c r="E16" s="6" t="str">
        <f>IFERROR(IF($AP16=TRUE,VLOOKUP($B16,데이터베이스!$B:$J,7,0)/데이터베이스!$AE$2*급여업로드양식!$AQ16,VLOOKUP($B16,데이터베이스!$B:$J,7,0)),"")</f>
        <v/>
      </c>
      <c r="F16" s="6" t="str">
        <f>IFERROR(IF($AP16=TRUE,VLOOKUP($B16,데이터베이스!$B:$J,8,0)/데이터베이스!$AE$2*급여업로드양식!$AQ16,VLOOKUP($B16,데이터베이스!$B:$J,8,0)),"")</f>
        <v/>
      </c>
      <c r="G16" s="6" t="str">
        <f>IFERROR(IF($AP16=TRUE,VLOOKUP($B16,데이터베이스!$B:$J,9,0)/데이터베이스!$AE$2*급여업로드양식!$AQ16,VLOOKUP($B16,데이터베이스!$B:$J,9,0)),"")</f>
        <v/>
      </c>
      <c r="H16" s="6" t="str">
        <f>IFERROR(IF($AP16=TRUE,VLOOKUP($B16,데이터베이스!$B:$M,10,0)/데이터베이스!$AE$2*급여업로드양식!$AQ16,VLOOKUP($B16,데이터베이스!$B:$M,10,0)),"")</f>
        <v/>
      </c>
      <c r="I16" s="6" t="str">
        <f>IFERROR(IF($AP16=TRUE,VLOOKUP($B16,데이터베이스!$B:$M,11,0)/데이터베이스!$AE$2*급여업로드양식!$AQ16,VLOOKUP($B16,데이터베이스!$B:$M,11,0)),"")</f>
        <v/>
      </c>
      <c r="J16" s="6" t="str">
        <f>IFERROR(IF($AP16=TRUE,VLOOKUP($B16,데이터베이스!$B:$M,12,0)/데이터베이스!$AE$2*급여업로드양식!$AQ16,VLOOKUP($B16,데이터베이스!$B:$M,12,0)),"")</f>
        <v/>
      </c>
      <c r="K16" s="19"/>
      <c r="L16" s="20"/>
      <c r="M16" s="20"/>
      <c r="N16" s="20"/>
      <c r="O16" s="20"/>
      <c r="P16" s="20"/>
      <c r="Q16" s="20"/>
      <c r="R16" s="20"/>
      <c r="S16" s="21"/>
      <c r="T16" s="10">
        <f t="shared" si="0"/>
        <v>0</v>
      </c>
      <c r="U16" s="6" t="str">
        <f>IFERROR(VLOOKUP($B16,'4대보험'!$A:$V,3,0),"")</f>
        <v/>
      </c>
      <c r="V16" s="6" t="str">
        <f>IFERROR(VLOOKUP($B16,'4대보험'!$A:$V,7,0),"")</f>
        <v/>
      </c>
      <c r="W16" s="6" t="str">
        <f>IFERROR(VLOOKUP($B16,'4대보험'!$A:$V,13,0),"")</f>
        <v/>
      </c>
      <c r="X16" s="6" t="str">
        <f>IFERROR(VLOOKUP($B16,'4대보험'!$A:$V,19,0),"")</f>
        <v/>
      </c>
      <c r="Y16" s="6" t="str">
        <f>IFERROR(VLOOKUP($B16,'4대보험'!$A:$V,5,0)-VLOOKUP($B16,'4대보험'!$A:$V,4,0),"")</f>
        <v/>
      </c>
      <c r="Z16" s="6" t="str">
        <f>IFERROR(VLOOKUP($B16,'4대보험'!$A:$V,8,0),"")</f>
        <v/>
      </c>
      <c r="AA16" s="6" t="str">
        <f>IFERROR(VLOOKUP($B16,'4대보험'!$A:$V,10,0)+VLOOKUP($B16,'4대보험'!$A:$V,11,0),"")</f>
        <v/>
      </c>
      <c r="AB16" s="6" t="str">
        <f>IFERROR(VLOOKUP($B16,'4대보험'!$A:$V,14,0),"")</f>
        <v/>
      </c>
      <c r="AC16" s="6" t="str">
        <f>IFERROR(VLOOKUP($B16,'4대보험'!$A:$V,16,0)+VLOOKUP($B16,'4대보험'!$A:$V,17,0),"")</f>
        <v/>
      </c>
      <c r="AD16" s="6" t="str">
        <f>IFERROR(VLOOKUP($B16,'4대보험'!$A:$V,20,0),"")</f>
        <v/>
      </c>
      <c r="AG16" s="20"/>
      <c r="AH16" s="21"/>
      <c r="AL16" t="str">
        <f>IFERROR(IF(AP16=TRUE,VLOOKUP($B16,데이터베이스!$B:$N,14,0)/데이터베이스!$AE$2*급여업로드양식!AQ16,VLOOKUP($B16,데이터베이스!$B:$N,14,0)),"")</f>
        <v/>
      </c>
      <c r="AM16" s="6">
        <f t="shared" si="1"/>
        <v>0</v>
      </c>
      <c r="AN16" s="6">
        <f t="shared" si="2"/>
        <v>0</v>
      </c>
      <c r="AP16" t="e">
        <f>VLOOKUP($B16,필터!$B$1:$AB$1000,26,0)</f>
        <v>#N/A</v>
      </c>
      <c r="AQ16" t="e">
        <f>VLOOKUP(B16,필터!$B$1:$AB$1000,27,0)</f>
        <v>#N/A</v>
      </c>
    </row>
    <row r="17" spans="1:43">
      <c r="A17" s="15" t="str">
        <f>IF(ISBLANK(필터!A14),"",필터!A14)</f>
        <v/>
      </c>
      <c r="B17" s="15" t="str">
        <f>IF(ISBLANK(필터!B14),"",필터!B14)</f>
        <v/>
      </c>
      <c r="C17" s="6" t="str">
        <f>IFERROR(IF($AP17=TRUE,VLOOKUP($B17,데이터베이스!$B:$J,6,0)/데이터베이스!$AE$2*급여업로드양식!$AQ17,VLOOKUP($B17,데이터베이스!$B:$J,6,0)),"")</f>
        <v/>
      </c>
      <c r="D17" s="25"/>
      <c r="E17" s="6" t="str">
        <f>IFERROR(IF($AP17=TRUE,VLOOKUP($B17,데이터베이스!$B:$J,7,0)/데이터베이스!$AE$2*급여업로드양식!$AQ17,VLOOKUP($B17,데이터베이스!$B:$J,7,0)),"")</f>
        <v/>
      </c>
      <c r="F17" s="6" t="str">
        <f>IFERROR(IF($AP17=TRUE,VLOOKUP($B17,데이터베이스!$B:$J,8,0)/데이터베이스!$AE$2*급여업로드양식!$AQ17,VLOOKUP($B17,데이터베이스!$B:$J,8,0)),"")</f>
        <v/>
      </c>
      <c r="G17" s="6" t="str">
        <f>IFERROR(IF($AP17=TRUE,VLOOKUP($B17,데이터베이스!$B:$J,9,0)/데이터베이스!$AE$2*급여업로드양식!$AQ17,VLOOKUP($B17,데이터베이스!$B:$J,9,0)),"")</f>
        <v/>
      </c>
      <c r="H17" s="6" t="str">
        <f>IFERROR(IF($AP17=TRUE,VLOOKUP($B17,데이터베이스!$B:$M,10,0)/데이터베이스!$AE$2*급여업로드양식!$AQ17,VLOOKUP($B17,데이터베이스!$B:$M,10,0)),"")</f>
        <v/>
      </c>
      <c r="I17" s="6" t="str">
        <f>IFERROR(IF($AP17=TRUE,VLOOKUP($B17,데이터베이스!$B:$M,11,0)/데이터베이스!$AE$2*급여업로드양식!$AQ17,VLOOKUP($B17,데이터베이스!$B:$M,11,0)),"")</f>
        <v/>
      </c>
      <c r="J17" s="6" t="str">
        <f>IFERROR(IF($AP17=TRUE,VLOOKUP($B17,데이터베이스!$B:$M,12,0)/데이터베이스!$AE$2*급여업로드양식!$AQ17,VLOOKUP($B17,데이터베이스!$B:$M,12,0)),"")</f>
        <v/>
      </c>
      <c r="K17" s="19"/>
      <c r="L17" s="20"/>
      <c r="M17" s="20"/>
      <c r="N17" s="20"/>
      <c r="O17" s="20"/>
      <c r="P17" s="20"/>
      <c r="Q17" s="20"/>
      <c r="R17" s="20"/>
      <c r="S17" s="21"/>
      <c r="T17" s="10">
        <f t="shared" si="0"/>
        <v>0</v>
      </c>
      <c r="U17" s="6" t="str">
        <f>IFERROR(VLOOKUP($B17,'4대보험'!$A:$V,3,0),"")</f>
        <v/>
      </c>
      <c r="V17" s="6" t="str">
        <f>IFERROR(VLOOKUP($B17,'4대보험'!$A:$V,7,0),"")</f>
        <v/>
      </c>
      <c r="W17" s="6" t="str">
        <f>IFERROR(VLOOKUP($B17,'4대보험'!$A:$V,13,0),"")</f>
        <v/>
      </c>
      <c r="X17" s="6" t="str">
        <f>IFERROR(VLOOKUP($B17,'4대보험'!$A:$V,19,0),"")</f>
        <v/>
      </c>
      <c r="Y17" s="6" t="str">
        <f>IFERROR(VLOOKUP($B17,'4대보험'!$A:$V,5,0)-VLOOKUP($B17,'4대보험'!$A:$V,4,0),"")</f>
        <v/>
      </c>
      <c r="Z17" s="6" t="str">
        <f>IFERROR(VLOOKUP($B17,'4대보험'!$A:$V,8,0),"")</f>
        <v/>
      </c>
      <c r="AA17" s="6" t="str">
        <f>IFERROR(VLOOKUP($B17,'4대보험'!$A:$V,10,0)+VLOOKUP($B17,'4대보험'!$A:$V,11,0),"")</f>
        <v/>
      </c>
      <c r="AB17" s="6" t="str">
        <f>IFERROR(VLOOKUP($B17,'4대보험'!$A:$V,14,0),"")</f>
        <v/>
      </c>
      <c r="AC17" s="6" t="str">
        <f>IFERROR(VLOOKUP($B17,'4대보험'!$A:$V,16,0)+VLOOKUP($B17,'4대보험'!$A:$V,17,0),"")</f>
        <v/>
      </c>
      <c r="AD17" s="6" t="str">
        <f>IFERROR(VLOOKUP($B17,'4대보험'!$A:$V,20,0),"")</f>
        <v/>
      </c>
      <c r="AG17" s="20"/>
      <c r="AH17" s="21"/>
      <c r="AL17" t="str">
        <f>IFERROR(IF(AP17=TRUE,VLOOKUP($B17,데이터베이스!$B:$N,14,0)/데이터베이스!$AE$2*급여업로드양식!AQ17,VLOOKUP($B17,데이터베이스!$B:$N,14,0)),"")</f>
        <v/>
      </c>
      <c r="AM17" s="6">
        <f t="shared" si="1"/>
        <v>0</v>
      </c>
      <c r="AN17" s="6">
        <f t="shared" si="2"/>
        <v>0</v>
      </c>
      <c r="AP17" t="e">
        <f>VLOOKUP($B17,필터!$B$1:$AB$1000,26,0)</f>
        <v>#N/A</v>
      </c>
      <c r="AQ17" t="e">
        <f>VLOOKUP(B17,필터!$B$1:$AB$1000,27,0)</f>
        <v>#N/A</v>
      </c>
    </row>
    <row r="18" spans="1:43">
      <c r="A18" s="15" t="str">
        <f>IF(ISBLANK(필터!A15),"",필터!A15)</f>
        <v/>
      </c>
      <c r="B18" s="15" t="str">
        <f>IF(ISBLANK(필터!B15),"",필터!B15)</f>
        <v/>
      </c>
      <c r="C18" s="6" t="str">
        <f>IFERROR(IF($AP18=TRUE,VLOOKUP($B18,데이터베이스!$B:$J,6,0)/데이터베이스!$AE$2*급여업로드양식!$AQ18,VLOOKUP($B18,데이터베이스!$B:$J,6,0)),"")</f>
        <v/>
      </c>
      <c r="D18" s="25"/>
      <c r="E18" s="6" t="str">
        <f>IFERROR(IF($AP18=TRUE,VLOOKUP($B18,데이터베이스!$B:$J,7,0)/데이터베이스!$AE$2*급여업로드양식!$AQ18,VLOOKUP($B18,데이터베이스!$B:$J,7,0)),"")</f>
        <v/>
      </c>
      <c r="F18" s="6" t="str">
        <f>IFERROR(IF($AP18=TRUE,VLOOKUP($B18,데이터베이스!$B:$J,8,0)/데이터베이스!$AE$2*급여업로드양식!$AQ18,VLOOKUP($B18,데이터베이스!$B:$J,8,0)),"")</f>
        <v/>
      </c>
      <c r="G18" s="6" t="str">
        <f>IFERROR(IF($AP18=TRUE,VLOOKUP($B18,데이터베이스!$B:$J,9,0)/데이터베이스!$AE$2*급여업로드양식!$AQ18,VLOOKUP($B18,데이터베이스!$B:$J,9,0)),"")</f>
        <v/>
      </c>
      <c r="H18" s="6" t="str">
        <f>IFERROR(IF($AP18=TRUE,VLOOKUP($B18,데이터베이스!$B:$M,10,0)/데이터베이스!$AE$2*급여업로드양식!$AQ18,VLOOKUP($B18,데이터베이스!$B:$M,10,0)),"")</f>
        <v/>
      </c>
      <c r="I18" s="6" t="str">
        <f>IFERROR(IF($AP18=TRUE,VLOOKUP($B18,데이터베이스!$B:$M,11,0)/데이터베이스!$AE$2*급여업로드양식!$AQ18,VLOOKUP($B18,데이터베이스!$B:$M,11,0)),"")</f>
        <v/>
      </c>
      <c r="J18" s="6" t="str">
        <f>IFERROR(IF($AP18=TRUE,VLOOKUP($B18,데이터베이스!$B:$M,12,0)/데이터베이스!$AE$2*급여업로드양식!$AQ18,VLOOKUP($B18,데이터베이스!$B:$M,12,0)),"")</f>
        <v/>
      </c>
      <c r="K18" s="19"/>
      <c r="L18" s="20"/>
      <c r="M18" s="20"/>
      <c r="N18" s="20"/>
      <c r="O18" s="20"/>
      <c r="P18" s="20"/>
      <c r="Q18" s="20"/>
      <c r="R18" s="20"/>
      <c r="S18" s="21"/>
      <c r="T18" s="10">
        <f t="shared" si="0"/>
        <v>0</v>
      </c>
      <c r="U18" s="6" t="str">
        <f>IFERROR(VLOOKUP($B18,'4대보험'!$A:$V,3,0),"")</f>
        <v/>
      </c>
      <c r="V18" s="6" t="str">
        <f>IFERROR(VLOOKUP($B18,'4대보험'!$A:$V,7,0),"")</f>
        <v/>
      </c>
      <c r="W18" s="6" t="str">
        <f>IFERROR(VLOOKUP($B18,'4대보험'!$A:$V,13,0),"")</f>
        <v/>
      </c>
      <c r="X18" s="6" t="str">
        <f>IFERROR(VLOOKUP($B18,'4대보험'!$A:$V,19,0),"")</f>
        <v/>
      </c>
      <c r="Y18" s="6" t="str">
        <f>IFERROR(VLOOKUP($B18,'4대보험'!$A:$V,5,0)-VLOOKUP($B18,'4대보험'!$A:$V,4,0),"")</f>
        <v/>
      </c>
      <c r="Z18" s="6" t="str">
        <f>IFERROR(VLOOKUP($B18,'4대보험'!$A:$V,8,0),"")</f>
        <v/>
      </c>
      <c r="AA18" s="6" t="str">
        <f>IFERROR(VLOOKUP($B18,'4대보험'!$A:$V,10,0)+VLOOKUP($B18,'4대보험'!$A:$V,11,0),"")</f>
        <v/>
      </c>
      <c r="AB18" s="6" t="str">
        <f>IFERROR(VLOOKUP($B18,'4대보험'!$A:$V,14,0),"")</f>
        <v/>
      </c>
      <c r="AC18" s="6" t="str">
        <f>IFERROR(VLOOKUP($B18,'4대보험'!$A:$V,16,0)+VLOOKUP($B18,'4대보험'!$A:$V,17,0),"")</f>
        <v/>
      </c>
      <c r="AD18" s="6" t="str">
        <f>IFERROR(VLOOKUP($B18,'4대보험'!$A:$V,20,0),"")</f>
        <v/>
      </c>
      <c r="AG18" s="20"/>
      <c r="AH18" s="21"/>
      <c r="AL18" t="str">
        <f>IFERROR(IF(AP18=TRUE,VLOOKUP($B18,데이터베이스!$B:$N,14,0)/데이터베이스!$AE$2*급여업로드양식!AQ18,VLOOKUP($B18,데이터베이스!$B:$N,14,0)),"")</f>
        <v/>
      </c>
      <c r="AM18" s="6">
        <f t="shared" si="1"/>
        <v>0</v>
      </c>
      <c r="AN18" s="6">
        <f t="shared" si="2"/>
        <v>0</v>
      </c>
      <c r="AP18" t="e">
        <f>VLOOKUP($B18,필터!$B$1:$AB$1000,26,0)</f>
        <v>#N/A</v>
      </c>
      <c r="AQ18" t="e">
        <f>VLOOKUP(B18,필터!$B$1:$AB$1000,27,0)</f>
        <v>#N/A</v>
      </c>
    </row>
    <row r="19" spans="1:43">
      <c r="A19" s="15" t="str">
        <f>IF(ISBLANK(필터!A16),"",필터!A16)</f>
        <v/>
      </c>
      <c r="B19" s="15" t="str">
        <f>IF(ISBLANK(필터!B16),"",필터!B16)</f>
        <v/>
      </c>
      <c r="C19" s="6" t="str">
        <f>IFERROR(IF($AP19=TRUE,VLOOKUP($B19,데이터베이스!$B:$J,6,0)/데이터베이스!$AE$2*급여업로드양식!$AQ19,VLOOKUP($B19,데이터베이스!$B:$J,6,0)),"")</f>
        <v/>
      </c>
      <c r="D19" s="25"/>
      <c r="E19" s="6" t="str">
        <f>IFERROR(IF($AP19=TRUE,VLOOKUP($B19,데이터베이스!$B:$J,7,0)/데이터베이스!$AE$2*급여업로드양식!$AQ19,VLOOKUP($B19,데이터베이스!$B:$J,7,0)),"")</f>
        <v/>
      </c>
      <c r="F19" s="6" t="str">
        <f>IFERROR(IF($AP19=TRUE,VLOOKUP($B19,데이터베이스!$B:$J,8,0)/데이터베이스!$AE$2*급여업로드양식!$AQ19,VLOOKUP($B19,데이터베이스!$B:$J,8,0)),"")</f>
        <v/>
      </c>
      <c r="G19" s="6" t="str">
        <f>IFERROR(IF($AP19=TRUE,VLOOKUP($B19,데이터베이스!$B:$J,9,0)/데이터베이스!$AE$2*급여업로드양식!$AQ19,VLOOKUP($B19,데이터베이스!$B:$J,9,0)),"")</f>
        <v/>
      </c>
      <c r="H19" s="6" t="str">
        <f>IFERROR(IF($AP19=TRUE,VLOOKUP($B19,데이터베이스!$B:$M,10,0)/데이터베이스!$AE$2*급여업로드양식!$AQ19,VLOOKUP($B19,데이터베이스!$B:$M,10,0)),"")</f>
        <v/>
      </c>
      <c r="I19" s="6" t="str">
        <f>IFERROR(IF($AP19=TRUE,VLOOKUP($B19,데이터베이스!$B:$M,11,0)/데이터베이스!$AE$2*급여업로드양식!$AQ19,VLOOKUP($B19,데이터베이스!$B:$M,11,0)),"")</f>
        <v/>
      </c>
      <c r="J19" s="6" t="str">
        <f>IFERROR(IF($AP19=TRUE,VLOOKUP($B19,데이터베이스!$B:$M,12,0)/데이터베이스!$AE$2*급여업로드양식!$AQ19,VLOOKUP($B19,데이터베이스!$B:$M,12,0)),"")</f>
        <v/>
      </c>
      <c r="K19" s="19"/>
      <c r="L19" s="20"/>
      <c r="M19" s="20"/>
      <c r="N19" s="20"/>
      <c r="O19" s="20"/>
      <c r="P19" s="20"/>
      <c r="Q19" s="20"/>
      <c r="R19" s="20"/>
      <c r="S19" s="21"/>
      <c r="T19" s="10">
        <f t="shared" si="0"/>
        <v>0</v>
      </c>
      <c r="U19" s="6" t="str">
        <f>IFERROR(VLOOKUP($B19,'4대보험'!$A:$V,3,0),"")</f>
        <v/>
      </c>
      <c r="V19" s="6" t="str">
        <f>IFERROR(VLOOKUP($B19,'4대보험'!$A:$V,7,0),"")</f>
        <v/>
      </c>
      <c r="W19" s="6" t="str">
        <f>IFERROR(VLOOKUP($B19,'4대보험'!$A:$V,13,0),"")</f>
        <v/>
      </c>
      <c r="X19" s="6" t="str">
        <f>IFERROR(VLOOKUP($B19,'4대보험'!$A:$V,19,0),"")</f>
        <v/>
      </c>
      <c r="Y19" s="6" t="str">
        <f>IFERROR(VLOOKUP($B19,'4대보험'!$A:$V,5,0)-VLOOKUP($B19,'4대보험'!$A:$V,4,0),"")</f>
        <v/>
      </c>
      <c r="Z19" s="6" t="str">
        <f>IFERROR(VLOOKUP($B19,'4대보험'!$A:$V,8,0),"")</f>
        <v/>
      </c>
      <c r="AA19" s="6" t="str">
        <f>IFERROR(VLOOKUP($B19,'4대보험'!$A:$V,10,0)+VLOOKUP($B19,'4대보험'!$A:$V,11,0),"")</f>
        <v/>
      </c>
      <c r="AB19" s="6" t="str">
        <f>IFERROR(VLOOKUP($B19,'4대보험'!$A:$V,14,0),"")</f>
        <v/>
      </c>
      <c r="AC19" s="6" t="str">
        <f>IFERROR(VLOOKUP($B19,'4대보험'!$A:$V,16,0)+VLOOKUP($B19,'4대보험'!$A:$V,17,0),"")</f>
        <v/>
      </c>
      <c r="AD19" s="6" t="str">
        <f>IFERROR(VLOOKUP($B19,'4대보험'!$A:$V,20,0),"")</f>
        <v/>
      </c>
      <c r="AG19" s="20"/>
      <c r="AH19" s="21"/>
      <c r="AL19" t="str">
        <f>IFERROR(IF(AP19=TRUE,VLOOKUP($B19,데이터베이스!$B:$N,14,0)/데이터베이스!$AE$2*급여업로드양식!AQ19,VLOOKUP($B19,데이터베이스!$B:$N,14,0)),"")</f>
        <v/>
      </c>
      <c r="AM19" s="6">
        <f t="shared" si="1"/>
        <v>0</v>
      </c>
      <c r="AN19" s="6">
        <f t="shared" si="2"/>
        <v>0</v>
      </c>
      <c r="AP19" t="e">
        <f>VLOOKUP($B19,필터!$B$1:$AB$1000,26,0)</f>
        <v>#N/A</v>
      </c>
      <c r="AQ19" t="e">
        <f>VLOOKUP(B19,필터!$B$1:$AB$1000,27,0)</f>
        <v>#N/A</v>
      </c>
    </row>
    <row r="20" spans="1:43">
      <c r="A20" s="15" t="str">
        <f>IF(ISBLANK(필터!A17),"",필터!A17)</f>
        <v/>
      </c>
      <c r="B20" s="15" t="str">
        <f>IF(ISBLANK(필터!B17),"",필터!B17)</f>
        <v/>
      </c>
      <c r="C20" s="6" t="str">
        <f>IFERROR(IF($AP20=TRUE,VLOOKUP($B20,데이터베이스!$B:$J,6,0)/데이터베이스!$AE$2*급여업로드양식!$AQ20,VLOOKUP($B20,데이터베이스!$B:$J,6,0)),"")</f>
        <v/>
      </c>
      <c r="D20" s="25"/>
      <c r="E20" s="6" t="str">
        <f>IFERROR(IF($AP20=TRUE,VLOOKUP($B20,데이터베이스!$B:$J,7,0)/데이터베이스!$AE$2*급여업로드양식!$AQ20,VLOOKUP($B20,데이터베이스!$B:$J,7,0)),"")</f>
        <v/>
      </c>
      <c r="F20" s="6" t="str">
        <f>IFERROR(IF($AP20=TRUE,VLOOKUP($B20,데이터베이스!$B:$J,8,0)/데이터베이스!$AE$2*급여업로드양식!$AQ20,VLOOKUP($B20,데이터베이스!$B:$J,8,0)),"")</f>
        <v/>
      </c>
      <c r="G20" s="6" t="str">
        <f>IFERROR(IF($AP20=TRUE,VLOOKUP($B20,데이터베이스!$B:$J,9,0)/데이터베이스!$AE$2*급여업로드양식!$AQ20,VLOOKUP($B20,데이터베이스!$B:$J,9,0)),"")</f>
        <v/>
      </c>
      <c r="H20" s="6" t="str">
        <f>IFERROR(IF($AP20=TRUE,VLOOKUP($B20,데이터베이스!$B:$M,10,0)/데이터베이스!$AE$2*급여업로드양식!$AQ20,VLOOKUP($B20,데이터베이스!$B:$M,10,0)),"")</f>
        <v/>
      </c>
      <c r="I20" s="6" t="str">
        <f>IFERROR(IF($AP20=TRUE,VLOOKUP($B20,데이터베이스!$B:$M,11,0)/데이터베이스!$AE$2*급여업로드양식!$AQ20,VLOOKUP($B20,데이터베이스!$B:$M,11,0)),"")</f>
        <v/>
      </c>
      <c r="J20" s="6" t="str">
        <f>IFERROR(IF($AP20=TRUE,VLOOKUP($B20,데이터베이스!$B:$M,12,0)/데이터베이스!$AE$2*급여업로드양식!$AQ20,VLOOKUP($B20,데이터베이스!$B:$M,12,0)),"")</f>
        <v/>
      </c>
      <c r="K20" s="19"/>
      <c r="L20" s="20"/>
      <c r="M20" s="20"/>
      <c r="N20" s="20"/>
      <c r="O20" s="20"/>
      <c r="P20" s="20"/>
      <c r="Q20" s="20"/>
      <c r="R20" s="20"/>
      <c r="S20" s="21"/>
      <c r="T20" s="10">
        <f t="shared" si="0"/>
        <v>0</v>
      </c>
      <c r="U20" s="6" t="str">
        <f>IFERROR(VLOOKUP($B20,'4대보험'!$A:$V,3,0),"")</f>
        <v/>
      </c>
      <c r="V20" s="6" t="str">
        <f>IFERROR(VLOOKUP($B20,'4대보험'!$A:$V,7,0),"")</f>
        <v/>
      </c>
      <c r="W20" s="6" t="str">
        <f>IFERROR(VLOOKUP($B20,'4대보험'!$A:$V,13,0),"")</f>
        <v/>
      </c>
      <c r="X20" s="6" t="str">
        <f>IFERROR(VLOOKUP($B20,'4대보험'!$A:$V,19,0),"")</f>
        <v/>
      </c>
      <c r="Y20" s="6" t="str">
        <f>IFERROR(VLOOKUP($B20,'4대보험'!$A:$V,5,0)-VLOOKUP($B20,'4대보험'!$A:$V,4,0),"")</f>
        <v/>
      </c>
      <c r="Z20" s="6" t="str">
        <f>IFERROR(VLOOKUP($B20,'4대보험'!$A:$V,8,0),"")</f>
        <v/>
      </c>
      <c r="AA20" s="6" t="str">
        <f>IFERROR(VLOOKUP($B20,'4대보험'!$A:$V,10,0)+VLOOKUP($B20,'4대보험'!$A:$V,11,0),"")</f>
        <v/>
      </c>
      <c r="AB20" s="6" t="str">
        <f>IFERROR(VLOOKUP($B20,'4대보험'!$A:$V,14,0),"")</f>
        <v/>
      </c>
      <c r="AC20" s="6" t="str">
        <f>IFERROR(VLOOKUP($B20,'4대보험'!$A:$V,16,0)+VLOOKUP($B20,'4대보험'!$A:$V,17,0),"")</f>
        <v/>
      </c>
      <c r="AD20" s="6" t="str">
        <f>IFERROR(VLOOKUP($B20,'4대보험'!$A:$V,20,0),"")</f>
        <v/>
      </c>
      <c r="AG20" s="20"/>
      <c r="AH20" s="21"/>
      <c r="AL20" t="str">
        <f>IFERROR(IF(AP20=TRUE,VLOOKUP($B20,데이터베이스!$B:$N,14,0)/데이터베이스!$AE$2*급여업로드양식!AQ20,VLOOKUP($B20,데이터베이스!$B:$N,14,0)),"")</f>
        <v/>
      </c>
      <c r="AM20" s="6">
        <f t="shared" si="1"/>
        <v>0</v>
      </c>
      <c r="AN20" s="6">
        <f t="shared" si="2"/>
        <v>0</v>
      </c>
      <c r="AP20" t="e">
        <f>VLOOKUP($B20,필터!$B$1:$AB$1000,26,0)</f>
        <v>#N/A</v>
      </c>
      <c r="AQ20" t="e">
        <f>VLOOKUP(B20,필터!$B$1:$AB$1000,27,0)</f>
        <v>#N/A</v>
      </c>
    </row>
    <row r="21" spans="1:43">
      <c r="A21" s="15" t="str">
        <f>IF(ISBLANK(필터!A18),"",필터!A18)</f>
        <v/>
      </c>
      <c r="B21" s="15" t="str">
        <f>IF(ISBLANK(필터!B18),"",필터!B18)</f>
        <v/>
      </c>
      <c r="C21" s="6" t="str">
        <f>IFERROR(IF($AP21=TRUE,VLOOKUP($B21,데이터베이스!$B:$J,6,0)/데이터베이스!$AE$2*급여업로드양식!$AQ21,VLOOKUP($B21,데이터베이스!$B:$J,6,0)),"")</f>
        <v/>
      </c>
      <c r="D21" s="25"/>
      <c r="E21" s="6" t="str">
        <f>IFERROR(IF($AP21=TRUE,VLOOKUP($B21,데이터베이스!$B:$J,7,0)/데이터베이스!$AE$2*급여업로드양식!$AQ21,VLOOKUP($B21,데이터베이스!$B:$J,7,0)),"")</f>
        <v/>
      </c>
      <c r="F21" s="6" t="str">
        <f>IFERROR(IF($AP21=TRUE,VLOOKUP($B21,데이터베이스!$B:$J,8,0)/데이터베이스!$AE$2*급여업로드양식!$AQ21,VLOOKUP($B21,데이터베이스!$B:$J,8,0)),"")</f>
        <v/>
      </c>
      <c r="G21" s="6" t="str">
        <f>IFERROR(IF($AP21=TRUE,VLOOKUP($B21,데이터베이스!$B:$J,9,0)/데이터베이스!$AE$2*급여업로드양식!$AQ21,VLOOKUP($B21,데이터베이스!$B:$J,9,0)),"")</f>
        <v/>
      </c>
      <c r="H21" s="6" t="str">
        <f>IFERROR(IF($AP21=TRUE,VLOOKUP($B21,데이터베이스!$B:$M,10,0)/데이터베이스!$AE$2*급여업로드양식!$AQ21,VLOOKUP($B21,데이터베이스!$B:$M,10,0)),"")</f>
        <v/>
      </c>
      <c r="I21" s="6" t="str">
        <f>IFERROR(IF($AP21=TRUE,VLOOKUP($B21,데이터베이스!$B:$M,11,0)/데이터베이스!$AE$2*급여업로드양식!$AQ21,VLOOKUP($B21,데이터베이스!$B:$M,11,0)),"")</f>
        <v/>
      </c>
      <c r="J21" s="6" t="str">
        <f>IFERROR(IF($AP21=TRUE,VLOOKUP($B21,데이터베이스!$B:$M,12,0)/데이터베이스!$AE$2*급여업로드양식!$AQ21,VLOOKUP($B21,데이터베이스!$B:$M,12,0)),"")</f>
        <v/>
      </c>
      <c r="K21" s="19"/>
      <c r="L21" s="20"/>
      <c r="M21" s="20"/>
      <c r="N21" s="20"/>
      <c r="O21" s="20"/>
      <c r="P21" s="20"/>
      <c r="Q21" s="20"/>
      <c r="R21" s="20"/>
      <c r="S21" s="21"/>
      <c r="T21" s="10">
        <f t="shared" si="0"/>
        <v>0</v>
      </c>
      <c r="U21" s="6" t="str">
        <f>IFERROR(VLOOKUP($B21,'4대보험'!$A:$V,3,0),"")</f>
        <v/>
      </c>
      <c r="V21" s="6" t="str">
        <f>IFERROR(VLOOKUP($B21,'4대보험'!$A:$V,7,0),"")</f>
        <v/>
      </c>
      <c r="W21" s="6" t="str">
        <f>IFERROR(VLOOKUP($B21,'4대보험'!$A:$V,13,0),"")</f>
        <v/>
      </c>
      <c r="X21" s="6" t="str">
        <f>IFERROR(VLOOKUP($B21,'4대보험'!$A:$V,19,0),"")</f>
        <v/>
      </c>
      <c r="Y21" s="6" t="str">
        <f>IFERROR(VLOOKUP($B21,'4대보험'!$A:$V,5,0)-VLOOKUP($B21,'4대보험'!$A:$V,4,0),"")</f>
        <v/>
      </c>
      <c r="Z21" s="6" t="str">
        <f>IFERROR(VLOOKUP($B21,'4대보험'!$A:$V,8,0),"")</f>
        <v/>
      </c>
      <c r="AA21" s="6" t="str">
        <f>IFERROR(VLOOKUP($B21,'4대보험'!$A:$V,10,0)+VLOOKUP($B21,'4대보험'!$A:$V,11,0),"")</f>
        <v/>
      </c>
      <c r="AB21" s="6" t="str">
        <f>IFERROR(VLOOKUP($B21,'4대보험'!$A:$V,14,0),"")</f>
        <v/>
      </c>
      <c r="AC21" s="6" t="str">
        <f>IFERROR(VLOOKUP($B21,'4대보험'!$A:$V,16,0)+VLOOKUP($B21,'4대보험'!$A:$V,17,0),"")</f>
        <v/>
      </c>
      <c r="AD21" s="6" t="str">
        <f>IFERROR(VLOOKUP($B21,'4대보험'!$A:$V,20,0),"")</f>
        <v/>
      </c>
      <c r="AG21" s="20"/>
      <c r="AH21" s="21"/>
      <c r="AL21" t="str">
        <f>IFERROR(IF(AP21=TRUE,VLOOKUP($B21,데이터베이스!$B:$N,14,0)/데이터베이스!$AE$2*급여업로드양식!AQ21,VLOOKUP($B21,데이터베이스!$B:$N,14,0)),"")</f>
        <v/>
      </c>
      <c r="AM21" s="6">
        <f t="shared" si="1"/>
        <v>0</v>
      </c>
      <c r="AN21" s="6">
        <f t="shared" si="2"/>
        <v>0</v>
      </c>
      <c r="AP21" t="e">
        <f>VLOOKUP($B21,필터!$B$1:$AB$1000,26,0)</f>
        <v>#N/A</v>
      </c>
      <c r="AQ21" t="e">
        <f>VLOOKUP(B21,필터!$B$1:$AB$1000,27,0)</f>
        <v>#N/A</v>
      </c>
    </row>
    <row r="22" spans="1:43">
      <c r="A22" s="15" t="str">
        <f>IF(ISBLANK(필터!A19),"",필터!A19)</f>
        <v/>
      </c>
      <c r="B22" s="15" t="str">
        <f>IF(ISBLANK(필터!B19),"",필터!B19)</f>
        <v/>
      </c>
      <c r="C22" s="6" t="str">
        <f>IFERROR(IF($AP22=TRUE,VLOOKUP($B22,데이터베이스!$B:$J,6,0)/데이터베이스!$AE$2*급여업로드양식!$AQ22,VLOOKUP($B22,데이터베이스!$B:$J,6,0)),"")</f>
        <v/>
      </c>
      <c r="D22" s="25"/>
      <c r="E22" s="6" t="str">
        <f>IFERROR(IF($AP22=TRUE,VLOOKUP($B22,데이터베이스!$B:$J,7,0)/데이터베이스!$AE$2*급여업로드양식!$AQ22,VLOOKUP($B22,데이터베이스!$B:$J,7,0)),"")</f>
        <v/>
      </c>
      <c r="F22" s="6" t="str">
        <f>IFERROR(IF($AP22=TRUE,VLOOKUP($B22,데이터베이스!$B:$J,8,0)/데이터베이스!$AE$2*급여업로드양식!$AQ22,VLOOKUP($B22,데이터베이스!$B:$J,8,0)),"")</f>
        <v/>
      </c>
      <c r="G22" s="6" t="str">
        <f>IFERROR(IF($AP22=TRUE,VLOOKUP($B22,데이터베이스!$B:$J,9,0)/데이터베이스!$AE$2*급여업로드양식!$AQ22,VLOOKUP($B22,데이터베이스!$B:$J,9,0)),"")</f>
        <v/>
      </c>
      <c r="H22" s="6" t="str">
        <f>IFERROR(IF($AP22=TRUE,VLOOKUP($B22,데이터베이스!$B:$M,10,0)/데이터베이스!$AE$2*급여업로드양식!$AQ22,VLOOKUP($B22,데이터베이스!$B:$M,10,0)),"")</f>
        <v/>
      </c>
      <c r="I22" s="6" t="str">
        <f>IFERROR(IF($AP22=TRUE,VLOOKUP($B22,데이터베이스!$B:$M,11,0)/데이터베이스!$AE$2*급여업로드양식!$AQ22,VLOOKUP($B22,데이터베이스!$B:$M,11,0)),"")</f>
        <v/>
      </c>
      <c r="J22" s="6" t="str">
        <f>IFERROR(IF($AP22=TRUE,VLOOKUP($B22,데이터베이스!$B:$M,12,0)/데이터베이스!$AE$2*급여업로드양식!$AQ22,VLOOKUP($B22,데이터베이스!$B:$M,12,0)),"")</f>
        <v/>
      </c>
      <c r="K22" s="19"/>
      <c r="L22" s="20"/>
      <c r="M22" s="20"/>
      <c r="N22" s="20"/>
      <c r="O22" s="20"/>
      <c r="P22" s="20"/>
      <c r="Q22" s="20"/>
      <c r="R22" s="20"/>
      <c r="S22" s="21"/>
      <c r="T22" s="10">
        <f t="shared" si="0"/>
        <v>0</v>
      </c>
      <c r="U22" s="6" t="str">
        <f>IFERROR(VLOOKUP($B22,'4대보험'!$A:$V,3,0),"")</f>
        <v/>
      </c>
      <c r="V22" s="6" t="str">
        <f>IFERROR(VLOOKUP($B22,'4대보험'!$A:$V,7,0),"")</f>
        <v/>
      </c>
      <c r="W22" s="6" t="str">
        <f>IFERROR(VLOOKUP($B22,'4대보험'!$A:$V,13,0),"")</f>
        <v/>
      </c>
      <c r="X22" s="6" t="str">
        <f>IFERROR(VLOOKUP($B22,'4대보험'!$A:$V,19,0),"")</f>
        <v/>
      </c>
      <c r="Y22" s="6" t="str">
        <f>IFERROR(VLOOKUP($B22,'4대보험'!$A:$V,5,0)-VLOOKUP($B22,'4대보험'!$A:$V,4,0),"")</f>
        <v/>
      </c>
      <c r="Z22" s="6" t="str">
        <f>IFERROR(VLOOKUP($B22,'4대보험'!$A:$V,8,0),"")</f>
        <v/>
      </c>
      <c r="AA22" s="6" t="str">
        <f>IFERROR(VLOOKUP($B22,'4대보험'!$A:$V,10,0)+VLOOKUP($B22,'4대보험'!$A:$V,11,0),"")</f>
        <v/>
      </c>
      <c r="AB22" s="6" t="str">
        <f>IFERROR(VLOOKUP($B22,'4대보험'!$A:$V,14,0),"")</f>
        <v/>
      </c>
      <c r="AC22" s="6" t="str">
        <f>IFERROR(VLOOKUP($B22,'4대보험'!$A:$V,16,0)+VLOOKUP($B22,'4대보험'!$A:$V,17,0),"")</f>
        <v/>
      </c>
      <c r="AD22" s="6" t="str">
        <f>IFERROR(VLOOKUP($B22,'4대보험'!$A:$V,20,0),"")</f>
        <v/>
      </c>
      <c r="AG22" s="20"/>
      <c r="AH22" s="21"/>
      <c r="AL22" t="str">
        <f>IFERROR(IF(AP22=TRUE,VLOOKUP($B22,데이터베이스!$B:$N,14,0)/데이터베이스!$AE$2*급여업로드양식!AQ22,VLOOKUP($B22,데이터베이스!$B:$N,14,0)),"")</f>
        <v/>
      </c>
      <c r="AM22" s="6">
        <f t="shared" si="1"/>
        <v>0</v>
      </c>
      <c r="AN22" s="6">
        <f t="shared" si="2"/>
        <v>0</v>
      </c>
      <c r="AP22" t="e">
        <f>VLOOKUP($B22,필터!$B$1:$AB$1000,26,0)</f>
        <v>#N/A</v>
      </c>
      <c r="AQ22" t="e">
        <f>VLOOKUP(B22,필터!$B$1:$AB$1000,27,0)</f>
        <v>#N/A</v>
      </c>
    </row>
    <row r="23" spans="1:43">
      <c r="A23" s="15" t="str">
        <f>IF(ISBLANK(필터!A20),"",필터!A20)</f>
        <v/>
      </c>
      <c r="B23" s="15" t="str">
        <f>IF(ISBLANK(필터!B20),"",필터!B20)</f>
        <v/>
      </c>
      <c r="C23" s="6" t="str">
        <f>IFERROR(IF($AP23=TRUE,VLOOKUP($B23,데이터베이스!$B:$J,6,0)/데이터베이스!$AE$2*급여업로드양식!$AQ23,VLOOKUP($B23,데이터베이스!$B:$J,6,0)),"")</f>
        <v/>
      </c>
      <c r="D23" s="25"/>
      <c r="E23" s="6" t="str">
        <f>IFERROR(IF($AP23=TRUE,VLOOKUP($B23,데이터베이스!$B:$J,7,0)/데이터베이스!$AE$2*급여업로드양식!$AQ23,VLOOKUP($B23,데이터베이스!$B:$J,7,0)),"")</f>
        <v/>
      </c>
      <c r="F23" s="6" t="str">
        <f>IFERROR(IF($AP23=TRUE,VLOOKUP($B23,데이터베이스!$B:$J,8,0)/데이터베이스!$AE$2*급여업로드양식!$AQ23,VLOOKUP($B23,데이터베이스!$B:$J,8,0)),"")</f>
        <v/>
      </c>
      <c r="G23" s="6" t="str">
        <f>IFERROR(IF($AP23=TRUE,VLOOKUP($B23,데이터베이스!$B:$J,9,0)/데이터베이스!$AE$2*급여업로드양식!$AQ23,VLOOKUP($B23,데이터베이스!$B:$J,9,0)),"")</f>
        <v/>
      </c>
      <c r="H23" s="6" t="str">
        <f>IFERROR(IF($AP23=TRUE,VLOOKUP($B23,데이터베이스!$B:$M,10,0)/데이터베이스!$AE$2*급여업로드양식!$AQ23,VLOOKUP($B23,데이터베이스!$B:$M,10,0)),"")</f>
        <v/>
      </c>
      <c r="I23" s="6" t="str">
        <f>IFERROR(IF($AP23=TRUE,VLOOKUP($B23,데이터베이스!$B:$M,11,0)/데이터베이스!$AE$2*급여업로드양식!$AQ23,VLOOKUP($B23,데이터베이스!$B:$M,11,0)),"")</f>
        <v/>
      </c>
      <c r="J23" s="6" t="str">
        <f>IFERROR(IF($AP23=TRUE,VLOOKUP($B23,데이터베이스!$B:$M,12,0)/데이터베이스!$AE$2*급여업로드양식!$AQ23,VLOOKUP($B23,데이터베이스!$B:$M,12,0)),"")</f>
        <v/>
      </c>
      <c r="K23" s="19"/>
      <c r="L23" s="20"/>
      <c r="M23" s="20"/>
      <c r="N23" s="20"/>
      <c r="O23" s="20"/>
      <c r="P23" s="20"/>
      <c r="Q23" s="20"/>
      <c r="R23" s="20"/>
      <c r="S23" s="21"/>
      <c r="T23" s="10">
        <f t="shared" si="0"/>
        <v>0</v>
      </c>
      <c r="U23" s="6" t="str">
        <f>IFERROR(VLOOKUP($B23,'4대보험'!$A:$V,3,0),"")</f>
        <v/>
      </c>
      <c r="V23" s="6" t="str">
        <f>IFERROR(VLOOKUP($B23,'4대보험'!$A:$V,7,0),"")</f>
        <v/>
      </c>
      <c r="W23" s="6" t="str">
        <f>IFERROR(VLOOKUP($B23,'4대보험'!$A:$V,13,0),"")</f>
        <v/>
      </c>
      <c r="X23" s="6" t="str">
        <f>IFERROR(VLOOKUP($B23,'4대보험'!$A:$V,19,0),"")</f>
        <v/>
      </c>
      <c r="Y23" s="6" t="str">
        <f>IFERROR(VLOOKUP($B23,'4대보험'!$A:$V,5,0)-VLOOKUP($B23,'4대보험'!$A:$V,4,0),"")</f>
        <v/>
      </c>
      <c r="Z23" s="6" t="str">
        <f>IFERROR(VLOOKUP($B23,'4대보험'!$A:$V,8,0),"")</f>
        <v/>
      </c>
      <c r="AA23" s="6" t="str">
        <f>IFERROR(VLOOKUP($B23,'4대보험'!$A:$V,10,0)+VLOOKUP($B23,'4대보험'!$A:$V,11,0),"")</f>
        <v/>
      </c>
      <c r="AB23" s="6" t="str">
        <f>IFERROR(VLOOKUP($B23,'4대보험'!$A:$V,14,0),"")</f>
        <v/>
      </c>
      <c r="AC23" s="6" t="str">
        <f>IFERROR(VLOOKUP($B23,'4대보험'!$A:$V,16,0)+VLOOKUP($B23,'4대보험'!$A:$V,17,0),"")</f>
        <v/>
      </c>
      <c r="AD23" s="6" t="str">
        <f>IFERROR(VLOOKUP($B23,'4대보험'!$A:$V,20,0),"")</f>
        <v/>
      </c>
      <c r="AG23" s="20"/>
      <c r="AH23" s="21"/>
      <c r="AL23" t="str">
        <f>IFERROR(IF(AP23=TRUE,VLOOKUP($B23,데이터베이스!$B:$N,14,0)/데이터베이스!$AE$2*급여업로드양식!AQ23,VLOOKUP($B23,데이터베이스!$B:$N,14,0)),"")</f>
        <v/>
      </c>
      <c r="AM23" s="6">
        <f t="shared" si="1"/>
        <v>0</v>
      </c>
      <c r="AN23" s="6">
        <f t="shared" si="2"/>
        <v>0</v>
      </c>
      <c r="AP23" t="e">
        <f>VLOOKUP($B23,필터!$B$1:$AB$1000,26,0)</f>
        <v>#N/A</v>
      </c>
      <c r="AQ23" t="e">
        <f>VLOOKUP(B23,필터!$B$1:$AB$1000,27,0)</f>
        <v>#N/A</v>
      </c>
    </row>
    <row r="24" spans="1:43">
      <c r="A24" s="15" t="str">
        <f>IF(ISBLANK(필터!A21),"",필터!A21)</f>
        <v/>
      </c>
      <c r="B24" s="15" t="str">
        <f>IF(ISBLANK(필터!B21),"",필터!B21)</f>
        <v/>
      </c>
      <c r="C24" s="6" t="str">
        <f>IFERROR(IF($AP24=TRUE,VLOOKUP($B24,데이터베이스!$B:$J,6,0)/데이터베이스!$AE$2*급여업로드양식!$AQ24,VLOOKUP($B24,데이터베이스!$B:$J,6,0)),"")</f>
        <v/>
      </c>
      <c r="D24" s="25"/>
      <c r="E24" s="6" t="str">
        <f>IFERROR(IF($AP24=TRUE,VLOOKUP($B24,데이터베이스!$B:$J,7,0)/데이터베이스!$AE$2*급여업로드양식!$AQ24,VLOOKUP($B24,데이터베이스!$B:$J,7,0)),"")</f>
        <v/>
      </c>
      <c r="F24" s="6" t="str">
        <f>IFERROR(IF($AP24=TRUE,VLOOKUP($B24,데이터베이스!$B:$J,8,0)/데이터베이스!$AE$2*급여업로드양식!$AQ24,VLOOKUP($B24,데이터베이스!$B:$J,8,0)),"")</f>
        <v/>
      </c>
      <c r="G24" s="6" t="str">
        <f>IFERROR(IF($AP24=TRUE,VLOOKUP($B24,데이터베이스!$B:$J,9,0)/데이터베이스!$AE$2*급여업로드양식!$AQ24,VLOOKUP($B24,데이터베이스!$B:$J,9,0)),"")</f>
        <v/>
      </c>
      <c r="H24" s="6" t="str">
        <f>IFERROR(IF($AP24=TRUE,VLOOKUP($B24,데이터베이스!$B:$M,10,0)/데이터베이스!$AE$2*급여업로드양식!$AQ24,VLOOKUP($B24,데이터베이스!$B:$M,10,0)),"")</f>
        <v/>
      </c>
      <c r="I24" s="6" t="str">
        <f>IFERROR(IF($AP24=TRUE,VLOOKUP($B24,데이터베이스!$B:$M,11,0)/데이터베이스!$AE$2*급여업로드양식!$AQ24,VLOOKUP($B24,데이터베이스!$B:$M,11,0)),"")</f>
        <v/>
      </c>
      <c r="J24" s="6" t="str">
        <f>IFERROR(IF($AP24=TRUE,VLOOKUP($B24,데이터베이스!$B:$M,12,0)/데이터베이스!$AE$2*급여업로드양식!$AQ24,VLOOKUP($B24,데이터베이스!$B:$M,12,0)),"")</f>
        <v/>
      </c>
      <c r="K24" s="19"/>
      <c r="L24" s="20"/>
      <c r="M24" s="20"/>
      <c r="N24" s="20"/>
      <c r="O24" s="20"/>
      <c r="P24" s="20"/>
      <c r="Q24" s="20"/>
      <c r="R24" s="20"/>
      <c r="S24" s="21"/>
      <c r="T24" s="10">
        <f t="shared" si="0"/>
        <v>0</v>
      </c>
      <c r="U24" s="6" t="str">
        <f>IFERROR(VLOOKUP($B24,'4대보험'!$A:$V,3,0),"")</f>
        <v/>
      </c>
      <c r="V24" s="6" t="str">
        <f>IFERROR(VLOOKUP($B24,'4대보험'!$A:$V,7,0),"")</f>
        <v/>
      </c>
      <c r="W24" s="6" t="str">
        <f>IFERROR(VLOOKUP($B24,'4대보험'!$A:$V,13,0),"")</f>
        <v/>
      </c>
      <c r="X24" s="6" t="str">
        <f>IFERROR(VLOOKUP($B24,'4대보험'!$A:$V,19,0),"")</f>
        <v/>
      </c>
      <c r="Y24" s="6" t="str">
        <f>IFERROR(VLOOKUP($B24,'4대보험'!$A:$V,5,0)-VLOOKUP($B24,'4대보험'!$A:$V,4,0),"")</f>
        <v/>
      </c>
      <c r="Z24" s="6" t="str">
        <f>IFERROR(VLOOKUP($B24,'4대보험'!$A:$V,8,0),"")</f>
        <v/>
      </c>
      <c r="AA24" s="6" t="str">
        <f>IFERROR(VLOOKUP($B24,'4대보험'!$A:$V,10,0)+VLOOKUP($B24,'4대보험'!$A:$V,11,0),"")</f>
        <v/>
      </c>
      <c r="AB24" s="6" t="str">
        <f>IFERROR(VLOOKUP($B24,'4대보험'!$A:$V,14,0),"")</f>
        <v/>
      </c>
      <c r="AC24" s="6" t="str">
        <f>IFERROR(VLOOKUP($B24,'4대보험'!$A:$V,16,0)+VLOOKUP($B24,'4대보험'!$A:$V,17,0),"")</f>
        <v/>
      </c>
      <c r="AD24" s="6" t="str">
        <f>IFERROR(VLOOKUP($B24,'4대보험'!$A:$V,20,0),"")</f>
        <v/>
      </c>
      <c r="AG24" s="20"/>
      <c r="AH24" s="21"/>
      <c r="AL24" t="str">
        <f>IFERROR(IF(AP24=TRUE,VLOOKUP($B24,데이터베이스!$B:$N,14,0)/데이터베이스!$AE$2*급여업로드양식!AQ24,VLOOKUP($B24,데이터베이스!$B:$N,14,0)),"")</f>
        <v/>
      </c>
      <c r="AM24" s="6">
        <f t="shared" si="1"/>
        <v>0</v>
      </c>
      <c r="AN24" s="6">
        <f t="shared" si="2"/>
        <v>0</v>
      </c>
      <c r="AP24" t="e">
        <f>VLOOKUP($B24,필터!$B$1:$AB$1000,26,0)</f>
        <v>#N/A</v>
      </c>
      <c r="AQ24" t="e">
        <f>VLOOKUP(B24,필터!$B$1:$AB$1000,27,0)</f>
        <v>#N/A</v>
      </c>
    </row>
    <row r="25" spans="1:43">
      <c r="A25" s="15" t="str">
        <f>IF(ISBLANK(필터!A22),"",필터!A22)</f>
        <v/>
      </c>
      <c r="B25" s="15" t="str">
        <f>IF(ISBLANK(필터!B22),"",필터!B22)</f>
        <v/>
      </c>
      <c r="C25" s="6" t="str">
        <f>IFERROR(IF($AP25=TRUE,VLOOKUP($B25,데이터베이스!$B:$J,6,0)/데이터베이스!$AE$2*급여업로드양식!$AQ25,VLOOKUP($B25,데이터베이스!$B:$J,6,0)),"")</f>
        <v/>
      </c>
      <c r="D25" s="25"/>
      <c r="E25" s="6" t="str">
        <f>IFERROR(IF($AP25=TRUE,VLOOKUP($B25,데이터베이스!$B:$J,7,0)/데이터베이스!$AE$2*급여업로드양식!$AQ25,VLOOKUP($B25,데이터베이스!$B:$J,7,0)),"")</f>
        <v/>
      </c>
      <c r="F25" s="6" t="str">
        <f>IFERROR(IF($AP25=TRUE,VLOOKUP($B25,데이터베이스!$B:$J,8,0)/데이터베이스!$AE$2*급여업로드양식!$AQ25,VLOOKUP($B25,데이터베이스!$B:$J,8,0)),"")</f>
        <v/>
      </c>
      <c r="G25" s="6" t="str">
        <f>IFERROR(IF($AP25=TRUE,VLOOKUP($B25,데이터베이스!$B:$J,9,0)/데이터베이스!$AE$2*급여업로드양식!$AQ25,VLOOKUP($B25,데이터베이스!$B:$J,9,0)),"")</f>
        <v/>
      </c>
      <c r="H25" s="6" t="str">
        <f>IFERROR(IF($AP25=TRUE,VLOOKUP($B25,데이터베이스!$B:$M,10,0)/데이터베이스!$AE$2*급여업로드양식!$AQ25,VLOOKUP($B25,데이터베이스!$B:$M,10,0)),"")</f>
        <v/>
      </c>
      <c r="I25" s="6" t="str">
        <f>IFERROR(IF($AP25=TRUE,VLOOKUP($B25,데이터베이스!$B:$M,11,0)/데이터베이스!$AE$2*급여업로드양식!$AQ25,VLOOKUP($B25,데이터베이스!$B:$M,11,0)),"")</f>
        <v/>
      </c>
      <c r="J25" s="6" t="str">
        <f>IFERROR(IF($AP25=TRUE,VLOOKUP($B25,데이터베이스!$B:$M,12,0)/데이터베이스!$AE$2*급여업로드양식!$AQ25,VLOOKUP($B25,데이터베이스!$B:$M,12,0)),"")</f>
        <v/>
      </c>
      <c r="K25" s="19"/>
      <c r="L25" s="20"/>
      <c r="M25" s="20"/>
      <c r="N25" s="20"/>
      <c r="O25" s="20"/>
      <c r="P25" s="20"/>
      <c r="Q25" s="20"/>
      <c r="R25" s="20"/>
      <c r="S25" s="21"/>
      <c r="T25" s="10">
        <f t="shared" si="0"/>
        <v>0</v>
      </c>
      <c r="U25" s="6" t="str">
        <f>IFERROR(VLOOKUP($B25,'4대보험'!$A:$V,3,0),"")</f>
        <v/>
      </c>
      <c r="V25" s="6" t="str">
        <f>IFERROR(VLOOKUP($B25,'4대보험'!$A:$V,7,0),"")</f>
        <v/>
      </c>
      <c r="W25" s="6" t="str">
        <f>IFERROR(VLOOKUP($B25,'4대보험'!$A:$V,13,0),"")</f>
        <v/>
      </c>
      <c r="X25" s="6" t="str">
        <f>IFERROR(VLOOKUP($B25,'4대보험'!$A:$V,19,0),"")</f>
        <v/>
      </c>
      <c r="Y25" s="6" t="str">
        <f>IFERROR(VLOOKUP($B25,'4대보험'!$A:$V,5,0)-VLOOKUP($B25,'4대보험'!$A:$V,4,0),"")</f>
        <v/>
      </c>
      <c r="Z25" s="6" t="str">
        <f>IFERROR(VLOOKUP($B25,'4대보험'!$A:$V,8,0),"")</f>
        <v/>
      </c>
      <c r="AA25" s="6" t="str">
        <f>IFERROR(VLOOKUP($B25,'4대보험'!$A:$V,10,0)+VLOOKUP($B25,'4대보험'!$A:$V,11,0),"")</f>
        <v/>
      </c>
      <c r="AB25" s="6" t="str">
        <f>IFERROR(VLOOKUP($B25,'4대보험'!$A:$V,14,0),"")</f>
        <v/>
      </c>
      <c r="AC25" s="6" t="str">
        <f>IFERROR(VLOOKUP($B25,'4대보험'!$A:$V,16,0)+VLOOKUP($B25,'4대보험'!$A:$V,17,0),"")</f>
        <v/>
      </c>
      <c r="AD25" s="6" t="str">
        <f>IFERROR(VLOOKUP($B25,'4대보험'!$A:$V,20,0),"")</f>
        <v/>
      </c>
      <c r="AG25" s="20"/>
      <c r="AH25" s="21"/>
      <c r="AL25" t="str">
        <f>IFERROR(IF(AP25=TRUE,VLOOKUP($B25,데이터베이스!$B:$N,14,0)/데이터베이스!$AE$2*급여업로드양식!AQ25,VLOOKUP($B25,데이터베이스!$B:$N,14,0)),"")</f>
        <v/>
      </c>
      <c r="AM25" s="6">
        <f t="shared" si="1"/>
        <v>0</v>
      </c>
      <c r="AN25" s="6">
        <f t="shared" si="2"/>
        <v>0</v>
      </c>
      <c r="AP25" t="e">
        <f>VLOOKUP($B25,필터!$B$1:$AB$1000,26,0)</f>
        <v>#N/A</v>
      </c>
      <c r="AQ25" t="e">
        <f>VLOOKUP(B25,필터!$B$1:$AB$1000,27,0)</f>
        <v>#N/A</v>
      </c>
    </row>
    <row r="26" spans="1:43">
      <c r="A26" s="15" t="str">
        <f>IF(ISBLANK(필터!A23),"",필터!A23)</f>
        <v/>
      </c>
      <c r="B26" s="15" t="str">
        <f>IF(ISBLANK(필터!B23),"",필터!B23)</f>
        <v/>
      </c>
      <c r="C26" s="6" t="str">
        <f>IFERROR(IF($AP26=TRUE,VLOOKUP($B26,데이터베이스!$B:$J,6,0)/데이터베이스!$AE$2*급여업로드양식!$AQ26,VLOOKUP($B26,데이터베이스!$B:$J,6,0)),"")</f>
        <v/>
      </c>
      <c r="D26" s="25"/>
      <c r="E26" s="6" t="str">
        <f>IFERROR(IF($AP26=TRUE,VLOOKUP($B26,데이터베이스!$B:$J,7,0)/데이터베이스!$AE$2*급여업로드양식!$AQ26,VLOOKUP($B26,데이터베이스!$B:$J,7,0)),"")</f>
        <v/>
      </c>
      <c r="F26" s="6" t="str">
        <f>IFERROR(IF($AP26=TRUE,VLOOKUP($B26,데이터베이스!$B:$J,8,0)/데이터베이스!$AE$2*급여업로드양식!$AQ26,VLOOKUP($B26,데이터베이스!$B:$J,8,0)),"")</f>
        <v/>
      </c>
      <c r="G26" s="6" t="str">
        <f>IFERROR(IF($AP26=TRUE,VLOOKUP($B26,데이터베이스!$B:$J,9,0)/데이터베이스!$AE$2*급여업로드양식!$AQ26,VLOOKUP($B26,데이터베이스!$B:$J,9,0)),"")</f>
        <v/>
      </c>
      <c r="H26" s="6" t="str">
        <f>IFERROR(IF($AP26=TRUE,VLOOKUP($B26,데이터베이스!$B:$M,10,0)/데이터베이스!$AE$2*급여업로드양식!$AQ26,VLOOKUP($B26,데이터베이스!$B:$M,10,0)),"")</f>
        <v/>
      </c>
      <c r="I26" s="6" t="str">
        <f>IFERROR(IF($AP26=TRUE,VLOOKUP($B26,데이터베이스!$B:$M,11,0)/데이터베이스!$AE$2*급여업로드양식!$AQ26,VLOOKUP($B26,데이터베이스!$B:$M,11,0)),"")</f>
        <v/>
      </c>
      <c r="J26" s="6" t="str">
        <f>IFERROR(IF($AP26=TRUE,VLOOKUP($B26,데이터베이스!$B:$M,12,0)/데이터베이스!$AE$2*급여업로드양식!$AQ26,VLOOKUP($B26,데이터베이스!$B:$M,12,0)),"")</f>
        <v/>
      </c>
      <c r="K26" s="19"/>
      <c r="L26" s="20"/>
      <c r="M26" s="20"/>
      <c r="N26" s="20"/>
      <c r="O26" s="20"/>
      <c r="P26" s="20"/>
      <c r="Q26" s="20"/>
      <c r="R26" s="20"/>
      <c r="S26" s="21"/>
      <c r="T26" s="10">
        <f t="shared" si="0"/>
        <v>0</v>
      </c>
      <c r="U26" s="6" t="str">
        <f>IFERROR(VLOOKUP($B26,'4대보험'!$A:$V,3,0),"")</f>
        <v/>
      </c>
      <c r="V26" s="6" t="str">
        <f>IFERROR(VLOOKUP($B26,'4대보험'!$A:$V,7,0),"")</f>
        <v/>
      </c>
      <c r="W26" s="6" t="str">
        <f>IFERROR(VLOOKUP($B26,'4대보험'!$A:$V,13,0),"")</f>
        <v/>
      </c>
      <c r="X26" s="6" t="str">
        <f>IFERROR(VLOOKUP($B26,'4대보험'!$A:$V,19,0),"")</f>
        <v/>
      </c>
      <c r="Y26" s="6" t="str">
        <f>IFERROR(VLOOKUP($B26,'4대보험'!$A:$V,5,0)-VLOOKUP($B26,'4대보험'!$A:$V,4,0),"")</f>
        <v/>
      </c>
      <c r="Z26" s="6" t="str">
        <f>IFERROR(VLOOKUP($B26,'4대보험'!$A:$V,8,0),"")</f>
        <v/>
      </c>
      <c r="AA26" s="6" t="str">
        <f>IFERROR(VLOOKUP($B26,'4대보험'!$A:$V,10,0)+VLOOKUP($B26,'4대보험'!$A:$V,11,0),"")</f>
        <v/>
      </c>
      <c r="AB26" s="6" t="str">
        <f>IFERROR(VLOOKUP($B26,'4대보험'!$A:$V,14,0),"")</f>
        <v/>
      </c>
      <c r="AC26" s="6" t="str">
        <f>IFERROR(VLOOKUP($B26,'4대보험'!$A:$V,16,0)+VLOOKUP($B26,'4대보험'!$A:$V,17,0),"")</f>
        <v/>
      </c>
      <c r="AD26" s="6" t="str">
        <f>IFERROR(VLOOKUP($B26,'4대보험'!$A:$V,20,0),"")</f>
        <v/>
      </c>
      <c r="AG26" s="20"/>
      <c r="AH26" s="21"/>
      <c r="AL26" t="str">
        <f>IFERROR(IF(AP26=TRUE,VLOOKUP($B26,데이터베이스!$B:$N,14,0)/데이터베이스!$AE$2*급여업로드양식!AQ26,VLOOKUP($B26,데이터베이스!$B:$N,14,0)),"")</f>
        <v/>
      </c>
      <c r="AM26" s="6">
        <f t="shared" si="1"/>
        <v>0</v>
      </c>
      <c r="AN26" s="6">
        <f t="shared" si="2"/>
        <v>0</v>
      </c>
      <c r="AP26" t="e">
        <f>VLOOKUP($B26,필터!$B$1:$AB$1000,26,0)</f>
        <v>#N/A</v>
      </c>
      <c r="AQ26" t="e">
        <f>VLOOKUP(B26,필터!$B$1:$AB$1000,27,0)</f>
        <v>#N/A</v>
      </c>
    </row>
    <row r="27" spans="1:43">
      <c r="A27" s="15" t="str">
        <f>IF(ISBLANK(필터!A24),"",필터!A24)</f>
        <v/>
      </c>
      <c r="B27" s="15" t="str">
        <f>IF(ISBLANK(필터!B24),"",필터!B24)</f>
        <v/>
      </c>
      <c r="C27" s="6" t="str">
        <f>IFERROR(IF($AP27=TRUE,VLOOKUP($B27,데이터베이스!$B:$J,6,0)/데이터베이스!$AE$2*급여업로드양식!$AQ27,VLOOKUP($B27,데이터베이스!$B:$J,6,0)),"")</f>
        <v/>
      </c>
      <c r="D27" s="25"/>
      <c r="E27" s="6" t="str">
        <f>IFERROR(IF($AP27=TRUE,VLOOKUP($B27,데이터베이스!$B:$J,7,0)/데이터베이스!$AE$2*급여업로드양식!$AQ27,VLOOKUP($B27,데이터베이스!$B:$J,7,0)),"")</f>
        <v/>
      </c>
      <c r="F27" s="6" t="str">
        <f>IFERROR(IF($AP27=TRUE,VLOOKUP($B27,데이터베이스!$B:$J,8,0)/데이터베이스!$AE$2*급여업로드양식!$AQ27,VLOOKUP($B27,데이터베이스!$B:$J,8,0)),"")</f>
        <v/>
      </c>
      <c r="G27" s="6" t="str">
        <f>IFERROR(IF($AP27=TRUE,VLOOKUP($B27,데이터베이스!$B:$J,9,0)/데이터베이스!$AE$2*급여업로드양식!$AQ27,VLOOKUP($B27,데이터베이스!$B:$J,9,0)),"")</f>
        <v/>
      </c>
      <c r="H27" s="6" t="str">
        <f>IFERROR(IF($AP27=TRUE,VLOOKUP($B27,데이터베이스!$B:$M,10,0)/데이터베이스!$AE$2*급여업로드양식!$AQ27,VLOOKUP($B27,데이터베이스!$B:$M,10,0)),"")</f>
        <v/>
      </c>
      <c r="I27" s="6" t="str">
        <f>IFERROR(IF($AP27=TRUE,VLOOKUP($B27,데이터베이스!$B:$M,11,0)/데이터베이스!$AE$2*급여업로드양식!$AQ27,VLOOKUP($B27,데이터베이스!$B:$M,11,0)),"")</f>
        <v/>
      </c>
      <c r="J27" s="6" t="str">
        <f>IFERROR(IF($AP27=TRUE,VLOOKUP($B27,데이터베이스!$B:$M,12,0)/데이터베이스!$AE$2*급여업로드양식!$AQ27,VLOOKUP($B27,데이터베이스!$B:$M,12,0)),"")</f>
        <v/>
      </c>
      <c r="K27" s="19"/>
      <c r="L27" s="20"/>
      <c r="M27" s="20"/>
      <c r="N27" s="20"/>
      <c r="O27" s="20"/>
      <c r="P27" s="20"/>
      <c r="Q27" s="20"/>
      <c r="R27" s="20"/>
      <c r="S27" s="21"/>
      <c r="T27" s="10">
        <f t="shared" si="0"/>
        <v>0</v>
      </c>
      <c r="U27" s="6" t="str">
        <f>IFERROR(VLOOKUP($B27,'4대보험'!$A:$V,3,0),"")</f>
        <v/>
      </c>
      <c r="V27" s="6" t="str">
        <f>IFERROR(VLOOKUP($B27,'4대보험'!$A:$V,7,0),"")</f>
        <v/>
      </c>
      <c r="W27" s="6" t="str">
        <f>IFERROR(VLOOKUP($B27,'4대보험'!$A:$V,13,0),"")</f>
        <v/>
      </c>
      <c r="X27" s="6" t="str">
        <f>IFERROR(VLOOKUP($B27,'4대보험'!$A:$V,19,0),"")</f>
        <v/>
      </c>
      <c r="Y27" s="6" t="str">
        <f>IFERROR(VLOOKUP($B27,'4대보험'!$A:$V,5,0)-VLOOKUP($B27,'4대보험'!$A:$V,4,0),"")</f>
        <v/>
      </c>
      <c r="Z27" s="6" t="str">
        <f>IFERROR(VLOOKUP($B27,'4대보험'!$A:$V,8,0),"")</f>
        <v/>
      </c>
      <c r="AA27" s="6" t="str">
        <f>IFERROR(VLOOKUP($B27,'4대보험'!$A:$V,10,0)+VLOOKUP($B27,'4대보험'!$A:$V,11,0),"")</f>
        <v/>
      </c>
      <c r="AB27" s="6" t="str">
        <f>IFERROR(VLOOKUP($B27,'4대보험'!$A:$V,14,0),"")</f>
        <v/>
      </c>
      <c r="AC27" s="6" t="str">
        <f>IFERROR(VLOOKUP($B27,'4대보험'!$A:$V,16,0)+VLOOKUP($B27,'4대보험'!$A:$V,17,0),"")</f>
        <v/>
      </c>
      <c r="AD27" s="6" t="str">
        <f>IFERROR(VLOOKUP($B27,'4대보험'!$A:$V,20,0),"")</f>
        <v/>
      </c>
      <c r="AG27" s="20"/>
      <c r="AH27" s="21"/>
      <c r="AL27" t="str">
        <f>IFERROR(IF(AP27=TRUE,VLOOKUP($B27,데이터베이스!$B:$N,14,0)/데이터베이스!$AE$2*급여업로드양식!AQ27,VLOOKUP($B27,데이터베이스!$B:$N,14,0)),"")</f>
        <v/>
      </c>
      <c r="AM27" s="6">
        <f t="shared" si="1"/>
        <v>0</v>
      </c>
      <c r="AN27" s="6">
        <f t="shared" si="2"/>
        <v>0</v>
      </c>
      <c r="AP27" t="e">
        <f>VLOOKUP($B27,필터!$B$1:$AB$1000,26,0)</f>
        <v>#N/A</v>
      </c>
      <c r="AQ27" t="e">
        <f>VLOOKUP(B27,필터!$B$1:$AB$1000,27,0)</f>
        <v>#N/A</v>
      </c>
    </row>
    <row r="28" spans="1:43">
      <c r="A28" s="15" t="str">
        <f>IF(ISBLANK(필터!A25),"",필터!A25)</f>
        <v/>
      </c>
      <c r="B28" s="15" t="str">
        <f>IF(ISBLANK(필터!B25),"",필터!B25)</f>
        <v/>
      </c>
      <c r="C28" s="6" t="str">
        <f>IFERROR(IF($AP28=TRUE,VLOOKUP($B28,데이터베이스!$B:$J,6,0)/데이터베이스!$AE$2*급여업로드양식!$AQ28,VLOOKUP($B28,데이터베이스!$B:$J,6,0)),"")</f>
        <v/>
      </c>
      <c r="D28" s="25"/>
      <c r="E28" s="6" t="str">
        <f>IFERROR(IF($AP28=TRUE,VLOOKUP($B28,데이터베이스!$B:$J,7,0)/데이터베이스!$AE$2*급여업로드양식!$AQ28,VLOOKUP($B28,데이터베이스!$B:$J,7,0)),"")</f>
        <v/>
      </c>
      <c r="F28" s="6" t="str">
        <f>IFERROR(IF($AP28=TRUE,VLOOKUP($B28,데이터베이스!$B:$J,8,0)/데이터베이스!$AE$2*급여업로드양식!$AQ28,VLOOKUP($B28,데이터베이스!$B:$J,8,0)),"")</f>
        <v/>
      </c>
      <c r="G28" s="6" t="str">
        <f>IFERROR(IF($AP28=TRUE,VLOOKUP($B28,데이터베이스!$B:$J,9,0)/데이터베이스!$AE$2*급여업로드양식!$AQ28,VLOOKUP($B28,데이터베이스!$B:$J,9,0)),"")</f>
        <v/>
      </c>
      <c r="H28" s="6" t="str">
        <f>IFERROR(IF($AP28=TRUE,VLOOKUP($B28,데이터베이스!$B:$M,10,0)/데이터베이스!$AE$2*급여업로드양식!$AQ28,VLOOKUP($B28,데이터베이스!$B:$M,10,0)),"")</f>
        <v/>
      </c>
      <c r="I28" s="6" t="str">
        <f>IFERROR(IF($AP28=TRUE,VLOOKUP($B28,데이터베이스!$B:$M,11,0)/데이터베이스!$AE$2*급여업로드양식!$AQ28,VLOOKUP($B28,데이터베이스!$B:$M,11,0)),"")</f>
        <v/>
      </c>
      <c r="J28" s="6" t="str">
        <f>IFERROR(IF($AP28=TRUE,VLOOKUP($B28,데이터베이스!$B:$M,12,0)/데이터베이스!$AE$2*급여업로드양식!$AQ28,VLOOKUP($B28,데이터베이스!$B:$M,12,0)),"")</f>
        <v/>
      </c>
      <c r="K28" s="19"/>
      <c r="L28" s="20"/>
      <c r="M28" s="20"/>
      <c r="N28" s="20"/>
      <c r="O28" s="20"/>
      <c r="P28" s="20"/>
      <c r="Q28" s="20"/>
      <c r="R28" s="20"/>
      <c r="S28" s="21"/>
      <c r="T28" s="10">
        <f t="shared" si="0"/>
        <v>0</v>
      </c>
      <c r="U28" s="6" t="str">
        <f>IFERROR(VLOOKUP($B28,'4대보험'!$A:$V,3,0),"")</f>
        <v/>
      </c>
      <c r="V28" s="6" t="str">
        <f>IFERROR(VLOOKUP($B28,'4대보험'!$A:$V,7,0),"")</f>
        <v/>
      </c>
      <c r="W28" s="6" t="str">
        <f>IFERROR(VLOOKUP($B28,'4대보험'!$A:$V,13,0),"")</f>
        <v/>
      </c>
      <c r="X28" s="6" t="str">
        <f>IFERROR(VLOOKUP($B28,'4대보험'!$A:$V,19,0),"")</f>
        <v/>
      </c>
      <c r="Y28" s="6" t="str">
        <f>IFERROR(VLOOKUP($B28,'4대보험'!$A:$V,5,0)-VLOOKUP($B28,'4대보험'!$A:$V,4,0),"")</f>
        <v/>
      </c>
      <c r="Z28" s="6" t="str">
        <f>IFERROR(VLOOKUP($B28,'4대보험'!$A:$V,8,0),"")</f>
        <v/>
      </c>
      <c r="AA28" s="6" t="str">
        <f>IFERROR(VLOOKUP($B28,'4대보험'!$A:$V,10,0)+VLOOKUP($B28,'4대보험'!$A:$V,11,0),"")</f>
        <v/>
      </c>
      <c r="AB28" s="6" t="str">
        <f>IFERROR(VLOOKUP($B28,'4대보험'!$A:$V,14,0),"")</f>
        <v/>
      </c>
      <c r="AC28" s="6" t="str">
        <f>IFERROR(VLOOKUP($B28,'4대보험'!$A:$V,16,0)+VLOOKUP($B28,'4대보험'!$A:$V,17,0),"")</f>
        <v/>
      </c>
      <c r="AD28" s="6" t="str">
        <f>IFERROR(VLOOKUP($B28,'4대보험'!$A:$V,20,0),"")</f>
        <v/>
      </c>
      <c r="AG28" s="20"/>
      <c r="AH28" s="21"/>
      <c r="AL28" t="str">
        <f>IFERROR(IF(AP28=TRUE,VLOOKUP($B28,데이터베이스!$B:$N,14,0)/데이터베이스!$AE$2*급여업로드양식!AQ28,VLOOKUP($B28,데이터베이스!$B:$N,14,0)),"")</f>
        <v/>
      </c>
      <c r="AM28" s="6">
        <f t="shared" si="1"/>
        <v>0</v>
      </c>
      <c r="AN28" s="6">
        <f t="shared" si="2"/>
        <v>0</v>
      </c>
      <c r="AP28" t="e">
        <f>VLOOKUP($B28,필터!$B$1:$AB$1000,26,0)</f>
        <v>#N/A</v>
      </c>
      <c r="AQ28" t="e">
        <f>VLOOKUP(B28,필터!$B$1:$AB$1000,27,0)</f>
        <v>#N/A</v>
      </c>
    </row>
    <row r="29" spans="1:43">
      <c r="A29" s="15" t="str">
        <f>IF(ISBLANK(필터!A26),"",필터!A26)</f>
        <v/>
      </c>
      <c r="B29" s="15" t="str">
        <f>IF(ISBLANK(필터!B26),"",필터!B26)</f>
        <v/>
      </c>
      <c r="C29" s="6" t="str">
        <f>IFERROR(IF($AP29=TRUE,VLOOKUP($B29,데이터베이스!$B:$J,6,0)/데이터베이스!$AE$2*급여업로드양식!$AQ29,VLOOKUP($B29,데이터베이스!$B:$J,6,0)),"")</f>
        <v/>
      </c>
      <c r="D29" s="25"/>
      <c r="E29" s="6" t="str">
        <f>IFERROR(IF($AP29=TRUE,VLOOKUP($B29,데이터베이스!$B:$J,7,0)/데이터베이스!$AE$2*급여업로드양식!$AQ29,VLOOKUP($B29,데이터베이스!$B:$J,7,0)),"")</f>
        <v/>
      </c>
      <c r="F29" s="6" t="str">
        <f>IFERROR(IF($AP29=TRUE,VLOOKUP($B29,데이터베이스!$B:$J,8,0)/데이터베이스!$AE$2*급여업로드양식!$AQ29,VLOOKUP($B29,데이터베이스!$B:$J,8,0)),"")</f>
        <v/>
      </c>
      <c r="G29" s="6" t="str">
        <f>IFERROR(IF($AP29=TRUE,VLOOKUP($B29,데이터베이스!$B:$J,9,0)/데이터베이스!$AE$2*급여업로드양식!$AQ29,VLOOKUP($B29,데이터베이스!$B:$J,9,0)),"")</f>
        <v/>
      </c>
      <c r="H29" s="6" t="str">
        <f>IFERROR(IF($AP29=TRUE,VLOOKUP($B29,데이터베이스!$B:$M,10,0)/데이터베이스!$AE$2*급여업로드양식!$AQ29,VLOOKUP($B29,데이터베이스!$B:$M,10,0)),"")</f>
        <v/>
      </c>
      <c r="I29" s="6" t="str">
        <f>IFERROR(IF($AP29=TRUE,VLOOKUP($B29,데이터베이스!$B:$M,11,0)/데이터베이스!$AE$2*급여업로드양식!$AQ29,VLOOKUP($B29,데이터베이스!$B:$M,11,0)),"")</f>
        <v/>
      </c>
      <c r="J29" s="6" t="str">
        <f>IFERROR(IF($AP29=TRUE,VLOOKUP($B29,데이터베이스!$B:$M,12,0)/데이터베이스!$AE$2*급여업로드양식!$AQ29,VLOOKUP($B29,데이터베이스!$B:$M,12,0)),"")</f>
        <v/>
      </c>
      <c r="K29" s="19"/>
      <c r="L29" s="20"/>
      <c r="M29" s="20"/>
      <c r="N29" s="20"/>
      <c r="O29" s="20"/>
      <c r="P29" s="20"/>
      <c r="Q29" s="20"/>
      <c r="R29" s="20"/>
      <c r="S29" s="21"/>
      <c r="T29" s="10">
        <f t="shared" si="0"/>
        <v>0</v>
      </c>
      <c r="U29" s="6" t="str">
        <f>IFERROR(VLOOKUP($B29,'4대보험'!$A:$V,3,0),"")</f>
        <v/>
      </c>
      <c r="V29" s="6" t="str">
        <f>IFERROR(VLOOKUP($B29,'4대보험'!$A:$V,7,0),"")</f>
        <v/>
      </c>
      <c r="W29" s="6" t="str">
        <f>IFERROR(VLOOKUP($B29,'4대보험'!$A:$V,13,0),"")</f>
        <v/>
      </c>
      <c r="X29" s="6" t="str">
        <f>IFERROR(VLOOKUP($B29,'4대보험'!$A:$V,19,0),"")</f>
        <v/>
      </c>
      <c r="Y29" s="6" t="str">
        <f>IFERROR(VLOOKUP($B29,'4대보험'!$A:$V,5,0)-VLOOKUP($B29,'4대보험'!$A:$V,4,0),"")</f>
        <v/>
      </c>
      <c r="Z29" s="6" t="str">
        <f>IFERROR(VLOOKUP($B29,'4대보험'!$A:$V,8,0),"")</f>
        <v/>
      </c>
      <c r="AA29" s="6" t="str">
        <f>IFERROR(VLOOKUP($B29,'4대보험'!$A:$V,10,0)+VLOOKUP($B29,'4대보험'!$A:$V,11,0),"")</f>
        <v/>
      </c>
      <c r="AB29" s="6" t="str">
        <f>IFERROR(VLOOKUP($B29,'4대보험'!$A:$V,14,0),"")</f>
        <v/>
      </c>
      <c r="AC29" s="6" t="str">
        <f>IFERROR(VLOOKUP($B29,'4대보험'!$A:$V,16,0)+VLOOKUP($B29,'4대보험'!$A:$V,17,0),"")</f>
        <v/>
      </c>
      <c r="AD29" s="6" t="str">
        <f>IFERROR(VLOOKUP($B29,'4대보험'!$A:$V,20,0),"")</f>
        <v/>
      </c>
      <c r="AG29" s="20"/>
      <c r="AH29" s="21"/>
      <c r="AL29" t="str">
        <f>IFERROR(IF(AP29=TRUE,VLOOKUP($B29,데이터베이스!$B:$N,14,0)/데이터베이스!$AE$2*급여업로드양식!AQ29,VLOOKUP($B29,데이터베이스!$B:$N,14,0)),"")</f>
        <v/>
      </c>
      <c r="AM29" s="6">
        <f t="shared" si="1"/>
        <v>0</v>
      </c>
      <c r="AN29" s="6">
        <f t="shared" si="2"/>
        <v>0</v>
      </c>
      <c r="AP29" t="e">
        <f>VLOOKUP($B29,필터!$B$1:$AB$1000,26,0)</f>
        <v>#N/A</v>
      </c>
      <c r="AQ29" t="e">
        <f>VLOOKUP(B29,필터!$B$1:$AB$1000,27,0)</f>
        <v>#N/A</v>
      </c>
    </row>
    <row r="30" spans="1:43">
      <c r="A30" s="15" t="str">
        <f>IF(ISBLANK(필터!A27),"",필터!A27)</f>
        <v/>
      </c>
      <c r="B30" s="15" t="str">
        <f>IF(ISBLANK(필터!B27),"",필터!B27)</f>
        <v/>
      </c>
      <c r="C30" s="6" t="str">
        <f>IFERROR(IF($AP30=TRUE,VLOOKUP($B30,데이터베이스!$B:$J,6,0)/데이터베이스!$AE$2*급여업로드양식!$AQ30,VLOOKUP($B30,데이터베이스!$B:$J,6,0)),"")</f>
        <v/>
      </c>
      <c r="D30" s="25"/>
      <c r="E30" s="6" t="str">
        <f>IFERROR(IF($AP30=TRUE,VLOOKUP($B30,데이터베이스!$B:$J,7,0)/데이터베이스!$AE$2*급여업로드양식!$AQ30,VLOOKUP($B30,데이터베이스!$B:$J,7,0)),"")</f>
        <v/>
      </c>
      <c r="F30" s="6" t="str">
        <f>IFERROR(IF($AP30=TRUE,VLOOKUP($B30,데이터베이스!$B:$J,8,0)/데이터베이스!$AE$2*급여업로드양식!$AQ30,VLOOKUP($B30,데이터베이스!$B:$J,8,0)),"")</f>
        <v/>
      </c>
      <c r="G30" s="6" t="str">
        <f>IFERROR(IF($AP30=TRUE,VLOOKUP($B30,데이터베이스!$B:$J,9,0)/데이터베이스!$AE$2*급여업로드양식!$AQ30,VLOOKUP($B30,데이터베이스!$B:$J,9,0)),"")</f>
        <v/>
      </c>
      <c r="H30" s="6" t="str">
        <f>IFERROR(IF($AP30=TRUE,VLOOKUP($B30,데이터베이스!$B:$M,10,0)/데이터베이스!$AE$2*급여업로드양식!$AQ30,VLOOKUP($B30,데이터베이스!$B:$M,10,0)),"")</f>
        <v/>
      </c>
      <c r="I30" s="6" t="str">
        <f>IFERROR(IF($AP30=TRUE,VLOOKUP($B30,데이터베이스!$B:$M,11,0)/데이터베이스!$AE$2*급여업로드양식!$AQ30,VLOOKUP($B30,데이터베이스!$B:$M,11,0)),"")</f>
        <v/>
      </c>
      <c r="J30" s="6" t="str">
        <f>IFERROR(IF($AP30=TRUE,VLOOKUP($B30,데이터베이스!$B:$M,12,0)/데이터베이스!$AE$2*급여업로드양식!$AQ30,VLOOKUP($B30,데이터베이스!$B:$M,12,0)),"")</f>
        <v/>
      </c>
      <c r="K30" s="19"/>
      <c r="L30" s="20"/>
      <c r="M30" s="20"/>
      <c r="N30" s="20"/>
      <c r="O30" s="20"/>
      <c r="P30" s="20"/>
      <c r="Q30" s="20"/>
      <c r="R30" s="20"/>
      <c r="S30" s="21"/>
      <c r="T30" s="10">
        <f t="shared" si="0"/>
        <v>0</v>
      </c>
      <c r="U30" s="6" t="str">
        <f>IFERROR(VLOOKUP($B30,'4대보험'!$A:$V,3,0),"")</f>
        <v/>
      </c>
      <c r="V30" s="6" t="str">
        <f>IFERROR(VLOOKUP($B30,'4대보험'!$A:$V,7,0),"")</f>
        <v/>
      </c>
      <c r="W30" s="6" t="str">
        <f>IFERROR(VLOOKUP($B30,'4대보험'!$A:$V,13,0),"")</f>
        <v/>
      </c>
      <c r="X30" s="6" t="str">
        <f>IFERROR(VLOOKUP($B30,'4대보험'!$A:$V,19,0),"")</f>
        <v/>
      </c>
      <c r="Y30" s="6" t="str">
        <f>IFERROR(VLOOKUP($B30,'4대보험'!$A:$V,5,0)-VLOOKUP($B30,'4대보험'!$A:$V,4,0),"")</f>
        <v/>
      </c>
      <c r="Z30" s="6" t="str">
        <f>IFERROR(VLOOKUP($B30,'4대보험'!$A:$V,8,0),"")</f>
        <v/>
      </c>
      <c r="AA30" s="6" t="str">
        <f>IFERROR(VLOOKUP($B30,'4대보험'!$A:$V,10,0)+VLOOKUP($B30,'4대보험'!$A:$V,11,0),"")</f>
        <v/>
      </c>
      <c r="AB30" s="6" t="str">
        <f>IFERROR(VLOOKUP($B30,'4대보험'!$A:$V,14,0),"")</f>
        <v/>
      </c>
      <c r="AC30" s="6" t="str">
        <f>IFERROR(VLOOKUP($B30,'4대보험'!$A:$V,16,0)+VLOOKUP($B30,'4대보험'!$A:$V,17,0),"")</f>
        <v/>
      </c>
      <c r="AD30" s="6" t="str">
        <f>IFERROR(VLOOKUP($B30,'4대보험'!$A:$V,20,0),"")</f>
        <v/>
      </c>
      <c r="AG30" s="20"/>
      <c r="AH30" s="21"/>
      <c r="AL30" t="str">
        <f>IFERROR(IF(AP30=TRUE,VLOOKUP($B30,데이터베이스!$B:$N,14,0)/데이터베이스!$AE$2*급여업로드양식!AQ30,VLOOKUP($B30,데이터베이스!$B:$N,14,0)),"")</f>
        <v/>
      </c>
      <c r="AM30" s="6">
        <f t="shared" si="1"/>
        <v>0</v>
      </c>
      <c r="AN30" s="6">
        <f t="shared" si="2"/>
        <v>0</v>
      </c>
      <c r="AP30" t="e">
        <f>VLOOKUP($B30,필터!$B$1:$AB$1000,26,0)</f>
        <v>#N/A</v>
      </c>
      <c r="AQ30" t="e">
        <f>VLOOKUP(B30,필터!$B$1:$AB$1000,27,0)</f>
        <v>#N/A</v>
      </c>
    </row>
    <row r="31" spans="1:43">
      <c r="A31" s="15" t="str">
        <f>IF(ISBLANK(필터!A28),"",필터!A28)</f>
        <v/>
      </c>
      <c r="B31" s="15" t="str">
        <f>IF(ISBLANK(필터!B28),"",필터!B28)</f>
        <v/>
      </c>
      <c r="C31" s="6" t="str">
        <f>IFERROR(IF($AP31=TRUE,VLOOKUP($B31,데이터베이스!$B:$J,6,0)/데이터베이스!$AE$2*급여업로드양식!$AQ31,VLOOKUP($B31,데이터베이스!$B:$J,6,0)),"")</f>
        <v/>
      </c>
      <c r="D31" s="25"/>
      <c r="E31" s="6" t="str">
        <f>IFERROR(IF($AP31=TRUE,VLOOKUP($B31,데이터베이스!$B:$J,7,0)/데이터베이스!$AE$2*급여업로드양식!$AQ31,VLOOKUP($B31,데이터베이스!$B:$J,7,0)),"")</f>
        <v/>
      </c>
      <c r="F31" s="6" t="str">
        <f>IFERROR(IF($AP31=TRUE,VLOOKUP($B31,데이터베이스!$B:$J,8,0)/데이터베이스!$AE$2*급여업로드양식!$AQ31,VLOOKUP($B31,데이터베이스!$B:$J,8,0)),"")</f>
        <v/>
      </c>
      <c r="G31" s="6" t="str">
        <f>IFERROR(IF($AP31=TRUE,VLOOKUP($B31,데이터베이스!$B:$J,9,0)/데이터베이스!$AE$2*급여업로드양식!$AQ31,VLOOKUP($B31,데이터베이스!$B:$J,9,0)),"")</f>
        <v/>
      </c>
      <c r="H31" s="6" t="str">
        <f>IFERROR(IF($AP31=TRUE,VLOOKUP($B31,데이터베이스!$B:$M,10,0)/데이터베이스!$AE$2*급여업로드양식!$AQ31,VLOOKUP($B31,데이터베이스!$B:$M,10,0)),"")</f>
        <v/>
      </c>
      <c r="I31" s="6" t="str">
        <f>IFERROR(IF($AP31=TRUE,VLOOKUP($B31,데이터베이스!$B:$M,11,0)/데이터베이스!$AE$2*급여업로드양식!$AQ31,VLOOKUP($B31,데이터베이스!$B:$M,11,0)),"")</f>
        <v/>
      </c>
      <c r="J31" s="6" t="str">
        <f>IFERROR(IF($AP31=TRUE,VLOOKUP($B31,데이터베이스!$B:$M,12,0)/데이터베이스!$AE$2*급여업로드양식!$AQ31,VLOOKUP($B31,데이터베이스!$B:$M,12,0)),"")</f>
        <v/>
      </c>
      <c r="K31" s="19"/>
      <c r="L31" s="20"/>
      <c r="M31" s="20"/>
      <c r="N31" s="20"/>
      <c r="O31" s="20"/>
      <c r="P31" s="20"/>
      <c r="Q31" s="20"/>
      <c r="R31" s="20"/>
      <c r="S31" s="21"/>
      <c r="T31" s="10">
        <f t="shared" si="0"/>
        <v>0</v>
      </c>
      <c r="U31" s="6" t="str">
        <f>IFERROR(VLOOKUP($B31,'4대보험'!$A:$V,3,0),"")</f>
        <v/>
      </c>
      <c r="V31" s="6" t="str">
        <f>IFERROR(VLOOKUP($B31,'4대보험'!$A:$V,7,0),"")</f>
        <v/>
      </c>
      <c r="W31" s="6" t="str">
        <f>IFERROR(VLOOKUP($B31,'4대보험'!$A:$V,13,0),"")</f>
        <v/>
      </c>
      <c r="X31" s="6" t="str">
        <f>IFERROR(VLOOKUP($B31,'4대보험'!$A:$V,19,0),"")</f>
        <v/>
      </c>
      <c r="Y31" s="6" t="str">
        <f>IFERROR(VLOOKUP($B31,'4대보험'!$A:$V,5,0)-VLOOKUP($B31,'4대보험'!$A:$V,4,0),"")</f>
        <v/>
      </c>
      <c r="Z31" s="6" t="str">
        <f>IFERROR(VLOOKUP($B31,'4대보험'!$A:$V,8,0),"")</f>
        <v/>
      </c>
      <c r="AA31" s="6" t="str">
        <f>IFERROR(VLOOKUP($B31,'4대보험'!$A:$V,10,0)+VLOOKUP($B31,'4대보험'!$A:$V,11,0),"")</f>
        <v/>
      </c>
      <c r="AB31" s="6" t="str">
        <f>IFERROR(VLOOKUP($B31,'4대보험'!$A:$V,14,0),"")</f>
        <v/>
      </c>
      <c r="AC31" s="6" t="str">
        <f>IFERROR(VLOOKUP($B31,'4대보험'!$A:$V,16,0)+VLOOKUP($B31,'4대보험'!$A:$V,17,0),"")</f>
        <v/>
      </c>
      <c r="AD31" s="6" t="str">
        <f>IFERROR(VLOOKUP($B31,'4대보험'!$A:$V,20,0),"")</f>
        <v/>
      </c>
      <c r="AG31" s="20"/>
      <c r="AH31" s="21"/>
      <c r="AL31" t="str">
        <f>IFERROR(IF(AP31=TRUE,VLOOKUP($B31,데이터베이스!$B:$N,14,0)/데이터베이스!$AE$2*급여업로드양식!AQ31,VLOOKUP($B31,데이터베이스!$B:$N,14,0)),"")</f>
        <v/>
      </c>
      <c r="AM31" s="6">
        <f t="shared" si="1"/>
        <v>0</v>
      </c>
      <c r="AN31" s="6">
        <f t="shared" si="2"/>
        <v>0</v>
      </c>
      <c r="AP31" t="e">
        <f>VLOOKUP($B31,필터!$B$1:$AB$1000,26,0)</f>
        <v>#N/A</v>
      </c>
      <c r="AQ31" t="e">
        <f>VLOOKUP(B31,필터!$B$1:$AB$1000,27,0)</f>
        <v>#N/A</v>
      </c>
    </row>
    <row r="32" spans="1:43">
      <c r="A32" s="15" t="str">
        <f>IF(ISBLANK(필터!A29),"",필터!A29)</f>
        <v/>
      </c>
      <c r="B32" s="15" t="str">
        <f>IF(ISBLANK(필터!B29),"",필터!B29)</f>
        <v/>
      </c>
      <c r="C32" s="6" t="str">
        <f>IFERROR(IF($AP32=TRUE,VLOOKUP($B32,데이터베이스!$B:$J,6,0)/데이터베이스!$AE$2*급여업로드양식!$AQ32,VLOOKUP($B32,데이터베이스!$B:$J,6,0)),"")</f>
        <v/>
      </c>
      <c r="D32" s="25"/>
      <c r="E32" s="6" t="str">
        <f>IFERROR(IF($AP32=TRUE,VLOOKUP($B32,데이터베이스!$B:$J,7,0)/데이터베이스!$AE$2*급여업로드양식!$AQ32,VLOOKUP($B32,데이터베이스!$B:$J,7,0)),"")</f>
        <v/>
      </c>
      <c r="F32" s="6" t="str">
        <f>IFERROR(IF($AP32=TRUE,VLOOKUP($B32,데이터베이스!$B:$J,8,0)/데이터베이스!$AE$2*급여업로드양식!$AQ32,VLOOKUP($B32,데이터베이스!$B:$J,8,0)),"")</f>
        <v/>
      </c>
      <c r="G32" s="6" t="str">
        <f>IFERROR(IF($AP32=TRUE,VLOOKUP($B32,데이터베이스!$B:$J,9,0)/데이터베이스!$AE$2*급여업로드양식!$AQ32,VLOOKUP($B32,데이터베이스!$B:$J,9,0)),"")</f>
        <v/>
      </c>
      <c r="H32" s="6" t="str">
        <f>IFERROR(IF($AP32=TRUE,VLOOKUP($B32,데이터베이스!$B:$M,10,0)/데이터베이스!$AE$2*급여업로드양식!$AQ32,VLOOKUP($B32,데이터베이스!$B:$M,10,0)),"")</f>
        <v/>
      </c>
      <c r="I32" s="6" t="str">
        <f>IFERROR(IF($AP32=TRUE,VLOOKUP($B32,데이터베이스!$B:$M,11,0)/데이터베이스!$AE$2*급여업로드양식!$AQ32,VLOOKUP($B32,데이터베이스!$B:$M,11,0)),"")</f>
        <v/>
      </c>
      <c r="J32" s="6" t="str">
        <f>IFERROR(IF($AP32=TRUE,VLOOKUP($B32,데이터베이스!$B:$M,12,0)/데이터베이스!$AE$2*급여업로드양식!$AQ32,VLOOKUP($B32,데이터베이스!$B:$M,12,0)),"")</f>
        <v/>
      </c>
      <c r="K32" s="19"/>
      <c r="L32" s="20"/>
      <c r="M32" s="20"/>
      <c r="N32" s="20"/>
      <c r="O32" s="20"/>
      <c r="P32" s="20"/>
      <c r="Q32" s="20"/>
      <c r="R32" s="20"/>
      <c r="S32" s="21"/>
      <c r="T32" s="10">
        <f t="shared" si="0"/>
        <v>0</v>
      </c>
      <c r="U32" s="6" t="str">
        <f>IFERROR(VLOOKUP($B32,'4대보험'!$A:$V,3,0),"")</f>
        <v/>
      </c>
      <c r="V32" s="6" t="str">
        <f>IFERROR(VLOOKUP($B32,'4대보험'!$A:$V,7,0),"")</f>
        <v/>
      </c>
      <c r="W32" s="6" t="str">
        <f>IFERROR(VLOOKUP($B32,'4대보험'!$A:$V,13,0),"")</f>
        <v/>
      </c>
      <c r="X32" s="6" t="str">
        <f>IFERROR(VLOOKUP($B32,'4대보험'!$A:$V,19,0),"")</f>
        <v/>
      </c>
      <c r="Y32" s="6" t="str">
        <f>IFERROR(VLOOKUP($B32,'4대보험'!$A:$V,5,0)-VLOOKUP($B32,'4대보험'!$A:$V,4,0),"")</f>
        <v/>
      </c>
      <c r="Z32" s="6" t="str">
        <f>IFERROR(VLOOKUP($B32,'4대보험'!$A:$V,8,0),"")</f>
        <v/>
      </c>
      <c r="AA32" s="6" t="str">
        <f>IFERROR(VLOOKUP($B32,'4대보험'!$A:$V,10,0)+VLOOKUP($B32,'4대보험'!$A:$V,11,0),"")</f>
        <v/>
      </c>
      <c r="AB32" s="6" t="str">
        <f>IFERROR(VLOOKUP($B32,'4대보험'!$A:$V,14,0),"")</f>
        <v/>
      </c>
      <c r="AC32" s="6" t="str">
        <f>IFERROR(VLOOKUP($B32,'4대보험'!$A:$V,16,0)+VLOOKUP($B32,'4대보험'!$A:$V,17,0),"")</f>
        <v/>
      </c>
      <c r="AD32" s="6" t="str">
        <f>IFERROR(VLOOKUP($B32,'4대보험'!$A:$V,20,0),"")</f>
        <v/>
      </c>
      <c r="AG32" s="20"/>
      <c r="AH32" s="21"/>
      <c r="AL32" t="str">
        <f>IFERROR(IF(AP32=TRUE,VLOOKUP($B32,데이터베이스!$B:$N,14,0)/데이터베이스!$AE$2*급여업로드양식!AQ32,VLOOKUP($B32,데이터베이스!$B:$N,14,0)),"")</f>
        <v/>
      </c>
      <c r="AM32" s="6">
        <f t="shared" si="1"/>
        <v>0</v>
      </c>
      <c r="AN32" s="6">
        <f t="shared" si="2"/>
        <v>0</v>
      </c>
      <c r="AP32" t="e">
        <f>VLOOKUP($B32,필터!$B$1:$AB$1000,26,0)</f>
        <v>#N/A</v>
      </c>
      <c r="AQ32" t="e">
        <f>VLOOKUP(B32,필터!$B$1:$AB$1000,27,0)</f>
        <v>#N/A</v>
      </c>
    </row>
    <row r="33" spans="1:43">
      <c r="A33" s="15" t="str">
        <f>IF(ISBLANK(필터!A30),"",필터!A30)</f>
        <v/>
      </c>
      <c r="B33" s="15" t="str">
        <f>IF(ISBLANK(필터!B30),"",필터!B30)</f>
        <v/>
      </c>
      <c r="C33" s="6" t="str">
        <f>IFERROR(IF($AP33=TRUE,VLOOKUP($B33,데이터베이스!$B:$J,6,0)/데이터베이스!$AE$2*급여업로드양식!$AQ33,VLOOKUP($B33,데이터베이스!$B:$J,6,0)),"")</f>
        <v/>
      </c>
      <c r="D33" s="25"/>
      <c r="E33" s="6" t="str">
        <f>IFERROR(IF($AP33=TRUE,VLOOKUP($B33,데이터베이스!$B:$J,7,0)/데이터베이스!$AE$2*급여업로드양식!$AQ33,VLOOKUP($B33,데이터베이스!$B:$J,7,0)),"")</f>
        <v/>
      </c>
      <c r="F33" s="6" t="str">
        <f>IFERROR(IF($AP33=TRUE,VLOOKUP($B33,데이터베이스!$B:$J,8,0)/데이터베이스!$AE$2*급여업로드양식!$AQ33,VLOOKUP($B33,데이터베이스!$B:$J,8,0)),"")</f>
        <v/>
      </c>
      <c r="G33" s="6" t="str">
        <f>IFERROR(IF($AP33=TRUE,VLOOKUP($B33,데이터베이스!$B:$J,9,0)/데이터베이스!$AE$2*급여업로드양식!$AQ33,VLOOKUP($B33,데이터베이스!$B:$J,9,0)),"")</f>
        <v/>
      </c>
      <c r="H33" s="6" t="str">
        <f>IFERROR(IF($AP33=TRUE,VLOOKUP($B33,데이터베이스!$B:$M,10,0)/데이터베이스!$AE$2*급여업로드양식!$AQ33,VLOOKUP($B33,데이터베이스!$B:$M,10,0)),"")</f>
        <v/>
      </c>
      <c r="I33" s="6" t="str">
        <f>IFERROR(IF($AP33=TRUE,VLOOKUP($B33,데이터베이스!$B:$M,11,0)/데이터베이스!$AE$2*급여업로드양식!$AQ33,VLOOKUP($B33,데이터베이스!$B:$M,11,0)),"")</f>
        <v/>
      </c>
      <c r="J33" s="6" t="str">
        <f>IFERROR(IF($AP33=TRUE,VLOOKUP($B33,데이터베이스!$B:$M,12,0)/데이터베이스!$AE$2*급여업로드양식!$AQ33,VLOOKUP($B33,데이터베이스!$B:$M,12,0)),"")</f>
        <v/>
      </c>
      <c r="K33" s="19"/>
      <c r="L33" s="20"/>
      <c r="M33" s="20"/>
      <c r="N33" s="20"/>
      <c r="O33" s="20"/>
      <c r="P33" s="20"/>
      <c r="Q33" s="20"/>
      <c r="R33" s="20"/>
      <c r="S33" s="21"/>
      <c r="T33" s="10">
        <f t="shared" si="0"/>
        <v>0</v>
      </c>
      <c r="U33" s="6" t="str">
        <f>IFERROR(VLOOKUP($B33,'4대보험'!$A:$V,3,0),"")</f>
        <v/>
      </c>
      <c r="V33" s="6" t="str">
        <f>IFERROR(VLOOKUP($B33,'4대보험'!$A:$V,7,0),"")</f>
        <v/>
      </c>
      <c r="W33" s="6" t="str">
        <f>IFERROR(VLOOKUP($B33,'4대보험'!$A:$V,13,0),"")</f>
        <v/>
      </c>
      <c r="X33" s="6" t="str">
        <f>IFERROR(VLOOKUP($B33,'4대보험'!$A:$V,19,0),"")</f>
        <v/>
      </c>
      <c r="Y33" s="6" t="str">
        <f>IFERROR(VLOOKUP($B33,'4대보험'!$A:$V,5,0)-VLOOKUP($B33,'4대보험'!$A:$V,4,0),"")</f>
        <v/>
      </c>
      <c r="Z33" s="6" t="str">
        <f>IFERROR(VLOOKUP($B33,'4대보험'!$A:$V,8,0),"")</f>
        <v/>
      </c>
      <c r="AA33" s="6" t="str">
        <f>IFERROR(VLOOKUP($B33,'4대보험'!$A:$V,10,0)+VLOOKUP($B33,'4대보험'!$A:$V,11,0),"")</f>
        <v/>
      </c>
      <c r="AB33" s="6" t="str">
        <f>IFERROR(VLOOKUP($B33,'4대보험'!$A:$V,14,0),"")</f>
        <v/>
      </c>
      <c r="AC33" s="6" t="str">
        <f>IFERROR(VLOOKUP($B33,'4대보험'!$A:$V,16,0)+VLOOKUP($B33,'4대보험'!$A:$V,17,0),"")</f>
        <v/>
      </c>
      <c r="AD33" s="6" t="str">
        <f>IFERROR(VLOOKUP($B33,'4대보험'!$A:$V,20,0),"")</f>
        <v/>
      </c>
      <c r="AG33" s="20"/>
      <c r="AH33" s="21"/>
      <c r="AL33" t="str">
        <f>IFERROR(IF(AP33=TRUE,VLOOKUP($B33,데이터베이스!$B:$N,14,0)/데이터베이스!$AE$2*급여업로드양식!AQ33,VLOOKUP($B33,데이터베이스!$B:$N,14,0)),"")</f>
        <v/>
      </c>
      <c r="AM33" s="6">
        <f t="shared" si="1"/>
        <v>0</v>
      </c>
      <c r="AN33" s="6">
        <f t="shared" si="2"/>
        <v>0</v>
      </c>
      <c r="AP33" t="e">
        <f>VLOOKUP($B33,필터!$B$1:$AB$1000,26,0)</f>
        <v>#N/A</v>
      </c>
      <c r="AQ33" t="e">
        <f>VLOOKUP(B33,필터!$B$1:$AB$1000,27,0)</f>
        <v>#N/A</v>
      </c>
    </row>
    <row r="34" spans="1:43">
      <c r="A34" s="15" t="str">
        <f>IF(ISBLANK(필터!A31),"",필터!A31)</f>
        <v/>
      </c>
      <c r="B34" s="15" t="str">
        <f>IF(ISBLANK(필터!B31),"",필터!B31)</f>
        <v/>
      </c>
      <c r="C34" s="6" t="str">
        <f>IFERROR(IF($AP34=TRUE,VLOOKUP($B34,데이터베이스!$B:$J,6,0)/데이터베이스!$AE$2*급여업로드양식!$AQ34,VLOOKUP($B34,데이터베이스!$B:$J,6,0)),"")</f>
        <v/>
      </c>
      <c r="D34" s="25"/>
      <c r="E34" s="6" t="str">
        <f>IFERROR(IF($AP34=TRUE,VLOOKUP($B34,데이터베이스!$B:$J,7,0)/데이터베이스!$AE$2*급여업로드양식!$AQ34,VLOOKUP($B34,데이터베이스!$B:$J,7,0)),"")</f>
        <v/>
      </c>
      <c r="F34" s="6" t="str">
        <f>IFERROR(IF($AP34=TRUE,VLOOKUP($B34,데이터베이스!$B:$J,8,0)/데이터베이스!$AE$2*급여업로드양식!$AQ34,VLOOKUP($B34,데이터베이스!$B:$J,8,0)),"")</f>
        <v/>
      </c>
      <c r="G34" s="6" t="str">
        <f>IFERROR(IF($AP34=TRUE,VLOOKUP($B34,데이터베이스!$B:$J,9,0)/데이터베이스!$AE$2*급여업로드양식!$AQ34,VLOOKUP($B34,데이터베이스!$B:$J,9,0)),"")</f>
        <v/>
      </c>
      <c r="H34" s="6" t="str">
        <f>IFERROR(IF($AP34=TRUE,VLOOKUP($B34,데이터베이스!$B:$M,10,0)/데이터베이스!$AE$2*급여업로드양식!$AQ34,VLOOKUP($B34,데이터베이스!$B:$M,10,0)),"")</f>
        <v/>
      </c>
      <c r="I34" s="6" t="str">
        <f>IFERROR(IF($AP34=TRUE,VLOOKUP($B34,데이터베이스!$B:$M,11,0)/데이터베이스!$AE$2*급여업로드양식!$AQ34,VLOOKUP($B34,데이터베이스!$B:$M,11,0)),"")</f>
        <v/>
      </c>
      <c r="J34" s="6" t="str">
        <f>IFERROR(IF($AP34=TRUE,VLOOKUP($B34,데이터베이스!$B:$M,12,0)/데이터베이스!$AE$2*급여업로드양식!$AQ34,VLOOKUP($B34,데이터베이스!$B:$M,12,0)),"")</f>
        <v/>
      </c>
      <c r="K34" s="19"/>
      <c r="L34" s="20"/>
      <c r="M34" s="20"/>
      <c r="N34" s="20"/>
      <c r="O34" s="20"/>
      <c r="P34" s="20"/>
      <c r="Q34" s="20"/>
      <c r="R34" s="20"/>
      <c r="S34" s="21"/>
      <c r="T34" s="10">
        <f t="shared" si="0"/>
        <v>0</v>
      </c>
      <c r="U34" s="6" t="str">
        <f>IFERROR(VLOOKUP($B34,'4대보험'!$A:$V,3,0),"")</f>
        <v/>
      </c>
      <c r="V34" s="6" t="str">
        <f>IFERROR(VLOOKUP($B34,'4대보험'!$A:$V,7,0),"")</f>
        <v/>
      </c>
      <c r="W34" s="6" t="str">
        <f>IFERROR(VLOOKUP($B34,'4대보험'!$A:$V,13,0),"")</f>
        <v/>
      </c>
      <c r="X34" s="6" t="str">
        <f>IFERROR(VLOOKUP($B34,'4대보험'!$A:$V,19,0),"")</f>
        <v/>
      </c>
      <c r="Y34" s="6" t="str">
        <f>IFERROR(VLOOKUP($B34,'4대보험'!$A:$V,5,0)-VLOOKUP($B34,'4대보험'!$A:$V,4,0),"")</f>
        <v/>
      </c>
      <c r="Z34" s="6" t="str">
        <f>IFERROR(VLOOKUP($B34,'4대보험'!$A:$V,8,0),"")</f>
        <v/>
      </c>
      <c r="AA34" s="6" t="str">
        <f>IFERROR(VLOOKUP($B34,'4대보험'!$A:$V,10,0)+VLOOKUP($B34,'4대보험'!$A:$V,11,0),"")</f>
        <v/>
      </c>
      <c r="AB34" s="6" t="str">
        <f>IFERROR(VLOOKUP($B34,'4대보험'!$A:$V,14,0),"")</f>
        <v/>
      </c>
      <c r="AC34" s="6" t="str">
        <f>IFERROR(VLOOKUP($B34,'4대보험'!$A:$V,16,0)+VLOOKUP($B34,'4대보험'!$A:$V,17,0),"")</f>
        <v/>
      </c>
      <c r="AD34" s="6" t="str">
        <f>IFERROR(VLOOKUP($B34,'4대보험'!$A:$V,20,0),"")</f>
        <v/>
      </c>
      <c r="AG34" s="20"/>
      <c r="AH34" s="21"/>
      <c r="AL34" t="str">
        <f>IFERROR(IF(AP34=TRUE,VLOOKUP($B34,데이터베이스!$B:$N,14,0)/데이터베이스!$AE$2*급여업로드양식!AQ34,VLOOKUP($B34,데이터베이스!$B:$N,14,0)),"")</f>
        <v/>
      </c>
      <c r="AM34" s="6">
        <f t="shared" si="1"/>
        <v>0</v>
      </c>
      <c r="AN34" s="6">
        <f t="shared" si="2"/>
        <v>0</v>
      </c>
      <c r="AP34" t="e">
        <f>VLOOKUP($B34,필터!$B$1:$AB$1000,26,0)</f>
        <v>#N/A</v>
      </c>
      <c r="AQ34" t="e">
        <f>VLOOKUP(B34,필터!$B$1:$AB$1000,27,0)</f>
        <v>#N/A</v>
      </c>
    </row>
    <row r="35" spans="1:43">
      <c r="A35" s="15" t="str">
        <f>IF(ISBLANK(필터!A32),"",필터!A32)</f>
        <v/>
      </c>
      <c r="B35" s="15" t="str">
        <f>IF(ISBLANK(필터!B32),"",필터!B32)</f>
        <v/>
      </c>
      <c r="C35" s="6" t="str">
        <f>IFERROR(IF($AP35=TRUE,VLOOKUP($B35,데이터베이스!$B:$J,6,0)/데이터베이스!$AE$2*급여업로드양식!$AQ35,VLOOKUP($B35,데이터베이스!$B:$J,6,0)),"")</f>
        <v/>
      </c>
      <c r="D35" s="25"/>
      <c r="E35" s="6" t="str">
        <f>IFERROR(IF($AP35=TRUE,VLOOKUP($B35,데이터베이스!$B:$J,7,0)/데이터베이스!$AE$2*급여업로드양식!$AQ35,VLOOKUP($B35,데이터베이스!$B:$J,7,0)),"")</f>
        <v/>
      </c>
      <c r="F35" s="6" t="str">
        <f>IFERROR(IF($AP35=TRUE,VLOOKUP($B35,데이터베이스!$B:$J,8,0)/데이터베이스!$AE$2*급여업로드양식!$AQ35,VLOOKUP($B35,데이터베이스!$B:$J,8,0)),"")</f>
        <v/>
      </c>
      <c r="G35" s="6" t="str">
        <f>IFERROR(IF($AP35=TRUE,VLOOKUP($B35,데이터베이스!$B:$J,9,0)/데이터베이스!$AE$2*급여업로드양식!$AQ35,VLOOKUP($B35,데이터베이스!$B:$J,9,0)),"")</f>
        <v/>
      </c>
      <c r="H35" s="6" t="str">
        <f>IFERROR(IF($AP35=TRUE,VLOOKUP($B35,데이터베이스!$B:$M,10,0)/데이터베이스!$AE$2*급여업로드양식!$AQ35,VLOOKUP($B35,데이터베이스!$B:$M,10,0)),"")</f>
        <v/>
      </c>
      <c r="I35" s="6" t="str">
        <f>IFERROR(IF($AP35=TRUE,VLOOKUP($B35,데이터베이스!$B:$M,11,0)/데이터베이스!$AE$2*급여업로드양식!$AQ35,VLOOKUP($B35,데이터베이스!$B:$M,11,0)),"")</f>
        <v/>
      </c>
      <c r="J35" s="6" t="str">
        <f>IFERROR(IF($AP35=TRUE,VLOOKUP($B35,데이터베이스!$B:$M,12,0)/데이터베이스!$AE$2*급여업로드양식!$AQ35,VLOOKUP($B35,데이터베이스!$B:$M,12,0)),"")</f>
        <v/>
      </c>
      <c r="K35" s="19"/>
      <c r="L35" s="20"/>
      <c r="M35" s="20"/>
      <c r="N35" s="20"/>
      <c r="O35" s="20"/>
      <c r="P35" s="20"/>
      <c r="Q35" s="20"/>
      <c r="R35" s="20"/>
      <c r="S35" s="21"/>
      <c r="T35" s="10">
        <f t="shared" si="0"/>
        <v>0</v>
      </c>
      <c r="U35" s="6" t="str">
        <f>IFERROR(VLOOKUP($B35,'4대보험'!$A:$V,3,0),"")</f>
        <v/>
      </c>
      <c r="V35" s="6" t="str">
        <f>IFERROR(VLOOKUP($B35,'4대보험'!$A:$V,7,0),"")</f>
        <v/>
      </c>
      <c r="W35" s="6" t="str">
        <f>IFERROR(VLOOKUP($B35,'4대보험'!$A:$V,13,0),"")</f>
        <v/>
      </c>
      <c r="X35" s="6" t="str">
        <f>IFERROR(VLOOKUP($B35,'4대보험'!$A:$V,19,0),"")</f>
        <v/>
      </c>
      <c r="Y35" s="6" t="str">
        <f>IFERROR(VLOOKUP($B35,'4대보험'!$A:$V,5,0)-VLOOKUP($B35,'4대보험'!$A:$V,4,0),"")</f>
        <v/>
      </c>
      <c r="Z35" s="6" t="str">
        <f>IFERROR(VLOOKUP($B35,'4대보험'!$A:$V,8,0),"")</f>
        <v/>
      </c>
      <c r="AA35" s="6" t="str">
        <f>IFERROR(VLOOKUP($B35,'4대보험'!$A:$V,10,0)+VLOOKUP($B35,'4대보험'!$A:$V,11,0),"")</f>
        <v/>
      </c>
      <c r="AB35" s="6" t="str">
        <f>IFERROR(VLOOKUP($B35,'4대보험'!$A:$V,14,0),"")</f>
        <v/>
      </c>
      <c r="AC35" s="6" t="str">
        <f>IFERROR(VLOOKUP($B35,'4대보험'!$A:$V,16,0)+VLOOKUP($B35,'4대보험'!$A:$V,17,0),"")</f>
        <v/>
      </c>
      <c r="AD35" s="6" t="str">
        <f>IFERROR(VLOOKUP($B35,'4대보험'!$A:$V,20,0),"")</f>
        <v/>
      </c>
      <c r="AG35" s="20"/>
      <c r="AH35" s="21"/>
      <c r="AL35" t="str">
        <f>IFERROR(IF(AP35=TRUE,VLOOKUP($B35,데이터베이스!$B:$N,14,0)/데이터베이스!$AE$2*급여업로드양식!AQ35,VLOOKUP($B35,데이터베이스!$B:$N,14,0)),"")</f>
        <v/>
      </c>
      <c r="AM35" s="6">
        <f t="shared" si="1"/>
        <v>0</v>
      </c>
      <c r="AN35" s="6">
        <f t="shared" si="2"/>
        <v>0</v>
      </c>
      <c r="AP35" t="e">
        <f>VLOOKUP($B35,필터!$B$1:$AB$1000,26,0)</f>
        <v>#N/A</v>
      </c>
      <c r="AQ35" t="e">
        <f>VLOOKUP(B35,필터!$B$1:$AB$1000,27,0)</f>
        <v>#N/A</v>
      </c>
    </row>
    <row r="36" spans="1:43">
      <c r="A36" s="15" t="str">
        <f>IF(ISBLANK(필터!A33),"",필터!A33)</f>
        <v/>
      </c>
      <c r="B36" s="15" t="str">
        <f>IF(ISBLANK(필터!B33),"",필터!B33)</f>
        <v/>
      </c>
      <c r="C36" s="6" t="str">
        <f>IFERROR(IF($AP36=TRUE,VLOOKUP($B36,데이터베이스!$B:$J,6,0)/데이터베이스!$AE$2*급여업로드양식!$AQ36,VLOOKUP($B36,데이터베이스!$B:$J,6,0)),"")</f>
        <v/>
      </c>
      <c r="D36" s="25"/>
      <c r="E36" s="6" t="str">
        <f>IFERROR(IF($AP36=TRUE,VLOOKUP($B36,데이터베이스!$B:$J,7,0)/데이터베이스!$AE$2*급여업로드양식!$AQ36,VLOOKUP($B36,데이터베이스!$B:$J,7,0)),"")</f>
        <v/>
      </c>
      <c r="F36" s="6" t="str">
        <f>IFERROR(IF($AP36=TRUE,VLOOKUP($B36,데이터베이스!$B:$J,8,0)/데이터베이스!$AE$2*급여업로드양식!$AQ36,VLOOKUP($B36,데이터베이스!$B:$J,8,0)),"")</f>
        <v/>
      </c>
      <c r="G36" s="6" t="str">
        <f>IFERROR(IF($AP36=TRUE,VLOOKUP($B36,데이터베이스!$B:$J,9,0)/데이터베이스!$AE$2*급여업로드양식!$AQ36,VLOOKUP($B36,데이터베이스!$B:$J,9,0)),"")</f>
        <v/>
      </c>
      <c r="H36" s="6" t="str">
        <f>IFERROR(IF($AP36=TRUE,VLOOKUP($B36,데이터베이스!$B:$M,10,0)/데이터베이스!$AE$2*급여업로드양식!$AQ36,VLOOKUP($B36,데이터베이스!$B:$M,10,0)),"")</f>
        <v/>
      </c>
      <c r="I36" s="6" t="str">
        <f>IFERROR(IF($AP36=TRUE,VLOOKUP($B36,데이터베이스!$B:$M,11,0)/데이터베이스!$AE$2*급여업로드양식!$AQ36,VLOOKUP($B36,데이터베이스!$B:$M,11,0)),"")</f>
        <v/>
      </c>
      <c r="J36" s="6" t="str">
        <f>IFERROR(IF($AP36=TRUE,VLOOKUP($B36,데이터베이스!$B:$M,12,0)/데이터베이스!$AE$2*급여업로드양식!$AQ36,VLOOKUP($B36,데이터베이스!$B:$M,12,0)),"")</f>
        <v/>
      </c>
      <c r="K36" s="19"/>
      <c r="L36" s="20"/>
      <c r="M36" s="20"/>
      <c r="N36" s="20"/>
      <c r="O36" s="20"/>
      <c r="P36" s="20"/>
      <c r="Q36" s="20"/>
      <c r="R36" s="20"/>
      <c r="S36" s="21"/>
      <c r="T36" s="10">
        <f t="shared" ref="T36:T67" si="3">SUM(C36:S36)</f>
        <v>0</v>
      </c>
      <c r="U36" s="6" t="str">
        <f>IFERROR(VLOOKUP($B36,'4대보험'!$A:$V,3,0),"")</f>
        <v/>
      </c>
      <c r="V36" s="6" t="str">
        <f>IFERROR(VLOOKUP($B36,'4대보험'!$A:$V,7,0),"")</f>
        <v/>
      </c>
      <c r="W36" s="6" t="str">
        <f>IFERROR(VLOOKUP($B36,'4대보험'!$A:$V,13,0),"")</f>
        <v/>
      </c>
      <c r="X36" s="6" t="str">
        <f>IFERROR(VLOOKUP($B36,'4대보험'!$A:$V,19,0),"")</f>
        <v/>
      </c>
      <c r="Y36" s="6" t="str">
        <f>IFERROR(VLOOKUP($B36,'4대보험'!$A:$V,5,0)-VLOOKUP($B36,'4대보험'!$A:$V,4,0),"")</f>
        <v/>
      </c>
      <c r="Z36" s="6" t="str">
        <f>IFERROR(VLOOKUP($B36,'4대보험'!$A:$V,8,0),"")</f>
        <v/>
      </c>
      <c r="AA36" s="6" t="str">
        <f>IFERROR(VLOOKUP($B36,'4대보험'!$A:$V,10,0)+VLOOKUP($B36,'4대보험'!$A:$V,11,0),"")</f>
        <v/>
      </c>
      <c r="AB36" s="6" t="str">
        <f>IFERROR(VLOOKUP($B36,'4대보험'!$A:$V,14,0),"")</f>
        <v/>
      </c>
      <c r="AC36" s="6" t="str">
        <f>IFERROR(VLOOKUP($B36,'4대보험'!$A:$V,16,0)+VLOOKUP($B36,'4대보험'!$A:$V,17,0),"")</f>
        <v/>
      </c>
      <c r="AD36" s="6" t="str">
        <f>IFERROR(VLOOKUP($B36,'4대보험'!$A:$V,20,0),"")</f>
        <v/>
      </c>
      <c r="AG36" s="20"/>
      <c r="AH36" s="21"/>
      <c r="AL36" t="str">
        <f>IFERROR(IF(AP36=TRUE,VLOOKUP($B36,데이터베이스!$B:$N,14,0)/데이터베이스!$AE$2*급여업로드양식!AQ36,VLOOKUP($B36,데이터베이스!$B:$N,14,0)),"")</f>
        <v/>
      </c>
      <c r="AM36" s="6">
        <f t="shared" ref="AM36:AM67" si="4">SUM(U36:AL36)</f>
        <v>0</v>
      </c>
      <c r="AN36" s="6">
        <f t="shared" ref="AN36:AN67" si="5">T36-AM36</f>
        <v>0</v>
      </c>
      <c r="AP36" t="e">
        <f>VLOOKUP($B36,필터!$B$1:$AB$1000,26,0)</f>
        <v>#N/A</v>
      </c>
      <c r="AQ36" t="e">
        <f>VLOOKUP(B36,필터!$B$1:$AB$1000,27,0)</f>
        <v>#N/A</v>
      </c>
    </row>
    <row r="37" spans="1:43">
      <c r="A37" s="15" t="str">
        <f>IF(ISBLANK(필터!A34),"",필터!A34)</f>
        <v/>
      </c>
      <c r="B37" s="15" t="str">
        <f>IF(ISBLANK(필터!B34),"",필터!B34)</f>
        <v/>
      </c>
      <c r="C37" s="6" t="str">
        <f>IFERROR(IF($AP37=TRUE,VLOOKUP($B37,데이터베이스!$B:$J,6,0)/데이터베이스!$AE$2*급여업로드양식!$AQ37,VLOOKUP($B37,데이터베이스!$B:$J,6,0)),"")</f>
        <v/>
      </c>
      <c r="D37" s="25"/>
      <c r="E37" s="6" t="str">
        <f>IFERROR(IF($AP37=TRUE,VLOOKUP($B37,데이터베이스!$B:$J,7,0)/데이터베이스!$AE$2*급여업로드양식!$AQ37,VLOOKUP($B37,데이터베이스!$B:$J,7,0)),"")</f>
        <v/>
      </c>
      <c r="F37" s="6" t="str">
        <f>IFERROR(IF($AP37=TRUE,VLOOKUP($B37,데이터베이스!$B:$J,8,0)/데이터베이스!$AE$2*급여업로드양식!$AQ37,VLOOKUP($B37,데이터베이스!$B:$J,8,0)),"")</f>
        <v/>
      </c>
      <c r="G37" s="6" t="str">
        <f>IFERROR(IF($AP37=TRUE,VLOOKUP($B37,데이터베이스!$B:$J,9,0)/데이터베이스!$AE$2*급여업로드양식!$AQ37,VLOOKUP($B37,데이터베이스!$B:$J,9,0)),"")</f>
        <v/>
      </c>
      <c r="H37" s="6" t="str">
        <f>IFERROR(IF($AP37=TRUE,VLOOKUP($B37,데이터베이스!$B:$M,10,0)/데이터베이스!$AE$2*급여업로드양식!$AQ37,VLOOKUP($B37,데이터베이스!$B:$M,10,0)),"")</f>
        <v/>
      </c>
      <c r="I37" s="6" t="str">
        <f>IFERROR(IF($AP37=TRUE,VLOOKUP($B37,데이터베이스!$B:$M,11,0)/데이터베이스!$AE$2*급여업로드양식!$AQ37,VLOOKUP($B37,데이터베이스!$B:$M,11,0)),"")</f>
        <v/>
      </c>
      <c r="J37" s="6" t="str">
        <f>IFERROR(IF($AP37=TRUE,VLOOKUP($B37,데이터베이스!$B:$M,12,0)/데이터베이스!$AE$2*급여업로드양식!$AQ37,VLOOKUP($B37,데이터베이스!$B:$M,12,0)),"")</f>
        <v/>
      </c>
      <c r="K37" s="19"/>
      <c r="L37" s="20"/>
      <c r="M37" s="20"/>
      <c r="N37" s="20"/>
      <c r="O37" s="20"/>
      <c r="P37" s="20"/>
      <c r="Q37" s="20"/>
      <c r="R37" s="20"/>
      <c r="S37" s="21"/>
      <c r="T37" s="10">
        <f t="shared" si="3"/>
        <v>0</v>
      </c>
      <c r="U37" s="6" t="str">
        <f>IFERROR(VLOOKUP($B37,'4대보험'!$A:$V,3,0),"")</f>
        <v/>
      </c>
      <c r="V37" s="6" t="str">
        <f>IFERROR(VLOOKUP($B37,'4대보험'!$A:$V,7,0),"")</f>
        <v/>
      </c>
      <c r="W37" s="6" t="str">
        <f>IFERROR(VLOOKUP($B37,'4대보험'!$A:$V,13,0),"")</f>
        <v/>
      </c>
      <c r="X37" s="6" t="str">
        <f>IFERROR(VLOOKUP($B37,'4대보험'!$A:$V,19,0),"")</f>
        <v/>
      </c>
      <c r="Y37" s="6" t="str">
        <f>IFERROR(VLOOKUP($B37,'4대보험'!$A:$V,5,0)-VLOOKUP($B37,'4대보험'!$A:$V,4,0),"")</f>
        <v/>
      </c>
      <c r="Z37" s="6" t="str">
        <f>IFERROR(VLOOKUP($B37,'4대보험'!$A:$V,8,0),"")</f>
        <v/>
      </c>
      <c r="AA37" s="6" t="str">
        <f>IFERROR(VLOOKUP($B37,'4대보험'!$A:$V,10,0)+VLOOKUP($B37,'4대보험'!$A:$V,11,0),"")</f>
        <v/>
      </c>
      <c r="AB37" s="6" t="str">
        <f>IFERROR(VLOOKUP($B37,'4대보험'!$A:$V,14,0),"")</f>
        <v/>
      </c>
      <c r="AC37" s="6" t="str">
        <f>IFERROR(VLOOKUP($B37,'4대보험'!$A:$V,16,0)+VLOOKUP($B37,'4대보험'!$A:$V,17,0),"")</f>
        <v/>
      </c>
      <c r="AD37" s="6" t="str">
        <f>IFERROR(VLOOKUP($B37,'4대보험'!$A:$V,20,0),"")</f>
        <v/>
      </c>
      <c r="AG37" s="20"/>
      <c r="AH37" s="21"/>
      <c r="AL37" t="str">
        <f>IFERROR(IF(AP37=TRUE,VLOOKUP($B37,데이터베이스!$B:$N,14,0)/데이터베이스!$AE$2*급여업로드양식!AQ37,VLOOKUP($B37,데이터베이스!$B:$N,14,0)),"")</f>
        <v/>
      </c>
      <c r="AM37" s="6">
        <f t="shared" si="4"/>
        <v>0</v>
      </c>
      <c r="AN37" s="6">
        <f t="shared" si="5"/>
        <v>0</v>
      </c>
      <c r="AP37" t="e">
        <f>VLOOKUP($B37,필터!$B$1:$AB$1000,26,0)</f>
        <v>#N/A</v>
      </c>
      <c r="AQ37" t="e">
        <f>VLOOKUP(B37,필터!$B$1:$AB$1000,27,0)</f>
        <v>#N/A</v>
      </c>
    </row>
    <row r="38" spans="1:43">
      <c r="A38" s="15" t="str">
        <f>IF(ISBLANK(필터!A35),"",필터!A35)</f>
        <v/>
      </c>
      <c r="B38" s="15" t="str">
        <f>IF(ISBLANK(필터!B35),"",필터!B35)</f>
        <v/>
      </c>
      <c r="C38" s="6" t="str">
        <f>IFERROR(IF($AP38=TRUE,VLOOKUP($B38,데이터베이스!$B:$J,6,0)/데이터베이스!$AE$2*급여업로드양식!$AQ38,VLOOKUP($B38,데이터베이스!$B:$J,6,0)),"")</f>
        <v/>
      </c>
      <c r="D38" s="25"/>
      <c r="E38" s="6" t="str">
        <f>IFERROR(IF($AP38=TRUE,VLOOKUP($B38,데이터베이스!$B:$J,7,0)/데이터베이스!$AE$2*급여업로드양식!$AQ38,VLOOKUP($B38,데이터베이스!$B:$J,7,0)),"")</f>
        <v/>
      </c>
      <c r="F38" s="6" t="str">
        <f>IFERROR(IF($AP38=TRUE,VLOOKUP($B38,데이터베이스!$B:$J,8,0)/데이터베이스!$AE$2*급여업로드양식!$AQ38,VLOOKUP($B38,데이터베이스!$B:$J,8,0)),"")</f>
        <v/>
      </c>
      <c r="G38" s="6" t="str">
        <f>IFERROR(IF($AP38=TRUE,VLOOKUP($B38,데이터베이스!$B:$J,9,0)/데이터베이스!$AE$2*급여업로드양식!$AQ38,VLOOKUP($B38,데이터베이스!$B:$J,9,0)),"")</f>
        <v/>
      </c>
      <c r="H38" s="6" t="str">
        <f>IFERROR(IF($AP38=TRUE,VLOOKUP($B38,데이터베이스!$B:$M,10,0)/데이터베이스!$AE$2*급여업로드양식!$AQ38,VLOOKUP($B38,데이터베이스!$B:$M,10,0)),"")</f>
        <v/>
      </c>
      <c r="I38" s="6" t="str">
        <f>IFERROR(IF($AP38=TRUE,VLOOKUP($B38,데이터베이스!$B:$M,11,0)/데이터베이스!$AE$2*급여업로드양식!$AQ38,VLOOKUP($B38,데이터베이스!$B:$M,11,0)),"")</f>
        <v/>
      </c>
      <c r="J38" s="6" t="str">
        <f>IFERROR(IF($AP38=TRUE,VLOOKUP($B38,데이터베이스!$B:$M,12,0)/데이터베이스!$AE$2*급여업로드양식!$AQ38,VLOOKUP($B38,데이터베이스!$B:$M,12,0)),"")</f>
        <v/>
      </c>
      <c r="K38" s="19"/>
      <c r="L38" s="20"/>
      <c r="M38" s="20"/>
      <c r="N38" s="20"/>
      <c r="O38" s="20"/>
      <c r="P38" s="20"/>
      <c r="Q38" s="20"/>
      <c r="R38" s="20"/>
      <c r="S38" s="21"/>
      <c r="T38" s="10">
        <f t="shared" si="3"/>
        <v>0</v>
      </c>
      <c r="U38" s="6" t="str">
        <f>IFERROR(VLOOKUP($B38,'4대보험'!$A:$V,3,0),"")</f>
        <v/>
      </c>
      <c r="V38" s="6" t="str">
        <f>IFERROR(VLOOKUP($B38,'4대보험'!$A:$V,7,0),"")</f>
        <v/>
      </c>
      <c r="W38" s="6" t="str">
        <f>IFERROR(VLOOKUP($B38,'4대보험'!$A:$V,13,0),"")</f>
        <v/>
      </c>
      <c r="X38" s="6" t="str">
        <f>IFERROR(VLOOKUP($B38,'4대보험'!$A:$V,19,0),"")</f>
        <v/>
      </c>
      <c r="Y38" s="6" t="str">
        <f>IFERROR(VLOOKUP($B38,'4대보험'!$A:$V,5,0)-VLOOKUP($B38,'4대보험'!$A:$V,4,0),"")</f>
        <v/>
      </c>
      <c r="Z38" s="6" t="str">
        <f>IFERROR(VLOOKUP($B38,'4대보험'!$A:$V,8,0),"")</f>
        <v/>
      </c>
      <c r="AA38" s="6" t="str">
        <f>IFERROR(VLOOKUP($B38,'4대보험'!$A:$V,10,0)+VLOOKUP($B38,'4대보험'!$A:$V,11,0),"")</f>
        <v/>
      </c>
      <c r="AB38" s="6" t="str">
        <f>IFERROR(VLOOKUP($B38,'4대보험'!$A:$V,14,0),"")</f>
        <v/>
      </c>
      <c r="AC38" s="6" t="str">
        <f>IFERROR(VLOOKUP($B38,'4대보험'!$A:$V,16,0)+VLOOKUP($B38,'4대보험'!$A:$V,17,0),"")</f>
        <v/>
      </c>
      <c r="AD38" s="6" t="str">
        <f>IFERROR(VLOOKUP($B38,'4대보험'!$A:$V,20,0),"")</f>
        <v/>
      </c>
      <c r="AG38" s="20"/>
      <c r="AH38" s="21"/>
      <c r="AL38" t="str">
        <f>IFERROR(IF(AP38=TRUE,VLOOKUP($B38,데이터베이스!$B:$N,14,0)/데이터베이스!$AE$2*급여업로드양식!AQ38,VLOOKUP($B38,데이터베이스!$B:$N,14,0)),"")</f>
        <v/>
      </c>
      <c r="AM38" s="6">
        <f t="shared" si="4"/>
        <v>0</v>
      </c>
      <c r="AN38" s="6">
        <f t="shared" si="5"/>
        <v>0</v>
      </c>
      <c r="AP38" t="e">
        <f>VLOOKUP($B38,필터!$B$1:$AB$1000,26,0)</f>
        <v>#N/A</v>
      </c>
      <c r="AQ38" t="e">
        <f>VLOOKUP(B38,필터!$B$1:$AB$1000,27,0)</f>
        <v>#N/A</v>
      </c>
    </row>
    <row r="39" spans="1:43">
      <c r="A39" s="15" t="str">
        <f>IF(ISBLANK(필터!A36),"",필터!A36)</f>
        <v/>
      </c>
      <c r="B39" s="15" t="str">
        <f>IF(ISBLANK(필터!B36),"",필터!B36)</f>
        <v/>
      </c>
      <c r="C39" s="6" t="str">
        <f>IFERROR(IF($AP39=TRUE,VLOOKUP($B39,데이터베이스!$B:$J,6,0)/데이터베이스!$AE$2*급여업로드양식!$AQ39,VLOOKUP($B39,데이터베이스!$B:$J,6,0)),"")</f>
        <v/>
      </c>
      <c r="D39" s="25"/>
      <c r="E39" s="6" t="str">
        <f>IFERROR(IF($AP39=TRUE,VLOOKUP($B39,데이터베이스!$B:$J,7,0)/데이터베이스!$AE$2*급여업로드양식!$AQ39,VLOOKUP($B39,데이터베이스!$B:$J,7,0)),"")</f>
        <v/>
      </c>
      <c r="F39" s="6" t="str">
        <f>IFERROR(IF($AP39=TRUE,VLOOKUP($B39,데이터베이스!$B:$J,8,0)/데이터베이스!$AE$2*급여업로드양식!$AQ39,VLOOKUP($B39,데이터베이스!$B:$J,8,0)),"")</f>
        <v/>
      </c>
      <c r="G39" s="6" t="str">
        <f>IFERROR(IF($AP39=TRUE,VLOOKUP($B39,데이터베이스!$B:$J,9,0)/데이터베이스!$AE$2*급여업로드양식!$AQ39,VLOOKUP($B39,데이터베이스!$B:$J,9,0)),"")</f>
        <v/>
      </c>
      <c r="H39" s="6" t="str">
        <f>IFERROR(IF($AP39=TRUE,VLOOKUP($B39,데이터베이스!$B:$M,10,0)/데이터베이스!$AE$2*급여업로드양식!$AQ39,VLOOKUP($B39,데이터베이스!$B:$M,10,0)),"")</f>
        <v/>
      </c>
      <c r="I39" s="6" t="str">
        <f>IFERROR(IF($AP39=TRUE,VLOOKUP($B39,데이터베이스!$B:$M,11,0)/데이터베이스!$AE$2*급여업로드양식!$AQ39,VLOOKUP($B39,데이터베이스!$B:$M,11,0)),"")</f>
        <v/>
      </c>
      <c r="J39" s="6" t="str">
        <f>IFERROR(IF($AP39=TRUE,VLOOKUP($B39,데이터베이스!$B:$M,12,0)/데이터베이스!$AE$2*급여업로드양식!$AQ39,VLOOKUP($B39,데이터베이스!$B:$M,12,0)),"")</f>
        <v/>
      </c>
      <c r="K39" s="19"/>
      <c r="L39" s="20"/>
      <c r="M39" s="20"/>
      <c r="N39" s="20"/>
      <c r="O39" s="20"/>
      <c r="P39" s="20"/>
      <c r="Q39" s="20"/>
      <c r="R39" s="20"/>
      <c r="S39" s="21"/>
      <c r="T39" s="10">
        <f t="shared" si="3"/>
        <v>0</v>
      </c>
      <c r="U39" s="6" t="str">
        <f>IFERROR(VLOOKUP($B39,'4대보험'!$A:$V,3,0),"")</f>
        <v/>
      </c>
      <c r="V39" s="6" t="str">
        <f>IFERROR(VLOOKUP($B39,'4대보험'!$A:$V,7,0),"")</f>
        <v/>
      </c>
      <c r="W39" s="6" t="str">
        <f>IFERROR(VLOOKUP($B39,'4대보험'!$A:$V,13,0),"")</f>
        <v/>
      </c>
      <c r="X39" s="6" t="str">
        <f>IFERROR(VLOOKUP($B39,'4대보험'!$A:$V,19,0),"")</f>
        <v/>
      </c>
      <c r="Y39" s="6" t="str">
        <f>IFERROR(VLOOKUP($B39,'4대보험'!$A:$V,5,0)-VLOOKUP($B39,'4대보험'!$A:$V,4,0),"")</f>
        <v/>
      </c>
      <c r="Z39" s="6" t="str">
        <f>IFERROR(VLOOKUP($B39,'4대보험'!$A:$V,8,0),"")</f>
        <v/>
      </c>
      <c r="AA39" s="6" t="str">
        <f>IFERROR(VLOOKUP($B39,'4대보험'!$A:$V,10,0)+VLOOKUP($B39,'4대보험'!$A:$V,11,0),"")</f>
        <v/>
      </c>
      <c r="AB39" s="6" t="str">
        <f>IFERROR(VLOOKUP($B39,'4대보험'!$A:$V,14,0),"")</f>
        <v/>
      </c>
      <c r="AC39" s="6" t="str">
        <f>IFERROR(VLOOKUP($B39,'4대보험'!$A:$V,16,0)+VLOOKUP($B39,'4대보험'!$A:$V,17,0),"")</f>
        <v/>
      </c>
      <c r="AD39" s="6" t="str">
        <f>IFERROR(VLOOKUP($B39,'4대보험'!$A:$V,20,0),"")</f>
        <v/>
      </c>
      <c r="AG39" s="20"/>
      <c r="AH39" s="21"/>
      <c r="AL39" t="str">
        <f>IFERROR(IF(AP39=TRUE,VLOOKUP($B39,데이터베이스!$B:$N,14,0)/데이터베이스!$AE$2*급여업로드양식!AQ39,VLOOKUP($B39,데이터베이스!$B:$N,14,0)),"")</f>
        <v/>
      </c>
      <c r="AM39" s="6">
        <f t="shared" si="4"/>
        <v>0</v>
      </c>
      <c r="AN39" s="6">
        <f t="shared" si="5"/>
        <v>0</v>
      </c>
      <c r="AP39" t="e">
        <f>VLOOKUP($B39,필터!$B$1:$AB$1000,26,0)</f>
        <v>#N/A</v>
      </c>
      <c r="AQ39" t="e">
        <f>VLOOKUP(B39,필터!$B$1:$AB$1000,27,0)</f>
        <v>#N/A</v>
      </c>
    </row>
    <row r="40" spans="1:43">
      <c r="A40" s="15" t="str">
        <f>IF(ISBLANK(필터!A37),"",필터!A37)</f>
        <v/>
      </c>
      <c r="B40" s="15" t="str">
        <f>IF(ISBLANK(필터!B37),"",필터!B37)</f>
        <v/>
      </c>
      <c r="C40" s="6" t="str">
        <f>IFERROR(IF($AP40=TRUE,VLOOKUP($B40,데이터베이스!$B:$J,6,0)/데이터베이스!$AE$2*급여업로드양식!$AQ40,VLOOKUP($B40,데이터베이스!$B:$J,6,0)),"")</f>
        <v/>
      </c>
      <c r="D40" s="25"/>
      <c r="E40" s="6" t="str">
        <f>IFERROR(IF($AP40=TRUE,VLOOKUP($B40,데이터베이스!$B:$J,7,0)/데이터베이스!$AE$2*급여업로드양식!$AQ40,VLOOKUP($B40,데이터베이스!$B:$J,7,0)),"")</f>
        <v/>
      </c>
      <c r="F40" s="6" t="str">
        <f>IFERROR(IF($AP40=TRUE,VLOOKUP($B40,데이터베이스!$B:$J,8,0)/데이터베이스!$AE$2*급여업로드양식!$AQ40,VLOOKUP($B40,데이터베이스!$B:$J,8,0)),"")</f>
        <v/>
      </c>
      <c r="G40" s="6" t="str">
        <f>IFERROR(IF($AP40=TRUE,VLOOKUP($B40,데이터베이스!$B:$J,9,0)/데이터베이스!$AE$2*급여업로드양식!$AQ40,VLOOKUP($B40,데이터베이스!$B:$J,9,0)),"")</f>
        <v/>
      </c>
      <c r="H40" s="6" t="str">
        <f>IFERROR(IF($AP40=TRUE,VLOOKUP($B40,데이터베이스!$B:$M,10,0)/데이터베이스!$AE$2*급여업로드양식!$AQ40,VLOOKUP($B40,데이터베이스!$B:$M,10,0)),"")</f>
        <v/>
      </c>
      <c r="I40" s="6" t="str">
        <f>IFERROR(IF($AP40=TRUE,VLOOKUP($B40,데이터베이스!$B:$M,11,0)/데이터베이스!$AE$2*급여업로드양식!$AQ40,VLOOKUP($B40,데이터베이스!$B:$M,11,0)),"")</f>
        <v/>
      </c>
      <c r="J40" s="6" t="str">
        <f>IFERROR(IF($AP40=TRUE,VLOOKUP($B40,데이터베이스!$B:$M,12,0)/데이터베이스!$AE$2*급여업로드양식!$AQ40,VLOOKUP($B40,데이터베이스!$B:$M,12,0)),"")</f>
        <v/>
      </c>
      <c r="K40" s="19"/>
      <c r="L40" s="20"/>
      <c r="M40" s="20"/>
      <c r="N40" s="20"/>
      <c r="O40" s="20"/>
      <c r="P40" s="20"/>
      <c r="Q40" s="20"/>
      <c r="R40" s="20"/>
      <c r="S40" s="21"/>
      <c r="T40" s="10">
        <f t="shared" si="3"/>
        <v>0</v>
      </c>
      <c r="U40" s="6" t="str">
        <f>IFERROR(VLOOKUP($B40,'4대보험'!$A:$V,3,0),"")</f>
        <v/>
      </c>
      <c r="V40" s="6" t="str">
        <f>IFERROR(VLOOKUP($B40,'4대보험'!$A:$V,7,0),"")</f>
        <v/>
      </c>
      <c r="W40" s="6" t="str">
        <f>IFERROR(VLOOKUP($B40,'4대보험'!$A:$V,13,0),"")</f>
        <v/>
      </c>
      <c r="X40" s="6" t="str">
        <f>IFERROR(VLOOKUP($B40,'4대보험'!$A:$V,19,0),"")</f>
        <v/>
      </c>
      <c r="Y40" s="6" t="str">
        <f>IFERROR(VLOOKUP($B40,'4대보험'!$A:$V,5,0)-VLOOKUP($B40,'4대보험'!$A:$V,4,0),"")</f>
        <v/>
      </c>
      <c r="Z40" s="6" t="str">
        <f>IFERROR(VLOOKUP($B40,'4대보험'!$A:$V,8,0),"")</f>
        <v/>
      </c>
      <c r="AA40" s="6" t="str">
        <f>IFERROR(VLOOKUP($B40,'4대보험'!$A:$V,10,0)+VLOOKUP($B40,'4대보험'!$A:$V,11,0),"")</f>
        <v/>
      </c>
      <c r="AB40" s="6" t="str">
        <f>IFERROR(VLOOKUP($B40,'4대보험'!$A:$V,14,0),"")</f>
        <v/>
      </c>
      <c r="AC40" s="6" t="str">
        <f>IFERROR(VLOOKUP($B40,'4대보험'!$A:$V,16,0)+VLOOKUP($B40,'4대보험'!$A:$V,17,0),"")</f>
        <v/>
      </c>
      <c r="AD40" s="6" t="str">
        <f>IFERROR(VLOOKUP($B40,'4대보험'!$A:$V,20,0),"")</f>
        <v/>
      </c>
      <c r="AG40" s="20"/>
      <c r="AH40" s="21"/>
      <c r="AL40" t="str">
        <f>IFERROR(IF(AP40=TRUE,VLOOKUP($B40,데이터베이스!$B:$N,14,0)/데이터베이스!$AE$2*급여업로드양식!AQ40,VLOOKUP($B40,데이터베이스!$B:$N,14,0)),"")</f>
        <v/>
      </c>
      <c r="AM40" s="6">
        <f t="shared" si="4"/>
        <v>0</v>
      </c>
      <c r="AN40" s="6">
        <f t="shared" si="5"/>
        <v>0</v>
      </c>
      <c r="AP40" t="e">
        <f>VLOOKUP($B40,필터!$B$1:$AB$1000,26,0)</f>
        <v>#N/A</v>
      </c>
      <c r="AQ40" t="e">
        <f>VLOOKUP(B40,필터!$B$1:$AB$1000,27,0)</f>
        <v>#N/A</v>
      </c>
    </row>
    <row r="41" spans="1:43">
      <c r="A41" s="15" t="str">
        <f>IF(ISBLANK(필터!A38),"",필터!A38)</f>
        <v/>
      </c>
      <c r="B41" s="15" t="str">
        <f>IF(ISBLANK(필터!B38),"",필터!B38)</f>
        <v/>
      </c>
      <c r="C41" s="6" t="str">
        <f>IFERROR(IF($AP41=TRUE,VLOOKUP($B41,데이터베이스!$B:$J,6,0)/데이터베이스!$AE$2*급여업로드양식!$AQ41,VLOOKUP($B41,데이터베이스!$B:$J,6,0)),"")</f>
        <v/>
      </c>
      <c r="D41" s="25"/>
      <c r="E41" s="6" t="str">
        <f>IFERROR(IF($AP41=TRUE,VLOOKUP($B41,데이터베이스!$B:$J,7,0)/데이터베이스!$AE$2*급여업로드양식!$AQ41,VLOOKUP($B41,데이터베이스!$B:$J,7,0)),"")</f>
        <v/>
      </c>
      <c r="F41" s="6" t="str">
        <f>IFERROR(IF($AP41=TRUE,VLOOKUP($B41,데이터베이스!$B:$J,8,0)/데이터베이스!$AE$2*급여업로드양식!$AQ41,VLOOKUP($B41,데이터베이스!$B:$J,8,0)),"")</f>
        <v/>
      </c>
      <c r="G41" s="6" t="str">
        <f>IFERROR(IF($AP41=TRUE,VLOOKUP($B41,데이터베이스!$B:$J,9,0)/데이터베이스!$AE$2*급여업로드양식!$AQ41,VLOOKUP($B41,데이터베이스!$B:$J,9,0)),"")</f>
        <v/>
      </c>
      <c r="H41" s="6" t="str">
        <f>IFERROR(IF($AP41=TRUE,VLOOKUP($B41,데이터베이스!$B:$M,10,0)/데이터베이스!$AE$2*급여업로드양식!$AQ41,VLOOKUP($B41,데이터베이스!$B:$M,10,0)),"")</f>
        <v/>
      </c>
      <c r="I41" s="6" t="str">
        <f>IFERROR(IF($AP41=TRUE,VLOOKUP($B41,데이터베이스!$B:$M,11,0)/데이터베이스!$AE$2*급여업로드양식!$AQ41,VLOOKUP($B41,데이터베이스!$B:$M,11,0)),"")</f>
        <v/>
      </c>
      <c r="J41" s="6" t="str">
        <f>IFERROR(IF($AP41=TRUE,VLOOKUP($B41,데이터베이스!$B:$M,12,0)/데이터베이스!$AE$2*급여업로드양식!$AQ41,VLOOKUP($B41,데이터베이스!$B:$M,12,0)),"")</f>
        <v/>
      </c>
      <c r="K41" s="19"/>
      <c r="L41" s="20"/>
      <c r="M41" s="20"/>
      <c r="N41" s="20"/>
      <c r="O41" s="20"/>
      <c r="P41" s="20"/>
      <c r="Q41" s="20"/>
      <c r="R41" s="20"/>
      <c r="S41" s="21"/>
      <c r="T41" s="10">
        <f t="shared" si="3"/>
        <v>0</v>
      </c>
      <c r="U41" s="6" t="str">
        <f>IFERROR(VLOOKUP($B41,'4대보험'!$A:$V,3,0),"")</f>
        <v/>
      </c>
      <c r="V41" s="6" t="str">
        <f>IFERROR(VLOOKUP($B41,'4대보험'!$A:$V,7,0),"")</f>
        <v/>
      </c>
      <c r="W41" s="6" t="str">
        <f>IFERROR(VLOOKUP($B41,'4대보험'!$A:$V,13,0),"")</f>
        <v/>
      </c>
      <c r="X41" s="6" t="str">
        <f>IFERROR(VLOOKUP($B41,'4대보험'!$A:$V,19,0),"")</f>
        <v/>
      </c>
      <c r="Y41" s="6" t="str">
        <f>IFERROR(VLOOKUP($B41,'4대보험'!$A:$V,5,0)-VLOOKUP($B41,'4대보험'!$A:$V,4,0),"")</f>
        <v/>
      </c>
      <c r="Z41" s="6" t="str">
        <f>IFERROR(VLOOKUP($B41,'4대보험'!$A:$V,8,0),"")</f>
        <v/>
      </c>
      <c r="AA41" s="6" t="str">
        <f>IFERROR(VLOOKUP($B41,'4대보험'!$A:$V,10,0)+VLOOKUP($B41,'4대보험'!$A:$V,11,0),"")</f>
        <v/>
      </c>
      <c r="AB41" s="6" t="str">
        <f>IFERROR(VLOOKUP($B41,'4대보험'!$A:$V,14,0),"")</f>
        <v/>
      </c>
      <c r="AC41" s="6" t="str">
        <f>IFERROR(VLOOKUP($B41,'4대보험'!$A:$V,16,0)+VLOOKUP($B41,'4대보험'!$A:$V,17,0),"")</f>
        <v/>
      </c>
      <c r="AD41" s="6" t="str">
        <f>IFERROR(VLOOKUP($B41,'4대보험'!$A:$V,20,0),"")</f>
        <v/>
      </c>
      <c r="AG41" s="20"/>
      <c r="AH41" s="21"/>
      <c r="AL41" t="str">
        <f>IFERROR(IF(AP41=TRUE,VLOOKUP($B41,데이터베이스!$B:$N,14,0)/데이터베이스!$AE$2*급여업로드양식!AQ41,VLOOKUP($B41,데이터베이스!$B:$N,14,0)),"")</f>
        <v/>
      </c>
      <c r="AM41" s="6">
        <f t="shared" si="4"/>
        <v>0</v>
      </c>
      <c r="AN41" s="6">
        <f t="shared" si="5"/>
        <v>0</v>
      </c>
      <c r="AP41" t="e">
        <f>VLOOKUP($B41,필터!$B$1:$AB$1000,26,0)</f>
        <v>#N/A</v>
      </c>
      <c r="AQ41" t="e">
        <f>VLOOKUP(B41,필터!$B$1:$AB$1000,27,0)</f>
        <v>#N/A</v>
      </c>
    </row>
    <row r="42" spans="1:43">
      <c r="A42" s="15" t="str">
        <f>IF(ISBLANK(필터!A39),"",필터!A39)</f>
        <v/>
      </c>
      <c r="B42" s="15" t="str">
        <f>IF(ISBLANK(필터!B39),"",필터!B39)</f>
        <v/>
      </c>
      <c r="C42" s="6" t="str">
        <f>IFERROR(IF($AP42=TRUE,VLOOKUP($B42,데이터베이스!$B:$J,6,0)/데이터베이스!$AE$2*급여업로드양식!$AQ42,VLOOKUP($B42,데이터베이스!$B:$J,6,0)),"")</f>
        <v/>
      </c>
      <c r="D42" s="25"/>
      <c r="E42" s="6" t="str">
        <f>IFERROR(IF($AP42=TRUE,VLOOKUP($B42,데이터베이스!$B:$J,7,0)/데이터베이스!$AE$2*급여업로드양식!$AQ42,VLOOKUP($B42,데이터베이스!$B:$J,7,0)),"")</f>
        <v/>
      </c>
      <c r="F42" s="6" t="str">
        <f>IFERROR(IF($AP42=TRUE,VLOOKUP($B42,데이터베이스!$B:$J,8,0)/데이터베이스!$AE$2*급여업로드양식!$AQ42,VLOOKUP($B42,데이터베이스!$B:$J,8,0)),"")</f>
        <v/>
      </c>
      <c r="G42" s="6" t="str">
        <f>IFERROR(IF($AP42=TRUE,VLOOKUP($B42,데이터베이스!$B:$J,9,0)/데이터베이스!$AE$2*급여업로드양식!$AQ42,VLOOKUP($B42,데이터베이스!$B:$J,9,0)),"")</f>
        <v/>
      </c>
      <c r="H42" s="6" t="str">
        <f>IFERROR(IF($AP42=TRUE,VLOOKUP($B42,데이터베이스!$B:$M,10,0)/데이터베이스!$AE$2*급여업로드양식!$AQ42,VLOOKUP($B42,데이터베이스!$B:$M,10,0)),"")</f>
        <v/>
      </c>
      <c r="I42" s="6" t="str">
        <f>IFERROR(IF($AP42=TRUE,VLOOKUP($B42,데이터베이스!$B:$M,11,0)/데이터베이스!$AE$2*급여업로드양식!$AQ42,VLOOKUP($B42,데이터베이스!$B:$M,11,0)),"")</f>
        <v/>
      </c>
      <c r="J42" s="6" t="str">
        <f>IFERROR(IF($AP42=TRUE,VLOOKUP($B42,데이터베이스!$B:$M,12,0)/데이터베이스!$AE$2*급여업로드양식!$AQ42,VLOOKUP($B42,데이터베이스!$B:$M,12,0)),"")</f>
        <v/>
      </c>
      <c r="K42" s="19"/>
      <c r="L42" s="20"/>
      <c r="M42" s="20"/>
      <c r="N42" s="20"/>
      <c r="O42" s="20"/>
      <c r="P42" s="20"/>
      <c r="Q42" s="20"/>
      <c r="R42" s="20"/>
      <c r="S42" s="21"/>
      <c r="T42" s="10">
        <f t="shared" si="3"/>
        <v>0</v>
      </c>
      <c r="U42" s="6" t="str">
        <f>IFERROR(VLOOKUP($B42,'4대보험'!$A:$V,3,0),"")</f>
        <v/>
      </c>
      <c r="V42" s="6" t="str">
        <f>IFERROR(VLOOKUP($B42,'4대보험'!$A:$V,7,0),"")</f>
        <v/>
      </c>
      <c r="W42" s="6" t="str">
        <f>IFERROR(VLOOKUP($B42,'4대보험'!$A:$V,13,0),"")</f>
        <v/>
      </c>
      <c r="X42" s="6" t="str">
        <f>IFERROR(VLOOKUP($B42,'4대보험'!$A:$V,19,0),"")</f>
        <v/>
      </c>
      <c r="Y42" s="6" t="str">
        <f>IFERROR(VLOOKUP($B42,'4대보험'!$A:$V,5,0)-VLOOKUP($B42,'4대보험'!$A:$V,4,0),"")</f>
        <v/>
      </c>
      <c r="Z42" s="6" t="str">
        <f>IFERROR(VLOOKUP($B42,'4대보험'!$A:$V,8,0),"")</f>
        <v/>
      </c>
      <c r="AA42" s="6" t="str">
        <f>IFERROR(VLOOKUP($B42,'4대보험'!$A:$V,10,0)+VLOOKUP($B42,'4대보험'!$A:$V,11,0),"")</f>
        <v/>
      </c>
      <c r="AB42" s="6" t="str">
        <f>IFERROR(VLOOKUP($B42,'4대보험'!$A:$V,14,0),"")</f>
        <v/>
      </c>
      <c r="AC42" s="6" t="str">
        <f>IFERROR(VLOOKUP($B42,'4대보험'!$A:$V,16,0)+VLOOKUP($B42,'4대보험'!$A:$V,17,0),"")</f>
        <v/>
      </c>
      <c r="AD42" s="6" t="str">
        <f>IFERROR(VLOOKUP($B42,'4대보험'!$A:$V,20,0),"")</f>
        <v/>
      </c>
      <c r="AG42" s="20"/>
      <c r="AH42" s="21"/>
      <c r="AL42" t="str">
        <f>IFERROR(IF(AP42=TRUE,VLOOKUP($B42,데이터베이스!$B:$N,14,0)/데이터베이스!$AE$2*급여업로드양식!AQ42,VLOOKUP($B42,데이터베이스!$B:$N,14,0)),"")</f>
        <v/>
      </c>
      <c r="AM42" s="6">
        <f t="shared" si="4"/>
        <v>0</v>
      </c>
      <c r="AN42" s="6">
        <f t="shared" si="5"/>
        <v>0</v>
      </c>
      <c r="AP42" t="e">
        <f>VLOOKUP($B42,필터!$B$1:$AB$1000,26,0)</f>
        <v>#N/A</v>
      </c>
      <c r="AQ42" t="e">
        <f>VLOOKUP(B42,필터!$B$1:$AB$1000,27,0)</f>
        <v>#N/A</v>
      </c>
    </row>
    <row r="43" spans="1:43">
      <c r="A43" s="15" t="str">
        <f>IF(ISBLANK(필터!A40),"",필터!A40)</f>
        <v/>
      </c>
      <c r="B43" s="15" t="str">
        <f>IF(ISBLANK(필터!B40),"",필터!B40)</f>
        <v/>
      </c>
      <c r="C43" s="6" t="str">
        <f>IFERROR(IF($AP43=TRUE,VLOOKUP($B43,데이터베이스!$B:$J,6,0)/데이터베이스!$AE$2*급여업로드양식!$AQ43,VLOOKUP($B43,데이터베이스!$B:$J,6,0)),"")</f>
        <v/>
      </c>
      <c r="D43" s="25"/>
      <c r="E43" s="6" t="str">
        <f>IFERROR(IF($AP43=TRUE,VLOOKUP($B43,데이터베이스!$B:$J,7,0)/데이터베이스!$AE$2*급여업로드양식!$AQ43,VLOOKUP($B43,데이터베이스!$B:$J,7,0)),"")</f>
        <v/>
      </c>
      <c r="F43" s="6" t="str">
        <f>IFERROR(IF($AP43=TRUE,VLOOKUP($B43,데이터베이스!$B:$J,8,0)/데이터베이스!$AE$2*급여업로드양식!$AQ43,VLOOKUP($B43,데이터베이스!$B:$J,8,0)),"")</f>
        <v/>
      </c>
      <c r="G43" s="6" t="str">
        <f>IFERROR(IF($AP43=TRUE,VLOOKUP($B43,데이터베이스!$B:$J,9,0)/데이터베이스!$AE$2*급여업로드양식!$AQ43,VLOOKUP($B43,데이터베이스!$B:$J,9,0)),"")</f>
        <v/>
      </c>
      <c r="H43" s="6" t="str">
        <f>IFERROR(IF($AP43=TRUE,VLOOKUP($B43,데이터베이스!$B:$M,10,0)/데이터베이스!$AE$2*급여업로드양식!$AQ43,VLOOKUP($B43,데이터베이스!$B:$M,10,0)),"")</f>
        <v/>
      </c>
      <c r="I43" s="6" t="str">
        <f>IFERROR(IF($AP43=TRUE,VLOOKUP($B43,데이터베이스!$B:$M,11,0)/데이터베이스!$AE$2*급여업로드양식!$AQ43,VLOOKUP($B43,데이터베이스!$B:$M,11,0)),"")</f>
        <v/>
      </c>
      <c r="J43" s="6" t="str">
        <f>IFERROR(IF($AP43=TRUE,VLOOKUP($B43,데이터베이스!$B:$M,12,0)/데이터베이스!$AE$2*급여업로드양식!$AQ43,VLOOKUP($B43,데이터베이스!$B:$M,12,0)),"")</f>
        <v/>
      </c>
      <c r="K43" s="19"/>
      <c r="L43" s="20"/>
      <c r="M43" s="20"/>
      <c r="N43" s="20"/>
      <c r="O43" s="20"/>
      <c r="P43" s="20"/>
      <c r="Q43" s="20"/>
      <c r="R43" s="20"/>
      <c r="S43" s="21"/>
      <c r="T43" s="10">
        <f t="shared" si="3"/>
        <v>0</v>
      </c>
      <c r="U43" s="6" t="str">
        <f>IFERROR(VLOOKUP($B43,'4대보험'!$A:$V,3,0),"")</f>
        <v/>
      </c>
      <c r="V43" s="6" t="str">
        <f>IFERROR(VLOOKUP($B43,'4대보험'!$A:$V,7,0),"")</f>
        <v/>
      </c>
      <c r="W43" s="6" t="str">
        <f>IFERROR(VLOOKUP($B43,'4대보험'!$A:$V,13,0),"")</f>
        <v/>
      </c>
      <c r="X43" s="6" t="str">
        <f>IFERROR(VLOOKUP($B43,'4대보험'!$A:$V,19,0),"")</f>
        <v/>
      </c>
      <c r="Y43" s="6" t="str">
        <f>IFERROR(VLOOKUP($B43,'4대보험'!$A:$V,5,0)-VLOOKUP($B43,'4대보험'!$A:$V,4,0),"")</f>
        <v/>
      </c>
      <c r="Z43" s="6" t="str">
        <f>IFERROR(VLOOKUP($B43,'4대보험'!$A:$V,8,0),"")</f>
        <v/>
      </c>
      <c r="AA43" s="6" t="str">
        <f>IFERROR(VLOOKUP($B43,'4대보험'!$A:$V,10,0)+VLOOKUP($B43,'4대보험'!$A:$V,11,0),"")</f>
        <v/>
      </c>
      <c r="AB43" s="6" t="str">
        <f>IFERROR(VLOOKUP($B43,'4대보험'!$A:$V,14,0),"")</f>
        <v/>
      </c>
      <c r="AC43" s="6" t="str">
        <f>IFERROR(VLOOKUP($B43,'4대보험'!$A:$V,16,0)+VLOOKUP($B43,'4대보험'!$A:$V,17,0),"")</f>
        <v/>
      </c>
      <c r="AD43" s="6" t="str">
        <f>IFERROR(VLOOKUP($B43,'4대보험'!$A:$V,20,0),"")</f>
        <v/>
      </c>
      <c r="AG43" s="20"/>
      <c r="AH43" s="21"/>
      <c r="AL43" t="str">
        <f>IFERROR(IF(AP43=TRUE,VLOOKUP($B43,데이터베이스!$B:$N,14,0)/데이터베이스!$AE$2*급여업로드양식!AQ43,VLOOKUP($B43,데이터베이스!$B:$N,14,0)),"")</f>
        <v/>
      </c>
      <c r="AM43" s="6">
        <f t="shared" si="4"/>
        <v>0</v>
      </c>
      <c r="AN43" s="6">
        <f t="shared" si="5"/>
        <v>0</v>
      </c>
      <c r="AP43" t="e">
        <f>VLOOKUP($B43,필터!$B$1:$AB$1000,26,0)</f>
        <v>#N/A</v>
      </c>
      <c r="AQ43" t="e">
        <f>VLOOKUP(B43,필터!$B$1:$AB$1000,27,0)</f>
        <v>#N/A</v>
      </c>
    </row>
    <row r="44" spans="1:43">
      <c r="A44" s="15" t="str">
        <f>IF(ISBLANK(필터!A41),"",필터!A41)</f>
        <v/>
      </c>
      <c r="B44" s="15" t="str">
        <f>IF(ISBLANK(필터!B41),"",필터!B41)</f>
        <v/>
      </c>
      <c r="C44" s="6" t="str">
        <f>IFERROR(IF($AP44=TRUE,VLOOKUP($B44,데이터베이스!$B:$J,6,0)/데이터베이스!$AE$2*급여업로드양식!$AQ44,VLOOKUP($B44,데이터베이스!$B:$J,6,0)),"")</f>
        <v/>
      </c>
      <c r="D44" s="25"/>
      <c r="E44" s="6" t="str">
        <f>IFERROR(IF($AP44=TRUE,VLOOKUP($B44,데이터베이스!$B:$J,7,0)/데이터베이스!$AE$2*급여업로드양식!$AQ44,VLOOKUP($B44,데이터베이스!$B:$J,7,0)),"")</f>
        <v/>
      </c>
      <c r="F44" s="6" t="str">
        <f>IFERROR(IF($AP44=TRUE,VLOOKUP($B44,데이터베이스!$B:$J,8,0)/데이터베이스!$AE$2*급여업로드양식!$AQ44,VLOOKUP($B44,데이터베이스!$B:$J,8,0)),"")</f>
        <v/>
      </c>
      <c r="G44" s="6" t="str">
        <f>IFERROR(IF($AP44=TRUE,VLOOKUP($B44,데이터베이스!$B:$J,9,0)/데이터베이스!$AE$2*급여업로드양식!$AQ44,VLOOKUP($B44,데이터베이스!$B:$J,9,0)),"")</f>
        <v/>
      </c>
      <c r="H44" s="6" t="str">
        <f>IFERROR(IF($AP44=TRUE,VLOOKUP($B44,데이터베이스!$B:$M,10,0)/데이터베이스!$AE$2*급여업로드양식!$AQ44,VLOOKUP($B44,데이터베이스!$B:$M,10,0)),"")</f>
        <v/>
      </c>
      <c r="I44" s="6" t="str">
        <f>IFERROR(IF($AP44=TRUE,VLOOKUP($B44,데이터베이스!$B:$M,11,0)/데이터베이스!$AE$2*급여업로드양식!$AQ44,VLOOKUP($B44,데이터베이스!$B:$M,11,0)),"")</f>
        <v/>
      </c>
      <c r="J44" s="6" t="str">
        <f>IFERROR(IF($AP44=TRUE,VLOOKUP($B44,데이터베이스!$B:$M,12,0)/데이터베이스!$AE$2*급여업로드양식!$AQ44,VLOOKUP($B44,데이터베이스!$B:$M,12,0)),"")</f>
        <v/>
      </c>
      <c r="K44" s="19"/>
      <c r="L44" s="20"/>
      <c r="M44" s="20"/>
      <c r="N44" s="20"/>
      <c r="O44" s="20"/>
      <c r="P44" s="20"/>
      <c r="Q44" s="20"/>
      <c r="R44" s="20"/>
      <c r="S44" s="21"/>
      <c r="T44" s="10">
        <f t="shared" si="3"/>
        <v>0</v>
      </c>
      <c r="U44" s="6" t="str">
        <f>IFERROR(VLOOKUP($B44,'4대보험'!$A:$V,3,0),"")</f>
        <v/>
      </c>
      <c r="V44" s="6" t="str">
        <f>IFERROR(VLOOKUP($B44,'4대보험'!$A:$V,7,0),"")</f>
        <v/>
      </c>
      <c r="W44" s="6" t="str">
        <f>IFERROR(VLOOKUP($B44,'4대보험'!$A:$V,13,0),"")</f>
        <v/>
      </c>
      <c r="X44" s="6" t="str">
        <f>IFERROR(VLOOKUP($B44,'4대보험'!$A:$V,19,0),"")</f>
        <v/>
      </c>
      <c r="Y44" s="6" t="str">
        <f>IFERROR(VLOOKUP($B44,'4대보험'!$A:$V,5,0)-VLOOKUP($B44,'4대보험'!$A:$V,4,0),"")</f>
        <v/>
      </c>
      <c r="Z44" s="6" t="str">
        <f>IFERROR(VLOOKUP($B44,'4대보험'!$A:$V,8,0),"")</f>
        <v/>
      </c>
      <c r="AA44" s="6" t="str">
        <f>IFERROR(VLOOKUP($B44,'4대보험'!$A:$V,10,0)+VLOOKUP($B44,'4대보험'!$A:$V,11,0),"")</f>
        <v/>
      </c>
      <c r="AB44" s="6" t="str">
        <f>IFERROR(VLOOKUP($B44,'4대보험'!$A:$V,14,0),"")</f>
        <v/>
      </c>
      <c r="AC44" s="6" t="str">
        <f>IFERROR(VLOOKUP($B44,'4대보험'!$A:$V,16,0)+VLOOKUP($B44,'4대보험'!$A:$V,17,0),"")</f>
        <v/>
      </c>
      <c r="AD44" s="6" t="str">
        <f>IFERROR(VLOOKUP($B44,'4대보험'!$A:$V,20,0),"")</f>
        <v/>
      </c>
      <c r="AG44" s="20"/>
      <c r="AH44" s="21"/>
      <c r="AL44" t="str">
        <f>IFERROR(IF(AP44=TRUE,VLOOKUP($B44,데이터베이스!$B:$N,14,0)/데이터베이스!$AE$2*급여업로드양식!AQ44,VLOOKUP($B44,데이터베이스!$B:$N,14,0)),"")</f>
        <v/>
      </c>
      <c r="AM44" s="6">
        <f t="shared" si="4"/>
        <v>0</v>
      </c>
      <c r="AN44" s="6">
        <f t="shared" si="5"/>
        <v>0</v>
      </c>
      <c r="AP44" t="e">
        <f>VLOOKUP($B44,필터!$B$1:$AB$1000,26,0)</f>
        <v>#N/A</v>
      </c>
      <c r="AQ44" t="e">
        <f>VLOOKUP(B44,필터!$B$1:$AB$1000,27,0)</f>
        <v>#N/A</v>
      </c>
    </row>
    <row r="45" spans="1:43">
      <c r="A45" s="15" t="str">
        <f>IF(ISBLANK(필터!A42),"",필터!A42)</f>
        <v/>
      </c>
      <c r="B45" s="15" t="str">
        <f>IF(ISBLANK(필터!B42),"",필터!B42)</f>
        <v/>
      </c>
      <c r="C45" s="6" t="str">
        <f>IFERROR(IF($AP45=TRUE,VLOOKUP($B45,데이터베이스!$B:$J,6,0)/데이터베이스!$AE$2*급여업로드양식!$AQ45,VLOOKUP($B45,데이터베이스!$B:$J,6,0)),"")</f>
        <v/>
      </c>
      <c r="D45" s="25"/>
      <c r="E45" s="6" t="str">
        <f>IFERROR(IF($AP45=TRUE,VLOOKUP($B45,데이터베이스!$B:$J,7,0)/데이터베이스!$AE$2*급여업로드양식!$AQ45,VLOOKUP($B45,데이터베이스!$B:$J,7,0)),"")</f>
        <v/>
      </c>
      <c r="F45" s="6" t="str">
        <f>IFERROR(IF($AP45=TRUE,VLOOKUP($B45,데이터베이스!$B:$J,8,0)/데이터베이스!$AE$2*급여업로드양식!$AQ45,VLOOKUP($B45,데이터베이스!$B:$J,8,0)),"")</f>
        <v/>
      </c>
      <c r="G45" s="6" t="str">
        <f>IFERROR(IF($AP45=TRUE,VLOOKUP($B45,데이터베이스!$B:$J,9,0)/데이터베이스!$AE$2*급여업로드양식!$AQ45,VLOOKUP($B45,데이터베이스!$B:$J,9,0)),"")</f>
        <v/>
      </c>
      <c r="H45" s="6" t="str">
        <f>IFERROR(IF($AP45=TRUE,VLOOKUP($B45,데이터베이스!$B:$M,10,0)/데이터베이스!$AE$2*급여업로드양식!$AQ45,VLOOKUP($B45,데이터베이스!$B:$M,10,0)),"")</f>
        <v/>
      </c>
      <c r="I45" s="6" t="str">
        <f>IFERROR(IF($AP45=TRUE,VLOOKUP($B45,데이터베이스!$B:$M,11,0)/데이터베이스!$AE$2*급여업로드양식!$AQ45,VLOOKUP($B45,데이터베이스!$B:$M,11,0)),"")</f>
        <v/>
      </c>
      <c r="J45" s="6" t="str">
        <f>IFERROR(IF($AP45=TRUE,VLOOKUP($B45,데이터베이스!$B:$M,12,0)/데이터베이스!$AE$2*급여업로드양식!$AQ45,VLOOKUP($B45,데이터베이스!$B:$M,12,0)),"")</f>
        <v/>
      </c>
      <c r="K45" s="19"/>
      <c r="L45" s="20"/>
      <c r="M45" s="20"/>
      <c r="N45" s="20"/>
      <c r="O45" s="20"/>
      <c r="P45" s="20"/>
      <c r="Q45" s="20"/>
      <c r="R45" s="20"/>
      <c r="S45" s="21"/>
      <c r="T45" s="10">
        <f t="shared" si="3"/>
        <v>0</v>
      </c>
      <c r="U45" s="6" t="str">
        <f>IFERROR(VLOOKUP($B45,'4대보험'!$A:$V,3,0),"")</f>
        <v/>
      </c>
      <c r="V45" s="6" t="str">
        <f>IFERROR(VLOOKUP($B45,'4대보험'!$A:$V,7,0),"")</f>
        <v/>
      </c>
      <c r="W45" s="6" t="str">
        <f>IFERROR(VLOOKUP($B45,'4대보험'!$A:$V,13,0),"")</f>
        <v/>
      </c>
      <c r="X45" s="6" t="str">
        <f>IFERROR(VLOOKUP($B45,'4대보험'!$A:$V,19,0),"")</f>
        <v/>
      </c>
      <c r="Y45" s="6" t="str">
        <f>IFERROR(VLOOKUP($B45,'4대보험'!$A:$V,5,0)-VLOOKUP($B45,'4대보험'!$A:$V,4,0),"")</f>
        <v/>
      </c>
      <c r="Z45" s="6" t="str">
        <f>IFERROR(VLOOKUP($B45,'4대보험'!$A:$V,8,0),"")</f>
        <v/>
      </c>
      <c r="AA45" s="6" t="str">
        <f>IFERROR(VLOOKUP($B45,'4대보험'!$A:$V,10,0)+VLOOKUP($B45,'4대보험'!$A:$V,11,0),"")</f>
        <v/>
      </c>
      <c r="AB45" s="6" t="str">
        <f>IFERROR(VLOOKUP($B45,'4대보험'!$A:$V,14,0),"")</f>
        <v/>
      </c>
      <c r="AC45" s="6" t="str">
        <f>IFERROR(VLOOKUP($B45,'4대보험'!$A:$V,16,0)+VLOOKUP($B45,'4대보험'!$A:$V,17,0),"")</f>
        <v/>
      </c>
      <c r="AD45" s="6" t="str">
        <f>IFERROR(VLOOKUP($B45,'4대보험'!$A:$V,20,0),"")</f>
        <v/>
      </c>
      <c r="AG45" s="20"/>
      <c r="AH45" s="21"/>
      <c r="AL45" t="str">
        <f>IFERROR(IF(AP45=TRUE,VLOOKUP($B45,데이터베이스!$B:$N,14,0)/데이터베이스!$AE$2*급여업로드양식!AQ45,VLOOKUP($B45,데이터베이스!$B:$N,14,0)),"")</f>
        <v/>
      </c>
      <c r="AM45" s="6">
        <f t="shared" si="4"/>
        <v>0</v>
      </c>
      <c r="AN45" s="6">
        <f t="shared" si="5"/>
        <v>0</v>
      </c>
      <c r="AP45" t="e">
        <f>VLOOKUP($B45,필터!$B$1:$AB$1000,26,0)</f>
        <v>#N/A</v>
      </c>
      <c r="AQ45" t="e">
        <f>VLOOKUP(B45,필터!$B$1:$AB$1000,27,0)</f>
        <v>#N/A</v>
      </c>
    </row>
    <row r="46" spans="1:43">
      <c r="A46" s="15" t="str">
        <f>IF(ISBLANK(필터!A43),"",필터!A43)</f>
        <v/>
      </c>
      <c r="B46" s="15" t="str">
        <f>IF(ISBLANK(필터!B43),"",필터!B43)</f>
        <v/>
      </c>
      <c r="C46" s="6" t="str">
        <f>IFERROR(IF($AP46=TRUE,VLOOKUP($B46,데이터베이스!$B:$J,6,0)/데이터베이스!$AE$2*급여업로드양식!$AQ46,VLOOKUP($B46,데이터베이스!$B:$J,6,0)),"")</f>
        <v/>
      </c>
      <c r="D46" s="25"/>
      <c r="E46" s="6" t="str">
        <f>IFERROR(IF($AP46=TRUE,VLOOKUP($B46,데이터베이스!$B:$J,7,0)/데이터베이스!$AE$2*급여업로드양식!$AQ46,VLOOKUP($B46,데이터베이스!$B:$J,7,0)),"")</f>
        <v/>
      </c>
      <c r="F46" s="6" t="str">
        <f>IFERROR(IF($AP46=TRUE,VLOOKUP($B46,데이터베이스!$B:$J,8,0)/데이터베이스!$AE$2*급여업로드양식!$AQ46,VLOOKUP($B46,데이터베이스!$B:$J,8,0)),"")</f>
        <v/>
      </c>
      <c r="G46" s="6" t="str">
        <f>IFERROR(IF($AP46=TRUE,VLOOKUP($B46,데이터베이스!$B:$J,9,0)/데이터베이스!$AE$2*급여업로드양식!$AQ46,VLOOKUP($B46,데이터베이스!$B:$J,9,0)),"")</f>
        <v/>
      </c>
      <c r="H46" s="6" t="str">
        <f>IFERROR(IF($AP46=TRUE,VLOOKUP($B46,데이터베이스!$B:$M,10,0)/데이터베이스!$AE$2*급여업로드양식!$AQ46,VLOOKUP($B46,데이터베이스!$B:$M,10,0)),"")</f>
        <v/>
      </c>
      <c r="I46" s="6" t="str">
        <f>IFERROR(IF($AP46=TRUE,VLOOKUP($B46,데이터베이스!$B:$M,11,0)/데이터베이스!$AE$2*급여업로드양식!$AQ46,VLOOKUP($B46,데이터베이스!$B:$M,11,0)),"")</f>
        <v/>
      </c>
      <c r="J46" s="6" t="str">
        <f>IFERROR(IF($AP46=TRUE,VLOOKUP($B46,데이터베이스!$B:$M,12,0)/데이터베이스!$AE$2*급여업로드양식!$AQ46,VLOOKUP($B46,데이터베이스!$B:$M,12,0)),"")</f>
        <v/>
      </c>
      <c r="K46" s="19"/>
      <c r="L46" s="20"/>
      <c r="M46" s="20"/>
      <c r="N46" s="20"/>
      <c r="O46" s="20"/>
      <c r="P46" s="20"/>
      <c r="Q46" s="20"/>
      <c r="R46" s="20"/>
      <c r="S46" s="21"/>
      <c r="T46" s="10">
        <f t="shared" si="3"/>
        <v>0</v>
      </c>
      <c r="U46" s="6" t="str">
        <f>IFERROR(VLOOKUP($B46,'4대보험'!$A:$V,3,0),"")</f>
        <v/>
      </c>
      <c r="V46" s="6" t="str">
        <f>IFERROR(VLOOKUP($B46,'4대보험'!$A:$V,7,0),"")</f>
        <v/>
      </c>
      <c r="W46" s="6" t="str">
        <f>IFERROR(VLOOKUP($B46,'4대보험'!$A:$V,13,0),"")</f>
        <v/>
      </c>
      <c r="X46" s="6" t="str">
        <f>IFERROR(VLOOKUP($B46,'4대보험'!$A:$V,19,0),"")</f>
        <v/>
      </c>
      <c r="Y46" s="6" t="str">
        <f>IFERROR(VLOOKUP($B46,'4대보험'!$A:$V,5,0)-VLOOKUP($B46,'4대보험'!$A:$V,4,0),"")</f>
        <v/>
      </c>
      <c r="Z46" s="6" t="str">
        <f>IFERROR(VLOOKUP($B46,'4대보험'!$A:$V,8,0),"")</f>
        <v/>
      </c>
      <c r="AA46" s="6" t="str">
        <f>IFERROR(VLOOKUP($B46,'4대보험'!$A:$V,10,0)+VLOOKUP($B46,'4대보험'!$A:$V,11,0),"")</f>
        <v/>
      </c>
      <c r="AB46" s="6" t="str">
        <f>IFERROR(VLOOKUP($B46,'4대보험'!$A:$V,14,0),"")</f>
        <v/>
      </c>
      <c r="AC46" s="6" t="str">
        <f>IFERROR(VLOOKUP($B46,'4대보험'!$A:$V,16,0)+VLOOKUP($B46,'4대보험'!$A:$V,17,0),"")</f>
        <v/>
      </c>
      <c r="AD46" s="6" t="str">
        <f>IFERROR(VLOOKUP($B46,'4대보험'!$A:$V,20,0),"")</f>
        <v/>
      </c>
      <c r="AG46" s="20"/>
      <c r="AH46" s="21"/>
      <c r="AL46" t="str">
        <f>IFERROR(IF(AP46=TRUE,VLOOKUP($B46,데이터베이스!$B:$N,14,0)/데이터베이스!$AE$2*급여업로드양식!AQ46,VLOOKUP($B46,데이터베이스!$B:$N,14,0)),"")</f>
        <v/>
      </c>
      <c r="AM46" s="6">
        <f t="shared" si="4"/>
        <v>0</v>
      </c>
      <c r="AN46" s="6">
        <f t="shared" si="5"/>
        <v>0</v>
      </c>
      <c r="AP46" t="e">
        <f>VLOOKUP($B46,필터!$B$1:$AB$1000,26,0)</f>
        <v>#N/A</v>
      </c>
      <c r="AQ46" t="e">
        <f>VLOOKUP(B46,필터!$B$1:$AB$1000,27,0)</f>
        <v>#N/A</v>
      </c>
    </row>
    <row r="47" spans="1:43">
      <c r="A47" s="15" t="str">
        <f>IF(ISBLANK(필터!A44),"",필터!A44)</f>
        <v/>
      </c>
      <c r="B47" s="15" t="str">
        <f>IF(ISBLANK(필터!B44),"",필터!B44)</f>
        <v/>
      </c>
      <c r="C47" s="6" t="str">
        <f>IFERROR(IF($AP47=TRUE,VLOOKUP($B47,데이터베이스!$B:$J,6,0)/데이터베이스!$AE$2*급여업로드양식!$AQ47,VLOOKUP($B47,데이터베이스!$B:$J,6,0)),"")</f>
        <v/>
      </c>
      <c r="D47" s="25"/>
      <c r="E47" s="6" t="str">
        <f>IFERROR(IF($AP47=TRUE,VLOOKUP($B47,데이터베이스!$B:$J,7,0)/데이터베이스!$AE$2*급여업로드양식!$AQ47,VLOOKUP($B47,데이터베이스!$B:$J,7,0)),"")</f>
        <v/>
      </c>
      <c r="F47" s="6" t="str">
        <f>IFERROR(IF($AP47=TRUE,VLOOKUP($B47,데이터베이스!$B:$J,8,0)/데이터베이스!$AE$2*급여업로드양식!$AQ47,VLOOKUP($B47,데이터베이스!$B:$J,8,0)),"")</f>
        <v/>
      </c>
      <c r="G47" s="6" t="str">
        <f>IFERROR(IF($AP47=TRUE,VLOOKUP($B47,데이터베이스!$B:$J,9,0)/데이터베이스!$AE$2*급여업로드양식!$AQ47,VLOOKUP($B47,데이터베이스!$B:$J,9,0)),"")</f>
        <v/>
      </c>
      <c r="H47" s="6" t="str">
        <f>IFERROR(IF($AP47=TRUE,VLOOKUP($B47,데이터베이스!$B:$M,10,0)/데이터베이스!$AE$2*급여업로드양식!$AQ47,VLOOKUP($B47,데이터베이스!$B:$M,10,0)),"")</f>
        <v/>
      </c>
      <c r="I47" s="6" t="str">
        <f>IFERROR(IF($AP47=TRUE,VLOOKUP($B47,데이터베이스!$B:$M,11,0)/데이터베이스!$AE$2*급여업로드양식!$AQ47,VLOOKUP($B47,데이터베이스!$B:$M,11,0)),"")</f>
        <v/>
      </c>
      <c r="J47" s="6" t="str">
        <f>IFERROR(IF($AP47=TRUE,VLOOKUP($B47,데이터베이스!$B:$M,12,0)/데이터베이스!$AE$2*급여업로드양식!$AQ47,VLOOKUP($B47,데이터베이스!$B:$M,12,0)),"")</f>
        <v/>
      </c>
      <c r="K47" s="19"/>
      <c r="L47" s="20"/>
      <c r="M47" s="20"/>
      <c r="N47" s="20"/>
      <c r="O47" s="20"/>
      <c r="P47" s="20"/>
      <c r="Q47" s="20"/>
      <c r="R47" s="20"/>
      <c r="S47" s="21"/>
      <c r="T47" s="10">
        <f t="shared" si="3"/>
        <v>0</v>
      </c>
      <c r="U47" s="6" t="str">
        <f>IFERROR(VLOOKUP($B47,'4대보험'!$A:$V,3,0),"")</f>
        <v/>
      </c>
      <c r="V47" s="6" t="str">
        <f>IFERROR(VLOOKUP($B47,'4대보험'!$A:$V,7,0),"")</f>
        <v/>
      </c>
      <c r="W47" s="6" t="str">
        <f>IFERROR(VLOOKUP($B47,'4대보험'!$A:$V,13,0),"")</f>
        <v/>
      </c>
      <c r="X47" s="6" t="str">
        <f>IFERROR(VLOOKUP($B47,'4대보험'!$A:$V,19,0),"")</f>
        <v/>
      </c>
      <c r="Y47" s="6" t="str">
        <f>IFERROR(VLOOKUP($B47,'4대보험'!$A:$V,5,0)-VLOOKUP($B47,'4대보험'!$A:$V,4,0),"")</f>
        <v/>
      </c>
      <c r="Z47" s="6" t="str">
        <f>IFERROR(VLOOKUP($B47,'4대보험'!$A:$V,8,0),"")</f>
        <v/>
      </c>
      <c r="AA47" s="6" t="str">
        <f>IFERROR(VLOOKUP($B47,'4대보험'!$A:$V,10,0)+VLOOKUP($B47,'4대보험'!$A:$V,11,0),"")</f>
        <v/>
      </c>
      <c r="AB47" s="6" t="str">
        <f>IFERROR(VLOOKUP($B47,'4대보험'!$A:$V,14,0),"")</f>
        <v/>
      </c>
      <c r="AC47" s="6" t="str">
        <f>IFERROR(VLOOKUP($B47,'4대보험'!$A:$V,16,0)+VLOOKUP($B47,'4대보험'!$A:$V,17,0),"")</f>
        <v/>
      </c>
      <c r="AD47" s="6" t="str">
        <f>IFERROR(VLOOKUP($B47,'4대보험'!$A:$V,20,0),"")</f>
        <v/>
      </c>
      <c r="AG47" s="20"/>
      <c r="AH47" s="21"/>
      <c r="AL47" t="str">
        <f>IFERROR(IF(AP47=TRUE,VLOOKUP($B47,데이터베이스!$B:$N,14,0)/데이터베이스!$AE$2*급여업로드양식!AQ47,VLOOKUP($B47,데이터베이스!$B:$N,14,0)),"")</f>
        <v/>
      </c>
      <c r="AM47" s="6">
        <f t="shared" si="4"/>
        <v>0</v>
      </c>
      <c r="AN47" s="6">
        <f t="shared" si="5"/>
        <v>0</v>
      </c>
      <c r="AP47" t="e">
        <f>VLOOKUP($B47,필터!$B$1:$AB$1000,26,0)</f>
        <v>#N/A</v>
      </c>
      <c r="AQ47" t="e">
        <f>VLOOKUP(B47,필터!$B$1:$AB$1000,27,0)</f>
        <v>#N/A</v>
      </c>
    </row>
    <row r="48" spans="1:43">
      <c r="A48" s="15" t="str">
        <f>IF(ISBLANK(필터!A45),"",필터!A45)</f>
        <v/>
      </c>
      <c r="B48" s="15" t="str">
        <f>IF(ISBLANK(필터!B45),"",필터!B45)</f>
        <v/>
      </c>
      <c r="C48" s="6" t="str">
        <f>IFERROR(IF($AP48=TRUE,VLOOKUP($B48,데이터베이스!$B:$J,6,0)/데이터베이스!$AE$2*급여업로드양식!$AQ48,VLOOKUP($B48,데이터베이스!$B:$J,6,0)),"")</f>
        <v/>
      </c>
      <c r="D48" s="25"/>
      <c r="E48" s="6" t="str">
        <f>IFERROR(IF($AP48=TRUE,VLOOKUP($B48,데이터베이스!$B:$J,7,0)/데이터베이스!$AE$2*급여업로드양식!$AQ48,VLOOKUP($B48,데이터베이스!$B:$J,7,0)),"")</f>
        <v/>
      </c>
      <c r="F48" s="6" t="str">
        <f>IFERROR(IF($AP48=TRUE,VLOOKUP($B48,데이터베이스!$B:$J,8,0)/데이터베이스!$AE$2*급여업로드양식!$AQ48,VLOOKUP($B48,데이터베이스!$B:$J,8,0)),"")</f>
        <v/>
      </c>
      <c r="G48" s="6" t="str">
        <f>IFERROR(IF($AP48=TRUE,VLOOKUP($B48,데이터베이스!$B:$J,9,0)/데이터베이스!$AE$2*급여업로드양식!$AQ48,VLOOKUP($B48,데이터베이스!$B:$J,9,0)),"")</f>
        <v/>
      </c>
      <c r="H48" s="6" t="str">
        <f>IFERROR(IF($AP48=TRUE,VLOOKUP($B48,데이터베이스!$B:$M,10,0)/데이터베이스!$AE$2*급여업로드양식!$AQ48,VLOOKUP($B48,데이터베이스!$B:$M,10,0)),"")</f>
        <v/>
      </c>
      <c r="I48" s="6" t="str">
        <f>IFERROR(IF($AP48=TRUE,VLOOKUP($B48,데이터베이스!$B:$M,11,0)/데이터베이스!$AE$2*급여업로드양식!$AQ48,VLOOKUP($B48,데이터베이스!$B:$M,11,0)),"")</f>
        <v/>
      </c>
      <c r="J48" s="6" t="str">
        <f>IFERROR(IF($AP48=TRUE,VLOOKUP($B48,데이터베이스!$B:$M,12,0)/데이터베이스!$AE$2*급여업로드양식!$AQ48,VLOOKUP($B48,데이터베이스!$B:$M,12,0)),"")</f>
        <v/>
      </c>
      <c r="K48" s="19"/>
      <c r="L48" s="20"/>
      <c r="M48" s="20"/>
      <c r="N48" s="20"/>
      <c r="O48" s="20"/>
      <c r="P48" s="20"/>
      <c r="Q48" s="20"/>
      <c r="R48" s="20"/>
      <c r="S48" s="21"/>
      <c r="T48" s="10">
        <f t="shared" si="3"/>
        <v>0</v>
      </c>
      <c r="U48" s="6" t="str">
        <f>IFERROR(VLOOKUP($B48,'4대보험'!$A:$V,3,0),"")</f>
        <v/>
      </c>
      <c r="V48" s="6" t="str">
        <f>IFERROR(VLOOKUP($B48,'4대보험'!$A:$V,7,0),"")</f>
        <v/>
      </c>
      <c r="W48" s="6" t="str">
        <f>IFERROR(VLOOKUP($B48,'4대보험'!$A:$V,13,0),"")</f>
        <v/>
      </c>
      <c r="X48" s="6" t="str">
        <f>IFERROR(VLOOKUP($B48,'4대보험'!$A:$V,19,0),"")</f>
        <v/>
      </c>
      <c r="Y48" s="6" t="str">
        <f>IFERROR(VLOOKUP($B48,'4대보험'!$A:$V,5,0)-VLOOKUP($B48,'4대보험'!$A:$V,4,0),"")</f>
        <v/>
      </c>
      <c r="Z48" s="6" t="str">
        <f>IFERROR(VLOOKUP($B48,'4대보험'!$A:$V,8,0),"")</f>
        <v/>
      </c>
      <c r="AA48" s="6" t="str">
        <f>IFERROR(VLOOKUP($B48,'4대보험'!$A:$V,10,0)+VLOOKUP($B48,'4대보험'!$A:$V,11,0),"")</f>
        <v/>
      </c>
      <c r="AB48" s="6" t="str">
        <f>IFERROR(VLOOKUP($B48,'4대보험'!$A:$V,14,0),"")</f>
        <v/>
      </c>
      <c r="AC48" s="6" t="str">
        <f>IFERROR(VLOOKUP($B48,'4대보험'!$A:$V,16,0)+VLOOKUP($B48,'4대보험'!$A:$V,17,0),"")</f>
        <v/>
      </c>
      <c r="AD48" s="6" t="str">
        <f>IFERROR(VLOOKUP($B48,'4대보험'!$A:$V,20,0),"")</f>
        <v/>
      </c>
      <c r="AG48" s="20"/>
      <c r="AH48" s="21"/>
      <c r="AL48" t="str">
        <f>IFERROR(IF(AP48=TRUE,VLOOKUP($B48,데이터베이스!$B:$N,14,0)/데이터베이스!$AE$2*급여업로드양식!AQ48,VLOOKUP($B48,데이터베이스!$B:$N,14,0)),"")</f>
        <v/>
      </c>
      <c r="AM48" s="6">
        <f t="shared" si="4"/>
        <v>0</v>
      </c>
      <c r="AN48" s="6">
        <f t="shared" si="5"/>
        <v>0</v>
      </c>
      <c r="AP48" t="e">
        <f>VLOOKUP($B48,필터!$B$1:$AB$1000,26,0)</f>
        <v>#N/A</v>
      </c>
      <c r="AQ48" t="e">
        <f>VLOOKUP(B48,필터!$B$1:$AB$1000,27,0)</f>
        <v>#N/A</v>
      </c>
    </row>
    <row r="49" spans="1:43">
      <c r="A49" s="15" t="str">
        <f>IF(ISBLANK(필터!A46),"",필터!A46)</f>
        <v/>
      </c>
      <c r="B49" s="15" t="str">
        <f>IF(ISBLANK(필터!B46),"",필터!B46)</f>
        <v/>
      </c>
      <c r="C49" s="6" t="str">
        <f>IFERROR(IF($AP49=TRUE,VLOOKUP($B49,데이터베이스!$B:$J,6,0)/데이터베이스!$AE$2*급여업로드양식!$AQ49,VLOOKUP($B49,데이터베이스!$B:$J,6,0)),"")</f>
        <v/>
      </c>
      <c r="D49" s="25"/>
      <c r="E49" s="6" t="str">
        <f>IFERROR(IF($AP49=TRUE,VLOOKUP($B49,데이터베이스!$B:$J,7,0)/데이터베이스!$AE$2*급여업로드양식!$AQ49,VLOOKUP($B49,데이터베이스!$B:$J,7,0)),"")</f>
        <v/>
      </c>
      <c r="F49" s="6" t="str">
        <f>IFERROR(IF($AP49=TRUE,VLOOKUP($B49,데이터베이스!$B:$J,8,0)/데이터베이스!$AE$2*급여업로드양식!$AQ49,VLOOKUP($B49,데이터베이스!$B:$J,8,0)),"")</f>
        <v/>
      </c>
      <c r="G49" s="6" t="str">
        <f>IFERROR(IF($AP49=TRUE,VLOOKUP($B49,데이터베이스!$B:$J,9,0)/데이터베이스!$AE$2*급여업로드양식!$AQ49,VLOOKUP($B49,데이터베이스!$B:$J,9,0)),"")</f>
        <v/>
      </c>
      <c r="H49" s="6" t="str">
        <f>IFERROR(IF($AP49=TRUE,VLOOKUP($B49,데이터베이스!$B:$M,10,0)/데이터베이스!$AE$2*급여업로드양식!$AQ49,VLOOKUP($B49,데이터베이스!$B:$M,10,0)),"")</f>
        <v/>
      </c>
      <c r="I49" s="6" t="str">
        <f>IFERROR(IF($AP49=TRUE,VLOOKUP($B49,데이터베이스!$B:$M,11,0)/데이터베이스!$AE$2*급여업로드양식!$AQ49,VLOOKUP($B49,데이터베이스!$B:$M,11,0)),"")</f>
        <v/>
      </c>
      <c r="J49" s="6" t="str">
        <f>IFERROR(IF($AP49=TRUE,VLOOKUP($B49,데이터베이스!$B:$M,12,0)/데이터베이스!$AE$2*급여업로드양식!$AQ49,VLOOKUP($B49,데이터베이스!$B:$M,12,0)),"")</f>
        <v/>
      </c>
      <c r="K49" s="19"/>
      <c r="L49" s="20"/>
      <c r="M49" s="20"/>
      <c r="N49" s="20"/>
      <c r="O49" s="20"/>
      <c r="P49" s="20"/>
      <c r="Q49" s="20"/>
      <c r="R49" s="20"/>
      <c r="S49" s="21"/>
      <c r="T49" s="10">
        <f t="shared" si="3"/>
        <v>0</v>
      </c>
      <c r="U49" s="6" t="str">
        <f>IFERROR(VLOOKUP($B49,'4대보험'!$A:$V,3,0),"")</f>
        <v/>
      </c>
      <c r="V49" s="6" t="str">
        <f>IFERROR(VLOOKUP($B49,'4대보험'!$A:$V,7,0),"")</f>
        <v/>
      </c>
      <c r="W49" s="6" t="str">
        <f>IFERROR(VLOOKUP($B49,'4대보험'!$A:$V,13,0),"")</f>
        <v/>
      </c>
      <c r="X49" s="6" t="str">
        <f>IFERROR(VLOOKUP($B49,'4대보험'!$A:$V,19,0),"")</f>
        <v/>
      </c>
      <c r="Y49" s="6" t="str">
        <f>IFERROR(VLOOKUP($B49,'4대보험'!$A:$V,5,0)-VLOOKUP($B49,'4대보험'!$A:$V,4,0),"")</f>
        <v/>
      </c>
      <c r="Z49" s="6" t="str">
        <f>IFERROR(VLOOKUP($B49,'4대보험'!$A:$V,8,0),"")</f>
        <v/>
      </c>
      <c r="AA49" s="6" t="str">
        <f>IFERROR(VLOOKUP($B49,'4대보험'!$A:$V,10,0)+VLOOKUP($B49,'4대보험'!$A:$V,11,0),"")</f>
        <v/>
      </c>
      <c r="AB49" s="6" t="str">
        <f>IFERROR(VLOOKUP($B49,'4대보험'!$A:$V,14,0),"")</f>
        <v/>
      </c>
      <c r="AC49" s="6" t="str">
        <f>IFERROR(VLOOKUP($B49,'4대보험'!$A:$V,16,0)+VLOOKUP($B49,'4대보험'!$A:$V,17,0),"")</f>
        <v/>
      </c>
      <c r="AD49" s="6" t="str">
        <f>IFERROR(VLOOKUP($B49,'4대보험'!$A:$V,20,0),"")</f>
        <v/>
      </c>
      <c r="AG49" s="20"/>
      <c r="AH49" s="21"/>
      <c r="AL49" t="str">
        <f>IFERROR(IF(AP49=TRUE,VLOOKUP($B49,데이터베이스!$B:$N,14,0)/데이터베이스!$AE$2*급여업로드양식!AQ49,VLOOKUP($B49,데이터베이스!$B:$N,14,0)),"")</f>
        <v/>
      </c>
      <c r="AM49" s="6">
        <f t="shared" si="4"/>
        <v>0</v>
      </c>
      <c r="AN49" s="6">
        <f t="shared" si="5"/>
        <v>0</v>
      </c>
      <c r="AP49" t="e">
        <f>VLOOKUP($B49,필터!$B$1:$AB$1000,26,0)</f>
        <v>#N/A</v>
      </c>
      <c r="AQ49" t="e">
        <f>VLOOKUP(B49,필터!$B$1:$AB$1000,27,0)</f>
        <v>#N/A</v>
      </c>
    </row>
    <row r="50" spans="1:43">
      <c r="A50" s="15" t="str">
        <f>IF(ISBLANK(필터!A47),"",필터!A47)</f>
        <v/>
      </c>
      <c r="B50" s="15" t="str">
        <f>IF(ISBLANK(필터!B47),"",필터!B47)</f>
        <v/>
      </c>
      <c r="C50" s="6" t="str">
        <f>IFERROR(IF($AP50=TRUE,VLOOKUP($B50,데이터베이스!$B:$J,6,0)/데이터베이스!$AE$2*급여업로드양식!$AQ50,VLOOKUP($B50,데이터베이스!$B:$J,6,0)),"")</f>
        <v/>
      </c>
      <c r="D50" s="25"/>
      <c r="E50" s="6" t="str">
        <f>IFERROR(IF($AP50=TRUE,VLOOKUP($B50,데이터베이스!$B:$J,7,0)/데이터베이스!$AE$2*급여업로드양식!$AQ50,VLOOKUP($B50,데이터베이스!$B:$J,7,0)),"")</f>
        <v/>
      </c>
      <c r="F50" s="6" t="str">
        <f>IFERROR(IF($AP50=TRUE,VLOOKUP($B50,데이터베이스!$B:$J,8,0)/데이터베이스!$AE$2*급여업로드양식!$AQ50,VLOOKUP($B50,데이터베이스!$B:$J,8,0)),"")</f>
        <v/>
      </c>
      <c r="G50" s="6" t="str">
        <f>IFERROR(IF($AP50=TRUE,VLOOKUP($B50,데이터베이스!$B:$J,9,0)/데이터베이스!$AE$2*급여업로드양식!$AQ50,VLOOKUP($B50,데이터베이스!$B:$J,9,0)),"")</f>
        <v/>
      </c>
      <c r="H50" s="6" t="str">
        <f>IFERROR(IF($AP50=TRUE,VLOOKUP($B50,데이터베이스!$B:$M,10,0)/데이터베이스!$AE$2*급여업로드양식!$AQ50,VLOOKUP($B50,데이터베이스!$B:$M,10,0)),"")</f>
        <v/>
      </c>
      <c r="I50" s="6" t="str">
        <f>IFERROR(IF($AP50=TRUE,VLOOKUP($B50,데이터베이스!$B:$M,11,0)/데이터베이스!$AE$2*급여업로드양식!$AQ50,VLOOKUP($B50,데이터베이스!$B:$M,11,0)),"")</f>
        <v/>
      </c>
      <c r="J50" s="6" t="str">
        <f>IFERROR(IF($AP50=TRUE,VLOOKUP($B50,데이터베이스!$B:$M,12,0)/데이터베이스!$AE$2*급여업로드양식!$AQ50,VLOOKUP($B50,데이터베이스!$B:$M,12,0)),"")</f>
        <v/>
      </c>
      <c r="K50" s="19"/>
      <c r="L50" s="20"/>
      <c r="M50" s="20"/>
      <c r="N50" s="20"/>
      <c r="O50" s="20"/>
      <c r="P50" s="20"/>
      <c r="Q50" s="20"/>
      <c r="R50" s="20"/>
      <c r="S50" s="21"/>
      <c r="T50" s="10">
        <f t="shared" si="3"/>
        <v>0</v>
      </c>
      <c r="U50" s="6" t="str">
        <f>IFERROR(VLOOKUP($B50,'4대보험'!$A:$V,3,0),"")</f>
        <v/>
      </c>
      <c r="V50" s="6" t="str">
        <f>IFERROR(VLOOKUP($B50,'4대보험'!$A:$V,7,0),"")</f>
        <v/>
      </c>
      <c r="W50" s="6" t="str">
        <f>IFERROR(VLOOKUP($B50,'4대보험'!$A:$V,13,0),"")</f>
        <v/>
      </c>
      <c r="X50" s="6" t="str">
        <f>IFERROR(VLOOKUP($B50,'4대보험'!$A:$V,19,0),"")</f>
        <v/>
      </c>
      <c r="Y50" s="6" t="str">
        <f>IFERROR(VLOOKUP($B50,'4대보험'!$A:$V,5,0)-VLOOKUP($B50,'4대보험'!$A:$V,4,0),"")</f>
        <v/>
      </c>
      <c r="Z50" s="6" t="str">
        <f>IFERROR(VLOOKUP($B50,'4대보험'!$A:$V,8,0),"")</f>
        <v/>
      </c>
      <c r="AA50" s="6" t="str">
        <f>IFERROR(VLOOKUP($B50,'4대보험'!$A:$V,10,0)+VLOOKUP($B50,'4대보험'!$A:$V,11,0),"")</f>
        <v/>
      </c>
      <c r="AB50" s="6" t="str">
        <f>IFERROR(VLOOKUP($B50,'4대보험'!$A:$V,14,0),"")</f>
        <v/>
      </c>
      <c r="AC50" s="6" t="str">
        <f>IFERROR(VLOOKUP($B50,'4대보험'!$A:$V,16,0)+VLOOKUP($B50,'4대보험'!$A:$V,17,0),"")</f>
        <v/>
      </c>
      <c r="AD50" s="6" t="str">
        <f>IFERROR(VLOOKUP($B50,'4대보험'!$A:$V,20,0),"")</f>
        <v/>
      </c>
      <c r="AG50" s="20"/>
      <c r="AH50" s="21"/>
      <c r="AL50" t="str">
        <f>IFERROR(IF(AP50=TRUE,VLOOKUP($B50,데이터베이스!$B:$N,14,0)/데이터베이스!$AE$2*급여업로드양식!AQ50,VLOOKUP($B50,데이터베이스!$B:$N,14,0)),"")</f>
        <v/>
      </c>
      <c r="AM50" s="6">
        <f t="shared" si="4"/>
        <v>0</v>
      </c>
      <c r="AN50" s="6">
        <f t="shared" si="5"/>
        <v>0</v>
      </c>
      <c r="AP50" t="e">
        <f>VLOOKUP($B50,필터!$B$1:$AB$1000,26,0)</f>
        <v>#N/A</v>
      </c>
      <c r="AQ50" t="e">
        <f>VLOOKUP(B50,필터!$B$1:$AB$1000,27,0)</f>
        <v>#N/A</v>
      </c>
    </row>
    <row r="51" spans="1:43">
      <c r="A51" s="15" t="str">
        <f>IF(ISBLANK(필터!A48),"",필터!A48)</f>
        <v/>
      </c>
      <c r="B51" s="15" t="str">
        <f>IF(ISBLANK(필터!B48),"",필터!B48)</f>
        <v/>
      </c>
      <c r="C51" s="6" t="str">
        <f>IFERROR(IF($AP51=TRUE,VLOOKUP($B51,데이터베이스!$B:$J,6,0)/데이터베이스!$AE$2*급여업로드양식!$AQ51,VLOOKUP($B51,데이터베이스!$B:$J,6,0)),"")</f>
        <v/>
      </c>
      <c r="D51" s="25"/>
      <c r="E51" s="6" t="str">
        <f>IFERROR(IF($AP51=TRUE,VLOOKUP($B51,데이터베이스!$B:$J,7,0)/데이터베이스!$AE$2*급여업로드양식!$AQ51,VLOOKUP($B51,데이터베이스!$B:$J,7,0)),"")</f>
        <v/>
      </c>
      <c r="F51" s="6" t="str">
        <f>IFERROR(IF($AP51=TRUE,VLOOKUP($B51,데이터베이스!$B:$J,8,0)/데이터베이스!$AE$2*급여업로드양식!$AQ51,VLOOKUP($B51,데이터베이스!$B:$J,8,0)),"")</f>
        <v/>
      </c>
      <c r="G51" s="6" t="str">
        <f>IFERROR(IF($AP51=TRUE,VLOOKUP($B51,데이터베이스!$B:$J,9,0)/데이터베이스!$AE$2*급여업로드양식!$AQ51,VLOOKUP($B51,데이터베이스!$B:$J,9,0)),"")</f>
        <v/>
      </c>
      <c r="H51" s="6" t="str">
        <f>IFERROR(IF($AP51=TRUE,VLOOKUP($B51,데이터베이스!$B:$M,10,0)/데이터베이스!$AE$2*급여업로드양식!$AQ51,VLOOKUP($B51,데이터베이스!$B:$M,10,0)),"")</f>
        <v/>
      </c>
      <c r="I51" s="6" t="str">
        <f>IFERROR(IF($AP51=TRUE,VLOOKUP($B51,데이터베이스!$B:$M,11,0)/데이터베이스!$AE$2*급여업로드양식!$AQ51,VLOOKUP($B51,데이터베이스!$B:$M,11,0)),"")</f>
        <v/>
      </c>
      <c r="J51" s="6" t="str">
        <f>IFERROR(IF($AP51=TRUE,VLOOKUP($B51,데이터베이스!$B:$M,12,0)/데이터베이스!$AE$2*급여업로드양식!$AQ51,VLOOKUP($B51,데이터베이스!$B:$M,12,0)),"")</f>
        <v/>
      </c>
      <c r="K51" s="19"/>
      <c r="L51" s="20"/>
      <c r="M51" s="20"/>
      <c r="N51" s="20"/>
      <c r="O51" s="20"/>
      <c r="P51" s="20"/>
      <c r="Q51" s="20"/>
      <c r="R51" s="20"/>
      <c r="S51" s="21"/>
      <c r="T51" s="10">
        <f t="shared" si="3"/>
        <v>0</v>
      </c>
      <c r="U51" s="6" t="str">
        <f>IFERROR(VLOOKUP($B51,'4대보험'!$A:$V,3,0),"")</f>
        <v/>
      </c>
      <c r="V51" s="6" t="str">
        <f>IFERROR(VLOOKUP($B51,'4대보험'!$A:$V,7,0),"")</f>
        <v/>
      </c>
      <c r="W51" s="6" t="str">
        <f>IFERROR(VLOOKUP($B51,'4대보험'!$A:$V,13,0),"")</f>
        <v/>
      </c>
      <c r="X51" s="6" t="str">
        <f>IFERROR(VLOOKUP($B51,'4대보험'!$A:$V,19,0),"")</f>
        <v/>
      </c>
      <c r="Y51" s="6" t="str">
        <f>IFERROR(VLOOKUP($B51,'4대보험'!$A:$V,5,0)-VLOOKUP($B51,'4대보험'!$A:$V,4,0),"")</f>
        <v/>
      </c>
      <c r="Z51" s="6" t="str">
        <f>IFERROR(VLOOKUP($B51,'4대보험'!$A:$V,8,0),"")</f>
        <v/>
      </c>
      <c r="AA51" s="6" t="str">
        <f>IFERROR(VLOOKUP($B51,'4대보험'!$A:$V,10,0)+VLOOKUP($B51,'4대보험'!$A:$V,11,0),"")</f>
        <v/>
      </c>
      <c r="AB51" s="6" t="str">
        <f>IFERROR(VLOOKUP($B51,'4대보험'!$A:$V,14,0),"")</f>
        <v/>
      </c>
      <c r="AC51" s="6" t="str">
        <f>IFERROR(VLOOKUP($B51,'4대보험'!$A:$V,16,0)+VLOOKUP($B51,'4대보험'!$A:$V,17,0),"")</f>
        <v/>
      </c>
      <c r="AD51" s="6" t="str">
        <f>IFERROR(VLOOKUP($B51,'4대보험'!$A:$V,20,0),"")</f>
        <v/>
      </c>
      <c r="AG51" s="20"/>
      <c r="AH51" s="21"/>
      <c r="AL51" t="str">
        <f>IFERROR(IF(AP51=TRUE,VLOOKUP($B51,데이터베이스!$B:$N,14,0)/데이터베이스!$AE$2*급여업로드양식!AQ51,VLOOKUP($B51,데이터베이스!$B:$N,14,0)),"")</f>
        <v/>
      </c>
      <c r="AM51" s="6">
        <f t="shared" si="4"/>
        <v>0</v>
      </c>
      <c r="AN51" s="6">
        <f t="shared" si="5"/>
        <v>0</v>
      </c>
      <c r="AP51" t="e">
        <f>VLOOKUP($B51,필터!$B$1:$AB$1000,26,0)</f>
        <v>#N/A</v>
      </c>
      <c r="AQ51" t="e">
        <f>VLOOKUP(B51,필터!$B$1:$AB$1000,27,0)</f>
        <v>#N/A</v>
      </c>
    </row>
    <row r="52" spans="1:43">
      <c r="A52" s="15" t="str">
        <f>IF(ISBLANK(필터!A49),"",필터!A49)</f>
        <v/>
      </c>
      <c r="B52" s="15" t="str">
        <f>IF(ISBLANK(필터!B49),"",필터!B49)</f>
        <v/>
      </c>
      <c r="C52" s="6" t="str">
        <f>IFERROR(IF($AP52=TRUE,VLOOKUP($B52,데이터베이스!$B:$J,6,0)/데이터베이스!$AE$2*급여업로드양식!$AQ52,VLOOKUP($B52,데이터베이스!$B:$J,6,0)),"")</f>
        <v/>
      </c>
      <c r="D52" s="25"/>
      <c r="E52" s="6" t="str">
        <f>IFERROR(IF($AP52=TRUE,VLOOKUP($B52,데이터베이스!$B:$J,7,0)/데이터베이스!$AE$2*급여업로드양식!$AQ52,VLOOKUP($B52,데이터베이스!$B:$J,7,0)),"")</f>
        <v/>
      </c>
      <c r="F52" s="6" t="str">
        <f>IFERROR(IF($AP52=TRUE,VLOOKUP($B52,데이터베이스!$B:$J,8,0)/데이터베이스!$AE$2*급여업로드양식!$AQ52,VLOOKUP($B52,데이터베이스!$B:$J,8,0)),"")</f>
        <v/>
      </c>
      <c r="G52" s="6" t="str">
        <f>IFERROR(IF($AP52=TRUE,VLOOKUP($B52,데이터베이스!$B:$J,9,0)/데이터베이스!$AE$2*급여업로드양식!$AQ52,VLOOKUP($B52,데이터베이스!$B:$J,9,0)),"")</f>
        <v/>
      </c>
      <c r="H52" s="6" t="str">
        <f>IFERROR(IF($AP52=TRUE,VLOOKUP($B52,데이터베이스!$B:$M,10,0)/데이터베이스!$AE$2*급여업로드양식!$AQ52,VLOOKUP($B52,데이터베이스!$B:$M,10,0)),"")</f>
        <v/>
      </c>
      <c r="I52" s="6" t="str">
        <f>IFERROR(IF($AP52=TRUE,VLOOKUP($B52,데이터베이스!$B:$M,11,0)/데이터베이스!$AE$2*급여업로드양식!$AQ52,VLOOKUP($B52,데이터베이스!$B:$M,11,0)),"")</f>
        <v/>
      </c>
      <c r="J52" s="6" t="str">
        <f>IFERROR(IF($AP52=TRUE,VLOOKUP($B52,데이터베이스!$B:$M,12,0)/데이터베이스!$AE$2*급여업로드양식!$AQ52,VLOOKUP($B52,데이터베이스!$B:$M,12,0)),"")</f>
        <v/>
      </c>
      <c r="K52" s="19"/>
      <c r="L52" s="20"/>
      <c r="M52" s="20"/>
      <c r="N52" s="20"/>
      <c r="O52" s="20"/>
      <c r="P52" s="20"/>
      <c r="Q52" s="20"/>
      <c r="R52" s="20"/>
      <c r="S52" s="21"/>
      <c r="T52" s="10">
        <f t="shared" si="3"/>
        <v>0</v>
      </c>
      <c r="U52" s="6" t="str">
        <f>IFERROR(VLOOKUP($B52,'4대보험'!$A:$V,3,0),"")</f>
        <v/>
      </c>
      <c r="V52" s="6" t="str">
        <f>IFERROR(VLOOKUP($B52,'4대보험'!$A:$V,7,0),"")</f>
        <v/>
      </c>
      <c r="W52" s="6" t="str">
        <f>IFERROR(VLOOKUP($B52,'4대보험'!$A:$V,13,0),"")</f>
        <v/>
      </c>
      <c r="X52" s="6" t="str">
        <f>IFERROR(VLOOKUP($B52,'4대보험'!$A:$V,19,0),"")</f>
        <v/>
      </c>
      <c r="Y52" s="6" t="str">
        <f>IFERROR(VLOOKUP($B52,'4대보험'!$A:$V,5,0)-VLOOKUP($B52,'4대보험'!$A:$V,4,0),"")</f>
        <v/>
      </c>
      <c r="Z52" s="6" t="str">
        <f>IFERROR(VLOOKUP($B52,'4대보험'!$A:$V,8,0),"")</f>
        <v/>
      </c>
      <c r="AA52" s="6" t="str">
        <f>IFERROR(VLOOKUP($B52,'4대보험'!$A:$V,10,0)+VLOOKUP($B52,'4대보험'!$A:$V,11,0),"")</f>
        <v/>
      </c>
      <c r="AB52" s="6" t="str">
        <f>IFERROR(VLOOKUP($B52,'4대보험'!$A:$V,14,0),"")</f>
        <v/>
      </c>
      <c r="AC52" s="6" t="str">
        <f>IFERROR(VLOOKUP($B52,'4대보험'!$A:$V,16,0)+VLOOKUP($B52,'4대보험'!$A:$V,17,0),"")</f>
        <v/>
      </c>
      <c r="AD52" s="6" t="str">
        <f>IFERROR(VLOOKUP($B52,'4대보험'!$A:$V,20,0),"")</f>
        <v/>
      </c>
      <c r="AG52" s="20"/>
      <c r="AH52" s="21"/>
      <c r="AL52" t="str">
        <f>IFERROR(IF(AP52=TRUE,VLOOKUP($B52,데이터베이스!$B:$N,14,0)/데이터베이스!$AE$2*급여업로드양식!AQ52,VLOOKUP($B52,데이터베이스!$B:$N,14,0)),"")</f>
        <v/>
      </c>
      <c r="AM52" s="6">
        <f t="shared" si="4"/>
        <v>0</v>
      </c>
      <c r="AN52" s="6">
        <f t="shared" si="5"/>
        <v>0</v>
      </c>
      <c r="AP52" t="e">
        <f>VLOOKUP($B52,필터!$B$1:$AB$1000,26,0)</f>
        <v>#N/A</v>
      </c>
      <c r="AQ52" t="e">
        <f>VLOOKUP(B52,필터!$B$1:$AB$1000,27,0)</f>
        <v>#N/A</v>
      </c>
    </row>
    <row r="53" spans="1:43">
      <c r="A53" s="15" t="str">
        <f>IF(ISBLANK(필터!A50),"",필터!A50)</f>
        <v/>
      </c>
      <c r="B53" s="15" t="str">
        <f>IF(ISBLANK(필터!B50),"",필터!B50)</f>
        <v/>
      </c>
      <c r="C53" s="6" t="str">
        <f>IFERROR(IF($AP53=TRUE,VLOOKUP($B53,데이터베이스!$B:$J,6,0)/데이터베이스!$AE$2*급여업로드양식!$AQ53,VLOOKUP($B53,데이터베이스!$B:$J,6,0)),"")</f>
        <v/>
      </c>
      <c r="D53" s="25"/>
      <c r="E53" s="6" t="str">
        <f>IFERROR(IF($AP53=TRUE,VLOOKUP($B53,데이터베이스!$B:$J,7,0)/데이터베이스!$AE$2*급여업로드양식!$AQ53,VLOOKUP($B53,데이터베이스!$B:$J,7,0)),"")</f>
        <v/>
      </c>
      <c r="F53" s="6" t="str">
        <f>IFERROR(IF($AP53=TRUE,VLOOKUP($B53,데이터베이스!$B:$J,8,0)/데이터베이스!$AE$2*급여업로드양식!$AQ53,VLOOKUP($B53,데이터베이스!$B:$J,8,0)),"")</f>
        <v/>
      </c>
      <c r="G53" s="6" t="str">
        <f>IFERROR(IF($AP53=TRUE,VLOOKUP($B53,데이터베이스!$B:$J,9,0)/데이터베이스!$AE$2*급여업로드양식!$AQ53,VLOOKUP($B53,데이터베이스!$B:$J,9,0)),"")</f>
        <v/>
      </c>
      <c r="H53" s="6" t="str">
        <f>IFERROR(IF($AP53=TRUE,VLOOKUP($B53,데이터베이스!$B:$M,10,0)/데이터베이스!$AE$2*급여업로드양식!$AQ53,VLOOKUP($B53,데이터베이스!$B:$M,10,0)),"")</f>
        <v/>
      </c>
      <c r="I53" s="6" t="str">
        <f>IFERROR(IF($AP53=TRUE,VLOOKUP($B53,데이터베이스!$B:$M,11,0)/데이터베이스!$AE$2*급여업로드양식!$AQ53,VLOOKUP($B53,데이터베이스!$B:$M,11,0)),"")</f>
        <v/>
      </c>
      <c r="J53" s="6" t="str">
        <f>IFERROR(IF($AP53=TRUE,VLOOKUP($B53,데이터베이스!$B:$M,12,0)/데이터베이스!$AE$2*급여업로드양식!$AQ53,VLOOKUP($B53,데이터베이스!$B:$M,12,0)),"")</f>
        <v/>
      </c>
      <c r="K53" s="19"/>
      <c r="L53" s="20"/>
      <c r="M53" s="20"/>
      <c r="N53" s="20"/>
      <c r="O53" s="20"/>
      <c r="P53" s="20"/>
      <c r="Q53" s="20"/>
      <c r="R53" s="20"/>
      <c r="S53" s="21"/>
      <c r="T53" s="10">
        <f t="shared" si="3"/>
        <v>0</v>
      </c>
      <c r="U53" s="6" t="str">
        <f>IFERROR(VLOOKUP($B53,'4대보험'!$A:$V,3,0),"")</f>
        <v/>
      </c>
      <c r="V53" s="6" t="str">
        <f>IFERROR(VLOOKUP($B53,'4대보험'!$A:$V,7,0),"")</f>
        <v/>
      </c>
      <c r="W53" s="6" t="str">
        <f>IFERROR(VLOOKUP($B53,'4대보험'!$A:$V,13,0),"")</f>
        <v/>
      </c>
      <c r="X53" s="6" t="str">
        <f>IFERROR(VLOOKUP($B53,'4대보험'!$A:$V,19,0),"")</f>
        <v/>
      </c>
      <c r="Y53" s="6" t="str">
        <f>IFERROR(VLOOKUP($B53,'4대보험'!$A:$V,5,0)-VLOOKUP($B53,'4대보험'!$A:$V,4,0),"")</f>
        <v/>
      </c>
      <c r="Z53" s="6" t="str">
        <f>IFERROR(VLOOKUP($B53,'4대보험'!$A:$V,8,0),"")</f>
        <v/>
      </c>
      <c r="AA53" s="6" t="str">
        <f>IFERROR(VLOOKUP($B53,'4대보험'!$A:$V,10,0)+VLOOKUP($B53,'4대보험'!$A:$V,11,0),"")</f>
        <v/>
      </c>
      <c r="AB53" s="6" t="str">
        <f>IFERROR(VLOOKUP($B53,'4대보험'!$A:$V,14,0),"")</f>
        <v/>
      </c>
      <c r="AC53" s="6" t="str">
        <f>IFERROR(VLOOKUP($B53,'4대보험'!$A:$V,16,0)+VLOOKUP($B53,'4대보험'!$A:$V,17,0),"")</f>
        <v/>
      </c>
      <c r="AD53" s="6" t="str">
        <f>IFERROR(VLOOKUP($B53,'4대보험'!$A:$V,20,0),"")</f>
        <v/>
      </c>
      <c r="AG53" s="20"/>
      <c r="AH53" s="21"/>
      <c r="AL53" t="str">
        <f>IFERROR(IF(AP53=TRUE,VLOOKUP($B53,데이터베이스!$B:$N,14,0)/데이터베이스!$AE$2*급여업로드양식!AQ53,VLOOKUP($B53,데이터베이스!$B:$N,14,0)),"")</f>
        <v/>
      </c>
      <c r="AM53" s="6">
        <f t="shared" si="4"/>
        <v>0</v>
      </c>
      <c r="AN53" s="6">
        <f t="shared" si="5"/>
        <v>0</v>
      </c>
      <c r="AP53" t="e">
        <f>VLOOKUP($B53,필터!$B$1:$AB$1000,26,0)</f>
        <v>#N/A</v>
      </c>
      <c r="AQ53" t="e">
        <f>VLOOKUP(B53,필터!$B$1:$AB$1000,27,0)</f>
        <v>#N/A</v>
      </c>
    </row>
    <row r="54" spans="1:43">
      <c r="A54" s="15" t="str">
        <f>IF(ISBLANK(필터!A51),"",필터!A51)</f>
        <v/>
      </c>
      <c r="B54" s="15" t="str">
        <f>IF(ISBLANK(필터!B51),"",필터!B51)</f>
        <v/>
      </c>
      <c r="C54" s="6" t="str">
        <f>IFERROR(IF($AP54=TRUE,VLOOKUP($B54,데이터베이스!$B:$J,6,0)/데이터베이스!$AE$2*급여업로드양식!$AQ54,VLOOKUP($B54,데이터베이스!$B:$J,6,0)),"")</f>
        <v/>
      </c>
      <c r="D54" s="25"/>
      <c r="E54" s="6" t="str">
        <f>IFERROR(IF($AP54=TRUE,VLOOKUP($B54,데이터베이스!$B:$J,7,0)/데이터베이스!$AE$2*급여업로드양식!$AQ54,VLOOKUP($B54,데이터베이스!$B:$J,7,0)),"")</f>
        <v/>
      </c>
      <c r="F54" s="6" t="str">
        <f>IFERROR(IF($AP54=TRUE,VLOOKUP($B54,데이터베이스!$B:$J,8,0)/데이터베이스!$AE$2*급여업로드양식!$AQ54,VLOOKUP($B54,데이터베이스!$B:$J,8,0)),"")</f>
        <v/>
      </c>
      <c r="G54" s="6" t="str">
        <f>IFERROR(IF($AP54=TRUE,VLOOKUP($B54,데이터베이스!$B:$J,9,0)/데이터베이스!$AE$2*급여업로드양식!$AQ54,VLOOKUP($B54,데이터베이스!$B:$J,9,0)),"")</f>
        <v/>
      </c>
      <c r="H54" s="6" t="str">
        <f>IFERROR(IF($AP54=TRUE,VLOOKUP($B54,데이터베이스!$B:$M,10,0)/데이터베이스!$AE$2*급여업로드양식!$AQ54,VLOOKUP($B54,데이터베이스!$B:$M,10,0)),"")</f>
        <v/>
      </c>
      <c r="I54" s="6" t="str">
        <f>IFERROR(IF($AP54=TRUE,VLOOKUP($B54,데이터베이스!$B:$M,11,0)/데이터베이스!$AE$2*급여업로드양식!$AQ54,VLOOKUP($B54,데이터베이스!$B:$M,11,0)),"")</f>
        <v/>
      </c>
      <c r="J54" s="6" t="str">
        <f>IFERROR(IF($AP54=TRUE,VLOOKUP($B54,데이터베이스!$B:$M,12,0)/데이터베이스!$AE$2*급여업로드양식!$AQ54,VLOOKUP($B54,데이터베이스!$B:$M,12,0)),"")</f>
        <v/>
      </c>
      <c r="K54" s="19"/>
      <c r="L54" s="20"/>
      <c r="M54" s="20"/>
      <c r="N54" s="20"/>
      <c r="O54" s="20"/>
      <c r="P54" s="20"/>
      <c r="Q54" s="20"/>
      <c r="R54" s="20"/>
      <c r="S54" s="21"/>
      <c r="T54" s="10">
        <f t="shared" si="3"/>
        <v>0</v>
      </c>
      <c r="U54" s="6" t="str">
        <f>IFERROR(VLOOKUP($B54,'4대보험'!$A:$V,3,0),"")</f>
        <v/>
      </c>
      <c r="V54" s="6" t="str">
        <f>IFERROR(VLOOKUP($B54,'4대보험'!$A:$V,7,0),"")</f>
        <v/>
      </c>
      <c r="W54" s="6" t="str">
        <f>IFERROR(VLOOKUP($B54,'4대보험'!$A:$V,13,0),"")</f>
        <v/>
      </c>
      <c r="X54" s="6" t="str">
        <f>IFERROR(VLOOKUP($B54,'4대보험'!$A:$V,19,0),"")</f>
        <v/>
      </c>
      <c r="Y54" s="6" t="str">
        <f>IFERROR(VLOOKUP($B54,'4대보험'!$A:$V,5,0)-VLOOKUP($B54,'4대보험'!$A:$V,4,0),"")</f>
        <v/>
      </c>
      <c r="Z54" s="6" t="str">
        <f>IFERROR(VLOOKUP($B54,'4대보험'!$A:$V,8,0),"")</f>
        <v/>
      </c>
      <c r="AA54" s="6" t="str">
        <f>IFERROR(VLOOKUP($B54,'4대보험'!$A:$V,10,0)+VLOOKUP($B54,'4대보험'!$A:$V,11,0),"")</f>
        <v/>
      </c>
      <c r="AB54" s="6" t="str">
        <f>IFERROR(VLOOKUP($B54,'4대보험'!$A:$V,14,0),"")</f>
        <v/>
      </c>
      <c r="AC54" s="6" t="str">
        <f>IFERROR(VLOOKUP($B54,'4대보험'!$A:$V,16,0)+VLOOKUP($B54,'4대보험'!$A:$V,17,0),"")</f>
        <v/>
      </c>
      <c r="AD54" s="6" t="str">
        <f>IFERROR(VLOOKUP($B54,'4대보험'!$A:$V,20,0),"")</f>
        <v/>
      </c>
      <c r="AG54" s="20"/>
      <c r="AH54" s="21"/>
      <c r="AL54" t="str">
        <f>IFERROR(IF(AP54=TRUE,VLOOKUP($B54,데이터베이스!$B:$N,14,0)/데이터베이스!$AE$2*급여업로드양식!AQ54,VLOOKUP($B54,데이터베이스!$B:$N,14,0)),"")</f>
        <v/>
      </c>
      <c r="AM54" s="6">
        <f t="shared" si="4"/>
        <v>0</v>
      </c>
      <c r="AN54" s="6">
        <f t="shared" si="5"/>
        <v>0</v>
      </c>
      <c r="AP54" t="e">
        <f>VLOOKUP($B54,필터!$B$1:$AB$1000,26,0)</f>
        <v>#N/A</v>
      </c>
      <c r="AQ54" t="e">
        <f>VLOOKUP(B54,필터!$B$1:$AB$1000,27,0)</f>
        <v>#N/A</v>
      </c>
    </row>
    <row r="55" spans="1:43">
      <c r="A55" s="15" t="str">
        <f>IF(ISBLANK(필터!A52),"",필터!A52)</f>
        <v/>
      </c>
      <c r="B55" s="15" t="str">
        <f>IF(ISBLANK(필터!B52),"",필터!B52)</f>
        <v/>
      </c>
      <c r="C55" s="6" t="str">
        <f>IFERROR(IF($AP55=TRUE,VLOOKUP($B55,데이터베이스!$B:$J,6,0)/데이터베이스!$AE$2*급여업로드양식!$AQ55,VLOOKUP($B55,데이터베이스!$B:$J,6,0)),"")</f>
        <v/>
      </c>
      <c r="D55" s="25"/>
      <c r="E55" s="6" t="str">
        <f>IFERROR(IF($AP55=TRUE,VLOOKUP($B55,데이터베이스!$B:$J,7,0)/데이터베이스!$AE$2*급여업로드양식!$AQ55,VLOOKUP($B55,데이터베이스!$B:$J,7,0)),"")</f>
        <v/>
      </c>
      <c r="F55" s="6" t="str">
        <f>IFERROR(IF($AP55=TRUE,VLOOKUP($B55,데이터베이스!$B:$J,8,0)/데이터베이스!$AE$2*급여업로드양식!$AQ55,VLOOKUP($B55,데이터베이스!$B:$J,8,0)),"")</f>
        <v/>
      </c>
      <c r="G55" s="6" t="str">
        <f>IFERROR(IF($AP55=TRUE,VLOOKUP($B55,데이터베이스!$B:$J,9,0)/데이터베이스!$AE$2*급여업로드양식!$AQ55,VLOOKUP($B55,데이터베이스!$B:$J,9,0)),"")</f>
        <v/>
      </c>
      <c r="H55" s="6" t="str">
        <f>IFERROR(IF($AP55=TRUE,VLOOKUP($B55,데이터베이스!$B:$M,10,0)/데이터베이스!$AE$2*급여업로드양식!$AQ55,VLOOKUP($B55,데이터베이스!$B:$M,10,0)),"")</f>
        <v/>
      </c>
      <c r="I55" s="6" t="str">
        <f>IFERROR(IF($AP55=TRUE,VLOOKUP($B55,데이터베이스!$B:$M,11,0)/데이터베이스!$AE$2*급여업로드양식!$AQ55,VLOOKUP($B55,데이터베이스!$B:$M,11,0)),"")</f>
        <v/>
      </c>
      <c r="J55" s="6" t="str">
        <f>IFERROR(IF($AP55=TRUE,VLOOKUP($B55,데이터베이스!$B:$M,12,0)/데이터베이스!$AE$2*급여업로드양식!$AQ55,VLOOKUP($B55,데이터베이스!$B:$M,12,0)),"")</f>
        <v/>
      </c>
      <c r="K55" s="19"/>
      <c r="L55" s="20"/>
      <c r="M55" s="20"/>
      <c r="N55" s="20"/>
      <c r="O55" s="20"/>
      <c r="P55" s="20"/>
      <c r="Q55" s="20"/>
      <c r="R55" s="20"/>
      <c r="S55" s="21"/>
      <c r="T55" s="10">
        <f t="shared" si="3"/>
        <v>0</v>
      </c>
      <c r="U55" s="6" t="str">
        <f>IFERROR(VLOOKUP($B55,'4대보험'!$A:$V,3,0),"")</f>
        <v/>
      </c>
      <c r="V55" s="6" t="str">
        <f>IFERROR(VLOOKUP($B55,'4대보험'!$A:$V,7,0),"")</f>
        <v/>
      </c>
      <c r="W55" s="6" t="str">
        <f>IFERROR(VLOOKUP($B55,'4대보험'!$A:$V,13,0),"")</f>
        <v/>
      </c>
      <c r="X55" s="6" t="str">
        <f>IFERROR(VLOOKUP($B55,'4대보험'!$A:$V,19,0),"")</f>
        <v/>
      </c>
      <c r="Y55" s="6" t="str">
        <f>IFERROR(VLOOKUP($B55,'4대보험'!$A:$V,5,0)-VLOOKUP($B55,'4대보험'!$A:$V,4,0),"")</f>
        <v/>
      </c>
      <c r="Z55" s="6" t="str">
        <f>IFERROR(VLOOKUP($B55,'4대보험'!$A:$V,8,0),"")</f>
        <v/>
      </c>
      <c r="AA55" s="6" t="str">
        <f>IFERROR(VLOOKUP($B55,'4대보험'!$A:$V,10,0)+VLOOKUP($B55,'4대보험'!$A:$V,11,0),"")</f>
        <v/>
      </c>
      <c r="AB55" s="6" t="str">
        <f>IFERROR(VLOOKUP($B55,'4대보험'!$A:$V,14,0),"")</f>
        <v/>
      </c>
      <c r="AC55" s="6" t="str">
        <f>IFERROR(VLOOKUP($B55,'4대보험'!$A:$V,16,0)+VLOOKUP($B55,'4대보험'!$A:$V,17,0),"")</f>
        <v/>
      </c>
      <c r="AD55" s="6" t="str">
        <f>IFERROR(VLOOKUP($B55,'4대보험'!$A:$V,20,0),"")</f>
        <v/>
      </c>
      <c r="AG55" s="20"/>
      <c r="AH55" s="21"/>
      <c r="AL55" t="str">
        <f>IFERROR(IF(AP55=TRUE,VLOOKUP($B55,데이터베이스!$B:$N,14,0)/데이터베이스!$AE$2*급여업로드양식!AQ55,VLOOKUP($B55,데이터베이스!$B:$N,14,0)),"")</f>
        <v/>
      </c>
      <c r="AM55" s="6">
        <f t="shared" si="4"/>
        <v>0</v>
      </c>
      <c r="AN55" s="6">
        <f t="shared" si="5"/>
        <v>0</v>
      </c>
      <c r="AP55" t="e">
        <f>VLOOKUP($B55,필터!$B$1:$AB$1000,26,0)</f>
        <v>#N/A</v>
      </c>
      <c r="AQ55" t="e">
        <f>VLOOKUP(B55,필터!$B$1:$AB$1000,27,0)</f>
        <v>#N/A</v>
      </c>
    </row>
    <row r="56" spans="1:43">
      <c r="A56" s="15" t="str">
        <f>IF(ISBLANK(필터!A53),"",필터!A53)</f>
        <v/>
      </c>
      <c r="B56" s="15" t="str">
        <f>IF(ISBLANK(필터!B53),"",필터!B53)</f>
        <v/>
      </c>
      <c r="C56" s="6" t="str">
        <f>IFERROR(IF($AP56=TRUE,VLOOKUP($B56,데이터베이스!$B:$J,6,0)/데이터베이스!$AE$2*급여업로드양식!$AQ56,VLOOKUP($B56,데이터베이스!$B:$J,6,0)),"")</f>
        <v/>
      </c>
      <c r="D56" s="25"/>
      <c r="E56" s="6" t="str">
        <f>IFERROR(IF($AP56=TRUE,VLOOKUP($B56,데이터베이스!$B:$J,7,0)/데이터베이스!$AE$2*급여업로드양식!$AQ56,VLOOKUP($B56,데이터베이스!$B:$J,7,0)),"")</f>
        <v/>
      </c>
      <c r="F56" s="6" t="str">
        <f>IFERROR(IF($AP56=TRUE,VLOOKUP($B56,데이터베이스!$B:$J,8,0)/데이터베이스!$AE$2*급여업로드양식!$AQ56,VLOOKUP($B56,데이터베이스!$B:$J,8,0)),"")</f>
        <v/>
      </c>
      <c r="G56" s="6" t="str">
        <f>IFERROR(IF($AP56=TRUE,VLOOKUP($B56,데이터베이스!$B:$J,9,0)/데이터베이스!$AE$2*급여업로드양식!$AQ56,VLOOKUP($B56,데이터베이스!$B:$J,9,0)),"")</f>
        <v/>
      </c>
      <c r="H56" s="6" t="str">
        <f>IFERROR(IF($AP56=TRUE,VLOOKUP($B56,데이터베이스!$B:$M,10,0)/데이터베이스!$AE$2*급여업로드양식!$AQ56,VLOOKUP($B56,데이터베이스!$B:$M,10,0)),"")</f>
        <v/>
      </c>
      <c r="I56" s="6" t="str">
        <f>IFERROR(IF($AP56=TRUE,VLOOKUP($B56,데이터베이스!$B:$M,11,0)/데이터베이스!$AE$2*급여업로드양식!$AQ56,VLOOKUP($B56,데이터베이스!$B:$M,11,0)),"")</f>
        <v/>
      </c>
      <c r="J56" s="6" t="str">
        <f>IFERROR(IF($AP56=TRUE,VLOOKUP($B56,데이터베이스!$B:$M,12,0)/데이터베이스!$AE$2*급여업로드양식!$AQ56,VLOOKUP($B56,데이터베이스!$B:$M,12,0)),"")</f>
        <v/>
      </c>
      <c r="K56" s="19"/>
      <c r="L56" s="20"/>
      <c r="M56" s="20"/>
      <c r="N56" s="20"/>
      <c r="O56" s="20"/>
      <c r="P56" s="20"/>
      <c r="Q56" s="20"/>
      <c r="R56" s="20"/>
      <c r="S56" s="21"/>
      <c r="T56" s="10">
        <f t="shared" si="3"/>
        <v>0</v>
      </c>
      <c r="U56" s="6" t="str">
        <f>IFERROR(VLOOKUP($B56,'4대보험'!$A:$V,3,0),"")</f>
        <v/>
      </c>
      <c r="V56" s="6" t="str">
        <f>IFERROR(VLOOKUP($B56,'4대보험'!$A:$V,7,0),"")</f>
        <v/>
      </c>
      <c r="W56" s="6" t="str">
        <f>IFERROR(VLOOKUP($B56,'4대보험'!$A:$V,13,0),"")</f>
        <v/>
      </c>
      <c r="X56" s="6" t="str">
        <f>IFERROR(VLOOKUP($B56,'4대보험'!$A:$V,19,0),"")</f>
        <v/>
      </c>
      <c r="Y56" s="6" t="str">
        <f>IFERROR(VLOOKUP($B56,'4대보험'!$A:$V,5,0)-VLOOKUP($B56,'4대보험'!$A:$V,4,0),"")</f>
        <v/>
      </c>
      <c r="Z56" s="6" t="str">
        <f>IFERROR(VLOOKUP($B56,'4대보험'!$A:$V,8,0),"")</f>
        <v/>
      </c>
      <c r="AA56" s="6" t="str">
        <f>IFERROR(VLOOKUP($B56,'4대보험'!$A:$V,10,0)+VLOOKUP($B56,'4대보험'!$A:$V,11,0),"")</f>
        <v/>
      </c>
      <c r="AB56" s="6" t="str">
        <f>IFERROR(VLOOKUP($B56,'4대보험'!$A:$V,14,0),"")</f>
        <v/>
      </c>
      <c r="AC56" s="6" t="str">
        <f>IFERROR(VLOOKUP($B56,'4대보험'!$A:$V,16,0)+VLOOKUP($B56,'4대보험'!$A:$V,17,0),"")</f>
        <v/>
      </c>
      <c r="AD56" s="6" t="str">
        <f>IFERROR(VLOOKUP($B56,'4대보험'!$A:$V,20,0),"")</f>
        <v/>
      </c>
      <c r="AG56" s="20"/>
      <c r="AH56" s="21"/>
      <c r="AL56" t="str">
        <f>IFERROR(IF(AP56=TRUE,VLOOKUP($B56,데이터베이스!$B:$N,14,0)/데이터베이스!$AE$2*급여업로드양식!AQ56,VLOOKUP($B56,데이터베이스!$B:$N,14,0)),"")</f>
        <v/>
      </c>
      <c r="AM56" s="6">
        <f t="shared" si="4"/>
        <v>0</v>
      </c>
      <c r="AN56" s="6">
        <f t="shared" si="5"/>
        <v>0</v>
      </c>
      <c r="AP56" t="e">
        <f>VLOOKUP($B56,필터!$B$1:$AB$1000,26,0)</f>
        <v>#N/A</v>
      </c>
      <c r="AQ56" t="e">
        <f>VLOOKUP(B56,필터!$B$1:$AB$1000,27,0)</f>
        <v>#N/A</v>
      </c>
    </row>
    <row r="57" spans="1:43">
      <c r="A57" s="15" t="str">
        <f>IF(ISBLANK(필터!A54),"",필터!A54)</f>
        <v/>
      </c>
      <c r="B57" s="15" t="str">
        <f>IF(ISBLANK(필터!B54),"",필터!B54)</f>
        <v/>
      </c>
      <c r="C57" s="6" t="str">
        <f>IFERROR(IF($AP57=TRUE,VLOOKUP($B57,데이터베이스!$B:$J,6,0)/데이터베이스!$AE$2*급여업로드양식!$AQ57,VLOOKUP($B57,데이터베이스!$B:$J,6,0)),"")</f>
        <v/>
      </c>
      <c r="D57" s="25"/>
      <c r="E57" s="6" t="str">
        <f>IFERROR(IF($AP57=TRUE,VLOOKUP($B57,데이터베이스!$B:$J,7,0)/데이터베이스!$AE$2*급여업로드양식!$AQ57,VLOOKUP($B57,데이터베이스!$B:$J,7,0)),"")</f>
        <v/>
      </c>
      <c r="F57" s="6" t="str">
        <f>IFERROR(IF($AP57=TRUE,VLOOKUP($B57,데이터베이스!$B:$J,8,0)/데이터베이스!$AE$2*급여업로드양식!$AQ57,VLOOKUP($B57,데이터베이스!$B:$J,8,0)),"")</f>
        <v/>
      </c>
      <c r="G57" s="6" t="str">
        <f>IFERROR(IF($AP57=TRUE,VLOOKUP($B57,데이터베이스!$B:$J,9,0)/데이터베이스!$AE$2*급여업로드양식!$AQ57,VLOOKUP($B57,데이터베이스!$B:$J,9,0)),"")</f>
        <v/>
      </c>
      <c r="H57" s="6" t="str">
        <f>IFERROR(IF($AP57=TRUE,VLOOKUP($B57,데이터베이스!$B:$M,10,0)/데이터베이스!$AE$2*급여업로드양식!$AQ57,VLOOKUP($B57,데이터베이스!$B:$M,10,0)),"")</f>
        <v/>
      </c>
      <c r="I57" s="6" t="str">
        <f>IFERROR(IF($AP57=TRUE,VLOOKUP($B57,데이터베이스!$B:$M,11,0)/데이터베이스!$AE$2*급여업로드양식!$AQ57,VLOOKUP($B57,데이터베이스!$B:$M,11,0)),"")</f>
        <v/>
      </c>
      <c r="J57" s="6" t="str">
        <f>IFERROR(IF($AP57=TRUE,VLOOKUP($B57,데이터베이스!$B:$M,12,0)/데이터베이스!$AE$2*급여업로드양식!$AQ57,VLOOKUP($B57,데이터베이스!$B:$M,12,0)),"")</f>
        <v/>
      </c>
      <c r="K57" s="19"/>
      <c r="L57" s="20"/>
      <c r="M57" s="20"/>
      <c r="N57" s="20"/>
      <c r="O57" s="20"/>
      <c r="P57" s="20"/>
      <c r="Q57" s="20"/>
      <c r="R57" s="20"/>
      <c r="S57" s="21"/>
      <c r="T57" s="10">
        <f t="shared" si="3"/>
        <v>0</v>
      </c>
      <c r="U57" s="6" t="str">
        <f>IFERROR(VLOOKUP($B57,'4대보험'!$A:$V,3,0),"")</f>
        <v/>
      </c>
      <c r="V57" s="6" t="str">
        <f>IFERROR(VLOOKUP($B57,'4대보험'!$A:$V,7,0),"")</f>
        <v/>
      </c>
      <c r="W57" s="6" t="str">
        <f>IFERROR(VLOOKUP($B57,'4대보험'!$A:$V,13,0),"")</f>
        <v/>
      </c>
      <c r="X57" s="6" t="str">
        <f>IFERROR(VLOOKUP($B57,'4대보험'!$A:$V,19,0),"")</f>
        <v/>
      </c>
      <c r="Y57" s="6" t="str">
        <f>IFERROR(VLOOKUP($B57,'4대보험'!$A:$V,5,0)-VLOOKUP($B57,'4대보험'!$A:$V,4,0),"")</f>
        <v/>
      </c>
      <c r="Z57" s="6" t="str">
        <f>IFERROR(VLOOKUP($B57,'4대보험'!$A:$V,8,0),"")</f>
        <v/>
      </c>
      <c r="AA57" s="6" t="str">
        <f>IFERROR(VLOOKUP($B57,'4대보험'!$A:$V,10,0)+VLOOKUP($B57,'4대보험'!$A:$V,11,0),"")</f>
        <v/>
      </c>
      <c r="AB57" s="6" t="str">
        <f>IFERROR(VLOOKUP($B57,'4대보험'!$A:$V,14,0),"")</f>
        <v/>
      </c>
      <c r="AC57" s="6" t="str">
        <f>IFERROR(VLOOKUP($B57,'4대보험'!$A:$V,16,0)+VLOOKUP($B57,'4대보험'!$A:$V,17,0),"")</f>
        <v/>
      </c>
      <c r="AD57" s="6" t="str">
        <f>IFERROR(VLOOKUP($B57,'4대보험'!$A:$V,20,0),"")</f>
        <v/>
      </c>
      <c r="AG57" s="20"/>
      <c r="AH57" s="21"/>
      <c r="AL57" t="str">
        <f>IFERROR(IF(AP57=TRUE,VLOOKUP($B57,데이터베이스!$B:$N,14,0)/데이터베이스!$AE$2*급여업로드양식!AQ57,VLOOKUP($B57,데이터베이스!$B:$N,14,0)),"")</f>
        <v/>
      </c>
      <c r="AM57" s="6">
        <f t="shared" si="4"/>
        <v>0</v>
      </c>
      <c r="AN57" s="6">
        <f t="shared" si="5"/>
        <v>0</v>
      </c>
      <c r="AP57" t="e">
        <f>VLOOKUP($B57,필터!$B$1:$AB$1000,26,0)</f>
        <v>#N/A</v>
      </c>
      <c r="AQ57" t="e">
        <f>VLOOKUP(B57,필터!$B$1:$AB$1000,27,0)</f>
        <v>#N/A</v>
      </c>
    </row>
    <row r="58" spans="1:43">
      <c r="A58" s="15" t="str">
        <f>IF(ISBLANK(필터!A55),"",필터!A55)</f>
        <v/>
      </c>
      <c r="B58" s="15" t="str">
        <f>IF(ISBLANK(필터!B55),"",필터!B55)</f>
        <v/>
      </c>
      <c r="C58" s="6" t="str">
        <f>IFERROR(IF($AP58=TRUE,VLOOKUP($B58,데이터베이스!$B:$J,6,0)/데이터베이스!$AE$2*급여업로드양식!$AQ58,VLOOKUP($B58,데이터베이스!$B:$J,6,0)),"")</f>
        <v/>
      </c>
      <c r="D58" s="25"/>
      <c r="E58" s="6" t="str">
        <f>IFERROR(IF($AP58=TRUE,VLOOKUP($B58,데이터베이스!$B:$J,7,0)/데이터베이스!$AE$2*급여업로드양식!$AQ58,VLOOKUP($B58,데이터베이스!$B:$J,7,0)),"")</f>
        <v/>
      </c>
      <c r="F58" s="6" t="str">
        <f>IFERROR(IF($AP58=TRUE,VLOOKUP($B58,데이터베이스!$B:$J,8,0)/데이터베이스!$AE$2*급여업로드양식!$AQ58,VLOOKUP($B58,데이터베이스!$B:$J,8,0)),"")</f>
        <v/>
      </c>
      <c r="G58" s="6" t="str">
        <f>IFERROR(IF($AP58=TRUE,VLOOKUP($B58,데이터베이스!$B:$J,9,0)/데이터베이스!$AE$2*급여업로드양식!$AQ58,VLOOKUP($B58,데이터베이스!$B:$J,9,0)),"")</f>
        <v/>
      </c>
      <c r="H58" s="6" t="str">
        <f>IFERROR(IF($AP58=TRUE,VLOOKUP($B58,데이터베이스!$B:$M,10,0)/데이터베이스!$AE$2*급여업로드양식!$AQ58,VLOOKUP($B58,데이터베이스!$B:$M,10,0)),"")</f>
        <v/>
      </c>
      <c r="I58" s="6" t="str">
        <f>IFERROR(IF($AP58=TRUE,VLOOKUP($B58,데이터베이스!$B:$M,11,0)/데이터베이스!$AE$2*급여업로드양식!$AQ58,VLOOKUP($B58,데이터베이스!$B:$M,11,0)),"")</f>
        <v/>
      </c>
      <c r="J58" s="6" t="str">
        <f>IFERROR(IF($AP58=TRUE,VLOOKUP($B58,데이터베이스!$B:$M,12,0)/데이터베이스!$AE$2*급여업로드양식!$AQ58,VLOOKUP($B58,데이터베이스!$B:$M,12,0)),"")</f>
        <v/>
      </c>
      <c r="K58" s="19"/>
      <c r="L58" s="20"/>
      <c r="M58" s="20"/>
      <c r="N58" s="20"/>
      <c r="O58" s="20"/>
      <c r="P58" s="20"/>
      <c r="Q58" s="20"/>
      <c r="R58" s="20"/>
      <c r="S58" s="21"/>
      <c r="T58" s="10">
        <f t="shared" si="3"/>
        <v>0</v>
      </c>
      <c r="U58" s="6" t="str">
        <f>IFERROR(VLOOKUP($B58,'4대보험'!$A:$V,3,0),"")</f>
        <v/>
      </c>
      <c r="V58" s="6" t="str">
        <f>IFERROR(VLOOKUP($B58,'4대보험'!$A:$V,7,0),"")</f>
        <v/>
      </c>
      <c r="W58" s="6" t="str">
        <f>IFERROR(VLOOKUP($B58,'4대보험'!$A:$V,13,0),"")</f>
        <v/>
      </c>
      <c r="X58" s="6" t="str">
        <f>IFERROR(VLOOKUP($B58,'4대보험'!$A:$V,19,0),"")</f>
        <v/>
      </c>
      <c r="Y58" s="6" t="str">
        <f>IFERROR(VLOOKUP($B58,'4대보험'!$A:$V,5,0)-VLOOKUP($B58,'4대보험'!$A:$V,4,0),"")</f>
        <v/>
      </c>
      <c r="Z58" s="6" t="str">
        <f>IFERROR(VLOOKUP($B58,'4대보험'!$A:$V,8,0),"")</f>
        <v/>
      </c>
      <c r="AA58" s="6" t="str">
        <f>IFERROR(VLOOKUP($B58,'4대보험'!$A:$V,10,0)+VLOOKUP($B58,'4대보험'!$A:$V,11,0),"")</f>
        <v/>
      </c>
      <c r="AB58" s="6" t="str">
        <f>IFERROR(VLOOKUP($B58,'4대보험'!$A:$V,14,0),"")</f>
        <v/>
      </c>
      <c r="AC58" s="6" t="str">
        <f>IFERROR(VLOOKUP($B58,'4대보험'!$A:$V,16,0)+VLOOKUP($B58,'4대보험'!$A:$V,17,0),"")</f>
        <v/>
      </c>
      <c r="AD58" s="6" t="str">
        <f>IFERROR(VLOOKUP($B58,'4대보험'!$A:$V,20,0),"")</f>
        <v/>
      </c>
      <c r="AG58" s="20"/>
      <c r="AH58" s="21"/>
      <c r="AL58" t="str">
        <f>IFERROR(IF(AP58=TRUE,VLOOKUP($B58,데이터베이스!$B:$N,14,0)/데이터베이스!$AE$2*급여업로드양식!AQ58,VLOOKUP($B58,데이터베이스!$B:$N,14,0)),"")</f>
        <v/>
      </c>
      <c r="AM58" s="6">
        <f t="shared" si="4"/>
        <v>0</v>
      </c>
      <c r="AN58" s="6">
        <f t="shared" si="5"/>
        <v>0</v>
      </c>
      <c r="AP58" t="e">
        <f>VLOOKUP($B58,필터!$B$1:$AB$1000,26,0)</f>
        <v>#N/A</v>
      </c>
      <c r="AQ58" t="e">
        <f>VLOOKUP(B58,필터!$B$1:$AB$1000,27,0)</f>
        <v>#N/A</v>
      </c>
    </row>
    <row r="59" spans="1:43">
      <c r="A59" s="15" t="str">
        <f>IF(ISBLANK(필터!A56),"",필터!A56)</f>
        <v/>
      </c>
      <c r="B59" s="15" t="str">
        <f>IF(ISBLANK(필터!B56),"",필터!B56)</f>
        <v/>
      </c>
      <c r="C59" s="6" t="str">
        <f>IFERROR(IF($AP59=TRUE,VLOOKUP($B59,데이터베이스!$B:$J,6,0)/데이터베이스!$AE$2*급여업로드양식!$AQ59,VLOOKUP($B59,데이터베이스!$B:$J,6,0)),"")</f>
        <v/>
      </c>
      <c r="D59" s="25"/>
      <c r="E59" s="6" t="str">
        <f>IFERROR(IF($AP59=TRUE,VLOOKUP($B59,데이터베이스!$B:$J,7,0)/데이터베이스!$AE$2*급여업로드양식!$AQ59,VLOOKUP($B59,데이터베이스!$B:$J,7,0)),"")</f>
        <v/>
      </c>
      <c r="F59" s="6" t="str">
        <f>IFERROR(IF($AP59=TRUE,VLOOKUP($B59,데이터베이스!$B:$J,8,0)/데이터베이스!$AE$2*급여업로드양식!$AQ59,VLOOKUP($B59,데이터베이스!$B:$J,8,0)),"")</f>
        <v/>
      </c>
      <c r="G59" s="6" t="str">
        <f>IFERROR(IF($AP59=TRUE,VLOOKUP($B59,데이터베이스!$B:$J,9,0)/데이터베이스!$AE$2*급여업로드양식!$AQ59,VLOOKUP($B59,데이터베이스!$B:$J,9,0)),"")</f>
        <v/>
      </c>
      <c r="H59" s="6" t="str">
        <f>IFERROR(IF($AP59=TRUE,VLOOKUP($B59,데이터베이스!$B:$M,10,0)/데이터베이스!$AE$2*급여업로드양식!$AQ59,VLOOKUP($B59,데이터베이스!$B:$M,10,0)),"")</f>
        <v/>
      </c>
      <c r="I59" s="6" t="str">
        <f>IFERROR(IF($AP59=TRUE,VLOOKUP($B59,데이터베이스!$B:$M,11,0)/데이터베이스!$AE$2*급여업로드양식!$AQ59,VLOOKUP($B59,데이터베이스!$B:$M,11,0)),"")</f>
        <v/>
      </c>
      <c r="J59" s="6" t="str">
        <f>IFERROR(IF($AP59=TRUE,VLOOKUP($B59,데이터베이스!$B:$M,12,0)/데이터베이스!$AE$2*급여업로드양식!$AQ59,VLOOKUP($B59,데이터베이스!$B:$M,12,0)),"")</f>
        <v/>
      </c>
      <c r="K59" s="19"/>
      <c r="L59" s="20"/>
      <c r="M59" s="20"/>
      <c r="N59" s="20"/>
      <c r="O59" s="20"/>
      <c r="P59" s="20"/>
      <c r="Q59" s="20"/>
      <c r="R59" s="20"/>
      <c r="S59" s="21"/>
      <c r="T59" s="10">
        <f t="shared" si="3"/>
        <v>0</v>
      </c>
      <c r="U59" s="6" t="str">
        <f>IFERROR(VLOOKUP($B59,'4대보험'!$A:$V,3,0),"")</f>
        <v/>
      </c>
      <c r="V59" s="6" t="str">
        <f>IFERROR(VLOOKUP($B59,'4대보험'!$A:$V,7,0),"")</f>
        <v/>
      </c>
      <c r="W59" s="6" t="str">
        <f>IFERROR(VLOOKUP($B59,'4대보험'!$A:$V,13,0),"")</f>
        <v/>
      </c>
      <c r="X59" s="6" t="str">
        <f>IFERROR(VLOOKUP($B59,'4대보험'!$A:$V,19,0),"")</f>
        <v/>
      </c>
      <c r="Y59" s="6" t="str">
        <f>IFERROR(VLOOKUP($B59,'4대보험'!$A:$V,5,0)-VLOOKUP($B59,'4대보험'!$A:$V,4,0),"")</f>
        <v/>
      </c>
      <c r="Z59" s="6" t="str">
        <f>IFERROR(VLOOKUP($B59,'4대보험'!$A:$V,8,0),"")</f>
        <v/>
      </c>
      <c r="AA59" s="6" t="str">
        <f>IFERROR(VLOOKUP($B59,'4대보험'!$A:$V,10,0)+VLOOKUP($B59,'4대보험'!$A:$V,11,0),"")</f>
        <v/>
      </c>
      <c r="AB59" s="6" t="str">
        <f>IFERROR(VLOOKUP($B59,'4대보험'!$A:$V,14,0),"")</f>
        <v/>
      </c>
      <c r="AC59" s="6" t="str">
        <f>IFERROR(VLOOKUP($B59,'4대보험'!$A:$V,16,0)+VLOOKUP($B59,'4대보험'!$A:$V,17,0),"")</f>
        <v/>
      </c>
      <c r="AD59" s="6" t="str">
        <f>IFERROR(VLOOKUP($B59,'4대보험'!$A:$V,20,0),"")</f>
        <v/>
      </c>
      <c r="AG59" s="20"/>
      <c r="AH59" s="21"/>
      <c r="AL59" t="str">
        <f>IFERROR(IF(AP59=TRUE,VLOOKUP($B59,데이터베이스!$B:$N,14,0)/데이터베이스!$AE$2*급여업로드양식!AQ59,VLOOKUP($B59,데이터베이스!$B:$N,14,0)),"")</f>
        <v/>
      </c>
      <c r="AM59" s="6">
        <f t="shared" si="4"/>
        <v>0</v>
      </c>
      <c r="AN59" s="6">
        <f t="shared" si="5"/>
        <v>0</v>
      </c>
      <c r="AP59" t="e">
        <f>VLOOKUP($B59,필터!$B$1:$AB$1000,26,0)</f>
        <v>#N/A</v>
      </c>
      <c r="AQ59" t="e">
        <f>VLOOKUP(B59,필터!$B$1:$AB$1000,27,0)</f>
        <v>#N/A</v>
      </c>
    </row>
    <row r="60" spans="1:43">
      <c r="A60" s="15" t="str">
        <f>IF(ISBLANK(필터!A57),"",필터!A57)</f>
        <v/>
      </c>
      <c r="B60" s="15" t="str">
        <f>IF(ISBLANK(필터!B57),"",필터!B57)</f>
        <v/>
      </c>
      <c r="C60" s="6" t="str">
        <f>IFERROR(IF($AP60=TRUE,VLOOKUP($B60,데이터베이스!$B:$J,6,0)/데이터베이스!$AE$2*급여업로드양식!$AQ60,VLOOKUP($B60,데이터베이스!$B:$J,6,0)),"")</f>
        <v/>
      </c>
      <c r="D60" s="25"/>
      <c r="E60" s="6" t="str">
        <f>IFERROR(IF($AP60=TRUE,VLOOKUP($B60,데이터베이스!$B:$J,7,0)/데이터베이스!$AE$2*급여업로드양식!$AQ60,VLOOKUP($B60,데이터베이스!$B:$J,7,0)),"")</f>
        <v/>
      </c>
      <c r="F60" s="6" t="str">
        <f>IFERROR(IF($AP60=TRUE,VLOOKUP($B60,데이터베이스!$B:$J,8,0)/데이터베이스!$AE$2*급여업로드양식!$AQ60,VLOOKUP($B60,데이터베이스!$B:$J,8,0)),"")</f>
        <v/>
      </c>
      <c r="G60" s="6" t="str">
        <f>IFERROR(IF($AP60=TRUE,VLOOKUP($B60,데이터베이스!$B:$J,9,0)/데이터베이스!$AE$2*급여업로드양식!$AQ60,VLOOKUP($B60,데이터베이스!$B:$J,9,0)),"")</f>
        <v/>
      </c>
      <c r="H60" s="6" t="str">
        <f>IFERROR(IF($AP60=TRUE,VLOOKUP($B60,데이터베이스!$B:$M,10,0)/데이터베이스!$AE$2*급여업로드양식!$AQ60,VLOOKUP($B60,데이터베이스!$B:$M,10,0)),"")</f>
        <v/>
      </c>
      <c r="I60" s="6" t="str">
        <f>IFERROR(IF($AP60=TRUE,VLOOKUP($B60,데이터베이스!$B:$M,11,0)/데이터베이스!$AE$2*급여업로드양식!$AQ60,VLOOKUP($B60,데이터베이스!$B:$M,11,0)),"")</f>
        <v/>
      </c>
      <c r="J60" s="6" t="str">
        <f>IFERROR(IF($AP60=TRUE,VLOOKUP($B60,데이터베이스!$B:$M,12,0)/데이터베이스!$AE$2*급여업로드양식!$AQ60,VLOOKUP($B60,데이터베이스!$B:$M,12,0)),"")</f>
        <v/>
      </c>
      <c r="K60" s="19"/>
      <c r="L60" s="20"/>
      <c r="M60" s="20"/>
      <c r="N60" s="20"/>
      <c r="O60" s="20"/>
      <c r="P60" s="20"/>
      <c r="Q60" s="20"/>
      <c r="R60" s="20"/>
      <c r="S60" s="21"/>
      <c r="T60" s="10">
        <f t="shared" si="3"/>
        <v>0</v>
      </c>
      <c r="U60" s="6" t="str">
        <f>IFERROR(VLOOKUP($B60,'4대보험'!$A:$V,3,0),"")</f>
        <v/>
      </c>
      <c r="V60" s="6" t="str">
        <f>IFERROR(VLOOKUP($B60,'4대보험'!$A:$V,7,0),"")</f>
        <v/>
      </c>
      <c r="W60" s="6" t="str">
        <f>IFERROR(VLOOKUP($B60,'4대보험'!$A:$V,13,0),"")</f>
        <v/>
      </c>
      <c r="X60" s="6" t="str">
        <f>IFERROR(VLOOKUP($B60,'4대보험'!$A:$V,19,0),"")</f>
        <v/>
      </c>
      <c r="Y60" s="6" t="str">
        <f>IFERROR(VLOOKUP($B60,'4대보험'!$A:$V,5,0)-VLOOKUP($B60,'4대보험'!$A:$V,4,0),"")</f>
        <v/>
      </c>
      <c r="Z60" s="6" t="str">
        <f>IFERROR(VLOOKUP($B60,'4대보험'!$A:$V,8,0),"")</f>
        <v/>
      </c>
      <c r="AA60" s="6" t="str">
        <f>IFERROR(VLOOKUP($B60,'4대보험'!$A:$V,10,0)+VLOOKUP($B60,'4대보험'!$A:$V,11,0),"")</f>
        <v/>
      </c>
      <c r="AB60" s="6" t="str">
        <f>IFERROR(VLOOKUP($B60,'4대보험'!$A:$V,14,0),"")</f>
        <v/>
      </c>
      <c r="AC60" s="6" t="str">
        <f>IFERROR(VLOOKUP($B60,'4대보험'!$A:$V,16,0)+VLOOKUP($B60,'4대보험'!$A:$V,17,0),"")</f>
        <v/>
      </c>
      <c r="AD60" s="6" t="str">
        <f>IFERROR(VLOOKUP($B60,'4대보험'!$A:$V,20,0),"")</f>
        <v/>
      </c>
      <c r="AG60" s="20"/>
      <c r="AH60" s="21"/>
      <c r="AL60" t="str">
        <f>IFERROR(IF(AP60=TRUE,VLOOKUP($B60,데이터베이스!$B:$N,14,0)/데이터베이스!$AE$2*급여업로드양식!AQ60,VLOOKUP($B60,데이터베이스!$B:$N,14,0)),"")</f>
        <v/>
      </c>
      <c r="AM60" s="6">
        <f t="shared" si="4"/>
        <v>0</v>
      </c>
      <c r="AN60" s="6">
        <f t="shared" si="5"/>
        <v>0</v>
      </c>
      <c r="AP60" t="e">
        <f>VLOOKUP($B60,필터!$B$1:$AB$1000,26,0)</f>
        <v>#N/A</v>
      </c>
      <c r="AQ60" t="e">
        <f>VLOOKUP(B60,필터!$B$1:$AB$1000,27,0)</f>
        <v>#N/A</v>
      </c>
    </row>
    <row r="61" spans="1:43">
      <c r="A61" s="15" t="str">
        <f>IF(ISBLANK(필터!A58),"",필터!A58)</f>
        <v/>
      </c>
      <c r="B61" s="15" t="str">
        <f>IF(ISBLANK(필터!B58),"",필터!B58)</f>
        <v/>
      </c>
      <c r="C61" s="6" t="str">
        <f>IFERROR(IF($AP61=TRUE,VLOOKUP($B61,데이터베이스!$B:$J,6,0)/데이터베이스!$AE$2*급여업로드양식!$AQ61,VLOOKUP($B61,데이터베이스!$B:$J,6,0)),"")</f>
        <v/>
      </c>
      <c r="D61" s="25"/>
      <c r="E61" s="6" t="str">
        <f>IFERROR(IF($AP61=TRUE,VLOOKUP($B61,데이터베이스!$B:$J,7,0)/데이터베이스!$AE$2*급여업로드양식!$AQ61,VLOOKUP($B61,데이터베이스!$B:$J,7,0)),"")</f>
        <v/>
      </c>
      <c r="F61" s="6" t="str">
        <f>IFERROR(IF($AP61=TRUE,VLOOKUP($B61,데이터베이스!$B:$J,8,0)/데이터베이스!$AE$2*급여업로드양식!$AQ61,VLOOKUP($B61,데이터베이스!$B:$J,8,0)),"")</f>
        <v/>
      </c>
      <c r="G61" s="6" t="str">
        <f>IFERROR(IF($AP61=TRUE,VLOOKUP($B61,데이터베이스!$B:$J,9,0)/데이터베이스!$AE$2*급여업로드양식!$AQ61,VLOOKUP($B61,데이터베이스!$B:$J,9,0)),"")</f>
        <v/>
      </c>
      <c r="H61" s="6" t="str">
        <f>IFERROR(IF($AP61=TRUE,VLOOKUP($B61,데이터베이스!$B:$M,10,0)/데이터베이스!$AE$2*급여업로드양식!$AQ61,VLOOKUP($B61,데이터베이스!$B:$M,10,0)),"")</f>
        <v/>
      </c>
      <c r="I61" s="6" t="str">
        <f>IFERROR(IF($AP61=TRUE,VLOOKUP($B61,데이터베이스!$B:$M,11,0)/데이터베이스!$AE$2*급여업로드양식!$AQ61,VLOOKUP($B61,데이터베이스!$B:$M,11,0)),"")</f>
        <v/>
      </c>
      <c r="J61" s="6" t="str">
        <f>IFERROR(IF($AP61=TRUE,VLOOKUP($B61,데이터베이스!$B:$M,12,0)/데이터베이스!$AE$2*급여업로드양식!$AQ61,VLOOKUP($B61,데이터베이스!$B:$M,12,0)),"")</f>
        <v/>
      </c>
      <c r="K61" s="19"/>
      <c r="L61" s="20"/>
      <c r="M61" s="20"/>
      <c r="N61" s="20"/>
      <c r="O61" s="20"/>
      <c r="P61" s="20"/>
      <c r="Q61" s="20"/>
      <c r="R61" s="20"/>
      <c r="S61" s="21"/>
      <c r="T61" s="10">
        <f t="shared" si="3"/>
        <v>0</v>
      </c>
      <c r="U61" s="6" t="str">
        <f>IFERROR(VLOOKUP($B61,'4대보험'!$A:$V,3,0),"")</f>
        <v/>
      </c>
      <c r="V61" s="6" t="str">
        <f>IFERROR(VLOOKUP($B61,'4대보험'!$A:$V,7,0),"")</f>
        <v/>
      </c>
      <c r="W61" s="6" t="str">
        <f>IFERROR(VLOOKUP($B61,'4대보험'!$A:$V,13,0),"")</f>
        <v/>
      </c>
      <c r="X61" s="6" t="str">
        <f>IFERROR(VLOOKUP($B61,'4대보험'!$A:$V,19,0),"")</f>
        <v/>
      </c>
      <c r="Y61" s="6" t="str">
        <f>IFERROR(VLOOKUP($B61,'4대보험'!$A:$V,5,0)-VLOOKUP($B61,'4대보험'!$A:$V,4,0),"")</f>
        <v/>
      </c>
      <c r="Z61" s="6" t="str">
        <f>IFERROR(VLOOKUP($B61,'4대보험'!$A:$V,8,0),"")</f>
        <v/>
      </c>
      <c r="AA61" s="6" t="str">
        <f>IFERROR(VLOOKUP($B61,'4대보험'!$A:$V,10,0)+VLOOKUP($B61,'4대보험'!$A:$V,11,0),"")</f>
        <v/>
      </c>
      <c r="AB61" s="6" t="str">
        <f>IFERROR(VLOOKUP($B61,'4대보험'!$A:$V,14,0),"")</f>
        <v/>
      </c>
      <c r="AC61" s="6" t="str">
        <f>IFERROR(VLOOKUP($B61,'4대보험'!$A:$V,16,0)+VLOOKUP($B61,'4대보험'!$A:$V,17,0),"")</f>
        <v/>
      </c>
      <c r="AD61" s="6" t="str">
        <f>IFERROR(VLOOKUP($B61,'4대보험'!$A:$V,20,0),"")</f>
        <v/>
      </c>
      <c r="AG61" s="20"/>
      <c r="AH61" s="21"/>
      <c r="AL61" t="str">
        <f>IFERROR(IF(AP61=TRUE,VLOOKUP($B61,데이터베이스!$B:$N,14,0)/데이터베이스!$AE$2*급여업로드양식!AQ61,VLOOKUP($B61,데이터베이스!$B:$N,14,0)),"")</f>
        <v/>
      </c>
      <c r="AM61" s="6">
        <f t="shared" si="4"/>
        <v>0</v>
      </c>
      <c r="AN61" s="6">
        <f t="shared" si="5"/>
        <v>0</v>
      </c>
      <c r="AP61" t="e">
        <f>VLOOKUP($B61,필터!$B$1:$AB$1000,26,0)</f>
        <v>#N/A</v>
      </c>
      <c r="AQ61" t="e">
        <f>VLOOKUP(B61,필터!$B$1:$AB$1000,27,0)</f>
        <v>#N/A</v>
      </c>
    </row>
    <row r="62" spans="1:43">
      <c r="A62" s="15" t="str">
        <f>IF(ISBLANK(필터!A59),"",필터!A59)</f>
        <v/>
      </c>
      <c r="B62" s="15" t="str">
        <f>IF(ISBLANK(필터!B59),"",필터!B59)</f>
        <v/>
      </c>
      <c r="C62" s="6" t="str">
        <f>IFERROR(IF($AP62=TRUE,VLOOKUP($B62,데이터베이스!$B:$J,6,0)/데이터베이스!$AE$2*급여업로드양식!$AQ62,VLOOKUP($B62,데이터베이스!$B:$J,6,0)),"")</f>
        <v/>
      </c>
      <c r="D62" s="25"/>
      <c r="E62" s="6" t="str">
        <f>IFERROR(IF($AP62=TRUE,VLOOKUP($B62,데이터베이스!$B:$J,7,0)/데이터베이스!$AE$2*급여업로드양식!$AQ62,VLOOKUP($B62,데이터베이스!$B:$J,7,0)),"")</f>
        <v/>
      </c>
      <c r="F62" s="6" t="str">
        <f>IFERROR(IF($AP62=TRUE,VLOOKUP($B62,데이터베이스!$B:$J,8,0)/데이터베이스!$AE$2*급여업로드양식!$AQ62,VLOOKUP($B62,데이터베이스!$B:$J,8,0)),"")</f>
        <v/>
      </c>
      <c r="G62" s="6" t="str">
        <f>IFERROR(IF($AP62=TRUE,VLOOKUP($B62,데이터베이스!$B:$J,9,0)/데이터베이스!$AE$2*급여업로드양식!$AQ62,VLOOKUP($B62,데이터베이스!$B:$J,9,0)),"")</f>
        <v/>
      </c>
      <c r="H62" s="6" t="str">
        <f>IFERROR(IF($AP62=TRUE,VLOOKUP($B62,데이터베이스!$B:$M,10,0)/데이터베이스!$AE$2*급여업로드양식!$AQ62,VLOOKUP($B62,데이터베이스!$B:$M,10,0)),"")</f>
        <v/>
      </c>
      <c r="I62" s="6" t="str">
        <f>IFERROR(IF($AP62=TRUE,VLOOKUP($B62,데이터베이스!$B:$M,11,0)/데이터베이스!$AE$2*급여업로드양식!$AQ62,VLOOKUP($B62,데이터베이스!$B:$M,11,0)),"")</f>
        <v/>
      </c>
      <c r="J62" s="6" t="str">
        <f>IFERROR(IF($AP62=TRUE,VLOOKUP($B62,데이터베이스!$B:$M,12,0)/데이터베이스!$AE$2*급여업로드양식!$AQ62,VLOOKUP($B62,데이터베이스!$B:$M,12,0)),"")</f>
        <v/>
      </c>
      <c r="K62" s="19"/>
      <c r="L62" s="20"/>
      <c r="M62" s="20"/>
      <c r="N62" s="20"/>
      <c r="O62" s="20"/>
      <c r="P62" s="20"/>
      <c r="Q62" s="20"/>
      <c r="R62" s="20"/>
      <c r="S62" s="21"/>
      <c r="T62" s="10">
        <f t="shared" si="3"/>
        <v>0</v>
      </c>
      <c r="U62" s="6" t="str">
        <f>IFERROR(VLOOKUP($B62,'4대보험'!$A:$V,3,0),"")</f>
        <v/>
      </c>
      <c r="V62" s="6" t="str">
        <f>IFERROR(VLOOKUP($B62,'4대보험'!$A:$V,7,0),"")</f>
        <v/>
      </c>
      <c r="W62" s="6" t="str">
        <f>IFERROR(VLOOKUP($B62,'4대보험'!$A:$V,13,0),"")</f>
        <v/>
      </c>
      <c r="X62" s="6" t="str">
        <f>IFERROR(VLOOKUP($B62,'4대보험'!$A:$V,19,0),"")</f>
        <v/>
      </c>
      <c r="Y62" s="6" t="str">
        <f>IFERROR(VLOOKUP($B62,'4대보험'!$A:$V,5,0)-VLOOKUP($B62,'4대보험'!$A:$V,4,0),"")</f>
        <v/>
      </c>
      <c r="Z62" s="6" t="str">
        <f>IFERROR(VLOOKUP($B62,'4대보험'!$A:$V,8,0),"")</f>
        <v/>
      </c>
      <c r="AA62" s="6" t="str">
        <f>IFERROR(VLOOKUP($B62,'4대보험'!$A:$V,10,0)+VLOOKUP($B62,'4대보험'!$A:$V,11,0),"")</f>
        <v/>
      </c>
      <c r="AB62" s="6" t="str">
        <f>IFERROR(VLOOKUP($B62,'4대보험'!$A:$V,14,0),"")</f>
        <v/>
      </c>
      <c r="AC62" s="6" t="str">
        <f>IFERROR(VLOOKUP($B62,'4대보험'!$A:$V,16,0)+VLOOKUP($B62,'4대보험'!$A:$V,17,0),"")</f>
        <v/>
      </c>
      <c r="AD62" s="6" t="str">
        <f>IFERROR(VLOOKUP($B62,'4대보험'!$A:$V,20,0),"")</f>
        <v/>
      </c>
      <c r="AG62" s="20"/>
      <c r="AH62" s="21"/>
      <c r="AL62" t="str">
        <f>IFERROR(IF(AP62=TRUE,VLOOKUP($B62,데이터베이스!$B:$N,14,0)/데이터베이스!$AE$2*급여업로드양식!AQ62,VLOOKUP($B62,데이터베이스!$B:$N,14,0)),"")</f>
        <v/>
      </c>
      <c r="AM62" s="6">
        <f t="shared" si="4"/>
        <v>0</v>
      </c>
      <c r="AN62" s="6">
        <f t="shared" si="5"/>
        <v>0</v>
      </c>
      <c r="AP62" t="e">
        <f>VLOOKUP($B62,필터!$B$1:$AB$1000,26,0)</f>
        <v>#N/A</v>
      </c>
      <c r="AQ62" t="e">
        <f>VLOOKUP(B62,필터!$B$1:$AB$1000,27,0)</f>
        <v>#N/A</v>
      </c>
    </row>
    <row r="63" spans="1:43">
      <c r="A63" s="15" t="str">
        <f>IF(ISBLANK(필터!A60),"",필터!A60)</f>
        <v/>
      </c>
      <c r="B63" s="15" t="str">
        <f>IF(ISBLANK(필터!B60),"",필터!B60)</f>
        <v/>
      </c>
      <c r="C63" s="6" t="str">
        <f>IFERROR(IF($AP63=TRUE,VLOOKUP($B63,데이터베이스!$B:$J,6,0)/데이터베이스!$AE$2*급여업로드양식!$AQ63,VLOOKUP($B63,데이터베이스!$B:$J,6,0)),"")</f>
        <v/>
      </c>
      <c r="D63" s="25"/>
      <c r="E63" s="6" t="str">
        <f>IFERROR(IF($AP63=TRUE,VLOOKUP($B63,데이터베이스!$B:$J,7,0)/데이터베이스!$AE$2*급여업로드양식!$AQ63,VLOOKUP($B63,데이터베이스!$B:$J,7,0)),"")</f>
        <v/>
      </c>
      <c r="F63" s="6" t="str">
        <f>IFERROR(IF($AP63=TRUE,VLOOKUP($B63,데이터베이스!$B:$J,8,0)/데이터베이스!$AE$2*급여업로드양식!$AQ63,VLOOKUP($B63,데이터베이스!$B:$J,8,0)),"")</f>
        <v/>
      </c>
      <c r="G63" s="6" t="str">
        <f>IFERROR(IF($AP63=TRUE,VLOOKUP($B63,데이터베이스!$B:$J,9,0)/데이터베이스!$AE$2*급여업로드양식!$AQ63,VLOOKUP($B63,데이터베이스!$B:$J,9,0)),"")</f>
        <v/>
      </c>
      <c r="H63" s="6" t="str">
        <f>IFERROR(IF($AP63=TRUE,VLOOKUP($B63,데이터베이스!$B:$M,10,0)/데이터베이스!$AE$2*급여업로드양식!$AQ63,VLOOKUP($B63,데이터베이스!$B:$M,10,0)),"")</f>
        <v/>
      </c>
      <c r="I63" s="6" t="str">
        <f>IFERROR(IF($AP63=TRUE,VLOOKUP($B63,데이터베이스!$B:$M,11,0)/데이터베이스!$AE$2*급여업로드양식!$AQ63,VLOOKUP($B63,데이터베이스!$B:$M,11,0)),"")</f>
        <v/>
      </c>
      <c r="J63" s="6" t="str">
        <f>IFERROR(IF($AP63=TRUE,VLOOKUP($B63,데이터베이스!$B:$M,12,0)/데이터베이스!$AE$2*급여업로드양식!$AQ63,VLOOKUP($B63,데이터베이스!$B:$M,12,0)),"")</f>
        <v/>
      </c>
      <c r="K63" s="19"/>
      <c r="L63" s="20"/>
      <c r="M63" s="20"/>
      <c r="N63" s="20"/>
      <c r="O63" s="20"/>
      <c r="P63" s="20"/>
      <c r="Q63" s="20"/>
      <c r="R63" s="20"/>
      <c r="S63" s="21"/>
      <c r="T63" s="10">
        <f t="shared" si="3"/>
        <v>0</v>
      </c>
      <c r="U63" s="6" t="str">
        <f>IFERROR(VLOOKUP($B63,'4대보험'!$A:$V,3,0),"")</f>
        <v/>
      </c>
      <c r="V63" s="6" t="str">
        <f>IFERROR(VLOOKUP($B63,'4대보험'!$A:$V,7,0),"")</f>
        <v/>
      </c>
      <c r="W63" s="6" t="str">
        <f>IFERROR(VLOOKUP($B63,'4대보험'!$A:$V,13,0),"")</f>
        <v/>
      </c>
      <c r="X63" s="6" t="str">
        <f>IFERROR(VLOOKUP($B63,'4대보험'!$A:$V,19,0),"")</f>
        <v/>
      </c>
      <c r="Y63" s="6" t="str">
        <f>IFERROR(VLOOKUP($B63,'4대보험'!$A:$V,5,0)-VLOOKUP($B63,'4대보험'!$A:$V,4,0),"")</f>
        <v/>
      </c>
      <c r="Z63" s="6" t="str">
        <f>IFERROR(VLOOKUP($B63,'4대보험'!$A:$V,8,0),"")</f>
        <v/>
      </c>
      <c r="AA63" s="6" t="str">
        <f>IFERROR(VLOOKUP($B63,'4대보험'!$A:$V,10,0)+VLOOKUP($B63,'4대보험'!$A:$V,11,0),"")</f>
        <v/>
      </c>
      <c r="AB63" s="6" t="str">
        <f>IFERROR(VLOOKUP($B63,'4대보험'!$A:$V,14,0),"")</f>
        <v/>
      </c>
      <c r="AC63" s="6" t="str">
        <f>IFERROR(VLOOKUP($B63,'4대보험'!$A:$V,16,0)+VLOOKUP($B63,'4대보험'!$A:$V,17,0),"")</f>
        <v/>
      </c>
      <c r="AD63" s="6" t="str">
        <f>IFERROR(VLOOKUP($B63,'4대보험'!$A:$V,20,0),"")</f>
        <v/>
      </c>
      <c r="AG63" s="20"/>
      <c r="AH63" s="21"/>
      <c r="AL63" t="str">
        <f>IFERROR(IF(AP63=TRUE,VLOOKUP($B63,데이터베이스!$B:$N,14,0)/데이터베이스!$AE$2*급여업로드양식!AQ63,VLOOKUP($B63,데이터베이스!$B:$N,14,0)),"")</f>
        <v/>
      </c>
      <c r="AM63" s="6">
        <f t="shared" si="4"/>
        <v>0</v>
      </c>
      <c r="AN63" s="6">
        <f t="shared" si="5"/>
        <v>0</v>
      </c>
      <c r="AP63" t="e">
        <f>VLOOKUP($B63,필터!$B$1:$AB$1000,26,0)</f>
        <v>#N/A</v>
      </c>
      <c r="AQ63" t="e">
        <f>VLOOKUP(B63,필터!$B$1:$AB$1000,27,0)</f>
        <v>#N/A</v>
      </c>
    </row>
    <row r="64" spans="1:43">
      <c r="A64" s="15" t="str">
        <f>IF(ISBLANK(필터!A61),"",필터!A61)</f>
        <v/>
      </c>
      <c r="B64" s="15" t="str">
        <f>IF(ISBLANK(필터!B61),"",필터!B61)</f>
        <v/>
      </c>
      <c r="C64" s="6" t="str">
        <f>IFERROR(IF($AP64=TRUE,VLOOKUP($B64,데이터베이스!$B:$J,6,0)/데이터베이스!$AE$2*급여업로드양식!$AQ64,VLOOKUP($B64,데이터베이스!$B:$J,6,0)),"")</f>
        <v/>
      </c>
      <c r="D64" s="25"/>
      <c r="E64" s="6" t="str">
        <f>IFERROR(IF($AP64=TRUE,VLOOKUP($B64,데이터베이스!$B:$J,7,0)/데이터베이스!$AE$2*급여업로드양식!$AQ64,VLOOKUP($B64,데이터베이스!$B:$J,7,0)),"")</f>
        <v/>
      </c>
      <c r="F64" s="6" t="str">
        <f>IFERROR(IF($AP64=TRUE,VLOOKUP($B64,데이터베이스!$B:$J,8,0)/데이터베이스!$AE$2*급여업로드양식!$AQ64,VLOOKUP($B64,데이터베이스!$B:$J,8,0)),"")</f>
        <v/>
      </c>
      <c r="G64" s="6" t="str">
        <f>IFERROR(IF($AP64=TRUE,VLOOKUP($B64,데이터베이스!$B:$J,9,0)/데이터베이스!$AE$2*급여업로드양식!$AQ64,VLOOKUP($B64,데이터베이스!$B:$J,9,0)),"")</f>
        <v/>
      </c>
      <c r="H64" s="6" t="str">
        <f>IFERROR(IF($AP64=TRUE,VLOOKUP($B64,데이터베이스!$B:$M,10,0)/데이터베이스!$AE$2*급여업로드양식!$AQ64,VLOOKUP($B64,데이터베이스!$B:$M,10,0)),"")</f>
        <v/>
      </c>
      <c r="I64" s="6" t="str">
        <f>IFERROR(IF($AP64=TRUE,VLOOKUP($B64,데이터베이스!$B:$M,11,0)/데이터베이스!$AE$2*급여업로드양식!$AQ64,VLOOKUP($B64,데이터베이스!$B:$M,11,0)),"")</f>
        <v/>
      </c>
      <c r="J64" s="6" t="str">
        <f>IFERROR(IF($AP64=TRUE,VLOOKUP($B64,데이터베이스!$B:$M,12,0)/데이터베이스!$AE$2*급여업로드양식!$AQ64,VLOOKUP($B64,데이터베이스!$B:$M,12,0)),"")</f>
        <v/>
      </c>
      <c r="K64" s="19"/>
      <c r="L64" s="20"/>
      <c r="M64" s="20"/>
      <c r="N64" s="20"/>
      <c r="O64" s="20"/>
      <c r="P64" s="20"/>
      <c r="Q64" s="20"/>
      <c r="R64" s="20"/>
      <c r="S64" s="21"/>
      <c r="T64" s="10">
        <f t="shared" si="3"/>
        <v>0</v>
      </c>
      <c r="U64" s="6" t="str">
        <f>IFERROR(VLOOKUP($B64,'4대보험'!$A:$V,3,0),"")</f>
        <v/>
      </c>
      <c r="V64" s="6" t="str">
        <f>IFERROR(VLOOKUP($B64,'4대보험'!$A:$V,7,0),"")</f>
        <v/>
      </c>
      <c r="W64" s="6" t="str">
        <f>IFERROR(VLOOKUP($B64,'4대보험'!$A:$V,13,0),"")</f>
        <v/>
      </c>
      <c r="X64" s="6" t="str">
        <f>IFERROR(VLOOKUP($B64,'4대보험'!$A:$V,19,0),"")</f>
        <v/>
      </c>
      <c r="Y64" s="6" t="str">
        <f>IFERROR(VLOOKUP($B64,'4대보험'!$A:$V,5,0)-VLOOKUP($B64,'4대보험'!$A:$V,4,0),"")</f>
        <v/>
      </c>
      <c r="Z64" s="6" t="str">
        <f>IFERROR(VLOOKUP($B64,'4대보험'!$A:$V,8,0),"")</f>
        <v/>
      </c>
      <c r="AA64" s="6" t="str">
        <f>IFERROR(VLOOKUP($B64,'4대보험'!$A:$V,10,0)+VLOOKUP($B64,'4대보험'!$A:$V,11,0),"")</f>
        <v/>
      </c>
      <c r="AB64" s="6" t="str">
        <f>IFERROR(VLOOKUP($B64,'4대보험'!$A:$V,14,0),"")</f>
        <v/>
      </c>
      <c r="AC64" s="6" t="str">
        <f>IFERROR(VLOOKUP($B64,'4대보험'!$A:$V,16,0)+VLOOKUP($B64,'4대보험'!$A:$V,17,0),"")</f>
        <v/>
      </c>
      <c r="AD64" s="6" t="str">
        <f>IFERROR(VLOOKUP($B64,'4대보험'!$A:$V,20,0),"")</f>
        <v/>
      </c>
      <c r="AG64" s="20"/>
      <c r="AH64" s="21"/>
      <c r="AL64" t="str">
        <f>IFERROR(IF(AP64=TRUE,VLOOKUP($B64,데이터베이스!$B:$N,14,0)/데이터베이스!$AE$2*급여업로드양식!AQ64,VLOOKUP($B64,데이터베이스!$B:$N,14,0)),"")</f>
        <v/>
      </c>
      <c r="AM64" s="6">
        <f t="shared" si="4"/>
        <v>0</v>
      </c>
      <c r="AN64" s="6">
        <f t="shared" si="5"/>
        <v>0</v>
      </c>
      <c r="AP64" t="e">
        <f>VLOOKUP($B64,필터!$B$1:$AB$1000,26,0)</f>
        <v>#N/A</v>
      </c>
      <c r="AQ64" t="e">
        <f>VLOOKUP(B64,필터!$B$1:$AB$1000,27,0)</f>
        <v>#N/A</v>
      </c>
    </row>
    <row r="65" spans="1:43">
      <c r="A65" s="15" t="str">
        <f>IF(ISBLANK(필터!A62),"",필터!A62)</f>
        <v/>
      </c>
      <c r="B65" s="15" t="str">
        <f>IF(ISBLANK(필터!B62),"",필터!B62)</f>
        <v/>
      </c>
      <c r="C65" s="6" t="str">
        <f>IFERROR(IF($AP65=TRUE,VLOOKUP($B65,데이터베이스!$B:$J,6,0)/데이터베이스!$AE$2*급여업로드양식!$AQ65,VLOOKUP($B65,데이터베이스!$B:$J,6,0)),"")</f>
        <v/>
      </c>
      <c r="D65" s="25"/>
      <c r="E65" s="6" t="str">
        <f>IFERROR(IF($AP65=TRUE,VLOOKUP($B65,데이터베이스!$B:$J,7,0)/데이터베이스!$AE$2*급여업로드양식!$AQ65,VLOOKUP($B65,데이터베이스!$B:$J,7,0)),"")</f>
        <v/>
      </c>
      <c r="F65" s="6" t="str">
        <f>IFERROR(IF($AP65=TRUE,VLOOKUP($B65,데이터베이스!$B:$J,8,0)/데이터베이스!$AE$2*급여업로드양식!$AQ65,VLOOKUP($B65,데이터베이스!$B:$J,8,0)),"")</f>
        <v/>
      </c>
      <c r="G65" s="6" t="str">
        <f>IFERROR(IF($AP65=TRUE,VLOOKUP($B65,데이터베이스!$B:$J,9,0)/데이터베이스!$AE$2*급여업로드양식!$AQ65,VLOOKUP($B65,데이터베이스!$B:$J,9,0)),"")</f>
        <v/>
      </c>
      <c r="H65" s="6" t="str">
        <f>IFERROR(IF($AP65=TRUE,VLOOKUP($B65,데이터베이스!$B:$M,10,0)/데이터베이스!$AE$2*급여업로드양식!$AQ65,VLOOKUP($B65,데이터베이스!$B:$M,10,0)),"")</f>
        <v/>
      </c>
      <c r="I65" s="6" t="str">
        <f>IFERROR(IF($AP65=TRUE,VLOOKUP($B65,데이터베이스!$B:$M,11,0)/데이터베이스!$AE$2*급여업로드양식!$AQ65,VLOOKUP($B65,데이터베이스!$B:$M,11,0)),"")</f>
        <v/>
      </c>
      <c r="J65" s="6" t="str">
        <f>IFERROR(IF($AP65=TRUE,VLOOKUP($B65,데이터베이스!$B:$M,12,0)/데이터베이스!$AE$2*급여업로드양식!$AQ65,VLOOKUP($B65,데이터베이스!$B:$M,12,0)),"")</f>
        <v/>
      </c>
      <c r="K65" s="19"/>
      <c r="L65" s="20"/>
      <c r="M65" s="20"/>
      <c r="N65" s="20"/>
      <c r="O65" s="20"/>
      <c r="P65" s="20"/>
      <c r="Q65" s="20"/>
      <c r="R65" s="20"/>
      <c r="S65" s="21"/>
      <c r="T65" s="10">
        <f t="shared" si="3"/>
        <v>0</v>
      </c>
      <c r="U65" s="6" t="str">
        <f>IFERROR(VLOOKUP($B65,'4대보험'!$A:$V,3,0),"")</f>
        <v/>
      </c>
      <c r="V65" s="6" t="str">
        <f>IFERROR(VLOOKUP($B65,'4대보험'!$A:$V,7,0),"")</f>
        <v/>
      </c>
      <c r="W65" s="6" t="str">
        <f>IFERROR(VLOOKUP($B65,'4대보험'!$A:$V,13,0),"")</f>
        <v/>
      </c>
      <c r="X65" s="6" t="str">
        <f>IFERROR(VLOOKUP($B65,'4대보험'!$A:$V,19,0),"")</f>
        <v/>
      </c>
      <c r="Y65" s="6" t="str">
        <f>IFERROR(VLOOKUP($B65,'4대보험'!$A:$V,5,0)-VLOOKUP($B65,'4대보험'!$A:$V,4,0),"")</f>
        <v/>
      </c>
      <c r="Z65" s="6" t="str">
        <f>IFERROR(VLOOKUP($B65,'4대보험'!$A:$V,8,0),"")</f>
        <v/>
      </c>
      <c r="AA65" s="6" t="str">
        <f>IFERROR(VLOOKUP($B65,'4대보험'!$A:$V,10,0)+VLOOKUP($B65,'4대보험'!$A:$V,11,0),"")</f>
        <v/>
      </c>
      <c r="AB65" s="6" t="str">
        <f>IFERROR(VLOOKUP($B65,'4대보험'!$A:$V,14,0),"")</f>
        <v/>
      </c>
      <c r="AC65" s="6" t="str">
        <f>IFERROR(VLOOKUP($B65,'4대보험'!$A:$V,16,0)+VLOOKUP($B65,'4대보험'!$A:$V,17,0),"")</f>
        <v/>
      </c>
      <c r="AD65" s="6" t="str">
        <f>IFERROR(VLOOKUP($B65,'4대보험'!$A:$V,20,0),"")</f>
        <v/>
      </c>
      <c r="AG65" s="20"/>
      <c r="AH65" s="21"/>
      <c r="AL65" t="str">
        <f>IFERROR(IF(AP65=TRUE,VLOOKUP($B65,데이터베이스!$B:$N,14,0)/데이터베이스!$AE$2*급여업로드양식!AQ65,VLOOKUP($B65,데이터베이스!$B:$N,14,0)),"")</f>
        <v/>
      </c>
      <c r="AM65" s="6">
        <f t="shared" si="4"/>
        <v>0</v>
      </c>
      <c r="AN65" s="6">
        <f t="shared" si="5"/>
        <v>0</v>
      </c>
      <c r="AP65" t="e">
        <f>VLOOKUP($B65,필터!$B$1:$AB$1000,26,0)</f>
        <v>#N/A</v>
      </c>
      <c r="AQ65" t="e">
        <f>VLOOKUP(B65,필터!$B$1:$AB$1000,27,0)</f>
        <v>#N/A</v>
      </c>
    </row>
    <row r="66" spans="1:43">
      <c r="A66" s="15" t="str">
        <f>IF(ISBLANK(필터!A63),"",필터!A63)</f>
        <v/>
      </c>
      <c r="B66" s="15" t="str">
        <f>IF(ISBLANK(필터!B63),"",필터!B63)</f>
        <v/>
      </c>
      <c r="C66" s="6" t="str">
        <f>IFERROR(IF($AP66=TRUE,VLOOKUP($B66,데이터베이스!$B:$J,6,0)/데이터베이스!$AE$2*급여업로드양식!$AQ66,VLOOKUP($B66,데이터베이스!$B:$J,6,0)),"")</f>
        <v/>
      </c>
      <c r="D66" s="25"/>
      <c r="E66" s="6" t="str">
        <f>IFERROR(IF($AP66=TRUE,VLOOKUP($B66,데이터베이스!$B:$J,7,0)/데이터베이스!$AE$2*급여업로드양식!$AQ66,VLOOKUP($B66,데이터베이스!$B:$J,7,0)),"")</f>
        <v/>
      </c>
      <c r="F66" s="6" t="str">
        <f>IFERROR(IF($AP66=TRUE,VLOOKUP($B66,데이터베이스!$B:$J,8,0)/데이터베이스!$AE$2*급여업로드양식!$AQ66,VLOOKUP($B66,데이터베이스!$B:$J,8,0)),"")</f>
        <v/>
      </c>
      <c r="G66" s="6" t="str">
        <f>IFERROR(IF($AP66=TRUE,VLOOKUP($B66,데이터베이스!$B:$J,9,0)/데이터베이스!$AE$2*급여업로드양식!$AQ66,VLOOKUP($B66,데이터베이스!$B:$J,9,0)),"")</f>
        <v/>
      </c>
      <c r="H66" s="6" t="str">
        <f>IFERROR(IF($AP66=TRUE,VLOOKUP($B66,데이터베이스!$B:$M,10,0)/데이터베이스!$AE$2*급여업로드양식!$AQ66,VLOOKUP($B66,데이터베이스!$B:$M,10,0)),"")</f>
        <v/>
      </c>
      <c r="I66" s="6" t="str">
        <f>IFERROR(IF($AP66=TRUE,VLOOKUP($B66,데이터베이스!$B:$M,11,0)/데이터베이스!$AE$2*급여업로드양식!$AQ66,VLOOKUP($B66,데이터베이스!$B:$M,11,0)),"")</f>
        <v/>
      </c>
      <c r="J66" s="6" t="str">
        <f>IFERROR(IF($AP66=TRUE,VLOOKUP($B66,데이터베이스!$B:$M,12,0)/데이터베이스!$AE$2*급여업로드양식!$AQ66,VLOOKUP($B66,데이터베이스!$B:$M,12,0)),"")</f>
        <v/>
      </c>
      <c r="K66" s="19"/>
      <c r="L66" s="20"/>
      <c r="M66" s="20"/>
      <c r="N66" s="20"/>
      <c r="O66" s="20"/>
      <c r="P66" s="20"/>
      <c r="Q66" s="20"/>
      <c r="R66" s="20"/>
      <c r="S66" s="21"/>
      <c r="T66" s="10">
        <f t="shared" si="3"/>
        <v>0</v>
      </c>
      <c r="U66" s="6" t="str">
        <f>IFERROR(VLOOKUP($B66,'4대보험'!$A:$V,3,0),"")</f>
        <v/>
      </c>
      <c r="V66" s="6" t="str">
        <f>IFERROR(VLOOKUP($B66,'4대보험'!$A:$V,7,0),"")</f>
        <v/>
      </c>
      <c r="W66" s="6" t="str">
        <f>IFERROR(VLOOKUP($B66,'4대보험'!$A:$V,13,0),"")</f>
        <v/>
      </c>
      <c r="X66" s="6" t="str">
        <f>IFERROR(VLOOKUP($B66,'4대보험'!$A:$V,19,0),"")</f>
        <v/>
      </c>
      <c r="Y66" s="6" t="str">
        <f>IFERROR(VLOOKUP($B66,'4대보험'!$A:$V,5,0)-VLOOKUP($B66,'4대보험'!$A:$V,4,0),"")</f>
        <v/>
      </c>
      <c r="Z66" s="6" t="str">
        <f>IFERROR(VLOOKUP($B66,'4대보험'!$A:$V,8,0),"")</f>
        <v/>
      </c>
      <c r="AA66" s="6" t="str">
        <f>IFERROR(VLOOKUP($B66,'4대보험'!$A:$V,10,0)+VLOOKUP($B66,'4대보험'!$A:$V,11,0),"")</f>
        <v/>
      </c>
      <c r="AB66" s="6" t="str">
        <f>IFERROR(VLOOKUP($B66,'4대보험'!$A:$V,14,0),"")</f>
        <v/>
      </c>
      <c r="AC66" s="6" t="str">
        <f>IFERROR(VLOOKUP($B66,'4대보험'!$A:$V,16,0)+VLOOKUP($B66,'4대보험'!$A:$V,17,0),"")</f>
        <v/>
      </c>
      <c r="AD66" s="6" t="str">
        <f>IFERROR(VLOOKUP($B66,'4대보험'!$A:$V,20,0),"")</f>
        <v/>
      </c>
      <c r="AG66" s="20"/>
      <c r="AH66" s="21"/>
      <c r="AL66" t="str">
        <f>IFERROR(IF(AP66=TRUE,VLOOKUP($B66,데이터베이스!$B:$N,14,0)/데이터베이스!$AE$2*급여업로드양식!AQ66,VLOOKUP($B66,데이터베이스!$B:$N,14,0)),"")</f>
        <v/>
      </c>
      <c r="AM66" s="6">
        <f t="shared" si="4"/>
        <v>0</v>
      </c>
      <c r="AN66" s="6">
        <f t="shared" si="5"/>
        <v>0</v>
      </c>
      <c r="AP66" t="e">
        <f>VLOOKUP($B66,필터!$B$1:$AB$1000,26,0)</f>
        <v>#N/A</v>
      </c>
      <c r="AQ66" t="e">
        <f>VLOOKUP(B66,필터!$B$1:$AB$1000,27,0)</f>
        <v>#N/A</v>
      </c>
    </row>
    <row r="67" spans="1:43">
      <c r="A67" s="15" t="str">
        <f>IF(ISBLANK(필터!A64),"",필터!A64)</f>
        <v/>
      </c>
      <c r="B67" s="15" t="str">
        <f>IF(ISBLANK(필터!B64),"",필터!B64)</f>
        <v/>
      </c>
      <c r="C67" s="6" t="str">
        <f>IFERROR(IF($AP67=TRUE,VLOOKUP($B67,데이터베이스!$B:$J,6,0)/데이터베이스!$AE$2*급여업로드양식!$AQ67,VLOOKUP($B67,데이터베이스!$B:$J,6,0)),"")</f>
        <v/>
      </c>
      <c r="D67" s="25"/>
      <c r="E67" s="6" t="str">
        <f>IFERROR(IF($AP67=TRUE,VLOOKUP($B67,데이터베이스!$B:$J,7,0)/데이터베이스!$AE$2*급여업로드양식!$AQ67,VLOOKUP($B67,데이터베이스!$B:$J,7,0)),"")</f>
        <v/>
      </c>
      <c r="F67" s="6" t="str">
        <f>IFERROR(IF($AP67=TRUE,VLOOKUP($B67,데이터베이스!$B:$J,8,0)/데이터베이스!$AE$2*급여업로드양식!$AQ67,VLOOKUP($B67,데이터베이스!$B:$J,8,0)),"")</f>
        <v/>
      </c>
      <c r="G67" s="6" t="str">
        <f>IFERROR(IF($AP67=TRUE,VLOOKUP($B67,데이터베이스!$B:$J,9,0)/데이터베이스!$AE$2*급여업로드양식!$AQ67,VLOOKUP($B67,데이터베이스!$B:$J,9,0)),"")</f>
        <v/>
      </c>
      <c r="H67" s="6" t="str">
        <f>IFERROR(IF($AP67=TRUE,VLOOKUP($B67,데이터베이스!$B:$M,10,0)/데이터베이스!$AE$2*급여업로드양식!$AQ67,VLOOKUP($B67,데이터베이스!$B:$M,10,0)),"")</f>
        <v/>
      </c>
      <c r="I67" s="6" t="str">
        <f>IFERROR(IF($AP67=TRUE,VLOOKUP($B67,데이터베이스!$B:$M,11,0)/데이터베이스!$AE$2*급여업로드양식!$AQ67,VLOOKUP($B67,데이터베이스!$B:$M,11,0)),"")</f>
        <v/>
      </c>
      <c r="J67" s="6" t="str">
        <f>IFERROR(IF($AP67=TRUE,VLOOKUP($B67,데이터베이스!$B:$M,12,0)/데이터베이스!$AE$2*급여업로드양식!$AQ67,VLOOKUP($B67,데이터베이스!$B:$M,12,0)),"")</f>
        <v/>
      </c>
      <c r="K67" s="19"/>
      <c r="L67" s="20"/>
      <c r="M67" s="20"/>
      <c r="N67" s="20"/>
      <c r="O67" s="20"/>
      <c r="P67" s="20"/>
      <c r="Q67" s="20"/>
      <c r="R67" s="20"/>
      <c r="S67" s="21"/>
      <c r="T67" s="10">
        <f t="shared" si="3"/>
        <v>0</v>
      </c>
      <c r="U67" s="6" t="str">
        <f>IFERROR(VLOOKUP($B67,'4대보험'!$A:$V,3,0),"")</f>
        <v/>
      </c>
      <c r="V67" s="6" t="str">
        <f>IFERROR(VLOOKUP($B67,'4대보험'!$A:$V,7,0),"")</f>
        <v/>
      </c>
      <c r="W67" s="6" t="str">
        <f>IFERROR(VLOOKUP($B67,'4대보험'!$A:$V,13,0),"")</f>
        <v/>
      </c>
      <c r="X67" s="6" t="str">
        <f>IFERROR(VLOOKUP($B67,'4대보험'!$A:$V,19,0),"")</f>
        <v/>
      </c>
      <c r="Y67" s="6" t="str">
        <f>IFERROR(VLOOKUP($B67,'4대보험'!$A:$V,5,0)-VLOOKUP($B67,'4대보험'!$A:$V,4,0),"")</f>
        <v/>
      </c>
      <c r="Z67" s="6" t="str">
        <f>IFERROR(VLOOKUP($B67,'4대보험'!$A:$V,8,0),"")</f>
        <v/>
      </c>
      <c r="AA67" s="6" t="str">
        <f>IFERROR(VLOOKUP($B67,'4대보험'!$A:$V,10,0)+VLOOKUP($B67,'4대보험'!$A:$V,11,0),"")</f>
        <v/>
      </c>
      <c r="AB67" s="6" t="str">
        <f>IFERROR(VLOOKUP($B67,'4대보험'!$A:$V,14,0),"")</f>
        <v/>
      </c>
      <c r="AC67" s="6" t="str">
        <f>IFERROR(VLOOKUP($B67,'4대보험'!$A:$V,16,0)+VLOOKUP($B67,'4대보험'!$A:$V,17,0),"")</f>
        <v/>
      </c>
      <c r="AD67" s="6" t="str">
        <f>IFERROR(VLOOKUP($B67,'4대보험'!$A:$V,20,0),"")</f>
        <v/>
      </c>
      <c r="AG67" s="20"/>
      <c r="AH67" s="21"/>
      <c r="AL67" t="str">
        <f>IFERROR(IF(AP67=TRUE,VLOOKUP($B67,데이터베이스!$B:$N,14,0)/데이터베이스!$AE$2*급여업로드양식!AQ67,VLOOKUP($B67,데이터베이스!$B:$N,14,0)),"")</f>
        <v/>
      </c>
      <c r="AM67" s="6">
        <f t="shared" si="4"/>
        <v>0</v>
      </c>
      <c r="AN67" s="6">
        <f t="shared" si="5"/>
        <v>0</v>
      </c>
      <c r="AP67" t="e">
        <f>VLOOKUP($B67,필터!$B$1:$AB$1000,26,0)</f>
        <v>#N/A</v>
      </c>
      <c r="AQ67" t="e">
        <f>VLOOKUP(B67,필터!$B$1:$AB$1000,27,0)</f>
        <v>#N/A</v>
      </c>
    </row>
    <row r="68" spans="1:43">
      <c r="A68" s="15" t="str">
        <f>IF(ISBLANK(필터!A65),"",필터!A65)</f>
        <v/>
      </c>
      <c r="B68" s="15" t="str">
        <f>IF(ISBLANK(필터!B65),"",필터!B65)</f>
        <v/>
      </c>
      <c r="C68" s="6" t="str">
        <f>IFERROR(IF($AP68=TRUE,VLOOKUP($B68,데이터베이스!$B:$J,6,0)/데이터베이스!$AE$2*급여업로드양식!$AQ68,VLOOKUP($B68,데이터베이스!$B:$J,6,0)),"")</f>
        <v/>
      </c>
      <c r="D68" s="25"/>
      <c r="E68" s="6" t="str">
        <f>IFERROR(IF($AP68=TRUE,VLOOKUP($B68,데이터베이스!$B:$J,7,0)/데이터베이스!$AE$2*급여업로드양식!$AQ68,VLOOKUP($B68,데이터베이스!$B:$J,7,0)),"")</f>
        <v/>
      </c>
      <c r="F68" s="6" t="str">
        <f>IFERROR(IF($AP68=TRUE,VLOOKUP($B68,데이터베이스!$B:$J,8,0)/데이터베이스!$AE$2*급여업로드양식!$AQ68,VLOOKUP($B68,데이터베이스!$B:$J,8,0)),"")</f>
        <v/>
      </c>
      <c r="G68" s="6" t="str">
        <f>IFERROR(IF($AP68=TRUE,VLOOKUP($B68,데이터베이스!$B:$J,9,0)/데이터베이스!$AE$2*급여업로드양식!$AQ68,VLOOKUP($B68,데이터베이스!$B:$J,9,0)),"")</f>
        <v/>
      </c>
      <c r="H68" s="6" t="str">
        <f>IFERROR(IF($AP68=TRUE,VLOOKUP($B68,데이터베이스!$B:$M,10,0)/데이터베이스!$AE$2*급여업로드양식!$AQ68,VLOOKUP($B68,데이터베이스!$B:$M,10,0)),"")</f>
        <v/>
      </c>
      <c r="I68" s="6" t="str">
        <f>IFERROR(IF($AP68=TRUE,VLOOKUP($B68,데이터베이스!$B:$M,11,0)/데이터베이스!$AE$2*급여업로드양식!$AQ68,VLOOKUP($B68,데이터베이스!$B:$M,11,0)),"")</f>
        <v/>
      </c>
      <c r="J68" s="6" t="str">
        <f>IFERROR(IF($AP68=TRUE,VLOOKUP($B68,데이터베이스!$B:$M,12,0)/데이터베이스!$AE$2*급여업로드양식!$AQ68,VLOOKUP($B68,데이터베이스!$B:$M,12,0)),"")</f>
        <v/>
      </c>
      <c r="K68" s="19"/>
      <c r="L68" s="20"/>
      <c r="M68" s="20"/>
      <c r="N68" s="20"/>
      <c r="O68" s="20"/>
      <c r="P68" s="20"/>
      <c r="Q68" s="20"/>
      <c r="R68" s="20"/>
      <c r="S68" s="21"/>
      <c r="T68" s="10">
        <f t="shared" ref="T68:T99" si="6">SUM(C68:S68)</f>
        <v>0</v>
      </c>
      <c r="U68" s="6" t="str">
        <f>IFERROR(VLOOKUP($B68,'4대보험'!$A:$V,3,0),"")</f>
        <v/>
      </c>
      <c r="V68" s="6" t="str">
        <f>IFERROR(VLOOKUP($B68,'4대보험'!$A:$V,7,0),"")</f>
        <v/>
      </c>
      <c r="W68" s="6" t="str">
        <f>IFERROR(VLOOKUP($B68,'4대보험'!$A:$V,13,0),"")</f>
        <v/>
      </c>
      <c r="X68" s="6" t="str">
        <f>IFERROR(VLOOKUP($B68,'4대보험'!$A:$V,19,0),"")</f>
        <v/>
      </c>
      <c r="Y68" s="6" t="str">
        <f>IFERROR(VLOOKUP($B68,'4대보험'!$A:$V,5,0)-VLOOKUP($B68,'4대보험'!$A:$V,4,0),"")</f>
        <v/>
      </c>
      <c r="Z68" s="6" t="str">
        <f>IFERROR(VLOOKUP($B68,'4대보험'!$A:$V,8,0),"")</f>
        <v/>
      </c>
      <c r="AA68" s="6" t="str">
        <f>IFERROR(VLOOKUP($B68,'4대보험'!$A:$V,10,0)+VLOOKUP($B68,'4대보험'!$A:$V,11,0),"")</f>
        <v/>
      </c>
      <c r="AB68" s="6" t="str">
        <f>IFERROR(VLOOKUP($B68,'4대보험'!$A:$V,14,0),"")</f>
        <v/>
      </c>
      <c r="AC68" s="6" t="str">
        <f>IFERROR(VLOOKUP($B68,'4대보험'!$A:$V,16,0)+VLOOKUP($B68,'4대보험'!$A:$V,17,0),"")</f>
        <v/>
      </c>
      <c r="AD68" s="6" t="str">
        <f>IFERROR(VLOOKUP($B68,'4대보험'!$A:$V,20,0),"")</f>
        <v/>
      </c>
      <c r="AG68" s="20"/>
      <c r="AH68" s="21"/>
      <c r="AL68" t="str">
        <f>IFERROR(IF(AP68=TRUE,VLOOKUP($B68,데이터베이스!$B:$N,14,0)/데이터베이스!$AE$2*급여업로드양식!AQ68,VLOOKUP($B68,데이터베이스!$B:$N,14,0)),"")</f>
        <v/>
      </c>
      <c r="AM68" s="6">
        <f t="shared" ref="AM68:AM99" si="7">SUM(U68:AL68)</f>
        <v>0</v>
      </c>
      <c r="AN68" s="6">
        <f t="shared" ref="AN68:AN99" si="8">T68-AM68</f>
        <v>0</v>
      </c>
      <c r="AP68" t="e">
        <f>VLOOKUP($B68,필터!$B$1:$AB$1000,26,0)</f>
        <v>#N/A</v>
      </c>
      <c r="AQ68" t="e">
        <f>VLOOKUP(B68,필터!$B$1:$AB$1000,27,0)</f>
        <v>#N/A</v>
      </c>
    </row>
    <row r="69" spans="1:43">
      <c r="A69" s="15" t="str">
        <f>IF(ISBLANK(필터!A66),"",필터!A66)</f>
        <v/>
      </c>
      <c r="B69" s="15" t="str">
        <f>IF(ISBLANK(필터!B66),"",필터!B66)</f>
        <v/>
      </c>
      <c r="C69" s="6" t="str">
        <f>IFERROR(IF($AP69=TRUE,VLOOKUP($B69,데이터베이스!$B:$J,6,0)/데이터베이스!$AE$2*급여업로드양식!$AQ69,VLOOKUP($B69,데이터베이스!$B:$J,6,0)),"")</f>
        <v/>
      </c>
      <c r="D69" s="25"/>
      <c r="E69" s="6" t="str">
        <f>IFERROR(IF($AP69=TRUE,VLOOKUP($B69,데이터베이스!$B:$J,7,0)/데이터베이스!$AE$2*급여업로드양식!$AQ69,VLOOKUP($B69,데이터베이스!$B:$J,7,0)),"")</f>
        <v/>
      </c>
      <c r="F69" s="6" t="str">
        <f>IFERROR(IF($AP69=TRUE,VLOOKUP($B69,데이터베이스!$B:$J,8,0)/데이터베이스!$AE$2*급여업로드양식!$AQ69,VLOOKUP($B69,데이터베이스!$B:$J,8,0)),"")</f>
        <v/>
      </c>
      <c r="G69" s="6" t="str">
        <f>IFERROR(IF($AP69=TRUE,VLOOKUP($B69,데이터베이스!$B:$J,9,0)/데이터베이스!$AE$2*급여업로드양식!$AQ69,VLOOKUP($B69,데이터베이스!$B:$J,9,0)),"")</f>
        <v/>
      </c>
      <c r="H69" s="6" t="str">
        <f>IFERROR(IF($AP69=TRUE,VLOOKUP($B69,데이터베이스!$B:$M,10,0)/데이터베이스!$AE$2*급여업로드양식!$AQ69,VLOOKUP($B69,데이터베이스!$B:$M,10,0)),"")</f>
        <v/>
      </c>
      <c r="I69" s="6" t="str">
        <f>IFERROR(IF($AP69=TRUE,VLOOKUP($B69,데이터베이스!$B:$M,11,0)/데이터베이스!$AE$2*급여업로드양식!$AQ69,VLOOKUP($B69,데이터베이스!$B:$M,11,0)),"")</f>
        <v/>
      </c>
      <c r="J69" s="6" t="str">
        <f>IFERROR(IF($AP69=TRUE,VLOOKUP($B69,데이터베이스!$B:$M,12,0)/데이터베이스!$AE$2*급여업로드양식!$AQ69,VLOOKUP($B69,데이터베이스!$B:$M,12,0)),"")</f>
        <v/>
      </c>
      <c r="K69" s="19"/>
      <c r="L69" s="20"/>
      <c r="M69" s="20"/>
      <c r="N69" s="20"/>
      <c r="O69" s="20"/>
      <c r="P69" s="20"/>
      <c r="Q69" s="20"/>
      <c r="R69" s="20"/>
      <c r="S69" s="21"/>
      <c r="T69" s="10">
        <f t="shared" si="6"/>
        <v>0</v>
      </c>
      <c r="U69" s="6" t="str">
        <f>IFERROR(VLOOKUP($B69,'4대보험'!$A:$V,3,0),"")</f>
        <v/>
      </c>
      <c r="V69" s="6" t="str">
        <f>IFERROR(VLOOKUP($B69,'4대보험'!$A:$V,7,0),"")</f>
        <v/>
      </c>
      <c r="W69" s="6" t="str">
        <f>IFERROR(VLOOKUP($B69,'4대보험'!$A:$V,13,0),"")</f>
        <v/>
      </c>
      <c r="X69" s="6" t="str">
        <f>IFERROR(VLOOKUP($B69,'4대보험'!$A:$V,19,0),"")</f>
        <v/>
      </c>
      <c r="Y69" s="6" t="str">
        <f>IFERROR(VLOOKUP($B69,'4대보험'!$A:$V,5,0)-VLOOKUP($B69,'4대보험'!$A:$V,4,0),"")</f>
        <v/>
      </c>
      <c r="Z69" s="6" t="str">
        <f>IFERROR(VLOOKUP($B69,'4대보험'!$A:$V,8,0),"")</f>
        <v/>
      </c>
      <c r="AA69" s="6" t="str">
        <f>IFERROR(VLOOKUP($B69,'4대보험'!$A:$V,10,0)+VLOOKUP($B69,'4대보험'!$A:$V,11,0),"")</f>
        <v/>
      </c>
      <c r="AB69" s="6" t="str">
        <f>IFERROR(VLOOKUP($B69,'4대보험'!$A:$V,14,0),"")</f>
        <v/>
      </c>
      <c r="AC69" s="6" t="str">
        <f>IFERROR(VLOOKUP($B69,'4대보험'!$A:$V,16,0)+VLOOKUP($B69,'4대보험'!$A:$V,17,0),"")</f>
        <v/>
      </c>
      <c r="AD69" s="6" t="str">
        <f>IFERROR(VLOOKUP($B69,'4대보험'!$A:$V,20,0),"")</f>
        <v/>
      </c>
      <c r="AG69" s="20"/>
      <c r="AH69" s="21"/>
      <c r="AL69" t="str">
        <f>IFERROR(IF(AP69=TRUE,VLOOKUP($B69,데이터베이스!$B:$N,14,0)/데이터베이스!$AE$2*급여업로드양식!AQ69,VLOOKUP($B69,데이터베이스!$B:$N,14,0)),"")</f>
        <v/>
      </c>
      <c r="AM69" s="6">
        <f t="shared" si="7"/>
        <v>0</v>
      </c>
      <c r="AN69" s="6">
        <f t="shared" si="8"/>
        <v>0</v>
      </c>
      <c r="AP69" t="e">
        <f>VLOOKUP($B69,필터!$B$1:$AB$1000,26,0)</f>
        <v>#N/A</v>
      </c>
      <c r="AQ69" t="e">
        <f>VLOOKUP(B69,필터!$B$1:$AB$1000,27,0)</f>
        <v>#N/A</v>
      </c>
    </row>
    <row r="70" spans="1:43">
      <c r="A70" s="15" t="str">
        <f>IF(ISBLANK(필터!A67),"",필터!A67)</f>
        <v/>
      </c>
      <c r="B70" s="15" t="str">
        <f>IF(ISBLANK(필터!B67),"",필터!B67)</f>
        <v/>
      </c>
      <c r="C70" s="6" t="str">
        <f>IFERROR(IF($AP70=TRUE,VLOOKUP($B70,데이터베이스!$B:$J,6,0)/데이터베이스!$AE$2*급여업로드양식!$AQ70,VLOOKUP($B70,데이터베이스!$B:$J,6,0)),"")</f>
        <v/>
      </c>
      <c r="D70" s="25"/>
      <c r="E70" s="6" t="str">
        <f>IFERROR(IF($AP70=TRUE,VLOOKUP($B70,데이터베이스!$B:$J,7,0)/데이터베이스!$AE$2*급여업로드양식!$AQ70,VLOOKUP($B70,데이터베이스!$B:$J,7,0)),"")</f>
        <v/>
      </c>
      <c r="F70" s="6" t="str">
        <f>IFERROR(IF($AP70=TRUE,VLOOKUP($B70,데이터베이스!$B:$J,8,0)/데이터베이스!$AE$2*급여업로드양식!$AQ70,VLOOKUP($B70,데이터베이스!$B:$J,8,0)),"")</f>
        <v/>
      </c>
      <c r="G70" s="6" t="str">
        <f>IFERROR(IF($AP70=TRUE,VLOOKUP($B70,데이터베이스!$B:$J,9,0)/데이터베이스!$AE$2*급여업로드양식!$AQ70,VLOOKUP($B70,데이터베이스!$B:$J,9,0)),"")</f>
        <v/>
      </c>
      <c r="H70" s="6" t="str">
        <f>IFERROR(IF($AP70=TRUE,VLOOKUP($B70,데이터베이스!$B:$M,10,0)/데이터베이스!$AE$2*급여업로드양식!$AQ70,VLOOKUP($B70,데이터베이스!$B:$M,10,0)),"")</f>
        <v/>
      </c>
      <c r="I70" s="6" t="str">
        <f>IFERROR(IF($AP70=TRUE,VLOOKUP($B70,데이터베이스!$B:$M,11,0)/데이터베이스!$AE$2*급여업로드양식!$AQ70,VLOOKUP($B70,데이터베이스!$B:$M,11,0)),"")</f>
        <v/>
      </c>
      <c r="J70" s="6" t="str">
        <f>IFERROR(IF($AP70=TRUE,VLOOKUP($B70,데이터베이스!$B:$M,12,0)/데이터베이스!$AE$2*급여업로드양식!$AQ70,VLOOKUP($B70,데이터베이스!$B:$M,12,0)),"")</f>
        <v/>
      </c>
      <c r="K70" s="19"/>
      <c r="L70" s="20"/>
      <c r="M70" s="20"/>
      <c r="N70" s="20"/>
      <c r="O70" s="20"/>
      <c r="P70" s="20"/>
      <c r="Q70" s="20"/>
      <c r="R70" s="20"/>
      <c r="S70" s="21"/>
      <c r="T70" s="10">
        <f t="shared" si="6"/>
        <v>0</v>
      </c>
      <c r="U70" s="6" t="str">
        <f>IFERROR(VLOOKUP($B70,'4대보험'!$A:$V,3,0),"")</f>
        <v/>
      </c>
      <c r="V70" s="6" t="str">
        <f>IFERROR(VLOOKUP($B70,'4대보험'!$A:$V,7,0),"")</f>
        <v/>
      </c>
      <c r="W70" s="6" t="str">
        <f>IFERROR(VLOOKUP($B70,'4대보험'!$A:$V,13,0),"")</f>
        <v/>
      </c>
      <c r="X70" s="6" t="str">
        <f>IFERROR(VLOOKUP($B70,'4대보험'!$A:$V,19,0),"")</f>
        <v/>
      </c>
      <c r="Y70" s="6" t="str">
        <f>IFERROR(VLOOKUP($B70,'4대보험'!$A:$V,5,0)-VLOOKUP($B70,'4대보험'!$A:$V,4,0),"")</f>
        <v/>
      </c>
      <c r="Z70" s="6" t="str">
        <f>IFERROR(VLOOKUP($B70,'4대보험'!$A:$V,8,0),"")</f>
        <v/>
      </c>
      <c r="AA70" s="6" t="str">
        <f>IFERROR(VLOOKUP($B70,'4대보험'!$A:$V,10,0)+VLOOKUP($B70,'4대보험'!$A:$V,11,0),"")</f>
        <v/>
      </c>
      <c r="AB70" s="6" t="str">
        <f>IFERROR(VLOOKUP($B70,'4대보험'!$A:$V,14,0),"")</f>
        <v/>
      </c>
      <c r="AC70" s="6" t="str">
        <f>IFERROR(VLOOKUP($B70,'4대보험'!$A:$V,16,0)+VLOOKUP($B70,'4대보험'!$A:$V,17,0),"")</f>
        <v/>
      </c>
      <c r="AD70" s="6" t="str">
        <f>IFERROR(VLOOKUP($B70,'4대보험'!$A:$V,20,0),"")</f>
        <v/>
      </c>
      <c r="AG70" s="20"/>
      <c r="AH70" s="21"/>
      <c r="AL70" t="str">
        <f>IFERROR(IF(AP70=TRUE,VLOOKUP($B70,데이터베이스!$B:$N,14,0)/데이터베이스!$AE$2*급여업로드양식!AQ70,VLOOKUP($B70,데이터베이스!$B:$N,14,0)),"")</f>
        <v/>
      </c>
      <c r="AM70" s="6">
        <f t="shared" si="7"/>
        <v>0</v>
      </c>
      <c r="AN70" s="6">
        <f t="shared" si="8"/>
        <v>0</v>
      </c>
      <c r="AP70" t="e">
        <f>VLOOKUP($B70,필터!$B$1:$AB$1000,26,0)</f>
        <v>#N/A</v>
      </c>
      <c r="AQ70" t="e">
        <f>VLOOKUP(B70,필터!$B$1:$AB$1000,27,0)</f>
        <v>#N/A</v>
      </c>
    </row>
    <row r="71" spans="1:43">
      <c r="A71" s="15" t="str">
        <f>IF(ISBLANK(필터!A68),"",필터!A68)</f>
        <v/>
      </c>
      <c r="B71" s="15" t="str">
        <f>IF(ISBLANK(필터!B68),"",필터!B68)</f>
        <v/>
      </c>
      <c r="C71" s="6" t="str">
        <f>IFERROR(IF($AP71=TRUE,VLOOKUP($B71,데이터베이스!$B:$J,6,0)/데이터베이스!$AE$2*급여업로드양식!$AQ71,VLOOKUP($B71,데이터베이스!$B:$J,6,0)),"")</f>
        <v/>
      </c>
      <c r="D71" s="25"/>
      <c r="E71" s="6" t="str">
        <f>IFERROR(IF($AP71=TRUE,VLOOKUP($B71,데이터베이스!$B:$J,7,0)/데이터베이스!$AE$2*급여업로드양식!$AQ71,VLOOKUP($B71,데이터베이스!$B:$J,7,0)),"")</f>
        <v/>
      </c>
      <c r="F71" s="6" t="str">
        <f>IFERROR(IF($AP71=TRUE,VLOOKUP($B71,데이터베이스!$B:$J,8,0)/데이터베이스!$AE$2*급여업로드양식!$AQ71,VLOOKUP($B71,데이터베이스!$B:$J,8,0)),"")</f>
        <v/>
      </c>
      <c r="G71" s="6" t="str">
        <f>IFERROR(IF($AP71=TRUE,VLOOKUP($B71,데이터베이스!$B:$J,9,0)/데이터베이스!$AE$2*급여업로드양식!$AQ71,VLOOKUP($B71,데이터베이스!$B:$J,9,0)),"")</f>
        <v/>
      </c>
      <c r="H71" s="6" t="str">
        <f>IFERROR(IF($AP71=TRUE,VLOOKUP($B71,데이터베이스!$B:$M,10,0)/데이터베이스!$AE$2*급여업로드양식!$AQ71,VLOOKUP($B71,데이터베이스!$B:$M,10,0)),"")</f>
        <v/>
      </c>
      <c r="I71" s="6" t="str">
        <f>IFERROR(IF($AP71=TRUE,VLOOKUP($B71,데이터베이스!$B:$M,11,0)/데이터베이스!$AE$2*급여업로드양식!$AQ71,VLOOKUP($B71,데이터베이스!$B:$M,11,0)),"")</f>
        <v/>
      </c>
      <c r="J71" s="6" t="str">
        <f>IFERROR(IF($AP71=TRUE,VLOOKUP($B71,데이터베이스!$B:$M,12,0)/데이터베이스!$AE$2*급여업로드양식!$AQ71,VLOOKUP($B71,데이터베이스!$B:$M,12,0)),"")</f>
        <v/>
      </c>
      <c r="K71" s="19"/>
      <c r="L71" s="20"/>
      <c r="M71" s="20"/>
      <c r="N71" s="20"/>
      <c r="O71" s="20"/>
      <c r="P71" s="20"/>
      <c r="Q71" s="20"/>
      <c r="R71" s="20"/>
      <c r="S71" s="21"/>
      <c r="T71" s="10">
        <f t="shared" si="6"/>
        <v>0</v>
      </c>
      <c r="U71" s="6" t="str">
        <f>IFERROR(VLOOKUP($B71,'4대보험'!$A:$V,3,0),"")</f>
        <v/>
      </c>
      <c r="V71" s="6" t="str">
        <f>IFERROR(VLOOKUP($B71,'4대보험'!$A:$V,7,0),"")</f>
        <v/>
      </c>
      <c r="W71" s="6" t="str">
        <f>IFERROR(VLOOKUP($B71,'4대보험'!$A:$V,13,0),"")</f>
        <v/>
      </c>
      <c r="X71" s="6" t="str">
        <f>IFERROR(VLOOKUP($B71,'4대보험'!$A:$V,19,0),"")</f>
        <v/>
      </c>
      <c r="Y71" s="6" t="str">
        <f>IFERROR(VLOOKUP($B71,'4대보험'!$A:$V,5,0)-VLOOKUP($B71,'4대보험'!$A:$V,4,0),"")</f>
        <v/>
      </c>
      <c r="Z71" s="6" t="str">
        <f>IFERROR(VLOOKUP($B71,'4대보험'!$A:$V,8,0),"")</f>
        <v/>
      </c>
      <c r="AA71" s="6" t="str">
        <f>IFERROR(VLOOKUP($B71,'4대보험'!$A:$V,10,0)+VLOOKUP($B71,'4대보험'!$A:$V,11,0),"")</f>
        <v/>
      </c>
      <c r="AB71" s="6" t="str">
        <f>IFERROR(VLOOKUP($B71,'4대보험'!$A:$V,14,0),"")</f>
        <v/>
      </c>
      <c r="AC71" s="6" t="str">
        <f>IFERROR(VLOOKUP($B71,'4대보험'!$A:$V,16,0)+VLOOKUP($B71,'4대보험'!$A:$V,17,0),"")</f>
        <v/>
      </c>
      <c r="AD71" s="6" t="str">
        <f>IFERROR(VLOOKUP($B71,'4대보험'!$A:$V,20,0),"")</f>
        <v/>
      </c>
      <c r="AG71" s="20"/>
      <c r="AH71" s="21"/>
      <c r="AL71" t="str">
        <f>IFERROR(IF(AP71=TRUE,VLOOKUP($B71,데이터베이스!$B:$N,14,0)/데이터베이스!$AE$2*급여업로드양식!AQ71,VLOOKUP($B71,데이터베이스!$B:$N,14,0)),"")</f>
        <v/>
      </c>
      <c r="AM71" s="6">
        <f t="shared" si="7"/>
        <v>0</v>
      </c>
      <c r="AN71" s="6">
        <f t="shared" si="8"/>
        <v>0</v>
      </c>
      <c r="AP71" t="e">
        <f>VLOOKUP($B71,필터!$B$1:$AB$1000,26,0)</f>
        <v>#N/A</v>
      </c>
      <c r="AQ71" t="e">
        <f>VLOOKUP(B71,필터!$B$1:$AB$1000,27,0)</f>
        <v>#N/A</v>
      </c>
    </row>
    <row r="72" spans="1:43">
      <c r="A72" s="15" t="str">
        <f>IF(ISBLANK(필터!A69),"",필터!A69)</f>
        <v/>
      </c>
      <c r="B72" s="15" t="str">
        <f>IF(ISBLANK(필터!B69),"",필터!B69)</f>
        <v/>
      </c>
      <c r="C72" s="6" t="str">
        <f>IFERROR(IF($AP72=TRUE,VLOOKUP($B72,데이터베이스!$B:$J,6,0)/데이터베이스!$AE$2*급여업로드양식!$AQ72,VLOOKUP($B72,데이터베이스!$B:$J,6,0)),"")</f>
        <v/>
      </c>
      <c r="D72" s="25"/>
      <c r="E72" s="6" t="str">
        <f>IFERROR(IF($AP72=TRUE,VLOOKUP($B72,데이터베이스!$B:$J,7,0)/데이터베이스!$AE$2*급여업로드양식!$AQ72,VLOOKUP($B72,데이터베이스!$B:$J,7,0)),"")</f>
        <v/>
      </c>
      <c r="F72" s="6" t="str">
        <f>IFERROR(IF($AP72=TRUE,VLOOKUP($B72,데이터베이스!$B:$J,8,0)/데이터베이스!$AE$2*급여업로드양식!$AQ72,VLOOKUP($B72,데이터베이스!$B:$J,8,0)),"")</f>
        <v/>
      </c>
      <c r="G72" s="6" t="str">
        <f>IFERROR(IF($AP72=TRUE,VLOOKUP($B72,데이터베이스!$B:$J,9,0)/데이터베이스!$AE$2*급여업로드양식!$AQ72,VLOOKUP($B72,데이터베이스!$B:$J,9,0)),"")</f>
        <v/>
      </c>
      <c r="H72" s="6" t="str">
        <f>IFERROR(IF($AP72=TRUE,VLOOKUP($B72,데이터베이스!$B:$M,10,0)/데이터베이스!$AE$2*급여업로드양식!$AQ72,VLOOKUP($B72,데이터베이스!$B:$M,10,0)),"")</f>
        <v/>
      </c>
      <c r="I72" s="6" t="str">
        <f>IFERROR(IF($AP72=TRUE,VLOOKUP($B72,데이터베이스!$B:$M,11,0)/데이터베이스!$AE$2*급여업로드양식!$AQ72,VLOOKUP($B72,데이터베이스!$B:$M,11,0)),"")</f>
        <v/>
      </c>
      <c r="J72" s="6" t="str">
        <f>IFERROR(IF($AP72=TRUE,VLOOKUP($B72,데이터베이스!$B:$M,12,0)/데이터베이스!$AE$2*급여업로드양식!$AQ72,VLOOKUP($B72,데이터베이스!$B:$M,12,0)),"")</f>
        <v/>
      </c>
      <c r="K72" s="19"/>
      <c r="L72" s="20"/>
      <c r="M72" s="20"/>
      <c r="N72" s="20"/>
      <c r="O72" s="20"/>
      <c r="P72" s="20"/>
      <c r="Q72" s="20"/>
      <c r="R72" s="20"/>
      <c r="S72" s="21"/>
      <c r="T72" s="10">
        <f t="shared" si="6"/>
        <v>0</v>
      </c>
      <c r="U72" s="6" t="str">
        <f>IFERROR(VLOOKUP($B72,'4대보험'!$A:$V,3,0),"")</f>
        <v/>
      </c>
      <c r="V72" s="6" t="str">
        <f>IFERROR(VLOOKUP($B72,'4대보험'!$A:$V,7,0),"")</f>
        <v/>
      </c>
      <c r="W72" s="6" t="str">
        <f>IFERROR(VLOOKUP($B72,'4대보험'!$A:$V,13,0),"")</f>
        <v/>
      </c>
      <c r="X72" s="6" t="str">
        <f>IFERROR(VLOOKUP($B72,'4대보험'!$A:$V,19,0),"")</f>
        <v/>
      </c>
      <c r="Y72" s="6" t="str">
        <f>IFERROR(VLOOKUP($B72,'4대보험'!$A:$V,5,0)-VLOOKUP($B72,'4대보험'!$A:$V,4,0),"")</f>
        <v/>
      </c>
      <c r="Z72" s="6" t="str">
        <f>IFERROR(VLOOKUP($B72,'4대보험'!$A:$V,8,0),"")</f>
        <v/>
      </c>
      <c r="AA72" s="6" t="str">
        <f>IFERROR(VLOOKUP($B72,'4대보험'!$A:$V,10,0)+VLOOKUP($B72,'4대보험'!$A:$V,11,0),"")</f>
        <v/>
      </c>
      <c r="AB72" s="6" t="str">
        <f>IFERROR(VLOOKUP($B72,'4대보험'!$A:$V,14,0),"")</f>
        <v/>
      </c>
      <c r="AC72" s="6" t="str">
        <f>IFERROR(VLOOKUP($B72,'4대보험'!$A:$V,16,0)+VLOOKUP($B72,'4대보험'!$A:$V,17,0),"")</f>
        <v/>
      </c>
      <c r="AD72" s="6" t="str">
        <f>IFERROR(VLOOKUP($B72,'4대보험'!$A:$V,20,0),"")</f>
        <v/>
      </c>
      <c r="AG72" s="20"/>
      <c r="AH72" s="21"/>
      <c r="AL72" t="str">
        <f>IFERROR(IF(AP72=TRUE,VLOOKUP($B72,데이터베이스!$B:$N,14,0)/데이터베이스!$AE$2*급여업로드양식!AQ72,VLOOKUP($B72,데이터베이스!$B:$N,14,0)),"")</f>
        <v/>
      </c>
      <c r="AM72" s="6">
        <f t="shared" si="7"/>
        <v>0</v>
      </c>
      <c r="AN72" s="6">
        <f t="shared" si="8"/>
        <v>0</v>
      </c>
      <c r="AP72" t="e">
        <f>VLOOKUP($B72,필터!$B$1:$AB$1000,26,0)</f>
        <v>#N/A</v>
      </c>
      <c r="AQ72" t="e">
        <f>VLOOKUP(B72,필터!$B$1:$AB$1000,27,0)</f>
        <v>#N/A</v>
      </c>
    </row>
    <row r="73" spans="1:43">
      <c r="A73" s="15" t="str">
        <f>IF(ISBLANK(필터!A70),"",필터!A70)</f>
        <v/>
      </c>
      <c r="B73" s="15" t="str">
        <f>IF(ISBLANK(필터!B70),"",필터!B70)</f>
        <v/>
      </c>
      <c r="C73" s="6" t="str">
        <f>IFERROR(IF($AP73=TRUE,VLOOKUP($B73,데이터베이스!$B:$J,6,0)/데이터베이스!$AE$2*급여업로드양식!$AQ73,VLOOKUP($B73,데이터베이스!$B:$J,6,0)),"")</f>
        <v/>
      </c>
      <c r="D73" s="25"/>
      <c r="E73" s="6" t="str">
        <f>IFERROR(IF($AP73=TRUE,VLOOKUP($B73,데이터베이스!$B:$J,7,0)/데이터베이스!$AE$2*급여업로드양식!$AQ73,VLOOKUP($B73,데이터베이스!$B:$J,7,0)),"")</f>
        <v/>
      </c>
      <c r="F73" s="6" t="str">
        <f>IFERROR(IF($AP73=TRUE,VLOOKUP($B73,데이터베이스!$B:$J,8,0)/데이터베이스!$AE$2*급여업로드양식!$AQ73,VLOOKUP($B73,데이터베이스!$B:$J,8,0)),"")</f>
        <v/>
      </c>
      <c r="G73" s="6" t="str">
        <f>IFERROR(IF($AP73=TRUE,VLOOKUP($B73,데이터베이스!$B:$J,9,0)/데이터베이스!$AE$2*급여업로드양식!$AQ73,VLOOKUP($B73,데이터베이스!$B:$J,9,0)),"")</f>
        <v/>
      </c>
      <c r="H73" s="6" t="str">
        <f>IFERROR(IF($AP73=TRUE,VLOOKUP($B73,데이터베이스!$B:$M,10,0)/데이터베이스!$AE$2*급여업로드양식!$AQ73,VLOOKUP($B73,데이터베이스!$B:$M,10,0)),"")</f>
        <v/>
      </c>
      <c r="I73" s="6" t="str">
        <f>IFERROR(IF($AP73=TRUE,VLOOKUP($B73,데이터베이스!$B:$M,11,0)/데이터베이스!$AE$2*급여업로드양식!$AQ73,VLOOKUP($B73,데이터베이스!$B:$M,11,0)),"")</f>
        <v/>
      </c>
      <c r="J73" s="6" t="str">
        <f>IFERROR(IF($AP73=TRUE,VLOOKUP($B73,데이터베이스!$B:$M,12,0)/데이터베이스!$AE$2*급여업로드양식!$AQ73,VLOOKUP($B73,데이터베이스!$B:$M,12,0)),"")</f>
        <v/>
      </c>
      <c r="K73" s="19"/>
      <c r="L73" s="20"/>
      <c r="M73" s="20"/>
      <c r="N73" s="20"/>
      <c r="O73" s="20"/>
      <c r="P73" s="20"/>
      <c r="Q73" s="20"/>
      <c r="R73" s="20"/>
      <c r="S73" s="21"/>
      <c r="T73" s="10">
        <f t="shared" si="6"/>
        <v>0</v>
      </c>
      <c r="U73" s="6" t="str">
        <f>IFERROR(VLOOKUP($B73,'4대보험'!$A:$V,3,0),"")</f>
        <v/>
      </c>
      <c r="V73" s="6" t="str">
        <f>IFERROR(VLOOKUP($B73,'4대보험'!$A:$V,7,0),"")</f>
        <v/>
      </c>
      <c r="W73" s="6" t="str">
        <f>IFERROR(VLOOKUP($B73,'4대보험'!$A:$V,13,0),"")</f>
        <v/>
      </c>
      <c r="X73" s="6" t="str">
        <f>IFERROR(VLOOKUP($B73,'4대보험'!$A:$V,19,0),"")</f>
        <v/>
      </c>
      <c r="Y73" s="6" t="str">
        <f>IFERROR(VLOOKUP($B73,'4대보험'!$A:$V,5,0)-VLOOKUP($B73,'4대보험'!$A:$V,4,0),"")</f>
        <v/>
      </c>
      <c r="Z73" s="6" t="str">
        <f>IFERROR(VLOOKUP($B73,'4대보험'!$A:$V,8,0),"")</f>
        <v/>
      </c>
      <c r="AA73" s="6" t="str">
        <f>IFERROR(VLOOKUP($B73,'4대보험'!$A:$V,10,0)+VLOOKUP($B73,'4대보험'!$A:$V,11,0),"")</f>
        <v/>
      </c>
      <c r="AB73" s="6" t="str">
        <f>IFERROR(VLOOKUP($B73,'4대보험'!$A:$V,14,0),"")</f>
        <v/>
      </c>
      <c r="AC73" s="6" t="str">
        <f>IFERROR(VLOOKUP($B73,'4대보험'!$A:$V,16,0)+VLOOKUP($B73,'4대보험'!$A:$V,17,0),"")</f>
        <v/>
      </c>
      <c r="AD73" s="6" t="str">
        <f>IFERROR(VLOOKUP($B73,'4대보험'!$A:$V,20,0),"")</f>
        <v/>
      </c>
      <c r="AG73" s="20"/>
      <c r="AH73" s="21"/>
      <c r="AL73" t="str">
        <f>IFERROR(IF(AP73=TRUE,VLOOKUP($B73,데이터베이스!$B:$N,14,0)/데이터베이스!$AE$2*급여업로드양식!AQ73,VLOOKUP($B73,데이터베이스!$B:$N,14,0)),"")</f>
        <v/>
      </c>
      <c r="AM73" s="6">
        <f t="shared" si="7"/>
        <v>0</v>
      </c>
      <c r="AN73" s="6">
        <f t="shared" si="8"/>
        <v>0</v>
      </c>
      <c r="AP73" t="e">
        <f>VLOOKUP($B73,필터!$B$1:$AB$1000,26,0)</f>
        <v>#N/A</v>
      </c>
      <c r="AQ73" t="e">
        <f>VLOOKUP(B73,필터!$B$1:$AB$1000,27,0)</f>
        <v>#N/A</v>
      </c>
    </row>
    <row r="74" spans="1:43">
      <c r="A74" s="15" t="str">
        <f>IF(ISBLANK(필터!A71),"",필터!A71)</f>
        <v/>
      </c>
      <c r="B74" s="15" t="str">
        <f>IF(ISBLANK(필터!B71),"",필터!B71)</f>
        <v/>
      </c>
      <c r="C74" s="6" t="str">
        <f>IFERROR(IF($AP74=TRUE,VLOOKUP($B74,데이터베이스!$B:$J,6,0)/데이터베이스!$AE$2*급여업로드양식!$AQ74,VLOOKUP($B74,데이터베이스!$B:$J,6,0)),"")</f>
        <v/>
      </c>
      <c r="D74" s="25"/>
      <c r="E74" s="6" t="str">
        <f>IFERROR(IF($AP74=TRUE,VLOOKUP($B74,데이터베이스!$B:$J,7,0)/데이터베이스!$AE$2*급여업로드양식!$AQ74,VLOOKUP($B74,데이터베이스!$B:$J,7,0)),"")</f>
        <v/>
      </c>
      <c r="F74" s="6" t="str">
        <f>IFERROR(IF($AP74=TRUE,VLOOKUP($B74,데이터베이스!$B:$J,8,0)/데이터베이스!$AE$2*급여업로드양식!$AQ74,VLOOKUP($B74,데이터베이스!$B:$J,8,0)),"")</f>
        <v/>
      </c>
      <c r="G74" s="6" t="str">
        <f>IFERROR(IF($AP74=TRUE,VLOOKUP($B74,데이터베이스!$B:$J,9,0)/데이터베이스!$AE$2*급여업로드양식!$AQ74,VLOOKUP($B74,데이터베이스!$B:$J,9,0)),"")</f>
        <v/>
      </c>
      <c r="H74" s="6" t="str">
        <f>IFERROR(IF($AP74=TRUE,VLOOKUP($B74,데이터베이스!$B:$M,10,0)/데이터베이스!$AE$2*급여업로드양식!$AQ74,VLOOKUP($B74,데이터베이스!$B:$M,10,0)),"")</f>
        <v/>
      </c>
      <c r="I74" s="6" t="str">
        <f>IFERROR(IF($AP74=TRUE,VLOOKUP($B74,데이터베이스!$B:$M,11,0)/데이터베이스!$AE$2*급여업로드양식!$AQ74,VLOOKUP($B74,데이터베이스!$B:$M,11,0)),"")</f>
        <v/>
      </c>
      <c r="J74" s="6" t="str">
        <f>IFERROR(IF($AP74=TRUE,VLOOKUP($B74,데이터베이스!$B:$M,12,0)/데이터베이스!$AE$2*급여업로드양식!$AQ74,VLOOKUP($B74,데이터베이스!$B:$M,12,0)),"")</f>
        <v/>
      </c>
      <c r="K74" s="19"/>
      <c r="L74" s="20"/>
      <c r="M74" s="20"/>
      <c r="N74" s="20"/>
      <c r="O74" s="20"/>
      <c r="P74" s="20"/>
      <c r="Q74" s="20"/>
      <c r="R74" s="20"/>
      <c r="S74" s="21"/>
      <c r="T74" s="10">
        <f t="shared" si="6"/>
        <v>0</v>
      </c>
      <c r="U74" s="6" t="str">
        <f>IFERROR(VLOOKUP($B74,'4대보험'!$A:$V,3,0),"")</f>
        <v/>
      </c>
      <c r="V74" s="6" t="str">
        <f>IFERROR(VLOOKUP($B74,'4대보험'!$A:$V,7,0),"")</f>
        <v/>
      </c>
      <c r="W74" s="6" t="str">
        <f>IFERROR(VLOOKUP($B74,'4대보험'!$A:$V,13,0),"")</f>
        <v/>
      </c>
      <c r="X74" s="6" t="str">
        <f>IFERROR(VLOOKUP($B74,'4대보험'!$A:$V,19,0),"")</f>
        <v/>
      </c>
      <c r="Y74" s="6" t="str">
        <f>IFERROR(VLOOKUP($B74,'4대보험'!$A:$V,5,0)-VLOOKUP($B74,'4대보험'!$A:$V,4,0),"")</f>
        <v/>
      </c>
      <c r="Z74" s="6" t="str">
        <f>IFERROR(VLOOKUP($B74,'4대보험'!$A:$V,8,0),"")</f>
        <v/>
      </c>
      <c r="AA74" s="6" t="str">
        <f>IFERROR(VLOOKUP($B74,'4대보험'!$A:$V,10,0)+VLOOKUP($B74,'4대보험'!$A:$V,11,0),"")</f>
        <v/>
      </c>
      <c r="AB74" s="6" t="str">
        <f>IFERROR(VLOOKUP($B74,'4대보험'!$A:$V,14,0),"")</f>
        <v/>
      </c>
      <c r="AC74" s="6" t="str">
        <f>IFERROR(VLOOKUP($B74,'4대보험'!$A:$V,16,0)+VLOOKUP($B74,'4대보험'!$A:$V,17,0),"")</f>
        <v/>
      </c>
      <c r="AD74" s="6" t="str">
        <f>IFERROR(VLOOKUP($B74,'4대보험'!$A:$V,20,0),"")</f>
        <v/>
      </c>
      <c r="AG74" s="20"/>
      <c r="AH74" s="21"/>
      <c r="AL74" t="str">
        <f>IFERROR(IF(AP74=TRUE,VLOOKUP($B74,데이터베이스!$B:$N,14,0)/데이터베이스!$AE$2*급여업로드양식!AQ74,VLOOKUP($B74,데이터베이스!$B:$N,14,0)),"")</f>
        <v/>
      </c>
      <c r="AM74" s="6">
        <f t="shared" si="7"/>
        <v>0</v>
      </c>
      <c r="AN74" s="6">
        <f t="shared" si="8"/>
        <v>0</v>
      </c>
      <c r="AP74" t="e">
        <f>VLOOKUP($B74,필터!$B$1:$AB$1000,26,0)</f>
        <v>#N/A</v>
      </c>
      <c r="AQ74" t="e">
        <f>VLOOKUP(B74,필터!$B$1:$AB$1000,27,0)</f>
        <v>#N/A</v>
      </c>
    </row>
    <row r="75" spans="1:43">
      <c r="A75" s="15" t="str">
        <f>IF(ISBLANK(필터!A72),"",필터!A72)</f>
        <v/>
      </c>
      <c r="B75" s="15" t="str">
        <f>IF(ISBLANK(필터!B72),"",필터!B72)</f>
        <v/>
      </c>
      <c r="C75" s="6" t="str">
        <f>IFERROR(IF($AP75=TRUE,VLOOKUP($B75,데이터베이스!$B:$J,6,0)/데이터베이스!$AE$2*급여업로드양식!$AQ75,VLOOKUP($B75,데이터베이스!$B:$J,6,0)),"")</f>
        <v/>
      </c>
      <c r="D75" s="25"/>
      <c r="E75" s="6" t="str">
        <f>IFERROR(IF($AP75=TRUE,VLOOKUP($B75,데이터베이스!$B:$J,7,0)/데이터베이스!$AE$2*급여업로드양식!$AQ75,VLOOKUP($B75,데이터베이스!$B:$J,7,0)),"")</f>
        <v/>
      </c>
      <c r="F75" s="6" t="str">
        <f>IFERROR(IF($AP75=TRUE,VLOOKUP($B75,데이터베이스!$B:$J,8,0)/데이터베이스!$AE$2*급여업로드양식!$AQ75,VLOOKUP($B75,데이터베이스!$B:$J,8,0)),"")</f>
        <v/>
      </c>
      <c r="G75" s="6" t="str">
        <f>IFERROR(IF($AP75=TRUE,VLOOKUP($B75,데이터베이스!$B:$J,9,0)/데이터베이스!$AE$2*급여업로드양식!$AQ75,VLOOKUP($B75,데이터베이스!$B:$J,9,0)),"")</f>
        <v/>
      </c>
      <c r="H75" s="6" t="str">
        <f>IFERROR(IF($AP75=TRUE,VLOOKUP($B75,데이터베이스!$B:$M,10,0)/데이터베이스!$AE$2*급여업로드양식!$AQ75,VLOOKUP($B75,데이터베이스!$B:$M,10,0)),"")</f>
        <v/>
      </c>
      <c r="I75" s="6" t="str">
        <f>IFERROR(IF($AP75=TRUE,VLOOKUP($B75,데이터베이스!$B:$M,11,0)/데이터베이스!$AE$2*급여업로드양식!$AQ75,VLOOKUP($B75,데이터베이스!$B:$M,11,0)),"")</f>
        <v/>
      </c>
      <c r="J75" s="6" t="str">
        <f>IFERROR(IF($AP75=TRUE,VLOOKUP($B75,데이터베이스!$B:$M,12,0)/데이터베이스!$AE$2*급여업로드양식!$AQ75,VLOOKUP($B75,데이터베이스!$B:$M,12,0)),"")</f>
        <v/>
      </c>
      <c r="K75" s="19"/>
      <c r="L75" s="20"/>
      <c r="M75" s="20"/>
      <c r="N75" s="20"/>
      <c r="O75" s="20"/>
      <c r="P75" s="20"/>
      <c r="Q75" s="20"/>
      <c r="R75" s="20"/>
      <c r="S75" s="21"/>
      <c r="T75" s="10">
        <f t="shared" si="6"/>
        <v>0</v>
      </c>
      <c r="U75" s="6" t="str">
        <f>IFERROR(VLOOKUP($B75,'4대보험'!$A:$V,3,0),"")</f>
        <v/>
      </c>
      <c r="V75" s="6" t="str">
        <f>IFERROR(VLOOKUP($B75,'4대보험'!$A:$V,7,0),"")</f>
        <v/>
      </c>
      <c r="W75" s="6" t="str">
        <f>IFERROR(VLOOKUP($B75,'4대보험'!$A:$V,13,0),"")</f>
        <v/>
      </c>
      <c r="X75" s="6" t="str">
        <f>IFERROR(VLOOKUP($B75,'4대보험'!$A:$V,19,0),"")</f>
        <v/>
      </c>
      <c r="Y75" s="6" t="str">
        <f>IFERROR(VLOOKUP($B75,'4대보험'!$A:$V,5,0)-VLOOKUP($B75,'4대보험'!$A:$V,4,0),"")</f>
        <v/>
      </c>
      <c r="Z75" s="6" t="str">
        <f>IFERROR(VLOOKUP($B75,'4대보험'!$A:$V,8,0),"")</f>
        <v/>
      </c>
      <c r="AA75" s="6" t="str">
        <f>IFERROR(VLOOKUP($B75,'4대보험'!$A:$V,10,0)+VLOOKUP($B75,'4대보험'!$A:$V,11,0),"")</f>
        <v/>
      </c>
      <c r="AB75" s="6" t="str">
        <f>IFERROR(VLOOKUP($B75,'4대보험'!$A:$V,14,0),"")</f>
        <v/>
      </c>
      <c r="AC75" s="6" t="str">
        <f>IFERROR(VLOOKUP($B75,'4대보험'!$A:$V,16,0)+VLOOKUP($B75,'4대보험'!$A:$V,17,0),"")</f>
        <v/>
      </c>
      <c r="AD75" s="6" t="str">
        <f>IFERROR(VLOOKUP($B75,'4대보험'!$A:$V,20,0),"")</f>
        <v/>
      </c>
      <c r="AG75" s="20"/>
      <c r="AH75" s="21"/>
      <c r="AL75" t="str">
        <f>IFERROR(IF(AP75=TRUE,VLOOKUP($B75,데이터베이스!$B:$N,14,0)/데이터베이스!$AE$2*급여업로드양식!AQ75,VLOOKUP($B75,데이터베이스!$B:$N,14,0)),"")</f>
        <v/>
      </c>
      <c r="AM75" s="6">
        <f t="shared" si="7"/>
        <v>0</v>
      </c>
      <c r="AN75" s="6">
        <f t="shared" si="8"/>
        <v>0</v>
      </c>
      <c r="AP75" t="e">
        <f>VLOOKUP($B75,필터!$B$1:$AB$1000,26,0)</f>
        <v>#N/A</v>
      </c>
      <c r="AQ75" t="e">
        <f>VLOOKUP(B75,필터!$B$1:$AB$1000,27,0)</f>
        <v>#N/A</v>
      </c>
    </row>
    <row r="76" spans="1:43">
      <c r="A76" s="15" t="str">
        <f>IF(ISBLANK(필터!A73),"",필터!A73)</f>
        <v/>
      </c>
      <c r="B76" s="15" t="str">
        <f>IF(ISBLANK(필터!B73),"",필터!B73)</f>
        <v/>
      </c>
      <c r="C76" s="6" t="str">
        <f>IFERROR(IF($AP76=TRUE,VLOOKUP($B76,데이터베이스!$B:$J,6,0)/데이터베이스!$AE$2*급여업로드양식!$AQ76,VLOOKUP($B76,데이터베이스!$B:$J,6,0)),"")</f>
        <v/>
      </c>
      <c r="D76" s="25"/>
      <c r="E76" s="6" t="str">
        <f>IFERROR(IF($AP76=TRUE,VLOOKUP($B76,데이터베이스!$B:$J,7,0)/데이터베이스!$AE$2*급여업로드양식!$AQ76,VLOOKUP($B76,데이터베이스!$B:$J,7,0)),"")</f>
        <v/>
      </c>
      <c r="F76" s="6" t="str">
        <f>IFERROR(IF($AP76=TRUE,VLOOKUP($B76,데이터베이스!$B:$J,8,0)/데이터베이스!$AE$2*급여업로드양식!$AQ76,VLOOKUP($B76,데이터베이스!$B:$J,8,0)),"")</f>
        <v/>
      </c>
      <c r="G76" s="6" t="str">
        <f>IFERROR(IF($AP76=TRUE,VLOOKUP($B76,데이터베이스!$B:$J,9,0)/데이터베이스!$AE$2*급여업로드양식!$AQ76,VLOOKUP($B76,데이터베이스!$B:$J,9,0)),"")</f>
        <v/>
      </c>
      <c r="H76" s="6" t="str">
        <f>IFERROR(IF($AP76=TRUE,VLOOKUP($B76,데이터베이스!$B:$M,10,0)/데이터베이스!$AE$2*급여업로드양식!$AQ76,VLOOKUP($B76,데이터베이스!$B:$M,10,0)),"")</f>
        <v/>
      </c>
      <c r="I76" s="6" t="str">
        <f>IFERROR(IF($AP76=TRUE,VLOOKUP($B76,데이터베이스!$B:$M,11,0)/데이터베이스!$AE$2*급여업로드양식!$AQ76,VLOOKUP($B76,데이터베이스!$B:$M,11,0)),"")</f>
        <v/>
      </c>
      <c r="J76" s="6" t="str">
        <f>IFERROR(IF($AP76=TRUE,VLOOKUP($B76,데이터베이스!$B:$M,12,0)/데이터베이스!$AE$2*급여업로드양식!$AQ76,VLOOKUP($B76,데이터베이스!$B:$M,12,0)),"")</f>
        <v/>
      </c>
      <c r="K76" s="19"/>
      <c r="L76" s="20"/>
      <c r="M76" s="20"/>
      <c r="N76" s="20"/>
      <c r="O76" s="20"/>
      <c r="P76" s="20"/>
      <c r="Q76" s="20"/>
      <c r="R76" s="20"/>
      <c r="S76" s="21"/>
      <c r="T76" s="10">
        <f t="shared" si="6"/>
        <v>0</v>
      </c>
      <c r="U76" s="6" t="str">
        <f>IFERROR(VLOOKUP($B76,'4대보험'!$A:$V,3,0),"")</f>
        <v/>
      </c>
      <c r="V76" s="6" t="str">
        <f>IFERROR(VLOOKUP($B76,'4대보험'!$A:$V,7,0),"")</f>
        <v/>
      </c>
      <c r="W76" s="6" t="str">
        <f>IFERROR(VLOOKUP($B76,'4대보험'!$A:$V,13,0),"")</f>
        <v/>
      </c>
      <c r="X76" s="6" t="str">
        <f>IFERROR(VLOOKUP($B76,'4대보험'!$A:$V,19,0),"")</f>
        <v/>
      </c>
      <c r="Y76" s="6" t="str">
        <f>IFERROR(VLOOKUP($B76,'4대보험'!$A:$V,5,0)-VLOOKUP($B76,'4대보험'!$A:$V,4,0),"")</f>
        <v/>
      </c>
      <c r="Z76" s="6" t="str">
        <f>IFERROR(VLOOKUP($B76,'4대보험'!$A:$V,8,0),"")</f>
        <v/>
      </c>
      <c r="AA76" s="6" t="str">
        <f>IFERROR(VLOOKUP($B76,'4대보험'!$A:$V,10,0)+VLOOKUP($B76,'4대보험'!$A:$V,11,0),"")</f>
        <v/>
      </c>
      <c r="AB76" s="6" t="str">
        <f>IFERROR(VLOOKUP($B76,'4대보험'!$A:$V,14,0),"")</f>
        <v/>
      </c>
      <c r="AC76" s="6" t="str">
        <f>IFERROR(VLOOKUP($B76,'4대보험'!$A:$V,16,0)+VLOOKUP($B76,'4대보험'!$A:$V,17,0),"")</f>
        <v/>
      </c>
      <c r="AD76" s="6" t="str">
        <f>IFERROR(VLOOKUP($B76,'4대보험'!$A:$V,20,0),"")</f>
        <v/>
      </c>
      <c r="AG76" s="20"/>
      <c r="AH76" s="21"/>
      <c r="AL76" t="str">
        <f>IFERROR(IF(AP76=TRUE,VLOOKUP($B76,데이터베이스!$B:$N,14,0)/데이터베이스!$AE$2*급여업로드양식!AQ76,VLOOKUP($B76,데이터베이스!$B:$N,14,0)),"")</f>
        <v/>
      </c>
      <c r="AM76" s="6">
        <f t="shared" si="7"/>
        <v>0</v>
      </c>
      <c r="AN76" s="6">
        <f t="shared" si="8"/>
        <v>0</v>
      </c>
      <c r="AP76" t="e">
        <f>VLOOKUP($B76,필터!$B$1:$AB$1000,26,0)</f>
        <v>#N/A</v>
      </c>
      <c r="AQ76" t="e">
        <f>VLOOKUP(B76,필터!$B$1:$AB$1000,27,0)</f>
        <v>#N/A</v>
      </c>
    </row>
    <row r="77" spans="1:43">
      <c r="A77" s="15" t="str">
        <f>IF(ISBLANK(필터!A74),"",필터!A74)</f>
        <v/>
      </c>
      <c r="B77" s="15" t="str">
        <f>IF(ISBLANK(필터!B74),"",필터!B74)</f>
        <v/>
      </c>
      <c r="C77" s="6" t="str">
        <f>IFERROR(IF($AP77=TRUE,VLOOKUP($B77,데이터베이스!$B:$J,6,0)/데이터베이스!$AE$2*급여업로드양식!$AQ77,VLOOKUP($B77,데이터베이스!$B:$J,6,0)),"")</f>
        <v/>
      </c>
      <c r="D77" s="25"/>
      <c r="E77" s="6" t="str">
        <f>IFERROR(IF($AP77=TRUE,VLOOKUP($B77,데이터베이스!$B:$J,7,0)/데이터베이스!$AE$2*급여업로드양식!$AQ77,VLOOKUP($B77,데이터베이스!$B:$J,7,0)),"")</f>
        <v/>
      </c>
      <c r="F77" s="6" t="str">
        <f>IFERROR(IF($AP77=TRUE,VLOOKUP($B77,데이터베이스!$B:$J,8,0)/데이터베이스!$AE$2*급여업로드양식!$AQ77,VLOOKUP($B77,데이터베이스!$B:$J,8,0)),"")</f>
        <v/>
      </c>
      <c r="G77" s="6" t="str">
        <f>IFERROR(IF($AP77=TRUE,VLOOKUP($B77,데이터베이스!$B:$J,9,0)/데이터베이스!$AE$2*급여업로드양식!$AQ77,VLOOKUP($B77,데이터베이스!$B:$J,9,0)),"")</f>
        <v/>
      </c>
      <c r="H77" s="6" t="str">
        <f>IFERROR(IF($AP77=TRUE,VLOOKUP($B77,데이터베이스!$B:$M,10,0)/데이터베이스!$AE$2*급여업로드양식!$AQ77,VLOOKUP($B77,데이터베이스!$B:$M,10,0)),"")</f>
        <v/>
      </c>
      <c r="I77" s="6" t="str">
        <f>IFERROR(IF($AP77=TRUE,VLOOKUP($B77,데이터베이스!$B:$M,11,0)/데이터베이스!$AE$2*급여업로드양식!$AQ77,VLOOKUP($B77,데이터베이스!$B:$M,11,0)),"")</f>
        <v/>
      </c>
      <c r="J77" s="6" t="str">
        <f>IFERROR(IF($AP77=TRUE,VLOOKUP($B77,데이터베이스!$B:$M,12,0)/데이터베이스!$AE$2*급여업로드양식!$AQ77,VLOOKUP($B77,데이터베이스!$B:$M,12,0)),"")</f>
        <v/>
      </c>
      <c r="K77" s="19"/>
      <c r="L77" s="20"/>
      <c r="M77" s="20"/>
      <c r="N77" s="20"/>
      <c r="O77" s="20"/>
      <c r="P77" s="20"/>
      <c r="Q77" s="20"/>
      <c r="R77" s="20"/>
      <c r="S77" s="21"/>
      <c r="T77" s="10">
        <f t="shared" si="6"/>
        <v>0</v>
      </c>
      <c r="U77" s="6" t="str">
        <f>IFERROR(VLOOKUP($B77,'4대보험'!$A:$V,3,0),"")</f>
        <v/>
      </c>
      <c r="V77" s="6" t="str">
        <f>IFERROR(VLOOKUP($B77,'4대보험'!$A:$V,7,0),"")</f>
        <v/>
      </c>
      <c r="W77" s="6" t="str">
        <f>IFERROR(VLOOKUP($B77,'4대보험'!$A:$V,13,0),"")</f>
        <v/>
      </c>
      <c r="X77" s="6" t="str">
        <f>IFERROR(VLOOKUP($B77,'4대보험'!$A:$V,19,0),"")</f>
        <v/>
      </c>
      <c r="Y77" s="6" t="str">
        <f>IFERROR(VLOOKUP($B77,'4대보험'!$A:$V,5,0)-VLOOKUP($B77,'4대보험'!$A:$V,4,0),"")</f>
        <v/>
      </c>
      <c r="Z77" s="6" t="str">
        <f>IFERROR(VLOOKUP($B77,'4대보험'!$A:$V,8,0),"")</f>
        <v/>
      </c>
      <c r="AA77" s="6" t="str">
        <f>IFERROR(VLOOKUP($B77,'4대보험'!$A:$V,10,0)+VLOOKUP($B77,'4대보험'!$A:$V,11,0),"")</f>
        <v/>
      </c>
      <c r="AB77" s="6" t="str">
        <f>IFERROR(VLOOKUP($B77,'4대보험'!$A:$V,14,0),"")</f>
        <v/>
      </c>
      <c r="AC77" s="6" t="str">
        <f>IFERROR(VLOOKUP($B77,'4대보험'!$A:$V,16,0)+VLOOKUP($B77,'4대보험'!$A:$V,17,0),"")</f>
        <v/>
      </c>
      <c r="AD77" s="6" t="str">
        <f>IFERROR(VLOOKUP($B77,'4대보험'!$A:$V,20,0),"")</f>
        <v/>
      </c>
      <c r="AG77" s="20"/>
      <c r="AH77" s="21"/>
      <c r="AL77" t="str">
        <f>IFERROR(IF(AP77=TRUE,VLOOKUP($B77,데이터베이스!$B:$N,14,0)/데이터베이스!$AE$2*급여업로드양식!AQ77,VLOOKUP($B77,데이터베이스!$B:$N,14,0)),"")</f>
        <v/>
      </c>
      <c r="AM77" s="6">
        <f t="shared" si="7"/>
        <v>0</v>
      </c>
      <c r="AN77" s="6">
        <f t="shared" si="8"/>
        <v>0</v>
      </c>
      <c r="AP77" t="e">
        <f>VLOOKUP($B77,필터!$B$1:$AB$1000,26,0)</f>
        <v>#N/A</v>
      </c>
      <c r="AQ77" t="e">
        <f>VLOOKUP(B77,필터!$B$1:$AB$1000,27,0)</f>
        <v>#N/A</v>
      </c>
    </row>
    <row r="78" spans="1:43">
      <c r="A78" s="15" t="str">
        <f>IF(ISBLANK(필터!A75),"",필터!A75)</f>
        <v/>
      </c>
      <c r="B78" s="15" t="str">
        <f>IF(ISBLANK(필터!B75),"",필터!B75)</f>
        <v/>
      </c>
      <c r="C78" s="6" t="str">
        <f>IFERROR(IF($AP78=TRUE,VLOOKUP($B78,데이터베이스!$B:$J,6,0)/데이터베이스!$AE$2*급여업로드양식!$AQ78,VLOOKUP($B78,데이터베이스!$B:$J,6,0)),"")</f>
        <v/>
      </c>
      <c r="D78" s="25"/>
      <c r="E78" s="6" t="str">
        <f>IFERROR(IF($AP78=TRUE,VLOOKUP($B78,데이터베이스!$B:$J,7,0)/데이터베이스!$AE$2*급여업로드양식!$AQ78,VLOOKUP($B78,데이터베이스!$B:$J,7,0)),"")</f>
        <v/>
      </c>
      <c r="F78" s="6" t="str">
        <f>IFERROR(IF($AP78=TRUE,VLOOKUP($B78,데이터베이스!$B:$J,8,0)/데이터베이스!$AE$2*급여업로드양식!$AQ78,VLOOKUP($B78,데이터베이스!$B:$J,8,0)),"")</f>
        <v/>
      </c>
      <c r="G78" s="6" t="str">
        <f>IFERROR(IF($AP78=TRUE,VLOOKUP($B78,데이터베이스!$B:$J,9,0)/데이터베이스!$AE$2*급여업로드양식!$AQ78,VLOOKUP($B78,데이터베이스!$B:$J,9,0)),"")</f>
        <v/>
      </c>
      <c r="H78" s="6" t="str">
        <f>IFERROR(IF($AP78=TRUE,VLOOKUP($B78,데이터베이스!$B:$M,10,0)/데이터베이스!$AE$2*급여업로드양식!$AQ78,VLOOKUP($B78,데이터베이스!$B:$M,10,0)),"")</f>
        <v/>
      </c>
      <c r="I78" s="6" t="str">
        <f>IFERROR(IF($AP78=TRUE,VLOOKUP($B78,데이터베이스!$B:$M,11,0)/데이터베이스!$AE$2*급여업로드양식!$AQ78,VLOOKUP($B78,데이터베이스!$B:$M,11,0)),"")</f>
        <v/>
      </c>
      <c r="J78" s="6" t="str">
        <f>IFERROR(IF($AP78=TRUE,VLOOKUP($B78,데이터베이스!$B:$M,12,0)/데이터베이스!$AE$2*급여업로드양식!$AQ78,VLOOKUP($B78,데이터베이스!$B:$M,12,0)),"")</f>
        <v/>
      </c>
      <c r="K78" s="19"/>
      <c r="L78" s="20"/>
      <c r="M78" s="20"/>
      <c r="N78" s="20"/>
      <c r="O78" s="20"/>
      <c r="P78" s="20"/>
      <c r="Q78" s="20"/>
      <c r="R78" s="20"/>
      <c r="S78" s="21"/>
      <c r="T78" s="10">
        <f t="shared" si="6"/>
        <v>0</v>
      </c>
      <c r="U78" s="6" t="str">
        <f>IFERROR(VLOOKUP($B78,'4대보험'!$A:$V,3,0),"")</f>
        <v/>
      </c>
      <c r="V78" s="6" t="str">
        <f>IFERROR(VLOOKUP($B78,'4대보험'!$A:$V,7,0),"")</f>
        <v/>
      </c>
      <c r="W78" s="6" t="str">
        <f>IFERROR(VLOOKUP($B78,'4대보험'!$A:$V,13,0),"")</f>
        <v/>
      </c>
      <c r="X78" s="6" t="str">
        <f>IFERROR(VLOOKUP($B78,'4대보험'!$A:$V,19,0),"")</f>
        <v/>
      </c>
      <c r="Y78" s="6" t="str">
        <f>IFERROR(VLOOKUP($B78,'4대보험'!$A:$V,5,0)-VLOOKUP($B78,'4대보험'!$A:$V,4,0),"")</f>
        <v/>
      </c>
      <c r="Z78" s="6" t="str">
        <f>IFERROR(VLOOKUP($B78,'4대보험'!$A:$V,8,0),"")</f>
        <v/>
      </c>
      <c r="AA78" s="6" t="str">
        <f>IFERROR(VLOOKUP($B78,'4대보험'!$A:$V,10,0)+VLOOKUP($B78,'4대보험'!$A:$V,11,0),"")</f>
        <v/>
      </c>
      <c r="AB78" s="6" t="str">
        <f>IFERROR(VLOOKUP($B78,'4대보험'!$A:$V,14,0),"")</f>
        <v/>
      </c>
      <c r="AC78" s="6" t="str">
        <f>IFERROR(VLOOKUP($B78,'4대보험'!$A:$V,16,0)+VLOOKUP($B78,'4대보험'!$A:$V,17,0),"")</f>
        <v/>
      </c>
      <c r="AD78" s="6" t="str">
        <f>IFERROR(VLOOKUP($B78,'4대보험'!$A:$V,20,0),"")</f>
        <v/>
      </c>
      <c r="AG78" s="20"/>
      <c r="AH78" s="21"/>
      <c r="AL78" t="str">
        <f>IFERROR(IF(AP78=TRUE,VLOOKUP($B78,데이터베이스!$B:$N,14,0)/데이터베이스!$AE$2*급여업로드양식!AQ78,VLOOKUP($B78,데이터베이스!$B:$N,14,0)),"")</f>
        <v/>
      </c>
      <c r="AM78" s="6">
        <f t="shared" si="7"/>
        <v>0</v>
      </c>
      <c r="AN78" s="6">
        <f t="shared" si="8"/>
        <v>0</v>
      </c>
      <c r="AP78" t="e">
        <f>VLOOKUP($B78,필터!$B$1:$AB$1000,26,0)</f>
        <v>#N/A</v>
      </c>
      <c r="AQ78" t="e">
        <f>VLOOKUP(B78,필터!$B$1:$AB$1000,27,0)</f>
        <v>#N/A</v>
      </c>
    </row>
    <row r="79" spans="1:43">
      <c r="A79" s="15" t="str">
        <f>IF(ISBLANK(필터!A76),"",필터!A76)</f>
        <v/>
      </c>
      <c r="B79" s="15" t="str">
        <f>IF(ISBLANK(필터!B76),"",필터!B76)</f>
        <v/>
      </c>
      <c r="C79" s="6" t="str">
        <f>IFERROR(IF($AP79=TRUE,VLOOKUP($B79,데이터베이스!$B:$J,6,0)/데이터베이스!$AE$2*급여업로드양식!$AQ79,VLOOKUP($B79,데이터베이스!$B:$J,6,0)),"")</f>
        <v/>
      </c>
      <c r="D79" s="25"/>
      <c r="E79" s="6" t="str">
        <f>IFERROR(IF($AP79=TRUE,VLOOKUP($B79,데이터베이스!$B:$J,7,0)/데이터베이스!$AE$2*급여업로드양식!$AQ79,VLOOKUP($B79,데이터베이스!$B:$J,7,0)),"")</f>
        <v/>
      </c>
      <c r="F79" s="6" t="str">
        <f>IFERROR(IF($AP79=TRUE,VLOOKUP($B79,데이터베이스!$B:$J,8,0)/데이터베이스!$AE$2*급여업로드양식!$AQ79,VLOOKUP($B79,데이터베이스!$B:$J,8,0)),"")</f>
        <v/>
      </c>
      <c r="G79" s="6" t="str">
        <f>IFERROR(IF($AP79=TRUE,VLOOKUP($B79,데이터베이스!$B:$J,9,0)/데이터베이스!$AE$2*급여업로드양식!$AQ79,VLOOKUP($B79,데이터베이스!$B:$J,9,0)),"")</f>
        <v/>
      </c>
      <c r="H79" s="6" t="str">
        <f>IFERROR(IF($AP79=TRUE,VLOOKUP($B79,데이터베이스!$B:$M,10,0)/데이터베이스!$AE$2*급여업로드양식!$AQ79,VLOOKUP($B79,데이터베이스!$B:$M,10,0)),"")</f>
        <v/>
      </c>
      <c r="I79" s="6" t="str">
        <f>IFERROR(IF($AP79=TRUE,VLOOKUP($B79,데이터베이스!$B:$M,11,0)/데이터베이스!$AE$2*급여업로드양식!$AQ79,VLOOKUP($B79,데이터베이스!$B:$M,11,0)),"")</f>
        <v/>
      </c>
      <c r="J79" s="6" t="str">
        <f>IFERROR(IF($AP79=TRUE,VLOOKUP($B79,데이터베이스!$B:$M,12,0)/데이터베이스!$AE$2*급여업로드양식!$AQ79,VLOOKUP($B79,데이터베이스!$B:$M,12,0)),"")</f>
        <v/>
      </c>
      <c r="K79" s="19"/>
      <c r="L79" s="20"/>
      <c r="M79" s="20"/>
      <c r="N79" s="20"/>
      <c r="O79" s="20"/>
      <c r="P79" s="20"/>
      <c r="Q79" s="20"/>
      <c r="R79" s="20"/>
      <c r="S79" s="21"/>
      <c r="T79" s="10">
        <f t="shared" si="6"/>
        <v>0</v>
      </c>
      <c r="U79" s="6" t="str">
        <f>IFERROR(VLOOKUP($B79,'4대보험'!$A:$V,3,0),"")</f>
        <v/>
      </c>
      <c r="V79" s="6" t="str">
        <f>IFERROR(VLOOKUP($B79,'4대보험'!$A:$V,7,0),"")</f>
        <v/>
      </c>
      <c r="W79" s="6" t="str">
        <f>IFERROR(VLOOKUP($B79,'4대보험'!$A:$V,13,0),"")</f>
        <v/>
      </c>
      <c r="X79" s="6" t="str">
        <f>IFERROR(VLOOKUP($B79,'4대보험'!$A:$V,19,0),"")</f>
        <v/>
      </c>
      <c r="Y79" s="6" t="str">
        <f>IFERROR(VLOOKUP($B79,'4대보험'!$A:$V,5,0)-VLOOKUP($B79,'4대보험'!$A:$V,4,0),"")</f>
        <v/>
      </c>
      <c r="Z79" s="6" t="str">
        <f>IFERROR(VLOOKUP($B79,'4대보험'!$A:$V,8,0),"")</f>
        <v/>
      </c>
      <c r="AA79" s="6" t="str">
        <f>IFERROR(VLOOKUP($B79,'4대보험'!$A:$V,10,0)+VLOOKUP($B79,'4대보험'!$A:$V,11,0),"")</f>
        <v/>
      </c>
      <c r="AB79" s="6" t="str">
        <f>IFERROR(VLOOKUP($B79,'4대보험'!$A:$V,14,0),"")</f>
        <v/>
      </c>
      <c r="AC79" s="6" t="str">
        <f>IFERROR(VLOOKUP($B79,'4대보험'!$A:$V,16,0)+VLOOKUP($B79,'4대보험'!$A:$V,17,0),"")</f>
        <v/>
      </c>
      <c r="AD79" s="6" t="str">
        <f>IFERROR(VLOOKUP($B79,'4대보험'!$A:$V,20,0),"")</f>
        <v/>
      </c>
      <c r="AG79" s="20"/>
      <c r="AH79" s="21"/>
      <c r="AL79" t="str">
        <f>IFERROR(IF(AP79=TRUE,VLOOKUP($B79,데이터베이스!$B:$N,14,0)/데이터베이스!$AE$2*급여업로드양식!AQ79,VLOOKUP($B79,데이터베이스!$B:$N,14,0)),"")</f>
        <v/>
      </c>
      <c r="AM79" s="6">
        <f t="shared" si="7"/>
        <v>0</v>
      </c>
      <c r="AN79" s="6">
        <f t="shared" si="8"/>
        <v>0</v>
      </c>
      <c r="AP79" t="e">
        <f>VLOOKUP($B79,필터!$B$1:$AB$1000,26,0)</f>
        <v>#N/A</v>
      </c>
      <c r="AQ79" t="e">
        <f>VLOOKUP(B79,필터!$B$1:$AB$1000,27,0)</f>
        <v>#N/A</v>
      </c>
    </row>
    <row r="80" spans="1:43">
      <c r="A80" s="15" t="str">
        <f>IF(ISBLANK(필터!A77),"",필터!A77)</f>
        <v/>
      </c>
      <c r="B80" s="15" t="str">
        <f>IF(ISBLANK(필터!B77),"",필터!B77)</f>
        <v/>
      </c>
      <c r="C80" s="6" t="str">
        <f>IFERROR(IF($AP80=TRUE,VLOOKUP($B80,데이터베이스!$B:$J,6,0)/데이터베이스!$AE$2*급여업로드양식!$AQ80,VLOOKUP($B80,데이터베이스!$B:$J,6,0)),"")</f>
        <v/>
      </c>
      <c r="D80" s="25"/>
      <c r="E80" s="6" t="str">
        <f>IFERROR(IF($AP80=TRUE,VLOOKUP($B80,데이터베이스!$B:$J,7,0)/데이터베이스!$AE$2*급여업로드양식!$AQ80,VLOOKUP($B80,데이터베이스!$B:$J,7,0)),"")</f>
        <v/>
      </c>
      <c r="F80" s="6" t="str">
        <f>IFERROR(IF($AP80=TRUE,VLOOKUP($B80,데이터베이스!$B:$J,8,0)/데이터베이스!$AE$2*급여업로드양식!$AQ80,VLOOKUP($B80,데이터베이스!$B:$J,8,0)),"")</f>
        <v/>
      </c>
      <c r="G80" s="6" t="str">
        <f>IFERROR(IF($AP80=TRUE,VLOOKUP($B80,데이터베이스!$B:$J,9,0)/데이터베이스!$AE$2*급여업로드양식!$AQ80,VLOOKUP($B80,데이터베이스!$B:$J,9,0)),"")</f>
        <v/>
      </c>
      <c r="H80" s="6" t="str">
        <f>IFERROR(IF($AP80=TRUE,VLOOKUP($B80,데이터베이스!$B:$M,10,0)/데이터베이스!$AE$2*급여업로드양식!$AQ80,VLOOKUP($B80,데이터베이스!$B:$M,10,0)),"")</f>
        <v/>
      </c>
      <c r="I80" s="6" t="str">
        <f>IFERROR(IF($AP80=TRUE,VLOOKUP($B80,데이터베이스!$B:$M,11,0)/데이터베이스!$AE$2*급여업로드양식!$AQ80,VLOOKUP($B80,데이터베이스!$B:$M,11,0)),"")</f>
        <v/>
      </c>
      <c r="J80" s="6" t="str">
        <f>IFERROR(IF($AP80=TRUE,VLOOKUP($B80,데이터베이스!$B:$M,12,0)/데이터베이스!$AE$2*급여업로드양식!$AQ80,VLOOKUP($B80,데이터베이스!$B:$M,12,0)),"")</f>
        <v/>
      </c>
      <c r="K80" s="19"/>
      <c r="L80" s="20"/>
      <c r="M80" s="20"/>
      <c r="N80" s="20"/>
      <c r="O80" s="20"/>
      <c r="P80" s="20"/>
      <c r="Q80" s="20"/>
      <c r="R80" s="20"/>
      <c r="S80" s="21"/>
      <c r="T80" s="10">
        <f t="shared" si="6"/>
        <v>0</v>
      </c>
      <c r="U80" s="6" t="str">
        <f>IFERROR(VLOOKUP($B80,'4대보험'!$A:$V,3,0),"")</f>
        <v/>
      </c>
      <c r="V80" s="6" t="str">
        <f>IFERROR(VLOOKUP($B80,'4대보험'!$A:$V,7,0),"")</f>
        <v/>
      </c>
      <c r="W80" s="6" t="str">
        <f>IFERROR(VLOOKUP($B80,'4대보험'!$A:$V,13,0),"")</f>
        <v/>
      </c>
      <c r="X80" s="6" t="str">
        <f>IFERROR(VLOOKUP($B80,'4대보험'!$A:$V,19,0),"")</f>
        <v/>
      </c>
      <c r="Y80" s="6" t="str">
        <f>IFERROR(VLOOKUP($B80,'4대보험'!$A:$V,5,0)-VLOOKUP($B80,'4대보험'!$A:$V,4,0),"")</f>
        <v/>
      </c>
      <c r="Z80" s="6" t="str">
        <f>IFERROR(VLOOKUP($B80,'4대보험'!$A:$V,8,0),"")</f>
        <v/>
      </c>
      <c r="AA80" s="6" t="str">
        <f>IFERROR(VLOOKUP($B80,'4대보험'!$A:$V,10,0)+VLOOKUP($B80,'4대보험'!$A:$V,11,0),"")</f>
        <v/>
      </c>
      <c r="AB80" s="6" t="str">
        <f>IFERROR(VLOOKUP($B80,'4대보험'!$A:$V,14,0),"")</f>
        <v/>
      </c>
      <c r="AC80" s="6" t="str">
        <f>IFERROR(VLOOKUP($B80,'4대보험'!$A:$V,16,0)+VLOOKUP($B80,'4대보험'!$A:$V,17,0),"")</f>
        <v/>
      </c>
      <c r="AD80" s="6" t="str">
        <f>IFERROR(VLOOKUP($B80,'4대보험'!$A:$V,20,0),"")</f>
        <v/>
      </c>
      <c r="AG80" s="20"/>
      <c r="AH80" s="21"/>
      <c r="AL80" t="str">
        <f>IFERROR(IF(AP80=TRUE,VLOOKUP($B80,데이터베이스!$B:$N,14,0)/데이터베이스!$AE$2*급여업로드양식!AQ80,VLOOKUP($B80,데이터베이스!$B:$N,14,0)),"")</f>
        <v/>
      </c>
      <c r="AM80" s="6">
        <f t="shared" si="7"/>
        <v>0</v>
      </c>
      <c r="AN80" s="6">
        <f t="shared" si="8"/>
        <v>0</v>
      </c>
      <c r="AP80" t="e">
        <f>VLOOKUP($B80,필터!$B$1:$AB$1000,26,0)</f>
        <v>#N/A</v>
      </c>
      <c r="AQ80" t="e">
        <f>VLOOKUP(B80,필터!$B$1:$AB$1000,27,0)</f>
        <v>#N/A</v>
      </c>
    </row>
    <row r="81" spans="1:43">
      <c r="A81" s="15" t="str">
        <f>IF(ISBLANK(필터!A78),"",필터!A78)</f>
        <v/>
      </c>
      <c r="B81" s="15" t="str">
        <f>IF(ISBLANK(필터!B78),"",필터!B78)</f>
        <v/>
      </c>
      <c r="C81" s="6" t="str">
        <f>IFERROR(IF($AP81=TRUE,VLOOKUP($B81,데이터베이스!$B:$J,6,0)/데이터베이스!$AE$2*급여업로드양식!$AQ81,VLOOKUP($B81,데이터베이스!$B:$J,6,0)),"")</f>
        <v/>
      </c>
      <c r="D81" s="25"/>
      <c r="E81" s="6" t="str">
        <f>IFERROR(IF($AP81=TRUE,VLOOKUP($B81,데이터베이스!$B:$J,7,0)/데이터베이스!$AE$2*급여업로드양식!$AQ81,VLOOKUP($B81,데이터베이스!$B:$J,7,0)),"")</f>
        <v/>
      </c>
      <c r="F81" s="6" t="str">
        <f>IFERROR(IF($AP81=TRUE,VLOOKUP($B81,데이터베이스!$B:$J,8,0)/데이터베이스!$AE$2*급여업로드양식!$AQ81,VLOOKUP($B81,데이터베이스!$B:$J,8,0)),"")</f>
        <v/>
      </c>
      <c r="G81" s="6" t="str">
        <f>IFERROR(IF($AP81=TRUE,VLOOKUP($B81,데이터베이스!$B:$J,9,0)/데이터베이스!$AE$2*급여업로드양식!$AQ81,VLOOKUP($B81,데이터베이스!$B:$J,9,0)),"")</f>
        <v/>
      </c>
      <c r="H81" s="6" t="str">
        <f>IFERROR(IF($AP81=TRUE,VLOOKUP($B81,데이터베이스!$B:$M,10,0)/데이터베이스!$AE$2*급여업로드양식!$AQ81,VLOOKUP($B81,데이터베이스!$B:$M,10,0)),"")</f>
        <v/>
      </c>
      <c r="I81" s="6" t="str">
        <f>IFERROR(IF($AP81=TRUE,VLOOKUP($B81,데이터베이스!$B:$M,11,0)/데이터베이스!$AE$2*급여업로드양식!$AQ81,VLOOKUP($B81,데이터베이스!$B:$M,11,0)),"")</f>
        <v/>
      </c>
      <c r="J81" s="6" t="str">
        <f>IFERROR(IF($AP81=TRUE,VLOOKUP($B81,데이터베이스!$B:$M,12,0)/데이터베이스!$AE$2*급여업로드양식!$AQ81,VLOOKUP($B81,데이터베이스!$B:$M,12,0)),"")</f>
        <v/>
      </c>
      <c r="K81" s="19"/>
      <c r="L81" s="20"/>
      <c r="M81" s="20"/>
      <c r="N81" s="20"/>
      <c r="O81" s="20"/>
      <c r="P81" s="20"/>
      <c r="Q81" s="20"/>
      <c r="R81" s="20"/>
      <c r="S81" s="21"/>
      <c r="T81" s="10">
        <f t="shared" si="6"/>
        <v>0</v>
      </c>
      <c r="U81" s="6" t="str">
        <f>IFERROR(VLOOKUP($B81,'4대보험'!$A:$V,3,0),"")</f>
        <v/>
      </c>
      <c r="V81" s="6" t="str">
        <f>IFERROR(VLOOKUP($B81,'4대보험'!$A:$V,7,0),"")</f>
        <v/>
      </c>
      <c r="W81" s="6" t="str">
        <f>IFERROR(VLOOKUP($B81,'4대보험'!$A:$V,13,0),"")</f>
        <v/>
      </c>
      <c r="X81" s="6" t="str">
        <f>IFERROR(VLOOKUP($B81,'4대보험'!$A:$V,19,0),"")</f>
        <v/>
      </c>
      <c r="Y81" s="6" t="str">
        <f>IFERROR(VLOOKUP($B81,'4대보험'!$A:$V,5,0)-VLOOKUP($B81,'4대보험'!$A:$V,4,0),"")</f>
        <v/>
      </c>
      <c r="Z81" s="6" t="str">
        <f>IFERROR(VLOOKUP($B81,'4대보험'!$A:$V,8,0),"")</f>
        <v/>
      </c>
      <c r="AA81" s="6" t="str">
        <f>IFERROR(VLOOKUP($B81,'4대보험'!$A:$V,10,0)+VLOOKUP($B81,'4대보험'!$A:$V,11,0),"")</f>
        <v/>
      </c>
      <c r="AB81" s="6" t="str">
        <f>IFERROR(VLOOKUP($B81,'4대보험'!$A:$V,14,0),"")</f>
        <v/>
      </c>
      <c r="AC81" s="6" t="str">
        <f>IFERROR(VLOOKUP($B81,'4대보험'!$A:$V,16,0)+VLOOKUP($B81,'4대보험'!$A:$V,17,0),"")</f>
        <v/>
      </c>
      <c r="AD81" s="6" t="str">
        <f>IFERROR(VLOOKUP($B81,'4대보험'!$A:$V,20,0),"")</f>
        <v/>
      </c>
      <c r="AG81" s="20"/>
      <c r="AH81" s="21"/>
      <c r="AL81" t="str">
        <f>IFERROR(IF(AP81=TRUE,VLOOKUP($B81,데이터베이스!$B:$N,14,0)/데이터베이스!$AE$2*급여업로드양식!AQ81,VLOOKUP($B81,데이터베이스!$B:$N,14,0)),"")</f>
        <v/>
      </c>
      <c r="AM81" s="6">
        <f t="shared" si="7"/>
        <v>0</v>
      </c>
      <c r="AN81" s="6">
        <f t="shared" si="8"/>
        <v>0</v>
      </c>
      <c r="AP81" t="e">
        <f>VLOOKUP($B81,필터!$B$1:$AB$1000,26,0)</f>
        <v>#N/A</v>
      </c>
      <c r="AQ81" t="e">
        <f>VLOOKUP(B81,필터!$B$1:$AB$1000,27,0)</f>
        <v>#N/A</v>
      </c>
    </row>
    <row r="82" spans="1:43">
      <c r="A82" s="15" t="str">
        <f>IF(ISBLANK(필터!A79),"",필터!A79)</f>
        <v/>
      </c>
      <c r="B82" s="15" t="str">
        <f>IF(ISBLANK(필터!B79),"",필터!B79)</f>
        <v/>
      </c>
      <c r="C82" s="6" t="str">
        <f>IFERROR(IF($AP82=TRUE,VLOOKUP($B82,데이터베이스!$B:$J,6,0)/데이터베이스!$AE$2*급여업로드양식!$AQ82,VLOOKUP($B82,데이터베이스!$B:$J,6,0)),"")</f>
        <v/>
      </c>
      <c r="D82" s="25"/>
      <c r="E82" s="6" t="str">
        <f>IFERROR(IF($AP82=TRUE,VLOOKUP($B82,데이터베이스!$B:$J,7,0)/데이터베이스!$AE$2*급여업로드양식!$AQ82,VLOOKUP($B82,데이터베이스!$B:$J,7,0)),"")</f>
        <v/>
      </c>
      <c r="F82" s="6" t="str">
        <f>IFERROR(IF($AP82=TRUE,VLOOKUP($B82,데이터베이스!$B:$J,8,0)/데이터베이스!$AE$2*급여업로드양식!$AQ82,VLOOKUP($B82,데이터베이스!$B:$J,8,0)),"")</f>
        <v/>
      </c>
      <c r="G82" s="6" t="str">
        <f>IFERROR(IF($AP82=TRUE,VLOOKUP($B82,데이터베이스!$B:$J,9,0)/데이터베이스!$AE$2*급여업로드양식!$AQ82,VLOOKUP($B82,데이터베이스!$B:$J,9,0)),"")</f>
        <v/>
      </c>
      <c r="H82" s="6" t="str">
        <f>IFERROR(IF($AP82=TRUE,VLOOKUP($B82,데이터베이스!$B:$M,10,0)/데이터베이스!$AE$2*급여업로드양식!$AQ82,VLOOKUP($B82,데이터베이스!$B:$M,10,0)),"")</f>
        <v/>
      </c>
      <c r="I82" s="6" t="str">
        <f>IFERROR(IF($AP82=TRUE,VLOOKUP($B82,데이터베이스!$B:$M,11,0)/데이터베이스!$AE$2*급여업로드양식!$AQ82,VLOOKUP($B82,데이터베이스!$B:$M,11,0)),"")</f>
        <v/>
      </c>
      <c r="J82" s="6" t="str">
        <f>IFERROR(IF($AP82=TRUE,VLOOKUP($B82,데이터베이스!$B:$M,12,0)/데이터베이스!$AE$2*급여업로드양식!$AQ82,VLOOKUP($B82,데이터베이스!$B:$M,12,0)),"")</f>
        <v/>
      </c>
      <c r="K82" s="19"/>
      <c r="L82" s="20"/>
      <c r="M82" s="20"/>
      <c r="N82" s="20"/>
      <c r="O82" s="20"/>
      <c r="P82" s="20"/>
      <c r="Q82" s="20"/>
      <c r="R82" s="20"/>
      <c r="S82" s="21"/>
      <c r="T82" s="10">
        <f t="shared" si="6"/>
        <v>0</v>
      </c>
      <c r="U82" s="6" t="str">
        <f>IFERROR(VLOOKUP($B82,'4대보험'!$A:$V,3,0),"")</f>
        <v/>
      </c>
      <c r="V82" s="6" t="str">
        <f>IFERROR(VLOOKUP($B82,'4대보험'!$A:$V,7,0),"")</f>
        <v/>
      </c>
      <c r="W82" s="6" t="str">
        <f>IFERROR(VLOOKUP($B82,'4대보험'!$A:$V,13,0),"")</f>
        <v/>
      </c>
      <c r="X82" s="6" t="str">
        <f>IFERROR(VLOOKUP($B82,'4대보험'!$A:$V,19,0),"")</f>
        <v/>
      </c>
      <c r="Y82" s="6" t="str">
        <f>IFERROR(VLOOKUP($B82,'4대보험'!$A:$V,5,0)-VLOOKUP($B82,'4대보험'!$A:$V,4,0),"")</f>
        <v/>
      </c>
      <c r="Z82" s="6" t="str">
        <f>IFERROR(VLOOKUP($B82,'4대보험'!$A:$V,8,0),"")</f>
        <v/>
      </c>
      <c r="AA82" s="6" t="str">
        <f>IFERROR(VLOOKUP($B82,'4대보험'!$A:$V,10,0)+VLOOKUP($B82,'4대보험'!$A:$V,11,0),"")</f>
        <v/>
      </c>
      <c r="AB82" s="6" t="str">
        <f>IFERROR(VLOOKUP($B82,'4대보험'!$A:$V,14,0),"")</f>
        <v/>
      </c>
      <c r="AC82" s="6" t="str">
        <f>IFERROR(VLOOKUP($B82,'4대보험'!$A:$V,16,0)+VLOOKUP($B82,'4대보험'!$A:$V,17,0),"")</f>
        <v/>
      </c>
      <c r="AD82" s="6" t="str">
        <f>IFERROR(VLOOKUP($B82,'4대보험'!$A:$V,20,0),"")</f>
        <v/>
      </c>
      <c r="AG82" s="20"/>
      <c r="AH82" s="21"/>
      <c r="AL82" t="str">
        <f>IFERROR(IF(AP82=TRUE,VLOOKUP($B82,데이터베이스!$B:$N,14,0)/데이터베이스!$AE$2*급여업로드양식!AQ82,VLOOKUP($B82,데이터베이스!$B:$N,14,0)),"")</f>
        <v/>
      </c>
      <c r="AM82" s="6">
        <f t="shared" si="7"/>
        <v>0</v>
      </c>
      <c r="AN82" s="6">
        <f t="shared" si="8"/>
        <v>0</v>
      </c>
      <c r="AP82" t="e">
        <f>VLOOKUP($B82,필터!$B$1:$AB$1000,26,0)</f>
        <v>#N/A</v>
      </c>
      <c r="AQ82" t="e">
        <f>VLOOKUP(B82,필터!$B$1:$AB$1000,27,0)</f>
        <v>#N/A</v>
      </c>
    </row>
    <row r="83" spans="1:43">
      <c r="A83" s="15" t="str">
        <f>IF(ISBLANK(필터!A80),"",필터!A80)</f>
        <v/>
      </c>
      <c r="B83" s="15" t="str">
        <f>IF(ISBLANK(필터!B80),"",필터!B80)</f>
        <v/>
      </c>
      <c r="C83" s="6" t="str">
        <f>IFERROR(IF($AP83=TRUE,VLOOKUP($B83,데이터베이스!$B:$J,6,0)/데이터베이스!$AE$2*급여업로드양식!$AQ83,VLOOKUP($B83,데이터베이스!$B:$J,6,0)),"")</f>
        <v/>
      </c>
      <c r="D83" s="25"/>
      <c r="E83" s="6" t="str">
        <f>IFERROR(IF($AP83=TRUE,VLOOKUP($B83,데이터베이스!$B:$J,7,0)/데이터베이스!$AE$2*급여업로드양식!$AQ83,VLOOKUP($B83,데이터베이스!$B:$J,7,0)),"")</f>
        <v/>
      </c>
      <c r="F83" s="6" t="str">
        <f>IFERROR(IF($AP83=TRUE,VLOOKUP($B83,데이터베이스!$B:$J,8,0)/데이터베이스!$AE$2*급여업로드양식!$AQ83,VLOOKUP($B83,데이터베이스!$B:$J,8,0)),"")</f>
        <v/>
      </c>
      <c r="G83" s="6" t="str">
        <f>IFERROR(IF($AP83=TRUE,VLOOKUP($B83,데이터베이스!$B:$J,9,0)/데이터베이스!$AE$2*급여업로드양식!$AQ83,VLOOKUP($B83,데이터베이스!$B:$J,9,0)),"")</f>
        <v/>
      </c>
      <c r="H83" s="6" t="str">
        <f>IFERROR(IF($AP83=TRUE,VLOOKUP($B83,데이터베이스!$B:$M,10,0)/데이터베이스!$AE$2*급여업로드양식!$AQ83,VLOOKUP($B83,데이터베이스!$B:$M,10,0)),"")</f>
        <v/>
      </c>
      <c r="I83" s="6" t="str">
        <f>IFERROR(IF($AP83=TRUE,VLOOKUP($B83,데이터베이스!$B:$M,11,0)/데이터베이스!$AE$2*급여업로드양식!$AQ83,VLOOKUP($B83,데이터베이스!$B:$M,11,0)),"")</f>
        <v/>
      </c>
      <c r="J83" s="6" t="str">
        <f>IFERROR(IF($AP83=TRUE,VLOOKUP($B83,데이터베이스!$B:$M,12,0)/데이터베이스!$AE$2*급여업로드양식!$AQ83,VLOOKUP($B83,데이터베이스!$B:$M,12,0)),"")</f>
        <v/>
      </c>
      <c r="K83" s="19"/>
      <c r="L83" s="20"/>
      <c r="M83" s="20"/>
      <c r="N83" s="20"/>
      <c r="O83" s="20"/>
      <c r="P83" s="20"/>
      <c r="Q83" s="20"/>
      <c r="R83" s="20"/>
      <c r="S83" s="21"/>
      <c r="T83" s="10">
        <f t="shared" si="6"/>
        <v>0</v>
      </c>
      <c r="U83" s="6" t="str">
        <f>IFERROR(VLOOKUP($B83,'4대보험'!$A:$V,3,0),"")</f>
        <v/>
      </c>
      <c r="V83" s="6" t="str">
        <f>IFERROR(VLOOKUP($B83,'4대보험'!$A:$V,7,0),"")</f>
        <v/>
      </c>
      <c r="W83" s="6" t="str">
        <f>IFERROR(VLOOKUP($B83,'4대보험'!$A:$V,13,0),"")</f>
        <v/>
      </c>
      <c r="X83" s="6" t="str">
        <f>IFERROR(VLOOKUP($B83,'4대보험'!$A:$V,19,0),"")</f>
        <v/>
      </c>
      <c r="Y83" s="6" t="str">
        <f>IFERROR(VLOOKUP($B83,'4대보험'!$A:$V,5,0)-VLOOKUP($B83,'4대보험'!$A:$V,4,0),"")</f>
        <v/>
      </c>
      <c r="Z83" s="6" t="str">
        <f>IFERROR(VLOOKUP($B83,'4대보험'!$A:$V,8,0),"")</f>
        <v/>
      </c>
      <c r="AA83" s="6" t="str">
        <f>IFERROR(VLOOKUP($B83,'4대보험'!$A:$V,10,0)+VLOOKUP($B83,'4대보험'!$A:$V,11,0),"")</f>
        <v/>
      </c>
      <c r="AB83" s="6" t="str">
        <f>IFERROR(VLOOKUP($B83,'4대보험'!$A:$V,14,0),"")</f>
        <v/>
      </c>
      <c r="AC83" s="6" t="str">
        <f>IFERROR(VLOOKUP($B83,'4대보험'!$A:$V,16,0)+VLOOKUP($B83,'4대보험'!$A:$V,17,0),"")</f>
        <v/>
      </c>
      <c r="AD83" s="6" t="str">
        <f>IFERROR(VLOOKUP($B83,'4대보험'!$A:$V,20,0),"")</f>
        <v/>
      </c>
      <c r="AG83" s="20"/>
      <c r="AH83" s="21"/>
      <c r="AL83" t="str">
        <f>IFERROR(IF(AP83=TRUE,VLOOKUP($B83,데이터베이스!$B:$N,14,0)/데이터베이스!$AE$2*급여업로드양식!AQ83,VLOOKUP($B83,데이터베이스!$B:$N,14,0)),"")</f>
        <v/>
      </c>
      <c r="AM83" s="6">
        <f t="shared" si="7"/>
        <v>0</v>
      </c>
      <c r="AN83" s="6">
        <f t="shared" si="8"/>
        <v>0</v>
      </c>
      <c r="AP83" t="e">
        <f>VLOOKUP($B83,필터!$B$1:$AB$1000,26,0)</f>
        <v>#N/A</v>
      </c>
      <c r="AQ83" t="e">
        <f>VLOOKUP(B83,필터!$B$1:$AB$1000,27,0)</f>
        <v>#N/A</v>
      </c>
    </row>
    <row r="84" spans="1:43">
      <c r="A84" s="15" t="str">
        <f>IF(ISBLANK(필터!A81),"",필터!A81)</f>
        <v/>
      </c>
      <c r="B84" s="15" t="str">
        <f>IF(ISBLANK(필터!B81),"",필터!B81)</f>
        <v/>
      </c>
      <c r="C84" s="6" t="str">
        <f>IFERROR(IF($AP84=TRUE,VLOOKUP($B84,데이터베이스!$B:$J,6,0)/데이터베이스!$AE$2*급여업로드양식!$AQ84,VLOOKUP($B84,데이터베이스!$B:$J,6,0)),"")</f>
        <v/>
      </c>
      <c r="D84" s="25"/>
      <c r="E84" s="6" t="str">
        <f>IFERROR(IF($AP84=TRUE,VLOOKUP($B84,데이터베이스!$B:$J,7,0)/데이터베이스!$AE$2*급여업로드양식!$AQ84,VLOOKUP($B84,데이터베이스!$B:$J,7,0)),"")</f>
        <v/>
      </c>
      <c r="F84" s="6" t="str">
        <f>IFERROR(IF($AP84=TRUE,VLOOKUP($B84,데이터베이스!$B:$J,8,0)/데이터베이스!$AE$2*급여업로드양식!$AQ84,VLOOKUP($B84,데이터베이스!$B:$J,8,0)),"")</f>
        <v/>
      </c>
      <c r="G84" s="6" t="str">
        <f>IFERROR(IF($AP84=TRUE,VLOOKUP($B84,데이터베이스!$B:$J,9,0)/데이터베이스!$AE$2*급여업로드양식!$AQ84,VLOOKUP($B84,데이터베이스!$B:$J,9,0)),"")</f>
        <v/>
      </c>
      <c r="H84" s="6" t="str">
        <f>IFERROR(IF($AP84=TRUE,VLOOKUP($B84,데이터베이스!$B:$M,10,0)/데이터베이스!$AE$2*급여업로드양식!$AQ84,VLOOKUP($B84,데이터베이스!$B:$M,10,0)),"")</f>
        <v/>
      </c>
      <c r="I84" s="6" t="str">
        <f>IFERROR(IF($AP84=TRUE,VLOOKUP($B84,데이터베이스!$B:$M,11,0)/데이터베이스!$AE$2*급여업로드양식!$AQ84,VLOOKUP($B84,데이터베이스!$B:$M,11,0)),"")</f>
        <v/>
      </c>
      <c r="J84" s="6" t="str">
        <f>IFERROR(IF($AP84=TRUE,VLOOKUP($B84,데이터베이스!$B:$M,12,0)/데이터베이스!$AE$2*급여업로드양식!$AQ84,VLOOKUP($B84,데이터베이스!$B:$M,12,0)),"")</f>
        <v/>
      </c>
      <c r="K84" s="19"/>
      <c r="L84" s="20"/>
      <c r="M84" s="20"/>
      <c r="N84" s="20"/>
      <c r="O84" s="20"/>
      <c r="P84" s="20"/>
      <c r="Q84" s="20"/>
      <c r="R84" s="20"/>
      <c r="S84" s="21"/>
      <c r="T84" s="10">
        <f t="shared" si="6"/>
        <v>0</v>
      </c>
      <c r="U84" s="6" t="str">
        <f>IFERROR(VLOOKUP($B84,'4대보험'!$A:$V,3,0),"")</f>
        <v/>
      </c>
      <c r="V84" s="6" t="str">
        <f>IFERROR(VLOOKUP($B84,'4대보험'!$A:$V,7,0),"")</f>
        <v/>
      </c>
      <c r="W84" s="6" t="str">
        <f>IFERROR(VLOOKUP($B84,'4대보험'!$A:$V,13,0),"")</f>
        <v/>
      </c>
      <c r="X84" s="6" t="str">
        <f>IFERROR(VLOOKUP($B84,'4대보험'!$A:$V,19,0),"")</f>
        <v/>
      </c>
      <c r="Y84" s="6" t="str">
        <f>IFERROR(VLOOKUP($B84,'4대보험'!$A:$V,5,0)-VLOOKUP($B84,'4대보험'!$A:$V,4,0),"")</f>
        <v/>
      </c>
      <c r="Z84" s="6" t="str">
        <f>IFERROR(VLOOKUP($B84,'4대보험'!$A:$V,8,0),"")</f>
        <v/>
      </c>
      <c r="AA84" s="6" t="str">
        <f>IFERROR(VLOOKUP($B84,'4대보험'!$A:$V,10,0)+VLOOKUP($B84,'4대보험'!$A:$V,11,0),"")</f>
        <v/>
      </c>
      <c r="AB84" s="6" t="str">
        <f>IFERROR(VLOOKUP($B84,'4대보험'!$A:$V,14,0),"")</f>
        <v/>
      </c>
      <c r="AC84" s="6" t="str">
        <f>IFERROR(VLOOKUP($B84,'4대보험'!$A:$V,16,0)+VLOOKUP($B84,'4대보험'!$A:$V,17,0),"")</f>
        <v/>
      </c>
      <c r="AD84" s="6" t="str">
        <f>IFERROR(VLOOKUP($B84,'4대보험'!$A:$V,20,0),"")</f>
        <v/>
      </c>
      <c r="AG84" s="20"/>
      <c r="AH84" s="21"/>
      <c r="AL84" t="str">
        <f>IFERROR(IF(AP84=TRUE,VLOOKUP($B84,데이터베이스!$B:$N,14,0)/데이터베이스!$AE$2*급여업로드양식!AQ84,VLOOKUP($B84,데이터베이스!$B:$N,14,0)),"")</f>
        <v/>
      </c>
      <c r="AM84" s="6">
        <f t="shared" si="7"/>
        <v>0</v>
      </c>
      <c r="AN84" s="6">
        <f t="shared" si="8"/>
        <v>0</v>
      </c>
      <c r="AP84" t="e">
        <f>VLOOKUP($B84,필터!$B$1:$AB$1000,26,0)</f>
        <v>#N/A</v>
      </c>
      <c r="AQ84" t="e">
        <f>VLOOKUP(B84,필터!$B$1:$AB$1000,27,0)</f>
        <v>#N/A</v>
      </c>
    </row>
    <row r="85" spans="1:43">
      <c r="A85" s="15" t="str">
        <f>IF(ISBLANK(필터!A82),"",필터!A82)</f>
        <v/>
      </c>
      <c r="B85" s="15" t="str">
        <f>IF(ISBLANK(필터!B82),"",필터!B82)</f>
        <v/>
      </c>
      <c r="C85" s="6" t="str">
        <f>IFERROR(IF($AP85=TRUE,VLOOKUP($B85,데이터베이스!$B:$J,6,0)/데이터베이스!$AE$2*급여업로드양식!$AQ85,VLOOKUP($B85,데이터베이스!$B:$J,6,0)),"")</f>
        <v/>
      </c>
      <c r="D85" s="25"/>
      <c r="E85" s="6" t="str">
        <f>IFERROR(IF($AP85=TRUE,VLOOKUP($B85,데이터베이스!$B:$J,7,0)/데이터베이스!$AE$2*급여업로드양식!$AQ85,VLOOKUP($B85,데이터베이스!$B:$J,7,0)),"")</f>
        <v/>
      </c>
      <c r="F85" s="6" t="str">
        <f>IFERROR(IF($AP85=TRUE,VLOOKUP($B85,데이터베이스!$B:$J,8,0)/데이터베이스!$AE$2*급여업로드양식!$AQ85,VLOOKUP($B85,데이터베이스!$B:$J,8,0)),"")</f>
        <v/>
      </c>
      <c r="G85" s="6" t="str">
        <f>IFERROR(IF($AP85=TRUE,VLOOKUP($B85,데이터베이스!$B:$J,9,0)/데이터베이스!$AE$2*급여업로드양식!$AQ85,VLOOKUP($B85,데이터베이스!$B:$J,9,0)),"")</f>
        <v/>
      </c>
      <c r="H85" s="6" t="str">
        <f>IFERROR(IF($AP85=TRUE,VLOOKUP($B85,데이터베이스!$B:$M,10,0)/데이터베이스!$AE$2*급여업로드양식!$AQ85,VLOOKUP($B85,데이터베이스!$B:$M,10,0)),"")</f>
        <v/>
      </c>
      <c r="I85" s="6" t="str">
        <f>IFERROR(IF($AP85=TRUE,VLOOKUP($B85,데이터베이스!$B:$M,11,0)/데이터베이스!$AE$2*급여업로드양식!$AQ85,VLOOKUP($B85,데이터베이스!$B:$M,11,0)),"")</f>
        <v/>
      </c>
      <c r="J85" s="6" t="str">
        <f>IFERROR(IF($AP85=TRUE,VLOOKUP($B85,데이터베이스!$B:$M,12,0)/데이터베이스!$AE$2*급여업로드양식!$AQ85,VLOOKUP($B85,데이터베이스!$B:$M,12,0)),"")</f>
        <v/>
      </c>
      <c r="K85" s="19"/>
      <c r="L85" s="20"/>
      <c r="M85" s="20"/>
      <c r="N85" s="20"/>
      <c r="O85" s="20"/>
      <c r="P85" s="20"/>
      <c r="Q85" s="20"/>
      <c r="R85" s="20"/>
      <c r="S85" s="21"/>
      <c r="T85" s="10">
        <f t="shared" si="6"/>
        <v>0</v>
      </c>
      <c r="U85" s="6" t="str">
        <f>IFERROR(VLOOKUP($B85,'4대보험'!$A:$V,3,0),"")</f>
        <v/>
      </c>
      <c r="V85" s="6" t="str">
        <f>IFERROR(VLOOKUP($B85,'4대보험'!$A:$V,7,0),"")</f>
        <v/>
      </c>
      <c r="W85" s="6" t="str">
        <f>IFERROR(VLOOKUP($B85,'4대보험'!$A:$V,13,0),"")</f>
        <v/>
      </c>
      <c r="X85" s="6" t="str">
        <f>IFERROR(VLOOKUP($B85,'4대보험'!$A:$V,19,0),"")</f>
        <v/>
      </c>
      <c r="Y85" s="6" t="str">
        <f>IFERROR(VLOOKUP($B85,'4대보험'!$A:$V,5,0)-VLOOKUP($B85,'4대보험'!$A:$V,4,0),"")</f>
        <v/>
      </c>
      <c r="Z85" s="6" t="str">
        <f>IFERROR(VLOOKUP($B85,'4대보험'!$A:$V,8,0),"")</f>
        <v/>
      </c>
      <c r="AA85" s="6" t="str">
        <f>IFERROR(VLOOKUP($B85,'4대보험'!$A:$V,10,0)+VLOOKUP($B85,'4대보험'!$A:$V,11,0),"")</f>
        <v/>
      </c>
      <c r="AB85" s="6" t="str">
        <f>IFERROR(VLOOKUP($B85,'4대보험'!$A:$V,14,0),"")</f>
        <v/>
      </c>
      <c r="AC85" s="6" t="str">
        <f>IFERROR(VLOOKUP($B85,'4대보험'!$A:$V,16,0)+VLOOKUP($B85,'4대보험'!$A:$V,17,0),"")</f>
        <v/>
      </c>
      <c r="AD85" s="6" t="str">
        <f>IFERROR(VLOOKUP($B85,'4대보험'!$A:$V,20,0),"")</f>
        <v/>
      </c>
      <c r="AG85" s="20"/>
      <c r="AH85" s="21"/>
      <c r="AL85" t="str">
        <f>IFERROR(IF(AP85=TRUE,VLOOKUP($B85,데이터베이스!$B:$N,14,0)/데이터베이스!$AE$2*급여업로드양식!AQ85,VLOOKUP($B85,데이터베이스!$B:$N,14,0)),"")</f>
        <v/>
      </c>
      <c r="AM85" s="6">
        <f t="shared" si="7"/>
        <v>0</v>
      </c>
      <c r="AN85" s="6">
        <f t="shared" si="8"/>
        <v>0</v>
      </c>
      <c r="AP85" t="e">
        <f>VLOOKUP($B85,필터!$B$1:$AB$1000,26,0)</f>
        <v>#N/A</v>
      </c>
      <c r="AQ85" t="e">
        <f>VLOOKUP(B85,필터!$B$1:$AB$1000,27,0)</f>
        <v>#N/A</v>
      </c>
    </row>
    <row r="86" spans="1:43">
      <c r="A86" s="15" t="str">
        <f>IF(ISBLANK(필터!A83),"",필터!A83)</f>
        <v/>
      </c>
      <c r="B86" s="15" t="str">
        <f>IF(ISBLANK(필터!B83),"",필터!B83)</f>
        <v/>
      </c>
      <c r="C86" s="6" t="str">
        <f>IFERROR(IF($AP86=TRUE,VLOOKUP($B86,데이터베이스!$B:$J,6,0)/데이터베이스!$AE$2*급여업로드양식!$AQ86,VLOOKUP($B86,데이터베이스!$B:$J,6,0)),"")</f>
        <v/>
      </c>
      <c r="D86" s="25"/>
      <c r="E86" s="6" t="str">
        <f>IFERROR(IF($AP86=TRUE,VLOOKUP($B86,데이터베이스!$B:$J,7,0)/데이터베이스!$AE$2*급여업로드양식!$AQ86,VLOOKUP($B86,데이터베이스!$B:$J,7,0)),"")</f>
        <v/>
      </c>
      <c r="F86" s="6" t="str">
        <f>IFERROR(IF($AP86=TRUE,VLOOKUP($B86,데이터베이스!$B:$J,8,0)/데이터베이스!$AE$2*급여업로드양식!$AQ86,VLOOKUP($B86,데이터베이스!$B:$J,8,0)),"")</f>
        <v/>
      </c>
      <c r="G86" s="6" t="str">
        <f>IFERROR(IF($AP86=TRUE,VLOOKUP($B86,데이터베이스!$B:$J,9,0)/데이터베이스!$AE$2*급여업로드양식!$AQ86,VLOOKUP($B86,데이터베이스!$B:$J,9,0)),"")</f>
        <v/>
      </c>
      <c r="H86" s="6" t="str">
        <f>IFERROR(IF($AP86=TRUE,VLOOKUP($B86,데이터베이스!$B:$M,10,0)/데이터베이스!$AE$2*급여업로드양식!$AQ86,VLOOKUP($B86,데이터베이스!$B:$M,10,0)),"")</f>
        <v/>
      </c>
      <c r="I86" s="6" t="str">
        <f>IFERROR(IF($AP86=TRUE,VLOOKUP($B86,데이터베이스!$B:$M,11,0)/데이터베이스!$AE$2*급여업로드양식!$AQ86,VLOOKUP($B86,데이터베이스!$B:$M,11,0)),"")</f>
        <v/>
      </c>
      <c r="J86" s="6" t="str">
        <f>IFERROR(IF($AP86=TRUE,VLOOKUP($B86,데이터베이스!$B:$M,12,0)/데이터베이스!$AE$2*급여업로드양식!$AQ86,VLOOKUP($B86,데이터베이스!$B:$M,12,0)),"")</f>
        <v/>
      </c>
      <c r="K86" s="19"/>
      <c r="L86" s="20"/>
      <c r="M86" s="20"/>
      <c r="N86" s="20"/>
      <c r="O86" s="20"/>
      <c r="P86" s="20"/>
      <c r="Q86" s="20"/>
      <c r="R86" s="20"/>
      <c r="S86" s="21"/>
      <c r="T86" s="10">
        <f t="shared" si="6"/>
        <v>0</v>
      </c>
      <c r="U86" s="6" t="str">
        <f>IFERROR(VLOOKUP($B86,'4대보험'!$A:$V,3,0),"")</f>
        <v/>
      </c>
      <c r="V86" s="6" t="str">
        <f>IFERROR(VLOOKUP($B86,'4대보험'!$A:$V,7,0),"")</f>
        <v/>
      </c>
      <c r="W86" s="6" t="str">
        <f>IFERROR(VLOOKUP($B86,'4대보험'!$A:$V,13,0),"")</f>
        <v/>
      </c>
      <c r="X86" s="6" t="str">
        <f>IFERROR(VLOOKUP($B86,'4대보험'!$A:$V,19,0),"")</f>
        <v/>
      </c>
      <c r="Y86" s="6" t="str">
        <f>IFERROR(VLOOKUP($B86,'4대보험'!$A:$V,5,0)-VLOOKUP($B86,'4대보험'!$A:$V,4,0),"")</f>
        <v/>
      </c>
      <c r="Z86" s="6" t="str">
        <f>IFERROR(VLOOKUP($B86,'4대보험'!$A:$V,8,0),"")</f>
        <v/>
      </c>
      <c r="AA86" s="6" t="str">
        <f>IFERROR(VLOOKUP($B86,'4대보험'!$A:$V,10,0)+VLOOKUP($B86,'4대보험'!$A:$V,11,0),"")</f>
        <v/>
      </c>
      <c r="AB86" s="6" t="str">
        <f>IFERROR(VLOOKUP($B86,'4대보험'!$A:$V,14,0),"")</f>
        <v/>
      </c>
      <c r="AC86" s="6" t="str">
        <f>IFERROR(VLOOKUP($B86,'4대보험'!$A:$V,16,0)+VLOOKUP($B86,'4대보험'!$A:$V,17,0),"")</f>
        <v/>
      </c>
      <c r="AD86" s="6" t="str">
        <f>IFERROR(VLOOKUP($B86,'4대보험'!$A:$V,20,0),"")</f>
        <v/>
      </c>
      <c r="AG86" s="20"/>
      <c r="AH86" s="21"/>
      <c r="AL86" t="str">
        <f>IFERROR(IF(AP86=TRUE,VLOOKUP($B86,데이터베이스!$B:$N,14,0)/데이터베이스!$AE$2*급여업로드양식!AQ86,VLOOKUP($B86,데이터베이스!$B:$N,14,0)),"")</f>
        <v/>
      </c>
      <c r="AM86" s="6">
        <f t="shared" si="7"/>
        <v>0</v>
      </c>
      <c r="AN86" s="6">
        <f t="shared" si="8"/>
        <v>0</v>
      </c>
      <c r="AP86" t="e">
        <f>VLOOKUP($B86,필터!$B$1:$AB$1000,26,0)</f>
        <v>#N/A</v>
      </c>
      <c r="AQ86" t="e">
        <f>VLOOKUP(B86,필터!$B$1:$AB$1000,27,0)</f>
        <v>#N/A</v>
      </c>
    </row>
    <row r="87" spans="1:43">
      <c r="A87" s="15" t="str">
        <f>IF(ISBLANK(필터!A84),"",필터!A84)</f>
        <v/>
      </c>
      <c r="B87" s="15" t="str">
        <f>IF(ISBLANK(필터!B84),"",필터!B84)</f>
        <v/>
      </c>
      <c r="C87" s="6" t="str">
        <f>IFERROR(IF($AP87=TRUE,VLOOKUP($B87,데이터베이스!$B:$J,6,0)/데이터베이스!$AE$2*급여업로드양식!$AQ87,VLOOKUP($B87,데이터베이스!$B:$J,6,0)),"")</f>
        <v/>
      </c>
      <c r="D87" s="25"/>
      <c r="E87" s="6" t="str">
        <f>IFERROR(IF($AP87=TRUE,VLOOKUP($B87,데이터베이스!$B:$J,7,0)/데이터베이스!$AE$2*급여업로드양식!$AQ87,VLOOKUP($B87,데이터베이스!$B:$J,7,0)),"")</f>
        <v/>
      </c>
      <c r="F87" s="6" t="str">
        <f>IFERROR(IF($AP87=TRUE,VLOOKUP($B87,데이터베이스!$B:$J,8,0)/데이터베이스!$AE$2*급여업로드양식!$AQ87,VLOOKUP($B87,데이터베이스!$B:$J,8,0)),"")</f>
        <v/>
      </c>
      <c r="G87" s="6" t="str">
        <f>IFERROR(IF($AP87=TRUE,VLOOKUP($B87,데이터베이스!$B:$J,9,0)/데이터베이스!$AE$2*급여업로드양식!$AQ87,VLOOKUP($B87,데이터베이스!$B:$J,9,0)),"")</f>
        <v/>
      </c>
      <c r="H87" s="6" t="str">
        <f>IFERROR(IF($AP87=TRUE,VLOOKUP($B87,데이터베이스!$B:$M,10,0)/데이터베이스!$AE$2*급여업로드양식!$AQ87,VLOOKUP($B87,데이터베이스!$B:$M,10,0)),"")</f>
        <v/>
      </c>
      <c r="I87" s="6" t="str">
        <f>IFERROR(IF($AP87=TRUE,VLOOKUP($B87,데이터베이스!$B:$M,11,0)/데이터베이스!$AE$2*급여업로드양식!$AQ87,VLOOKUP($B87,데이터베이스!$B:$M,11,0)),"")</f>
        <v/>
      </c>
      <c r="J87" s="6" t="str">
        <f>IFERROR(IF($AP87=TRUE,VLOOKUP($B87,데이터베이스!$B:$M,12,0)/데이터베이스!$AE$2*급여업로드양식!$AQ87,VLOOKUP($B87,데이터베이스!$B:$M,12,0)),"")</f>
        <v/>
      </c>
      <c r="K87" s="19"/>
      <c r="L87" s="20"/>
      <c r="M87" s="20"/>
      <c r="N87" s="20"/>
      <c r="O87" s="20"/>
      <c r="P87" s="20"/>
      <c r="Q87" s="20"/>
      <c r="R87" s="20"/>
      <c r="S87" s="21"/>
      <c r="T87" s="10">
        <f t="shared" si="6"/>
        <v>0</v>
      </c>
      <c r="U87" s="6" t="str">
        <f>IFERROR(VLOOKUP($B87,'4대보험'!$A:$V,3,0),"")</f>
        <v/>
      </c>
      <c r="V87" s="6" t="str">
        <f>IFERROR(VLOOKUP($B87,'4대보험'!$A:$V,7,0),"")</f>
        <v/>
      </c>
      <c r="W87" s="6" t="str">
        <f>IFERROR(VLOOKUP($B87,'4대보험'!$A:$V,13,0),"")</f>
        <v/>
      </c>
      <c r="X87" s="6" t="str">
        <f>IFERROR(VLOOKUP($B87,'4대보험'!$A:$V,19,0),"")</f>
        <v/>
      </c>
      <c r="Y87" s="6" t="str">
        <f>IFERROR(VLOOKUP($B87,'4대보험'!$A:$V,5,0)-VLOOKUP($B87,'4대보험'!$A:$V,4,0),"")</f>
        <v/>
      </c>
      <c r="Z87" s="6" t="str">
        <f>IFERROR(VLOOKUP($B87,'4대보험'!$A:$V,8,0),"")</f>
        <v/>
      </c>
      <c r="AA87" s="6" t="str">
        <f>IFERROR(VLOOKUP($B87,'4대보험'!$A:$V,10,0)+VLOOKUP($B87,'4대보험'!$A:$V,11,0),"")</f>
        <v/>
      </c>
      <c r="AB87" s="6" t="str">
        <f>IFERROR(VLOOKUP($B87,'4대보험'!$A:$V,14,0),"")</f>
        <v/>
      </c>
      <c r="AC87" s="6" t="str">
        <f>IFERROR(VLOOKUP($B87,'4대보험'!$A:$V,16,0)+VLOOKUP($B87,'4대보험'!$A:$V,17,0),"")</f>
        <v/>
      </c>
      <c r="AD87" s="6" t="str">
        <f>IFERROR(VLOOKUP($B87,'4대보험'!$A:$V,20,0),"")</f>
        <v/>
      </c>
      <c r="AG87" s="20"/>
      <c r="AH87" s="21"/>
      <c r="AL87" t="str">
        <f>IFERROR(IF(AP87=TRUE,VLOOKUP($B87,데이터베이스!$B:$N,14,0)/데이터베이스!$AE$2*급여업로드양식!AQ87,VLOOKUP($B87,데이터베이스!$B:$N,14,0)),"")</f>
        <v/>
      </c>
      <c r="AM87" s="6">
        <f t="shared" si="7"/>
        <v>0</v>
      </c>
      <c r="AN87" s="6">
        <f t="shared" si="8"/>
        <v>0</v>
      </c>
      <c r="AP87" t="e">
        <f>VLOOKUP($B87,필터!$B$1:$AB$1000,26,0)</f>
        <v>#N/A</v>
      </c>
      <c r="AQ87" t="e">
        <f>VLOOKUP(B87,필터!$B$1:$AB$1000,27,0)</f>
        <v>#N/A</v>
      </c>
    </row>
    <row r="88" spans="1:43">
      <c r="A88" s="15" t="str">
        <f>IF(ISBLANK(필터!A85),"",필터!A85)</f>
        <v/>
      </c>
      <c r="B88" s="15" t="str">
        <f>IF(ISBLANK(필터!B85),"",필터!B85)</f>
        <v/>
      </c>
      <c r="C88" s="6" t="str">
        <f>IFERROR(IF($AP88=TRUE,VLOOKUP($B88,데이터베이스!$B:$J,6,0)/데이터베이스!$AE$2*급여업로드양식!$AQ88,VLOOKUP($B88,데이터베이스!$B:$J,6,0)),"")</f>
        <v/>
      </c>
      <c r="D88" s="25"/>
      <c r="E88" s="6" t="str">
        <f>IFERROR(IF($AP88=TRUE,VLOOKUP($B88,데이터베이스!$B:$J,7,0)/데이터베이스!$AE$2*급여업로드양식!$AQ88,VLOOKUP($B88,데이터베이스!$B:$J,7,0)),"")</f>
        <v/>
      </c>
      <c r="F88" s="6" t="str">
        <f>IFERROR(IF($AP88=TRUE,VLOOKUP($B88,데이터베이스!$B:$J,8,0)/데이터베이스!$AE$2*급여업로드양식!$AQ88,VLOOKUP($B88,데이터베이스!$B:$J,8,0)),"")</f>
        <v/>
      </c>
      <c r="G88" s="6" t="str">
        <f>IFERROR(IF($AP88=TRUE,VLOOKUP($B88,데이터베이스!$B:$J,9,0)/데이터베이스!$AE$2*급여업로드양식!$AQ88,VLOOKUP($B88,데이터베이스!$B:$J,9,0)),"")</f>
        <v/>
      </c>
      <c r="H88" s="6" t="str">
        <f>IFERROR(IF($AP88=TRUE,VLOOKUP($B88,데이터베이스!$B:$M,10,0)/데이터베이스!$AE$2*급여업로드양식!$AQ88,VLOOKUP($B88,데이터베이스!$B:$M,10,0)),"")</f>
        <v/>
      </c>
      <c r="I88" s="6" t="str">
        <f>IFERROR(IF($AP88=TRUE,VLOOKUP($B88,데이터베이스!$B:$M,11,0)/데이터베이스!$AE$2*급여업로드양식!$AQ88,VLOOKUP($B88,데이터베이스!$B:$M,11,0)),"")</f>
        <v/>
      </c>
      <c r="J88" s="6" t="str">
        <f>IFERROR(IF($AP88=TRUE,VLOOKUP($B88,데이터베이스!$B:$M,12,0)/데이터베이스!$AE$2*급여업로드양식!$AQ88,VLOOKUP($B88,데이터베이스!$B:$M,12,0)),"")</f>
        <v/>
      </c>
      <c r="K88" s="19"/>
      <c r="L88" s="20"/>
      <c r="M88" s="20"/>
      <c r="N88" s="20"/>
      <c r="O88" s="20"/>
      <c r="P88" s="20"/>
      <c r="Q88" s="20"/>
      <c r="R88" s="20"/>
      <c r="S88" s="21"/>
      <c r="T88" s="10">
        <f t="shared" si="6"/>
        <v>0</v>
      </c>
      <c r="U88" s="6" t="str">
        <f>IFERROR(VLOOKUP($B88,'4대보험'!$A:$V,3,0),"")</f>
        <v/>
      </c>
      <c r="V88" s="6" t="str">
        <f>IFERROR(VLOOKUP($B88,'4대보험'!$A:$V,7,0),"")</f>
        <v/>
      </c>
      <c r="W88" s="6" t="str">
        <f>IFERROR(VLOOKUP($B88,'4대보험'!$A:$V,13,0),"")</f>
        <v/>
      </c>
      <c r="X88" s="6" t="str">
        <f>IFERROR(VLOOKUP($B88,'4대보험'!$A:$V,19,0),"")</f>
        <v/>
      </c>
      <c r="Y88" s="6" t="str">
        <f>IFERROR(VLOOKUP($B88,'4대보험'!$A:$V,5,0)-VLOOKUP($B88,'4대보험'!$A:$V,4,0),"")</f>
        <v/>
      </c>
      <c r="Z88" s="6" t="str">
        <f>IFERROR(VLOOKUP($B88,'4대보험'!$A:$V,8,0),"")</f>
        <v/>
      </c>
      <c r="AA88" s="6" t="str">
        <f>IFERROR(VLOOKUP($B88,'4대보험'!$A:$V,10,0)+VLOOKUP($B88,'4대보험'!$A:$V,11,0),"")</f>
        <v/>
      </c>
      <c r="AB88" s="6" t="str">
        <f>IFERROR(VLOOKUP($B88,'4대보험'!$A:$V,14,0),"")</f>
        <v/>
      </c>
      <c r="AC88" s="6" t="str">
        <f>IFERROR(VLOOKUP($B88,'4대보험'!$A:$V,16,0)+VLOOKUP($B88,'4대보험'!$A:$V,17,0),"")</f>
        <v/>
      </c>
      <c r="AD88" s="6" t="str">
        <f>IFERROR(VLOOKUP($B88,'4대보험'!$A:$V,20,0),"")</f>
        <v/>
      </c>
      <c r="AG88" s="20"/>
      <c r="AH88" s="21"/>
      <c r="AL88" t="str">
        <f>IFERROR(IF(AP88=TRUE,VLOOKUP($B88,데이터베이스!$B:$N,14,0)/데이터베이스!$AE$2*급여업로드양식!AQ88,VLOOKUP($B88,데이터베이스!$B:$N,14,0)),"")</f>
        <v/>
      </c>
      <c r="AM88" s="6">
        <f t="shared" si="7"/>
        <v>0</v>
      </c>
      <c r="AN88" s="6">
        <f t="shared" si="8"/>
        <v>0</v>
      </c>
      <c r="AP88" t="e">
        <f>VLOOKUP($B88,필터!$B$1:$AB$1000,26,0)</f>
        <v>#N/A</v>
      </c>
      <c r="AQ88" t="e">
        <f>VLOOKUP(B88,필터!$B$1:$AB$1000,27,0)</f>
        <v>#N/A</v>
      </c>
    </row>
    <row r="89" spans="1:43">
      <c r="A89" s="15" t="str">
        <f>IF(ISBLANK(필터!A86),"",필터!A86)</f>
        <v/>
      </c>
      <c r="B89" s="15" t="str">
        <f>IF(ISBLANK(필터!B86),"",필터!B86)</f>
        <v/>
      </c>
      <c r="C89" s="6" t="str">
        <f>IFERROR(IF($AP89=TRUE,VLOOKUP($B89,데이터베이스!$B:$J,6,0)/데이터베이스!$AE$2*급여업로드양식!$AQ89,VLOOKUP($B89,데이터베이스!$B:$J,6,0)),"")</f>
        <v/>
      </c>
      <c r="D89" s="25"/>
      <c r="E89" s="6" t="str">
        <f>IFERROR(IF($AP89=TRUE,VLOOKUP($B89,데이터베이스!$B:$J,7,0)/데이터베이스!$AE$2*급여업로드양식!$AQ89,VLOOKUP($B89,데이터베이스!$B:$J,7,0)),"")</f>
        <v/>
      </c>
      <c r="F89" s="6" t="str">
        <f>IFERROR(IF($AP89=TRUE,VLOOKUP($B89,데이터베이스!$B:$J,8,0)/데이터베이스!$AE$2*급여업로드양식!$AQ89,VLOOKUP($B89,데이터베이스!$B:$J,8,0)),"")</f>
        <v/>
      </c>
      <c r="G89" s="6" t="str">
        <f>IFERROR(IF($AP89=TRUE,VLOOKUP($B89,데이터베이스!$B:$J,9,0)/데이터베이스!$AE$2*급여업로드양식!$AQ89,VLOOKUP($B89,데이터베이스!$B:$J,9,0)),"")</f>
        <v/>
      </c>
      <c r="H89" s="6" t="str">
        <f>IFERROR(IF($AP89=TRUE,VLOOKUP($B89,데이터베이스!$B:$M,10,0)/데이터베이스!$AE$2*급여업로드양식!$AQ89,VLOOKUP($B89,데이터베이스!$B:$M,10,0)),"")</f>
        <v/>
      </c>
      <c r="I89" s="6" t="str">
        <f>IFERROR(IF($AP89=TRUE,VLOOKUP($B89,데이터베이스!$B:$M,11,0)/데이터베이스!$AE$2*급여업로드양식!$AQ89,VLOOKUP($B89,데이터베이스!$B:$M,11,0)),"")</f>
        <v/>
      </c>
      <c r="J89" s="6" t="str">
        <f>IFERROR(IF($AP89=TRUE,VLOOKUP($B89,데이터베이스!$B:$M,12,0)/데이터베이스!$AE$2*급여업로드양식!$AQ89,VLOOKUP($B89,데이터베이스!$B:$M,12,0)),"")</f>
        <v/>
      </c>
      <c r="K89" s="19"/>
      <c r="L89" s="20"/>
      <c r="M89" s="20"/>
      <c r="N89" s="20"/>
      <c r="O89" s="20"/>
      <c r="P89" s="20"/>
      <c r="Q89" s="20"/>
      <c r="R89" s="20"/>
      <c r="S89" s="21"/>
      <c r="T89" s="10">
        <f t="shared" si="6"/>
        <v>0</v>
      </c>
      <c r="U89" s="6" t="str">
        <f>IFERROR(VLOOKUP($B89,'4대보험'!$A:$V,3,0),"")</f>
        <v/>
      </c>
      <c r="V89" s="6" t="str">
        <f>IFERROR(VLOOKUP($B89,'4대보험'!$A:$V,7,0),"")</f>
        <v/>
      </c>
      <c r="W89" s="6" t="str">
        <f>IFERROR(VLOOKUP($B89,'4대보험'!$A:$V,13,0),"")</f>
        <v/>
      </c>
      <c r="X89" s="6" t="str">
        <f>IFERROR(VLOOKUP($B89,'4대보험'!$A:$V,19,0),"")</f>
        <v/>
      </c>
      <c r="Y89" s="6" t="str">
        <f>IFERROR(VLOOKUP($B89,'4대보험'!$A:$V,5,0)-VLOOKUP($B89,'4대보험'!$A:$V,4,0),"")</f>
        <v/>
      </c>
      <c r="Z89" s="6" t="str">
        <f>IFERROR(VLOOKUP($B89,'4대보험'!$A:$V,8,0),"")</f>
        <v/>
      </c>
      <c r="AA89" s="6" t="str">
        <f>IFERROR(VLOOKUP($B89,'4대보험'!$A:$V,10,0)+VLOOKUP($B89,'4대보험'!$A:$V,11,0),"")</f>
        <v/>
      </c>
      <c r="AB89" s="6" t="str">
        <f>IFERROR(VLOOKUP($B89,'4대보험'!$A:$V,14,0),"")</f>
        <v/>
      </c>
      <c r="AC89" s="6" t="str">
        <f>IFERROR(VLOOKUP($B89,'4대보험'!$A:$V,16,0)+VLOOKUP($B89,'4대보험'!$A:$V,17,0),"")</f>
        <v/>
      </c>
      <c r="AD89" s="6" t="str">
        <f>IFERROR(VLOOKUP($B89,'4대보험'!$A:$V,20,0),"")</f>
        <v/>
      </c>
      <c r="AG89" s="20"/>
      <c r="AH89" s="21"/>
      <c r="AL89" t="str">
        <f>IFERROR(IF(AP89=TRUE,VLOOKUP($B89,데이터베이스!$B:$N,14,0)/데이터베이스!$AE$2*급여업로드양식!AQ89,VLOOKUP($B89,데이터베이스!$B:$N,14,0)),"")</f>
        <v/>
      </c>
      <c r="AM89" s="6">
        <f t="shared" si="7"/>
        <v>0</v>
      </c>
      <c r="AN89" s="6">
        <f t="shared" si="8"/>
        <v>0</v>
      </c>
      <c r="AP89" t="e">
        <f>VLOOKUP($B89,필터!$B$1:$AB$1000,26,0)</f>
        <v>#N/A</v>
      </c>
      <c r="AQ89" t="e">
        <f>VLOOKUP(B89,필터!$B$1:$AB$1000,27,0)</f>
        <v>#N/A</v>
      </c>
    </row>
    <row r="90" spans="1:43">
      <c r="A90" s="15" t="str">
        <f>IF(ISBLANK(필터!A87),"",필터!A87)</f>
        <v/>
      </c>
      <c r="B90" s="15" t="str">
        <f>IF(ISBLANK(필터!B87),"",필터!B87)</f>
        <v/>
      </c>
      <c r="C90" s="6" t="str">
        <f>IFERROR(IF($AP90=TRUE,VLOOKUP($B90,데이터베이스!$B:$J,6,0)/데이터베이스!$AE$2*급여업로드양식!$AQ90,VLOOKUP($B90,데이터베이스!$B:$J,6,0)),"")</f>
        <v/>
      </c>
      <c r="D90" s="25"/>
      <c r="E90" s="6" t="str">
        <f>IFERROR(IF($AP90=TRUE,VLOOKUP($B90,데이터베이스!$B:$J,7,0)/데이터베이스!$AE$2*급여업로드양식!$AQ90,VLOOKUP($B90,데이터베이스!$B:$J,7,0)),"")</f>
        <v/>
      </c>
      <c r="F90" s="6" t="str">
        <f>IFERROR(IF($AP90=TRUE,VLOOKUP($B90,데이터베이스!$B:$J,8,0)/데이터베이스!$AE$2*급여업로드양식!$AQ90,VLOOKUP($B90,데이터베이스!$B:$J,8,0)),"")</f>
        <v/>
      </c>
      <c r="G90" s="6" t="str">
        <f>IFERROR(IF($AP90=TRUE,VLOOKUP($B90,데이터베이스!$B:$J,9,0)/데이터베이스!$AE$2*급여업로드양식!$AQ90,VLOOKUP($B90,데이터베이스!$B:$J,9,0)),"")</f>
        <v/>
      </c>
      <c r="H90" s="6" t="str">
        <f>IFERROR(IF($AP90=TRUE,VLOOKUP($B90,데이터베이스!$B:$M,10,0)/데이터베이스!$AE$2*급여업로드양식!$AQ90,VLOOKUP($B90,데이터베이스!$B:$M,10,0)),"")</f>
        <v/>
      </c>
      <c r="I90" s="6" t="str">
        <f>IFERROR(IF($AP90=TRUE,VLOOKUP($B90,데이터베이스!$B:$M,11,0)/데이터베이스!$AE$2*급여업로드양식!$AQ90,VLOOKUP($B90,데이터베이스!$B:$M,11,0)),"")</f>
        <v/>
      </c>
      <c r="J90" s="6" t="str">
        <f>IFERROR(IF($AP90=TRUE,VLOOKUP($B90,데이터베이스!$B:$M,12,0)/데이터베이스!$AE$2*급여업로드양식!$AQ90,VLOOKUP($B90,데이터베이스!$B:$M,12,0)),"")</f>
        <v/>
      </c>
      <c r="K90" s="19"/>
      <c r="L90" s="20"/>
      <c r="M90" s="20"/>
      <c r="N90" s="20"/>
      <c r="O90" s="20"/>
      <c r="P90" s="20"/>
      <c r="Q90" s="20"/>
      <c r="R90" s="20"/>
      <c r="S90" s="21"/>
      <c r="T90" s="10">
        <f t="shared" si="6"/>
        <v>0</v>
      </c>
      <c r="U90" s="6" t="str">
        <f>IFERROR(VLOOKUP($B90,'4대보험'!$A:$V,3,0),"")</f>
        <v/>
      </c>
      <c r="V90" s="6" t="str">
        <f>IFERROR(VLOOKUP($B90,'4대보험'!$A:$V,7,0),"")</f>
        <v/>
      </c>
      <c r="W90" s="6" t="str">
        <f>IFERROR(VLOOKUP($B90,'4대보험'!$A:$V,13,0),"")</f>
        <v/>
      </c>
      <c r="X90" s="6" t="str">
        <f>IFERROR(VLOOKUP($B90,'4대보험'!$A:$V,19,0),"")</f>
        <v/>
      </c>
      <c r="Y90" s="6" t="str">
        <f>IFERROR(VLOOKUP($B90,'4대보험'!$A:$V,5,0)-VLOOKUP($B90,'4대보험'!$A:$V,4,0),"")</f>
        <v/>
      </c>
      <c r="Z90" s="6" t="str">
        <f>IFERROR(VLOOKUP($B90,'4대보험'!$A:$V,8,0),"")</f>
        <v/>
      </c>
      <c r="AA90" s="6" t="str">
        <f>IFERROR(VLOOKUP($B90,'4대보험'!$A:$V,10,0)+VLOOKUP($B90,'4대보험'!$A:$V,11,0),"")</f>
        <v/>
      </c>
      <c r="AB90" s="6" t="str">
        <f>IFERROR(VLOOKUP($B90,'4대보험'!$A:$V,14,0),"")</f>
        <v/>
      </c>
      <c r="AC90" s="6" t="str">
        <f>IFERROR(VLOOKUP($B90,'4대보험'!$A:$V,16,0)+VLOOKUP($B90,'4대보험'!$A:$V,17,0),"")</f>
        <v/>
      </c>
      <c r="AD90" s="6" t="str">
        <f>IFERROR(VLOOKUP($B90,'4대보험'!$A:$V,20,0),"")</f>
        <v/>
      </c>
      <c r="AG90" s="20"/>
      <c r="AH90" s="21"/>
      <c r="AL90" t="str">
        <f>IFERROR(IF(AP90=TRUE,VLOOKUP($B90,데이터베이스!$B:$N,14,0)/데이터베이스!$AE$2*급여업로드양식!AQ90,VLOOKUP($B90,데이터베이스!$B:$N,14,0)),"")</f>
        <v/>
      </c>
      <c r="AM90" s="6">
        <f t="shared" si="7"/>
        <v>0</v>
      </c>
      <c r="AN90" s="6">
        <f t="shared" si="8"/>
        <v>0</v>
      </c>
      <c r="AP90" t="e">
        <f>VLOOKUP($B90,필터!$B$1:$AB$1000,26,0)</f>
        <v>#N/A</v>
      </c>
      <c r="AQ90" t="e">
        <f>VLOOKUP(B90,필터!$B$1:$AB$1000,27,0)</f>
        <v>#N/A</v>
      </c>
    </row>
    <row r="91" spans="1:43">
      <c r="A91" s="15" t="str">
        <f>IF(ISBLANK(필터!A88),"",필터!A88)</f>
        <v/>
      </c>
      <c r="B91" s="15" t="str">
        <f>IF(ISBLANK(필터!B88),"",필터!B88)</f>
        <v/>
      </c>
      <c r="C91" s="6" t="str">
        <f>IFERROR(IF($AP91=TRUE,VLOOKUP($B91,데이터베이스!$B:$J,6,0)/데이터베이스!$AE$2*급여업로드양식!$AQ91,VLOOKUP($B91,데이터베이스!$B:$J,6,0)),"")</f>
        <v/>
      </c>
      <c r="D91" s="25"/>
      <c r="E91" s="6" t="str">
        <f>IFERROR(IF($AP91=TRUE,VLOOKUP($B91,데이터베이스!$B:$J,7,0)/데이터베이스!$AE$2*급여업로드양식!$AQ91,VLOOKUP($B91,데이터베이스!$B:$J,7,0)),"")</f>
        <v/>
      </c>
      <c r="F91" s="6" t="str">
        <f>IFERROR(IF($AP91=TRUE,VLOOKUP($B91,데이터베이스!$B:$J,8,0)/데이터베이스!$AE$2*급여업로드양식!$AQ91,VLOOKUP($B91,데이터베이스!$B:$J,8,0)),"")</f>
        <v/>
      </c>
      <c r="G91" s="6" t="str">
        <f>IFERROR(IF($AP91=TRUE,VLOOKUP($B91,데이터베이스!$B:$J,9,0)/데이터베이스!$AE$2*급여업로드양식!$AQ91,VLOOKUP($B91,데이터베이스!$B:$J,9,0)),"")</f>
        <v/>
      </c>
      <c r="H91" s="6" t="str">
        <f>IFERROR(IF($AP91=TRUE,VLOOKUP($B91,데이터베이스!$B:$M,10,0)/데이터베이스!$AE$2*급여업로드양식!$AQ91,VLOOKUP($B91,데이터베이스!$B:$M,10,0)),"")</f>
        <v/>
      </c>
      <c r="I91" s="6" t="str">
        <f>IFERROR(IF($AP91=TRUE,VLOOKUP($B91,데이터베이스!$B:$M,11,0)/데이터베이스!$AE$2*급여업로드양식!$AQ91,VLOOKUP($B91,데이터베이스!$B:$M,11,0)),"")</f>
        <v/>
      </c>
      <c r="J91" s="6" t="str">
        <f>IFERROR(IF($AP91=TRUE,VLOOKUP($B91,데이터베이스!$B:$M,12,0)/데이터베이스!$AE$2*급여업로드양식!$AQ91,VLOOKUP($B91,데이터베이스!$B:$M,12,0)),"")</f>
        <v/>
      </c>
      <c r="K91" s="19"/>
      <c r="L91" s="20"/>
      <c r="M91" s="20"/>
      <c r="N91" s="20"/>
      <c r="O91" s="20"/>
      <c r="P91" s="20"/>
      <c r="Q91" s="20"/>
      <c r="R91" s="20"/>
      <c r="S91" s="21"/>
      <c r="T91" s="10">
        <f t="shared" si="6"/>
        <v>0</v>
      </c>
      <c r="U91" s="6" t="str">
        <f>IFERROR(VLOOKUP($B91,'4대보험'!$A:$V,3,0),"")</f>
        <v/>
      </c>
      <c r="V91" s="6" t="str">
        <f>IFERROR(VLOOKUP($B91,'4대보험'!$A:$V,7,0),"")</f>
        <v/>
      </c>
      <c r="W91" s="6" t="str">
        <f>IFERROR(VLOOKUP($B91,'4대보험'!$A:$V,13,0),"")</f>
        <v/>
      </c>
      <c r="X91" s="6" t="str">
        <f>IFERROR(VLOOKUP($B91,'4대보험'!$A:$V,19,0),"")</f>
        <v/>
      </c>
      <c r="Y91" s="6" t="str">
        <f>IFERROR(VLOOKUP($B91,'4대보험'!$A:$V,5,0)-VLOOKUP($B91,'4대보험'!$A:$V,4,0),"")</f>
        <v/>
      </c>
      <c r="Z91" s="6" t="str">
        <f>IFERROR(VLOOKUP($B91,'4대보험'!$A:$V,8,0),"")</f>
        <v/>
      </c>
      <c r="AA91" s="6" t="str">
        <f>IFERROR(VLOOKUP($B91,'4대보험'!$A:$V,10,0)+VLOOKUP($B91,'4대보험'!$A:$V,11,0),"")</f>
        <v/>
      </c>
      <c r="AB91" s="6" t="str">
        <f>IFERROR(VLOOKUP($B91,'4대보험'!$A:$V,14,0),"")</f>
        <v/>
      </c>
      <c r="AC91" s="6" t="str">
        <f>IFERROR(VLOOKUP($B91,'4대보험'!$A:$V,16,0)+VLOOKUP($B91,'4대보험'!$A:$V,17,0),"")</f>
        <v/>
      </c>
      <c r="AD91" s="6" t="str">
        <f>IFERROR(VLOOKUP($B91,'4대보험'!$A:$V,20,0),"")</f>
        <v/>
      </c>
      <c r="AG91" s="20"/>
      <c r="AH91" s="21"/>
      <c r="AL91" t="str">
        <f>IFERROR(IF(AP91=TRUE,VLOOKUP($B91,데이터베이스!$B:$N,14,0)/데이터베이스!$AE$2*급여업로드양식!AQ91,VLOOKUP($B91,데이터베이스!$B:$N,14,0)),"")</f>
        <v/>
      </c>
      <c r="AM91" s="6">
        <f t="shared" si="7"/>
        <v>0</v>
      </c>
      <c r="AN91" s="6">
        <f t="shared" si="8"/>
        <v>0</v>
      </c>
      <c r="AP91" t="e">
        <f>VLOOKUP($B91,필터!$B$1:$AB$1000,26,0)</f>
        <v>#N/A</v>
      </c>
      <c r="AQ91" t="e">
        <f>VLOOKUP(B91,필터!$B$1:$AB$1000,27,0)</f>
        <v>#N/A</v>
      </c>
    </row>
    <row r="92" spans="1:43">
      <c r="A92" s="15" t="str">
        <f>IF(ISBLANK(필터!A89),"",필터!A89)</f>
        <v/>
      </c>
      <c r="B92" s="15" t="str">
        <f>IF(ISBLANK(필터!B89),"",필터!B89)</f>
        <v/>
      </c>
      <c r="C92" s="6" t="str">
        <f>IFERROR(IF($AP92=TRUE,VLOOKUP($B92,데이터베이스!$B:$J,6,0)/데이터베이스!$AE$2*급여업로드양식!$AQ92,VLOOKUP($B92,데이터베이스!$B:$J,6,0)),"")</f>
        <v/>
      </c>
      <c r="D92" s="25"/>
      <c r="E92" s="6" t="str">
        <f>IFERROR(IF($AP92=TRUE,VLOOKUP($B92,데이터베이스!$B:$J,7,0)/데이터베이스!$AE$2*급여업로드양식!$AQ92,VLOOKUP($B92,데이터베이스!$B:$J,7,0)),"")</f>
        <v/>
      </c>
      <c r="F92" s="6" t="str">
        <f>IFERROR(IF($AP92=TRUE,VLOOKUP($B92,데이터베이스!$B:$J,8,0)/데이터베이스!$AE$2*급여업로드양식!$AQ92,VLOOKUP($B92,데이터베이스!$B:$J,8,0)),"")</f>
        <v/>
      </c>
      <c r="G92" s="6" t="str">
        <f>IFERROR(IF($AP92=TRUE,VLOOKUP($B92,데이터베이스!$B:$J,9,0)/데이터베이스!$AE$2*급여업로드양식!$AQ92,VLOOKUP($B92,데이터베이스!$B:$J,9,0)),"")</f>
        <v/>
      </c>
      <c r="H92" s="6" t="str">
        <f>IFERROR(IF($AP92=TRUE,VLOOKUP($B92,데이터베이스!$B:$M,10,0)/데이터베이스!$AE$2*급여업로드양식!$AQ92,VLOOKUP($B92,데이터베이스!$B:$M,10,0)),"")</f>
        <v/>
      </c>
      <c r="I92" s="6" t="str">
        <f>IFERROR(IF($AP92=TRUE,VLOOKUP($B92,데이터베이스!$B:$M,11,0)/데이터베이스!$AE$2*급여업로드양식!$AQ92,VLOOKUP($B92,데이터베이스!$B:$M,11,0)),"")</f>
        <v/>
      </c>
      <c r="J92" s="6" t="str">
        <f>IFERROR(IF($AP92=TRUE,VLOOKUP($B92,데이터베이스!$B:$M,12,0)/데이터베이스!$AE$2*급여업로드양식!$AQ92,VLOOKUP($B92,데이터베이스!$B:$M,12,0)),"")</f>
        <v/>
      </c>
      <c r="K92" s="19"/>
      <c r="L92" s="20"/>
      <c r="M92" s="20"/>
      <c r="N92" s="20"/>
      <c r="O92" s="20"/>
      <c r="P92" s="20"/>
      <c r="Q92" s="20"/>
      <c r="R92" s="20"/>
      <c r="S92" s="21"/>
      <c r="T92" s="10">
        <f t="shared" si="6"/>
        <v>0</v>
      </c>
      <c r="U92" s="6" t="str">
        <f>IFERROR(VLOOKUP($B92,'4대보험'!$A:$V,3,0),"")</f>
        <v/>
      </c>
      <c r="V92" s="6" t="str">
        <f>IFERROR(VLOOKUP($B92,'4대보험'!$A:$V,7,0),"")</f>
        <v/>
      </c>
      <c r="W92" s="6" t="str">
        <f>IFERROR(VLOOKUP($B92,'4대보험'!$A:$V,13,0),"")</f>
        <v/>
      </c>
      <c r="X92" s="6" t="str">
        <f>IFERROR(VLOOKUP($B92,'4대보험'!$A:$V,19,0),"")</f>
        <v/>
      </c>
      <c r="Y92" s="6" t="str">
        <f>IFERROR(VLOOKUP($B92,'4대보험'!$A:$V,5,0)-VLOOKUP($B92,'4대보험'!$A:$V,4,0),"")</f>
        <v/>
      </c>
      <c r="Z92" s="6" t="str">
        <f>IFERROR(VLOOKUP($B92,'4대보험'!$A:$V,8,0),"")</f>
        <v/>
      </c>
      <c r="AA92" s="6" t="str">
        <f>IFERROR(VLOOKUP($B92,'4대보험'!$A:$V,10,0)+VLOOKUP($B92,'4대보험'!$A:$V,11,0),"")</f>
        <v/>
      </c>
      <c r="AB92" s="6" t="str">
        <f>IFERROR(VLOOKUP($B92,'4대보험'!$A:$V,14,0),"")</f>
        <v/>
      </c>
      <c r="AC92" s="6" t="str">
        <f>IFERROR(VLOOKUP($B92,'4대보험'!$A:$V,16,0)+VLOOKUP($B92,'4대보험'!$A:$V,17,0),"")</f>
        <v/>
      </c>
      <c r="AD92" s="6" t="str">
        <f>IFERROR(VLOOKUP($B92,'4대보험'!$A:$V,20,0),"")</f>
        <v/>
      </c>
      <c r="AG92" s="20"/>
      <c r="AH92" s="21"/>
      <c r="AL92" t="str">
        <f>IFERROR(IF(AP92=TRUE,VLOOKUP($B92,데이터베이스!$B:$N,14,0)/데이터베이스!$AE$2*급여업로드양식!AQ92,VLOOKUP($B92,데이터베이스!$B:$N,14,0)),"")</f>
        <v/>
      </c>
      <c r="AM92" s="6">
        <f t="shared" si="7"/>
        <v>0</v>
      </c>
      <c r="AN92" s="6">
        <f t="shared" si="8"/>
        <v>0</v>
      </c>
      <c r="AP92" t="e">
        <f>VLOOKUP($B92,필터!$B$1:$AB$1000,26,0)</f>
        <v>#N/A</v>
      </c>
      <c r="AQ92" t="e">
        <f>VLOOKUP(B92,필터!$B$1:$AB$1000,27,0)</f>
        <v>#N/A</v>
      </c>
    </row>
    <row r="93" spans="1:43">
      <c r="A93" s="15" t="str">
        <f>IF(ISBLANK(필터!A90),"",필터!A90)</f>
        <v/>
      </c>
      <c r="B93" s="15" t="str">
        <f>IF(ISBLANK(필터!B90),"",필터!B90)</f>
        <v/>
      </c>
      <c r="C93" s="6" t="str">
        <f>IFERROR(IF($AP93=TRUE,VLOOKUP($B93,데이터베이스!$B:$J,6,0)/데이터베이스!$AE$2*급여업로드양식!$AQ93,VLOOKUP($B93,데이터베이스!$B:$J,6,0)),"")</f>
        <v/>
      </c>
      <c r="D93" s="25"/>
      <c r="E93" s="6" t="str">
        <f>IFERROR(IF($AP93=TRUE,VLOOKUP($B93,데이터베이스!$B:$J,7,0)/데이터베이스!$AE$2*급여업로드양식!$AQ93,VLOOKUP($B93,데이터베이스!$B:$J,7,0)),"")</f>
        <v/>
      </c>
      <c r="F93" s="6" t="str">
        <f>IFERROR(IF($AP93=TRUE,VLOOKUP($B93,데이터베이스!$B:$J,8,0)/데이터베이스!$AE$2*급여업로드양식!$AQ93,VLOOKUP($B93,데이터베이스!$B:$J,8,0)),"")</f>
        <v/>
      </c>
      <c r="G93" s="6" t="str">
        <f>IFERROR(IF($AP93=TRUE,VLOOKUP($B93,데이터베이스!$B:$J,9,0)/데이터베이스!$AE$2*급여업로드양식!$AQ93,VLOOKUP($B93,데이터베이스!$B:$J,9,0)),"")</f>
        <v/>
      </c>
      <c r="H93" s="6" t="str">
        <f>IFERROR(IF($AP93=TRUE,VLOOKUP($B93,데이터베이스!$B:$M,10,0)/데이터베이스!$AE$2*급여업로드양식!$AQ93,VLOOKUP($B93,데이터베이스!$B:$M,10,0)),"")</f>
        <v/>
      </c>
      <c r="I93" s="6" t="str">
        <f>IFERROR(IF($AP93=TRUE,VLOOKUP($B93,데이터베이스!$B:$M,11,0)/데이터베이스!$AE$2*급여업로드양식!$AQ93,VLOOKUP($B93,데이터베이스!$B:$M,11,0)),"")</f>
        <v/>
      </c>
      <c r="J93" s="6" t="str">
        <f>IFERROR(IF($AP93=TRUE,VLOOKUP($B93,데이터베이스!$B:$M,12,0)/데이터베이스!$AE$2*급여업로드양식!$AQ93,VLOOKUP($B93,데이터베이스!$B:$M,12,0)),"")</f>
        <v/>
      </c>
      <c r="K93" s="19"/>
      <c r="L93" s="20"/>
      <c r="M93" s="20"/>
      <c r="N93" s="20"/>
      <c r="O93" s="20"/>
      <c r="P93" s="20"/>
      <c r="Q93" s="20"/>
      <c r="R93" s="20"/>
      <c r="S93" s="21"/>
      <c r="T93" s="10">
        <f t="shared" si="6"/>
        <v>0</v>
      </c>
      <c r="U93" s="6" t="str">
        <f>IFERROR(VLOOKUP($B93,'4대보험'!$A:$V,3,0),"")</f>
        <v/>
      </c>
      <c r="V93" s="6" t="str">
        <f>IFERROR(VLOOKUP($B93,'4대보험'!$A:$V,7,0),"")</f>
        <v/>
      </c>
      <c r="W93" s="6" t="str">
        <f>IFERROR(VLOOKUP($B93,'4대보험'!$A:$V,13,0),"")</f>
        <v/>
      </c>
      <c r="X93" s="6" t="str">
        <f>IFERROR(VLOOKUP($B93,'4대보험'!$A:$V,19,0),"")</f>
        <v/>
      </c>
      <c r="Y93" s="6" t="str">
        <f>IFERROR(VLOOKUP($B93,'4대보험'!$A:$V,5,0)-VLOOKUP($B93,'4대보험'!$A:$V,4,0),"")</f>
        <v/>
      </c>
      <c r="Z93" s="6" t="str">
        <f>IFERROR(VLOOKUP($B93,'4대보험'!$A:$V,8,0),"")</f>
        <v/>
      </c>
      <c r="AA93" s="6" t="str">
        <f>IFERROR(VLOOKUP($B93,'4대보험'!$A:$V,10,0)+VLOOKUP($B93,'4대보험'!$A:$V,11,0),"")</f>
        <v/>
      </c>
      <c r="AB93" s="6" t="str">
        <f>IFERROR(VLOOKUP($B93,'4대보험'!$A:$V,14,0),"")</f>
        <v/>
      </c>
      <c r="AC93" s="6" t="str">
        <f>IFERROR(VLOOKUP($B93,'4대보험'!$A:$V,16,0)+VLOOKUP($B93,'4대보험'!$A:$V,17,0),"")</f>
        <v/>
      </c>
      <c r="AD93" s="6" t="str">
        <f>IFERROR(VLOOKUP($B93,'4대보험'!$A:$V,20,0),"")</f>
        <v/>
      </c>
      <c r="AG93" s="20"/>
      <c r="AH93" s="21"/>
      <c r="AL93" t="str">
        <f>IFERROR(IF(AP93=TRUE,VLOOKUP($B93,데이터베이스!$B:$N,14,0)/데이터베이스!$AE$2*급여업로드양식!AQ93,VLOOKUP($B93,데이터베이스!$B:$N,14,0)),"")</f>
        <v/>
      </c>
      <c r="AM93" s="6">
        <f t="shared" si="7"/>
        <v>0</v>
      </c>
      <c r="AN93" s="6">
        <f t="shared" si="8"/>
        <v>0</v>
      </c>
      <c r="AP93" t="e">
        <f>VLOOKUP($B93,필터!$B$1:$AB$1000,26,0)</f>
        <v>#N/A</v>
      </c>
      <c r="AQ93" t="e">
        <f>VLOOKUP(B93,필터!$B$1:$AB$1000,27,0)</f>
        <v>#N/A</v>
      </c>
    </row>
    <row r="94" spans="1:43">
      <c r="A94" s="15" t="str">
        <f>IF(ISBLANK(필터!A91),"",필터!A91)</f>
        <v/>
      </c>
      <c r="B94" s="15" t="str">
        <f>IF(ISBLANK(필터!B91),"",필터!B91)</f>
        <v/>
      </c>
      <c r="C94" s="6" t="str">
        <f>IFERROR(IF($AP94=TRUE,VLOOKUP($B94,데이터베이스!$B:$J,6,0)/데이터베이스!$AE$2*급여업로드양식!$AQ94,VLOOKUP($B94,데이터베이스!$B:$J,6,0)),"")</f>
        <v/>
      </c>
      <c r="D94" s="25"/>
      <c r="E94" s="6" t="str">
        <f>IFERROR(IF($AP94=TRUE,VLOOKUP($B94,데이터베이스!$B:$J,7,0)/데이터베이스!$AE$2*급여업로드양식!$AQ94,VLOOKUP($B94,데이터베이스!$B:$J,7,0)),"")</f>
        <v/>
      </c>
      <c r="F94" s="6" t="str">
        <f>IFERROR(IF($AP94=TRUE,VLOOKUP($B94,데이터베이스!$B:$J,8,0)/데이터베이스!$AE$2*급여업로드양식!$AQ94,VLOOKUP($B94,데이터베이스!$B:$J,8,0)),"")</f>
        <v/>
      </c>
      <c r="G94" s="6" t="str">
        <f>IFERROR(IF($AP94=TRUE,VLOOKUP($B94,데이터베이스!$B:$J,9,0)/데이터베이스!$AE$2*급여업로드양식!$AQ94,VLOOKUP($B94,데이터베이스!$B:$J,9,0)),"")</f>
        <v/>
      </c>
      <c r="H94" s="6" t="str">
        <f>IFERROR(IF($AP94=TRUE,VLOOKUP($B94,데이터베이스!$B:$M,10,0)/데이터베이스!$AE$2*급여업로드양식!$AQ94,VLOOKUP($B94,데이터베이스!$B:$M,10,0)),"")</f>
        <v/>
      </c>
      <c r="I94" s="6" t="str">
        <f>IFERROR(IF($AP94=TRUE,VLOOKUP($B94,데이터베이스!$B:$M,11,0)/데이터베이스!$AE$2*급여업로드양식!$AQ94,VLOOKUP($B94,데이터베이스!$B:$M,11,0)),"")</f>
        <v/>
      </c>
      <c r="J94" s="6" t="str">
        <f>IFERROR(IF($AP94=TRUE,VLOOKUP($B94,데이터베이스!$B:$M,12,0)/데이터베이스!$AE$2*급여업로드양식!$AQ94,VLOOKUP($B94,데이터베이스!$B:$M,12,0)),"")</f>
        <v/>
      </c>
      <c r="K94" s="19"/>
      <c r="L94" s="20"/>
      <c r="M94" s="20"/>
      <c r="N94" s="20"/>
      <c r="O94" s="20"/>
      <c r="P94" s="20"/>
      <c r="Q94" s="20"/>
      <c r="R94" s="20"/>
      <c r="S94" s="21"/>
      <c r="T94" s="10">
        <f t="shared" si="6"/>
        <v>0</v>
      </c>
      <c r="U94" s="6" t="str">
        <f>IFERROR(VLOOKUP($B94,'4대보험'!$A:$V,3,0),"")</f>
        <v/>
      </c>
      <c r="V94" s="6" t="str">
        <f>IFERROR(VLOOKUP($B94,'4대보험'!$A:$V,7,0),"")</f>
        <v/>
      </c>
      <c r="W94" s="6" t="str">
        <f>IFERROR(VLOOKUP($B94,'4대보험'!$A:$V,13,0),"")</f>
        <v/>
      </c>
      <c r="X94" s="6" t="str">
        <f>IFERROR(VLOOKUP($B94,'4대보험'!$A:$V,19,0),"")</f>
        <v/>
      </c>
      <c r="Y94" s="6" t="str">
        <f>IFERROR(VLOOKUP($B94,'4대보험'!$A:$V,5,0)-VLOOKUP($B94,'4대보험'!$A:$V,4,0),"")</f>
        <v/>
      </c>
      <c r="Z94" s="6" t="str">
        <f>IFERROR(VLOOKUP($B94,'4대보험'!$A:$V,8,0),"")</f>
        <v/>
      </c>
      <c r="AA94" s="6" t="str">
        <f>IFERROR(VLOOKUP($B94,'4대보험'!$A:$V,10,0)+VLOOKUP($B94,'4대보험'!$A:$V,11,0),"")</f>
        <v/>
      </c>
      <c r="AB94" s="6" t="str">
        <f>IFERROR(VLOOKUP($B94,'4대보험'!$A:$V,14,0),"")</f>
        <v/>
      </c>
      <c r="AC94" s="6" t="str">
        <f>IFERROR(VLOOKUP($B94,'4대보험'!$A:$V,16,0)+VLOOKUP($B94,'4대보험'!$A:$V,17,0),"")</f>
        <v/>
      </c>
      <c r="AD94" s="6" t="str">
        <f>IFERROR(VLOOKUP($B94,'4대보험'!$A:$V,20,0),"")</f>
        <v/>
      </c>
      <c r="AG94" s="20"/>
      <c r="AH94" s="21"/>
      <c r="AL94" t="str">
        <f>IFERROR(IF(AP94=TRUE,VLOOKUP($B94,데이터베이스!$B:$N,14,0)/데이터베이스!$AE$2*급여업로드양식!AQ94,VLOOKUP($B94,데이터베이스!$B:$N,14,0)),"")</f>
        <v/>
      </c>
      <c r="AM94" s="6">
        <f t="shared" si="7"/>
        <v>0</v>
      </c>
      <c r="AN94" s="6">
        <f t="shared" si="8"/>
        <v>0</v>
      </c>
    </row>
    <row r="95" spans="1:43">
      <c r="A95" s="15" t="str">
        <f>IF(ISBLANK(필터!A92),"",필터!A92)</f>
        <v/>
      </c>
      <c r="B95" s="15" t="str">
        <f>IF(ISBLANK(필터!B92),"",필터!B92)</f>
        <v/>
      </c>
      <c r="C95" s="6" t="str">
        <f>IFERROR(IF($AP95=TRUE,VLOOKUP($B95,데이터베이스!$B:$J,6,0)/데이터베이스!$AE$2*급여업로드양식!$AQ95,VLOOKUP($B95,데이터베이스!$B:$J,6,0)),"")</f>
        <v/>
      </c>
      <c r="D95" s="25"/>
      <c r="E95" s="6" t="str">
        <f>IFERROR(IF($AP95=TRUE,VLOOKUP($B95,데이터베이스!$B:$J,7,0)/데이터베이스!$AE$2*급여업로드양식!$AQ95,VLOOKUP($B95,데이터베이스!$B:$J,7,0)),"")</f>
        <v/>
      </c>
      <c r="F95" s="6" t="str">
        <f>IFERROR(IF($AP95=TRUE,VLOOKUP($B95,데이터베이스!$B:$J,8,0)/데이터베이스!$AE$2*급여업로드양식!$AQ95,VLOOKUP($B95,데이터베이스!$B:$J,8,0)),"")</f>
        <v/>
      </c>
      <c r="G95" s="6" t="str">
        <f>IFERROR(IF($AP95=TRUE,VLOOKUP($B95,데이터베이스!$B:$J,9,0)/데이터베이스!$AE$2*급여업로드양식!$AQ95,VLOOKUP($B95,데이터베이스!$B:$J,9,0)),"")</f>
        <v/>
      </c>
      <c r="H95" s="6" t="str">
        <f>IFERROR(IF($AP95=TRUE,VLOOKUP($B95,데이터베이스!$B:$M,10,0)/데이터베이스!$AE$2*급여업로드양식!$AQ95,VLOOKUP($B95,데이터베이스!$B:$M,10,0)),"")</f>
        <v/>
      </c>
      <c r="I95" s="6" t="str">
        <f>IFERROR(IF($AP95=TRUE,VLOOKUP($B95,데이터베이스!$B:$M,11,0)/데이터베이스!$AE$2*급여업로드양식!$AQ95,VLOOKUP($B95,데이터베이스!$B:$M,11,0)),"")</f>
        <v/>
      </c>
      <c r="J95" s="6" t="str">
        <f>IFERROR(IF($AP95=TRUE,VLOOKUP($B95,데이터베이스!$B:$M,12,0)/데이터베이스!$AE$2*급여업로드양식!$AQ95,VLOOKUP($B95,데이터베이스!$B:$M,12,0)),"")</f>
        <v/>
      </c>
      <c r="K95" s="19"/>
      <c r="L95" s="20"/>
      <c r="M95" s="20"/>
      <c r="N95" s="20"/>
      <c r="O95" s="20"/>
      <c r="P95" s="20"/>
      <c r="Q95" s="20"/>
      <c r="R95" s="20"/>
      <c r="S95" s="21"/>
      <c r="T95" s="10">
        <f t="shared" si="6"/>
        <v>0</v>
      </c>
      <c r="U95" s="6" t="str">
        <f>IFERROR(VLOOKUP($B95,'4대보험'!$A:$V,3,0),"")</f>
        <v/>
      </c>
      <c r="V95" s="6" t="str">
        <f>IFERROR(VLOOKUP($B95,'4대보험'!$A:$V,7,0),"")</f>
        <v/>
      </c>
      <c r="W95" s="6" t="str">
        <f>IFERROR(VLOOKUP($B95,'4대보험'!$A:$V,13,0),"")</f>
        <v/>
      </c>
      <c r="X95" s="6" t="str">
        <f>IFERROR(VLOOKUP($B95,'4대보험'!$A:$V,19,0),"")</f>
        <v/>
      </c>
      <c r="Y95" s="6" t="str">
        <f>IFERROR(VLOOKUP($B95,'4대보험'!$A:$V,5,0)-VLOOKUP($B95,'4대보험'!$A:$V,4,0),"")</f>
        <v/>
      </c>
      <c r="Z95" s="6" t="str">
        <f>IFERROR(VLOOKUP($B95,'4대보험'!$A:$V,8,0),"")</f>
        <v/>
      </c>
      <c r="AA95" s="6" t="str">
        <f>IFERROR(VLOOKUP($B95,'4대보험'!$A:$V,10,0)+VLOOKUP($B95,'4대보험'!$A:$V,11,0),"")</f>
        <v/>
      </c>
      <c r="AB95" s="6" t="str">
        <f>IFERROR(VLOOKUP($B95,'4대보험'!$A:$V,14,0),"")</f>
        <v/>
      </c>
      <c r="AC95" s="6" t="str">
        <f>IFERROR(VLOOKUP($B95,'4대보험'!$A:$V,16,0)+VLOOKUP($B95,'4대보험'!$A:$V,17,0),"")</f>
        <v/>
      </c>
      <c r="AD95" s="6" t="str">
        <f>IFERROR(VLOOKUP($B95,'4대보험'!$A:$V,20,0),"")</f>
        <v/>
      </c>
      <c r="AG95" s="20"/>
      <c r="AH95" s="21"/>
      <c r="AL95" t="str">
        <f>IFERROR(IF(AP95=TRUE,VLOOKUP($B95,데이터베이스!$B:$N,14,0)/데이터베이스!$AE$2*급여업로드양식!AQ95,VLOOKUP($B95,데이터베이스!$B:$N,14,0)),"")</f>
        <v/>
      </c>
      <c r="AM95" s="6">
        <f t="shared" si="7"/>
        <v>0</v>
      </c>
      <c r="AN95" s="6">
        <f t="shared" si="8"/>
        <v>0</v>
      </c>
    </row>
    <row r="96" spans="1:43">
      <c r="A96" s="15" t="str">
        <f>IF(ISBLANK(필터!A93),"",필터!A93)</f>
        <v/>
      </c>
      <c r="B96" s="15" t="str">
        <f>IF(ISBLANK(필터!B93),"",필터!B93)</f>
        <v/>
      </c>
      <c r="C96" s="6" t="str">
        <f>IFERROR(IF($AP96=TRUE,VLOOKUP($B96,데이터베이스!$B:$J,6,0)/데이터베이스!$AE$2*급여업로드양식!$AQ96,VLOOKUP($B96,데이터베이스!$B:$J,6,0)),"")</f>
        <v/>
      </c>
      <c r="D96" s="25"/>
      <c r="E96" s="6" t="str">
        <f>IFERROR(IF($AP96=TRUE,VLOOKUP($B96,데이터베이스!$B:$J,7,0)/데이터베이스!$AE$2*급여업로드양식!$AQ96,VLOOKUP($B96,데이터베이스!$B:$J,7,0)),"")</f>
        <v/>
      </c>
      <c r="F96" s="6" t="str">
        <f>IFERROR(IF($AP96=TRUE,VLOOKUP($B96,데이터베이스!$B:$J,8,0)/데이터베이스!$AE$2*급여업로드양식!$AQ96,VLOOKUP($B96,데이터베이스!$B:$J,8,0)),"")</f>
        <v/>
      </c>
      <c r="G96" s="6" t="str">
        <f>IFERROR(IF($AP96=TRUE,VLOOKUP($B96,데이터베이스!$B:$J,9,0)/데이터베이스!$AE$2*급여업로드양식!$AQ96,VLOOKUP($B96,데이터베이스!$B:$J,9,0)),"")</f>
        <v/>
      </c>
      <c r="H96" s="6" t="str">
        <f>IFERROR(IF($AP96=TRUE,VLOOKUP($B96,데이터베이스!$B:$M,10,0)/데이터베이스!$AE$2*급여업로드양식!$AQ96,VLOOKUP($B96,데이터베이스!$B:$M,10,0)),"")</f>
        <v/>
      </c>
      <c r="I96" s="6" t="str">
        <f>IFERROR(IF($AP96=TRUE,VLOOKUP($B96,데이터베이스!$B:$M,11,0)/데이터베이스!$AE$2*급여업로드양식!$AQ96,VLOOKUP($B96,데이터베이스!$B:$M,11,0)),"")</f>
        <v/>
      </c>
      <c r="J96" s="6" t="str">
        <f>IFERROR(IF($AP96=TRUE,VLOOKUP($B96,데이터베이스!$B:$M,12,0)/데이터베이스!$AE$2*급여업로드양식!$AQ96,VLOOKUP($B96,데이터베이스!$B:$M,12,0)),"")</f>
        <v/>
      </c>
      <c r="K96" s="19"/>
      <c r="L96" s="20"/>
      <c r="M96" s="20"/>
      <c r="N96" s="20"/>
      <c r="O96" s="20"/>
      <c r="P96" s="20"/>
      <c r="Q96" s="20"/>
      <c r="R96" s="20"/>
      <c r="S96" s="21"/>
      <c r="T96" s="10">
        <f t="shared" si="6"/>
        <v>0</v>
      </c>
      <c r="U96" s="6" t="str">
        <f>IFERROR(VLOOKUP($B96,'4대보험'!$A:$V,3,0),"")</f>
        <v/>
      </c>
      <c r="V96" s="6" t="str">
        <f>IFERROR(VLOOKUP($B96,'4대보험'!$A:$V,7,0),"")</f>
        <v/>
      </c>
      <c r="W96" s="6" t="str">
        <f>IFERROR(VLOOKUP($B96,'4대보험'!$A:$V,13,0),"")</f>
        <v/>
      </c>
      <c r="X96" s="6" t="str">
        <f>IFERROR(VLOOKUP($B96,'4대보험'!$A:$V,19,0),"")</f>
        <v/>
      </c>
      <c r="Y96" s="6" t="str">
        <f>IFERROR(VLOOKUP($B96,'4대보험'!$A:$V,5,0)-VLOOKUP($B96,'4대보험'!$A:$V,4,0),"")</f>
        <v/>
      </c>
      <c r="Z96" s="6" t="str">
        <f>IFERROR(VLOOKUP($B96,'4대보험'!$A:$V,8,0),"")</f>
        <v/>
      </c>
      <c r="AA96" s="6" t="str">
        <f>IFERROR(VLOOKUP($B96,'4대보험'!$A:$V,10,0)+VLOOKUP($B96,'4대보험'!$A:$V,11,0),"")</f>
        <v/>
      </c>
      <c r="AB96" s="6" t="str">
        <f>IFERROR(VLOOKUP($B96,'4대보험'!$A:$V,14,0),"")</f>
        <v/>
      </c>
      <c r="AC96" s="6" t="str">
        <f>IFERROR(VLOOKUP($B96,'4대보험'!$A:$V,16,0)+VLOOKUP($B96,'4대보험'!$A:$V,17,0),"")</f>
        <v/>
      </c>
      <c r="AD96" s="6" t="str">
        <f>IFERROR(VLOOKUP($B96,'4대보험'!$A:$V,20,0),"")</f>
        <v/>
      </c>
      <c r="AG96" s="20"/>
      <c r="AH96" s="21"/>
      <c r="AL96" t="str">
        <f>IFERROR(IF(AP96=TRUE,VLOOKUP($B96,데이터베이스!$B:$N,14,0)/데이터베이스!$AE$2*급여업로드양식!AQ96,VLOOKUP($B96,데이터베이스!$B:$N,14,0)),"")</f>
        <v/>
      </c>
      <c r="AM96" s="6">
        <f t="shared" si="7"/>
        <v>0</v>
      </c>
      <c r="AN96" s="6">
        <f t="shared" si="8"/>
        <v>0</v>
      </c>
    </row>
    <row r="97" spans="1:40">
      <c r="A97" s="15" t="str">
        <f>IF(ISBLANK(필터!A94),"",필터!A94)</f>
        <v/>
      </c>
      <c r="B97" s="15" t="str">
        <f>IF(ISBLANK(필터!B94),"",필터!B94)</f>
        <v/>
      </c>
      <c r="C97" s="6" t="str">
        <f>IFERROR(IF($AP97=TRUE,VLOOKUP($B97,데이터베이스!$B:$J,6,0)/데이터베이스!$AE$2*급여업로드양식!$AQ97,VLOOKUP($B97,데이터베이스!$B:$J,6,0)),"")</f>
        <v/>
      </c>
      <c r="D97" s="25"/>
      <c r="E97" s="6" t="str">
        <f>IFERROR(IF($AP97=TRUE,VLOOKUP($B97,데이터베이스!$B:$J,7,0)/데이터베이스!$AE$2*급여업로드양식!$AQ97,VLOOKUP($B97,데이터베이스!$B:$J,7,0)),"")</f>
        <v/>
      </c>
      <c r="F97" s="6" t="str">
        <f>IFERROR(IF($AP97=TRUE,VLOOKUP($B97,데이터베이스!$B:$J,8,0)/데이터베이스!$AE$2*급여업로드양식!$AQ97,VLOOKUP($B97,데이터베이스!$B:$J,8,0)),"")</f>
        <v/>
      </c>
      <c r="G97" s="6" t="str">
        <f>IFERROR(IF($AP97=TRUE,VLOOKUP($B97,데이터베이스!$B:$J,9,0)/데이터베이스!$AE$2*급여업로드양식!$AQ97,VLOOKUP($B97,데이터베이스!$B:$J,9,0)),"")</f>
        <v/>
      </c>
      <c r="H97" s="6" t="str">
        <f>IFERROR(IF($AP97=TRUE,VLOOKUP($B97,데이터베이스!$B:$M,10,0)/데이터베이스!$AE$2*급여업로드양식!$AQ97,VLOOKUP($B97,데이터베이스!$B:$M,10,0)),"")</f>
        <v/>
      </c>
      <c r="I97" s="6" t="str">
        <f>IFERROR(IF($AP97=TRUE,VLOOKUP($B97,데이터베이스!$B:$M,11,0)/데이터베이스!$AE$2*급여업로드양식!$AQ97,VLOOKUP($B97,데이터베이스!$B:$M,11,0)),"")</f>
        <v/>
      </c>
      <c r="J97" s="6" t="str">
        <f>IFERROR(IF($AP97=TRUE,VLOOKUP($B97,데이터베이스!$B:$M,12,0)/데이터베이스!$AE$2*급여업로드양식!$AQ97,VLOOKUP($B97,데이터베이스!$B:$M,12,0)),"")</f>
        <v/>
      </c>
      <c r="K97" s="19"/>
      <c r="L97" s="20"/>
      <c r="M97" s="20"/>
      <c r="N97" s="20"/>
      <c r="O97" s="20"/>
      <c r="P97" s="20"/>
      <c r="Q97" s="20"/>
      <c r="R97" s="20"/>
      <c r="S97" s="21"/>
      <c r="T97" s="10">
        <f t="shared" si="6"/>
        <v>0</v>
      </c>
      <c r="U97" s="6" t="str">
        <f>IFERROR(VLOOKUP($B97,'4대보험'!$A:$V,3,0),"")</f>
        <v/>
      </c>
      <c r="V97" s="6" t="str">
        <f>IFERROR(VLOOKUP($B97,'4대보험'!$A:$V,7,0),"")</f>
        <v/>
      </c>
      <c r="W97" s="6" t="str">
        <f>IFERROR(VLOOKUP($B97,'4대보험'!$A:$V,13,0),"")</f>
        <v/>
      </c>
      <c r="X97" s="6" t="str">
        <f>IFERROR(VLOOKUP($B97,'4대보험'!$A:$V,19,0),"")</f>
        <v/>
      </c>
      <c r="Y97" s="6" t="str">
        <f>IFERROR(VLOOKUP($B97,'4대보험'!$A:$V,5,0)-VLOOKUP($B97,'4대보험'!$A:$V,4,0),"")</f>
        <v/>
      </c>
      <c r="Z97" s="6" t="str">
        <f>IFERROR(VLOOKUP($B97,'4대보험'!$A:$V,8,0),"")</f>
        <v/>
      </c>
      <c r="AA97" s="6" t="str">
        <f>IFERROR(VLOOKUP($B97,'4대보험'!$A:$V,10,0)+VLOOKUP($B97,'4대보험'!$A:$V,11,0),"")</f>
        <v/>
      </c>
      <c r="AB97" s="6" t="str">
        <f>IFERROR(VLOOKUP($B97,'4대보험'!$A:$V,14,0),"")</f>
        <v/>
      </c>
      <c r="AC97" s="6" t="str">
        <f>IFERROR(VLOOKUP($B97,'4대보험'!$A:$V,16,0)+VLOOKUP($B97,'4대보험'!$A:$V,17,0),"")</f>
        <v/>
      </c>
      <c r="AD97" s="6" t="str">
        <f>IFERROR(VLOOKUP($B97,'4대보험'!$A:$V,20,0),"")</f>
        <v/>
      </c>
      <c r="AG97" s="20"/>
      <c r="AH97" s="21"/>
      <c r="AL97" t="str">
        <f>IFERROR(IF(AP97=TRUE,VLOOKUP($B97,데이터베이스!$B:$N,14,0)/데이터베이스!$AE$2*급여업로드양식!AQ97,VLOOKUP($B97,데이터베이스!$B:$N,14,0)),"")</f>
        <v/>
      </c>
      <c r="AM97" s="6">
        <f t="shared" si="7"/>
        <v>0</v>
      </c>
      <c r="AN97" s="6">
        <f t="shared" si="8"/>
        <v>0</v>
      </c>
    </row>
    <row r="98" spans="1:40">
      <c r="A98" s="15" t="str">
        <f>IF(ISBLANK(필터!A95),"",필터!A95)</f>
        <v/>
      </c>
      <c r="B98" s="15" t="str">
        <f>IF(ISBLANK(필터!B95),"",필터!B95)</f>
        <v/>
      </c>
      <c r="C98" s="6" t="str">
        <f>IFERROR(IF($AP98=TRUE,VLOOKUP($B98,데이터베이스!$B:$J,6,0)/데이터베이스!$AE$2*급여업로드양식!$AQ98,VLOOKUP($B98,데이터베이스!$B:$J,6,0)),"")</f>
        <v/>
      </c>
      <c r="D98" s="25"/>
      <c r="E98" s="6" t="str">
        <f>IFERROR(IF($AP98=TRUE,VLOOKUP($B98,데이터베이스!$B:$J,7,0)/데이터베이스!$AE$2*급여업로드양식!$AQ98,VLOOKUP($B98,데이터베이스!$B:$J,7,0)),"")</f>
        <v/>
      </c>
      <c r="F98" s="6" t="str">
        <f>IFERROR(IF($AP98=TRUE,VLOOKUP($B98,데이터베이스!$B:$J,8,0)/데이터베이스!$AE$2*급여업로드양식!$AQ98,VLOOKUP($B98,데이터베이스!$B:$J,8,0)),"")</f>
        <v/>
      </c>
      <c r="G98" s="6" t="str">
        <f>IFERROR(IF($AP98=TRUE,VLOOKUP($B98,데이터베이스!$B:$J,9,0)/데이터베이스!$AE$2*급여업로드양식!$AQ98,VLOOKUP($B98,데이터베이스!$B:$J,9,0)),"")</f>
        <v/>
      </c>
      <c r="H98" s="6" t="str">
        <f>IFERROR(IF($AP98=TRUE,VLOOKUP($B98,데이터베이스!$B:$M,10,0)/데이터베이스!$AE$2*급여업로드양식!$AQ98,VLOOKUP($B98,데이터베이스!$B:$M,10,0)),"")</f>
        <v/>
      </c>
      <c r="I98" s="6" t="str">
        <f>IFERROR(IF($AP98=TRUE,VLOOKUP($B98,데이터베이스!$B:$M,11,0)/데이터베이스!$AE$2*급여업로드양식!$AQ98,VLOOKUP($B98,데이터베이스!$B:$M,11,0)),"")</f>
        <v/>
      </c>
      <c r="J98" s="6" t="str">
        <f>IFERROR(IF($AP98=TRUE,VLOOKUP($B98,데이터베이스!$B:$M,12,0)/데이터베이스!$AE$2*급여업로드양식!$AQ98,VLOOKUP($B98,데이터베이스!$B:$M,12,0)),"")</f>
        <v/>
      </c>
      <c r="K98" s="19"/>
      <c r="L98" s="20"/>
      <c r="M98" s="20"/>
      <c r="N98" s="20"/>
      <c r="O98" s="20"/>
      <c r="P98" s="20"/>
      <c r="Q98" s="20"/>
      <c r="R98" s="20"/>
      <c r="S98" s="21"/>
      <c r="T98" s="10">
        <f t="shared" si="6"/>
        <v>0</v>
      </c>
      <c r="U98" s="6" t="str">
        <f>IFERROR(VLOOKUP($B98,'4대보험'!$A:$V,3,0),"")</f>
        <v/>
      </c>
      <c r="V98" s="6" t="str">
        <f>IFERROR(VLOOKUP($B98,'4대보험'!$A:$V,7,0),"")</f>
        <v/>
      </c>
      <c r="W98" s="6" t="str">
        <f>IFERROR(VLOOKUP($B98,'4대보험'!$A:$V,13,0),"")</f>
        <v/>
      </c>
      <c r="X98" s="6" t="str">
        <f>IFERROR(VLOOKUP($B98,'4대보험'!$A:$V,19,0),"")</f>
        <v/>
      </c>
      <c r="Y98" s="6" t="str">
        <f>IFERROR(VLOOKUP($B98,'4대보험'!$A:$V,5,0)-VLOOKUP($B98,'4대보험'!$A:$V,4,0),"")</f>
        <v/>
      </c>
      <c r="Z98" s="6" t="str">
        <f>IFERROR(VLOOKUP($B98,'4대보험'!$A:$V,8,0),"")</f>
        <v/>
      </c>
      <c r="AA98" s="6" t="str">
        <f>IFERROR(VLOOKUP($B98,'4대보험'!$A:$V,10,0)+VLOOKUP($B98,'4대보험'!$A:$V,11,0),"")</f>
        <v/>
      </c>
      <c r="AB98" s="6" t="str">
        <f>IFERROR(VLOOKUP($B98,'4대보험'!$A:$V,14,0),"")</f>
        <v/>
      </c>
      <c r="AC98" s="6" t="str">
        <f>IFERROR(VLOOKUP($B98,'4대보험'!$A:$V,16,0)+VLOOKUP($B98,'4대보험'!$A:$V,17,0),"")</f>
        <v/>
      </c>
      <c r="AD98" s="6" t="str">
        <f>IFERROR(VLOOKUP($B98,'4대보험'!$A:$V,20,0),"")</f>
        <v/>
      </c>
      <c r="AG98" s="20"/>
      <c r="AH98" s="21"/>
      <c r="AL98" t="str">
        <f>IFERROR(IF(AP98=TRUE,VLOOKUP($B98,데이터베이스!$B:$N,14,0)/데이터베이스!$AE$2*급여업로드양식!AQ98,VLOOKUP($B98,데이터베이스!$B:$N,14,0)),"")</f>
        <v/>
      </c>
      <c r="AM98" s="6">
        <f t="shared" si="7"/>
        <v>0</v>
      </c>
      <c r="AN98" s="6">
        <f t="shared" si="8"/>
        <v>0</v>
      </c>
    </row>
    <row r="99" spans="1:40">
      <c r="A99" s="15" t="str">
        <f>IF(ISBLANK(필터!A96),"",필터!A96)</f>
        <v/>
      </c>
      <c r="B99" s="15" t="str">
        <f>IF(ISBLANK(필터!B96),"",필터!B96)</f>
        <v/>
      </c>
      <c r="C99" s="6" t="str">
        <f>IFERROR(IF($AP99=TRUE,VLOOKUP($B99,데이터베이스!$B:$J,6,0)/데이터베이스!$AE$2*급여업로드양식!$AQ99,VLOOKUP($B99,데이터베이스!$B:$J,6,0)),"")</f>
        <v/>
      </c>
      <c r="D99" s="25"/>
      <c r="E99" s="6" t="str">
        <f>IFERROR(IF($AP99=TRUE,VLOOKUP($B99,데이터베이스!$B:$J,7,0)/데이터베이스!$AE$2*급여업로드양식!$AQ99,VLOOKUP($B99,데이터베이스!$B:$J,7,0)),"")</f>
        <v/>
      </c>
      <c r="F99" s="6" t="str">
        <f>IFERROR(IF($AP99=TRUE,VLOOKUP($B99,데이터베이스!$B:$J,8,0)/데이터베이스!$AE$2*급여업로드양식!$AQ99,VLOOKUP($B99,데이터베이스!$B:$J,8,0)),"")</f>
        <v/>
      </c>
      <c r="G99" s="6" t="str">
        <f>IFERROR(IF($AP99=TRUE,VLOOKUP($B99,데이터베이스!$B:$J,9,0)/데이터베이스!$AE$2*급여업로드양식!$AQ99,VLOOKUP($B99,데이터베이스!$B:$J,9,0)),"")</f>
        <v/>
      </c>
      <c r="H99" s="6" t="str">
        <f>IFERROR(IF($AP99=TRUE,VLOOKUP($B99,데이터베이스!$B:$M,10,0)/데이터베이스!$AE$2*급여업로드양식!$AQ99,VLOOKUP($B99,데이터베이스!$B:$M,10,0)),"")</f>
        <v/>
      </c>
      <c r="I99" s="6" t="str">
        <f>IFERROR(IF($AP99=TRUE,VLOOKUP($B99,데이터베이스!$B:$M,11,0)/데이터베이스!$AE$2*급여업로드양식!$AQ99,VLOOKUP($B99,데이터베이스!$B:$M,11,0)),"")</f>
        <v/>
      </c>
      <c r="J99" s="6" t="str">
        <f>IFERROR(IF($AP99=TRUE,VLOOKUP($B99,데이터베이스!$B:$M,12,0)/데이터베이스!$AE$2*급여업로드양식!$AQ99,VLOOKUP($B99,데이터베이스!$B:$M,12,0)),"")</f>
        <v/>
      </c>
      <c r="K99" s="19"/>
      <c r="L99" s="20"/>
      <c r="M99" s="20"/>
      <c r="N99" s="20"/>
      <c r="O99" s="20"/>
      <c r="P99" s="20"/>
      <c r="Q99" s="20"/>
      <c r="R99" s="20"/>
      <c r="S99" s="21"/>
      <c r="T99" s="10">
        <f t="shared" si="6"/>
        <v>0</v>
      </c>
      <c r="U99" s="6" t="str">
        <f>IFERROR(VLOOKUP($B99,'4대보험'!$A:$V,3,0),"")</f>
        <v/>
      </c>
      <c r="V99" s="6" t="str">
        <f>IFERROR(VLOOKUP($B99,'4대보험'!$A:$V,7,0),"")</f>
        <v/>
      </c>
      <c r="W99" s="6" t="str">
        <f>IFERROR(VLOOKUP($B99,'4대보험'!$A:$V,13,0),"")</f>
        <v/>
      </c>
      <c r="X99" s="6" t="str">
        <f>IFERROR(VLOOKUP($B99,'4대보험'!$A:$V,19,0),"")</f>
        <v/>
      </c>
      <c r="Y99" s="6" t="str">
        <f>IFERROR(VLOOKUP($B99,'4대보험'!$A:$V,5,0)-VLOOKUP($B99,'4대보험'!$A:$V,4,0),"")</f>
        <v/>
      </c>
      <c r="Z99" s="6" t="str">
        <f>IFERROR(VLOOKUP($B99,'4대보험'!$A:$V,8,0),"")</f>
        <v/>
      </c>
      <c r="AA99" s="6" t="str">
        <f>IFERROR(VLOOKUP($B99,'4대보험'!$A:$V,10,0)+VLOOKUP($B99,'4대보험'!$A:$V,11,0),"")</f>
        <v/>
      </c>
      <c r="AB99" s="6" t="str">
        <f>IFERROR(VLOOKUP($B99,'4대보험'!$A:$V,14,0),"")</f>
        <v/>
      </c>
      <c r="AC99" s="6" t="str">
        <f>IFERROR(VLOOKUP($B99,'4대보험'!$A:$V,16,0)+VLOOKUP($B99,'4대보험'!$A:$V,17,0),"")</f>
        <v/>
      </c>
      <c r="AD99" s="6" t="str">
        <f>IFERROR(VLOOKUP($B99,'4대보험'!$A:$V,20,0),"")</f>
        <v/>
      </c>
      <c r="AG99" s="20"/>
      <c r="AH99" s="21"/>
      <c r="AL99" t="str">
        <f>IFERROR(IF(AP99=TRUE,VLOOKUP($B99,데이터베이스!$B:$N,14,0)/데이터베이스!$AE$2*급여업로드양식!AQ99,VLOOKUP($B99,데이터베이스!$B:$N,14,0)),"")</f>
        <v/>
      </c>
      <c r="AM99" s="6">
        <f t="shared" si="7"/>
        <v>0</v>
      </c>
      <c r="AN99" s="6">
        <f t="shared" si="8"/>
        <v>0</v>
      </c>
    </row>
    <row r="100" spans="1:40">
      <c r="A100" s="15" t="str">
        <f>IF(ISBLANK(필터!A97),"",필터!A97)</f>
        <v/>
      </c>
      <c r="B100" s="15" t="str">
        <f>IF(ISBLANK(필터!B97),"",필터!B97)</f>
        <v/>
      </c>
      <c r="C100" s="6" t="str">
        <f>IFERROR(IF($AP100=TRUE,VLOOKUP($B100,데이터베이스!$B:$J,6,0)/데이터베이스!$AE$2*급여업로드양식!$AQ100,VLOOKUP($B100,데이터베이스!$B:$J,6,0)),"")</f>
        <v/>
      </c>
      <c r="D100" s="25"/>
      <c r="E100" s="6" t="str">
        <f>IFERROR(IF($AP100=TRUE,VLOOKUP($B100,데이터베이스!$B:$J,7,0)/데이터베이스!$AE$2*급여업로드양식!$AQ100,VLOOKUP($B100,데이터베이스!$B:$J,7,0)),"")</f>
        <v/>
      </c>
      <c r="F100" s="6" t="str">
        <f>IFERROR(IF($AP100=TRUE,VLOOKUP($B100,데이터베이스!$B:$J,8,0)/데이터베이스!$AE$2*급여업로드양식!$AQ100,VLOOKUP($B100,데이터베이스!$B:$J,8,0)),"")</f>
        <v/>
      </c>
      <c r="G100" s="6" t="str">
        <f>IFERROR(IF($AP100=TRUE,VLOOKUP($B100,데이터베이스!$B:$J,9,0)/데이터베이스!$AE$2*급여업로드양식!$AQ100,VLOOKUP($B100,데이터베이스!$B:$J,9,0)),"")</f>
        <v/>
      </c>
      <c r="H100" s="6" t="str">
        <f>IFERROR(IF($AP100=TRUE,VLOOKUP($B100,데이터베이스!$B:$M,10,0)/데이터베이스!$AE$2*급여업로드양식!$AQ100,VLOOKUP($B100,데이터베이스!$B:$M,10,0)),"")</f>
        <v/>
      </c>
      <c r="I100" s="6" t="str">
        <f>IFERROR(IF($AP100=TRUE,VLOOKUP($B100,데이터베이스!$B:$M,11,0)/데이터베이스!$AE$2*급여업로드양식!$AQ100,VLOOKUP($B100,데이터베이스!$B:$M,11,0)),"")</f>
        <v/>
      </c>
      <c r="J100" s="6" t="str">
        <f>IFERROR(IF($AP100=TRUE,VLOOKUP($B100,데이터베이스!$B:$M,12,0)/데이터베이스!$AE$2*급여업로드양식!$AQ100,VLOOKUP($B100,데이터베이스!$B:$M,12,0)),"")</f>
        <v/>
      </c>
      <c r="K100" s="19"/>
      <c r="L100" s="20"/>
      <c r="M100" s="20"/>
      <c r="N100" s="20"/>
      <c r="O100" s="20"/>
      <c r="P100" s="20"/>
      <c r="Q100" s="20"/>
      <c r="R100" s="20"/>
      <c r="S100" s="21"/>
      <c r="T100" s="10">
        <f t="shared" ref="T100:T114" si="9">SUM(C100:S100)</f>
        <v>0</v>
      </c>
      <c r="U100" s="6" t="str">
        <f>IFERROR(VLOOKUP($B100,'4대보험'!$A:$V,3,0),"")</f>
        <v/>
      </c>
      <c r="V100" s="6" t="str">
        <f>IFERROR(VLOOKUP($B100,'4대보험'!$A:$V,7,0),"")</f>
        <v/>
      </c>
      <c r="W100" s="6" t="str">
        <f>IFERROR(VLOOKUP($B100,'4대보험'!$A:$V,13,0),"")</f>
        <v/>
      </c>
      <c r="X100" s="6" t="str">
        <f>IFERROR(VLOOKUP($B100,'4대보험'!$A:$V,19,0),"")</f>
        <v/>
      </c>
      <c r="Y100" s="6" t="str">
        <f>IFERROR(VLOOKUP($B100,'4대보험'!$A:$V,5,0)-VLOOKUP($B100,'4대보험'!$A:$V,4,0),"")</f>
        <v/>
      </c>
      <c r="Z100" s="6" t="str">
        <f>IFERROR(VLOOKUP($B100,'4대보험'!$A:$V,8,0),"")</f>
        <v/>
      </c>
      <c r="AA100" s="6" t="str">
        <f>IFERROR(VLOOKUP($B100,'4대보험'!$A:$V,10,0)+VLOOKUP($B100,'4대보험'!$A:$V,11,0),"")</f>
        <v/>
      </c>
      <c r="AB100" s="6" t="str">
        <f>IFERROR(VLOOKUP($B100,'4대보험'!$A:$V,14,0),"")</f>
        <v/>
      </c>
      <c r="AC100" s="6" t="str">
        <f>IFERROR(VLOOKUP($B100,'4대보험'!$A:$V,16,0)+VLOOKUP($B100,'4대보험'!$A:$V,17,0),"")</f>
        <v/>
      </c>
      <c r="AD100" s="6" t="str">
        <f>IFERROR(VLOOKUP($B100,'4대보험'!$A:$V,20,0),"")</f>
        <v/>
      </c>
      <c r="AG100" s="20"/>
      <c r="AH100" s="21"/>
      <c r="AL100" t="str">
        <f>IFERROR(IF(AP100=TRUE,VLOOKUP($B100,데이터베이스!$B:$N,14,0)/데이터베이스!$AE$2*급여업로드양식!AQ100,VLOOKUP($B100,데이터베이스!$B:$N,14,0)),"")</f>
        <v/>
      </c>
      <c r="AM100" s="6">
        <f t="shared" ref="AM100:AM114" si="10">SUM(U100:AL100)</f>
        <v>0</v>
      </c>
      <c r="AN100" s="6">
        <f t="shared" ref="AN100:AN114" si="11">T100-AM100</f>
        <v>0</v>
      </c>
    </row>
    <row r="101" spans="1:40">
      <c r="A101" s="15" t="str">
        <f>IF(ISBLANK(필터!A98),"",필터!A98)</f>
        <v/>
      </c>
      <c r="B101" s="15" t="str">
        <f>IF(ISBLANK(필터!B98),"",필터!B98)</f>
        <v/>
      </c>
      <c r="C101" s="6" t="str">
        <f>IFERROR(IF($AP101=TRUE,VLOOKUP($B101,데이터베이스!$B:$J,6,0)/데이터베이스!$AE$2*급여업로드양식!$AQ101,VLOOKUP($B101,데이터베이스!$B:$J,6,0)),"")</f>
        <v/>
      </c>
      <c r="D101" s="25"/>
      <c r="E101" s="6" t="str">
        <f>IFERROR(IF($AP101=TRUE,VLOOKUP($B101,데이터베이스!$B:$J,7,0)/데이터베이스!$AE$2*급여업로드양식!$AQ101,VLOOKUP($B101,데이터베이스!$B:$J,7,0)),"")</f>
        <v/>
      </c>
      <c r="F101" s="6" t="str">
        <f>IFERROR(IF($AP101=TRUE,VLOOKUP($B101,데이터베이스!$B:$J,8,0)/데이터베이스!$AE$2*급여업로드양식!$AQ101,VLOOKUP($B101,데이터베이스!$B:$J,8,0)),"")</f>
        <v/>
      </c>
      <c r="G101" s="6" t="str">
        <f>IFERROR(IF($AP101=TRUE,VLOOKUP($B101,데이터베이스!$B:$J,9,0)/데이터베이스!$AE$2*급여업로드양식!$AQ101,VLOOKUP($B101,데이터베이스!$B:$J,9,0)),"")</f>
        <v/>
      </c>
      <c r="H101" s="6" t="str">
        <f>IFERROR(IF($AP101=TRUE,VLOOKUP($B101,데이터베이스!$B:$M,10,0)/데이터베이스!$AE$2*급여업로드양식!$AQ101,VLOOKUP($B101,데이터베이스!$B:$M,10,0)),"")</f>
        <v/>
      </c>
      <c r="I101" s="6" t="str">
        <f>IFERROR(IF($AP101=TRUE,VLOOKUP($B101,데이터베이스!$B:$M,11,0)/데이터베이스!$AE$2*급여업로드양식!$AQ101,VLOOKUP($B101,데이터베이스!$B:$M,11,0)),"")</f>
        <v/>
      </c>
      <c r="J101" s="6" t="str">
        <f>IFERROR(IF($AP101=TRUE,VLOOKUP($B101,데이터베이스!$B:$M,12,0)/데이터베이스!$AE$2*급여업로드양식!$AQ101,VLOOKUP($B101,데이터베이스!$B:$M,12,0)),"")</f>
        <v/>
      </c>
      <c r="K101" s="19"/>
      <c r="L101" s="20"/>
      <c r="M101" s="20"/>
      <c r="N101" s="20"/>
      <c r="O101" s="20"/>
      <c r="P101" s="20"/>
      <c r="Q101" s="20"/>
      <c r="R101" s="20"/>
      <c r="S101" s="21"/>
      <c r="T101" s="10">
        <f t="shared" si="9"/>
        <v>0</v>
      </c>
      <c r="U101" s="6" t="str">
        <f>IFERROR(VLOOKUP($B101,'4대보험'!$A:$V,3,0),"")</f>
        <v/>
      </c>
      <c r="V101" s="6" t="str">
        <f>IFERROR(VLOOKUP($B101,'4대보험'!$A:$V,7,0),"")</f>
        <v/>
      </c>
      <c r="W101" s="6" t="str">
        <f>IFERROR(VLOOKUP($B101,'4대보험'!$A:$V,13,0),"")</f>
        <v/>
      </c>
      <c r="X101" s="6" t="str">
        <f>IFERROR(VLOOKUP($B101,'4대보험'!$A:$V,19,0),"")</f>
        <v/>
      </c>
      <c r="Y101" s="6" t="str">
        <f>IFERROR(VLOOKUP($B101,'4대보험'!$A:$V,5,0)-VLOOKUP($B101,'4대보험'!$A:$V,4,0),"")</f>
        <v/>
      </c>
      <c r="Z101" s="6" t="str">
        <f>IFERROR(VLOOKUP($B101,'4대보험'!$A:$V,8,0),"")</f>
        <v/>
      </c>
      <c r="AA101" s="6" t="str">
        <f>IFERROR(VLOOKUP($B101,'4대보험'!$A:$V,10,0)+VLOOKUP($B101,'4대보험'!$A:$V,11,0),"")</f>
        <v/>
      </c>
      <c r="AB101" s="6" t="str">
        <f>IFERROR(VLOOKUP($B101,'4대보험'!$A:$V,14,0),"")</f>
        <v/>
      </c>
      <c r="AC101" s="6" t="str">
        <f>IFERROR(VLOOKUP($B101,'4대보험'!$A:$V,16,0)+VLOOKUP($B101,'4대보험'!$A:$V,17,0),"")</f>
        <v/>
      </c>
      <c r="AD101" s="6" t="str">
        <f>IFERROR(VLOOKUP($B101,'4대보험'!$A:$V,20,0),"")</f>
        <v/>
      </c>
      <c r="AG101" s="20"/>
      <c r="AH101" s="21"/>
      <c r="AL101" t="str">
        <f>IFERROR(IF(AP101=TRUE,VLOOKUP($B101,데이터베이스!$B:$N,14,0)/데이터베이스!$AE$2*급여업로드양식!AQ101,VLOOKUP($B101,데이터베이스!$B:$N,14,0)),"")</f>
        <v/>
      </c>
      <c r="AM101" s="6">
        <f t="shared" si="10"/>
        <v>0</v>
      </c>
      <c r="AN101" s="6">
        <f t="shared" si="11"/>
        <v>0</v>
      </c>
    </row>
    <row r="102" spans="1:40">
      <c r="A102" s="15" t="str">
        <f>IF(ISBLANK(필터!A99),"",필터!A99)</f>
        <v/>
      </c>
      <c r="B102" s="15" t="str">
        <f>IF(ISBLANK(필터!B99),"",필터!B99)</f>
        <v/>
      </c>
      <c r="C102" s="6" t="str">
        <f>IFERROR(IF($AP102=TRUE,VLOOKUP($B102,데이터베이스!$B:$J,6,0)/데이터베이스!$AE$2*급여업로드양식!$AQ102,VLOOKUP($B102,데이터베이스!$B:$J,6,0)),"")</f>
        <v/>
      </c>
      <c r="D102" s="25"/>
      <c r="E102" s="6" t="str">
        <f>IFERROR(IF($AP102=TRUE,VLOOKUP($B102,데이터베이스!$B:$J,7,0)/데이터베이스!$AE$2*급여업로드양식!$AQ102,VLOOKUP($B102,데이터베이스!$B:$J,7,0)),"")</f>
        <v/>
      </c>
      <c r="F102" s="6" t="str">
        <f>IFERROR(IF($AP102=TRUE,VLOOKUP($B102,데이터베이스!$B:$J,8,0)/데이터베이스!$AE$2*급여업로드양식!$AQ102,VLOOKUP($B102,데이터베이스!$B:$J,8,0)),"")</f>
        <v/>
      </c>
      <c r="G102" s="6" t="str">
        <f>IFERROR(IF($AP102=TRUE,VLOOKUP($B102,데이터베이스!$B:$J,9,0)/데이터베이스!$AE$2*급여업로드양식!$AQ102,VLOOKUP($B102,데이터베이스!$B:$J,9,0)),"")</f>
        <v/>
      </c>
      <c r="H102" s="6" t="str">
        <f>IFERROR(IF($AP102=TRUE,VLOOKUP($B102,데이터베이스!$B:$M,10,0)/데이터베이스!$AE$2*급여업로드양식!$AQ102,VLOOKUP($B102,데이터베이스!$B:$M,10,0)),"")</f>
        <v/>
      </c>
      <c r="I102" s="6" t="str">
        <f>IFERROR(IF($AP102=TRUE,VLOOKUP($B102,데이터베이스!$B:$M,11,0)/데이터베이스!$AE$2*급여업로드양식!$AQ102,VLOOKUP($B102,데이터베이스!$B:$M,11,0)),"")</f>
        <v/>
      </c>
      <c r="J102" s="6" t="str">
        <f>IFERROR(IF($AP102=TRUE,VLOOKUP($B102,데이터베이스!$B:$M,12,0)/데이터베이스!$AE$2*급여업로드양식!$AQ102,VLOOKUP($B102,데이터베이스!$B:$M,12,0)),"")</f>
        <v/>
      </c>
      <c r="K102" s="19"/>
      <c r="L102" s="20"/>
      <c r="M102" s="20"/>
      <c r="N102" s="20"/>
      <c r="O102" s="20" t="str">
        <f>IFERROR(VLOOKUP(B102,#REF!,3,0),"")</f>
        <v/>
      </c>
      <c r="P102" s="20"/>
      <c r="Q102" s="20"/>
      <c r="R102" s="20"/>
      <c r="S102" s="21"/>
      <c r="T102" s="10">
        <f t="shared" si="9"/>
        <v>0</v>
      </c>
      <c r="U102" s="6" t="str">
        <f>IFERROR(VLOOKUP($B102,'4대보험'!$A:$V,3,0),"")</f>
        <v/>
      </c>
      <c r="V102" s="6" t="str">
        <f>IFERROR(VLOOKUP($B102,'4대보험'!$A:$V,7,0),"")</f>
        <v/>
      </c>
      <c r="W102" s="6" t="str">
        <f>IFERROR(VLOOKUP($B102,'4대보험'!$A:$V,13,0),"")</f>
        <v/>
      </c>
      <c r="X102" s="6" t="str">
        <f>IFERROR(VLOOKUP($B102,'4대보험'!$A:$V,19,0),"")</f>
        <v/>
      </c>
      <c r="Y102" s="6" t="str">
        <f>IFERROR(VLOOKUP($B102,'4대보험'!$A:$V,5,0)-VLOOKUP($B102,'4대보험'!$A:$V,4,0),"")</f>
        <v/>
      </c>
      <c r="Z102" s="6" t="str">
        <f>IFERROR(VLOOKUP($B102,'4대보험'!$A:$V,8,0),"")</f>
        <v/>
      </c>
      <c r="AA102" s="6" t="str">
        <f>IFERROR(VLOOKUP($B102,'4대보험'!$A:$V,10,0)+VLOOKUP($B102,'4대보험'!$A:$V,11,0),"")</f>
        <v/>
      </c>
      <c r="AB102" s="6" t="str">
        <f>IFERROR(VLOOKUP($B102,'4대보험'!$A:$V,14,0),"")</f>
        <v/>
      </c>
      <c r="AC102" s="6" t="str">
        <f>IFERROR(VLOOKUP($B102,'4대보험'!$A:$V,16,0)+VLOOKUP($B102,'4대보험'!$A:$V,17,0),"")</f>
        <v/>
      </c>
      <c r="AD102" s="6" t="str">
        <f>IFERROR(VLOOKUP($B102,'4대보험'!$A:$V,20,0),"")</f>
        <v/>
      </c>
      <c r="AG102" s="20"/>
      <c r="AH102" s="21"/>
      <c r="AL102" t="str">
        <f>IFERROR(IF(AP102=TRUE,VLOOKUP($B102,데이터베이스!$B:$N,14,0)/데이터베이스!$AE$2*급여업로드양식!AQ102,VLOOKUP($B102,데이터베이스!$B:$N,14,0)),"")</f>
        <v/>
      </c>
      <c r="AM102" s="6">
        <f t="shared" si="10"/>
        <v>0</v>
      </c>
      <c r="AN102" s="6">
        <f t="shared" si="11"/>
        <v>0</v>
      </c>
    </row>
    <row r="103" spans="1:40">
      <c r="A103" s="15" t="str">
        <f>IF(ISBLANK(필터!A100),"",필터!A100)</f>
        <v/>
      </c>
      <c r="B103" s="15" t="str">
        <f>IF(ISBLANK(필터!B100),"",필터!B100)</f>
        <v/>
      </c>
      <c r="C103" s="6" t="str">
        <f>IFERROR(IF($AP103=TRUE,VLOOKUP($B103,데이터베이스!$B:$J,6,0)/데이터베이스!$AE$2*급여업로드양식!$AQ103,VLOOKUP($B103,데이터베이스!$B:$J,6,0)),"")</f>
        <v/>
      </c>
      <c r="D103" s="25"/>
      <c r="E103" s="6" t="str">
        <f>IFERROR(IF($AP103=TRUE,VLOOKUP($B103,데이터베이스!$B:$J,7,0)/데이터베이스!$AE$2*급여업로드양식!$AQ103,VLOOKUP($B103,데이터베이스!$B:$J,7,0)),"")</f>
        <v/>
      </c>
      <c r="F103" s="6" t="str">
        <f>IFERROR(IF($AP103=TRUE,VLOOKUP($B103,데이터베이스!$B:$J,8,0)/데이터베이스!$AE$2*급여업로드양식!$AQ103,VLOOKUP($B103,데이터베이스!$B:$J,8,0)),"")</f>
        <v/>
      </c>
      <c r="G103" s="6" t="str">
        <f>IFERROR(IF($AP103=TRUE,VLOOKUP($B103,데이터베이스!$B:$J,9,0)/데이터베이스!$AE$2*급여업로드양식!$AQ103,VLOOKUP($B103,데이터베이스!$B:$J,9,0)),"")</f>
        <v/>
      </c>
      <c r="H103" s="6" t="str">
        <f>IFERROR(IF($AP103=TRUE,VLOOKUP($B103,데이터베이스!$B:$M,10,0)/데이터베이스!$AE$2*급여업로드양식!$AQ103,VLOOKUP($B103,데이터베이스!$B:$M,10,0)),"")</f>
        <v/>
      </c>
      <c r="I103" s="6" t="str">
        <f>IFERROR(IF($AP103=TRUE,VLOOKUP($B103,데이터베이스!$B:$M,11,0)/데이터베이스!$AE$2*급여업로드양식!$AQ103,VLOOKUP($B103,데이터베이스!$B:$M,11,0)),"")</f>
        <v/>
      </c>
      <c r="J103" s="6" t="str">
        <f>IFERROR(IF($AP103=TRUE,VLOOKUP($B103,데이터베이스!$B:$M,12,0)/데이터베이스!$AE$2*급여업로드양식!$AQ103,VLOOKUP($B103,데이터베이스!$B:$M,12,0)),"")</f>
        <v/>
      </c>
      <c r="K103" s="19"/>
      <c r="L103" s="20"/>
      <c r="M103" s="20"/>
      <c r="N103" s="20"/>
      <c r="O103" s="20" t="str">
        <f>IFERROR(VLOOKUP(B103,#REF!,3,0),"")</f>
        <v/>
      </c>
      <c r="P103" s="20"/>
      <c r="Q103" s="20"/>
      <c r="R103" s="20"/>
      <c r="S103" s="21"/>
      <c r="T103" s="10">
        <f t="shared" si="9"/>
        <v>0</v>
      </c>
      <c r="U103" s="6" t="str">
        <f>IFERROR(VLOOKUP($B103,'4대보험'!$A:$V,3,0),"")</f>
        <v/>
      </c>
      <c r="V103" s="6" t="str">
        <f>IFERROR(VLOOKUP($B103,'4대보험'!$A:$V,7,0),"")</f>
        <v/>
      </c>
      <c r="W103" s="6" t="str">
        <f>IFERROR(VLOOKUP($B103,'4대보험'!$A:$V,13,0),"")</f>
        <v/>
      </c>
      <c r="X103" s="6" t="str">
        <f>IFERROR(VLOOKUP($B103,'4대보험'!$A:$V,19,0),"")</f>
        <v/>
      </c>
      <c r="Y103" s="6" t="str">
        <f>IFERROR(VLOOKUP($B103,'4대보험'!$A:$V,5,0)-VLOOKUP($B103,'4대보험'!$A:$V,4,0),"")</f>
        <v/>
      </c>
      <c r="Z103" s="6" t="str">
        <f>IFERROR(VLOOKUP($B103,'4대보험'!$A:$V,8,0),"")</f>
        <v/>
      </c>
      <c r="AA103" s="6" t="str">
        <f>IFERROR(VLOOKUP($B103,'4대보험'!$A:$V,10,0)+VLOOKUP($B103,'4대보험'!$A:$V,11,0),"")</f>
        <v/>
      </c>
      <c r="AB103" s="6" t="str">
        <f>IFERROR(VLOOKUP($B103,'4대보험'!$A:$V,14,0),"")</f>
        <v/>
      </c>
      <c r="AC103" s="6" t="str">
        <f>IFERROR(VLOOKUP($B103,'4대보험'!$A:$V,16,0)+VLOOKUP($B103,'4대보험'!$A:$V,17,0),"")</f>
        <v/>
      </c>
      <c r="AD103" s="6" t="str">
        <f>IFERROR(VLOOKUP($B103,'4대보험'!$A:$V,20,0),"")</f>
        <v/>
      </c>
      <c r="AG103" s="20"/>
      <c r="AH103" s="21"/>
      <c r="AL103" t="str">
        <f>IFERROR(IF(AP103=TRUE,VLOOKUP($B103,데이터베이스!$B:$N,14,0)/데이터베이스!$AE$2*급여업로드양식!AQ103,VLOOKUP($B103,데이터베이스!$B:$N,14,0)),"")</f>
        <v/>
      </c>
      <c r="AM103" s="6">
        <f t="shared" si="10"/>
        <v>0</v>
      </c>
      <c r="AN103" s="6">
        <f t="shared" si="11"/>
        <v>0</v>
      </c>
    </row>
    <row r="104" spans="1:40">
      <c r="A104" s="15" t="str">
        <f>IF(ISBLANK(필터!A101),"",필터!A101)</f>
        <v/>
      </c>
      <c r="B104" s="15" t="str">
        <f>IF(ISBLANK(필터!B101),"",필터!B101)</f>
        <v/>
      </c>
      <c r="C104" s="6" t="str">
        <f>IFERROR(IF($AP104=TRUE,VLOOKUP($B104,데이터베이스!$B:$J,6,0)/데이터베이스!$AE$2*급여업로드양식!$AQ104,VLOOKUP($B104,데이터베이스!$B:$J,6,0)),"")</f>
        <v/>
      </c>
      <c r="D104" s="25"/>
      <c r="E104" s="6" t="str">
        <f>IFERROR(IF($AP104=TRUE,VLOOKUP($B104,데이터베이스!$B:$J,7,0)/데이터베이스!$AE$2*급여업로드양식!$AQ104,VLOOKUP($B104,데이터베이스!$B:$J,7,0)),"")</f>
        <v/>
      </c>
      <c r="F104" s="6" t="str">
        <f>IFERROR(IF($AP104=TRUE,VLOOKUP($B104,데이터베이스!$B:$J,8,0)/데이터베이스!$AE$2*급여업로드양식!$AQ104,VLOOKUP($B104,데이터베이스!$B:$J,8,0)),"")</f>
        <v/>
      </c>
      <c r="G104" s="6" t="str">
        <f>IFERROR(IF($AP104=TRUE,VLOOKUP($B104,데이터베이스!$B:$J,9,0)/데이터베이스!$AE$2*급여업로드양식!$AQ104,VLOOKUP($B104,데이터베이스!$B:$J,9,0)),"")</f>
        <v/>
      </c>
      <c r="H104" s="6" t="str">
        <f>IFERROR(IF($AP104=TRUE,VLOOKUP($B104,데이터베이스!$B:$M,10,0)/데이터베이스!$AE$2*급여업로드양식!$AQ104,VLOOKUP($B104,데이터베이스!$B:$M,10,0)),"")</f>
        <v/>
      </c>
      <c r="I104" s="6" t="str">
        <f>IFERROR(IF($AP104=TRUE,VLOOKUP($B104,데이터베이스!$B:$M,11,0)/데이터베이스!$AE$2*급여업로드양식!$AQ104,VLOOKUP($B104,데이터베이스!$B:$M,11,0)),"")</f>
        <v/>
      </c>
      <c r="J104" s="6" t="str">
        <f>IFERROR(IF($AP104=TRUE,VLOOKUP($B104,데이터베이스!$B:$M,12,0)/데이터베이스!$AE$2*급여업로드양식!$AQ104,VLOOKUP($B104,데이터베이스!$B:$M,12,0)),"")</f>
        <v/>
      </c>
      <c r="K104" s="19"/>
      <c r="L104" s="20"/>
      <c r="M104" s="20"/>
      <c r="N104" s="20"/>
      <c r="O104" s="20" t="str">
        <f>IFERROR(VLOOKUP(B104,#REF!,3,0),"")</f>
        <v/>
      </c>
      <c r="P104" s="20"/>
      <c r="Q104" s="20"/>
      <c r="R104" s="20"/>
      <c r="S104" s="21"/>
      <c r="T104" s="10">
        <f t="shared" si="9"/>
        <v>0</v>
      </c>
      <c r="U104" s="6" t="str">
        <f>IFERROR(VLOOKUP($B104,'4대보험'!$A:$V,3,0),"")</f>
        <v/>
      </c>
      <c r="V104" s="6" t="str">
        <f>IFERROR(VLOOKUP($B104,'4대보험'!$A:$V,7,0),"")</f>
        <v/>
      </c>
      <c r="W104" s="6" t="str">
        <f>IFERROR(VLOOKUP($B104,'4대보험'!$A:$V,13,0),"")</f>
        <v/>
      </c>
      <c r="X104" s="6" t="str">
        <f>IFERROR(VLOOKUP($B104,'4대보험'!$A:$V,19,0),"")</f>
        <v/>
      </c>
      <c r="Y104" s="6" t="str">
        <f>IFERROR(VLOOKUP($B104,'4대보험'!$A:$V,5,0)-VLOOKUP($B104,'4대보험'!$A:$V,4,0),"")</f>
        <v/>
      </c>
      <c r="Z104" s="6" t="str">
        <f>IFERROR(VLOOKUP($B104,'4대보험'!$A:$V,8,0),"")</f>
        <v/>
      </c>
      <c r="AA104" s="6" t="str">
        <f>IFERROR(VLOOKUP($B104,'4대보험'!$A:$V,10,0)+VLOOKUP($B104,'4대보험'!$A:$V,11,0),"")</f>
        <v/>
      </c>
      <c r="AB104" s="6" t="str">
        <f>IFERROR(VLOOKUP($B104,'4대보험'!$A:$V,14,0),"")</f>
        <v/>
      </c>
      <c r="AC104" s="6" t="str">
        <f>IFERROR(VLOOKUP($B104,'4대보험'!$A:$V,16,0)+VLOOKUP($B104,'4대보험'!$A:$V,17,0),"")</f>
        <v/>
      </c>
      <c r="AD104" s="6" t="str">
        <f>IFERROR(VLOOKUP($B104,'4대보험'!$A:$V,20,0),"")</f>
        <v/>
      </c>
      <c r="AG104" s="20"/>
      <c r="AH104" s="21"/>
      <c r="AL104" t="str">
        <f>IFERROR(IF(AP104=TRUE,VLOOKUP($B104,데이터베이스!$B:$N,14,0)/데이터베이스!$AE$2*급여업로드양식!AQ104,VLOOKUP($B104,데이터베이스!$B:$N,14,0)),"")</f>
        <v/>
      </c>
      <c r="AM104" s="6">
        <f t="shared" si="10"/>
        <v>0</v>
      </c>
      <c r="AN104" s="6">
        <f t="shared" si="11"/>
        <v>0</v>
      </c>
    </row>
    <row r="105" spans="1:40">
      <c r="A105" s="15" t="str">
        <f>IF(ISBLANK(필터!A102),"",필터!A102)</f>
        <v/>
      </c>
      <c r="B105" s="15" t="str">
        <f>IF(ISBLANK(필터!B102),"",필터!B102)</f>
        <v/>
      </c>
      <c r="C105" s="6" t="str">
        <f>IFERROR(IF($AP105=TRUE,VLOOKUP($B105,데이터베이스!$B:$J,6,0)/데이터베이스!$AE$2*급여업로드양식!$AQ105,VLOOKUP($B105,데이터베이스!$B:$J,6,0)),"")</f>
        <v/>
      </c>
      <c r="D105" s="25"/>
      <c r="E105" s="6" t="str">
        <f>IFERROR(IF($AP105=TRUE,VLOOKUP($B105,데이터베이스!$B:$J,7,0)/데이터베이스!$AE$2*급여업로드양식!$AQ105,VLOOKUP($B105,데이터베이스!$B:$J,7,0)),"")</f>
        <v/>
      </c>
      <c r="F105" s="6" t="str">
        <f>IFERROR(IF($AP105=TRUE,VLOOKUP($B105,데이터베이스!$B:$J,8,0)/데이터베이스!$AE$2*급여업로드양식!$AQ105,VLOOKUP($B105,데이터베이스!$B:$J,8,0)),"")</f>
        <v/>
      </c>
      <c r="G105" s="6" t="str">
        <f>IFERROR(IF($AP105=TRUE,VLOOKUP($B105,데이터베이스!$B:$J,9,0)/데이터베이스!$AE$2*급여업로드양식!$AQ105,VLOOKUP($B105,데이터베이스!$B:$J,9,0)),"")</f>
        <v/>
      </c>
      <c r="H105" s="6" t="str">
        <f>IFERROR(IF($AP105=TRUE,VLOOKUP($B105,데이터베이스!$B:$M,10,0)/데이터베이스!$AE$2*급여업로드양식!$AQ105,VLOOKUP($B105,데이터베이스!$B:$M,10,0)),"")</f>
        <v/>
      </c>
      <c r="I105" s="6" t="str">
        <f>IFERROR(IF($AP105=TRUE,VLOOKUP($B105,데이터베이스!$B:$M,11,0)/데이터베이스!$AE$2*급여업로드양식!$AQ105,VLOOKUP($B105,데이터베이스!$B:$M,11,0)),"")</f>
        <v/>
      </c>
      <c r="J105" s="6" t="str">
        <f>IFERROR(IF($AP105=TRUE,VLOOKUP($B105,데이터베이스!$B:$M,12,0)/데이터베이스!$AE$2*급여업로드양식!$AQ105,VLOOKUP($B105,데이터베이스!$B:$M,12,0)),"")</f>
        <v/>
      </c>
      <c r="K105" s="19"/>
      <c r="L105" s="20"/>
      <c r="M105" s="20"/>
      <c r="N105" s="20"/>
      <c r="O105" s="20" t="str">
        <f>IFERROR(VLOOKUP(B105,#REF!,3,0),"")</f>
        <v/>
      </c>
      <c r="P105" s="20"/>
      <c r="Q105" s="20"/>
      <c r="R105" s="20"/>
      <c r="S105" s="21"/>
      <c r="T105" s="10">
        <f t="shared" si="9"/>
        <v>0</v>
      </c>
      <c r="U105" s="6" t="str">
        <f>IFERROR(VLOOKUP($B105,'4대보험'!$A:$V,3,0),"")</f>
        <v/>
      </c>
      <c r="V105" s="6" t="str">
        <f>IFERROR(VLOOKUP($B105,'4대보험'!$A:$V,7,0),"")</f>
        <v/>
      </c>
      <c r="W105" s="6" t="str">
        <f>IFERROR(VLOOKUP($B105,'4대보험'!$A:$V,13,0),"")</f>
        <v/>
      </c>
      <c r="X105" s="6" t="str">
        <f>IFERROR(VLOOKUP($B105,'4대보험'!$A:$V,19,0),"")</f>
        <v/>
      </c>
      <c r="Y105" s="6" t="str">
        <f>IFERROR(VLOOKUP($B105,'4대보험'!$A:$V,5,0)-VLOOKUP($B105,'4대보험'!$A:$V,4,0),"")</f>
        <v/>
      </c>
      <c r="Z105" s="6" t="str">
        <f>IFERROR(VLOOKUP($B105,'4대보험'!$A:$V,8,0),"")</f>
        <v/>
      </c>
      <c r="AA105" s="6" t="str">
        <f>IFERROR(VLOOKUP($B105,'4대보험'!$A:$V,10,0)+VLOOKUP($B105,'4대보험'!$A:$V,11,0),"")</f>
        <v/>
      </c>
      <c r="AB105" s="6" t="str">
        <f>IFERROR(VLOOKUP($B105,'4대보험'!$A:$V,14,0),"")</f>
        <v/>
      </c>
      <c r="AC105" s="6" t="str">
        <f>IFERROR(VLOOKUP($B105,'4대보험'!$A:$V,16,0)+VLOOKUP($B105,'4대보험'!$A:$V,17,0),"")</f>
        <v/>
      </c>
      <c r="AD105" s="6" t="str">
        <f>IFERROR(VLOOKUP($B105,'4대보험'!$A:$V,20,0),"")</f>
        <v/>
      </c>
      <c r="AG105" s="20"/>
      <c r="AH105" s="21"/>
      <c r="AL105" t="str">
        <f>IFERROR(IF(AP105=TRUE,VLOOKUP($B105,데이터베이스!$B:$N,14,0)/데이터베이스!$AE$2*급여업로드양식!AQ105,VLOOKUP($B105,데이터베이스!$B:$N,14,0)),"")</f>
        <v/>
      </c>
      <c r="AM105" s="6">
        <f t="shared" si="10"/>
        <v>0</v>
      </c>
      <c r="AN105" s="6">
        <f t="shared" si="11"/>
        <v>0</v>
      </c>
    </row>
    <row r="106" spans="1:40">
      <c r="A106" s="15" t="str">
        <f>IF(ISBLANK(필터!A103),"",필터!A103)</f>
        <v/>
      </c>
      <c r="B106" s="15" t="str">
        <f>IF(ISBLANK(필터!B103),"",필터!B103)</f>
        <v/>
      </c>
      <c r="C106" s="6" t="str">
        <f>IFERROR(IF($AP106=TRUE,VLOOKUP($B106,데이터베이스!$B:$J,6,0)/데이터베이스!$AE$2*급여업로드양식!$AQ106,VLOOKUP($B106,데이터베이스!$B:$J,6,0)),"")</f>
        <v/>
      </c>
      <c r="D106" s="25"/>
      <c r="E106" s="6" t="str">
        <f>IFERROR(IF($AP106=TRUE,VLOOKUP($B106,데이터베이스!$B:$J,7,0)/데이터베이스!$AE$2*급여업로드양식!$AQ106,VLOOKUP($B106,데이터베이스!$B:$J,7,0)),"")</f>
        <v/>
      </c>
      <c r="F106" s="6" t="str">
        <f>IFERROR(IF($AP106=TRUE,VLOOKUP($B106,데이터베이스!$B:$J,8,0)/데이터베이스!$AE$2*급여업로드양식!$AQ106,VLOOKUP($B106,데이터베이스!$B:$J,8,0)),"")</f>
        <v/>
      </c>
      <c r="G106" s="6" t="str">
        <f>IFERROR(IF($AP106=TRUE,VLOOKUP($B106,데이터베이스!$B:$J,9,0)/데이터베이스!$AE$2*급여업로드양식!$AQ106,VLOOKUP($B106,데이터베이스!$B:$J,9,0)),"")</f>
        <v/>
      </c>
      <c r="H106" s="6" t="str">
        <f>IFERROR(IF($AP106=TRUE,VLOOKUP($B106,데이터베이스!$B:$M,10,0)/데이터베이스!$AE$2*급여업로드양식!$AQ106,VLOOKUP($B106,데이터베이스!$B:$M,10,0)),"")</f>
        <v/>
      </c>
      <c r="I106" s="6" t="str">
        <f>IFERROR(IF($AP106=TRUE,VLOOKUP($B106,데이터베이스!$B:$M,11,0)/데이터베이스!$AE$2*급여업로드양식!$AQ106,VLOOKUP($B106,데이터베이스!$B:$M,11,0)),"")</f>
        <v/>
      </c>
      <c r="J106" s="6" t="str">
        <f>IFERROR(IF($AP106=TRUE,VLOOKUP($B106,데이터베이스!$B:$M,12,0)/데이터베이스!$AE$2*급여업로드양식!$AQ106,VLOOKUP($B106,데이터베이스!$B:$M,12,0)),"")</f>
        <v/>
      </c>
      <c r="K106" s="19"/>
      <c r="L106" s="20"/>
      <c r="M106" s="20"/>
      <c r="N106" s="20"/>
      <c r="O106" s="20" t="str">
        <f>IFERROR(VLOOKUP(B106,#REF!,3,0),"")</f>
        <v/>
      </c>
      <c r="P106" s="20"/>
      <c r="Q106" s="20"/>
      <c r="R106" s="20"/>
      <c r="S106" s="21"/>
      <c r="T106" s="10">
        <f t="shared" si="9"/>
        <v>0</v>
      </c>
      <c r="U106" s="6" t="str">
        <f>IFERROR(VLOOKUP($B106,'4대보험'!$A:$V,3,0),"")</f>
        <v/>
      </c>
      <c r="V106" s="6" t="str">
        <f>IFERROR(VLOOKUP($B106,'4대보험'!$A:$V,7,0),"")</f>
        <v/>
      </c>
      <c r="W106" s="6" t="str">
        <f>IFERROR(VLOOKUP($B106,'4대보험'!$A:$V,13,0),"")</f>
        <v/>
      </c>
      <c r="X106" s="6" t="str">
        <f>IFERROR(VLOOKUP($B106,'4대보험'!$A:$V,19,0),"")</f>
        <v/>
      </c>
      <c r="Y106" s="6" t="str">
        <f>IFERROR(VLOOKUP($B106,'4대보험'!$A:$V,5,0)-VLOOKUP($B106,'4대보험'!$A:$V,4,0),"")</f>
        <v/>
      </c>
      <c r="Z106" s="6" t="str">
        <f>IFERROR(VLOOKUP($B106,'4대보험'!$A:$V,8,0),"")</f>
        <v/>
      </c>
      <c r="AA106" s="6" t="str">
        <f>IFERROR(VLOOKUP($B106,'4대보험'!$A:$V,10,0)+VLOOKUP($B106,'4대보험'!$A:$V,11,0),"")</f>
        <v/>
      </c>
      <c r="AB106" s="6" t="str">
        <f>IFERROR(VLOOKUP($B106,'4대보험'!$A:$V,14,0),"")</f>
        <v/>
      </c>
      <c r="AC106" s="6" t="str">
        <f>IFERROR(VLOOKUP($B106,'4대보험'!$A:$V,16,0)+VLOOKUP($B106,'4대보험'!$A:$V,17,0),"")</f>
        <v/>
      </c>
      <c r="AD106" s="6" t="str">
        <f>IFERROR(VLOOKUP($B106,'4대보험'!$A:$V,20,0),"")</f>
        <v/>
      </c>
      <c r="AG106" s="20"/>
      <c r="AH106" s="21"/>
      <c r="AL106" t="str">
        <f>IFERROR(IF(AP106=TRUE,VLOOKUP($B106,데이터베이스!$B:$N,14,0)/데이터베이스!$AE$2*급여업로드양식!AQ106,VLOOKUP($B106,데이터베이스!$B:$N,14,0)),"")</f>
        <v/>
      </c>
      <c r="AM106" s="6">
        <f t="shared" si="10"/>
        <v>0</v>
      </c>
      <c r="AN106" s="6">
        <f t="shared" si="11"/>
        <v>0</v>
      </c>
    </row>
    <row r="107" spans="1:40">
      <c r="A107" s="15" t="str">
        <f>IF(ISBLANK(필터!A104),"",필터!A104)</f>
        <v/>
      </c>
      <c r="B107" s="15" t="str">
        <f>IF(ISBLANK(필터!B104),"",필터!B104)</f>
        <v/>
      </c>
      <c r="C107" s="6" t="str">
        <f>IFERROR(IF($AP107=TRUE,VLOOKUP($B107,데이터베이스!$B:$J,6,0)/데이터베이스!$AE$2*급여업로드양식!$AQ107,VLOOKUP($B107,데이터베이스!$B:$J,6,0)),"")</f>
        <v/>
      </c>
      <c r="D107" s="25"/>
      <c r="E107" s="6" t="str">
        <f>IFERROR(IF($AP107=TRUE,VLOOKUP($B107,데이터베이스!$B:$J,7,0)/데이터베이스!$AE$2*급여업로드양식!$AQ107,VLOOKUP($B107,데이터베이스!$B:$J,7,0)),"")</f>
        <v/>
      </c>
      <c r="F107" s="6" t="str">
        <f>IFERROR(IF($AP107=TRUE,VLOOKUP($B107,데이터베이스!$B:$J,8,0)/데이터베이스!$AE$2*급여업로드양식!$AQ107,VLOOKUP($B107,데이터베이스!$B:$J,8,0)),"")</f>
        <v/>
      </c>
      <c r="G107" s="6" t="str">
        <f>IFERROR(IF($AP107=TRUE,VLOOKUP($B107,데이터베이스!$B:$J,9,0)/데이터베이스!$AE$2*급여업로드양식!$AQ107,VLOOKUP($B107,데이터베이스!$B:$J,9,0)),"")</f>
        <v/>
      </c>
      <c r="H107" s="6" t="str">
        <f>IFERROR(IF($AP107=TRUE,VLOOKUP($B107,데이터베이스!$B:$M,10,0)/데이터베이스!$AE$2*급여업로드양식!$AQ107,VLOOKUP($B107,데이터베이스!$B:$M,10,0)),"")</f>
        <v/>
      </c>
      <c r="I107" s="6" t="str">
        <f>IFERROR(IF($AP107=TRUE,VLOOKUP($B107,데이터베이스!$B:$M,11,0)/데이터베이스!$AE$2*급여업로드양식!$AQ107,VLOOKUP($B107,데이터베이스!$B:$M,11,0)),"")</f>
        <v/>
      </c>
      <c r="J107" s="6" t="str">
        <f>IFERROR(IF($AP107=TRUE,VLOOKUP($B107,데이터베이스!$B:$M,12,0)/데이터베이스!$AE$2*급여업로드양식!$AQ107,VLOOKUP($B107,데이터베이스!$B:$M,12,0)),"")</f>
        <v/>
      </c>
      <c r="K107" s="19"/>
      <c r="L107" s="20"/>
      <c r="M107" s="20"/>
      <c r="N107" s="20"/>
      <c r="O107" s="20" t="str">
        <f>IFERROR(VLOOKUP(B107,#REF!,3,0),"")</f>
        <v/>
      </c>
      <c r="P107" s="20"/>
      <c r="Q107" s="20"/>
      <c r="R107" s="20"/>
      <c r="S107" s="21"/>
      <c r="T107" s="10">
        <f t="shared" si="9"/>
        <v>0</v>
      </c>
      <c r="U107" s="6" t="str">
        <f>IFERROR(VLOOKUP($B107,'4대보험'!$A:$V,3,0),"")</f>
        <v/>
      </c>
      <c r="V107" s="6" t="str">
        <f>IFERROR(VLOOKUP($B107,'4대보험'!$A:$V,7,0),"")</f>
        <v/>
      </c>
      <c r="W107" s="6" t="str">
        <f>IFERROR(VLOOKUP($B107,'4대보험'!$A:$V,13,0),"")</f>
        <v/>
      </c>
      <c r="X107" s="6" t="str">
        <f>IFERROR(VLOOKUP($B107,'4대보험'!$A:$V,19,0),"")</f>
        <v/>
      </c>
      <c r="Y107" s="6" t="str">
        <f>IFERROR(VLOOKUP($B107,'4대보험'!$A:$V,5,0)-VLOOKUP($B107,'4대보험'!$A:$V,4,0),"")</f>
        <v/>
      </c>
      <c r="Z107" s="6" t="str">
        <f>IFERROR(VLOOKUP($B107,'4대보험'!$A:$V,8,0),"")</f>
        <v/>
      </c>
      <c r="AA107" s="6" t="str">
        <f>IFERROR(VLOOKUP($B107,'4대보험'!$A:$V,10,0)+VLOOKUP($B107,'4대보험'!$A:$V,11,0),"")</f>
        <v/>
      </c>
      <c r="AB107" s="6" t="str">
        <f>IFERROR(VLOOKUP($B107,'4대보험'!$A:$V,14,0),"")</f>
        <v/>
      </c>
      <c r="AC107" s="6" t="str">
        <f>IFERROR(VLOOKUP($B107,'4대보험'!$A:$V,16,0)+VLOOKUP($B107,'4대보험'!$A:$V,17,0),"")</f>
        <v/>
      </c>
      <c r="AD107" s="6" t="str">
        <f>IFERROR(VLOOKUP($B107,'4대보험'!$A:$V,20,0),"")</f>
        <v/>
      </c>
      <c r="AG107" s="20"/>
      <c r="AH107" s="21"/>
      <c r="AL107" t="str">
        <f>IFERROR(IF(AP107=TRUE,VLOOKUP($B107,데이터베이스!$B:$N,14,0)/데이터베이스!$AE$2*급여업로드양식!AQ107,VLOOKUP($B107,데이터베이스!$B:$N,14,0)),"")</f>
        <v/>
      </c>
      <c r="AM107" s="6">
        <f t="shared" si="10"/>
        <v>0</v>
      </c>
      <c r="AN107" s="6">
        <f t="shared" si="11"/>
        <v>0</v>
      </c>
    </row>
    <row r="108" spans="1:40">
      <c r="A108" s="15" t="str">
        <f>IF(ISBLANK(필터!A105),"",필터!A105)</f>
        <v/>
      </c>
      <c r="B108" s="15" t="str">
        <f>IF(ISBLANK(필터!B105),"",필터!B105)</f>
        <v/>
      </c>
      <c r="C108" s="6" t="str">
        <f>IFERROR(IF($AP108=TRUE,VLOOKUP($B108,데이터베이스!$B:$J,6,0)/데이터베이스!$AE$2*급여업로드양식!$AQ108,VLOOKUP($B108,데이터베이스!$B:$J,6,0)),"")</f>
        <v/>
      </c>
      <c r="D108" s="25"/>
      <c r="E108" s="6" t="str">
        <f>IFERROR(IF($AP108=TRUE,VLOOKUP($B108,데이터베이스!$B:$J,7,0)/데이터베이스!$AE$2*급여업로드양식!$AQ108,VLOOKUP($B108,데이터베이스!$B:$J,7,0)),"")</f>
        <v/>
      </c>
      <c r="F108" s="6" t="str">
        <f>IFERROR(IF($AP108=TRUE,VLOOKUP($B108,데이터베이스!$B:$J,8,0)/데이터베이스!$AE$2*급여업로드양식!$AQ108,VLOOKUP($B108,데이터베이스!$B:$J,8,0)),"")</f>
        <v/>
      </c>
      <c r="G108" s="6" t="str">
        <f>IFERROR(IF($AP108=TRUE,VLOOKUP($B108,데이터베이스!$B:$J,9,0)/데이터베이스!$AE$2*급여업로드양식!$AQ108,VLOOKUP($B108,데이터베이스!$B:$J,9,0)),"")</f>
        <v/>
      </c>
      <c r="H108" s="6" t="str">
        <f>IFERROR(IF($AP108=TRUE,VLOOKUP($B108,데이터베이스!$B:$M,10,0)/데이터베이스!$AE$2*급여업로드양식!$AQ108,VLOOKUP($B108,데이터베이스!$B:$M,10,0)),"")</f>
        <v/>
      </c>
      <c r="I108" s="6" t="str">
        <f>IFERROR(IF($AP108=TRUE,VLOOKUP($B108,데이터베이스!$B:$M,11,0)/데이터베이스!$AE$2*급여업로드양식!$AQ108,VLOOKUP($B108,데이터베이스!$B:$M,11,0)),"")</f>
        <v/>
      </c>
      <c r="J108" s="6" t="str">
        <f>IFERROR(IF($AP108=TRUE,VLOOKUP($B108,데이터베이스!$B:$M,12,0)/데이터베이스!$AE$2*급여업로드양식!$AQ108,VLOOKUP($B108,데이터베이스!$B:$M,12,0)),"")</f>
        <v/>
      </c>
      <c r="K108" s="19"/>
      <c r="L108" s="20"/>
      <c r="M108" s="20"/>
      <c r="N108" s="20"/>
      <c r="O108" s="20" t="str">
        <f>IFERROR(VLOOKUP(B108,#REF!,3,0),"")</f>
        <v/>
      </c>
      <c r="P108" s="20"/>
      <c r="Q108" s="20"/>
      <c r="R108" s="20"/>
      <c r="S108" s="21"/>
      <c r="T108" s="10">
        <f t="shared" si="9"/>
        <v>0</v>
      </c>
      <c r="U108" s="6" t="str">
        <f>IFERROR(VLOOKUP($B108,'4대보험'!$A:$V,3,0),"")</f>
        <v/>
      </c>
      <c r="V108" s="6" t="str">
        <f>IFERROR(VLOOKUP($B108,'4대보험'!$A:$V,7,0),"")</f>
        <v/>
      </c>
      <c r="W108" s="6" t="str">
        <f>IFERROR(VLOOKUP($B108,'4대보험'!$A:$V,13,0),"")</f>
        <v/>
      </c>
      <c r="X108" s="6" t="str">
        <f>IFERROR(VLOOKUP($B108,'4대보험'!$A:$V,19,0),"")</f>
        <v/>
      </c>
      <c r="Y108" s="6" t="str">
        <f>IFERROR(VLOOKUP($B108,'4대보험'!$A:$V,5,0)-VLOOKUP($B108,'4대보험'!$A:$V,4,0),"")</f>
        <v/>
      </c>
      <c r="Z108" s="6" t="str">
        <f>IFERROR(VLOOKUP($B108,'4대보험'!$A:$V,8,0),"")</f>
        <v/>
      </c>
      <c r="AA108" s="6" t="str">
        <f>IFERROR(VLOOKUP($B108,'4대보험'!$A:$V,10,0)+VLOOKUP($B108,'4대보험'!$A:$V,11,0),"")</f>
        <v/>
      </c>
      <c r="AB108" s="6" t="str">
        <f>IFERROR(VLOOKUP($B108,'4대보험'!$A:$V,14,0),"")</f>
        <v/>
      </c>
      <c r="AC108" s="6" t="str">
        <f>IFERROR(VLOOKUP($B108,'4대보험'!$A:$V,16,0)+VLOOKUP($B108,'4대보험'!$A:$V,17,0),"")</f>
        <v/>
      </c>
      <c r="AD108" s="6" t="str">
        <f>IFERROR(VLOOKUP($B108,'4대보험'!$A:$V,20,0),"")</f>
        <v/>
      </c>
      <c r="AG108" s="20"/>
      <c r="AH108" s="21"/>
      <c r="AL108" t="str">
        <f>IFERROR(IF(AP108=TRUE,VLOOKUP($B108,데이터베이스!$B:$N,14,0)/데이터베이스!$AE$2*급여업로드양식!AQ108,VLOOKUP($B108,데이터베이스!$B:$N,14,0)),"")</f>
        <v/>
      </c>
      <c r="AM108" s="6">
        <f t="shared" si="10"/>
        <v>0</v>
      </c>
      <c r="AN108" s="6">
        <f t="shared" si="11"/>
        <v>0</v>
      </c>
    </row>
    <row r="109" spans="1:40">
      <c r="A109" s="15" t="str">
        <f>IF(ISBLANK(필터!A106),"",필터!A106)</f>
        <v/>
      </c>
      <c r="B109" s="15" t="str">
        <f>IF(ISBLANK(필터!B106),"",필터!B106)</f>
        <v/>
      </c>
      <c r="C109" s="6" t="str">
        <f>IFERROR(IF($AP109=TRUE,VLOOKUP($B109,데이터베이스!$B:$J,6,0)/데이터베이스!$AE$2*급여업로드양식!$AQ109,VLOOKUP($B109,데이터베이스!$B:$J,6,0)),"")</f>
        <v/>
      </c>
      <c r="D109" s="25"/>
      <c r="E109" s="6" t="str">
        <f>IFERROR(IF($AP109=TRUE,VLOOKUP($B109,데이터베이스!$B:$J,7,0)/데이터베이스!$AE$2*급여업로드양식!$AQ109,VLOOKUP($B109,데이터베이스!$B:$J,7,0)),"")</f>
        <v/>
      </c>
      <c r="F109" s="6" t="str">
        <f>IFERROR(IF($AP109=TRUE,VLOOKUP($B109,데이터베이스!$B:$J,8,0)/데이터베이스!$AE$2*급여업로드양식!$AQ109,VLOOKUP($B109,데이터베이스!$B:$J,8,0)),"")</f>
        <v/>
      </c>
      <c r="G109" s="6" t="str">
        <f>IFERROR(IF($AP109=TRUE,VLOOKUP($B109,데이터베이스!$B:$J,9,0)/데이터베이스!$AE$2*급여업로드양식!$AQ109,VLOOKUP($B109,데이터베이스!$B:$J,9,0)),"")</f>
        <v/>
      </c>
      <c r="H109" s="6" t="str">
        <f>IFERROR(IF($AP109=TRUE,VLOOKUP($B109,데이터베이스!$B:$M,10,0)/데이터베이스!$AE$2*급여업로드양식!$AQ109,VLOOKUP($B109,데이터베이스!$B:$M,10,0)),"")</f>
        <v/>
      </c>
      <c r="I109" s="6" t="str">
        <f>IFERROR(IF($AP109=TRUE,VLOOKUP($B109,데이터베이스!$B:$M,11,0)/데이터베이스!$AE$2*급여업로드양식!$AQ109,VLOOKUP($B109,데이터베이스!$B:$M,11,0)),"")</f>
        <v/>
      </c>
      <c r="J109" s="6" t="str">
        <f>IFERROR(IF($AP109=TRUE,VLOOKUP($B109,데이터베이스!$B:$M,12,0)/데이터베이스!$AE$2*급여업로드양식!$AQ109,VLOOKUP($B109,데이터베이스!$B:$M,12,0)),"")</f>
        <v/>
      </c>
      <c r="K109" s="19"/>
      <c r="L109" s="20"/>
      <c r="M109" s="20"/>
      <c r="N109" s="20"/>
      <c r="O109" s="20" t="str">
        <f>IFERROR(VLOOKUP(B109,#REF!,3,0),"")</f>
        <v/>
      </c>
      <c r="P109" s="20"/>
      <c r="Q109" s="20"/>
      <c r="R109" s="20"/>
      <c r="S109" s="21"/>
      <c r="T109" s="10">
        <f t="shared" si="9"/>
        <v>0</v>
      </c>
      <c r="U109" s="6" t="str">
        <f>IFERROR(VLOOKUP($B109,'4대보험'!$A:$V,3,0),"")</f>
        <v/>
      </c>
      <c r="V109" s="6" t="str">
        <f>IFERROR(VLOOKUP($B109,'4대보험'!$A:$V,7,0),"")</f>
        <v/>
      </c>
      <c r="W109" s="6" t="str">
        <f>IFERROR(VLOOKUP($B109,'4대보험'!$A:$V,13,0),"")</f>
        <v/>
      </c>
      <c r="X109" s="6" t="str">
        <f>IFERROR(VLOOKUP($B109,'4대보험'!$A:$V,19,0),"")</f>
        <v/>
      </c>
      <c r="Y109" s="6" t="str">
        <f>IFERROR(VLOOKUP($B109,'4대보험'!$A:$V,5,0)-VLOOKUP($B109,'4대보험'!$A:$V,4,0),"")</f>
        <v/>
      </c>
      <c r="Z109" s="6" t="str">
        <f>IFERROR(VLOOKUP($B109,'4대보험'!$A:$V,8,0),"")</f>
        <v/>
      </c>
      <c r="AA109" s="6" t="str">
        <f>IFERROR(VLOOKUP($B109,'4대보험'!$A:$V,10,0)+VLOOKUP($B109,'4대보험'!$A:$V,11,0),"")</f>
        <v/>
      </c>
      <c r="AB109" s="6" t="str">
        <f>IFERROR(VLOOKUP($B109,'4대보험'!$A:$V,14,0),"")</f>
        <v/>
      </c>
      <c r="AC109" s="6" t="str">
        <f>IFERROR(VLOOKUP($B109,'4대보험'!$A:$V,16,0)+VLOOKUP($B109,'4대보험'!$A:$V,17,0),"")</f>
        <v/>
      </c>
      <c r="AD109" s="6" t="str">
        <f>IFERROR(VLOOKUP($B109,'4대보험'!$A:$V,20,0),"")</f>
        <v/>
      </c>
      <c r="AG109" s="20"/>
      <c r="AH109" s="21"/>
      <c r="AL109" t="str">
        <f>IFERROR(IF(AP109=TRUE,VLOOKUP($B109,데이터베이스!$B:$N,14,0)/데이터베이스!$AE$2*급여업로드양식!AQ109,VLOOKUP($B109,데이터베이스!$B:$N,14,0)),"")</f>
        <v/>
      </c>
      <c r="AM109" s="6">
        <f t="shared" si="10"/>
        <v>0</v>
      </c>
      <c r="AN109" s="6">
        <f t="shared" si="11"/>
        <v>0</v>
      </c>
    </row>
    <row r="110" spans="1:40">
      <c r="A110" s="15" t="str">
        <f>IF(ISBLANK(필터!A107),"",필터!A107)</f>
        <v/>
      </c>
      <c r="B110" s="15" t="str">
        <f>IF(ISBLANK(필터!B107),"",필터!B107)</f>
        <v/>
      </c>
      <c r="C110" s="6" t="str">
        <f>IFERROR(IF($AP110=TRUE,VLOOKUP($B110,데이터베이스!$B:$J,6,0)/데이터베이스!$AE$2*급여업로드양식!$AQ110,VLOOKUP($B110,데이터베이스!$B:$J,6,0)),"")</f>
        <v/>
      </c>
      <c r="D110" s="25"/>
      <c r="E110" s="6" t="str">
        <f>IFERROR(IF($AP110=TRUE,VLOOKUP($B110,데이터베이스!$B:$J,7,0)/데이터베이스!$AE$2*급여업로드양식!$AQ110,VLOOKUP($B110,데이터베이스!$B:$J,7,0)),"")</f>
        <v/>
      </c>
      <c r="F110" s="6" t="str">
        <f>IFERROR(IF($AP110=TRUE,VLOOKUP($B110,데이터베이스!$B:$J,8,0)/데이터베이스!$AE$2*급여업로드양식!$AQ110,VLOOKUP($B110,데이터베이스!$B:$J,8,0)),"")</f>
        <v/>
      </c>
      <c r="G110" s="6" t="str">
        <f>IFERROR(IF($AP110=TRUE,VLOOKUP($B110,데이터베이스!$B:$J,9,0)/데이터베이스!$AE$2*급여업로드양식!$AQ110,VLOOKUP($B110,데이터베이스!$B:$J,9,0)),"")</f>
        <v/>
      </c>
      <c r="H110" s="6" t="str">
        <f>IFERROR(IF($AP110=TRUE,VLOOKUP($B110,데이터베이스!$B:$M,10,0)/데이터베이스!$AE$2*급여업로드양식!$AQ110,VLOOKUP($B110,데이터베이스!$B:$M,10,0)),"")</f>
        <v/>
      </c>
      <c r="I110" s="6" t="str">
        <f>IFERROR(IF($AP110=TRUE,VLOOKUP($B110,데이터베이스!$B:$M,11,0)/데이터베이스!$AE$2*급여업로드양식!$AQ110,VLOOKUP($B110,데이터베이스!$B:$M,11,0)),"")</f>
        <v/>
      </c>
      <c r="J110" s="6" t="str">
        <f>IFERROR(IF($AP110=TRUE,VLOOKUP($B110,데이터베이스!$B:$M,12,0)/데이터베이스!$AE$2*급여업로드양식!$AQ110,VLOOKUP($B110,데이터베이스!$B:$M,12,0)),"")</f>
        <v/>
      </c>
      <c r="K110" s="19"/>
      <c r="L110" s="20"/>
      <c r="M110" s="20"/>
      <c r="N110" s="20"/>
      <c r="O110" s="20" t="str">
        <f>IFERROR(VLOOKUP(B110,#REF!,3,0),"")</f>
        <v/>
      </c>
      <c r="P110" s="20"/>
      <c r="Q110" s="20"/>
      <c r="R110" s="20"/>
      <c r="S110" s="21"/>
      <c r="T110" s="10">
        <f t="shared" si="9"/>
        <v>0</v>
      </c>
      <c r="U110" s="6" t="str">
        <f>IFERROR(VLOOKUP($B110,'4대보험'!$A:$V,3,0),"")</f>
        <v/>
      </c>
      <c r="V110" s="6" t="str">
        <f>IFERROR(VLOOKUP($B110,'4대보험'!$A:$V,7,0),"")</f>
        <v/>
      </c>
      <c r="W110" s="6" t="str">
        <f>IFERROR(VLOOKUP($B110,'4대보험'!$A:$V,13,0),"")</f>
        <v/>
      </c>
      <c r="X110" s="6" t="str">
        <f>IFERROR(VLOOKUP($B110,'4대보험'!$A:$V,19,0),"")</f>
        <v/>
      </c>
      <c r="Y110" s="6" t="str">
        <f>IFERROR(VLOOKUP($B110,'4대보험'!$A:$V,5,0)-VLOOKUP($B110,'4대보험'!$A:$V,4,0),"")</f>
        <v/>
      </c>
      <c r="Z110" s="6" t="str">
        <f>IFERROR(VLOOKUP($B110,'4대보험'!$A:$V,8,0),"")</f>
        <v/>
      </c>
      <c r="AA110" s="6" t="str">
        <f>IFERROR(VLOOKUP($B110,'4대보험'!$A:$V,10,0)+VLOOKUP($B110,'4대보험'!$A:$V,11,0),"")</f>
        <v/>
      </c>
      <c r="AB110" s="6" t="str">
        <f>IFERROR(VLOOKUP($B110,'4대보험'!$A:$V,14,0),"")</f>
        <v/>
      </c>
      <c r="AC110" s="6" t="str">
        <f>IFERROR(VLOOKUP($B110,'4대보험'!$A:$V,16,0)+VLOOKUP($B110,'4대보험'!$A:$V,17,0),"")</f>
        <v/>
      </c>
      <c r="AD110" s="6" t="str">
        <f>IFERROR(VLOOKUP($B110,'4대보험'!$A:$V,20,0),"")</f>
        <v/>
      </c>
      <c r="AG110" s="20"/>
      <c r="AH110" s="21"/>
      <c r="AL110" t="str">
        <f>IFERROR(IF(AP110=TRUE,VLOOKUP($B110,데이터베이스!$B:$N,14,0)/데이터베이스!$AE$2*급여업로드양식!AQ110,VLOOKUP($B110,데이터베이스!$B:$N,14,0)),"")</f>
        <v/>
      </c>
      <c r="AM110" s="6">
        <f t="shared" si="10"/>
        <v>0</v>
      </c>
      <c r="AN110" s="6">
        <f t="shared" si="11"/>
        <v>0</v>
      </c>
    </row>
    <row r="111" spans="1:40">
      <c r="A111" s="15" t="str">
        <f>IF(ISBLANK(필터!A108),"",필터!A108)</f>
        <v/>
      </c>
      <c r="B111" s="15" t="str">
        <f>IF(ISBLANK(필터!B108),"",필터!B108)</f>
        <v/>
      </c>
      <c r="C111" s="6" t="str">
        <f>IFERROR(IF($AP111=TRUE,VLOOKUP($B111,데이터베이스!$B:$J,6,0)/데이터베이스!$AE$2*급여업로드양식!$AQ111,VLOOKUP($B111,데이터베이스!$B:$J,6,0)),"")</f>
        <v/>
      </c>
      <c r="D111" s="25"/>
      <c r="E111" s="6" t="str">
        <f>IFERROR(IF($AP111=TRUE,VLOOKUP($B111,데이터베이스!$B:$J,7,0)/데이터베이스!$AE$2*급여업로드양식!$AQ111,VLOOKUP($B111,데이터베이스!$B:$J,7,0)),"")</f>
        <v/>
      </c>
      <c r="F111" s="6" t="str">
        <f>IFERROR(IF($AP111=TRUE,VLOOKUP($B111,데이터베이스!$B:$J,8,0)/데이터베이스!$AE$2*급여업로드양식!$AQ111,VLOOKUP($B111,데이터베이스!$B:$J,8,0)),"")</f>
        <v/>
      </c>
      <c r="G111" s="6" t="str">
        <f>IFERROR(IF($AP111=TRUE,VLOOKUP($B111,데이터베이스!$B:$J,9,0)/데이터베이스!$AE$2*급여업로드양식!$AQ111,VLOOKUP($B111,데이터베이스!$B:$J,9,0)),"")</f>
        <v/>
      </c>
      <c r="H111" s="6" t="str">
        <f>IFERROR(IF($AP111=TRUE,VLOOKUP($B111,데이터베이스!$B:$M,10,0)/데이터베이스!$AE$2*급여업로드양식!$AQ111,VLOOKUP($B111,데이터베이스!$B:$M,10,0)),"")</f>
        <v/>
      </c>
      <c r="I111" s="6" t="str">
        <f>IFERROR(IF($AP111=TRUE,VLOOKUP($B111,데이터베이스!$B:$M,11,0)/데이터베이스!$AE$2*급여업로드양식!$AQ111,VLOOKUP($B111,데이터베이스!$B:$M,11,0)),"")</f>
        <v/>
      </c>
      <c r="J111" s="6" t="str">
        <f>IFERROR(IF($AP111=TRUE,VLOOKUP($B111,데이터베이스!$B:$M,12,0)/데이터베이스!$AE$2*급여업로드양식!$AQ111,VLOOKUP($B111,데이터베이스!$B:$M,12,0)),"")</f>
        <v/>
      </c>
      <c r="K111" s="19"/>
      <c r="L111" s="20"/>
      <c r="M111" s="20"/>
      <c r="N111" s="20"/>
      <c r="O111" s="20" t="str">
        <f>IFERROR(VLOOKUP(B111,#REF!,3,0),"")</f>
        <v/>
      </c>
      <c r="P111" s="20"/>
      <c r="Q111" s="20"/>
      <c r="R111" s="20"/>
      <c r="S111" s="21"/>
      <c r="T111" s="10">
        <f t="shared" si="9"/>
        <v>0</v>
      </c>
      <c r="U111" s="6" t="str">
        <f>IFERROR(VLOOKUP($B111,'4대보험'!$A:$V,3,0),"")</f>
        <v/>
      </c>
      <c r="V111" s="6" t="str">
        <f>IFERROR(VLOOKUP($B111,'4대보험'!$A:$V,7,0),"")</f>
        <v/>
      </c>
      <c r="W111" s="6" t="str">
        <f>IFERROR(VLOOKUP($B111,'4대보험'!$A:$V,13,0),"")</f>
        <v/>
      </c>
      <c r="X111" s="6" t="str">
        <f>IFERROR(VLOOKUP($B111,'4대보험'!$A:$V,19,0),"")</f>
        <v/>
      </c>
      <c r="Y111" s="6" t="str">
        <f>IFERROR(VLOOKUP($B111,'4대보험'!$A:$V,5,0)-VLOOKUP($B111,'4대보험'!$A:$V,4,0),"")</f>
        <v/>
      </c>
      <c r="Z111" s="6" t="str">
        <f>IFERROR(VLOOKUP($B111,'4대보험'!$A:$V,8,0),"")</f>
        <v/>
      </c>
      <c r="AA111" s="6" t="str">
        <f>IFERROR(VLOOKUP($B111,'4대보험'!$A:$V,10,0)+VLOOKUP($B111,'4대보험'!$A:$V,11,0),"")</f>
        <v/>
      </c>
      <c r="AB111" s="6" t="str">
        <f>IFERROR(VLOOKUP($B111,'4대보험'!$A:$V,14,0),"")</f>
        <v/>
      </c>
      <c r="AC111" s="6" t="str">
        <f>IFERROR(VLOOKUP($B111,'4대보험'!$A:$V,16,0)+VLOOKUP($B111,'4대보험'!$A:$V,17,0),"")</f>
        <v/>
      </c>
      <c r="AD111" s="6" t="str">
        <f>IFERROR(VLOOKUP($B111,'4대보험'!$A:$V,20,0),"")</f>
        <v/>
      </c>
      <c r="AG111" s="20"/>
      <c r="AH111" s="21"/>
      <c r="AL111" t="str">
        <f>IFERROR(IF(AP111=TRUE,VLOOKUP($B111,데이터베이스!$B:$N,14,0)/데이터베이스!$AE$2*급여업로드양식!AQ111,VLOOKUP($B111,데이터베이스!$B:$N,14,0)),"")</f>
        <v/>
      </c>
      <c r="AM111" s="6">
        <f t="shared" si="10"/>
        <v>0</v>
      </c>
      <c r="AN111" s="6">
        <f t="shared" si="11"/>
        <v>0</v>
      </c>
    </row>
    <row r="112" spans="1:40">
      <c r="A112" s="15" t="str">
        <f>IF(ISBLANK(필터!A109),"",필터!A109)</f>
        <v/>
      </c>
      <c r="B112" s="15" t="str">
        <f>IF(ISBLANK(필터!B109),"",필터!B109)</f>
        <v/>
      </c>
      <c r="C112" s="6" t="str">
        <f>IFERROR(IF($AP112=TRUE,VLOOKUP($B112,데이터베이스!$B:$J,6,0)/데이터베이스!$AE$2*급여업로드양식!$AQ112,VLOOKUP($B112,데이터베이스!$B:$J,6,0)),"")</f>
        <v/>
      </c>
      <c r="D112" s="25"/>
      <c r="E112" s="6" t="str">
        <f>IFERROR(IF($AP112=TRUE,VLOOKUP($B112,데이터베이스!$B:$J,7,0)/데이터베이스!$AE$2*급여업로드양식!$AQ112,VLOOKUP($B112,데이터베이스!$B:$J,7,0)),"")</f>
        <v/>
      </c>
      <c r="F112" s="6" t="str">
        <f>IFERROR(IF($AP112=TRUE,VLOOKUP($B112,데이터베이스!$B:$J,8,0)/데이터베이스!$AE$2*급여업로드양식!$AQ112,VLOOKUP($B112,데이터베이스!$B:$J,8,0)),"")</f>
        <v/>
      </c>
      <c r="G112" s="6" t="str">
        <f>IFERROR(IF($AP112=TRUE,VLOOKUP($B112,데이터베이스!$B:$J,9,0)/데이터베이스!$AE$2*급여업로드양식!$AQ112,VLOOKUP($B112,데이터베이스!$B:$J,9,0)),"")</f>
        <v/>
      </c>
      <c r="H112" s="6" t="str">
        <f>IFERROR(IF($AP112=TRUE,VLOOKUP($B112,데이터베이스!$B:$M,10,0)/데이터베이스!$AE$2*급여업로드양식!$AQ112,VLOOKUP($B112,데이터베이스!$B:$M,10,0)),"")</f>
        <v/>
      </c>
      <c r="I112" s="6" t="str">
        <f>IFERROR(IF($AP112=TRUE,VLOOKUP($B112,데이터베이스!$B:$M,11,0)/데이터베이스!$AE$2*급여업로드양식!$AQ112,VLOOKUP($B112,데이터베이스!$B:$M,11,0)),"")</f>
        <v/>
      </c>
      <c r="J112" s="6" t="str">
        <f>IFERROR(IF($AP112=TRUE,VLOOKUP($B112,데이터베이스!$B:$M,12,0)/데이터베이스!$AE$2*급여업로드양식!$AQ112,VLOOKUP($B112,데이터베이스!$B:$M,12,0)),"")</f>
        <v/>
      </c>
      <c r="K112" s="19"/>
      <c r="L112" s="20"/>
      <c r="M112" s="20"/>
      <c r="N112" s="20"/>
      <c r="O112" s="20" t="str">
        <f>IFERROR(VLOOKUP(B112,#REF!,3,0),"")</f>
        <v/>
      </c>
      <c r="P112" s="20"/>
      <c r="Q112" s="20"/>
      <c r="R112" s="20"/>
      <c r="S112" s="21"/>
      <c r="T112" s="10">
        <f t="shared" si="9"/>
        <v>0</v>
      </c>
      <c r="U112" s="6" t="str">
        <f>IFERROR(VLOOKUP($B112,'4대보험'!$A:$V,3,0),"")</f>
        <v/>
      </c>
      <c r="V112" s="6" t="str">
        <f>IFERROR(VLOOKUP($B112,'4대보험'!$A:$V,7,0),"")</f>
        <v/>
      </c>
      <c r="W112" s="6" t="str">
        <f>IFERROR(VLOOKUP($B112,'4대보험'!$A:$V,13,0),"")</f>
        <v/>
      </c>
      <c r="X112" s="6" t="str">
        <f>IFERROR(VLOOKUP($B112,'4대보험'!$A:$V,19,0),"")</f>
        <v/>
      </c>
      <c r="Y112" s="6" t="str">
        <f>IFERROR(VLOOKUP($B112,'4대보험'!$A:$V,5,0)-VLOOKUP($B112,'4대보험'!$A:$V,4,0),"")</f>
        <v/>
      </c>
      <c r="Z112" s="6" t="str">
        <f>IFERROR(VLOOKUP($B112,'4대보험'!$A:$V,8,0),"")</f>
        <v/>
      </c>
      <c r="AA112" s="6" t="str">
        <f>IFERROR(VLOOKUP($B112,'4대보험'!$A:$V,10,0)+VLOOKUP($B112,'4대보험'!$A:$V,11,0),"")</f>
        <v/>
      </c>
      <c r="AB112" s="6" t="str">
        <f>IFERROR(VLOOKUP($B112,'4대보험'!$A:$V,14,0),"")</f>
        <v/>
      </c>
      <c r="AC112" s="6" t="str">
        <f>IFERROR(VLOOKUP($B112,'4대보험'!$A:$V,16,0)+VLOOKUP($B112,'4대보험'!$A:$V,17,0),"")</f>
        <v/>
      </c>
      <c r="AD112" s="6" t="str">
        <f>IFERROR(VLOOKUP($B112,'4대보험'!$A:$V,20,0),"")</f>
        <v/>
      </c>
      <c r="AG112" s="20"/>
      <c r="AH112" s="21"/>
      <c r="AL112" t="str">
        <f>IFERROR(IF(AP112=TRUE,VLOOKUP($B112,데이터베이스!$B:$N,14,0)/데이터베이스!$AE$2*급여업로드양식!AQ112,VLOOKUP($B112,데이터베이스!$B:$N,14,0)),"")</f>
        <v/>
      </c>
      <c r="AM112" s="6">
        <f t="shared" si="10"/>
        <v>0</v>
      </c>
      <c r="AN112" s="6">
        <f t="shared" si="11"/>
        <v>0</v>
      </c>
    </row>
    <row r="113" spans="1:40">
      <c r="A113" s="15" t="str">
        <f>IF(ISBLANK(필터!A110),"",필터!A110)</f>
        <v/>
      </c>
      <c r="B113" s="15" t="str">
        <f>IF(ISBLANK(필터!B110),"",필터!B110)</f>
        <v/>
      </c>
      <c r="C113" s="6" t="str">
        <f>IFERROR(IF($AP113=TRUE,VLOOKUP($B113,데이터베이스!$B:$J,6,0)/데이터베이스!$AE$2*급여업로드양식!$AQ113,VLOOKUP($B113,데이터베이스!$B:$J,6,0)),"")</f>
        <v/>
      </c>
      <c r="D113" s="25"/>
      <c r="E113" s="6" t="str">
        <f>IFERROR(IF($AP113=TRUE,VLOOKUP($B113,데이터베이스!$B:$J,7,0)/데이터베이스!$AE$2*급여업로드양식!$AQ113,VLOOKUP($B113,데이터베이스!$B:$J,7,0)),"")</f>
        <v/>
      </c>
      <c r="F113" s="6" t="str">
        <f>IFERROR(IF($AP113=TRUE,VLOOKUP($B113,데이터베이스!$B:$J,8,0)/데이터베이스!$AE$2*급여업로드양식!$AQ113,VLOOKUP($B113,데이터베이스!$B:$J,8,0)),"")</f>
        <v/>
      </c>
      <c r="G113" s="6" t="str">
        <f>IFERROR(IF($AP113=TRUE,VLOOKUP($B113,데이터베이스!$B:$J,9,0)/데이터베이스!$AE$2*급여업로드양식!$AQ113,VLOOKUP($B113,데이터베이스!$B:$J,9,0)),"")</f>
        <v/>
      </c>
      <c r="H113" s="6" t="str">
        <f>IFERROR(IF($AP113=TRUE,VLOOKUP($B113,데이터베이스!$B:$M,10,0)/데이터베이스!$AE$2*급여업로드양식!$AQ113,VLOOKUP($B113,데이터베이스!$B:$M,10,0)),"")</f>
        <v/>
      </c>
      <c r="I113" s="6" t="str">
        <f>IFERROR(IF($AP113=TRUE,VLOOKUP($B113,데이터베이스!$B:$M,11,0)/데이터베이스!$AE$2*급여업로드양식!$AQ113,VLOOKUP($B113,데이터베이스!$B:$M,11,0)),"")</f>
        <v/>
      </c>
      <c r="J113" s="6" t="str">
        <f>IFERROR(IF($AP113=TRUE,VLOOKUP($B113,데이터베이스!$B:$M,12,0)/데이터베이스!$AE$2*급여업로드양식!$AQ113,VLOOKUP($B113,데이터베이스!$B:$M,12,0)),"")</f>
        <v/>
      </c>
      <c r="K113" s="19"/>
      <c r="L113" s="20"/>
      <c r="M113" s="20"/>
      <c r="N113" s="20"/>
      <c r="O113" s="20" t="str">
        <f>IFERROR(VLOOKUP(B113,#REF!,3,0),"")</f>
        <v/>
      </c>
      <c r="P113" s="20"/>
      <c r="Q113" s="20"/>
      <c r="R113" s="20"/>
      <c r="S113" s="21"/>
      <c r="T113" s="10">
        <f t="shared" si="9"/>
        <v>0</v>
      </c>
      <c r="U113" s="6" t="str">
        <f>IFERROR(VLOOKUP($B113,'4대보험'!$A:$V,3,0),"")</f>
        <v/>
      </c>
      <c r="V113" s="6" t="str">
        <f>IFERROR(VLOOKUP($B113,'4대보험'!$A:$V,7,0),"")</f>
        <v/>
      </c>
      <c r="W113" s="6" t="str">
        <f>IFERROR(VLOOKUP($B113,'4대보험'!$A:$V,13,0),"")</f>
        <v/>
      </c>
      <c r="X113" s="6" t="str">
        <f>IFERROR(VLOOKUP($B113,'4대보험'!$A:$V,19,0),"")</f>
        <v/>
      </c>
      <c r="Y113" s="6" t="str">
        <f>IFERROR(VLOOKUP($B113,'4대보험'!$A:$V,5,0)-VLOOKUP($B113,'4대보험'!$A:$V,4,0),"")</f>
        <v/>
      </c>
      <c r="Z113" s="6" t="str">
        <f>IFERROR(VLOOKUP($B113,'4대보험'!$A:$V,8,0),"")</f>
        <v/>
      </c>
      <c r="AA113" s="6" t="str">
        <f>IFERROR(VLOOKUP($B113,'4대보험'!$A:$V,10,0)+VLOOKUP($B113,'4대보험'!$A:$V,11,0),"")</f>
        <v/>
      </c>
      <c r="AB113" s="6" t="str">
        <f>IFERROR(VLOOKUP($B113,'4대보험'!$A:$V,14,0),"")</f>
        <v/>
      </c>
      <c r="AC113" s="6" t="str">
        <f>IFERROR(VLOOKUP($B113,'4대보험'!$A:$V,16,0)+VLOOKUP($B113,'4대보험'!$A:$V,17,0),"")</f>
        <v/>
      </c>
      <c r="AD113" s="6" t="str">
        <f>IFERROR(VLOOKUP($B113,'4대보험'!$A:$V,20,0),"")</f>
        <v/>
      </c>
      <c r="AG113" s="20"/>
      <c r="AH113" s="21"/>
      <c r="AL113" t="str">
        <f>IFERROR(IF(AP113=TRUE,VLOOKUP($B113,데이터베이스!$B:$N,14,0)/데이터베이스!$AE$2*급여업로드양식!AQ113,VLOOKUP($B113,데이터베이스!$B:$N,14,0)),"")</f>
        <v/>
      </c>
      <c r="AM113" s="6">
        <f t="shared" si="10"/>
        <v>0</v>
      </c>
      <c r="AN113" s="6">
        <f t="shared" si="11"/>
        <v>0</v>
      </c>
    </row>
    <row r="114" spans="1:40">
      <c r="A114" s="15" t="str">
        <f>IF(ISBLANK(필터!A111),"",필터!A111)</f>
        <v/>
      </c>
      <c r="B114" s="15" t="str">
        <f>IF(ISBLANK(필터!B111),"",필터!B111)</f>
        <v/>
      </c>
      <c r="C114" s="6" t="str">
        <f>IFERROR(IF($AP114=TRUE,VLOOKUP($B114,데이터베이스!$B:$J,6,0)/데이터베이스!$AE$2*급여업로드양식!$AQ114,VLOOKUP($B114,데이터베이스!$B:$J,6,0)),"")</f>
        <v/>
      </c>
      <c r="D114" s="26"/>
      <c r="E114" s="6" t="str">
        <f>IFERROR(IF($AP114=TRUE,VLOOKUP($B114,데이터베이스!$B:$J,7,0)/데이터베이스!$AE$2*급여업로드양식!$AQ114,VLOOKUP($B114,데이터베이스!$B:$J,7,0)),"")</f>
        <v/>
      </c>
      <c r="F114" s="6" t="str">
        <f>IFERROR(IF($AP114=TRUE,VLOOKUP($B114,데이터베이스!$B:$J,8,0)/데이터베이스!$AE$2*급여업로드양식!$AQ114,VLOOKUP($B114,데이터베이스!$B:$J,8,0)),"")</f>
        <v/>
      </c>
      <c r="G114" s="6" t="str">
        <f>IFERROR(IF($AP114=TRUE,VLOOKUP($B114,데이터베이스!$B:$J,9,0)/데이터베이스!$AE$2*급여업로드양식!$AQ114,VLOOKUP($B114,데이터베이스!$B:$J,9,0)),"")</f>
        <v/>
      </c>
      <c r="H114" s="6" t="str">
        <f>IFERROR(IF($AP114=TRUE,VLOOKUP($B114,데이터베이스!$B:$M,10,0)/데이터베이스!$AE$2*급여업로드양식!$AQ114,VLOOKUP($B114,데이터베이스!$B:$M,10,0)),"")</f>
        <v/>
      </c>
      <c r="I114" s="6" t="str">
        <f>IFERROR(IF($AP114=TRUE,VLOOKUP($B114,데이터베이스!$B:$M,11,0)/데이터베이스!$AE$2*급여업로드양식!$AQ114,VLOOKUP($B114,데이터베이스!$B:$M,11,0)),"")</f>
        <v/>
      </c>
      <c r="J114" s="6" t="str">
        <f>IFERROR(IF($AP114=TRUE,VLOOKUP($B114,데이터베이스!$B:$M,12,0)/데이터베이스!$AE$2*급여업로드양식!$AQ114,VLOOKUP($B114,데이터베이스!$B:$M,12,0)),"")</f>
        <v/>
      </c>
      <c r="K114" s="22"/>
      <c r="L114" s="23"/>
      <c r="M114" s="23"/>
      <c r="N114" s="23"/>
      <c r="O114" s="23" t="str">
        <f>IFERROR(VLOOKUP(B114,#REF!,3,0),"")</f>
        <v/>
      </c>
      <c r="P114" s="23"/>
      <c r="Q114" s="23"/>
      <c r="R114" s="23"/>
      <c r="S114" s="24"/>
      <c r="T114" s="10">
        <f t="shared" si="9"/>
        <v>0</v>
      </c>
      <c r="U114" s="6" t="str">
        <f>IFERROR(VLOOKUP($B114,'4대보험'!$A:$V,3,0),"")</f>
        <v/>
      </c>
      <c r="V114" s="6" t="str">
        <f>IFERROR(VLOOKUP($B114,'4대보험'!$A:$V,7,0),"")</f>
        <v/>
      </c>
      <c r="W114" s="6" t="str">
        <f>IFERROR(VLOOKUP($B114,'4대보험'!$A:$V,13,0),"")</f>
        <v/>
      </c>
      <c r="X114" s="6" t="str">
        <f>IFERROR(VLOOKUP($B114,'4대보험'!$A:$V,19,0),"")</f>
        <v/>
      </c>
      <c r="Y114" s="6" t="str">
        <f>IFERROR(VLOOKUP($B114,'4대보험'!$A:$V,5,0)-VLOOKUP($B114,'4대보험'!$A:$V,4,0),"")</f>
        <v/>
      </c>
      <c r="Z114" s="6" t="str">
        <f>IFERROR(VLOOKUP($B114,'4대보험'!$A:$V,8,0),"")</f>
        <v/>
      </c>
      <c r="AA114" s="6" t="str">
        <f>IFERROR(VLOOKUP($B114,'4대보험'!$A:$V,10,0)+VLOOKUP($B114,'4대보험'!$A:$V,11,0),"")</f>
        <v/>
      </c>
      <c r="AB114" s="6" t="str">
        <f>IFERROR(VLOOKUP($B114,'4대보험'!$A:$V,14,0),"")</f>
        <v/>
      </c>
      <c r="AC114" s="6" t="str">
        <f>IFERROR(VLOOKUP($B114,'4대보험'!$A:$V,16,0)+VLOOKUP($B114,'4대보험'!$A:$V,17,0),"")</f>
        <v/>
      </c>
      <c r="AD114" s="6" t="str">
        <f>IFERROR(VLOOKUP($B114,'4대보험'!$A:$V,20,0),"")</f>
        <v/>
      </c>
      <c r="AG114" s="23"/>
      <c r="AH114" s="24"/>
      <c r="AL114" t="str">
        <f>IFERROR(IF(AP114=TRUE,VLOOKUP($B114,데이터베이스!$B:$N,14,0)/데이터베이스!$AE$2*급여업로드양식!AQ114,VLOOKUP($B114,데이터베이스!$B:$N,14,0)),"")</f>
        <v/>
      </c>
      <c r="AM114" s="6">
        <f t="shared" si="10"/>
        <v>0</v>
      </c>
      <c r="AN114" s="6">
        <f t="shared" si="11"/>
        <v>0</v>
      </c>
    </row>
  </sheetData>
  <mergeCells count="2">
    <mergeCell ref="A2:T2"/>
    <mergeCell ref="U2:A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F87B-8F59-46AC-990C-727CA94FC2B9}">
  <dimension ref="A1:V49"/>
  <sheetViews>
    <sheetView workbookViewId="0">
      <selection activeCell="F14" sqref="F14"/>
    </sheetView>
  </sheetViews>
  <sheetFormatPr defaultRowHeight="16.5"/>
  <sheetData>
    <row r="1" spans="1:22">
      <c r="A1" s="60" t="s">
        <v>92</v>
      </c>
      <c r="B1" s="60"/>
      <c r="C1" s="60" t="s">
        <v>93</v>
      </c>
      <c r="D1" s="60"/>
      <c r="E1" s="60"/>
      <c r="F1" s="60"/>
      <c r="G1" s="60" t="s">
        <v>94</v>
      </c>
      <c r="H1" s="60"/>
      <c r="I1" s="60"/>
      <c r="J1" s="60"/>
      <c r="K1" s="60"/>
      <c r="L1" s="60"/>
      <c r="M1" s="60" t="s">
        <v>95</v>
      </c>
      <c r="N1" s="60"/>
      <c r="O1" s="60"/>
      <c r="P1" s="60"/>
      <c r="Q1" s="60"/>
      <c r="R1" s="60"/>
      <c r="S1" s="60" t="s">
        <v>96</v>
      </c>
      <c r="T1" s="60"/>
      <c r="U1" s="60"/>
      <c r="V1" s="1" t="s">
        <v>97</v>
      </c>
    </row>
    <row r="2" spans="1:22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100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103</v>
      </c>
      <c r="M2" s="1" t="s">
        <v>100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103</v>
      </c>
      <c r="S2" s="1" t="s">
        <v>100</v>
      </c>
      <c r="T2" s="1" t="s">
        <v>101</v>
      </c>
      <c r="U2" s="1" t="s">
        <v>103</v>
      </c>
      <c r="V2" s="1" t="s">
        <v>100</v>
      </c>
    </row>
    <row r="3" spans="1:22">
      <c r="A3" s="14" t="s">
        <v>113</v>
      </c>
      <c r="B3" s="14" t="s">
        <v>124</v>
      </c>
      <c r="C3" s="2">
        <v>97330</v>
      </c>
      <c r="D3" s="2">
        <v>0</v>
      </c>
      <c r="E3" s="2">
        <v>0</v>
      </c>
      <c r="F3" s="2">
        <v>97330</v>
      </c>
      <c r="G3" s="2">
        <v>77990</v>
      </c>
      <c r="H3" s="2">
        <v>0</v>
      </c>
      <c r="I3" s="1" t="s">
        <v>108</v>
      </c>
      <c r="J3" s="2">
        <v>0</v>
      </c>
      <c r="K3" s="2">
        <v>0</v>
      </c>
      <c r="L3" s="2">
        <v>77990</v>
      </c>
      <c r="M3" s="2">
        <v>10100</v>
      </c>
      <c r="N3" s="2">
        <v>0</v>
      </c>
      <c r="O3" s="1" t="s">
        <v>108</v>
      </c>
      <c r="P3" s="2">
        <v>0</v>
      </c>
      <c r="Q3" s="2">
        <v>0</v>
      </c>
      <c r="R3" s="2">
        <v>10100</v>
      </c>
      <c r="S3" s="2" t="s">
        <v>108</v>
      </c>
      <c r="T3" s="2" t="s">
        <v>108</v>
      </c>
      <c r="U3" s="2" t="s">
        <v>108</v>
      </c>
      <c r="V3" s="2" t="s">
        <v>108</v>
      </c>
    </row>
    <row r="4" spans="1:22">
      <c r="A4" s="14" t="s">
        <v>121</v>
      </c>
      <c r="B4" s="14" t="s">
        <v>125</v>
      </c>
      <c r="C4" s="2">
        <v>97470</v>
      </c>
      <c r="D4" s="2">
        <v>77970</v>
      </c>
      <c r="E4" s="2">
        <v>0</v>
      </c>
      <c r="F4" s="2">
        <v>19500</v>
      </c>
      <c r="G4" s="2">
        <v>77990</v>
      </c>
      <c r="H4" s="2">
        <v>0</v>
      </c>
      <c r="I4" s="1" t="s">
        <v>108</v>
      </c>
      <c r="J4" s="2">
        <v>0</v>
      </c>
      <c r="K4" s="2">
        <v>0</v>
      </c>
      <c r="L4" s="2">
        <v>77990</v>
      </c>
      <c r="M4" s="2">
        <v>10100</v>
      </c>
      <c r="N4" s="2">
        <v>0</v>
      </c>
      <c r="O4" s="1" t="s">
        <v>108</v>
      </c>
      <c r="P4" s="2">
        <v>0</v>
      </c>
      <c r="Q4" s="2">
        <v>0</v>
      </c>
      <c r="R4" s="2">
        <v>10100</v>
      </c>
      <c r="S4" s="2" t="s">
        <v>108</v>
      </c>
      <c r="T4" s="2" t="s">
        <v>108</v>
      </c>
      <c r="U4" s="2" t="s">
        <v>108</v>
      </c>
      <c r="V4" s="2" t="s">
        <v>108</v>
      </c>
    </row>
    <row r="5" spans="1:22">
      <c r="A5" s="14" t="s">
        <v>123</v>
      </c>
      <c r="B5" s="14" t="s">
        <v>131</v>
      </c>
      <c r="C5" s="2">
        <v>112500</v>
      </c>
      <c r="D5" s="2">
        <v>0</v>
      </c>
      <c r="E5" s="2">
        <v>0</v>
      </c>
      <c r="F5" s="2">
        <v>112500</v>
      </c>
      <c r="G5" s="2">
        <v>88620</v>
      </c>
      <c r="H5" s="2">
        <v>0</v>
      </c>
      <c r="I5" s="1" t="s">
        <v>108</v>
      </c>
      <c r="J5" s="2">
        <v>0</v>
      </c>
      <c r="K5" s="2">
        <v>0</v>
      </c>
      <c r="L5" s="2">
        <v>88620</v>
      </c>
      <c r="M5" s="2">
        <v>11470</v>
      </c>
      <c r="N5" s="2">
        <v>0</v>
      </c>
      <c r="O5" s="1" t="s">
        <v>108</v>
      </c>
      <c r="P5" s="2">
        <v>0</v>
      </c>
      <c r="Q5" s="2">
        <v>0</v>
      </c>
      <c r="R5" s="2">
        <v>11470</v>
      </c>
      <c r="S5" s="2" t="s">
        <v>108</v>
      </c>
      <c r="T5" s="2" t="s">
        <v>108</v>
      </c>
      <c r="U5" s="2" t="s">
        <v>108</v>
      </c>
      <c r="V5" s="2" t="s">
        <v>108</v>
      </c>
    </row>
    <row r="6" spans="1:22">
      <c r="A6" s="14" t="s">
        <v>115</v>
      </c>
      <c r="B6" s="14" t="s">
        <v>126</v>
      </c>
      <c r="C6" s="2">
        <v>96970</v>
      </c>
      <c r="D6" s="2">
        <v>0</v>
      </c>
      <c r="E6" s="2">
        <v>0</v>
      </c>
      <c r="F6" s="2">
        <v>96970</v>
      </c>
      <c r="G6" s="2">
        <v>79760</v>
      </c>
      <c r="H6" s="2">
        <v>0</v>
      </c>
      <c r="I6" s="1" t="s">
        <v>108</v>
      </c>
      <c r="J6" s="2">
        <v>0</v>
      </c>
      <c r="K6" s="2">
        <v>0</v>
      </c>
      <c r="L6" s="2">
        <v>79760</v>
      </c>
      <c r="M6" s="2">
        <v>10320</v>
      </c>
      <c r="N6" s="2">
        <v>0</v>
      </c>
      <c r="O6" s="1" t="s">
        <v>108</v>
      </c>
      <c r="P6" s="2">
        <v>0</v>
      </c>
      <c r="Q6" s="2">
        <v>0</v>
      </c>
      <c r="R6" s="2">
        <v>10320</v>
      </c>
      <c r="S6" s="2" t="s">
        <v>108</v>
      </c>
      <c r="T6" s="2" t="s">
        <v>108</v>
      </c>
      <c r="U6" s="2" t="s">
        <v>108</v>
      </c>
      <c r="V6" s="2" t="s">
        <v>108</v>
      </c>
    </row>
    <row r="7" spans="1:22">
      <c r="A7" s="14" t="s">
        <v>132</v>
      </c>
      <c r="B7" s="14" t="s">
        <v>133</v>
      </c>
      <c r="C7" s="2">
        <v>99000</v>
      </c>
      <c r="D7" s="2">
        <v>79200</v>
      </c>
      <c r="E7" s="2">
        <v>0</v>
      </c>
      <c r="F7" s="2">
        <v>19800</v>
      </c>
      <c r="G7" s="2">
        <v>77990</v>
      </c>
      <c r="H7" s="2">
        <v>0</v>
      </c>
      <c r="I7" s="1" t="s">
        <v>108</v>
      </c>
      <c r="J7" s="2">
        <v>0</v>
      </c>
      <c r="K7" s="2">
        <v>0</v>
      </c>
      <c r="L7" s="2">
        <v>77990</v>
      </c>
      <c r="M7" s="2">
        <v>10100</v>
      </c>
      <c r="N7" s="2">
        <v>0</v>
      </c>
      <c r="O7" s="1" t="s">
        <v>108</v>
      </c>
      <c r="P7" s="2">
        <v>0</v>
      </c>
      <c r="Q7" s="2">
        <v>0</v>
      </c>
      <c r="R7" s="2">
        <v>10100</v>
      </c>
      <c r="S7" s="2" t="s">
        <v>108</v>
      </c>
      <c r="T7" s="2" t="s">
        <v>108</v>
      </c>
      <c r="U7" s="2" t="s">
        <v>108</v>
      </c>
      <c r="V7" s="2" t="s">
        <v>108</v>
      </c>
    </row>
    <row r="8" spans="1:22">
      <c r="A8" s="14" t="s">
        <v>117</v>
      </c>
      <c r="B8" s="14" t="s">
        <v>127</v>
      </c>
      <c r="C8" s="2">
        <v>96660</v>
      </c>
      <c r="D8" s="2">
        <v>0</v>
      </c>
      <c r="E8" s="2">
        <v>0</v>
      </c>
      <c r="F8" s="2">
        <v>96660</v>
      </c>
      <c r="G8" s="2">
        <v>76800</v>
      </c>
      <c r="H8" s="2">
        <v>0</v>
      </c>
      <c r="I8" s="1" t="s">
        <v>108</v>
      </c>
      <c r="J8" s="2">
        <v>0</v>
      </c>
      <c r="K8" s="2">
        <v>0</v>
      </c>
      <c r="L8" s="2">
        <v>76800</v>
      </c>
      <c r="M8" s="2">
        <v>9940</v>
      </c>
      <c r="N8" s="2">
        <v>0</v>
      </c>
      <c r="O8" s="1" t="s">
        <v>108</v>
      </c>
      <c r="P8" s="2">
        <v>0</v>
      </c>
      <c r="Q8" s="2">
        <v>0</v>
      </c>
      <c r="R8" s="2">
        <v>9940</v>
      </c>
      <c r="S8" s="2" t="s">
        <v>108</v>
      </c>
      <c r="T8" s="2" t="s">
        <v>108</v>
      </c>
      <c r="U8" s="2" t="s">
        <v>108</v>
      </c>
      <c r="V8" s="2" t="s">
        <v>108</v>
      </c>
    </row>
    <row r="9" spans="1:22">
      <c r="A9" s="14" t="s">
        <v>103</v>
      </c>
      <c r="B9" s="14" t="s">
        <v>134</v>
      </c>
      <c r="C9" s="2">
        <v>599930</v>
      </c>
      <c r="D9" s="2">
        <v>157170</v>
      </c>
      <c r="E9" s="2">
        <v>0</v>
      </c>
      <c r="F9" s="2">
        <v>442760</v>
      </c>
      <c r="G9" s="2">
        <v>479150</v>
      </c>
      <c r="H9" s="2">
        <v>0</v>
      </c>
      <c r="I9" s="1" t="s">
        <v>108</v>
      </c>
      <c r="J9" s="2">
        <v>0</v>
      </c>
      <c r="K9" s="2">
        <v>0</v>
      </c>
      <c r="L9" s="2">
        <v>479150</v>
      </c>
      <c r="M9" s="2">
        <v>62030</v>
      </c>
      <c r="N9" s="2">
        <v>0</v>
      </c>
      <c r="O9" s="1" t="s">
        <v>108</v>
      </c>
      <c r="P9" s="2">
        <v>0</v>
      </c>
      <c r="Q9" s="2">
        <v>0</v>
      </c>
      <c r="R9" s="2">
        <v>62030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14" t="s">
        <v>109</v>
      </c>
      <c r="B10" s="14" t="s">
        <v>110</v>
      </c>
      <c r="C10" s="2">
        <v>599930</v>
      </c>
      <c r="D10" s="2">
        <v>157170</v>
      </c>
      <c r="E10" s="2">
        <v>0</v>
      </c>
      <c r="F10" s="2">
        <v>442760</v>
      </c>
      <c r="G10" s="2">
        <v>479150</v>
      </c>
      <c r="H10" s="2">
        <v>0</v>
      </c>
      <c r="I10" s="1" t="s">
        <v>108</v>
      </c>
      <c r="J10" s="2">
        <v>0</v>
      </c>
      <c r="K10" s="2">
        <v>0</v>
      </c>
      <c r="L10" s="2">
        <v>479150</v>
      </c>
      <c r="M10" s="2">
        <v>62030</v>
      </c>
      <c r="N10" s="2">
        <v>0</v>
      </c>
      <c r="O10" s="1" t="s">
        <v>108</v>
      </c>
      <c r="P10" s="2">
        <v>0</v>
      </c>
      <c r="Q10" s="2">
        <v>0</v>
      </c>
      <c r="R10" s="2">
        <v>62030</v>
      </c>
      <c r="S10" s="2">
        <v>0</v>
      </c>
      <c r="T10" s="2">
        <v>0</v>
      </c>
      <c r="U10" s="2">
        <v>0</v>
      </c>
      <c r="V10" s="2">
        <v>0</v>
      </c>
    </row>
    <row r="11" spans="1:22">
      <c r="A11" s="14" t="s">
        <v>109</v>
      </c>
      <c r="B11" s="14" t="s">
        <v>111</v>
      </c>
      <c r="C11" s="2">
        <v>599930</v>
      </c>
      <c r="D11" s="2">
        <v>157170</v>
      </c>
      <c r="E11" s="2">
        <v>0</v>
      </c>
      <c r="F11" s="2">
        <v>442760</v>
      </c>
      <c r="G11" s="2">
        <v>479150</v>
      </c>
      <c r="H11" s="2">
        <v>0</v>
      </c>
      <c r="I11" s="1" t="s">
        <v>108</v>
      </c>
      <c r="J11" s="2">
        <v>0</v>
      </c>
      <c r="K11" s="2">
        <v>0</v>
      </c>
      <c r="L11" s="2">
        <v>479150</v>
      </c>
      <c r="M11" s="2">
        <v>62030</v>
      </c>
      <c r="N11" s="2">
        <v>0</v>
      </c>
      <c r="O11" s="1" t="s">
        <v>108</v>
      </c>
      <c r="P11" s="2">
        <v>0</v>
      </c>
      <c r="Q11" s="2">
        <v>0</v>
      </c>
      <c r="R11" s="2">
        <v>62030</v>
      </c>
      <c r="S11" s="2">
        <v>0</v>
      </c>
      <c r="T11" s="2">
        <v>0</v>
      </c>
      <c r="U11" s="2">
        <v>0</v>
      </c>
      <c r="V11" s="2">
        <v>0</v>
      </c>
    </row>
    <row r="12" spans="1:22">
      <c r="A12" s="14"/>
      <c r="B12" s="14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1"/>
      <c r="P12" s="2"/>
      <c r="Q12" s="2"/>
      <c r="R12" s="2"/>
      <c r="S12" s="2"/>
      <c r="T12" s="2"/>
      <c r="U12" s="2"/>
      <c r="V12" s="2"/>
    </row>
    <row r="13" spans="1:22">
      <c r="A13" s="14"/>
      <c r="B13" s="14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1"/>
      <c r="P13" s="2"/>
      <c r="Q13" s="2"/>
      <c r="R13" s="2"/>
      <c r="S13" s="2"/>
      <c r="T13" s="2"/>
      <c r="U13" s="2"/>
      <c r="V13" s="2"/>
    </row>
    <row r="14" spans="1:22">
      <c r="A14" s="14"/>
      <c r="B14" s="14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1"/>
      <c r="P14" s="2"/>
      <c r="Q14" s="2"/>
      <c r="R14" s="2"/>
      <c r="S14" s="2"/>
      <c r="T14" s="2"/>
      <c r="U14" s="2"/>
      <c r="V14" s="2"/>
    </row>
    <row r="15" spans="1:22">
      <c r="A15" s="14"/>
      <c r="B15" s="14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1"/>
      <c r="P15" s="2"/>
      <c r="Q15" s="2"/>
      <c r="R15" s="2"/>
      <c r="S15" s="2"/>
      <c r="T15" s="2"/>
      <c r="U15" s="2"/>
      <c r="V15" s="2"/>
    </row>
    <row r="16" spans="1:22">
      <c r="A16" s="14"/>
      <c r="B16" s="14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1"/>
      <c r="P16" s="2"/>
      <c r="Q16" s="2"/>
      <c r="R16" s="2"/>
      <c r="S16" s="2"/>
      <c r="T16" s="2"/>
      <c r="U16" s="2"/>
      <c r="V16" s="2"/>
    </row>
    <row r="17" spans="1:22">
      <c r="A17" s="14"/>
      <c r="B17" s="14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1"/>
      <c r="P17" s="2"/>
      <c r="Q17" s="2"/>
      <c r="R17" s="2"/>
      <c r="S17" s="2"/>
      <c r="T17" s="2"/>
      <c r="U17" s="2"/>
      <c r="V17" s="2"/>
    </row>
    <row r="18" spans="1:22">
      <c r="A18" s="14"/>
      <c r="B18" s="14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1"/>
      <c r="P18" s="2"/>
      <c r="Q18" s="2"/>
      <c r="R18" s="2"/>
      <c r="S18" s="2"/>
      <c r="T18" s="2"/>
      <c r="U18" s="2"/>
      <c r="V18" s="2"/>
    </row>
    <row r="19" spans="1:22">
      <c r="A19" s="14"/>
      <c r="B19" s="14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1"/>
      <c r="P19" s="2"/>
      <c r="Q19" s="2"/>
      <c r="R19" s="2"/>
      <c r="S19" s="2"/>
      <c r="T19" s="2"/>
      <c r="U19" s="2"/>
      <c r="V19" s="2"/>
    </row>
    <row r="20" spans="1:22">
      <c r="A20" s="14"/>
      <c r="B20" s="14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1"/>
      <c r="P20" s="2"/>
      <c r="Q20" s="2"/>
      <c r="R20" s="2"/>
      <c r="S20" s="2"/>
      <c r="T20" s="2"/>
      <c r="U20" s="2"/>
      <c r="V20" s="2"/>
    </row>
    <row r="21" spans="1:22">
      <c r="A21" s="14"/>
      <c r="B21" s="14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1"/>
      <c r="P21" s="2"/>
      <c r="Q21" s="2"/>
      <c r="R21" s="2"/>
      <c r="S21" s="2"/>
      <c r="T21" s="2"/>
      <c r="U21" s="2"/>
      <c r="V21" s="2"/>
    </row>
    <row r="22" spans="1:22">
      <c r="A22" s="14"/>
      <c r="B22" s="14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1"/>
      <c r="P22" s="2"/>
      <c r="Q22" s="2"/>
      <c r="R22" s="2"/>
      <c r="S22" s="2"/>
      <c r="T22" s="2"/>
      <c r="U22" s="2"/>
      <c r="V22" s="2"/>
    </row>
    <row r="23" spans="1:22">
      <c r="A23" s="14"/>
      <c r="B23" s="14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1"/>
      <c r="P23" s="2"/>
      <c r="Q23" s="2"/>
      <c r="R23" s="2"/>
      <c r="S23" s="2"/>
      <c r="T23" s="2"/>
      <c r="U23" s="2"/>
      <c r="V23" s="2"/>
    </row>
    <row r="24" spans="1:22">
      <c r="A24" s="14"/>
      <c r="B24" s="14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1"/>
      <c r="P24" s="2"/>
      <c r="Q24" s="2"/>
      <c r="R24" s="2"/>
      <c r="S24" s="2"/>
      <c r="T24" s="2"/>
      <c r="U24" s="2"/>
      <c r="V24" s="2"/>
    </row>
    <row r="25" spans="1:22">
      <c r="A25" s="14"/>
      <c r="B25" s="14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1"/>
      <c r="P25" s="2"/>
      <c r="Q25" s="2"/>
      <c r="R25" s="2"/>
      <c r="S25" s="2"/>
      <c r="T25" s="2"/>
      <c r="U25" s="2"/>
      <c r="V25" s="2"/>
    </row>
    <row r="26" spans="1:22">
      <c r="A26" s="14"/>
      <c r="B26" s="14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2"/>
      <c r="V26" s="2"/>
    </row>
    <row r="27" spans="1:22">
      <c r="A27" s="14"/>
      <c r="B27" s="14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1"/>
      <c r="P27" s="2"/>
      <c r="Q27" s="2"/>
      <c r="R27" s="2"/>
      <c r="S27" s="2"/>
      <c r="T27" s="2"/>
      <c r="U27" s="2"/>
      <c r="V27" s="2"/>
    </row>
    <row r="28" spans="1:22">
      <c r="A28" s="14"/>
      <c r="B28" s="14"/>
      <c r="C28" s="2"/>
      <c r="D28" s="2"/>
      <c r="E28" s="2"/>
      <c r="F28" s="2"/>
      <c r="G28" s="2"/>
      <c r="H28" s="2"/>
      <c r="I28" s="1"/>
      <c r="J28" s="2"/>
      <c r="K28" s="2"/>
      <c r="L28" s="2"/>
      <c r="M28" s="2"/>
      <c r="N28" s="2"/>
      <c r="O28" s="1"/>
      <c r="P28" s="2"/>
      <c r="Q28" s="2"/>
      <c r="R28" s="2"/>
      <c r="S28" s="2"/>
      <c r="T28" s="2"/>
      <c r="U28" s="2"/>
      <c r="V28" s="2"/>
    </row>
    <row r="29" spans="1:22">
      <c r="A29" s="14"/>
      <c r="B29" s="14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1"/>
      <c r="P29" s="2"/>
      <c r="Q29" s="2"/>
      <c r="R29" s="2"/>
      <c r="S29" s="2"/>
      <c r="T29" s="2"/>
      <c r="U29" s="2"/>
      <c r="V29" s="2"/>
    </row>
    <row r="30" spans="1:22">
      <c r="A30" s="14"/>
      <c r="B30" s="14"/>
      <c r="C30" s="2"/>
      <c r="D30" s="2"/>
      <c r="E30" s="2"/>
      <c r="F30" s="2"/>
      <c r="G30" s="2"/>
      <c r="H30" s="2"/>
      <c r="I30" s="1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</row>
    <row r="31" spans="1:22">
      <c r="A31" s="14"/>
      <c r="B31" s="14"/>
      <c r="C31" s="2"/>
      <c r="D31" s="2"/>
      <c r="E31" s="2"/>
      <c r="F31" s="2"/>
      <c r="G31" s="2"/>
      <c r="H31" s="2"/>
      <c r="I31" s="1"/>
      <c r="J31" s="2"/>
      <c r="K31" s="2"/>
      <c r="L31" s="2"/>
      <c r="M31" s="2"/>
      <c r="N31" s="2"/>
      <c r="O31" s="1"/>
      <c r="P31" s="2"/>
      <c r="Q31" s="2"/>
      <c r="R31" s="2"/>
      <c r="S31" s="2"/>
      <c r="T31" s="2"/>
      <c r="U31" s="2"/>
      <c r="V31" s="2"/>
    </row>
    <row r="32" spans="1:22">
      <c r="A32" s="14"/>
      <c r="B32" s="14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1"/>
      <c r="P32" s="2"/>
      <c r="Q32" s="2"/>
      <c r="R32" s="2"/>
      <c r="S32" s="2"/>
      <c r="T32" s="2"/>
      <c r="U32" s="2"/>
      <c r="V32" s="2"/>
    </row>
    <row r="33" spans="1:22">
      <c r="A33" s="14"/>
      <c r="B33" s="14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1"/>
      <c r="P33" s="2"/>
      <c r="Q33" s="2"/>
      <c r="R33" s="2"/>
      <c r="S33" s="2"/>
      <c r="T33" s="2"/>
      <c r="U33" s="2"/>
      <c r="V33" s="2"/>
    </row>
    <row r="34" spans="1:22">
      <c r="A34" s="14"/>
      <c r="B34" s="14"/>
      <c r="C34" s="2"/>
      <c r="D34" s="2"/>
      <c r="E34" s="2"/>
      <c r="F34" s="2"/>
      <c r="G34" s="2"/>
      <c r="H34" s="2"/>
      <c r="I34" s="1"/>
      <c r="J34" s="2"/>
      <c r="K34" s="2"/>
      <c r="L34" s="2"/>
      <c r="M34" s="2"/>
      <c r="N34" s="2"/>
      <c r="O34" s="1"/>
      <c r="P34" s="2"/>
      <c r="Q34" s="2"/>
      <c r="R34" s="2"/>
      <c r="S34" s="2"/>
      <c r="T34" s="2"/>
      <c r="U34" s="2"/>
      <c r="V34" s="2"/>
    </row>
    <row r="35" spans="1:22">
      <c r="A35" s="14"/>
      <c r="B35" s="14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1"/>
      <c r="P35" s="2"/>
      <c r="Q35" s="2"/>
      <c r="R35" s="2"/>
      <c r="S35" s="2"/>
      <c r="T35" s="2"/>
      <c r="U35" s="2"/>
      <c r="V35" s="2"/>
    </row>
    <row r="36" spans="1:22">
      <c r="A36" s="14"/>
      <c r="B36" s="14"/>
      <c r="C36" s="2"/>
      <c r="D36" s="2"/>
      <c r="E36" s="2"/>
      <c r="F36" s="2"/>
      <c r="G36" s="2"/>
      <c r="H36" s="2"/>
      <c r="I36" s="1"/>
      <c r="J36" s="2"/>
      <c r="K36" s="2"/>
      <c r="L36" s="2"/>
      <c r="M36" s="2"/>
      <c r="N36" s="2"/>
      <c r="O36" s="1"/>
      <c r="P36" s="2"/>
      <c r="Q36" s="2"/>
      <c r="R36" s="2"/>
      <c r="S36" s="2"/>
      <c r="T36" s="2"/>
      <c r="U36" s="2"/>
      <c r="V36" s="2"/>
    </row>
    <row r="37" spans="1:22">
      <c r="A37" s="14"/>
      <c r="B37" s="14"/>
      <c r="C37" s="2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1"/>
      <c r="P37" s="2"/>
      <c r="Q37" s="2"/>
      <c r="R37" s="2"/>
      <c r="S37" s="2"/>
      <c r="T37" s="2"/>
      <c r="U37" s="2"/>
      <c r="V37" s="2"/>
    </row>
    <row r="38" spans="1:22">
      <c r="A38" s="14"/>
      <c r="B38" s="14"/>
      <c r="C38" s="2"/>
      <c r="D38" s="2"/>
      <c r="E38" s="2"/>
      <c r="F38" s="2"/>
      <c r="G38" s="2"/>
      <c r="H38" s="2"/>
      <c r="I38" s="1"/>
      <c r="J38" s="2"/>
      <c r="K38" s="2"/>
      <c r="L38" s="2"/>
      <c r="M38" s="2"/>
      <c r="N38" s="2"/>
      <c r="O38" s="1"/>
      <c r="P38" s="2"/>
      <c r="Q38" s="2"/>
      <c r="R38" s="2"/>
      <c r="S38" s="2"/>
      <c r="T38" s="2"/>
      <c r="U38" s="2"/>
      <c r="V38" s="2"/>
    </row>
    <row r="39" spans="1:22">
      <c r="A39" s="14"/>
      <c r="B39" s="14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  <c r="O39" s="1"/>
      <c r="P39" s="2"/>
      <c r="Q39" s="2"/>
      <c r="R39" s="2"/>
      <c r="S39" s="2"/>
      <c r="T39" s="2"/>
      <c r="U39" s="2"/>
      <c r="V39" s="2"/>
    </row>
    <row r="40" spans="1:22">
      <c r="A40" s="14"/>
      <c r="B40" s="14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  <c r="O40" s="1"/>
      <c r="P40" s="2"/>
      <c r="Q40" s="2"/>
      <c r="R40" s="2"/>
      <c r="S40" s="2"/>
      <c r="T40" s="2"/>
      <c r="U40" s="2"/>
      <c r="V40" s="2"/>
    </row>
    <row r="41" spans="1:22">
      <c r="A41" s="14"/>
      <c r="B41" s="14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  <c r="O41" s="1"/>
      <c r="P41" s="2"/>
      <c r="Q41" s="2"/>
      <c r="R41" s="2"/>
      <c r="S41" s="2"/>
      <c r="T41" s="2"/>
      <c r="U41" s="2"/>
      <c r="V41" s="2"/>
    </row>
    <row r="42" spans="1:22">
      <c r="A42" s="14"/>
      <c r="B42" s="14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1"/>
      <c r="P42" s="2"/>
      <c r="Q42" s="2"/>
      <c r="R42" s="2"/>
      <c r="S42" s="2"/>
      <c r="T42" s="2"/>
      <c r="U42" s="2"/>
      <c r="V42" s="2"/>
    </row>
    <row r="43" spans="1:22">
      <c r="A43" s="14"/>
      <c r="B43" s="14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  <c r="O43" s="1"/>
      <c r="P43" s="2"/>
      <c r="Q43" s="2"/>
      <c r="R43" s="2"/>
      <c r="S43" s="2"/>
      <c r="T43" s="2"/>
      <c r="U43" s="2"/>
      <c r="V43" s="2"/>
    </row>
    <row r="44" spans="1:22">
      <c r="A44" s="14"/>
      <c r="B44" s="14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  <c r="O44" s="1"/>
      <c r="P44" s="2"/>
      <c r="Q44" s="2"/>
      <c r="R44" s="2"/>
      <c r="S44" s="2"/>
      <c r="T44" s="2"/>
      <c r="U44" s="2"/>
      <c r="V44" s="2"/>
    </row>
    <row r="45" spans="1:22">
      <c r="A45" s="14"/>
      <c r="B45" s="14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1"/>
      <c r="P45" s="2"/>
      <c r="Q45" s="2"/>
      <c r="R45" s="2"/>
      <c r="S45" s="2"/>
      <c r="T45" s="2"/>
      <c r="U45" s="2"/>
      <c r="V45" s="2"/>
    </row>
    <row r="46" spans="1:22">
      <c r="A46" s="14"/>
      <c r="B46" s="14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1"/>
      <c r="P46" s="2"/>
      <c r="Q46" s="2"/>
      <c r="R46" s="2"/>
      <c r="S46" s="2"/>
      <c r="T46" s="2"/>
      <c r="U46" s="2"/>
      <c r="V46" s="2"/>
    </row>
    <row r="47" spans="1:22">
      <c r="A47" s="14"/>
      <c r="B47" s="14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1"/>
      <c r="P47" s="2"/>
      <c r="Q47" s="2"/>
      <c r="R47" s="2"/>
      <c r="S47" s="2"/>
      <c r="T47" s="2"/>
      <c r="U47" s="2"/>
      <c r="V47" s="2"/>
    </row>
    <row r="48" spans="1:22">
      <c r="A48" s="1"/>
      <c r="B48" s="1"/>
      <c r="C48" s="2"/>
      <c r="D48" s="2"/>
      <c r="E48" s="2"/>
      <c r="F48" s="3"/>
      <c r="G48" s="2"/>
      <c r="H48" s="2"/>
      <c r="I48" s="4"/>
      <c r="J48" s="2"/>
      <c r="K48" s="2"/>
      <c r="L48" s="3"/>
      <c r="M48" s="2"/>
      <c r="N48" s="2"/>
      <c r="O48" s="4"/>
      <c r="P48" s="2"/>
      <c r="Q48" s="2"/>
      <c r="R48" s="3"/>
      <c r="S48" s="2"/>
      <c r="T48" s="2"/>
      <c r="U48" s="3"/>
      <c r="V48" s="3"/>
    </row>
    <row r="49" spans="1:22">
      <c r="A49" s="1"/>
      <c r="B49" s="1"/>
      <c r="C49" s="2"/>
      <c r="D49" s="2"/>
      <c r="E49" s="2"/>
      <c r="F49" s="3"/>
      <c r="G49" s="2"/>
      <c r="H49" s="2"/>
      <c r="I49" s="4"/>
      <c r="J49" s="2"/>
      <c r="K49" s="2"/>
      <c r="L49" s="3"/>
      <c r="M49" s="2"/>
      <c r="N49" s="2"/>
      <c r="O49" s="4"/>
      <c r="P49" s="2"/>
      <c r="Q49" s="2"/>
      <c r="R49" s="3"/>
      <c r="S49" s="2"/>
      <c r="T49" s="2"/>
      <c r="U49" s="3"/>
      <c r="V49" s="3"/>
    </row>
  </sheetData>
  <mergeCells count="5">
    <mergeCell ref="A1:B1"/>
    <mergeCell ref="C1:F1"/>
    <mergeCell ref="G1:L1"/>
    <mergeCell ref="M1:R1"/>
    <mergeCell ref="S1:U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9898-BE3A-40E1-99F6-53330AC39005}">
  <dimension ref="A1:AE134"/>
  <sheetViews>
    <sheetView tabSelected="1" workbookViewId="0">
      <selection activeCell="E15" sqref="E15"/>
    </sheetView>
  </sheetViews>
  <sheetFormatPr defaultRowHeight="16.5"/>
  <cols>
    <col min="1" max="1" width="9.5" style="34" bestFit="1" customWidth="1"/>
    <col min="2" max="2" width="13.625" style="35" customWidth="1"/>
    <col min="3" max="3" width="15.125" style="35" customWidth="1"/>
    <col min="4" max="4" width="11.125" style="35" bestFit="1" customWidth="1"/>
    <col min="5" max="5" width="12.5" style="37" customWidth="1"/>
    <col min="6" max="6" width="10.875" style="37" bestFit="1" customWidth="1"/>
    <col min="7" max="7" width="10.875" style="43" bestFit="1" customWidth="1"/>
    <col min="8" max="8" width="9.375" style="37" bestFit="1" customWidth="1"/>
    <col min="9" max="9" width="12" style="37" customWidth="1"/>
    <col min="10" max="10" width="11" style="37" bestFit="1" customWidth="1"/>
    <col min="11" max="13" width="11" style="37" customWidth="1"/>
    <col min="14" max="14" width="12.5" style="37" customWidth="1"/>
    <col min="15" max="16" width="11.125" style="35" bestFit="1" customWidth="1"/>
    <col min="17" max="17" width="13" style="35" customWidth="1"/>
    <col min="18" max="18" width="10.625" style="39" customWidth="1"/>
    <col min="19" max="19" width="44.125" customWidth="1"/>
    <col min="20" max="20" width="10.875" customWidth="1"/>
    <col min="21" max="21" width="11.625" bestFit="1" customWidth="1"/>
    <col min="22" max="23" width="11.125" bestFit="1" customWidth="1"/>
    <col min="24" max="24" width="11.125" customWidth="1"/>
    <col min="25" max="25" width="11.125" bestFit="1" customWidth="1"/>
    <col min="26" max="26" width="11.625" bestFit="1" customWidth="1"/>
    <col min="27" max="27" width="13" bestFit="1" customWidth="1"/>
    <col min="30" max="30" width="11.125" bestFit="1" customWidth="1"/>
  </cols>
  <sheetData>
    <row r="1" spans="1:31">
      <c r="A1" s="29" t="s">
        <v>5</v>
      </c>
      <c r="B1" s="30" t="s">
        <v>6</v>
      </c>
      <c r="C1" s="30" t="s">
        <v>38</v>
      </c>
      <c r="D1" s="30" t="s">
        <v>39</v>
      </c>
      <c r="E1" s="31" t="s">
        <v>40</v>
      </c>
      <c r="F1" s="31" t="s">
        <v>41</v>
      </c>
      <c r="G1" s="42" t="s">
        <v>42</v>
      </c>
      <c r="H1" s="31" t="s">
        <v>43</v>
      </c>
      <c r="I1" s="32" t="s">
        <v>44</v>
      </c>
      <c r="J1" s="31" t="s">
        <v>45</v>
      </c>
      <c r="K1" s="31" t="s">
        <v>46</v>
      </c>
      <c r="L1" s="31" t="s">
        <v>47</v>
      </c>
      <c r="M1" s="31" t="s">
        <v>48</v>
      </c>
      <c r="N1" s="31" t="s">
        <v>49</v>
      </c>
      <c r="O1" s="30" t="s">
        <v>50</v>
      </c>
      <c r="P1" s="30" t="s">
        <v>51</v>
      </c>
      <c r="Q1" s="30" t="s">
        <v>52</v>
      </c>
      <c r="R1" s="33" t="s">
        <v>53</v>
      </c>
      <c r="S1" t="s">
        <v>54</v>
      </c>
      <c r="T1" t="s">
        <v>55</v>
      </c>
      <c r="U1" t="s">
        <v>56</v>
      </c>
      <c r="V1" s="9" t="s">
        <v>57</v>
      </c>
      <c r="W1" t="s">
        <v>58</v>
      </c>
      <c r="X1" s="15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</row>
    <row r="2" spans="1:31">
      <c r="A2" s="34" t="s">
        <v>112</v>
      </c>
      <c r="B2" s="35" t="s">
        <v>113</v>
      </c>
      <c r="C2" s="35" t="s">
        <v>86</v>
      </c>
      <c r="D2" s="36">
        <v>44855</v>
      </c>
      <c r="E2" s="37">
        <f t="shared" ref="E2:E5" si="0">F2*12</f>
        <v>26400000</v>
      </c>
      <c r="F2" s="37">
        <v>2200000</v>
      </c>
      <c r="G2" s="43">
        <f t="shared" ref="G2:G69" si="1">F2-H2-I2-J2-M2-K2-L2</f>
        <v>2000000</v>
      </c>
      <c r="H2" s="37">
        <v>200000</v>
      </c>
      <c r="O2" s="36"/>
      <c r="P2" s="36"/>
      <c r="Q2" s="36"/>
      <c r="R2" s="38"/>
      <c r="S2" s="12"/>
      <c r="T2" t="b">
        <f>IF(ISBLANK(D2),FALSE,OR(YEAR(D2)&lt;급여업로드양식!$A$1,AND(YEAR(D2)=급여업로드양식!$A$1,MONTH(AC2)&gt;=MONTH(D2))))</f>
        <v>1</v>
      </c>
      <c r="U2" t="b">
        <f>AND(YEAR(D2)=급여업로드양식!$A$1,MONTH(D2)=MONTH(AC2),DAY(D2)&gt;1)</f>
        <v>0</v>
      </c>
      <c r="V2" t="b">
        <f>IFERROR(AND(YEAR(O2)=급여업로드양식!$A$1,MONTH(O2)=MONTH(AD2),AD2-O2&gt;0),FALSE)</f>
        <v>0</v>
      </c>
      <c r="W2" s="8" t="b">
        <f>IFERROR(IF(O2&gt;0,AND(YEAR(O2)=급여업로드양식!$A$1,MONTH(AC2)&gt;MONTH(O2))),FALSE)</f>
        <v>0</v>
      </c>
      <c r="X2" s="8" t="b">
        <f t="shared" ref="X2:X4" si="2">OR(AND(P2&gt;=AC2,Q2&gt;=AD2),AND(P2&lt;=AC2,Q2&gt;=AD2))</f>
        <v>0</v>
      </c>
      <c r="Y2" t="b">
        <f>AND(P2&gt;0,MONTH(P2)=MONTH(AD2),AD2&gt;=P2)</f>
        <v>0</v>
      </c>
      <c r="Z2" t="b">
        <f>AND(Q2&gt;0,MONTH(Q2)=MONTH(AD2),AD2&gt;=Q2)</f>
        <v>0</v>
      </c>
      <c r="AA2" t="b">
        <f t="shared" ref="AA2:AA68" si="3">IF(OR(U2,V2,Y2,Z2,X2)=TRUE,TRUE,FALSE)</f>
        <v>0</v>
      </c>
      <c r="AB2">
        <f t="shared" ref="AB2:AB68" si="4">IF(AND(T2=TRUE,W2=FALSE),IF(AND(U2=TRUE,V2=TRUE),O2-D2+1,IF(U2=TRUE,AD2-D2+1,IF(AND(Z2=FALSE,V2=TRUE),O2-AC2+1,IF(Y2=TRUE,P2-AC2,IF(Z2=TRUE,MIN(AD2,O2)-Q2,IF(X2=TRUE,0,AE2)))))))</f>
        <v>30</v>
      </c>
      <c r="AC2" s="5" t="str">
        <f>급여업로드양식!$A$1&amp;"-"&amp;TEXT(급여업로드양식!$C$1,"00")&amp;"-"&amp;"01"</f>
        <v>2025-09-01</v>
      </c>
      <c r="AD2" s="5">
        <f>EOMONTH(AC2,0)</f>
        <v>45930</v>
      </c>
      <c r="AE2">
        <f>_xlfn.DAYS(AD2,AC2)+1</f>
        <v>30</v>
      </c>
    </row>
    <row r="3" spans="1:31" s="53" customFormat="1">
      <c r="A3" s="46" t="s">
        <v>114</v>
      </c>
      <c r="B3" s="47" t="s">
        <v>128</v>
      </c>
      <c r="C3" s="47" t="s">
        <v>87</v>
      </c>
      <c r="D3" s="48">
        <v>45413</v>
      </c>
      <c r="E3" s="49">
        <v>26400000</v>
      </c>
      <c r="F3" s="49">
        <v>2200000</v>
      </c>
      <c r="G3" s="51">
        <f t="shared" ref="G3" si="5">F3-H3-I3-J3-M3-K3-L3</f>
        <v>2000000</v>
      </c>
      <c r="H3" s="37">
        <v>200000</v>
      </c>
      <c r="I3" s="49"/>
      <c r="J3" s="49"/>
      <c r="K3" s="49"/>
      <c r="L3" s="49"/>
      <c r="M3" s="49"/>
      <c r="N3" s="49"/>
      <c r="O3" s="48">
        <v>45808</v>
      </c>
      <c r="P3" s="48"/>
      <c r="Q3" s="48"/>
      <c r="R3" s="50"/>
      <c r="S3" s="52"/>
      <c r="T3" s="53" t="b">
        <f>IF(ISBLANK(D3),FALSE,OR(YEAR(D3)&lt;급여업로드양식!$A$1,AND(YEAR(D3)=급여업로드양식!$A$1,MONTH(AC3)&gt;=MONTH(D3))))</f>
        <v>1</v>
      </c>
      <c r="U3" s="53" t="b">
        <f>AND(YEAR(D3)=급여업로드양식!$A$1,MONTH(D3)=MONTH(AC3),DAY(D3)&gt;1)</f>
        <v>0</v>
      </c>
      <c r="V3" s="53" t="b">
        <f>IFERROR(AND(YEAR(O3)=급여업로드양식!$A$1,MONTH(O3)=MONTH(AD3),AD3-O3&gt;0),FALSE)</f>
        <v>0</v>
      </c>
      <c r="W3" s="54" t="b">
        <f>IFERROR(IF(O3&gt;0,AND(YEAR(O3)=급여업로드양식!$A$1,MONTH(AC3)&gt;MONTH(O3))),FALSE)</f>
        <v>1</v>
      </c>
      <c r="X3" s="54" t="b">
        <f t="shared" ref="X3" si="6">OR(AND(P3&gt;=AC3,Q3&gt;=AD3),AND(P3&lt;=AC3,Q3&gt;=AD3))</f>
        <v>0</v>
      </c>
      <c r="Y3" s="53" t="b">
        <f t="shared" ref="Y3" si="7">AND(P3&gt;0,MONTH(P3)=MONTH(AD3),AD3&gt;=P3)</f>
        <v>0</v>
      </c>
      <c r="Z3" s="53" t="b">
        <f t="shared" ref="Z3" si="8">AND(Q3&gt;0,MONTH(Q3)=MONTH(AD3),AD3&gt;=Q3)</f>
        <v>0</v>
      </c>
      <c r="AA3" s="53" t="b">
        <f t="shared" ref="AA3" si="9">IF(OR(U3,V3,Y3,Z3,X3)=TRUE,TRUE,FALSE)</f>
        <v>0</v>
      </c>
      <c r="AB3" s="53" t="b">
        <f t="shared" ref="AB3" si="10">IF(AND(T3=TRUE,W3=FALSE),IF(AND(U3=TRUE,V3=TRUE),O3-D3+1,IF(U3=TRUE,AD3-D3+1,IF(AND(Z3=FALSE,V3=TRUE),O3-AC3+1,IF(Y3=TRUE,P3-AC3,IF(Z3=TRUE,MIN(AD3,O3)-Q3,IF(X3=TRUE,0,AE3)))))))</f>
        <v>0</v>
      </c>
      <c r="AC3" s="55" t="str">
        <f>급여업로드양식!$A$1&amp;"-"&amp;TEXT(급여업로드양식!$C$1,"00")&amp;"-"&amp;"01"</f>
        <v>2025-09-01</v>
      </c>
      <c r="AD3" s="55">
        <f t="shared" ref="AD3" si="11">EOMONTH(AC3,0)</f>
        <v>45930</v>
      </c>
      <c r="AE3" s="53">
        <f t="shared" ref="AE3" si="12">_xlfn.DAYS(AD3,AC3)+1</f>
        <v>30</v>
      </c>
    </row>
    <row r="4" spans="1:31">
      <c r="A4" s="34" t="s">
        <v>114</v>
      </c>
      <c r="B4" s="35" t="s">
        <v>115</v>
      </c>
      <c r="C4" s="35" t="s">
        <v>87</v>
      </c>
      <c r="D4" s="36">
        <v>45809</v>
      </c>
      <c r="E4" s="37">
        <v>27000000</v>
      </c>
      <c r="F4" s="37">
        <f>E4/12</f>
        <v>2250000</v>
      </c>
      <c r="G4" s="43">
        <f t="shared" si="1"/>
        <v>2050000</v>
      </c>
      <c r="H4" s="37">
        <v>200000</v>
      </c>
      <c r="O4" s="36"/>
      <c r="P4" s="36"/>
      <c r="Q4" s="36"/>
      <c r="R4" s="38"/>
      <c r="S4" s="11"/>
      <c r="T4" t="b">
        <f>IF(ISBLANK(D4),FALSE,OR(YEAR(D4)&lt;급여업로드양식!$A$1,AND(YEAR(D4)=급여업로드양식!$A$1,MONTH(AC4)&gt;=MONTH(D4))))</f>
        <v>1</v>
      </c>
      <c r="U4" t="b">
        <f>AND(YEAR(D4)=급여업로드양식!$A$1,MONTH(D4)=MONTH(AC4),DAY(D4)&gt;1)</f>
        <v>0</v>
      </c>
      <c r="V4" t="b">
        <f>IFERROR(AND(YEAR(O4)=급여업로드양식!$A$1,MONTH(O4)=MONTH(AD4),AD4-O4&gt;0),FALSE)</f>
        <v>0</v>
      </c>
      <c r="W4" s="8" t="b">
        <f>IFERROR(IF(O4&gt;0,AND(YEAR(O4)=급여업로드양식!$A$1,MONTH(AC4)&gt;MONTH(O4))),FALSE)</f>
        <v>0</v>
      </c>
      <c r="X4" s="8" t="b">
        <f t="shared" si="2"/>
        <v>0</v>
      </c>
      <c r="Y4" t="b">
        <f t="shared" ref="Y4:Y69" si="13">AND(P4&gt;0,MONTH(P4)=MONTH(AD4),AD4&gt;=P4)</f>
        <v>0</v>
      </c>
      <c r="Z4" t="b">
        <f t="shared" ref="Z4:Z69" si="14">AND(Q4&gt;0,MONTH(Q4)=MONTH(AD4),AD4&gt;=Q4)</f>
        <v>0</v>
      </c>
      <c r="AA4" t="b">
        <f t="shared" si="3"/>
        <v>0</v>
      </c>
      <c r="AB4">
        <f t="shared" si="4"/>
        <v>30</v>
      </c>
      <c r="AC4" s="5" t="str">
        <f>급여업로드양식!$A$1&amp;"-"&amp;TEXT(급여업로드양식!$C$1,"00")&amp;"-"&amp;"01"</f>
        <v>2025-09-01</v>
      </c>
      <c r="AD4" s="5">
        <f t="shared" ref="AD4:AD58" si="15">EOMONTH(AC4,0)</f>
        <v>45930</v>
      </c>
      <c r="AE4">
        <f t="shared" ref="AE4:AE58" si="16">_xlfn.DAYS(AD4,AC4)+1</f>
        <v>30</v>
      </c>
    </row>
    <row r="5" spans="1:31">
      <c r="A5" s="34" t="s">
        <v>116</v>
      </c>
      <c r="B5" s="35" t="s">
        <v>117</v>
      </c>
      <c r="C5" s="35" t="s">
        <v>88</v>
      </c>
      <c r="D5" s="36">
        <v>45537</v>
      </c>
      <c r="E5" s="37">
        <f t="shared" si="0"/>
        <v>38000016</v>
      </c>
      <c r="F5" s="37">
        <v>3166668</v>
      </c>
      <c r="G5" s="43">
        <f t="shared" si="1"/>
        <v>2966668</v>
      </c>
      <c r="H5" s="37">
        <v>200000</v>
      </c>
      <c r="O5" s="36"/>
      <c r="P5" s="36"/>
      <c r="Q5" s="36"/>
      <c r="R5" s="38"/>
      <c r="S5" s="11"/>
      <c r="T5" t="b">
        <f>IF(ISBLANK(D5),FALSE,OR(YEAR(D5)&lt;급여업로드양식!$A$1,AND(YEAR(D5)=급여업로드양식!$A$1,MONTH(AC5)&gt;=MONTH(D5))))</f>
        <v>1</v>
      </c>
      <c r="U5" t="b">
        <f>AND(YEAR(D5)=급여업로드양식!$A$1,MONTH(D5)=MONTH(AC5),DAY(D5)&gt;1)</f>
        <v>0</v>
      </c>
      <c r="V5" t="b">
        <f>IFERROR(AND(YEAR(O5)=급여업로드양식!$A$1,MONTH(O5)=MONTH(AD5),AD5-O5&gt;0),FALSE)</f>
        <v>0</v>
      </c>
      <c r="W5" s="8" t="b">
        <f>IFERROR(IF(O5&gt;0,AND(YEAR(O5)=급여업로드양식!$A$1,MONTH(AC5)&gt;MONTH(O5))),FALSE)</f>
        <v>0</v>
      </c>
      <c r="X5" s="8" t="b">
        <f>OR(AND(P5&gt;=AC5,Q5&gt;=AD5),AND(P5&lt;=AC5,Q5&gt;=AD5))</f>
        <v>0</v>
      </c>
      <c r="Y5" t="b">
        <f t="shared" si="13"/>
        <v>0</v>
      </c>
      <c r="Z5" t="b">
        <f t="shared" si="14"/>
        <v>0</v>
      </c>
      <c r="AA5" t="b">
        <f t="shared" si="3"/>
        <v>0</v>
      </c>
      <c r="AB5">
        <f t="shared" si="4"/>
        <v>30</v>
      </c>
      <c r="AC5" s="5" t="str">
        <f>급여업로드양식!$A$1&amp;"-"&amp;TEXT(급여업로드양식!$C$1,"00")&amp;"-"&amp;"01"</f>
        <v>2025-09-01</v>
      </c>
      <c r="AD5" s="5">
        <f t="shared" si="15"/>
        <v>45930</v>
      </c>
      <c r="AE5">
        <f t="shared" si="16"/>
        <v>30</v>
      </c>
    </row>
    <row r="6" spans="1:31" s="53" customFormat="1">
      <c r="A6" s="46" t="s">
        <v>118</v>
      </c>
      <c r="B6" s="47" t="s">
        <v>119</v>
      </c>
      <c r="C6" s="47" t="s">
        <v>89</v>
      </c>
      <c r="D6" s="48">
        <v>45586</v>
      </c>
      <c r="E6" s="37"/>
      <c r="F6" s="49">
        <f t="shared" ref="F6:F68" si="17">E6/12</f>
        <v>0</v>
      </c>
      <c r="G6" s="51">
        <f t="shared" si="1"/>
        <v>0</v>
      </c>
      <c r="H6" s="49"/>
      <c r="I6" s="49"/>
      <c r="J6" s="49"/>
      <c r="K6" s="49"/>
      <c r="L6" s="49"/>
      <c r="M6" s="49"/>
      <c r="N6" s="49"/>
      <c r="O6" s="48">
        <v>45688</v>
      </c>
      <c r="P6" s="48"/>
      <c r="Q6" s="48"/>
      <c r="R6" s="50"/>
      <c r="S6" s="52"/>
      <c r="T6" s="53" t="b">
        <f>IF(ISBLANK(D6),FALSE,OR(YEAR(D6)&lt;급여업로드양식!$A$1,AND(YEAR(D6)=급여업로드양식!$A$1,MONTH(AC6)&gt;=MONTH(D6))))</f>
        <v>1</v>
      </c>
      <c r="U6" s="53" t="b">
        <f>AND(YEAR(D6)=급여업로드양식!$A$1,MONTH(D6)=MONTH(AC6),DAY(D6)&gt;1)</f>
        <v>0</v>
      </c>
      <c r="V6" s="53" t="b">
        <f>IFERROR(AND(YEAR(O6)=급여업로드양식!$A$1,MONTH(O6)=MONTH(AD6),AD6-O6&gt;0),FALSE)</f>
        <v>0</v>
      </c>
      <c r="W6" s="54" t="b">
        <f>IFERROR(IF(O6&gt;0,AND(YEAR(O6)=급여업로드양식!$A$1,MONTH(AC6)&gt;MONTH(O6))),FALSE)</f>
        <v>1</v>
      </c>
      <c r="X6" s="54" t="b">
        <f t="shared" ref="X6:X71" si="18">OR(AND(P6&gt;=AC6,Q6&gt;=AD6),AND(P6&lt;=AC6,Q6&gt;=AD6))</f>
        <v>0</v>
      </c>
      <c r="Y6" s="53" t="b">
        <f t="shared" si="13"/>
        <v>0</v>
      </c>
      <c r="Z6" s="53" t="b">
        <f t="shared" si="14"/>
        <v>0</v>
      </c>
      <c r="AA6" s="53" t="b">
        <f t="shared" si="3"/>
        <v>0</v>
      </c>
      <c r="AB6" s="53" t="b">
        <f t="shared" si="4"/>
        <v>0</v>
      </c>
      <c r="AC6" s="55" t="str">
        <f>급여업로드양식!$A$1&amp;"-"&amp;TEXT(급여업로드양식!$C$1,"00")&amp;"-"&amp;"01"</f>
        <v>2025-09-01</v>
      </c>
      <c r="AD6" s="55">
        <f t="shared" si="15"/>
        <v>45930</v>
      </c>
      <c r="AE6" s="53">
        <f t="shared" si="16"/>
        <v>30</v>
      </c>
    </row>
    <row r="7" spans="1:31">
      <c r="A7" s="34" t="s">
        <v>120</v>
      </c>
      <c r="B7" s="35" t="s">
        <v>121</v>
      </c>
      <c r="C7" s="35" t="s">
        <v>90</v>
      </c>
      <c r="D7" s="36">
        <v>45726</v>
      </c>
      <c r="E7" s="37">
        <f>F7*12</f>
        <v>26400000</v>
      </c>
      <c r="F7" s="37">
        <v>2200000</v>
      </c>
      <c r="G7" s="43">
        <f t="shared" si="1"/>
        <v>2000000</v>
      </c>
      <c r="H7" s="37">
        <v>200000</v>
      </c>
      <c r="O7" s="36"/>
      <c r="P7" s="36"/>
      <c r="Q7" s="36"/>
      <c r="R7" s="38"/>
      <c r="S7" s="11"/>
      <c r="T7" t="b">
        <f>IF(ISBLANK(D7),FALSE,OR(YEAR(D7)&lt;급여업로드양식!$A$1,AND(YEAR(D7)=급여업로드양식!$A$1,MONTH(AC7)&gt;=MONTH(D7))))</f>
        <v>1</v>
      </c>
      <c r="U7" t="b">
        <f>AND(YEAR(D7)=급여업로드양식!$A$1,MONTH(D7)=MONTH(AC7),DAY(D7)&gt;1)</f>
        <v>0</v>
      </c>
      <c r="V7" t="b">
        <f>IFERROR(AND(YEAR(O7)=급여업로드양식!$A$1,MONTH(O7)=MONTH(AD7),AD7-O7&gt;0),FALSE)</f>
        <v>0</v>
      </c>
      <c r="W7" s="8" t="b">
        <f>IFERROR(IF(O7&gt;0,AND(YEAR(O7)=급여업로드양식!$A$1,MONTH(AC7)&gt;MONTH(O7))),FALSE)</f>
        <v>0</v>
      </c>
      <c r="X7" s="8" t="b">
        <f t="shared" ref="X7" si="19">OR(AND(P7&gt;=AC7,Q7&gt;=AD7),AND(P7&lt;=AC7,Q7&gt;=AD7))</f>
        <v>0</v>
      </c>
      <c r="Y7" t="b">
        <f t="shared" ref="Y7" si="20">AND(P7&gt;0,MONTH(P7)=MONTH(AD7),AD7&gt;=P7)</f>
        <v>0</v>
      </c>
      <c r="Z7" t="b">
        <f t="shared" ref="Z7" si="21">AND(Q7&gt;0,MONTH(Q7)=MONTH(AD7),AD7&gt;=Q7)</f>
        <v>0</v>
      </c>
      <c r="AA7" t="b">
        <f t="shared" ref="AA7" si="22">IF(OR(U7,V7,Y7,Z7,X7)=TRUE,TRUE,FALSE)</f>
        <v>0</v>
      </c>
      <c r="AB7">
        <f t="shared" ref="AB7" si="23">IF(AND(T7=TRUE,W7=FALSE),IF(AND(U7=TRUE,V7=TRUE),O7-D7+1,IF(U7=TRUE,AD7-D7+1,IF(AND(Z7=FALSE,V7=TRUE),O7-AC7+1,IF(Y7=TRUE,P7-AC7,IF(Z7=TRUE,MIN(AD7,O7)-Q7,IF(X7=TRUE,0,AE7)))))))</f>
        <v>30</v>
      </c>
      <c r="AC7" s="5" t="str">
        <f>급여업로드양식!$A$1&amp;"-"&amp;TEXT(급여업로드양식!$C$1,"00")&amp;"-"&amp;"01"</f>
        <v>2025-09-01</v>
      </c>
      <c r="AD7" s="5">
        <f t="shared" ref="AD7" si="24">EOMONTH(AC7,0)</f>
        <v>45930</v>
      </c>
      <c r="AE7">
        <f t="shared" ref="AE7" si="25">_xlfn.DAYS(AD7,AC7)+1</f>
        <v>30</v>
      </c>
    </row>
    <row r="8" spans="1:31">
      <c r="A8" s="34" t="s">
        <v>122</v>
      </c>
      <c r="B8" s="35" t="s">
        <v>123</v>
      </c>
      <c r="C8" s="35" t="s">
        <v>91</v>
      </c>
      <c r="D8" s="36">
        <v>45813</v>
      </c>
      <c r="E8" s="37">
        <v>30000000</v>
      </c>
      <c r="F8" s="37">
        <f>E8/12</f>
        <v>2500000</v>
      </c>
      <c r="G8" s="43">
        <f t="shared" si="1"/>
        <v>2300000</v>
      </c>
      <c r="H8" s="37">
        <v>200000</v>
      </c>
      <c r="O8" s="36">
        <v>45919</v>
      </c>
      <c r="P8" s="36"/>
      <c r="Q8" s="36"/>
      <c r="R8" s="38"/>
      <c r="S8" s="11"/>
      <c r="T8" t="b">
        <f>IF(ISBLANK(D8),FALSE,OR(YEAR(D8)&lt;급여업로드양식!$A$1,AND(YEAR(D8)=급여업로드양식!$A$1,MONTH(AC8)&gt;=MONTH(D8))))</f>
        <v>1</v>
      </c>
      <c r="U8" t="b">
        <f>AND(YEAR(D8)=급여업로드양식!$A$1,MONTH(D8)=MONTH(AC8),DAY(D8)&gt;1)</f>
        <v>0</v>
      </c>
      <c r="V8" t="b">
        <f>IFERROR(AND(YEAR(O8)=급여업로드양식!$A$1,MONTH(O8)=MONTH(AD8),AD8-O8&gt;0),FALSE)</f>
        <v>1</v>
      </c>
      <c r="W8" s="8" t="b">
        <f>IFERROR(IF(O8&gt;0,AND(YEAR(O8)=급여업로드양식!$A$1,MONTH(AC8)&gt;MONTH(O8))),FALSE)</f>
        <v>0</v>
      </c>
      <c r="X8" s="8" t="b">
        <f t="shared" si="18"/>
        <v>0</v>
      </c>
      <c r="Y8" t="b">
        <f t="shared" si="13"/>
        <v>0</v>
      </c>
      <c r="Z8" t="b">
        <f t="shared" si="14"/>
        <v>0</v>
      </c>
      <c r="AA8" t="b">
        <f t="shared" si="3"/>
        <v>1</v>
      </c>
      <c r="AB8">
        <f t="shared" si="4"/>
        <v>19</v>
      </c>
      <c r="AC8" s="5" t="str">
        <f>급여업로드양식!$A$1&amp;"-"&amp;TEXT(급여업로드양식!$C$1,"00")&amp;"-"&amp;"01"</f>
        <v>2025-09-01</v>
      </c>
      <c r="AD8" s="5">
        <f t="shared" si="15"/>
        <v>45930</v>
      </c>
      <c r="AE8">
        <f t="shared" si="16"/>
        <v>30</v>
      </c>
    </row>
    <row r="9" spans="1:31">
      <c r="A9" s="34">
        <v>25061601</v>
      </c>
      <c r="B9" s="35" t="s">
        <v>129</v>
      </c>
      <c r="C9" s="35" t="s">
        <v>130</v>
      </c>
      <c r="D9" s="36">
        <v>45824</v>
      </c>
      <c r="E9" s="37">
        <v>26400000</v>
      </c>
      <c r="F9" s="37">
        <f>E9/12</f>
        <v>2200000</v>
      </c>
      <c r="G9" s="43">
        <f t="shared" si="1"/>
        <v>2000000</v>
      </c>
      <c r="H9" s="37">
        <v>200000</v>
      </c>
      <c r="O9" s="36"/>
      <c r="P9" s="36"/>
      <c r="Q9" s="36"/>
      <c r="R9" s="38"/>
      <c r="S9" s="11"/>
      <c r="T9" t="b">
        <f>IF(ISBLANK(D9),FALSE,OR(YEAR(D9)&lt;급여업로드양식!$A$1,AND(YEAR(D9)=급여업로드양식!$A$1,MONTH(AC9)&gt;=MONTH(D9))))</f>
        <v>1</v>
      </c>
      <c r="U9" t="b">
        <f>AND(YEAR(D9)=급여업로드양식!$A$1,MONTH(D9)=MONTH(AC9),DAY(D9)&gt;1)</f>
        <v>0</v>
      </c>
      <c r="V9" t="b">
        <f>IFERROR(AND(YEAR(O9)=급여업로드양식!$A$1,MONTH(O9)=MONTH(AD9),AD9-O9&gt;0),FALSE)</f>
        <v>0</v>
      </c>
      <c r="W9" s="8" t="b">
        <f>IFERROR(IF(O9&gt;0,AND(YEAR(O9)=급여업로드양식!$A$1,MONTH(AC9)&gt;MONTH(O9))),FALSE)</f>
        <v>0</v>
      </c>
      <c r="X9" s="8" t="b">
        <f t="shared" si="18"/>
        <v>0</v>
      </c>
      <c r="Y9" t="b">
        <f t="shared" si="13"/>
        <v>0</v>
      </c>
      <c r="Z9" t="b">
        <f t="shared" si="14"/>
        <v>0</v>
      </c>
      <c r="AA9" t="b">
        <f t="shared" si="3"/>
        <v>0</v>
      </c>
      <c r="AB9">
        <f t="shared" si="4"/>
        <v>30</v>
      </c>
      <c r="AC9" s="5" t="str">
        <f>급여업로드양식!$A$1&amp;"-"&amp;TEXT(급여업로드양식!$C$1,"00")&amp;"-"&amp;"01"</f>
        <v>2025-09-01</v>
      </c>
      <c r="AD9" s="5">
        <f t="shared" si="15"/>
        <v>45930</v>
      </c>
      <c r="AE9">
        <f t="shared" si="16"/>
        <v>30</v>
      </c>
    </row>
    <row r="10" spans="1:31">
      <c r="A10" s="46">
        <v>25090101</v>
      </c>
      <c r="B10" s="47" t="s">
        <v>135</v>
      </c>
      <c r="C10" s="47" t="s">
        <v>136</v>
      </c>
      <c r="D10" s="48">
        <v>45901</v>
      </c>
      <c r="E10" s="37">
        <v>27000000</v>
      </c>
      <c r="F10" s="37">
        <v>2250000</v>
      </c>
      <c r="G10" s="43">
        <f t="shared" si="1"/>
        <v>2050000</v>
      </c>
      <c r="H10" s="37">
        <v>200000</v>
      </c>
      <c r="I10" s="49"/>
      <c r="J10" s="49"/>
      <c r="K10" s="49"/>
      <c r="L10" s="49"/>
      <c r="M10" s="49"/>
      <c r="N10" s="49"/>
      <c r="O10" s="48"/>
      <c r="P10" s="48"/>
      <c r="Q10" s="48"/>
      <c r="R10" s="50"/>
      <c r="S10" s="11"/>
      <c r="T10" t="b">
        <f>IF(ISBLANK(D10),FALSE,OR(YEAR(D10)&lt;급여업로드양식!$A$1,AND(YEAR(D10)=급여업로드양식!$A$1,MONTH(AC10)&gt;=MONTH(D10))))</f>
        <v>1</v>
      </c>
      <c r="U10" t="b">
        <f>AND(YEAR(D10)=급여업로드양식!$A$1,MONTH(D10)=MONTH(AC10),DAY(D10)&gt;1)</f>
        <v>0</v>
      </c>
      <c r="V10" t="b">
        <f>IFERROR(AND(YEAR(O10)=급여업로드양식!$A$1,MONTH(O10)=MONTH(AD10),AD10-O10&gt;0),FALSE)</f>
        <v>0</v>
      </c>
      <c r="W10" s="8" t="b">
        <f>IFERROR(IF(O10&gt;0,AND(YEAR(O10)=급여업로드양식!$A$1,MONTH(AC10)&gt;MONTH(O10))),FALSE)</f>
        <v>0</v>
      </c>
      <c r="X10" s="8" t="b">
        <f t="shared" si="18"/>
        <v>0</v>
      </c>
      <c r="Y10" t="b">
        <f t="shared" si="13"/>
        <v>0</v>
      </c>
      <c r="Z10" t="b">
        <f t="shared" si="14"/>
        <v>0</v>
      </c>
      <c r="AA10" t="b">
        <f t="shared" si="3"/>
        <v>0</v>
      </c>
      <c r="AB10">
        <f t="shared" si="4"/>
        <v>30</v>
      </c>
      <c r="AC10" s="5" t="str">
        <f>급여업로드양식!$A$1&amp;"-"&amp;TEXT(급여업로드양식!$C$1,"00")&amp;"-"&amp;"01"</f>
        <v>2025-09-01</v>
      </c>
      <c r="AD10" s="5">
        <f t="shared" si="15"/>
        <v>45930</v>
      </c>
      <c r="AE10">
        <f t="shared" si="16"/>
        <v>30</v>
      </c>
    </row>
    <row r="11" spans="1:31">
      <c r="A11" s="46">
        <v>25092201</v>
      </c>
      <c r="B11" s="47" t="s">
        <v>137</v>
      </c>
      <c r="C11" s="47" t="s">
        <v>138</v>
      </c>
      <c r="D11" s="48">
        <v>45922</v>
      </c>
      <c r="E11" s="37">
        <v>26400000</v>
      </c>
      <c r="F11" s="37">
        <v>2200000</v>
      </c>
      <c r="G11" s="43">
        <f t="shared" si="1"/>
        <v>2000000</v>
      </c>
      <c r="H11" s="37">
        <v>200000</v>
      </c>
      <c r="I11" s="49"/>
      <c r="J11" s="49"/>
      <c r="K11" s="49"/>
      <c r="L11" s="49"/>
      <c r="M11" s="49"/>
      <c r="N11" s="49"/>
      <c r="O11" s="48"/>
      <c r="P11" s="48"/>
      <c r="Q11" s="48"/>
      <c r="R11" s="50"/>
      <c r="S11" s="11"/>
      <c r="T11" t="b">
        <f>IF(ISBLANK(D11),FALSE,OR(YEAR(D11)&lt;급여업로드양식!$A$1,AND(YEAR(D11)=급여업로드양식!$A$1,MONTH(AC11)&gt;=MONTH(D11))))</f>
        <v>1</v>
      </c>
      <c r="U11" t="b">
        <f>AND(YEAR(D11)=급여업로드양식!$A$1,MONTH(D11)=MONTH(AC11),DAY(D11)&gt;1)</f>
        <v>1</v>
      </c>
      <c r="V11" t="b">
        <f>IFERROR(AND(YEAR(O11)=급여업로드양식!$A$1,MONTH(O11)=MONTH(AD11),AD11-O11&gt;0),FALSE)</f>
        <v>0</v>
      </c>
      <c r="W11" s="8" t="b">
        <f>IFERROR(IF(O11&gt;0,AND(YEAR(O11)=급여업로드양식!$A$1,MONTH(AC11)&gt;MONTH(O11))),FALSE)</f>
        <v>0</v>
      </c>
      <c r="X11" s="8" t="b">
        <f t="shared" si="18"/>
        <v>0</v>
      </c>
      <c r="Y11" t="b">
        <f t="shared" si="13"/>
        <v>0</v>
      </c>
      <c r="Z11" t="b">
        <f t="shared" si="14"/>
        <v>0</v>
      </c>
      <c r="AA11" t="b">
        <f t="shared" si="3"/>
        <v>1</v>
      </c>
      <c r="AB11">
        <f t="shared" si="4"/>
        <v>9</v>
      </c>
      <c r="AC11" s="5" t="str">
        <f>급여업로드양식!$A$1&amp;"-"&amp;TEXT(급여업로드양식!$C$1,"00")&amp;"-"&amp;"01"</f>
        <v>2025-09-01</v>
      </c>
      <c r="AD11" s="5">
        <f t="shared" si="15"/>
        <v>45930</v>
      </c>
      <c r="AE11">
        <f t="shared" si="16"/>
        <v>30</v>
      </c>
    </row>
    <row r="12" spans="1:31">
      <c r="D12" s="36"/>
      <c r="G12" s="43">
        <f t="shared" si="1"/>
        <v>0</v>
      </c>
      <c r="O12" s="36"/>
      <c r="P12" s="36"/>
      <c r="Q12" s="36"/>
      <c r="R12" s="38"/>
      <c r="S12" s="11"/>
      <c r="T12" t="b">
        <f>IF(ISBLANK(D12),FALSE,OR(YEAR(D12)&lt;급여업로드양식!$A$1,AND(YEAR(D12)=급여업로드양식!$A$1,MONTH(AC12)&gt;=MONTH(D12))))</f>
        <v>0</v>
      </c>
      <c r="U12" t="b">
        <f>AND(YEAR(D12)=급여업로드양식!$A$1,MONTH(D12)=MONTH(AC12),DAY(D12)&gt;1)</f>
        <v>0</v>
      </c>
      <c r="V12" t="b">
        <f>IFERROR(AND(YEAR(O12)=급여업로드양식!$A$1,MONTH(O12)=MONTH(AD12),AD12-O12&gt;0),FALSE)</f>
        <v>0</v>
      </c>
      <c r="W12" s="8" t="b">
        <f>IFERROR(IF(O12&gt;0,AND(YEAR(O12)=급여업로드양식!$A$1,MONTH(AC12)&gt;MONTH(O12))),FALSE)</f>
        <v>0</v>
      </c>
      <c r="X12" s="8" t="b">
        <f t="shared" si="18"/>
        <v>0</v>
      </c>
      <c r="Y12" t="b">
        <f t="shared" si="13"/>
        <v>0</v>
      </c>
      <c r="Z12" t="b">
        <f t="shared" si="14"/>
        <v>0</v>
      </c>
      <c r="AA12" t="b">
        <f t="shared" si="3"/>
        <v>0</v>
      </c>
      <c r="AB12" t="b">
        <f t="shared" si="4"/>
        <v>0</v>
      </c>
      <c r="AC12" s="5" t="str">
        <f>급여업로드양식!$A$1&amp;"-"&amp;TEXT(급여업로드양식!$C$1,"00")&amp;"-"&amp;"01"</f>
        <v>2025-09-01</v>
      </c>
      <c r="AD12" s="5">
        <f t="shared" si="15"/>
        <v>45930</v>
      </c>
      <c r="AE12">
        <f t="shared" si="16"/>
        <v>30</v>
      </c>
    </row>
    <row r="13" spans="1:31">
      <c r="A13" s="46"/>
      <c r="B13" s="47"/>
      <c r="C13" s="47"/>
      <c r="D13" s="48"/>
      <c r="G13" s="43">
        <f t="shared" si="1"/>
        <v>0</v>
      </c>
      <c r="H13" s="49"/>
      <c r="I13" s="49"/>
      <c r="J13" s="49"/>
      <c r="K13" s="49"/>
      <c r="L13" s="49"/>
      <c r="M13" s="49"/>
      <c r="N13" s="49"/>
      <c r="O13" s="48"/>
      <c r="P13" s="48"/>
      <c r="Q13" s="48"/>
      <c r="R13" s="50"/>
      <c r="S13" s="11"/>
      <c r="T13" t="b">
        <f>IF(ISBLANK(D13),FALSE,OR(YEAR(D13)&lt;급여업로드양식!$A$1,AND(YEAR(D13)=급여업로드양식!$A$1,MONTH(AC13)&gt;=MONTH(D13))))</f>
        <v>0</v>
      </c>
      <c r="U13" t="b">
        <f>AND(YEAR(D13)=급여업로드양식!$A$1,MONTH(D13)=MONTH(AC13),DAY(D13)&gt;1)</f>
        <v>0</v>
      </c>
      <c r="V13" t="b">
        <f>IFERROR(AND(YEAR(O13)=급여업로드양식!$A$1,MONTH(O13)=MONTH(AD13),AD13-O13&gt;0),FALSE)</f>
        <v>0</v>
      </c>
      <c r="W13" s="8" t="b">
        <f>IFERROR(IF(O13&gt;0,AND(YEAR(O13)=급여업로드양식!$A$1,MONTH(AC13)&gt;MONTH(O13))),FALSE)</f>
        <v>0</v>
      </c>
      <c r="X13" s="8" t="b">
        <f t="shared" si="18"/>
        <v>0</v>
      </c>
      <c r="Y13" t="b">
        <f t="shared" si="13"/>
        <v>0</v>
      </c>
      <c r="Z13" t="b">
        <f t="shared" si="14"/>
        <v>0</v>
      </c>
      <c r="AA13" t="b">
        <f t="shared" si="3"/>
        <v>0</v>
      </c>
      <c r="AB13" t="b">
        <f t="shared" si="4"/>
        <v>0</v>
      </c>
      <c r="AC13" s="5" t="str">
        <f>급여업로드양식!$A$1&amp;"-"&amp;TEXT(급여업로드양식!$C$1,"00")&amp;"-"&amp;"01"</f>
        <v>2025-09-01</v>
      </c>
      <c r="AD13" s="5">
        <f t="shared" si="15"/>
        <v>45930</v>
      </c>
      <c r="AE13">
        <f t="shared" si="16"/>
        <v>30</v>
      </c>
    </row>
    <row r="14" spans="1:31">
      <c r="D14" s="36"/>
      <c r="G14" s="43">
        <f t="shared" si="1"/>
        <v>0</v>
      </c>
      <c r="O14" s="36"/>
      <c r="P14" s="36"/>
      <c r="Q14" s="36"/>
      <c r="R14" s="38"/>
      <c r="S14" s="11"/>
      <c r="T14" t="b">
        <f>IF(ISBLANK(D14),FALSE,OR(YEAR(D14)&lt;급여업로드양식!$A$1,AND(YEAR(D14)=급여업로드양식!$A$1,MONTH(AC14)&gt;=MONTH(D14))))</f>
        <v>0</v>
      </c>
      <c r="U14" t="b">
        <f>AND(YEAR(D14)=급여업로드양식!$A$1,MONTH(D14)=MONTH(AC14),DAY(D14)&gt;1)</f>
        <v>0</v>
      </c>
      <c r="V14" t="b">
        <f>IFERROR(AND(YEAR(O14)=급여업로드양식!$A$1,MONTH(O14)=MONTH(AD14),AD14-O14&gt;0),FALSE)</f>
        <v>0</v>
      </c>
      <c r="W14" s="8" t="b">
        <f>IFERROR(IF(O14&gt;0,AND(YEAR(O14)=급여업로드양식!$A$1,MONTH(AC14)&gt;MONTH(O14))),FALSE)</f>
        <v>0</v>
      </c>
      <c r="X14" s="8" t="b">
        <f t="shared" si="18"/>
        <v>0</v>
      </c>
      <c r="Y14" t="b">
        <f t="shared" si="13"/>
        <v>0</v>
      </c>
      <c r="Z14" t="b">
        <f t="shared" si="14"/>
        <v>0</v>
      </c>
      <c r="AA14" t="b">
        <f t="shared" si="3"/>
        <v>0</v>
      </c>
      <c r="AB14" t="b">
        <f t="shared" si="4"/>
        <v>0</v>
      </c>
      <c r="AC14" s="5" t="str">
        <f>급여업로드양식!$A$1&amp;"-"&amp;TEXT(급여업로드양식!$C$1,"00")&amp;"-"&amp;"01"</f>
        <v>2025-09-01</v>
      </c>
      <c r="AD14" s="5">
        <f t="shared" si="15"/>
        <v>45930</v>
      </c>
      <c r="AE14">
        <f t="shared" si="16"/>
        <v>30</v>
      </c>
    </row>
    <row r="15" spans="1:31">
      <c r="D15" s="36"/>
      <c r="G15" s="43">
        <f t="shared" si="1"/>
        <v>0</v>
      </c>
      <c r="O15" s="36"/>
      <c r="P15" s="36"/>
      <c r="Q15" s="36"/>
      <c r="R15" s="38"/>
      <c r="S15" s="11"/>
      <c r="T15" t="b">
        <f>IF(ISBLANK(D15),FALSE,OR(YEAR(D15)&lt;급여업로드양식!$A$1,AND(YEAR(D15)=급여업로드양식!$A$1,MONTH(AC15)&gt;=MONTH(D15))))</f>
        <v>0</v>
      </c>
      <c r="U15" t="b">
        <f>AND(YEAR(D15)=급여업로드양식!$A$1,MONTH(D15)=MONTH(AC15),DAY(D15)&gt;1)</f>
        <v>0</v>
      </c>
      <c r="V15" t="b">
        <f>IFERROR(AND(YEAR(O15)=급여업로드양식!$A$1,MONTH(O15)=MONTH(AD15),AD15-O15&gt;0),FALSE)</f>
        <v>0</v>
      </c>
      <c r="W15" s="8" t="b">
        <f>IFERROR(IF(O15&gt;0,AND(YEAR(O15)=급여업로드양식!$A$1,MONTH(AC15)&gt;MONTH(O15))),FALSE)</f>
        <v>0</v>
      </c>
      <c r="X15" s="8" t="b">
        <f t="shared" ref="X15" si="26">OR(AND(P15&gt;=AC15,Q15&gt;=AD15),AND(P15&lt;=AC15,Q15&gt;=AD15))</f>
        <v>0</v>
      </c>
      <c r="Y15" t="b">
        <f t="shared" ref="Y15" si="27">AND(P15&gt;0,MONTH(P15)=MONTH(AD15),AD15&gt;=P15)</f>
        <v>0</v>
      </c>
      <c r="Z15" t="b">
        <f t="shared" ref="Z15" si="28">AND(Q15&gt;0,MONTH(Q15)=MONTH(AD15),AD15&gt;=Q15)</f>
        <v>0</v>
      </c>
      <c r="AA15" t="b">
        <f t="shared" ref="AA15" si="29">IF(OR(U15,V15,Y15,Z15,X15)=TRUE,TRUE,FALSE)</f>
        <v>0</v>
      </c>
      <c r="AB15" t="b">
        <f t="shared" ref="AB15" si="30">IF(AND(T15=TRUE,W15=FALSE),IF(AND(U15=TRUE,V15=TRUE),O15-D15+1,IF(U15=TRUE,AD15-D15+1,IF(AND(Z15=FALSE,V15=TRUE),O15-AC15+1,IF(Y15=TRUE,P15-AC15,IF(Z15=TRUE,MIN(AD15,O15)-Q15,IF(X15=TRUE,0,AE15)))))))</f>
        <v>0</v>
      </c>
      <c r="AC15" s="5" t="str">
        <f>급여업로드양식!$A$1&amp;"-"&amp;TEXT(급여업로드양식!$C$1,"00")&amp;"-"&amp;"01"</f>
        <v>2025-09-01</v>
      </c>
      <c r="AD15" s="5">
        <f t="shared" ref="AD15" si="31">EOMONTH(AC15,0)</f>
        <v>45930</v>
      </c>
      <c r="AE15">
        <f t="shared" ref="AE15" si="32">_xlfn.DAYS(AD15,AC15)+1</f>
        <v>30</v>
      </c>
    </row>
    <row r="16" spans="1:31">
      <c r="D16" s="36"/>
      <c r="G16" s="43">
        <f t="shared" si="1"/>
        <v>0</v>
      </c>
      <c r="O16" s="36"/>
      <c r="P16" s="36"/>
      <c r="Q16" s="36"/>
      <c r="R16" s="38"/>
      <c r="S16" s="11"/>
      <c r="T16" t="b">
        <f>IF(ISBLANK(D16),FALSE,OR(YEAR(D16)&lt;급여업로드양식!$A$1,AND(YEAR(D16)=급여업로드양식!$A$1,MONTH(AC16)&gt;=MONTH(D16))))</f>
        <v>0</v>
      </c>
      <c r="U16" t="b">
        <f>AND(YEAR(D16)=급여업로드양식!$A$1,MONTH(D16)=MONTH(AC16),DAY(D16)&gt;1)</f>
        <v>0</v>
      </c>
      <c r="V16" t="b">
        <f>IFERROR(AND(YEAR(O16)=급여업로드양식!$A$1,MONTH(O16)=MONTH(AD16),AD16-O16&gt;0),FALSE)</f>
        <v>0</v>
      </c>
      <c r="W16" s="8" t="b">
        <f>IFERROR(IF(O16&gt;0,AND(YEAR(O16)=급여업로드양식!$A$1,MONTH(AC16)&gt;MONTH(O16))),FALSE)</f>
        <v>0</v>
      </c>
      <c r="X16" s="8" t="b">
        <f t="shared" si="18"/>
        <v>0</v>
      </c>
      <c r="Y16" t="b">
        <f t="shared" si="13"/>
        <v>0</v>
      </c>
      <c r="Z16" t="b">
        <f t="shared" si="14"/>
        <v>0</v>
      </c>
      <c r="AA16" t="b">
        <f t="shared" si="3"/>
        <v>0</v>
      </c>
      <c r="AB16" t="b">
        <f t="shared" si="4"/>
        <v>0</v>
      </c>
      <c r="AC16" s="5" t="str">
        <f>급여업로드양식!$A$1&amp;"-"&amp;TEXT(급여업로드양식!$C$1,"00")&amp;"-"&amp;"01"</f>
        <v>2025-09-01</v>
      </c>
      <c r="AD16" s="5">
        <f t="shared" si="15"/>
        <v>45930</v>
      </c>
      <c r="AE16">
        <f t="shared" si="16"/>
        <v>30</v>
      </c>
    </row>
    <row r="17" spans="1:31">
      <c r="D17" s="36"/>
      <c r="G17" s="43">
        <f t="shared" si="1"/>
        <v>0</v>
      </c>
      <c r="O17" s="36"/>
      <c r="P17" s="36"/>
      <c r="Q17" s="36"/>
      <c r="R17" s="38"/>
      <c r="S17" s="11"/>
      <c r="T17" t="b">
        <f>IF(ISBLANK(D17),FALSE,OR(YEAR(D17)&lt;급여업로드양식!$A$1,AND(YEAR(D17)=급여업로드양식!$A$1,MONTH(AC17)&gt;=MONTH(D17))))</f>
        <v>0</v>
      </c>
      <c r="U17" t="b">
        <f>AND(YEAR(D17)=급여업로드양식!$A$1,MONTH(D17)=MONTH(AC17),DAY(D17)&gt;1)</f>
        <v>0</v>
      </c>
      <c r="V17" t="b">
        <f>IFERROR(AND(YEAR(O17)=급여업로드양식!$A$1,MONTH(O17)=MONTH(AD17),AD17-O17&gt;0),FALSE)</f>
        <v>0</v>
      </c>
      <c r="W17" s="8" t="b">
        <f>IFERROR(IF(O17&gt;0,AND(YEAR(O17)=급여업로드양식!$A$1,MONTH(AC17)&gt;MONTH(O17))),FALSE)</f>
        <v>0</v>
      </c>
      <c r="X17" s="8" t="b">
        <f t="shared" si="18"/>
        <v>0</v>
      </c>
      <c r="Y17" t="b">
        <f t="shared" si="13"/>
        <v>0</v>
      </c>
      <c r="Z17" t="b">
        <f t="shared" si="14"/>
        <v>0</v>
      </c>
      <c r="AA17" t="b">
        <f t="shared" si="3"/>
        <v>0</v>
      </c>
      <c r="AB17" t="b">
        <f t="shared" si="4"/>
        <v>0</v>
      </c>
      <c r="AC17" s="5" t="str">
        <f>급여업로드양식!$A$1&amp;"-"&amp;TEXT(급여업로드양식!$C$1,"00")&amp;"-"&amp;"01"</f>
        <v>2025-09-01</v>
      </c>
      <c r="AD17" s="5">
        <f t="shared" si="15"/>
        <v>45930</v>
      </c>
      <c r="AE17">
        <f t="shared" si="16"/>
        <v>30</v>
      </c>
    </row>
    <row r="18" spans="1:31">
      <c r="D18" s="36"/>
      <c r="G18" s="43">
        <f t="shared" si="1"/>
        <v>0</v>
      </c>
      <c r="O18" s="36"/>
      <c r="P18" s="36"/>
      <c r="Q18" s="36"/>
      <c r="R18" s="38"/>
      <c r="S18" s="11"/>
      <c r="T18" t="b">
        <f>IF(ISBLANK(D18),FALSE,OR(YEAR(D18)&lt;급여업로드양식!$A$1,AND(YEAR(D18)=급여업로드양식!$A$1,MONTH(AC18)&gt;=MONTH(D18))))</f>
        <v>0</v>
      </c>
      <c r="U18" t="b">
        <f>AND(YEAR(D18)=급여업로드양식!$A$1,MONTH(D18)=MONTH(AC18),DAY(D18)&gt;1)</f>
        <v>0</v>
      </c>
      <c r="V18" t="b">
        <f>IFERROR(AND(YEAR(O18)=급여업로드양식!$A$1,MONTH(O18)=MONTH(AD18),AD18-O18&gt;0),FALSE)</f>
        <v>0</v>
      </c>
      <c r="W18" s="8" t="b">
        <f>IFERROR(IF(O18&gt;0,AND(YEAR(O18)=급여업로드양식!$A$1,MONTH(AC18)&gt;MONTH(O18))),FALSE)</f>
        <v>0</v>
      </c>
      <c r="X18" s="8" t="b">
        <f t="shared" si="18"/>
        <v>0</v>
      </c>
      <c r="Y18" t="b">
        <f t="shared" si="13"/>
        <v>0</v>
      </c>
      <c r="Z18" t="b">
        <f t="shared" si="14"/>
        <v>0</v>
      </c>
      <c r="AA18" t="b">
        <f t="shared" si="3"/>
        <v>0</v>
      </c>
      <c r="AB18" t="b">
        <f t="shared" si="4"/>
        <v>0</v>
      </c>
      <c r="AC18" s="5" t="str">
        <f>급여업로드양식!$A$1&amp;"-"&amp;TEXT(급여업로드양식!$C$1,"00")&amp;"-"&amp;"01"</f>
        <v>2025-09-01</v>
      </c>
      <c r="AD18" s="5">
        <f t="shared" si="15"/>
        <v>45930</v>
      </c>
      <c r="AE18">
        <f t="shared" si="16"/>
        <v>30</v>
      </c>
    </row>
    <row r="19" spans="1:31">
      <c r="A19" s="46"/>
      <c r="B19" s="47"/>
      <c r="C19" s="47"/>
      <c r="D19" s="48"/>
      <c r="E19" s="49"/>
      <c r="G19" s="43">
        <f t="shared" si="1"/>
        <v>0</v>
      </c>
      <c r="H19" s="49"/>
      <c r="I19" s="49"/>
      <c r="J19" s="49"/>
      <c r="K19" s="49"/>
      <c r="L19" s="49"/>
      <c r="M19" s="49"/>
      <c r="N19" s="49"/>
      <c r="O19" s="48"/>
      <c r="P19" s="48"/>
      <c r="Q19" s="48"/>
      <c r="R19" s="50"/>
      <c r="S19" s="11"/>
      <c r="T19" t="b">
        <f>IF(ISBLANK(D19),FALSE,OR(YEAR(D19)&lt;급여업로드양식!$A$1,AND(YEAR(D19)=급여업로드양식!$A$1,MONTH(AC19)&gt;=MONTH(D19))))</f>
        <v>0</v>
      </c>
      <c r="U19" t="b">
        <f>AND(YEAR(D19)=급여업로드양식!$A$1,MONTH(D19)=MONTH(AC19),DAY(D19)&gt;1)</f>
        <v>0</v>
      </c>
      <c r="V19" t="b">
        <f>IFERROR(AND(YEAR(O19)=급여업로드양식!$A$1,MONTH(O19)=MONTH(AD19),AD19-O19&gt;0),FALSE)</f>
        <v>0</v>
      </c>
      <c r="W19" s="8" t="b">
        <f>IFERROR(IF(O19&gt;0,AND(YEAR(O19)=급여업로드양식!$A$1,MONTH(AC19)&gt;MONTH(O19))),FALSE)</f>
        <v>0</v>
      </c>
      <c r="X19" s="8" t="b">
        <f t="shared" si="18"/>
        <v>0</v>
      </c>
      <c r="Y19" t="b">
        <f t="shared" si="13"/>
        <v>0</v>
      </c>
      <c r="Z19" t="b">
        <f t="shared" si="14"/>
        <v>0</v>
      </c>
      <c r="AA19" t="b">
        <f t="shared" si="3"/>
        <v>0</v>
      </c>
      <c r="AB19" t="b">
        <f t="shared" si="4"/>
        <v>0</v>
      </c>
      <c r="AC19" s="5" t="str">
        <f>급여업로드양식!$A$1&amp;"-"&amp;TEXT(급여업로드양식!$C$1,"00")&amp;"-"&amp;"01"</f>
        <v>2025-09-01</v>
      </c>
      <c r="AD19" s="5">
        <f t="shared" si="15"/>
        <v>45930</v>
      </c>
      <c r="AE19">
        <f t="shared" si="16"/>
        <v>30</v>
      </c>
    </row>
    <row r="20" spans="1:31">
      <c r="A20" s="46"/>
      <c r="B20" s="47"/>
      <c r="C20" s="47"/>
      <c r="D20" s="48"/>
      <c r="G20" s="43">
        <f t="shared" si="1"/>
        <v>0</v>
      </c>
      <c r="H20" s="49"/>
      <c r="I20" s="49"/>
      <c r="J20" s="49"/>
      <c r="K20" s="49"/>
      <c r="L20" s="49"/>
      <c r="M20" s="49"/>
      <c r="N20" s="49"/>
      <c r="O20" s="48"/>
      <c r="P20" s="48"/>
      <c r="Q20" s="48"/>
      <c r="R20" s="50"/>
      <c r="S20" s="11"/>
      <c r="T20" t="b">
        <f>IF(ISBLANK(D20),FALSE,OR(YEAR(D20)&lt;급여업로드양식!$A$1,AND(YEAR(D20)=급여업로드양식!$A$1,MONTH(AC20)&gt;=MONTH(D20))))</f>
        <v>0</v>
      </c>
      <c r="U20" t="b">
        <f>AND(YEAR(D20)=급여업로드양식!$A$1,MONTH(D20)=MONTH(AC20),DAY(D20)&gt;1)</f>
        <v>0</v>
      </c>
      <c r="V20" t="b">
        <f>IFERROR(AND(YEAR(O20)=급여업로드양식!$A$1,MONTH(O20)=MONTH(AD20),AD20-O20&gt;0),FALSE)</f>
        <v>0</v>
      </c>
      <c r="W20" s="8" t="b">
        <f>IFERROR(IF(O20&gt;0,AND(YEAR(O20)=급여업로드양식!$A$1,MONTH(AC20)&gt;MONTH(O20))),FALSE)</f>
        <v>0</v>
      </c>
      <c r="X20" s="8" t="b">
        <f t="shared" si="18"/>
        <v>0</v>
      </c>
      <c r="Y20" t="b">
        <f t="shared" si="13"/>
        <v>0</v>
      </c>
      <c r="Z20" t="b">
        <f t="shared" si="14"/>
        <v>0</v>
      </c>
      <c r="AA20" t="b">
        <f t="shared" si="3"/>
        <v>0</v>
      </c>
      <c r="AB20" t="b">
        <f t="shared" si="4"/>
        <v>0</v>
      </c>
      <c r="AC20" s="5" t="str">
        <f>급여업로드양식!$A$1&amp;"-"&amp;TEXT(급여업로드양식!$C$1,"00")&amp;"-"&amp;"01"</f>
        <v>2025-09-01</v>
      </c>
      <c r="AD20" s="5">
        <f t="shared" si="15"/>
        <v>45930</v>
      </c>
      <c r="AE20">
        <f t="shared" si="16"/>
        <v>30</v>
      </c>
    </row>
    <row r="21" spans="1:31">
      <c r="D21" s="36"/>
      <c r="F21" s="37">
        <f t="shared" si="17"/>
        <v>0</v>
      </c>
      <c r="G21" s="43">
        <f t="shared" si="1"/>
        <v>0</v>
      </c>
      <c r="O21" s="36"/>
      <c r="P21" s="36"/>
      <c r="Q21" s="36"/>
      <c r="R21" s="38"/>
      <c r="S21" s="11"/>
      <c r="T21" t="b">
        <f>IF(ISBLANK(D21),FALSE,OR(YEAR(D21)&lt;급여업로드양식!$A$1,AND(YEAR(D21)=급여업로드양식!$A$1,MONTH(AC21)&gt;=MONTH(D21))))</f>
        <v>0</v>
      </c>
      <c r="U21" t="b">
        <f>AND(YEAR(D21)=급여업로드양식!$A$1,MONTH(D21)=MONTH(AC21),DAY(D21)&gt;1)</f>
        <v>0</v>
      </c>
      <c r="V21" t="b">
        <f>IFERROR(AND(YEAR(O21)=급여업로드양식!$A$1,MONTH(O21)=MONTH(AD21),AD21-O21&gt;0),FALSE)</f>
        <v>0</v>
      </c>
      <c r="W21" s="8" t="b">
        <f>IFERROR(IF(O21&gt;0,AND(YEAR(O21)=급여업로드양식!$A$1,MONTH(AC21)&gt;MONTH(O21))),FALSE)</f>
        <v>0</v>
      </c>
      <c r="X21" s="8" t="b">
        <f t="shared" si="18"/>
        <v>0</v>
      </c>
      <c r="Y21" t="b">
        <f t="shared" si="13"/>
        <v>0</v>
      </c>
      <c r="Z21" t="b">
        <f t="shared" si="14"/>
        <v>0</v>
      </c>
      <c r="AA21" t="b">
        <f t="shared" si="3"/>
        <v>0</v>
      </c>
      <c r="AB21" t="b">
        <f t="shared" si="4"/>
        <v>0</v>
      </c>
      <c r="AC21" s="5" t="str">
        <f>급여업로드양식!$A$1&amp;"-"&amp;TEXT(급여업로드양식!$C$1,"00")&amp;"-"&amp;"01"</f>
        <v>2025-09-01</v>
      </c>
      <c r="AD21" s="5">
        <f t="shared" si="15"/>
        <v>45930</v>
      </c>
      <c r="AE21">
        <f t="shared" si="16"/>
        <v>30</v>
      </c>
    </row>
    <row r="22" spans="1:31">
      <c r="D22" s="36"/>
      <c r="F22" s="37">
        <f t="shared" si="17"/>
        <v>0</v>
      </c>
      <c r="G22" s="43">
        <f t="shared" si="1"/>
        <v>0</v>
      </c>
      <c r="O22" s="36"/>
      <c r="P22" s="36"/>
      <c r="Q22" s="36"/>
      <c r="R22" s="38"/>
      <c r="S22" s="11"/>
      <c r="T22" t="b">
        <f>IF(ISBLANK(D22),FALSE,OR(YEAR(D22)&lt;급여업로드양식!$A$1,AND(YEAR(D22)=급여업로드양식!$A$1,MONTH(AC22)&gt;=MONTH(D22))))</f>
        <v>0</v>
      </c>
      <c r="U22" t="b">
        <f>AND(YEAR(D22)=급여업로드양식!$A$1,MONTH(D22)=MONTH(AC22),DAY(D22)&gt;1)</f>
        <v>0</v>
      </c>
      <c r="V22" t="b">
        <f>IFERROR(AND(YEAR(O22)=급여업로드양식!$A$1,MONTH(O22)=MONTH(AD22),AD22-O22&gt;0),FALSE)</f>
        <v>0</v>
      </c>
      <c r="W22" s="8" t="b">
        <f>IFERROR(IF(O22&gt;0,AND(YEAR(O22)=급여업로드양식!$A$1,MONTH(AC22)&gt;MONTH(O22))),FALSE)</f>
        <v>0</v>
      </c>
      <c r="X22" s="8" t="b">
        <f t="shared" si="18"/>
        <v>0</v>
      </c>
      <c r="Y22" t="b">
        <f t="shared" si="13"/>
        <v>0</v>
      </c>
      <c r="Z22" t="b">
        <f t="shared" si="14"/>
        <v>0</v>
      </c>
      <c r="AA22" t="b">
        <f t="shared" si="3"/>
        <v>0</v>
      </c>
      <c r="AB22" t="b">
        <f t="shared" si="4"/>
        <v>0</v>
      </c>
      <c r="AC22" s="5" t="str">
        <f>급여업로드양식!$A$1&amp;"-"&amp;TEXT(급여업로드양식!$C$1,"00")&amp;"-"&amp;"01"</f>
        <v>2025-09-01</v>
      </c>
      <c r="AD22" s="5">
        <f t="shared" si="15"/>
        <v>45930</v>
      </c>
      <c r="AE22">
        <f t="shared" si="16"/>
        <v>30</v>
      </c>
    </row>
    <row r="23" spans="1:31">
      <c r="D23" s="36"/>
      <c r="F23" s="37">
        <f t="shared" si="17"/>
        <v>0</v>
      </c>
      <c r="G23" s="43">
        <f t="shared" si="1"/>
        <v>0</v>
      </c>
      <c r="O23" s="36"/>
      <c r="P23" s="36"/>
      <c r="Q23" s="36"/>
      <c r="R23" s="38"/>
      <c r="S23" s="11"/>
      <c r="T23" t="b">
        <f>IF(ISBLANK(D23),FALSE,OR(YEAR(D23)&lt;급여업로드양식!$A$1,AND(YEAR(D23)=급여업로드양식!$A$1,MONTH(AC23)&gt;=MONTH(D23))))</f>
        <v>0</v>
      </c>
      <c r="U23" t="b">
        <f>AND(YEAR(D23)=급여업로드양식!$A$1,MONTH(D23)=MONTH(AC23),DAY(D23)&gt;1)</f>
        <v>0</v>
      </c>
      <c r="V23" t="b">
        <f>IFERROR(AND(YEAR(O23)=급여업로드양식!$A$1,MONTH(O23)=MONTH(AD23),AD23-O23&gt;0),FALSE)</f>
        <v>0</v>
      </c>
      <c r="W23" s="8" t="b">
        <f>IFERROR(IF(O23&gt;0,AND(YEAR(O23)=급여업로드양식!$A$1,MONTH(AC23)&gt;MONTH(O23))),FALSE)</f>
        <v>0</v>
      </c>
      <c r="X23" s="8" t="b">
        <f t="shared" si="18"/>
        <v>0</v>
      </c>
      <c r="Y23" t="b">
        <f t="shared" si="13"/>
        <v>0</v>
      </c>
      <c r="Z23" t="b">
        <f t="shared" si="14"/>
        <v>0</v>
      </c>
      <c r="AA23" t="b">
        <f t="shared" si="3"/>
        <v>0</v>
      </c>
      <c r="AB23" t="b">
        <f t="shared" si="4"/>
        <v>0</v>
      </c>
      <c r="AC23" s="5" t="str">
        <f>급여업로드양식!$A$1&amp;"-"&amp;TEXT(급여업로드양식!$C$1,"00")&amp;"-"&amp;"01"</f>
        <v>2025-09-01</v>
      </c>
      <c r="AD23" s="5">
        <f t="shared" si="15"/>
        <v>45930</v>
      </c>
      <c r="AE23">
        <f t="shared" si="16"/>
        <v>30</v>
      </c>
    </row>
    <row r="24" spans="1:31">
      <c r="D24" s="36"/>
      <c r="F24" s="37">
        <f t="shared" si="17"/>
        <v>0</v>
      </c>
      <c r="G24" s="43">
        <f t="shared" si="1"/>
        <v>0</v>
      </c>
      <c r="O24" s="36"/>
      <c r="P24" s="36"/>
      <c r="Q24" s="36"/>
      <c r="R24" s="38"/>
      <c r="S24" s="11"/>
      <c r="T24" t="b">
        <f>IF(ISBLANK(D24),FALSE,OR(YEAR(D24)&lt;급여업로드양식!$A$1,AND(YEAR(D24)=급여업로드양식!$A$1,MONTH(AC24)&gt;=MONTH(D24))))</f>
        <v>0</v>
      </c>
      <c r="U24" t="b">
        <f>AND(YEAR(D24)=급여업로드양식!$A$1,MONTH(D24)=MONTH(AC24),DAY(D24)&gt;1)</f>
        <v>0</v>
      </c>
      <c r="V24" t="b">
        <f>IFERROR(AND(YEAR(O24)=급여업로드양식!$A$1,MONTH(O24)=MONTH(AD24),AD24-O24&gt;0),FALSE)</f>
        <v>0</v>
      </c>
      <c r="W24" s="8" t="b">
        <f>IFERROR(IF(O24&gt;0,AND(YEAR(O24)=급여업로드양식!$A$1,MONTH(AC24)&gt;MONTH(O24))),FALSE)</f>
        <v>0</v>
      </c>
      <c r="X24" s="8" t="b">
        <f t="shared" si="18"/>
        <v>0</v>
      </c>
      <c r="Y24" t="b">
        <f t="shared" si="13"/>
        <v>0</v>
      </c>
      <c r="Z24" t="b">
        <f t="shared" si="14"/>
        <v>0</v>
      </c>
      <c r="AA24" t="b">
        <f t="shared" si="3"/>
        <v>0</v>
      </c>
      <c r="AB24" t="b">
        <f t="shared" si="4"/>
        <v>0</v>
      </c>
      <c r="AC24" s="5" t="str">
        <f>급여업로드양식!$A$1&amp;"-"&amp;TEXT(급여업로드양식!$C$1,"00")&amp;"-"&amp;"01"</f>
        <v>2025-09-01</v>
      </c>
      <c r="AD24" s="5">
        <f t="shared" si="15"/>
        <v>45930</v>
      </c>
      <c r="AE24">
        <f t="shared" si="16"/>
        <v>30</v>
      </c>
    </row>
    <row r="25" spans="1:31">
      <c r="D25" s="36"/>
      <c r="F25" s="37">
        <f t="shared" si="17"/>
        <v>0</v>
      </c>
      <c r="G25" s="43">
        <f t="shared" si="1"/>
        <v>0</v>
      </c>
      <c r="O25" s="36"/>
      <c r="P25" s="36"/>
      <c r="Q25" s="36"/>
      <c r="R25" s="38"/>
      <c r="S25" s="11"/>
      <c r="T25" t="b">
        <f>IF(ISBLANK(D25),FALSE,OR(YEAR(D25)&lt;급여업로드양식!$A$1,AND(YEAR(D25)=급여업로드양식!$A$1,MONTH(AC25)&gt;=MONTH(D25))))</f>
        <v>0</v>
      </c>
      <c r="U25" t="b">
        <f>AND(YEAR(D25)=급여업로드양식!$A$1,MONTH(D25)=MONTH(AC25),DAY(D25)&gt;1)</f>
        <v>0</v>
      </c>
      <c r="V25" t="b">
        <f>IFERROR(AND(YEAR(O25)=급여업로드양식!$A$1,MONTH(O25)=MONTH(AD25),AD25-O25&gt;0),FALSE)</f>
        <v>0</v>
      </c>
      <c r="W25" s="8" t="b">
        <f>IFERROR(IF(O25&gt;0,AND(YEAR(O25)=급여업로드양식!$A$1,MONTH(AC25)&gt;MONTH(O25))),FALSE)</f>
        <v>0</v>
      </c>
      <c r="X25" s="8" t="b">
        <f t="shared" si="18"/>
        <v>0</v>
      </c>
      <c r="Y25" t="b">
        <f t="shared" si="13"/>
        <v>0</v>
      </c>
      <c r="Z25" t="b">
        <f t="shared" si="14"/>
        <v>0</v>
      </c>
      <c r="AA25" t="b">
        <f t="shared" si="3"/>
        <v>0</v>
      </c>
      <c r="AB25" t="b">
        <f t="shared" si="4"/>
        <v>0</v>
      </c>
      <c r="AC25" s="5" t="str">
        <f>급여업로드양식!$A$1&amp;"-"&amp;TEXT(급여업로드양식!$C$1,"00")&amp;"-"&amp;"01"</f>
        <v>2025-09-01</v>
      </c>
      <c r="AD25" s="5">
        <f t="shared" si="15"/>
        <v>45930</v>
      </c>
      <c r="AE25">
        <f t="shared" si="16"/>
        <v>30</v>
      </c>
    </row>
    <row r="26" spans="1:31">
      <c r="D26" s="36"/>
      <c r="F26" s="37">
        <f t="shared" si="17"/>
        <v>0</v>
      </c>
      <c r="G26" s="43">
        <f t="shared" si="1"/>
        <v>0</v>
      </c>
      <c r="O26" s="36"/>
      <c r="P26" s="36"/>
      <c r="Q26" s="36"/>
      <c r="R26" s="38"/>
      <c r="S26" s="11"/>
      <c r="T26" t="b">
        <f>IF(ISBLANK(D26),FALSE,OR(YEAR(D26)&lt;급여업로드양식!$A$1,AND(YEAR(D26)=급여업로드양식!$A$1,MONTH(AC26)&gt;=MONTH(D26))))</f>
        <v>0</v>
      </c>
      <c r="U26" t="b">
        <f>AND(YEAR(D26)=급여업로드양식!$A$1,MONTH(D26)=MONTH(AC26),DAY(D26)&gt;1)</f>
        <v>0</v>
      </c>
      <c r="V26" t="b">
        <f>IFERROR(AND(YEAR(O26)=급여업로드양식!$A$1,MONTH(O26)=MONTH(AD26),AD26-O26&gt;0),FALSE)</f>
        <v>0</v>
      </c>
      <c r="W26" s="8" t="b">
        <f>IFERROR(IF(O26&gt;0,AND(YEAR(O26)=급여업로드양식!$A$1,MONTH(AC26)&gt;MONTH(O26))),FALSE)</f>
        <v>0</v>
      </c>
      <c r="X26" s="8" t="b">
        <f t="shared" si="18"/>
        <v>0</v>
      </c>
      <c r="Y26" t="b">
        <f t="shared" si="13"/>
        <v>0</v>
      </c>
      <c r="Z26" t="b">
        <f t="shared" si="14"/>
        <v>0</v>
      </c>
      <c r="AA26" t="b">
        <f t="shared" si="3"/>
        <v>0</v>
      </c>
      <c r="AB26" t="b">
        <f t="shared" si="4"/>
        <v>0</v>
      </c>
      <c r="AC26" s="5" t="str">
        <f>급여업로드양식!$A$1&amp;"-"&amp;TEXT(급여업로드양식!$C$1,"00")&amp;"-"&amp;"01"</f>
        <v>2025-09-01</v>
      </c>
      <c r="AD26" s="5">
        <f t="shared" si="15"/>
        <v>45930</v>
      </c>
      <c r="AE26">
        <f t="shared" si="16"/>
        <v>30</v>
      </c>
    </row>
    <row r="27" spans="1:31">
      <c r="D27" s="36"/>
      <c r="F27" s="37">
        <f t="shared" si="17"/>
        <v>0</v>
      </c>
      <c r="G27" s="43">
        <f t="shared" si="1"/>
        <v>0</v>
      </c>
      <c r="O27" s="36"/>
      <c r="P27" s="36"/>
      <c r="Q27" s="36"/>
      <c r="R27" s="38"/>
      <c r="S27" s="11"/>
      <c r="T27" t="b">
        <f>IF(ISBLANK(D27),FALSE,OR(YEAR(D27)&lt;급여업로드양식!$A$1,AND(YEAR(D27)=급여업로드양식!$A$1,MONTH(AC27)&gt;=MONTH(D27))))</f>
        <v>0</v>
      </c>
      <c r="U27" t="b">
        <f>AND(YEAR(D27)=급여업로드양식!$A$1,MONTH(D27)=MONTH(AC27),DAY(D27)&gt;1)</f>
        <v>0</v>
      </c>
      <c r="V27" t="b">
        <f>IFERROR(AND(YEAR(O27)=급여업로드양식!$A$1,MONTH(O27)=MONTH(AD27),AD27-O27&gt;0),FALSE)</f>
        <v>0</v>
      </c>
      <c r="W27" s="8" t="b">
        <f>IFERROR(IF(O27&gt;0,AND(YEAR(O27)=급여업로드양식!$A$1,MONTH(AC27)&gt;MONTH(O27))),FALSE)</f>
        <v>0</v>
      </c>
      <c r="X27" s="8" t="b">
        <f t="shared" si="18"/>
        <v>0</v>
      </c>
      <c r="Y27" t="b">
        <f t="shared" si="13"/>
        <v>0</v>
      </c>
      <c r="Z27" t="b">
        <f t="shared" si="14"/>
        <v>0</v>
      </c>
      <c r="AA27" t="b">
        <f t="shared" si="3"/>
        <v>0</v>
      </c>
      <c r="AB27" t="b">
        <f t="shared" si="4"/>
        <v>0</v>
      </c>
      <c r="AC27" s="5" t="str">
        <f>급여업로드양식!$A$1&amp;"-"&amp;TEXT(급여업로드양식!$C$1,"00")&amp;"-"&amp;"01"</f>
        <v>2025-09-01</v>
      </c>
      <c r="AD27" s="5">
        <f t="shared" si="15"/>
        <v>45930</v>
      </c>
      <c r="AE27">
        <f t="shared" si="16"/>
        <v>30</v>
      </c>
    </row>
    <row r="28" spans="1:31">
      <c r="D28" s="36"/>
      <c r="F28" s="37">
        <f t="shared" si="17"/>
        <v>0</v>
      </c>
      <c r="G28" s="43">
        <f t="shared" si="1"/>
        <v>0</v>
      </c>
      <c r="O28" s="36"/>
      <c r="P28" s="36"/>
      <c r="Q28" s="36"/>
      <c r="R28" s="38"/>
      <c r="S28" s="11"/>
      <c r="T28" t="b">
        <f>IF(ISBLANK(D28),FALSE,OR(YEAR(D28)&lt;급여업로드양식!$A$1,AND(YEAR(D28)=급여업로드양식!$A$1,MONTH(AC28)&gt;=MONTH(D28))))</f>
        <v>0</v>
      </c>
      <c r="U28" t="b">
        <f>AND(YEAR(D28)=급여업로드양식!$A$1,MONTH(D28)=MONTH(AC28),DAY(D28)&gt;1)</f>
        <v>0</v>
      </c>
      <c r="V28" t="b">
        <f>IFERROR(AND(YEAR(O28)=급여업로드양식!$A$1,MONTH(O28)=MONTH(AD28),AD28-O28&gt;0),FALSE)</f>
        <v>0</v>
      </c>
      <c r="W28" s="8" t="b">
        <f>IFERROR(IF(O28&gt;0,AND(YEAR(O28)=급여업로드양식!$A$1,MONTH(AC28)&gt;MONTH(O28))),FALSE)</f>
        <v>0</v>
      </c>
      <c r="X28" s="8" t="b">
        <f t="shared" si="18"/>
        <v>0</v>
      </c>
      <c r="Y28" t="b">
        <f t="shared" si="13"/>
        <v>0</v>
      </c>
      <c r="Z28" t="b">
        <f t="shared" si="14"/>
        <v>0</v>
      </c>
      <c r="AA28" t="b">
        <f t="shared" si="3"/>
        <v>0</v>
      </c>
      <c r="AB28" t="b">
        <f t="shared" si="4"/>
        <v>0</v>
      </c>
      <c r="AC28" s="5" t="str">
        <f>급여업로드양식!$A$1&amp;"-"&amp;TEXT(급여업로드양식!$C$1,"00")&amp;"-"&amp;"01"</f>
        <v>2025-09-01</v>
      </c>
      <c r="AD28" s="5">
        <f t="shared" si="15"/>
        <v>45930</v>
      </c>
      <c r="AE28">
        <f t="shared" si="16"/>
        <v>30</v>
      </c>
    </row>
    <row r="29" spans="1:31">
      <c r="D29" s="36"/>
      <c r="F29" s="37">
        <f t="shared" si="17"/>
        <v>0</v>
      </c>
      <c r="G29" s="43">
        <f t="shared" si="1"/>
        <v>0</v>
      </c>
      <c r="O29" s="36"/>
      <c r="P29" s="36"/>
      <c r="Q29" s="36"/>
      <c r="R29" s="38"/>
      <c r="S29" s="11"/>
      <c r="T29" t="b">
        <f>IF(ISBLANK(D29),FALSE,OR(YEAR(D29)&lt;급여업로드양식!$A$1,AND(YEAR(D29)=급여업로드양식!$A$1,MONTH(AC29)&gt;=MONTH(D29))))</f>
        <v>0</v>
      </c>
      <c r="U29" t="b">
        <f>AND(YEAR(D29)=급여업로드양식!$A$1,MONTH(D29)=MONTH(AC29),DAY(D29)&gt;1)</f>
        <v>0</v>
      </c>
      <c r="V29" t="b">
        <f>IFERROR(AND(YEAR(O29)=급여업로드양식!$A$1,MONTH(O29)=MONTH(AD29),AD29-O29&gt;0),FALSE)</f>
        <v>0</v>
      </c>
      <c r="W29" s="8" t="b">
        <f>IFERROR(IF(O29&gt;0,AND(YEAR(O29)=급여업로드양식!$A$1,MONTH(AC29)&gt;MONTH(O29))),FALSE)</f>
        <v>0</v>
      </c>
      <c r="X29" s="8" t="b">
        <f t="shared" si="18"/>
        <v>0</v>
      </c>
      <c r="Y29" t="b">
        <f t="shared" si="13"/>
        <v>0</v>
      </c>
      <c r="Z29" t="b">
        <f t="shared" si="14"/>
        <v>0</v>
      </c>
      <c r="AA29" t="b">
        <f t="shared" si="3"/>
        <v>0</v>
      </c>
      <c r="AB29" t="b">
        <f t="shared" si="4"/>
        <v>0</v>
      </c>
      <c r="AC29" s="5" t="str">
        <f>급여업로드양식!$A$1&amp;"-"&amp;TEXT(급여업로드양식!$C$1,"00")&amp;"-"&amp;"01"</f>
        <v>2025-09-01</v>
      </c>
      <c r="AD29" s="5">
        <f t="shared" si="15"/>
        <v>45930</v>
      </c>
      <c r="AE29">
        <f t="shared" si="16"/>
        <v>30</v>
      </c>
    </row>
    <row r="30" spans="1:31">
      <c r="D30" s="36"/>
      <c r="F30" s="37">
        <f t="shared" si="17"/>
        <v>0</v>
      </c>
      <c r="G30" s="43">
        <f t="shared" si="1"/>
        <v>0</v>
      </c>
      <c r="O30" s="36"/>
      <c r="P30" s="36"/>
      <c r="Q30" s="36"/>
      <c r="R30" s="38"/>
      <c r="S30" s="11"/>
      <c r="T30" t="b">
        <f>IF(ISBLANK(D30),FALSE,OR(YEAR(D30)&lt;급여업로드양식!$A$1,AND(YEAR(D30)=급여업로드양식!$A$1,MONTH(AC30)&gt;=MONTH(D30))))</f>
        <v>0</v>
      </c>
      <c r="U30" t="b">
        <f>AND(YEAR(D30)=급여업로드양식!$A$1,MONTH(D30)=MONTH(AC30),DAY(D30)&gt;1)</f>
        <v>0</v>
      </c>
      <c r="V30" t="b">
        <f>IFERROR(AND(YEAR(O30)=급여업로드양식!$A$1,MONTH(O30)=MONTH(AD30),AD30-O30&gt;0),FALSE)</f>
        <v>0</v>
      </c>
      <c r="W30" s="8" t="b">
        <f>IFERROR(IF(O30&gt;0,AND(YEAR(O30)=급여업로드양식!$A$1,MONTH(AC30)&gt;MONTH(O30))),FALSE)</f>
        <v>0</v>
      </c>
      <c r="X30" s="8" t="b">
        <f t="shared" si="18"/>
        <v>0</v>
      </c>
      <c r="Y30" t="b">
        <f t="shared" si="13"/>
        <v>0</v>
      </c>
      <c r="Z30" t="b">
        <f t="shared" si="14"/>
        <v>0</v>
      </c>
      <c r="AA30" t="b">
        <f t="shared" si="3"/>
        <v>0</v>
      </c>
      <c r="AB30" t="b">
        <f t="shared" si="4"/>
        <v>0</v>
      </c>
      <c r="AC30" s="5" t="str">
        <f>급여업로드양식!$A$1&amp;"-"&amp;TEXT(급여업로드양식!$C$1,"00")&amp;"-"&amp;"01"</f>
        <v>2025-09-01</v>
      </c>
      <c r="AD30" s="5">
        <f t="shared" si="15"/>
        <v>45930</v>
      </c>
      <c r="AE30">
        <f t="shared" si="16"/>
        <v>30</v>
      </c>
    </row>
    <row r="31" spans="1:31">
      <c r="B31" s="35" t="s">
        <v>83</v>
      </c>
      <c r="D31" s="36"/>
      <c r="F31" s="37">
        <f t="shared" si="17"/>
        <v>0</v>
      </c>
      <c r="G31" s="43">
        <f t="shared" si="1"/>
        <v>0</v>
      </c>
      <c r="O31" s="36"/>
      <c r="P31" s="36"/>
      <c r="Q31" s="36"/>
      <c r="R31" s="38"/>
      <c r="S31" s="11"/>
      <c r="T31" t="b">
        <f>IF(ISBLANK(D31),FALSE,OR(YEAR(D31)&lt;급여업로드양식!$A$1,AND(YEAR(D31)=급여업로드양식!$A$1,MONTH(AC31)&gt;=MONTH(D31))))</f>
        <v>0</v>
      </c>
      <c r="U31" t="b">
        <f>AND(YEAR(D31)=급여업로드양식!$A$1,MONTH(D31)=MONTH(AC31),DAY(D31)&gt;1)</f>
        <v>0</v>
      </c>
      <c r="V31" t="b">
        <f>IFERROR(AND(YEAR(O31)=급여업로드양식!$A$1,MONTH(O31)=MONTH(AD31),AD31-O31&gt;0),FALSE)</f>
        <v>0</v>
      </c>
      <c r="W31" s="8" t="b">
        <f>IFERROR(IF(O31&gt;0,AND(YEAR(O31)=급여업로드양식!$A$1,MONTH(AC31)&gt;MONTH(O31))),FALSE)</f>
        <v>0</v>
      </c>
      <c r="X31" s="8" t="b">
        <f t="shared" si="18"/>
        <v>0</v>
      </c>
      <c r="Y31" t="b">
        <f t="shared" si="13"/>
        <v>0</v>
      </c>
      <c r="Z31" t="b">
        <f t="shared" si="14"/>
        <v>0</v>
      </c>
      <c r="AA31" t="b">
        <f t="shared" si="3"/>
        <v>0</v>
      </c>
      <c r="AB31" t="b">
        <f t="shared" si="4"/>
        <v>0</v>
      </c>
      <c r="AC31" s="5" t="str">
        <f>급여업로드양식!$A$1&amp;"-"&amp;TEXT(급여업로드양식!$C$1,"00")&amp;"-"&amp;"01"</f>
        <v>2025-09-01</v>
      </c>
      <c r="AD31" s="5">
        <f t="shared" si="15"/>
        <v>45930</v>
      </c>
      <c r="AE31">
        <f t="shared" si="16"/>
        <v>30</v>
      </c>
    </row>
    <row r="32" spans="1:31">
      <c r="D32" s="36"/>
      <c r="F32" s="37">
        <f t="shared" si="17"/>
        <v>0</v>
      </c>
      <c r="G32" s="43">
        <f t="shared" si="1"/>
        <v>0</v>
      </c>
      <c r="O32" s="36"/>
      <c r="P32" s="36"/>
      <c r="Q32" s="36"/>
      <c r="R32" s="38"/>
      <c r="S32" s="11"/>
      <c r="T32" t="b">
        <f>IF(ISBLANK(D32),FALSE,OR(YEAR(D32)&lt;급여업로드양식!$A$1,AND(YEAR(D32)=급여업로드양식!$A$1,MONTH(AC32)&gt;=MONTH(D32))))</f>
        <v>0</v>
      </c>
      <c r="U32" t="b">
        <f>AND(YEAR(D32)=급여업로드양식!$A$1,MONTH(D32)=MONTH(AC32),DAY(D32)&gt;1)</f>
        <v>0</v>
      </c>
      <c r="V32" t="b">
        <f>IFERROR(AND(YEAR(O32)=급여업로드양식!$A$1,MONTH(O32)=MONTH(AD32),AD32-O32&gt;0),FALSE)</f>
        <v>0</v>
      </c>
      <c r="W32" s="8" t="b">
        <f>IFERROR(IF(O32&gt;0,AND(YEAR(O32)=급여업로드양식!$A$1,MONTH(AC32)&gt;MONTH(O32))),FALSE)</f>
        <v>0</v>
      </c>
      <c r="X32" s="8" t="b">
        <f t="shared" si="18"/>
        <v>0</v>
      </c>
      <c r="Y32" t="b">
        <f t="shared" si="13"/>
        <v>0</v>
      </c>
      <c r="Z32" t="b">
        <f t="shared" si="14"/>
        <v>0</v>
      </c>
      <c r="AA32" t="b">
        <f t="shared" si="3"/>
        <v>0</v>
      </c>
      <c r="AB32" t="b">
        <f t="shared" si="4"/>
        <v>0</v>
      </c>
      <c r="AC32" s="5" t="str">
        <f>급여업로드양식!$A$1&amp;"-"&amp;TEXT(급여업로드양식!$C$1,"00")&amp;"-"&amp;"01"</f>
        <v>2025-09-01</v>
      </c>
      <c r="AD32" s="5">
        <f t="shared" si="15"/>
        <v>45930</v>
      </c>
      <c r="AE32">
        <f t="shared" si="16"/>
        <v>30</v>
      </c>
    </row>
    <row r="33" spans="4:31">
      <c r="D33" s="36"/>
      <c r="F33" s="37">
        <f t="shared" si="17"/>
        <v>0</v>
      </c>
      <c r="G33" s="43">
        <f t="shared" si="1"/>
        <v>0</v>
      </c>
      <c r="O33" s="36"/>
      <c r="P33" s="36"/>
      <c r="Q33" s="36"/>
      <c r="R33" s="38"/>
      <c r="S33" s="11"/>
      <c r="T33" t="b">
        <f>IF(ISBLANK(D33),FALSE,OR(YEAR(D33)&lt;급여업로드양식!$A$1,AND(YEAR(D33)=급여업로드양식!$A$1,MONTH(AC33)&gt;=MONTH(D33))))</f>
        <v>0</v>
      </c>
      <c r="U33" t="b">
        <f>AND(YEAR(D33)=급여업로드양식!$A$1,MONTH(D33)=MONTH(AC33),DAY(D33)&gt;1)</f>
        <v>0</v>
      </c>
      <c r="V33" t="b">
        <f>IFERROR(AND(YEAR(O33)=급여업로드양식!$A$1,MONTH(O33)=MONTH(AD33),AD33-O33&gt;0),FALSE)</f>
        <v>0</v>
      </c>
      <c r="W33" s="8" t="b">
        <f>IFERROR(IF(O33&gt;0,AND(YEAR(O33)=급여업로드양식!$A$1,MONTH(AC33)&gt;MONTH(O33))),FALSE)</f>
        <v>0</v>
      </c>
      <c r="X33" s="8" t="b">
        <f t="shared" si="18"/>
        <v>0</v>
      </c>
      <c r="Y33" t="b">
        <f t="shared" si="13"/>
        <v>0</v>
      </c>
      <c r="Z33" t="b">
        <f t="shared" si="14"/>
        <v>0</v>
      </c>
      <c r="AA33" t="b">
        <f t="shared" si="3"/>
        <v>0</v>
      </c>
      <c r="AB33" t="b">
        <f t="shared" si="4"/>
        <v>0</v>
      </c>
      <c r="AC33" s="5" t="str">
        <f>급여업로드양식!$A$1&amp;"-"&amp;TEXT(급여업로드양식!$C$1,"00")&amp;"-"&amp;"01"</f>
        <v>2025-09-01</v>
      </c>
      <c r="AD33" s="5">
        <f t="shared" si="15"/>
        <v>45930</v>
      </c>
      <c r="AE33">
        <f t="shared" si="16"/>
        <v>30</v>
      </c>
    </row>
    <row r="34" spans="4:31">
      <c r="D34" s="36"/>
      <c r="F34" s="37">
        <f t="shared" si="17"/>
        <v>0</v>
      </c>
      <c r="G34" s="43">
        <f t="shared" si="1"/>
        <v>0</v>
      </c>
      <c r="O34" s="36"/>
      <c r="P34" s="36"/>
      <c r="Q34" s="36"/>
      <c r="R34" s="38"/>
      <c r="S34" s="11"/>
      <c r="T34" t="b">
        <f>IF(ISBLANK(D34),FALSE,OR(YEAR(D34)&lt;급여업로드양식!$A$1,AND(YEAR(D34)=급여업로드양식!$A$1,MONTH(AC34)&gt;=MONTH(D34))))</f>
        <v>0</v>
      </c>
      <c r="U34" t="b">
        <f>AND(YEAR(D34)=급여업로드양식!$A$1,MONTH(D34)=MONTH(AC34),DAY(D34)&gt;1)</f>
        <v>0</v>
      </c>
      <c r="V34" t="b">
        <f>IFERROR(AND(YEAR(O34)=급여업로드양식!$A$1,MONTH(O34)=MONTH(AD34),AD34-O34&gt;0),FALSE)</f>
        <v>0</v>
      </c>
      <c r="W34" s="8" t="b">
        <f>IFERROR(IF(O34&gt;0,AND(YEAR(O34)=급여업로드양식!$A$1,MONTH(AC34)&gt;MONTH(O34))),FALSE)</f>
        <v>0</v>
      </c>
      <c r="X34" s="8" t="b">
        <f t="shared" si="18"/>
        <v>0</v>
      </c>
      <c r="Y34" t="b">
        <f t="shared" si="13"/>
        <v>0</v>
      </c>
      <c r="Z34" t="b">
        <f t="shared" si="14"/>
        <v>0</v>
      </c>
      <c r="AA34" t="b">
        <f t="shared" si="3"/>
        <v>0</v>
      </c>
      <c r="AB34" t="b">
        <f t="shared" si="4"/>
        <v>0</v>
      </c>
      <c r="AC34" s="5" t="str">
        <f>급여업로드양식!$A$1&amp;"-"&amp;TEXT(급여업로드양식!$C$1,"00")&amp;"-"&amp;"01"</f>
        <v>2025-09-01</v>
      </c>
      <c r="AD34" s="5">
        <f t="shared" si="15"/>
        <v>45930</v>
      </c>
      <c r="AE34">
        <f t="shared" si="16"/>
        <v>30</v>
      </c>
    </row>
    <row r="35" spans="4:31">
      <c r="D35" s="36"/>
      <c r="F35" s="37">
        <f t="shared" si="17"/>
        <v>0</v>
      </c>
      <c r="G35" s="43">
        <f t="shared" si="1"/>
        <v>0</v>
      </c>
      <c r="O35" s="36"/>
      <c r="P35" s="36"/>
      <c r="Q35" s="36"/>
      <c r="R35" s="38"/>
      <c r="S35" s="11"/>
      <c r="T35" t="b">
        <f>IF(ISBLANK(D35),FALSE,OR(YEAR(D35)&lt;급여업로드양식!$A$1,AND(YEAR(D35)=급여업로드양식!$A$1,MONTH(AC35)&gt;=MONTH(D35))))</f>
        <v>0</v>
      </c>
      <c r="U35" t="b">
        <f>AND(YEAR(D35)=급여업로드양식!$A$1,MONTH(D35)=MONTH(AC35),DAY(D35)&gt;1)</f>
        <v>0</v>
      </c>
      <c r="V35" t="b">
        <f>IFERROR(AND(YEAR(O35)=급여업로드양식!$A$1,MONTH(O35)=MONTH(AD35),AD35-O35&gt;0),FALSE)</f>
        <v>0</v>
      </c>
      <c r="W35" s="8" t="b">
        <f>IFERROR(IF(O35&gt;0,AND(YEAR(O35)=급여업로드양식!$A$1,MONTH(AC35)&gt;MONTH(O35))),FALSE)</f>
        <v>0</v>
      </c>
      <c r="X35" s="8" t="b">
        <f t="shared" si="18"/>
        <v>0</v>
      </c>
      <c r="Y35" t="b">
        <f t="shared" si="13"/>
        <v>0</v>
      </c>
      <c r="Z35" t="b">
        <f t="shared" si="14"/>
        <v>0</v>
      </c>
      <c r="AA35" t="b">
        <f t="shared" si="3"/>
        <v>0</v>
      </c>
      <c r="AB35" t="b">
        <f t="shared" si="4"/>
        <v>0</v>
      </c>
      <c r="AC35" s="5" t="str">
        <f>급여업로드양식!$A$1&amp;"-"&amp;TEXT(급여업로드양식!$C$1,"00")&amp;"-"&amp;"01"</f>
        <v>2025-09-01</v>
      </c>
      <c r="AD35" s="5">
        <f t="shared" si="15"/>
        <v>45930</v>
      </c>
      <c r="AE35">
        <f t="shared" si="16"/>
        <v>30</v>
      </c>
    </row>
    <row r="36" spans="4:31">
      <c r="D36" s="36"/>
      <c r="F36" s="37">
        <f t="shared" si="17"/>
        <v>0</v>
      </c>
      <c r="G36" s="43">
        <f t="shared" si="1"/>
        <v>0</v>
      </c>
      <c r="O36" s="36"/>
      <c r="P36" s="36"/>
      <c r="Q36" s="36"/>
      <c r="R36" s="38"/>
      <c r="S36" s="11"/>
      <c r="T36" t="b">
        <f>IF(ISBLANK(D36),FALSE,OR(YEAR(D36)&lt;급여업로드양식!$A$1,AND(YEAR(D36)=급여업로드양식!$A$1,MONTH(AC36)&gt;=MONTH(D36))))</f>
        <v>0</v>
      </c>
      <c r="U36" t="b">
        <f>AND(YEAR(D36)=급여업로드양식!$A$1,MONTH(D36)=MONTH(AC36),DAY(D36)&gt;1)</f>
        <v>0</v>
      </c>
      <c r="V36" t="b">
        <f>IFERROR(AND(YEAR(O36)=급여업로드양식!$A$1,MONTH(O36)=MONTH(AD36),AD36-O36&gt;0),FALSE)</f>
        <v>0</v>
      </c>
      <c r="W36" s="8" t="b">
        <f>IFERROR(IF(O36&gt;0,AND(YEAR(O36)=급여업로드양식!$A$1,MONTH(AC36)&gt;MONTH(O36))),FALSE)</f>
        <v>0</v>
      </c>
      <c r="X36" s="8" t="b">
        <f t="shared" si="18"/>
        <v>0</v>
      </c>
      <c r="Y36" t="b">
        <f t="shared" si="13"/>
        <v>0</v>
      </c>
      <c r="Z36" t="b">
        <f t="shared" si="14"/>
        <v>0</v>
      </c>
      <c r="AA36" t="b">
        <f t="shared" si="3"/>
        <v>0</v>
      </c>
      <c r="AB36" t="b">
        <f t="shared" si="4"/>
        <v>0</v>
      </c>
      <c r="AC36" s="5" t="str">
        <f>급여업로드양식!$A$1&amp;"-"&amp;TEXT(급여업로드양식!$C$1,"00")&amp;"-"&amp;"01"</f>
        <v>2025-09-01</v>
      </c>
      <c r="AD36" s="5">
        <f t="shared" si="15"/>
        <v>45930</v>
      </c>
      <c r="AE36">
        <f t="shared" si="16"/>
        <v>30</v>
      </c>
    </row>
    <row r="37" spans="4:31">
      <c r="D37" s="36"/>
      <c r="F37" s="37">
        <f t="shared" si="17"/>
        <v>0</v>
      </c>
      <c r="G37" s="43">
        <f t="shared" si="1"/>
        <v>0</v>
      </c>
      <c r="O37" s="36"/>
      <c r="P37" s="36"/>
      <c r="Q37" s="36"/>
      <c r="R37" s="38"/>
      <c r="S37" s="11"/>
      <c r="T37" t="b">
        <f>IF(ISBLANK(D37),FALSE,OR(YEAR(D37)&lt;급여업로드양식!$A$1,AND(YEAR(D37)=급여업로드양식!$A$1,MONTH(AC37)&gt;=MONTH(D37))))</f>
        <v>0</v>
      </c>
      <c r="U37" t="b">
        <f>AND(YEAR(D37)=급여업로드양식!$A$1,MONTH(D37)=MONTH(AC37),DAY(D37)&gt;1)</f>
        <v>0</v>
      </c>
      <c r="V37" t="b">
        <f>IFERROR(AND(YEAR(O37)=급여업로드양식!$A$1,MONTH(O37)=MONTH(AD37),AD37-O37&gt;0),FALSE)</f>
        <v>0</v>
      </c>
      <c r="W37" s="8" t="b">
        <f>IFERROR(IF(O37&gt;0,AND(YEAR(O37)=급여업로드양식!$A$1,MONTH(AC37)&gt;MONTH(O37))),FALSE)</f>
        <v>0</v>
      </c>
      <c r="X37" s="8" t="b">
        <f t="shared" si="18"/>
        <v>0</v>
      </c>
      <c r="Y37" t="b">
        <f t="shared" si="13"/>
        <v>0</v>
      </c>
      <c r="Z37" t="b">
        <f t="shared" si="14"/>
        <v>0</v>
      </c>
      <c r="AA37" t="b">
        <f t="shared" si="3"/>
        <v>0</v>
      </c>
      <c r="AB37" t="b">
        <f t="shared" si="4"/>
        <v>0</v>
      </c>
      <c r="AC37" s="5" t="str">
        <f>급여업로드양식!$A$1&amp;"-"&amp;TEXT(급여업로드양식!$C$1,"00")&amp;"-"&amp;"01"</f>
        <v>2025-09-01</v>
      </c>
      <c r="AD37" s="5">
        <f t="shared" si="15"/>
        <v>45930</v>
      </c>
      <c r="AE37">
        <f t="shared" si="16"/>
        <v>30</v>
      </c>
    </row>
    <row r="38" spans="4:31">
      <c r="D38" s="36"/>
      <c r="F38" s="37">
        <f t="shared" si="17"/>
        <v>0</v>
      </c>
      <c r="G38" s="43">
        <f t="shared" si="1"/>
        <v>0</v>
      </c>
      <c r="O38" s="36"/>
      <c r="P38" s="36"/>
      <c r="Q38" s="36"/>
      <c r="R38" s="38"/>
      <c r="S38" s="11"/>
      <c r="T38" t="b">
        <f>IF(ISBLANK(D38),FALSE,OR(YEAR(D38)&lt;급여업로드양식!$A$1,AND(YEAR(D38)=급여업로드양식!$A$1,MONTH(AC38)&gt;=MONTH(D38))))</f>
        <v>0</v>
      </c>
      <c r="U38" t="b">
        <f>AND(YEAR(D38)=급여업로드양식!$A$1,MONTH(D38)=MONTH(AC38),DAY(D38)&gt;1)</f>
        <v>0</v>
      </c>
      <c r="V38" t="b">
        <f>IFERROR(AND(YEAR(O38)=급여업로드양식!$A$1,MONTH(O38)=MONTH(AD38),AD38-O38&gt;0),FALSE)</f>
        <v>0</v>
      </c>
      <c r="W38" s="8" t="b">
        <f>IFERROR(IF(O38&gt;0,AND(YEAR(O38)=급여업로드양식!$A$1,MONTH(AC38)&gt;MONTH(O38))),FALSE)</f>
        <v>0</v>
      </c>
      <c r="X38" s="8" t="b">
        <f t="shared" si="18"/>
        <v>0</v>
      </c>
      <c r="Y38" t="b">
        <f t="shared" si="13"/>
        <v>0</v>
      </c>
      <c r="Z38" t="b">
        <f t="shared" si="14"/>
        <v>0</v>
      </c>
      <c r="AA38" t="b">
        <f t="shared" si="3"/>
        <v>0</v>
      </c>
      <c r="AB38" t="b">
        <f t="shared" si="4"/>
        <v>0</v>
      </c>
      <c r="AC38" s="5" t="str">
        <f>급여업로드양식!$A$1&amp;"-"&amp;TEXT(급여업로드양식!$C$1,"00")&amp;"-"&amp;"01"</f>
        <v>2025-09-01</v>
      </c>
      <c r="AD38" s="5">
        <f t="shared" si="15"/>
        <v>45930</v>
      </c>
      <c r="AE38">
        <f t="shared" si="16"/>
        <v>30</v>
      </c>
    </row>
    <row r="39" spans="4:31">
      <c r="D39" s="36"/>
      <c r="F39" s="37">
        <f t="shared" si="17"/>
        <v>0</v>
      </c>
      <c r="G39" s="43">
        <f t="shared" si="1"/>
        <v>0</v>
      </c>
      <c r="O39" s="36"/>
      <c r="P39" s="36"/>
      <c r="Q39" s="36"/>
      <c r="R39" s="38"/>
      <c r="S39" s="11"/>
      <c r="T39" t="b">
        <f>IF(ISBLANK(D39),FALSE,OR(YEAR(D39)&lt;급여업로드양식!$A$1,AND(YEAR(D39)=급여업로드양식!$A$1,MONTH(AC39)&gt;=MONTH(D39))))</f>
        <v>0</v>
      </c>
      <c r="U39" t="b">
        <f>AND(YEAR(D39)=급여업로드양식!$A$1,MONTH(D39)=MONTH(AC39),DAY(D39)&gt;1)</f>
        <v>0</v>
      </c>
      <c r="V39" t="b">
        <f>IFERROR(AND(YEAR(O39)=급여업로드양식!$A$1,MONTH(O39)=MONTH(AD39),AD39-O39&gt;0),FALSE)</f>
        <v>0</v>
      </c>
      <c r="W39" s="8" t="b">
        <f>IFERROR(IF(O39&gt;0,AND(YEAR(O39)=급여업로드양식!$A$1,MONTH(AC39)&gt;MONTH(O39))),FALSE)</f>
        <v>0</v>
      </c>
      <c r="X39" s="8" t="b">
        <f t="shared" si="18"/>
        <v>0</v>
      </c>
      <c r="Y39" t="b">
        <f t="shared" si="13"/>
        <v>0</v>
      </c>
      <c r="Z39" t="b">
        <f t="shared" si="14"/>
        <v>0</v>
      </c>
      <c r="AA39" t="b">
        <f t="shared" si="3"/>
        <v>0</v>
      </c>
      <c r="AB39" t="b">
        <f t="shared" si="4"/>
        <v>0</v>
      </c>
      <c r="AC39" s="5" t="str">
        <f>급여업로드양식!$A$1&amp;"-"&amp;TEXT(급여업로드양식!$C$1,"00")&amp;"-"&amp;"01"</f>
        <v>2025-09-01</v>
      </c>
      <c r="AD39" s="5">
        <f t="shared" si="15"/>
        <v>45930</v>
      </c>
      <c r="AE39">
        <f t="shared" si="16"/>
        <v>30</v>
      </c>
    </row>
    <row r="40" spans="4:31">
      <c r="D40" s="36"/>
      <c r="F40" s="37">
        <f t="shared" si="17"/>
        <v>0</v>
      </c>
      <c r="G40" s="43">
        <f t="shared" si="1"/>
        <v>0</v>
      </c>
      <c r="O40" s="36"/>
      <c r="P40" s="36"/>
      <c r="Q40" s="36"/>
      <c r="R40" s="38"/>
      <c r="S40" s="11"/>
      <c r="T40" t="b">
        <f>IF(ISBLANK(D40),FALSE,OR(YEAR(D40)&lt;급여업로드양식!$A$1,AND(YEAR(D40)=급여업로드양식!$A$1,MONTH(AC40)&gt;=MONTH(D40))))</f>
        <v>0</v>
      </c>
      <c r="U40" t="b">
        <f>AND(YEAR(D40)=급여업로드양식!$A$1,MONTH(D40)=MONTH(AC40),DAY(D40)&gt;1)</f>
        <v>0</v>
      </c>
      <c r="V40" t="b">
        <f>IFERROR(AND(YEAR(O40)=급여업로드양식!$A$1,MONTH(O40)=MONTH(AD40),AD40-O40&gt;0),FALSE)</f>
        <v>0</v>
      </c>
      <c r="W40" s="8" t="b">
        <f>IFERROR(IF(O40&gt;0,AND(YEAR(O40)=급여업로드양식!$A$1,MONTH(AC40)&gt;MONTH(O40))),FALSE)</f>
        <v>0</v>
      </c>
      <c r="X40" s="8" t="b">
        <f t="shared" si="18"/>
        <v>0</v>
      </c>
      <c r="Y40" t="b">
        <f t="shared" si="13"/>
        <v>0</v>
      </c>
      <c r="Z40" t="b">
        <f t="shared" si="14"/>
        <v>0</v>
      </c>
      <c r="AA40" t="b">
        <f t="shared" si="3"/>
        <v>0</v>
      </c>
      <c r="AB40" t="b">
        <f t="shared" si="4"/>
        <v>0</v>
      </c>
      <c r="AC40" s="5" t="str">
        <f>급여업로드양식!$A$1&amp;"-"&amp;TEXT(급여업로드양식!$C$1,"00")&amp;"-"&amp;"01"</f>
        <v>2025-09-01</v>
      </c>
      <c r="AD40" s="5">
        <f t="shared" si="15"/>
        <v>45930</v>
      </c>
      <c r="AE40">
        <f t="shared" si="16"/>
        <v>30</v>
      </c>
    </row>
    <row r="41" spans="4:31">
      <c r="D41" s="36"/>
      <c r="F41" s="37">
        <f t="shared" si="17"/>
        <v>0</v>
      </c>
      <c r="G41" s="43">
        <f t="shared" si="1"/>
        <v>0</v>
      </c>
      <c r="O41" s="36"/>
      <c r="P41" s="36"/>
      <c r="Q41" s="36"/>
      <c r="R41" s="38"/>
      <c r="S41" s="11"/>
      <c r="T41" t="b">
        <f>IF(ISBLANK(D41),FALSE,OR(YEAR(D41)&lt;급여업로드양식!$A$1,AND(YEAR(D41)=급여업로드양식!$A$1,MONTH(AC41)&gt;=MONTH(D41))))</f>
        <v>0</v>
      </c>
      <c r="U41" t="b">
        <f>AND(YEAR(D41)=급여업로드양식!$A$1,MONTH(D41)=MONTH(AC41),DAY(D41)&gt;1)</f>
        <v>0</v>
      </c>
      <c r="V41" t="b">
        <f>IFERROR(AND(YEAR(O41)=급여업로드양식!$A$1,MONTH(O41)=MONTH(AD41),AD41-O41&gt;0),FALSE)</f>
        <v>0</v>
      </c>
      <c r="W41" s="8" t="b">
        <f>IFERROR(IF(O41&gt;0,AND(YEAR(O41)=급여업로드양식!$A$1,MONTH(AC41)&gt;MONTH(O41))),FALSE)</f>
        <v>0</v>
      </c>
      <c r="X41" s="8" t="b">
        <f t="shared" si="18"/>
        <v>0</v>
      </c>
      <c r="Y41" t="b">
        <f t="shared" si="13"/>
        <v>0</v>
      </c>
      <c r="Z41" t="b">
        <f t="shared" si="14"/>
        <v>0</v>
      </c>
      <c r="AA41" t="b">
        <f t="shared" si="3"/>
        <v>0</v>
      </c>
      <c r="AB41" t="b">
        <f t="shared" si="4"/>
        <v>0</v>
      </c>
      <c r="AC41" s="5" t="str">
        <f>급여업로드양식!$A$1&amp;"-"&amp;TEXT(급여업로드양식!$C$1,"00")&amp;"-"&amp;"01"</f>
        <v>2025-09-01</v>
      </c>
      <c r="AD41" s="5">
        <f t="shared" si="15"/>
        <v>45930</v>
      </c>
      <c r="AE41">
        <f t="shared" si="16"/>
        <v>30</v>
      </c>
    </row>
    <row r="42" spans="4:31">
      <c r="D42" s="36"/>
      <c r="F42" s="37">
        <f t="shared" si="17"/>
        <v>0</v>
      </c>
      <c r="G42" s="43">
        <f t="shared" si="1"/>
        <v>0</v>
      </c>
      <c r="O42" s="36"/>
      <c r="P42" s="36"/>
      <c r="Q42" s="36"/>
      <c r="R42" s="38"/>
      <c r="S42" s="11"/>
      <c r="T42" t="b">
        <f>IF(ISBLANK(D42),FALSE,OR(YEAR(D42)&lt;급여업로드양식!$A$1,AND(YEAR(D42)=급여업로드양식!$A$1,MONTH(AC42)&gt;=MONTH(D42))))</f>
        <v>0</v>
      </c>
      <c r="U42" t="b">
        <f>AND(YEAR(D42)=급여업로드양식!$A$1,MONTH(D42)=MONTH(AC42),DAY(D42)&gt;1)</f>
        <v>0</v>
      </c>
      <c r="V42" t="b">
        <f>IFERROR(AND(YEAR(O42)=급여업로드양식!$A$1,MONTH(O42)=MONTH(AD42),AD42-O42&gt;0),FALSE)</f>
        <v>0</v>
      </c>
      <c r="W42" s="8" t="b">
        <f>IFERROR(IF(O42&gt;0,AND(YEAR(O42)=급여업로드양식!$A$1,MONTH(AC42)&gt;MONTH(O42))),FALSE)</f>
        <v>0</v>
      </c>
      <c r="X42" s="8" t="b">
        <f t="shared" si="18"/>
        <v>0</v>
      </c>
      <c r="Y42" t="b">
        <f t="shared" si="13"/>
        <v>0</v>
      </c>
      <c r="Z42" t="b">
        <f t="shared" si="14"/>
        <v>0</v>
      </c>
      <c r="AA42" t="b">
        <f t="shared" si="3"/>
        <v>0</v>
      </c>
      <c r="AB42" t="b">
        <f t="shared" si="4"/>
        <v>0</v>
      </c>
      <c r="AC42" s="5" t="str">
        <f>급여업로드양식!$A$1&amp;"-"&amp;TEXT(급여업로드양식!$C$1,"00")&amp;"-"&amp;"01"</f>
        <v>2025-09-01</v>
      </c>
      <c r="AD42" s="5">
        <f t="shared" si="15"/>
        <v>45930</v>
      </c>
      <c r="AE42">
        <f t="shared" si="16"/>
        <v>30</v>
      </c>
    </row>
    <row r="43" spans="4:31">
      <c r="D43" s="36"/>
      <c r="F43" s="37">
        <f t="shared" si="17"/>
        <v>0</v>
      </c>
      <c r="G43" s="43">
        <f t="shared" si="1"/>
        <v>0</v>
      </c>
      <c r="O43" s="36"/>
      <c r="P43" s="36"/>
      <c r="Q43" s="36"/>
      <c r="R43" s="38"/>
      <c r="S43" s="11"/>
      <c r="T43" t="b">
        <f>IF(ISBLANK(D43),FALSE,OR(YEAR(D43)&lt;급여업로드양식!$A$1,AND(YEAR(D43)=급여업로드양식!$A$1,MONTH(AC43)&gt;=MONTH(D43))))</f>
        <v>0</v>
      </c>
      <c r="U43" t="b">
        <f>AND(YEAR(D43)=급여업로드양식!$A$1,MONTH(D43)=MONTH(AC43),DAY(D43)&gt;1)</f>
        <v>0</v>
      </c>
      <c r="V43" t="b">
        <f>IFERROR(AND(YEAR(O43)=급여업로드양식!$A$1,MONTH(O43)=MONTH(AD43),AD43-O43&gt;0),FALSE)</f>
        <v>0</v>
      </c>
      <c r="W43" s="8" t="b">
        <f>IFERROR(IF(O43&gt;0,AND(YEAR(O43)=급여업로드양식!$A$1,MONTH(AC43)&gt;MONTH(O43))),FALSE)</f>
        <v>0</v>
      </c>
      <c r="X43" s="8" t="b">
        <f t="shared" si="18"/>
        <v>0</v>
      </c>
      <c r="Y43" t="b">
        <f t="shared" si="13"/>
        <v>0</v>
      </c>
      <c r="Z43" t="b">
        <f t="shared" si="14"/>
        <v>0</v>
      </c>
      <c r="AA43" t="b">
        <f t="shared" si="3"/>
        <v>0</v>
      </c>
      <c r="AB43" t="b">
        <f t="shared" si="4"/>
        <v>0</v>
      </c>
      <c r="AC43" s="5" t="str">
        <f>급여업로드양식!$A$1&amp;"-"&amp;TEXT(급여업로드양식!$C$1,"00")&amp;"-"&amp;"01"</f>
        <v>2025-09-01</v>
      </c>
      <c r="AD43" s="5">
        <f t="shared" si="15"/>
        <v>45930</v>
      </c>
      <c r="AE43">
        <f t="shared" si="16"/>
        <v>30</v>
      </c>
    </row>
    <row r="44" spans="4:31">
      <c r="D44" s="36"/>
      <c r="F44" s="37">
        <f t="shared" si="17"/>
        <v>0</v>
      </c>
      <c r="G44" s="43">
        <f t="shared" si="1"/>
        <v>0</v>
      </c>
      <c r="O44" s="36"/>
      <c r="P44" s="36"/>
      <c r="Q44" s="36"/>
      <c r="R44" s="38"/>
      <c r="S44" s="11"/>
      <c r="T44" t="b">
        <f>IF(ISBLANK(D44),FALSE,OR(YEAR(D44)&lt;급여업로드양식!$A$1,AND(YEAR(D44)=급여업로드양식!$A$1,MONTH(AC44)&gt;=MONTH(D44))))</f>
        <v>0</v>
      </c>
      <c r="U44" t="b">
        <f>AND(YEAR(D44)=급여업로드양식!$A$1,MONTH(D44)=MONTH(AC44),DAY(D44)&gt;1)</f>
        <v>0</v>
      </c>
      <c r="V44" t="b">
        <f>IFERROR(AND(YEAR(O44)=급여업로드양식!$A$1,MONTH(O44)=MONTH(AD44),AD44-O44&gt;0),FALSE)</f>
        <v>0</v>
      </c>
      <c r="W44" s="8" t="b">
        <f>IFERROR(IF(O44&gt;0,AND(YEAR(O44)=급여업로드양식!$A$1,MONTH(AC44)&gt;MONTH(O44))),FALSE)</f>
        <v>0</v>
      </c>
      <c r="X44" s="8" t="b">
        <f t="shared" si="18"/>
        <v>0</v>
      </c>
      <c r="Y44" t="b">
        <f t="shared" si="13"/>
        <v>0</v>
      </c>
      <c r="Z44" t="b">
        <f t="shared" si="14"/>
        <v>0</v>
      </c>
      <c r="AA44" t="b">
        <f t="shared" si="3"/>
        <v>0</v>
      </c>
      <c r="AB44" t="b">
        <f t="shared" si="4"/>
        <v>0</v>
      </c>
      <c r="AC44" s="5" t="str">
        <f>급여업로드양식!$A$1&amp;"-"&amp;TEXT(급여업로드양식!$C$1,"00")&amp;"-"&amp;"01"</f>
        <v>2025-09-01</v>
      </c>
      <c r="AD44" s="5">
        <f t="shared" si="15"/>
        <v>45930</v>
      </c>
      <c r="AE44">
        <f t="shared" si="16"/>
        <v>30</v>
      </c>
    </row>
    <row r="45" spans="4:31">
      <c r="D45" s="36"/>
      <c r="F45" s="37">
        <f t="shared" si="17"/>
        <v>0</v>
      </c>
      <c r="G45" s="43">
        <f t="shared" si="1"/>
        <v>0</v>
      </c>
      <c r="O45" s="36"/>
      <c r="P45" s="36"/>
      <c r="Q45" s="36"/>
      <c r="R45" s="38"/>
      <c r="S45" s="11"/>
      <c r="T45" t="b">
        <f>IF(ISBLANK(D45),FALSE,OR(YEAR(D45)&lt;급여업로드양식!$A$1,AND(YEAR(D45)=급여업로드양식!$A$1,MONTH(AC45)&gt;=MONTH(D45))))</f>
        <v>0</v>
      </c>
      <c r="U45" t="b">
        <f>AND(YEAR(D45)=급여업로드양식!$A$1,MONTH(D45)=MONTH(AC45),DAY(D45)&gt;1)</f>
        <v>0</v>
      </c>
      <c r="V45" t="b">
        <f>IFERROR(AND(YEAR(O45)=급여업로드양식!$A$1,MONTH(O45)=MONTH(AD45),AD45-O45&gt;0),FALSE)</f>
        <v>0</v>
      </c>
      <c r="W45" s="8" t="b">
        <f>IFERROR(IF(O45&gt;0,AND(YEAR(O45)=급여업로드양식!$A$1,MONTH(AC45)&gt;MONTH(O45))),FALSE)</f>
        <v>0</v>
      </c>
      <c r="X45" s="8" t="b">
        <f t="shared" si="18"/>
        <v>0</v>
      </c>
      <c r="Y45" t="b">
        <f t="shared" si="13"/>
        <v>0</v>
      </c>
      <c r="Z45" t="b">
        <f t="shared" si="14"/>
        <v>0</v>
      </c>
      <c r="AA45" t="b">
        <f t="shared" si="3"/>
        <v>0</v>
      </c>
      <c r="AB45" t="b">
        <f t="shared" si="4"/>
        <v>0</v>
      </c>
      <c r="AC45" s="5" t="str">
        <f>급여업로드양식!$A$1&amp;"-"&amp;TEXT(급여업로드양식!$C$1,"00")&amp;"-"&amp;"01"</f>
        <v>2025-09-01</v>
      </c>
      <c r="AD45" s="5">
        <f t="shared" si="15"/>
        <v>45930</v>
      </c>
      <c r="AE45">
        <f t="shared" si="16"/>
        <v>30</v>
      </c>
    </row>
    <row r="46" spans="4:31">
      <c r="D46" s="36"/>
      <c r="F46" s="37">
        <f t="shared" si="17"/>
        <v>0</v>
      </c>
      <c r="G46" s="43">
        <f t="shared" si="1"/>
        <v>0</v>
      </c>
      <c r="O46" s="36"/>
      <c r="P46" s="36"/>
      <c r="Q46" s="36"/>
      <c r="R46" s="38"/>
      <c r="S46" s="11"/>
      <c r="T46" t="b">
        <f>IF(ISBLANK(D46),FALSE,OR(YEAR(D46)&lt;급여업로드양식!$A$1,AND(YEAR(D46)=급여업로드양식!$A$1,MONTH(AC46)&gt;=MONTH(D46))))</f>
        <v>0</v>
      </c>
      <c r="U46" t="b">
        <f>AND(YEAR(D46)=급여업로드양식!$A$1,MONTH(D46)=MONTH(AC46),DAY(D46)&gt;1)</f>
        <v>0</v>
      </c>
      <c r="V46" t="b">
        <f>IFERROR(AND(YEAR(O46)=급여업로드양식!$A$1,MONTH(O46)=MONTH(AD46),AD46-O46&gt;0),FALSE)</f>
        <v>0</v>
      </c>
      <c r="W46" s="8" t="b">
        <f>IFERROR(IF(O46&gt;0,AND(YEAR(O46)=급여업로드양식!$A$1,MONTH(AC46)&gt;MONTH(O46))),FALSE)</f>
        <v>0</v>
      </c>
      <c r="X46" s="8" t="b">
        <f t="shared" si="18"/>
        <v>0</v>
      </c>
      <c r="Y46" t="b">
        <f t="shared" si="13"/>
        <v>0</v>
      </c>
      <c r="Z46" t="b">
        <f t="shared" si="14"/>
        <v>0</v>
      </c>
      <c r="AA46" t="b">
        <f t="shared" si="3"/>
        <v>0</v>
      </c>
      <c r="AB46" t="b">
        <f t="shared" si="4"/>
        <v>0</v>
      </c>
      <c r="AC46" s="5" t="str">
        <f>급여업로드양식!$A$1&amp;"-"&amp;TEXT(급여업로드양식!$C$1,"00")&amp;"-"&amp;"01"</f>
        <v>2025-09-01</v>
      </c>
      <c r="AD46" s="5">
        <f t="shared" si="15"/>
        <v>45930</v>
      </c>
      <c r="AE46">
        <f t="shared" si="16"/>
        <v>30</v>
      </c>
    </row>
    <row r="47" spans="4:31">
      <c r="D47" s="36"/>
      <c r="F47" s="37">
        <f t="shared" si="17"/>
        <v>0</v>
      </c>
      <c r="G47" s="43">
        <f t="shared" si="1"/>
        <v>0</v>
      </c>
      <c r="O47" s="36"/>
      <c r="P47" s="36"/>
      <c r="Q47" s="36"/>
      <c r="R47" s="38"/>
      <c r="S47" s="11"/>
      <c r="T47" t="b">
        <f>IF(ISBLANK(D47),FALSE,OR(YEAR(D47)&lt;급여업로드양식!$A$1,AND(YEAR(D47)=급여업로드양식!$A$1,MONTH(AC47)&gt;=MONTH(D47))))</f>
        <v>0</v>
      </c>
      <c r="U47" t="b">
        <f>AND(YEAR(D47)=급여업로드양식!$A$1,MONTH(D47)=MONTH(AC47),DAY(D47)&gt;1)</f>
        <v>0</v>
      </c>
      <c r="V47" t="b">
        <f>IFERROR(AND(YEAR(O47)=급여업로드양식!$A$1,MONTH(O47)=MONTH(AD47),AD47-O47&gt;0),FALSE)</f>
        <v>0</v>
      </c>
      <c r="W47" s="8" t="b">
        <f>IFERROR(IF(O47&gt;0,AND(YEAR(O47)=급여업로드양식!$A$1,MONTH(AC47)&gt;MONTH(O47))),FALSE)</f>
        <v>0</v>
      </c>
      <c r="X47" s="8" t="b">
        <f t="shared" si="18"/>
        <v>0</v>
      </c>
      <c r="Y47" t="b">
        <f t="shared" si="13"/>
        <v>0</v>
      </c>
      <c r="Z47" t="b">
        <f t="shared" si="14"/>
        <v>0</v>
      </c>
      <c r="AA47" t="b">
        <f t="shared" si="3"/>
        <v>0</v>
      </c>
      <c r="AB47" t="b">
        <f t="shared" si="4"/>
        <v>0</v>
      </c>
      <c r="AC47" s="5" t="str">
        <f>급여업로드양식!$A$1&amp;"-"&amp;TEXT(급여업로드양식!$C$1,"00")&amp;"-"&amp;"01"</f>
        <v>2025-09-01</v>
      </c>
      <c r="AD47" s="5">
        <f t="shared" si="15"/>
        <v>45930</v>
      </c>
      <c r="AE47">
        <f t="shared" si="16"/>
        <v>30</v>
      </c>
    </row>
    <row r="48" spans="4:31">
      <c r="D48" s="36"/>
      <c r="F48" s="37">
        <f t="shared" si="17"/>
        <v>0</v>
      </c>
      <c r="G48" s="43">
        <f t="shared" si="1"/>
        <v>0</v>
      </c>
      <c r="O48" s="36"/>
      <c r="P48" s="36"/>
      <c r="Q48" s="36"/>
      <c r="R48" s="38"/>
      <c r="S48" s="11"/>
      <c r="T48" t="b">
        <f>IF(ISBLANK(D48),FALSE,OR(YEAR(D48)&lt;급여업로드양식!$A$1,AND(YEAR(D48)=급여업로드양식!$A$1,MONTH(AC48)&gt;=MONTH(D48))))</f>
        <v>0</v>
      </c>
      <c r="U48" t="b">
        <f>AND(YEAR(D48)=급여업로드양식!$A$1,MONTH(D48)=MONTH(AC48),DAY(D48)&gt;1)</f>
        <v>0</v>
      </c>
      <c r="V48" t="b">
        <f>IFERROR(AND(YEAR(O48)=급여업로드양식!$A$1,MONTH(O48)=MONTH(AD48),AD48-O48&gt;0),FALSE)</f>
        <v>0</v>
      </c>
      <c r="W48" s="8" t="b">
        <f>IFERROR(IF(O48&gt;0,AND(YEAR(O48)=급여업로드양식!$A$1,MONTH(AC48)&gt;MONTH(O48))),FALSE)</f>
        <v>0</v>
      </c>
      <c r="X48" s="8" t="b">
        <f t="shared" si="18"/>
        <v>0</v>
      </c>
      <c r="Y48" t="b">
        <f t="shared" si="13"/>
        <v>0</v>
      </c>
      <c r="Z48" t="b">
        <f t="shared" si="14"/>
        <v>0</v>
      </c>
      <c r="AA48" t="b">
        <f t="shared" si="3"/>
        <v>0</v>
      </c>
      <c r="AB48" t="b">
        <f t="shared" si="4"/>
        <v>0</v>
      </c>
      <c r="AC48" s="5" t="str">
        <f>급여업로드양식!$A$1&amp;"-"&amp;TEXT(급여업로드양식!$C$1,"00")&amp;"-"&amp;"01"</f>
        <v>2025-09-01</v>
      </c>
      <c r="AD48" s="5">
        <f t="shared" si="15"/>
        <v>45930</v>
      </c>
      <c r="AE48">
        <f t="shared" si="16"/>
        <v>30</v>
      </c>
    </row>
    <row r="49" spans="4:31">
      <c r="D49" s="36"/>
      <c r="F49" s="37">
        <f t="shared" si="17"/>
        <v>0</v>
      </c>
      <c r="G49" s="43">
        <f t="shared" si="1"/>
        <v>0</v>
      </c>
      <c r="O49" s="36"/>
      <c r="P49" s="36"/>
      <c r="Q49" s="36"/>
      <c r="R49" s="38"/>
      <c r="S49" s="11"/>
      <c r="T49" t="b">
        <f>IF(ISBLANK(D49),FALSE,OR(YEAR(D49)&lt;급여업로드양식!$A$1,AND(YEAR(D49)=급여업로드양식!$A$1,MONTH(AC49)&gt;=MONTH(D49))))</f>
        <v>0</v>
      </c>
      <c r="U49" t="b">
        <f>AND(YEAR(D49)=급여업로드양식!$A$1,MONTH(D49)=MONTH(AC49),DAY(D49)&gt;1)</f>
        <v>0</v>
      </c>
      <c r="V49" t="b">
        <f>IFERROR(AND(YEAR(O49)=급여업로드양식!$A$1,MONTH(O49)=MONTH(AD49),AD49-O49&gt;0),FALSE)</f>
        <v>0</v>
      </c>
      <c r="W49" s="8" t="b">
        <f>IFERROR(IF(O49&gt;0,AND(YEAR(O49)=급여업로드양식!$A$1,MONTH(AC49)&gt;MONTH(O49))),FALSE)</f>
        <v>0</v>
      </c>
      <c r="X49" s="8" t="b">
        <f t="shared" si="18"/>
        <v>0</v>
      </c>
      <c r="Y49" t="b">
        <f t="shared" si="13"/>
        <v>0</v>
      </c>
      <c r="Z49" t="b">
        <f t="shared" si="14"/>
        <v>0</v>
      </c>
      <c r="AA49" t="b">
        <f t="shared" si="3"/>
        <v>0</v>
      </c>
      <c r="AB49" t="b">
        <f t="shared" si="4"/>
        <v>0</v>
      </c>
      <c r="AC49" s="5" t="str">
        <f>급여업로드양식!$A$1&amp;"-"&amp;TEXT(급여업로드양식!$C$1,"00")&amp;"-"&amp;"01"</f>
        <v>2025-09-01</v>
      </c>
      <c r="AD49" s="5">
        <f t="shared" si="15"/>
        <v>45930</v>
      </c>
      <c r="AE49">
        <f t="shared" si="16"/>
        <v>30</v>
      </c>
    </row>
    <row r="50" spans="4:31">
      <c r="D50" s="36"/>
      <c r="F50" s="37">
        <f t="shared" si="17"/>
        <v>0</v>
      </c>
      <c r="G50" s="43">
        <f t="shared" si="1"/>
        <v>0</v>
      </c>
      <c r="O50" s="36"/>
      <c r="P50" s="36"/>
      <c r="Q50" s="36"/>
      <c r="R50" s="38"/>
      <c r="S50" s="11"/>
      <c r="T50" t="b">
        <f>IF(ISBLANK(D50),FALSE,OR(YEAR(D50)&lt;급여업로드양식!$A$1,AND(YEAR(D50)=급여업로드양식!$A$1,MONTH(AC50)&gt;=MONTH(D50))))</f>
        <v>0</v>
      </c>
      <c r="U50" t="b">
        <f>AND(YEAR(D50)=급여업로드양식!$A$1,MONTH(D50)=MONTH(AC50),DAY(D50)&gt;1)</f>
        <v>0</v>
      </c>
      <c r="V50" t="b">
        <f>IFERROR(AND(YEAR(O50)=급여업로드양식!$A$1,MONTH(O50)=MONTH(AD50),AD50-O50&gt;0),FALSE)</f>
        <v>0</v>
      </c>
      <c r="W50" s="8" t="b">
        <f>IFERROR(IF(O50&gt;0,AND(YEAR(O50)=급여업로드양식!$A$1,MONTH(AC50)&gt;MONTH(O50))),FALSE)</f>
        <v>0</v>
      </c>
      <c r="X50" s="8" t="b">
        <f t="shared" si="18"/>
        <v>0</v>
      </c>
      <c r="Y50" t="b">
        <f t="shared" si="13"/>
        <v>0</v>
      </c>
      <c r="Z50" t="b">
        <f t="shared" si="14"/>
        <v>0</v>
      </c>
      <c r="AA50" t="b">
        <f t="shared" si="3"/>
        <v>0</v>
      </c>
      <c r="AB50" t="b">
        <f t="shared" si="4"/>
        <v>0</v>
      </c>
      <c r="AC50" s="5" t="str">
        <f>급여업로드양식!$A$1&amp;"-"&amp;TEXT(급여업로드양식!$C$1,"00")&amp;"-"&amp;"01"</f>
        <v>2025-09-01</v>
      </c>
      <c r="AD50" s="5">
        <f t="shared" si="15"/>
        <v>45930</v>
      </c>
      <c r="AE50">
        <f t="shared" si="16"/>
        <v>30</v>
      </c>
    </row>
    <row r="51" spans="4:31">
      <c r="D51" s="36"/>
      <c r="F51" s="37">
        <f t="shared" si="17"/>
        <v>0</v>
      </c>
      <c r="G51" s="43">
        <f t="shared" si="1"/>
        <v>0</v>
      </c>
      <c r="O51" s="36"/>
      <c r="P51" s="36"/>
      <c r="Q51" s="36"/>
      <c r="R51" s="38"/>
      <c r="S51" s="11"/>
      <c r="T51" t="b">
        <f>IF(ISBLANK(D51),FALSE,OR(YEAR(D51)&lt;급여업로드양식!$A$1,AND(YEAR(D51)=급여업로드양식!$A$1,MONTH(AC51)&gt;=MONTH(D51))))</f>
        <v>0</v>
      </c>
      <c r="U51" t="b">
        <f>AND(YEAR(D51)=급여업로드양식!$A$1,MONTH(D51)=MONTH(AC51),DAY(D51)&gt;1)</f>
        <v>0</v>
      </c>
      <c r="V51" t="b">
        <f>IFERROR(AND(YEAR(O51)=급여업로드양식!$A$1,MONTH(O51)=MONTH(AD51),AD51-O51&gt;0),FALSE)</f>
        <v>0</v>
      </c>
      <c r="W51" s="8" t="b">
        <f>IFERROR(IF(O51&gt;0,AND(YEAR(O51)=급여업로드양식!$A$1,MONTH(AC51)&gt;MONTH(O51))),FALSE)</f>
        <v>0</v>
      </c>
      <c r="X51" s="8" t="b">
        <f t="shared" si="18"/>
        <v>0</v>
      </c>
      <c r="Y51" t="b">
        <f t="shared" si="13"/>
        <v>0</v>
      </c>
      <c r="Z51" t="b">
        <f t="shared" si="14"/>
        <v>0</v>
      </c>
      <c r="AA51" t="b">
        <f t="shared" si="3"/>
        <v>0</v>
      </c>
      <c r="AB51" t="b">
        <f t="shared" si="4"/>
        <v>0</v>
      </c>
      <c r="AC51" s="5" t="str">
        <f>급여업로드양식!$A$1&amp;"-"&amp;TEXT(급여업로드양식!$C$1,"00")&amp;"-"&amp;"01"</f>
        <v>2025-09-01</v>
      </c>
      <c r="AD51" s="5">
        <f t="shared" si="15"/>
        <v>45930</v>
      </c>
      <c r="AE51">
        <f t="shared" si="16"/>
        <v>30</v>
      </c>
    </row>
    <row r="52" spans="4:31">
      <c r="D52" s="36"/>
      <c r="F52" s="37">
        <f t="shared" si="17"/>
        <v>0</v>
      </c>
      <c r="G52" s="43">
        <f t="shared" si="1"/>
        <v>0</v>
      </c>
      <c r="O52" s="36"/>
      <c r="P52" s="36"/>
      <c r="Q52" s="36"/>
      <c r="R52" s="38"/>
      <c r="S52" s="11"/>
      <c r="T52" t="b">
        <f>IF(ISBLANK(D52),FALSE,OR(YEAR(D52)&lt;급여업로드양식!$A$1,AND(YEAR(D52)=급여업로드양식!$A$1,MONTH(AC52)&gt;=MONTH(D52))))</f>
        <v>0</v>
      </c>
      <c r="U52" t="b">
        <f>AND(YEAR(D52)=급여업로드양식!$A$1,MONTH(D52)=MONTH(AC52),DAY(D52)&gt;1)</f>
        <v>0</v>
      </c>
      <c r="V52" t="b">
        <f>IFERROR(AND(YEAR(O52)=급여업로드양식!$A$1,MONTH(O52)=MONTH(AD52),AD52-O52&gt;0),FALSE)</f>
        <v>0</v>
      </c>
      <c r="W52" s="8" t="b">
        <f>IFERROR(IF(O52&gt;0,AND(YEAR(O52)=급여업로드양식!$A$1,MONTH(AC52)&gt;MONTH(O52))),FALSE)</f>
        <v>0</v>
      </c>
      <c r="X52" s="8" t="b">
        <f t="shared" si="18"/>
        <v>0</v>
      </c>
      <c r="Y52" t="b">
        <f t="shared" si="13"/>
        <v>0</v>
      </c>
      <c r="Z52" t="b">
        <f t="shared" si="14"/>
        <v>0</v>
      </c>
      <c r="AA52" t="b">
        <f t="shared" si="3"/>
        <v>0</v>
      </c>
      <c r="AB52" t="b">
        <f t="shared" si="4"/>
        <v>0</v>
      </c>
      <c r="AC52" s="5" t="str">
        <f>급여업로드양식!$A$1&amp;"-"&amp;TEXT(급여업로드양식!$C$1,"00")&amp;"-"&amp;"01"</f>
        <v>2025-09-01</v>
      </c>
      <c r="AD52" s="5">
        <f t="shared" si="15"/>
        <v>45930</v>
      </c>
      <c r="AE52">
        <f t="shared" si="16"/>
        <v>30</v>
      </c>
    </row>
    <row r="53" spans="4:31">
      <c r="D53" s="36"/>
      <c r="F53" s="37">
        <f t="shared" si="17"/>
        <v>0</v>
      </c>
      <c r="G53" s="43">
        <f t="shared" si="1"/>
        <v>0</v>
      </c>
      <c r="O53" s="36"/>
      <c r="P53" s="36"/>
      <c r="Q53" s="36"/>
      <c r="R53" s="38"/>
      <c r="S53" s="11"/>
      <c r="T53" t="b">
        <f>IF(ISBLANK(D53),FALSE,OR(YEAR(D53)&lt;급여업로드양식!$A$1,AND(YEAR(D53)=급여업로드양식!$A$1,MONTH(AC53)&gt;=MONTH(D53))))</f>
        <v>0</v>
      </c>
      <c r="U53" t="b">
        <f>AND(YEAR(D53)=급여업로드양식!$A$1,MONTH(D53)=MONTH(AC53),DAY(D53)&gt;1)</f>
        <v>0</v>
      </c>
      <c r="V53" t="b">
        <f>IFERROR(AND(YEAR(O53)=급여업로드양식!$A$1,MONTH(O53)=MONTH(AD53),AD53-O53&gt;0),FALSE)</f>
        <v>0</v>
      </c>
      <c r="W53" s="8" t="b">
        <f>IFERROR(IF(O53&gt;0,AND(YEAR(O53)=급여업로드양식!$A$1,MONTH(AC53)&gt;MONTH(O53))),FALSE)</f>
        <v>0</v>
      </c>
      <c r="X53" s="8" t="b">
        <f t="shared" si="18"/>
        <v>0</v>
      </c>
      <c r="Y53" t="b">
        <f t="shared" si="13"/>
        <v>0</v>
      </c>
      <c r="Z53" t="b">
        <f t="shared" si="14"/>
        <v>0</v>
      </c>
      <c r="AA53" t="b">
        <f t="shared" si="3"/>
        <v>0</v>
      </c>
      <c r="AB53" t="b">
        <f t="shared" si="4"/>
        <v>0</v>
      </c>
      <c r="AC53" s="5" t="str">
        <f>급여업로드양식!$A$1&amp;"-"&amp;TEXT(급여업로드양식!$C$1,"00")&amp;"-"&amp;"01"</f>
        <v>2025-09-01</v>
      </c>
      <c r="AD53" s="5">
        <f t="shared" si="15"/>
        <v>45930</v>
      </c>
      <c r="AE53">
        <f t="shared" si="16"/>
        <v>30</v>
      </c>
    </row>
    <row r="54" spans="4:31">
      <c r="D54" s="36"/>
      <c r="F54" s="37">
        <f t="shared" si="17"/>
        <v>0</v>
      </c>
      <c r="G54" s="43">
        <f t="shared" si="1"/>
        <v>0</v>
      </c>
      <c r="O54" s="36"/>
      <c r="P54" s="36"/>
      <c r="Q54" s="36"/>
      <c r="R54" s="38"/>
      <c r="S54" s="11"/>
      <c r="T54" t="b">
        <f>IF(ISBLANK(D54),FALSE,OR(YEAR(D54)&lt;급여업로드양식!$A$1,AND(YEAR(D54)=급여업로드양식!$A$1,MONTH(AC54)&gt;=MONTH(D54))))</f>
        <v>0</v>
      </c>
      <c r="U54" t="b">
        <f>AND(YEAR(D54)=급여업로드양식!$A$1,MONTH(D54)=MONTH(AC54),DAY(D54)&gt;1)</f>
        <v>0</v>
      </c>
      <c r="V54" t="b">
        <f>IFERROR(AND(YEAR(O54)=급여업로드양식!$A$1,MONTH(O54)=MONTH(AD54),AD54-O54&gt;0),FALSE)</f>
        <v>0</v>
      </c>
      <c r="W54" s="8" t="b">
        <f>IFERROR(IF(O54&gt;0,AND(YEAR(O54)=급여업로드양식!$A$1,MONTH(AC54)&gt;MONTH(O54))),FALSE)</f>
        <v>0</v>
      </c>
      <c r="X54" s="8" t="b">
        <f t="shared" si="18"/>
        <v>0</v>
      </c>
      <c r="Y54" t="b">
        <f t="shared" si="13"/>
        <v>0</v>
      </c>
      <c r="Z54" t="b">
        <f t="shared" si="14"/>
        <v>0</v>
      </c>
      <c r="AA54" t="b">
        <f t="shared" si="3"/>
        <v>0</v>
      </c>
      <c r="AB54" t="b">
        <f t="shared" si="4"/>
        <v>0</v>
      </c>
      <c r="AC54" s="5" t="str">
        <f>급여업로드양식!$A$1&amp;"-"&amp;TEXT(급여업로드양식!$C$1,"00")&amp;"-"&amp;"01"</f>
        <v>2025-09-01</v>
      </c>
      <c r="AD54" s="5">
        <f t="shared" si="15"/>
        <v>45930</v>
      </c>
      <c r="AE54">
        <f t="shared" si="16"/>
        <v>30</v>
      </c>
    </row>
    <row r="55" spans="4:31">
      <c r="D55" s="36"/>
      <c r="F55" s="37">
        <f t="shared" si="17"/>
        <v>0</v>
      </c>
      <c r="G55" s="43">
        <f t="shared" si="1"/>
        <v>0</v>
      </c>
      <c r="O55" s="36"/>
      <c r="P55" s="36"/>
      <c r="Q55" s="36"/>
      <c r="R55" s="38"/>
      <c r="S55" s="11"/>
      <c r="T55" t="b">
        <f>IF(ISBLANK(D55),FALSE,OR(YEAR(D55)&lt;급여업로드양식!$A$1,AND(YEAR(D55)=급여업로드양식!$A$1,MONTH(AC55)&gt;=MONTH(D55))))</f>
        <v>0</v>
      </c>
      <c r="U55" t="b">
        <f>AND(YEAR(D55)=급여업로드양식!$A$1,MONTH(D55)=MONTH(AC55),DAY(D55)&gt;1)</f>
        <v>0</v>
      </c>
      <c r="V55" t="b">
        <f>IFERROR(AND(YEAR(O55)=급여업로드양식!$A$1,MONTH(O55)=MONTH(AD55),AD55-O55&gt;0),FALSE)</f>
        <v>0</v>
      </c>
      <c r="W55" s="8" t="b">
        <f>IFERROR(IF(O55&gt;0,AND(YEAR(O55)=급여업로드양식!$A$1,MONTH(AC55)&gt;MONTH(O55))),FALSE)</f>
        <v>0</v>
      </c>
      <c r="X55" s="8" t="b">
        <f t="shared" si="18"/>
        <v>0</v>
      </c>
      <c r="Y55" t="b">
        <f t="shared" si="13"/>
        <v>0</v>
      </c>
      <c r="Z55" t="b">
        <f t="shared" si="14"/>
        <v>0</v>
      </c>
      <c r="AA55" t="b">
        <f t="shared" si="3"/>
        <v>0</v>
      </c>
      <c r="AB55" t="b">
        <f t="shared" si="4"/>
        <v>0</v>
      </c>
      <c r="AC55" s="5" t="str">
        <f>급여업로드양식!$A$1&amp;"-"&amp;TEXT(급여업로드양식!$C$1,"00")&amp;"-"&amp;"01"</f>
        <v>2025-09-01</v>
      </c>
      <c r="AD55" s="5">
        <f t="shared" si="15"/>
        <v>45930</v>
      </c>
      <c r="AE55">
        <f t="shared" si="16"/>
        <v>30</v>
      </c>
    </row>
    <row r="56" spans="4:31">
      <c r="D56" s="36"/>
      <c r="F56" s="37">
        <f t="shared" si="17"/>
        <v>0</v>
      </c>
      <c r="G56" s="43">
        <f t="shared" si="1"/>
        <v>0</v>
      </c>
      <c r="O56" s="36"/>
      <c r="P56" s="36"/>
      <c r="Q56" s="36"/>
      <c r="R56" s="38"/>
      <c r="S56" s="11"/>
      <c r="T56" t="b">
        <f>IF(ISBLANK(D56),FALSE,OR(YEAR(D56)&lt;급여업로드양식!$A$1,AND(YEAR(D56)=급여업로드양식!$A$1,MONTH(AC56)&gt;=MONTH(D56))))</f>
        <v>0</v>
      </c>
      <c r="U56" t="b">
        <f>AND(YEAR(D56)=급여업로드양식!$A$1,MONTH(D56)=MONTH(AC56),DAY(D56)&gt;1)</f>
        <v>0</v>
      </c>
      <c r="V56" t="b">
        <f>IFERROR(AND(YEAR(O56)=급여업로드양식!$A$1,MONTH(O56)=MONTH(AD56),AD56-O56&gt;0),FALSE)</f>
        <v>0</v>
      </c>
      <c r="W56" s="8" t="b">
        <f>IFERROR(IF(O56&gt;0,AND(YEAR(O56)=급여업로드양식!$A$1,MONTH(AC56)&gt;MONTH(O56))),FALSE)</f>
        <v>0</v>
      </c>
      <c r="X56" s="8" t="b">
        <f t="shared" si="18"/>
        <v>0</v>
      </c>
      <c r="Y56" t="b">
        <f t="shared" si="13"/>
        <v>0</v>
      </c>
      <c r="Z56" t="b">
        <f t="shared" si="14"/>
        <v>0</v>
      </c>
      <c r="AA56" t="b">
        <f t="shared" si="3"/>
        <v>0</v>
      </c>
      <c r="AB56" t="b">
        <f t="shared" si="4"/>
        <v>0</v>
      </c>
      <c r="AC56" s="5" t="str">
        <f>급여업로드양식!$A$1&amp;"-"&amp;TEXT(급여업로드양식!$C$1,"00")&amp;"-"&amp;"01"</f>
        <v>2025-09-01</v>
      </c>
      <c r="AD56" s="5">
        <f t="shared" si="15"/>
        <v>45930</v>
      </c>
      <c r="AE56">
        <f t="shared" si="16"/>
        <v>30</v>
      </c>
    </row>
    <row r="57" spans="4:31">
      <c r="D57" s="36"/>
      <c r="F57" s="37">
        <f t="shared" si="17"/>
        <v>0</v>
      </c>
      <c r="G57" s="43">
        <f t="shared" si="1"/>
        <v>0</v>
      </c>
      <c r="O57" s="36"/>
      <c r="P57" s="36"/>
      <c r="Q57" s="36"/>
      <c r="R57" s="38"/>
      <c r="S57" s="11"/>
      <c r="T57" t="b">
        <f>IF(ISBLANK(D57),FALSE,OR(YEAR(D57)&lt;급여업로드양식!$A$1,AND(YEAR(D57)=급여업로드양식!$A$1,MONTH(AC57)&gt;=MONTH(D57))))</f>
        <v>0</v>
      </c>
      <c r="U57" t="b">
        <f>AND(YEAR(D57)=급여업로드양식!$A$1,MONTH(D57)=MONTH(AC57),DAY(D57)&gt;1)</f>
        <v>0</v>
      </c>
      <c r="V57" t="b">
        <f>IFERROR(AND(YEAR(O57)=급여업로드양식!$A$1,MONTH(O57)=MONTH(AD57),AD57-O57&gt;0),FALSE)</f>
        <v>0</v>
      </c>
      <c r="W57" s="8" t="b">
        <f>IFERROR(IF(O57&gt;0,AND(YEAR(O57)=급여업로드양식!$A$1,MONTH(AC57)&gt;MONTH(O57))),FALSE)</f>
        <v>0</v>
      </c>
      <c r="X57" s="8" t="b">
        <f t="shared" si="18"/>
        <v>0</v>
      </c>
      <c r="Y57" t="b">
        <f t="shared" si="13"/>
        <v>0</v>
      </c>
      <c r="Z57" t="b">
        <f t="shared" si="14"/>
        <v>0</v>
      </c>
      <c r="AA57" t="b">
        <f t="shared" si="3"/>
        <v>0</v>
      </c>
      <c r="AB57" t="b">
        <f t="shared" si="4"/>
        <v>0</v>
      </c>
      <c r="AC57" s="5" t="str">
        <f>급여업로드양식!$A$1&amp;"-"&amp;TEXT(급여업로드양식!$C$1,"00")&amp;"-"&amp;"01"</f>
        <v>2025-09-01</v>
      </c>
      <c r="AD57" s="5">
        <f t="shared" si="15"/>
        <v>45930</v>
      </c>
      <c r="AE57">
        <f t="shared" si="16"/>
        <v>30</v>
      </c>
    </row>
    <row r="58" spans="4:31">
      <c r="D58" s="36"/>
      <c r="F58" s="37">
        <f t="shared" si="17"/>
        <v>0</v>
      </c>
      <c r="G58" s="43">
        <f t="shared" si="1"/>
        <v>0</v>
      </c>
      <c r="O58" s="36"/>
      <c r="P58" s="36"/>
      <c r="Q58" s="36"/>
      <c r="R58" s="38"/>
      <c r="S58" s="11"/>
      <c r="T58" t="b">
        <f>IF(ISBLANK(D58),FALSE,OR(YEAR(D58)&lt;급여업로드양식!$A$1,AND(YEAR(D58)=급여업로드양식!$A$1,MONTH(AC58)&gt;=MONTH(D58))))</f>
        <v>0</v>
      </c>
      <c r="U58" t="b">
        <f>AND(YEAR(D58)=급여업로드양식!$A$1,MONTH(D58)=MONTH(AC58),DAY(D58)&gt;1)</f>
        <v>0</v>
      </c>
      <c r="V58" t="b">
        <f>IFERROR(AND(YEAR(O58)=급여업로드양식!$A$1,MONTH(O58)=MONTH(AD58),AD58-O58&gt;0),FALSE)</f>
        <v>0</v>
      </c>
      <c r="W58" s="8" t="b">
        <f>IFERROR(IF(O58&gt;0,AND(YEAR(O58)=급여업로드양식!$A$1,MONTH(AC58)&gt;MONTH(O58))),FALSE)</f>
        <v>0</v>
      </c>
      <c r="X58" s="8" t="b">
        <f t="shared" si="18"/>
        <v>0</v>
      </c>
      <c r="Y58" t="b">
        <f t="shared" si="13"/>
        <v>0</v>
      </c>
      <c r="Z58" t="b">
        <f t="shared" si="14"/>
        <v>0</v>
      </c>
      <c r="AA58" t="b">
        <f t="shared" si="3"/>
        <v>0</v>
      </c>
      <c r="AB58" t="b">
        <f t="shared" si="4"/>
        <v>0</v>
      </c>
      <c r="AC58" s="5" t="str">
        <f>급여업로드양식!$A$1&amp;"-"&amp;TEXT(급여업로드양식!$C$1,"00")&amp;"-"&amp;"01"</f>
        <v>2025-09-01</v>
      </c>
      <c r="AD58" s="5">
        <f t="shared" si="15"/>
        <v>45930</v>
      </c>
      <c r="AE58">
        <f t="shared" si="16"/>
        <v>30</v>
      </c>
    </row>
    <row r="59" spans="4:31">
      <c r="F59" s="37">
        <f t="shared" si="17"/>
        <v>0</v>
      </c>
      <c r="G59" s="43">
        <f t="shared" si="1"/>
        <v>0</v>
      </c>
      <c r="P59" s="36"/>
      <c r="T59" t="b">
        <f>IF(ISBLANK(D59),FALSE,OR(YEAR(D59)&lt;급여업로드양식!$A$1,AND(YEAR(D59)=급여업로드양식!$A$1,MONTH(AC59)&gt;=MONTH(D59))))</f>
        <v>0</v>
      </c>
      <c r="U59" t="b">
        <f>AND(YEAR(D59)=급여업로드양식!$A$1,MONTH(D59)=MONTH(AC59),DAY(D59)&gt;1)</f>
        <v>0</v>
      </c>
      <c r="V59" t="b">
        <f>IFERROR(AND(YEAR(O59)=급여업로드양식!$A$1,MONTH(O59)=MONTH(AD59),AD59-O59&gt;0),FALSE)</f>
        <v>0</v>
      </c>
      <c r="W59" s="8" t="b">
        <f>IFERROR(IF(O59&gt;0,AND(YEAR(O59)=급여업로드양식!$A$1,MONTH(AC59)&gt;MONTH(O59))),FALSE)</f>
        <v>0</v>
      </c>
      <c r="X59" s="8" t="b">
        <f t="shared" si="18"/>
        <v>0</v>
      </c>
      <c r="Y59" t="b">
        <f t="shared" si="13"/>
        <v>0</v>
      </c>
      <c r="Z59" t="b">
        <f t="shared" si="14"/>
        <v>0</v>
      </c>
      <c r="AA59" t="b">
        <f t="shared" si="3"/>
        <v>0</v>
      </c>
      <c r="AB59" t="b">
        <f t="shared" si="4"/>
        <v>0</v>
      </c>
      <c r="AC59" s="5" t="str">
        <f>급여업로드양식!$A$1&amp;"-"&amp;TEXT(급여업로드양식!$C$1,"00")&amp;"-"&amp;"01"</f>
        <v>2025-09-01</v>
      </c>
      <c r="AD59" s="5">
        <f t="shared" ref="AD59:AD122" si="33">EOMONTH(AC59,0)</f>
        <v>45930</v>
      </c>
      <c r="AE59">
        <f t="shared" ref="AE59:AE122" si="34">_xlfn.DAYS(AD59,AC59)+1</f>
        <v>30</v>
      </c>
    </row>
    <row r="60" spans="4:31">
      <c r="F60" s="37">
        <f t="shared" si="17"/>
        <v>0</v>
      </c>
      <c r="G60" s="43">
        <f t="shared" si="1"/>
        <v>0</v>
      </c>
      <c r="P60" s="36"/>
      <c r="T60" t="b">
        <f>IF(ISBLANK(D60),FALSE,OR(YEAR(D60)&lt;급여업로드양식!$A$1,AND(YEAR(D60)=급여업로드양식!$A$1,MONTH(AC60)&gt;=MONTH(D60))))</f>
        <v>0</v>
      </c>
      <c r="U60" t="b">
        <f>AND(YEAR(D60)=급여업로드양식!$A$1,MONTH(D60)=MONTH(AC60),DAY(D60)&gt;1)</f>
        <v>0</v>
      </c>
      <c r="V60" t="b">
        <f>IFERROR(AND(YEAR(O60)=급여업로드양식!$A$1,MONTH(O60)=MONTH(AD60),AD60-O60&gt;0),FALSE)</f>
        <v>0</v>
      </c>
      <c r="W60" s="8" t="b">
        <f>IFERROR(IF(O60&gt;0,AND(YEAR(O60)=급여업로드양식!$A$1,MONTH(AC60)&gt;MONTH(O60))),FALSE)</f>
        <v>0</v>
      </c>
      <c r="X60" s="8" t="b">
        <f t="shared" si="18"/>
        <v>0</v>
      </c>
      <c r="Y60" t="b">
        <f t="shared" si="13"/>
        <v>0</v>
      </c>
      <c r="Z60" t="b">
        <f t="shared" si="14"/>
        <v>0</v>
      </c>
      <c r="AA60" t="b">
        <f t="shared" si="3"/>
        <v>0</v>
      </c>
      <c r="AB60" t="b">
        <f t="shared" si="4"/>
        <v>0</v>
      </c>
      <c r="AC60" s="5" t="str">
        <f>급여업로드양식!$A$1&amp;"-"&amp;TEXT(급여업로드양식!$C$1,"00")&amp;"-"&amp;"01"</f>
        <v>2025-09-01</v>
      </c>
      <c r="AD60" s="5">
        <f t="shared" si="33"/>
        <v>45930</v>
      </c>
      <c r="AE60">
        <f t="shared" si="34"/>
        <v>30</v>
      </c>
    </row>
    <row r="61" spans="4:31">
      <c r="F61" s="37">
        <f t="shared" si="17"/>
        <v>0</v>
      </c>
      <c r="G61" s="43">
        <f t="shared" si="1"/>
        <v>0</v>
      </c>
      <c r="P61" s="36"/>
      <c r="T61" t="b">
        <f>IF(ISBLANK(D61),FALSE,OR(YEAR(D61)&lt;급여업로드양식!$A$1,AND(YEAR(D61)=급여업로드양식!$A$1,MONTH(AC61)&gt;=MONTH(D61))))</f>
        <v>0</v>
      </c>
      <c r="U61" t="b">
        <f>AND(YEAR(D61)=급여업로드양식!$A$1,MONTH(D61)=MONTH(AC61),DAY(D61)&gt;1)</f>
        <v>0</v>
      </c>
      <c r="V61" t="b">
        <f>IFERROR(AND(YEAR(O61)=급여업로드양식!$A$1,MONTH(O61)=MONTH(AD61),AD61-O61&gt;0),FALSE)</f>
        <v>0</v>
      </c>
      <c r="W61" s="8" t="b">
        <f>IFERROR(IF(O61&gt;0,AND(YEAR(O61)=급여업로드양식!$A$1,MONTH(AC61)&gt;MONTH(O61))),FALSE)</f>
        <v>0</v>
      </c>
      <c r="X61" s="8" t="b">
        <f t="shared" si="18"/>
        <v>0</v>
      </c>
      <c r="Y61" t="b">
        <f t="shared" si="13"/>
        <v>0</v>
      </c>
      <c r="Z61" t="b">
        <f t="shared" si="14"/>
        <v>0</v>
      </c>
      <c r="AA61" t="b">
        <f t="shared" si="3"/>
        <v>0</v>
      </c>
      <c r="AB61" t="b">
        <f t="shared" si="4"/>
        <v>0</v>
      </c>
      <c r="AC61" s="5" t="str">
        <f>급여업로드양식!$A$1&amp;"-"&amp;TEXT(급여업로드양식!$C$1,"00")&amp;"-"&amp;"01"</f>
        <v>2025-09-01</v>
      </c>
      <c r="AD61" s="5">
        <f t="shared" si="33"/>
        <v>45930</v>
      </c>
      <c r="AE61">
        <f t="shared" si="34"/>
        <v>30</v>
      </c>
    </row>
    <row r="62" spans="4:31">
      <c r="F62" s="37">
        <f t="shared" si="17"/>
        <v>0</v>
      </c>
      <c r="G62" s="43">
        <f t="shared" si="1"/>
        <v>0</v>
      </c>
      <c r="P62" s="36"/>
      <c r="T62" t="b">
        <f>IF(ISBLANK(D62),FALSE,OR(YEAR(D62)&lt;급여업로드양식!$A$1,AND(YEAR(D62)=급여업로드양식!$A$1,MONTH(AC62)&gt;=MONTH(D62))))</f>
        <v>0</v>
      </c>
      <c r="U62" t="b">
        <f>AND(YEAR(D62)=급여업로드양식!$A$1,MONTH(D62)=MONTH(AC62),DAY(D62)&gt;1)</f>
        <v>0</v>
      </c>
      <c r="V62" t="b">
        <f>IFERROR(AND(YEAR(O62)=급여업로드양식!$A$1,MONTH(O62)=MONTH(AD62),AD62-O62&gt;0),FALSE)</f>
        <v>0</v>
      </c>
      <c r="W62" s="8" t="b">
        <f>IFERROR(IF(O62&gt;0,AND(YEAR(O62)=급여업로드양식!$A$1,MONTH(AC62)&gt;MONTH(O62))),FALSE)</f>
        <v>0</v>
      </c>
      <c r="X62" s="8" t="b">
        <f t="shared" si="18"/>
        <v>0</v>
      </c>
      <c r="Y62" t="b">
        <f t="shared" si="13"/>
        <v>0</v>
      </c>
      <c r="Z62" t="b">
        <f t="shared" si="14"/>
        <v>0</v>
      </c>
      <c r="AA62" t="b">
        <f t="shared" si="3"/>
        <v>0</v>
      </c>
      <c r="AB62" t="b">
        <f t="shared" si="4"/>
        <v>0</v>
      </c>
      <c r="AC62" s="5" t="str">
        <f>급여업로드양식!$A$1&amp;"-"&amp;TEXT(급여업로드양식!$C$1,"00")&amp;"-"&amp;"01"</f>
        <v>2025-09-01</v>
      </c>
      <c r="AD62" s="5">
        <f t="shared" si="33"/>
        <v>45930</v>
      </c>
      <c r="AE62">
        <f t="shared" si="34"/>
        <v>30</v>
      </c>
    </row>
    <row r="63" spans="4:31">
      <c r="F63" s="37">
        <f t="shared" si="17"/>
        <v>0</v>
      </c>
      <c r="G63" s="43">
        <f t="shared" si="1"/>
        <v>0</v>
      </c>
      <c r="P63" s="36"/>
      <c r="T63" t="b">
        <f>IF(ISBLANK(D63),FALSE,OR(YEAR(D63)&lt;급여업로드양식!$A$1,AND(YEAR(D63)=급여업로드양식!$A$1,MONTH(AC63)&gt;=MONTH(D63))))</f>
        <v>0</v>
      </c>
      <c r="U63" t="b">
        <f>AND(YEAR(D63)=급여업로드양식!$A$1,MONTH(D63)=MONTH(AC63),DAY(D63)&gt;1)</f>
        <v>0</v>
      </c>
      <c r="V63" t="b">
        <f>IFERROR(AND(YEAR(O63)=급여업로드양식!$A$1,MONTH(O63)=MONTH(AD63),AD63-O63&gt;0),FALSE)</f>
        <v>0</v>
      </c>
      <c r="W63" s="8" t="b">
        <f>IFERROR(IF(O63&gt;0,AND(YEAR(O63)=급여업로드양식!$A$1,MONTH(AC63)&gt;MONTH(O63))),FALSE)</f>
        <v>0</v>
      </c>
      <c r="X63" s="8" t="b">
        <f t="shared" si="18"/>
        <v>0</v>
      </c>
      <c r="Y63" t="b">
        <f t="shared" si="13"/>
        <v>0</v>
      </c>
      <c r="Z63" t="b">
        <f t="shared" si="14"/>
        <v>0</v>
      </c>
      <c r="AA63" t="b">
        <f t="shared" si="3"/>
        <v>0</v>
      </c>
      <c r="AB63" t="b">
        <f t="shared" si="4"/>
        <v>0</v>
      </c>
      <c r="AC63" s="5" t="str">
        <f>급여업로드양식!$A$1&amp;"-"&amp;TEXT(급여업로드양식!$C$1,"00")&amp;"-"&amp;"01"</f>
        <v>2025-09-01</v>
      </c>
      <c r="AD63" s="5">
        <f t="shared" si="33"/>
        <v>45930</v>
      </c>
      <c r="AE63">
        <f t="shared" si="34"/>
        <v>30</v>
      </c>
    </row>
    <row r="64" spans="4:31">
      <c r="F64" s="37">
        <f t="shared" si="17"/>
        <v>0</v>
      </c>
      <c r="G64" s="43">
        <f t="shared" si="1"/>
        <v>0</v>
      </c>
      <c r="P64" s="36"/>
      <c r="T64" t="b">
        <f>IF(ISBLANK(D64),FALSE,OR(YEAR(D64)&lt;급여업로드양식!$A$1,AND(YEAR(D64)=급여업로드양식!$A$1,MONTH(AC64)&gt;=MONTH(D64))))</f>
        <v>0</v>
      </c>
      <c r="U64" t="b">
        <f>AND(YEAR(D64)=급여업로드양식!$A$1,MONTH(D64)=MONTH(AC64),DAY(D64)&gt;1)</f>
        <v>0</v>
      </c>
      <c r="V64" t="b">
        <f>IFERROR(AND(YEAR(O64)=급여업로드양식!$A$1,MONTH(O64)=MONTH(AD64),AD64-O64&gt;0),FALSE)</f>
        <v>0</v>
      </c>
      <c r="W64" s="8" t="b">
        <f>IFERROR(IF(O64&gt;0,AND(YEAR(O64)=급여업로드양식!$A$1,MONTH(AC64)&gt;MONTH(O64))),FALSE)</f>
        <v>0</v>
      </c>
      <c r="X64" s="8" t="b">
        <f t="shared" si="18"/>
        <v>0</v>
      </c>
      <c r="Y64" t="b">
        <f t="shared" si="13"/>
        <v>0</v>
      </c>
      <c r="Z64" t="b">
        <f t="shared" si="14"/>
        <v>0</v>
      </c>
      <c r="AA64" t="b">
        <f t="shared" si="3"/>
        <v>0</v>
      </c>
      <c r="AB64" t="b">
        <f t="shared" si="4"/>
        <v>0</v>
      </c>
      <c r="AC64" s="5" t="str">
        <f>급여업로드양식!$A$1&amp;"-"&amp;TEXT(급여업로드양식!$C$1,"00")&amp;"-"&amp;"01"</f>
        <v>2025-09-01</v>
      </c>
      <c r="AD64" s="5">
        <f t="shared" si="33"/>
        <v>45930</v>
      </c>
      <c r="AE64">
        <f t="shared" si="34"/>
        <v>30</v>
      </c>
    </row>
    <row r="65" spans="6:31">
      <c r="F65" s="37">
        <f t="shared" si="17"/>
        <v>0</v>
      </c>
      <c r="G65" s="43">
        <f t="shared" si="1"/>
        <v>0</v>
      </c>
      <c r="P65" s="36"/>
      <c r="T65" t="b">
        <f>IF(ISBLANK(D65),FALSE,OR(YEAR(D65)&lt;급여업로드양식!$A$1,AND(YEAR(D65)=급여업로드양식!$A$1,MONTH(AC65)&gt;=MONTH(D65))))</f>
        <v>0</v>
      </c>
      <c r="U65" t="b">
        <f>AND(YEAR(D65)=급여업로드양식!$A$1,MONTH(D65)=MONTH(AC65),DAY(D65)&gt;1)</f>
        <v>0</v>
      </c>
      <c r="V65" t="b">
        <f>IFERROR(AND(YEAR(O65)=급여업로드양식!$A$1,MONTH(O65)=MONTH(AD65),AD65-O65&gt;0),FALSE)</f>
        <v>0</v>
      </c>
      <c r="W65" s="8" t="b">
        <f>IFERROR(IF(O65&gt;0,AND(YEAR(O65)=급여업로드양식!$A$1,MONTH(AC65)&gt;MONTH(O65))),FALSE)</f>
        <v>0</v>
      </c>
      <c r="X65" s="8" t="b">
        <f t="shared" si="18"/>
        <v>0</v>
      </c>
      <c r="Y65" t="b">
        <f t="shared" si="13"/>
        <v>0</v>
      </c>
      <c r="Z65" t="b">
        <f t="shared" si="14"/>
        <v>0</v>
      </c>
      <c r="AA65" t="b">
        <f t="shared" si="3"/>
        <v>0</v>
      </c>
      <c r="AB65" t="b">
        <f t="shared" si="4"/>
        <v>0</v>
      </c>
      <c r="AC65" s="5" t="str">
        <f>급여업로드양식!$A$1&amp;"-"&amp;TEXT(급여업로드양식!$C$1,"00")&amp;"-"&amp;"01"</f>
        <v>2025-09-01</v>
      </c>
      <c r="AD65" s="5">
        <f t="shared" si="33"/>
        <v>45930</v>
      </c>
      <c r="AE65">
        <f t="shared" si="34"/>
        <v>30</v>
      </c>
    </row>
    <row r="66" spans="6:31">
      <c r="F66" s="37">
        <f t="shared" si="17"/>
        <v>0</v>
      </c>
      <c r="G66" s="43">
        <f t="shared" si="1"/>
        <v>0</v>
      </c>
      <c r="P66" s="36"/>
      <c r="T66" t="b">
        <f>IF(ISBLANK(D66),FALSE,OR(YEAR(D66)&lt;급여업로드양식!$A$1,AND(YEAR(D66)=급여업로드양식!$A$1,MONTH(AC66)&gt;=MONTH(D66))))</f>
        <v>0</v>
      </c>
      <c r="U66" t="b">
        <f>AND(YEAR(D66)=급여업로드양식!$A$1,MONTH(D66)=MONTH(AC66),DAY(D66)&gt;1)</f>
        <v>0</v>
      </c>
      <c r="V66" t="b">
        <f>IFERROR(AND(YEAR(O66)=급여업로드양식!$A$1,MONTH(O66)=MONTH(AD66),AD66-O66&gt;0),FALSE)</f>
        <v>0</v>
      </c>
      <c r="W66" s="8" t="b">
        <f>IFERROR(IF(O66&gt;0,AND(YEAR(O66)=급여업로드양식!$A$1,MONTH(AC66)&gt;MONTH(O66))),FALSE)</f>
        <v>0</v>
      </c>
      <c r="X66" s="8" t="b">
        <f t="shared" si="18"/>
        <v>0</v>
      </c>
      <c r="Y66" t="b">
        <f t="shared" si="13"/>
        <v>0</v>
      </c>
      <c r="Z66" t="b">
        <f t="shared" si="14"/>
        <v>0</v>
      </c>
      <c r="AA66" t="b">
        <f t="shared" si="3"/>
        <v>0</v>
      </c>
      <c r="AB66" t="b">
        <f t="shared" si="4"/>
        <v>0</v>
      </c>
      <c r="AC66" s="5" t="str">
        <f>급여업로드양식!$A$1&amp;"-"&amp;TEXT(급여업로드양식!$C$1,"00")&amp;"-"&amp;"01"</f>
        <v>2025-09-01</v>
      </c>
      <c r="AD66" s="5">
        <f t="shared" si="33"/>
        <v>45930</v>
      </c>
      <c r="AE66">
        <f t="shared" si="34"/>
        <v>30</v>
      </c>
    </row>
    <row r="67" spans="6:31">
      <c r="F67" s="37">
        <f t="shared" si="17"/>
        <v>0</v>
      </c>
      <c r="G67" s="43">
        <f t="shared" si="1"/>
        <v>0</v>
      </c>
      <c r="P67" s="36"/>
      <c r="T67" t="b">
        <f>IF(ISBLANK(D67),FALSE,OR(YEAR(D67)&lt;급여업로드양식!$A$1,AND(YEAR(D67)=급여업로드양식!$A$1,MONTH(AC67)&gt;=MONTH(D67))))</f>
        <v>0</v>
      </c>
      <c r="U67" t="b">
        <f>AND(YEAR(D67)=급여업로드양식!$A$1,MONTH(D67)=MONTH(AC67),DAY(D67)&gt;1)</f>
        <v>0</v>
      </c>
      <c r="V67" t="b">
        <f>IFERROR(AND(YEAR(O67)=급여업로드양식!$A$1,MONTH(O67)=MONTH(AD67),AD67-O67&gt;0),FALSE)</f>
        <v>0</v>
      </c>
      <c r="W67" s="8" t="b">
        <f>IFERROR(IF(O67&gt;0,AND(YEAR(O67)=급여업로드양식!$A$1,MONTH(AC67)&gt;MONTH(O67))),FALSE)</f>
        <v>0</v>
      </c>
      <c r="X67" s="8" t="b">
        <f t="shared" si="18"/>
        <v>0</v>
      </c>
      <c r="Y67" t="b">
        <f t="shared" si="13"/>
        <v>0</v>
      </c>
      <c r="Z67" t="b">
        <f t="shared" si="14"/>
        <v>0</v>
      </c>
      <c r="AA67" t="b">
        <f t="shared" si="3"/>
        <v>0</v>
      </c>
      <c r="AB67" t="b">
        <f t="shared" si="4"/>
        <v>0</v>
      </c>
      <c r="AC67" s="5" t="str">
        <f>급여업로드양식!$A$1&amp;"-"&amp;TEXT(급여업로드양식!$C$1,"00")&amp;"-"&amp;"01"</f>
        <v>2025-09-01</v>
      </c>
      <c r="AD67" s="5">
        <f t="shared" si="33"/>
        <v>45930</v>
      </c>
      <c r="AE67">
        <f t="shared" si="34"/>
        <v>30</v>
      </c>
    </row>
    <row r="68" spans="6:31">
      <c r="F68" s="37">
        <f t="shared" si="17"/>
        <v>0</v>
      </c>
      <c r="G68" s="43">
        <f t="shared" si="1"/>
        <v>0</v>
      </c>
      <c r="P68" s="36"/>
      <c r="T68" t="b">
        <f>IF(ISBLANK(D68),FALSE,OR(YEAR(D68)&lt;급여업로드양식!$A$1,AND(YEAR(D68)=급여업로드양식!$A$1,MONTH(AC68)&gt;=MONTH(D68))))</f>
        <v>0</v>
      </c>
      <c r="U68" t="b">
        <f>AND(YEAR(D68)=급여업로드양식!$A$1,MONTH(D68)=MONTH(AC68),DAY(D68)&gt;1)</f>
        <v>0</v>
      </c>
      <c r="V68" t="b">
        <f>IFERROR(AND(YEAR(O68)=급여업로드양식!$A$1,MONTH(O68)=MONTH(AD68),AD68-O68&gt;0),FALSE)</f>
        <v>0</v>
      </c>
      <c r="W68" s="8" t="b">
        <f>IFERROR(IF(O68&gt;0,AND(YEAR(O68)=급여업로드양식!$A$1,MONTH(AC68)&gt;MONTH(O68))),FALSE)</f>
        <v>0</v>
      </c>
      <c r="X68" s="8" t="b">
        <f t="shared" si="18"/>
        <v>0</v>
      </c>
      <c r="Y68" t="b">
        <f t="shared" si="13"/>
        <v>0</v>
      </c>
      <c r="Z68" t="b">
        <f t="shared" si="14"/>
        <v>0</v>
      </c>
      <c r="AA68" t="b">
        <f t="shared" si="3"/>
        <v>0</v>
      </c>
      <c r="AB68" t="b">
        <f t="shared" si="4"/>
        <v>0</v>
      </c>
      <c r="AC68" s="5" t="str">
        <f>급여업로드양식!$A$1&amp;"-"&amp;TEXT(급여업로드양식!$C$1,"00")&amp;"-"&amp;"01"</f>
        <v>2025-09-01</v>
      </c>
      <c r="AD68" s="5">
        <f t="shared" si="33"/>
        <v>45930</v>
      </c>
      <c r="AE68">
        <f t="shared" si="34"/>
        <v>30</v>
      </c>
    </row>
    <row r="69" spans="6:31">
      <c r="F69" s="37">
        <f t="shared" ref="F69:F132" si="35">E69/12</f>
        <v>0</v>
      </c>
      <c r="G69" s="43">
        <f t="shared" si="1"/>
        <v>0</v>
      </c>
      <c r="P69" s="36"/>
      <c r="T69" t="b">
        <f>IF(ISBLANK(D69),FALSE,OR(YEAR(D69)&lt;급여업로드양식!$A$1,AND(YEAR(D69)=급여업로드양식!$A$1,MONTH(AC69)&gt;=MONTH(D69))))</f>
        <v>0</v>
      </c>
      <c r="U69" t="b">
        <f>AND(YEAR(D69)=급여업로드양식!$A$1,MONTH(D69)=MONTH(AC69),DAY(D69)&gt;1)</f>
        <v>0</v>
      </c>
      <c r="V69" t="b">
        <f>IFERROR(AND(YEAR(O69)=급여업로드양식!$A$1,MONTH(O69)=MONTH(AD69),AD69-O69&gt;0),FALSE)</f>
        <v>0</v>
      </c>
      <c r="W69" s="8" t="b">
        <f>IFERROR(IF(O69&gt;0,AND(YEAR(O69)=급여업로드양식!$A$1,MONTH(AC69)&gt;MONTH(O69))),FALSE)</f>
        <v>0</v>
      </c>
      <c r="X69" s="8" t="b">
        <f t="shared" si="18"/>
        <v>0</v>
      </c>
      <c r="Y69" t="b">
        <f t="shared" si="13"/>
        <v>0</v>
      </c>
      <c r="Z69" t="b">
        <f t="shared" si="14"/>
        <v>0</v>
      </c>
      <c r="AA69" t="b">
        <f t="shared" ref="AA69:AA132" si="36">IF(OR(U69,V69,Y69,Z69,X69)=TRUE,TRUE,FALSE)</f>
        <v>0</v>
      </c>
      <c r="AB69" t="b">
        <f t="shared" ref="AB69:AB132" si="37">IF(AND(T69=TRUE,W69=FALSE),IF(AND(U69=TRUE,V69=TRUE),O69-D69+1,IF(U69=TRUE,AD69-D69+1,IF(AND(Z69=FALSE,V69=TRUE),O69-AC69+1,IF(Y69=TRUE,P69-AC69,IF(Z69=TRUE,MIN(AD69,O69)-Q69,IF(X69=TRUE,0,AE69)))))))</f>
        <v>0</v>
      </c>
      <c r="AC69" s="5" t="str">
        <f>급여업로드양식!$A$1&amp;"-"&amp;TEXT(급여업로드양식!$C$1,"00")&amp;"-"&amp;"01"</f>
        <v>2025-09-01</v>
      </c>
      <c r="AD69" s="5">
        <f t="shared" si="33"/>
        <v>45930</v>
      </c>
      <c r="AE69">
        <f t="shared" si="34"/>
        <v>30</v>
      </c>
    </row>
    <row r="70" spans="6:31">
      <c r="F70" s="37">
        <f t="shared" si="35"/>
        <v>0</v>
      </c>
      <c r="G70" s="43">
        <f t="shared" ref="G70:G133" si="38">F70-H70-I70-J70-M70-K70-L70</f>
        <v>0</v>
      </c>
      <c r="P70" s="36"/>
      <c r="T70" t="b">
        <f>IF(ISBLANK(D70),FALSE,OR(YEAR(D70)&lt;급여업로드양식!$A$1,AND(YEAR(D70)=급여업로드양식!$A$1,MONTH(AC70)&gt;=MONTH(D70))))</f>
        <v>0</v>
      </c>
      <c r="U70" t="b">
        <f>AND(YEAR(D70)=급여업로드양식!$A$1,MONTH(D70)=MONTH(AC70),DAY(D70)&gt;1)</f>
        <v>0</v>
      </c>
      <c r="V70" t="b">
        <f>IFERROR(AND(YEAR(O70)=급여업로드양식!$A$1,MONTH(O70)=MONTH(AD70),AD70-O70&gt;0),FALSE)</f>
        <v>0</v>
      </c>
      <c r="W70" s="8" t="b">
        <f>IFERROR(IF(O70&gt;0,AND(YEAR(O70)=급여업로드양식!$A$1,MONTH(AC70)&gt;MONTH(O70))),FALSE)</f>
        <v>0</v>
      </c>
      <c r="X70" s="8" t="b">
        <f t="shared" si="18"/>
        <v>0</v>
      </c>
      <c r="Y70" t="b">
        <f t="shared" ref="Y70:Y133" si="39">AND(P70&gt;0,MONTH(P70)=MONTH(AD70),AD70&gt;=P70)</f>
        <v>0</v>
      </c>
      <c r="Z70" t="b">
        <f t="shared" ref="Z70:Z133" si="40">AND(Q70&gt;0,MONTH(Q70)=MONTH(AD70),AD70&gt;=Q70)</f>
        <v>0</v>
      </c>
      <c r="AA70" t="b">
        <f t="shared" si="36"/>
        <v>0</v>
      </c>
      <c r="AB70" t="b">
        <f t="shared" si="37"/>
        <v>0</v>
      </c>
      <c r="AC70" s="5" t="str">
        <f>급여업로드양식!$A$1&amp;"-"&amp;TEXT(급여업로드양식!$C$1,"00")&amp;"-"&amp;"01"</f>
        <v>2025-09-01</v>
      </c>
      <c r="AD70" s="5">
        <f t="shared" si="33"/>
        <v>45930</v>
      </c>
      <c r="AE70">
        <f t="shared" si="34"/>
        <v>30</v>
      </c>
    </row>
    <row r="71" spans="6:31">
      <c r="F71" s="37">
        <f t="shared" si="35"/>
        <v>0</v>
      </c>
      <c r="G71" s="43">
        <f t="shared" si="38"/>
        <v>0</v>
      </c>
      <c r="P71" s="36"/>
      <c r="T71" t="b">
        <f>IF(ISBLANK(D71),FALSE,OR(YEAR(D71)&lt;급여업로드양식!$A$1,AND(YEAR(D71)=급여업로드양식!$A$1,MONTH(AC71)&gt;=MONTH(D71))))</f>
        <v>0</v>
      </c>
      <c r="U71" t="b">
        <f>AND(YEAR(D71)=급여업로드양식!$A$1,MONTH(D71)=MONTH(AC71),DAY(D71)&gt;1)</f>
        <v>0</v>
      </c>
      <c r="V71" t="b">
        <f>IFERROR(AND(YEAR(O71)=급여업로드양식!$A$1,MONTH(O71)=MONTH(AD71),AD71-O71&gt;0),FALSE)</f>
        <v>0</v>
      </c>
      <c r="W71" s="8" t="b">
        <f>IFERROR(IF(O71&gt;0,AND(YEAR(O71)=급여업로드양식!$A$1,MONTH(AC71)&gt;MONTH(O71))),FALSE)</f>
        <v>0</v>
      </c>
      <c r="X71" s="8" t="b">
        <f t="shared" si="18"/>
        <v>0</v>
      </c>
      <c r="Y71" t="b">
        <f t="shared" si="39"/>
        <v>0</v>
      </c>
      <c r="Z71" t="b">
        <f t="shared" si="40"/>
        <v>0</v>
      </c>
      <c r="AA71" t="b">
        <f t="shared" si="36"/>
        <v>0</v>
      </c>
      <c r="AB71" t="b">
        <f t="shared" si="37"/>
        <v>0</v>
      </c>
      <c r="AC71" s="5" t="str">
        <f>급여업로드양식!$A$1&amp;"-"&amp;TEXT(급여업로드양식!$C$1,"00")&amp;"-"&amp;"01"</f>
        <v>2025-09-01</v>
      </c>
      <c r="AD71" s="5">
        <f t="shared" si="33"/>
        <v>45930</v>
      </c>
      <c r="AE71">
        <f t="shared" si="34"/>
        <v>30</v>
      </c>
    </row>
    <row r="72" spans="6:31">
      <c r="F72" s="37">
        <f t="shared" si="35"/>
        <v>0</v>
      </c>
      <c r="G72" s="43">
        <f t="shared" si="38"/>
        <v>0</v>
      </c>
      <c r="P72" s="36"/>
      <c r="T72" t="b">
        <f>IF(ISBLANK(D72),FALSE,OR(YEAR(D72)&lt;급여업로드양식!$A$1,AND(YEAR(D72)=급여업로드양식!$A$1,MONTH(AC72)&gt;=MONTH(D72))))</f>
        <v>0</v>
      </c>
      <c r="U72" t="b">
        <f>AND(YEAR(D72)=급여업로드양식!$A$1,MONTH(D72)=MONTH(AC72),DAY(D72)&gt;1)</f>
        <v>0</v>
      </c>
      <c r="V72" t="b">
        <f>IFERROR(AND(YEAR(O72)=급여업로드양식!$A$1,MONTH(O72)=MONTH(AD72),AD72-O72&gt;0),FALSE)</f>
        <v>0</v>
      </c>
      <c r="W72" s="8" t="b">
        <f>IFERROR(IF(O72&gt;0,AND(YEAR(O72)=급여업로드양식!$A$1,MONTH(AC72)&gt;MONTH(O72))),FALSE)</f>
        <v>0</v>
      </c>
      <c r="X72" s="8" t="b">
        <f t="shared" ref="X72:X134" si="41">OR(AND(P72&gt;=AC72,Q72&gt;=AD72),AND(P72&lt;=AC72,Q72&gt;=AD72))</f>
        <v>0</v>
      </c>
      <c r="Y72" t="b">
        <f t="shared" si="39"/>
        <v>0</v>
      </c>
      <c r="Z72" t="b">
        <f t="shared" si="40"/>
        <v>0</v>
      </c>
      <c r="AA72" t="b">
        <f t="shared" si="36"/>
        <v>0</v>
      </c>
      <c r="AB72" t="b">
        <f t="shared" si="37"/>
        <v>0</v>
      </c>
      <c r="AC72" s="5" t="str">
        <f>급여업로드양식!$A$1&amp;"-"&amp;TEXT(급여업로드양식!$C$1,"00")&amp;"-"&amp;"01"</f>
        <v>2025-09-01</v>
      </c>
      <c r="AD72" s="5">
        <f t="shared" si="33"/>
        <v>45930</v>
      </c>
      <c r="AE72">
        <f t="shared" si="34"/>
        <v>30</v>
      </c>
    </row>
    <row r="73" spans="6:31">
      <c r="F73" s="37">
        <f t="shared" si="35"/>
        <v>0</v>
      </c>
      <c r="G73" s="43">
        <f t="shared" si="38"/>
        <v>0</v>
      </c>
      <c r="P73" s="36"/>
      <c r="T73" t="b">
        <f>IF(ISBLANK(D73),FALSE,OR(YEAR(D73)&lt;급여업로드양식!$A$1,AND(YEAR(D73)=급여업로드양식!$A$1,MONTH(AC73)&gt;=MONTH(D73))))</f>
        <v>0</v>
      </c>
      <c r="U73" t="b">
        <f>AND(YEAR(D73)=급여업로드양식!$A$1,MONTH(D73)=MONTH(AC73),DAY(D73)&gt;1)</f>
        <v>0</v>
      </c>
      <c r="V73" t="b">
        <f>IFERROR(AND(YEAR(O73)=급여업로드양식!$A$1,MONTH(O73)=MONTH(AD73),AD73-O73&gt;0),FALSE)</f>
        <v>0</v>
      </c>
      <c r="W73" s="8" t="b">
        <f>IFERROR(IF(O73&gt;0,AND(YEAR(O73)=급여업로드양식!$A$1,MONTH(AC73)&gt;MONTH(O73))),FALSE)</f>
        <v>0</v>
      </c>
      <c r="X73" s="8" t="b">
        <f t="shared" si="41"/>
        <v>0</v>
      </c>
      <c r="Y73" t="b">
        <f t="shared" si="39"/>
        <v>0</v>
      </c>
      <c r="Z73" t="b">
        <f t="shared" si="40"/>
        <v>0</v>
      </c>
      <c r="AA73" t="b">
        <f t="shared" si="36"/>
        <v>0</v>
      </c>
      <c r="AB73" t="b">
        <f t="shared" si="37"/>
        <v>0</v>
      </c>
      <c r="AC73" s="5" t="str">
        <f>급여업로드양식!$A$1&amp;"-"&amp;TEXT(급여업로드양식!$C$1,"00")&amp;"-"&amp;"01"</f>
        <v>2025-09-01</v>
      </c>
      <c r="AD73" s="5">
        <f t="shared" si="33"/>
        <v>45930</v>
      </c>
      <c r="AE73">
        <f t="shared" si="34"/>
        <v>30</v>
      </c>
    </row>
    <row r="74" spans="6:31">
      <c r="F74" s="37">
        <f t="shared" si="35"/>
        <v>0</v>
      </c>
      <c r="G74" s="43">
        <f t="shared" si="38"/>
        <v>0</v>
      </c>
      <c r="P74" s="36"/>
      <c r="T74" t="b">
        <f>IF(ISBLANK(D74),FALSE,OR(YEAR(D74)&lt;급여업로드양식!$A$1,AND(YEAR(D74)=급여업로드양식!$A$1,MONTH(AC74)&gt;=MONTH(D74))))</f>
        <v>0</v>
      </c>
      <c r="U74" t="b">
        <f>AND(YEAR(D74)=급여업로드양식!$A$1,MONTH(D74)=MONTH(AC74),DAY(D74)&gt;1)</f>
        <v>0</v>
      </c>
      <c r="V74" t="b">
        <f>IFERROR(AND(YEAR(O74)=급여업로드양식!$A$1,MONTH(O74)=MONTH(AD74),AD74-O74&gt;0),FALSE)</f>
        <v>0</v>
      </c>
      <c r="W74" s="8" t="b">
        <f>IFERROR(IF(O74&gt;0,AND(YEAR(O74)=급여업로드양식!$A$1,MONTH(AC74)&gt;MONTH(O74))),FALSE)</f>
        <v>0</v>
      </c>
      <c r="X74" s="8" t="b">
        <f t="shared" si="41"/>
        <v>0</v>
      </c>
      <c r="Y74" t="b">
        <f t="shared" si="39"/>
        <v>0</v>
      </c>
      <c r="Z74" t="b">
        <f t="shared" si="40"/>
        <v>0</v>
      </c>
      <c r="AA74" t="b">
        <f t="shared" si="36"/>
        <v>0</v>
      </c>
      <c r="AB74" t="b">
        <f t="shared" si="37"/>
        <v>0</v>
      </c>
      <c r="AC74" s="5" t="str">
        <f>급여업로드양식!$A$1&amp;"-"&amp;TEXT(급여업로드양식!$C$1,"00")&amp;"-"&amp;"01"</f>
        <v>2025-09-01</v>
      </c>
      <c r="AD74" s="5">
        <f t="shared" si="33"/>
        <v>45930</v>
      </c>
      <c r="AE74">
        <f t="shared" si="34"/>
        <v>30</v>
      </c>
    </row>
    <row r="75" spans="6:31">
      <c r="F75" s="37">
        <f t="shared" si="35"/>
        <v>0</v>
      </c>
      <c r="G75" s="43">
        <f t="shared" si="38"/>
        <v>0</v>
      </c>
      <c r="P75" s="36"/>
      <c r="T75" t="b">
        <f>IF(ISBLANK(D75),FALSE,OR(YEAR(D75)&lt;급여업로드양식!$A$1,AND(YEAR(D75)=급여업로드양식!$A$1,MONTH(AC75)&gt;=MONTH(D75))))</f>
        <v>0</v>
      </c>
      <c r="U75" t="b">
        <f>AND(YEAR(D75)=급여업로드양식!$A$1,MONTH(D75)=MONTH(AC75),DAY(D75)&gt;1)</f>
        <v>0</v>
      </c>
      <c r="V75" t="b">
        <f>IFERROR(AND(YEAR(O75)=급여업로드양식!$A$1,MONTH(O75)=MONTH(AD75),AD75-O75&gt;0),FALSE)</f>
        <v>0</v>
      </c>
      <c r="W75" s="8" t="b">
        <f>IFERROR(IF(O75&gt;0,AND(YEAR(O75)=급여업로드양식!$A$1,MONTH(AC75)&gt;MONTH(O75))),FALSE)</f>
        <v>0</v>
      </c>
      <c r="X75" s="8" t="b">
        <f t="shared" si="41"/>
        <v>0</v>
      </c>
      <c r="Y75" t="b">
        <f t="shared" si="39"/>
        <v>0</v>
      </c>
      <c r="Z75" t="b">
        <f t="shared" si="40"/>
        <v>0</v>
      </c>
      <c r="AA75" t="b">
        <f t="shared" si="36"/>
        <v>0</v>
      </c>
      <c r="AB75" t="b">
        <f t="shared" si="37"/>
        <v>0</v>
      </c>
      <c r="AC75" s="5" t="str">
        <f>급여업로드양식!$A$1&amp;"-"&amp;TEXT(급여업로드양식!$C$1,"00")&amp;"-"&amp;"01"</f>
        <v>2025-09-01</v>
      </c>
      <c r="AD75" s="5">
        <f t="shared" si="33"/>
        <v>45930</v>
      </c>
      <c r="AE75">
        <f t="shared" si="34"/>
        <v>30</v>
      </c>
    </row>
    <row r="76" spans="6:31">
      <c r="F76" s="37">
        <f t="shared" si="35"/>
        <v>0</v>
      </c>
      <c r="G76" s="43">
        <f t="shared" si="38"/>
        <v>0</v>
      </c>
      <c r="P76" s="36"/>
      <c r="T76" t="b">
        <f>IF(ISBLANK(D76),FALSE,OR(YEAR(D76)&lt;급여업로드양식!$A$1,AND(YEAR(D76)=급여업로드양식!$A$1,MONTH(AC76)&gt;=MONTH(D76))))</f>
        <v>0</v>
      </c>
      <c r="U76" t="b">
        <f>AND(YEAR(D76)=급여업로드양식!$A$1,MONTH(D76)=MONTH(AC76),DAY(D76)&gt;1)</f>
        <v>0</v>
      </c>
      <c r="V76" t="b">
        <f>IFERROR(AND(YEAR(O76)=급여업로드양식!$A$1,MONTH(O76)=MONTH(AD76),AD76-O76&gt;0),FALSE)</f>
        <v>0</v>
      </c>
      <c r="W76" s="8" t="b">
        <f>IFERROR(IF(O76&gt;0,AND(YEAR(O76)=급여업로드양식!$A$1,MONTH(AC76)&gt;MONTH(O76))),FALSE)</f>
        <v>0</v>
      </c>
      <c r="X76" s="8" t="b">
        <f t="shared" si="41"/>
        <v>0</v>
      </c>
      <c r="Y76" t="b">
        <f t="shared" si="39"/>
        <v>0</v>
      </c>
      <c r="Z76" t="b">
        <f t="shared" si="40"/>
        <v>0</v>
      </c>
      <c r="AA76" t="b">
        <f t="shared" si="36"/>
        <v>0</v>
      </c>
      <c r="AB76" t="b">
        <f t="shared" si="37"/>
        <v>0</v>
      </c>
      <c r="AC76" s="5" t="str">
        <f>급여업로드양식!$A$1&amp;"-"&amp;TEXT(급여업로드양식!$C$1,"00")&amp;"-"&amp;"01"</f>
        <v>2025-09-01</v>
      </c>
      <c r="AD76" s="5">
        <f t="shared" si="33"/>
        <v>45930</v>
      </c>
      <c r="AE76">
        <f t="shared" si="34"/>
        <v>30</v>
      </c>
    </row>
    <row r="77" spans="6:31">
      <c r="F77" s="37">
        <f t="shared" si="35"/>
        <v>0</v>
      </c>
      <c r="G77" s="43">
        <f t="shared" si="38"/>
        <v>0</v>
      </c>
      <c r="P77" s="36"/>
      <c r="T77" t="b">
        <f>IF(ISBLANK(D77),FALSE,OR(YEAR(D77)&lt;급여업로드양식!$A$1,AND(YEAR(D77)=급여업로드양식!$A$1,MONTH(AC77)&gt;=MONTH(D77))))</f>
        <v>0</v>
      </c>
      <c r="U77" t="b">
        <f>AND(YEAR(D77)=급여업로드양식!$A$1,MONTH(D77)=MONTH(AC77),DAY(D77)&gt;1)</f>
        <v>0</v>
      </c>
      <c r="V77" t="b">
        <f>IFERROR(AND(YEAR(O77)=급여업로드양식!$A$1,MONTH(O77)=MONTH(AD77),AD77-O77&gt;0),FALSE)</f>
        <v>0</v>
      </c>
      <c r="W77" s="8" t="b">
        <f>IFERROR(IF(O77&gt;0,AND(YEAR(O77)=급여업로드양식!$A$1,MONTH(AC77)&gt;MONTH(O77))),FALSE)</f>
        <v>0</v>
      </c>
      <c r="X77" s="8" t="b">
        <f t="shared" si="41"/>
        <v>0</v>
      </c>
      <c r="Y77" t="b">
        <f t="shared" si="39"/>
        <v>0</v>
      </c>
      <c r="Z77" t="b">
        <f t="shared" si="40"/>
        <v>0</v>
      </c>
      <c r="AA77" t="b">
        <f t="shared" si="36"/>
        <v>0</v>
      </c>
      <c r="AB77" t="b">
        <f t="shared" si="37"/>
        <v>0</v>
      </c>
      <c r="AC77" s="5" t="str">
        <f>급여업로드양식!$A$1&amp;"-"&amp;TEXT(급여업로드양식!$C$1,"00")&amp;"-"&amp;"01"</f>
        <v>2025-09-01</v>
      </c>
      <c r="AD77" s="5">
        <f t="shared" si="33"/>
        <v>45930</v>
      </c>
      <c r="AE77">
        <f t="shared" si="34"/>
        <v>30</v>
      </c>
    </row>
    <row r="78" spans="6:31">
      <c r="F78" s="37">
        <f t="shared" si="35"/>
        <v>0</v>
      </c>
      <c r="G78" s="43">
        <f t="shared" si="38"/>
        <v>0</v>
      </c>
      <c r="P78" s="36"/>
      <c r="T78" t="b">
        <f>IF(ISBLANK(D78),FALSE,OR(YEAR(D78)&lt;급여업로드양식!$A$1,AND(YEAR(D78)=급여업로드양식!$A$1,MONTH(AC78)&gt;=MONTH(D78))))</f>
        <v>0</v>
      </c>
      <c r="U78" t="b">
        <f>AND(YEAR(D78)=급여업로드양식!$A$1,MONTH(D78)=MONTH(AC78),DAY(D78)&gt;1)</f>
        <v>0</v>
      </c>
      <c r="V78" t="b">
        <f>IFERROR(AND(YEAR(O78)=급여업로드양식!$A$1,MONTH(O78)=MONTH(AD78),AD78-O78&gt;0),FALSE)</f>
        <v>0</v>
      </c>
      <c r="W78" s="8" t="b">
        <f>IFERROR(IF(O78&gt;0,AND(YEAR(O78)=급여업로드양식!$A$1,MONTH(AC78)&gt;MONTH(O78))),FALSE)</f>
        <v>0</v>
      </c>
      <c r="X78" s="8" t="b">
        <f t="shared" si="41"/>
        <v>0</v>
      </c>
      <c r="Y78" t="b">
        <f t="shared" si="39"/>
        <v>0</v>
      </c>
      <c r="Z78" t="b">
        <f t="shared" si="40"/>
        <v>0</v>
      </c>
      <c r="AA78" t="b">
        <f t="shared" si="36"/>
        <v>0</v>
      </c>
      <c r="AB78" t="b">
        <f t="shared" si="37"/>
        <v>0</v>
      </c>
      <c r="AC78" s="5" t="str">
        <f>급여업로드양식!$A$1&amp;"-"&amp;TEXT(급여업로드양식!$C$1,"00")&amp;"-"&amp;"01"</f>
        <v>2025-09-01</v>
      </c>
      <c r="AD78" s="5">
        <f t="shared" si="33"/>
        <v>45930</v>
      </c>
      <c r="AE78">
        <f t="shared" si="34"/>
        <v>30</v>
      </c>
    </row>
    <row r="79" spans="6:31">
      <c r="F79" s="37">
        <f t="shared" si="35"/>
        <v>0</v>
      </c>
      <c r="G79" s="43">
        <f t="shared" si="38"/>
        <v>0</v>
      </c>
      <c r="P79" s="36"/>
      <c r="T79" t="b">
        <f>IF(ISBLANK(D79),FALSE,OR(YEAR(D79)&lt;급여업로드양식!$A$1,AND(YEAR(D79)=급여업로드양식!$A$1,MONTH(AC79)&gt;=MONTH(D79))))</f>
        <v>0</v>
      </c>
      <c r="U79" t="b">
        <f>AND(YEAR(D79)=급여업로드양식!$A$1,MONTH(D79)=MONTH(AC79),DAY(D79)&gt;1)</f>
        <v>0</v>
      </c>
      <c r="V79" t="b">
        <f>IFERROR(AND(YEAR(O79)=급여업로드양식!$A$1,MONTH(O79)=MONTH(AD79),AD79-O79&gt;0),FALSE)</f>
        <v>0</v>
      </c>
      <c r="W79" s="8" t="b">
        <f>IFERROR(IF(O79&gt;0,AND(YEAR(O79)=급여업로드양식!$A$1,MONTH(AC79)&gt;MONTH(O79))),FALSE)</f>
        <v>0</v>
      </c>
      <c r="X79" s="8" t="b">
        <f t="shared" si="41"/>
        <v>0</v>
      </c>
      <c r="Y79" t="b">
        <f t="shared" si="39"/>
        <v>0</v>
      </c>
      <c r="Z79" t="b">
        <f t="shared" si="40"/>
        <v>0</v>
      </c>
      <c r="AA79" t="b">
        <f t="shared" si="36"/>
        <v>0</v>
      </c>
      <c r="AB79" t="b">
        <f t="shared" si="37"/>
        <v>0</v>
      </c>
      <c r="AC79" s="5" t="str">
        <f>급여업로드양식!$A$1&amp;"-"&amp;TEXT(급여업로드양식!$C$1,"00")&amp;"-"&amp;"01"</f>
        <v>2025-09-01</v>
      </c>
      <c r="AD79" s="5">
        <f t="shared" si="33"/>
        <v>45930</v>
      </c>
      <c r="AE79">
        <f t="shared" si="34"/>
        <v>30</v>
      </c>
    </row>
    <row r="80" spans="6:31">
      <c r="F80" s="37">
        <f t="shared" si="35"/>
        <v>0</v>
      </c>
      <c r="G80" s="43">
        <f t="shared" si="38"/>
        <v>0</v>
      </c>
      <c r="P80" s="36"/>
      <c r="T80" t="b">
        <f>IF(ISBLANK(D80),FALSE,OR(YEAR(D80)&lt;급여업로드양식!$A$1,AND(YEAR(D80)=급여업로드양식!$A$1,MONTH(AC80)&gt;=MONTH(D80))))</f>
        <v>0</v>
      </c>
      <c r="U80" t="b">
        <f>AND(YEAR(D80)=급여업로드양식!$A$1,MONTH(D80)=MONTH(AC80),DAY(D80)&gt;1)</f>
        <v>0</v>
      </c>
      <c r="V80" t="b">
        <f>IFERROR(AND(YEAR(O80)=급여업로드양식!$A$1,MONTH(O80)=MONTH(AD80),AD80-O80&gt;0),FALSE)</f>
        <v>0</v>
      </c>
      <c r="W80" s="8" t="b">
        <f>IFERROR(IF(O80&gt;0,AND(YEAR(O80)=급여업로드양식!$A$1,MONTH(AC80)&gt;MONTH(O80))),FALSE)</f>
        <v>0</v>
      </c>
      <c r="X80" s="8" t="b">
        <f t="shared" si="41"/>
        <v>0</v>
      </c>
      <c r="Y80" t="b">
        <f t="shared" si="39"/>
        <v>0</v>
      </c>
      <c r="Z80" t="b">
        <f t="shared" si="40"/>
        <v>0</v>
      </c>
      <c r="AA80" t="b">
        <f t="shared" si="36"/>
        <v>0</v>
      </c>
      <c r="AB80" t="b">
        <f t="shared" si="37"/>
        <v>0</v>
      </c>
      <c r="AC80" s="5" t="str">
        <f>급여업로드양식!$A$1&amp;"-"&amp;TEXT(급여업로드양식!$C$1,"00")&amp;"-"&amp;"01"</f>
        <v>2025-09-01</v>
      </c>
      <c r="AD80" s="5">
        <f t="shared" si="33"/>
        <v>45930</v>
      </c>
      <c r="AE80">
        <f t="shared" si="34"/>
        <v>30</v>
      </c>
    </row>
    <row r="81" spans="6:31">
      <c r="F81" s="37">
        <f t="shared" si="35"/>
        <v>0</v>
      </c>
      <c r="G81" s="43">
        <f t="shared" si="38"/>
        <v>0</v>
      </c>
      <c r="P81" s="36"/>
      <c r="T81" t="b">
        <f>IF(ISBLANK(D81),FALSE,OR(YEAR(D81)&lt;급여업로드양식!$A$1,AND(YEAR(D81)=급여업로드양식!$A$1,MONTH(AC81)&gt;=MONTH(D81))))</f>
        <v>0</v>
      </c>
      <c r="U81" t="b">
        <f>AND(YEAR(D81)=급여업로드양식!$A$1,MONTH(D81)=MONTH(AC81),DAY(D81)&gt;1)</f>
        <v>0</v>
      </c>
      <c r="V81" t="b">
        <f>IFERROR(AND(YEAR(O81)=급여업로드양식!$A$1,MONTH(O81)=MONTH(AD81),AD81-O81&gt;0),FALSE)</f>
        <v>0</v>
      </c>
      <c r="W81" s="8" t="b">
        <f>IFERROR(IF(O81&gt;0,AND(YEAR(O81)=급여업로드양식!$A$1,MONTH(AC81)&gt;MONTH(O81))),FALSE)</f>
        <v>0</v>
      </c>
      <c r="X81" s="8" t="b">
        <f t="shared" si="41"/>
        <v>0</v>
      </c>
      <c r="Y81" t="b">
        <f t="shared" si="39"/>
        <v>0</v>
      </c>
      <c r="Z81" t="b">
        <f t="shared" si="40"/>
        <v>0</v>
      </c>
      <c r="AA81" t="b">
        <f t="shared" si="36"/>
        <v>0</v>
      </c>
      <c r="AB81" t="b">
        <f t="shared" si="37"/>
        <v>0</v>
      </c>
      <c r="AC81" s="5" t="str">
        <f>급여업로드양식!$A$1&amp;"-"&amp;TEXT(급여업로드양식!$C$1,"00")&amp;"-"&amp;"01"</f>
        <v>2025-09-01</v>
      </c>
      <c r="AD81" s="5">
        <f t="shared" si="33"/>
        <v>45930</v>
      </c>
      <c r="AE81">
        <f t="shared" si="34"/>
        <v>30</v>
      </c>
    </row>
    <row r="82" spans="6:31">
      <c r="F82" s="37">
        <f t="shared" si="35"/>
        <v>0</v>
      </c>
      <c r="G82" s="43">
        <f t="shared" si="38"/>
        <v>0</v>
      </c>
      <c r="P82" s="36"/>
      <c r="T82" t="b">
        <f>IF(ISBLANK(D82),FALSE,OR(YEAR(D82)&lt;급여업로드양식!$A$1,AND(YEAR(D82)=급여업로드양식!$A$1,MONTH(AC82)&gt;=MONTH(D82))))</f>
        <v>0</v>
      </c>
      <c r="U82" t="b">
        <f>AND(YEAR(D82)=급여업로드양식!$A$1,MONTH(D82)=MONTH(AC82),DAY(D82)&gt;1)</f>
        <v>0</v>
      </c>
      <c r="V82" t="b">
        <f>IFERROR(AND(YEAR(O82)=급여업로드양식!$A$1,MONTH(O82)=MONTH(AD82),AD82-O82&gt;0),FALSE)</f>
        <v>0</v>
      </c>
      <c r="W82" s="8" t="b">
        <f>IFERROR(IF(O82&gt;0,AND(YEAR(O82)=급여업로드양식!$A$1,MONTH(AC82)&gt;MONTH(O82))),FALSE)</f>
        <v>0</v>
      </c>
      <c r="X82" s="8" t="b">
        <f t="shared" si="41"/>
        <v>0</v>
      </c>
      <c r="Y82" t="b">
        <f t="shared" si="39"/>
        <v>0</v>
      </c>
      <c r="Z82" t="b">
        <f t="shared" si="40"/>
        <v>0</v>
      </c>
      <c r="AA82" t="b">
        <f t="shared" si="36"/>
        <v>0</v>
      </c>
      <c r="AB82" t="b">
        <f t="shared" si="37"/>
        <v>0</v>
      </c>
      <c r="AC82" s="5" t="str">
        <f>급여업로드양식!$A$1&amp;"-"&amp;TEXT(급여업로드양식!$C$1,"00")&amp;"-"&amp;"01"</f>
        <v>2025-09-01</v>
      </c>
      <c r="AD82" s="5">
        <f t="shared" si="33"/>
        <v>45930</v>
      </c>
      <c r="AE82">
        <f t="shared" si="34"/>
        <v>30</v>
      </c>
    </row>
    <row r="83" spans="6:31">
      <c r="F83" s="37">
        <f t="shared" si="35"/>
        <v>0</v>
      </c>
      <c r="G83" s="43">
        <f t="shared" si="38"/>
        <v>0</v>
      </c>
      <c r="P83" s="36"/>
      <c r="T83" t="b">
        <f>IF(ISBLANK(D83),FALSE,OR(YEAR(D83)&lt;급여업로드양식!$A$1,AND(YEAR(D83)=급여업로드양식!$A$1,MONTH(AC83)&gt;=MONTH(D83))))</f>
        <v>0</v>
      </c>
      <c r="U83" t="b">
        <f>AND(YEAR(D83)=급여업로드양식!$A$1,MONTH(D83)=MONTH(AC83),DAY(D83)&gt;1)</f>
        <v>0</v>
      </c>
      <c r="V83" t="b">
        <f>IFERROR(AND(YEAR(O83)=급여업로드양식!$A$1,MONTH(O83)=MONTH(AD83),AD83-O83&gt;0),FALSE)</f>
        <v>0</v>
      </c>
      <c r="W83" s="8" t="b">
        <f>IFERROR(IF(O83&gt;0,AND(YEAR(O83)=급여업로드양식!$A$1,MONTH(AC83)&gt;MONTH(O83))),FALSE)</f>
        <v>0</v>
      </c>
      <c r="X83" s="8" t="b">
        <f t="shared" si="41"/>
        <v>0</v>
      </c>
      <c r="Y83" t="b">
        <f t="shared" si="39"/>
        <v>0</v>
      </c>
      <c r="Z83" t="b">
        <f t="shared" si="40"/>
        <v>0</v>
      </c>
      <c r="AA83" t="b">
        <f t="shared" si="36"/>
        <v>0</v>
      </c>
      <c r="AB83" t="b">
        <f t="shared" si="37"/>
        <v>0</v>
      </c>
      <c r="AC83" s="5" t="str">
        <f>급여업로드양식!$A$1&amp;"-"&amp;TEXT(급여업로드양식!$C$1,"00")&amp;"-"&amp;"01"</f>
        <v>2025-09-01</v>
      </c>
      <c r="AD83" s="5">
        <f t="shared" si="33"/>
        <v>45930</v>
      </c>
      <c r="AE83">
        <f t="shared" si="34"/>
        <v>30</v>
      </c>
    </row>
    <row r="84" spans="6:31">
      <c r="F84" s="37">
        <f t="shared" si="35"/>
        <v>0</v>
      </c>
      <c r="G84" s="43">
        <f t="shared" si="38"/>
        <v>0</v>
      </c>
      <c r="P84" s="36"/>
      <c r="T84" t="b">
        <f>IF(ISBLANK(D84),FALSE,OR(YEAR(D84)&lt;급여업로드양식!$A$1,AND(YEAR(D84)=급여업로드양식!$A$1,MONTH(AC84)&gt;=MONTH(D84))))</f>
        <v>0</v>
      </c>
      <c r="U84" t="b">
        <f>AND(YEAR(D84)=급여업로드양식!$A$1,MONTH(D84)=MONTH(AC84),DAY(D84)&gt;1)</f>
        <v>0</v>
      </c>
      <c r="V84" t="b">
        <f>IFERROR(AND(YEAR(O84)=급여업로드양식!$A$1,MONTH(O84)=MONTH(AD84),AD84-O84&gt;0),FALSE)</f>
        <v>0</v>
      </c>
      <c r="W84" s="8" t="b">
        <f>IFERROR(IF(O84&gt;0,AND(YEAR(O84)=급여업로드양식!$A$1,MONTH(AC84)&gt;MONTH(O84))),FALSE)</f>
        <v>0</v>
      </c>
      <c r="X84" s="8" t="b">
        <f t="shared" si="41"/>
        <v>0</v>
      </c>
      <c r="Y84" t="b">
        <f t="shared" si="39"/>
        <v>0</v>
      </c>
      <c r="Z84" t="b">
        <f t="shared" si="40"/>
        <v>0</v>
      </c>
      <c r="AA84" t="b">
        <f t="shared" si="36"/>
        <v>0</v>
      </c>
      <c r="AB84" t="b">
        <f t="shared" si="37"/>
        <v>0</v>
      </c>
      <c r="AC84" s="5" t="str">
        <f>급여업로드양식!$A$1&amp;"-"&amp;TEXT(급여업로드양식!$C$1,"00")&amp;"-"&amp;"01"</f>
        <v>2025-09-01</v>
      </c>
      <c r="AD84" s="5">
        <f t="shared" si="33"/>
        <v>45930</v>
      </c>
      <c r="AE84">
        <f t="shared" si="34"/>
        <v>30</v>
      </c>
    </row>
    <row r="85" spans="6:31">
      <c r="F85" s="37">
        <f t="shared" si="35"/>
        <v>0</v>
      </c>
      <c r="G85" s="43">
        <f t="shared" si="38"/>
        <v>0</v>
      </c>
      <c r="P85" s="36"/>
      <c r="T85" t="b">
        <f>IF(ISBLANK(D85),FALSE,OR(YEAR(D85)&lt;급여업로드양식!$A$1,AND(YEAR(D85)=급여업로드양식!$A$1,MONTH(AC85)&gt;=MONTH(D85))))</f>
        <v>0</v>
      </c>
      <c r="U85" t="b">
        <f>AND(YEAR(D85)=급여업로드양식!$A$1,MONTH(D85)=MONTH(AC85),DAY(D85)&gt;1)</f>
        <v>0</v>
      </c>
      <c r="V85" t="b">
        <f>IFERROR(AND(YEAR(O85)=급여업로드양식!$A$1,MONTH(O85)=MONTH(AD85),AD85-O85&gt;0),FALSE)</f>
        <v>0</v>
      </c>
      <c r="W85" s="8" t="b">
        <f>IFERROR(IF(O85&gt;0,AND(YEAR(O85)=급여업로드양식!$A$1,MONTH(AC85)&gt;MONTH(O85))),FALSE)</f>
        <v>0</v>
      </c>
      <c r="X85" s="8" t="b">
        <f t="shared" si="41"/>
        <v>0</v>
      </c>
      <c r="Y85" t="b">
        <f t="shared" si="39"/>
        <v>0</v>
      </c>
      <c r="Z85" t="b">
        <f t="shared" si="40"/>
        <v>0</v>
      </c>
      <c r="AA85" t="b">
        <f t="shared" si="36"/>
        <v>0</v>
      </c>
      <c r="AB85" t="b">
        <f t="shared" si="37"/>
        <v>0</v>
      </c>
      <c r="AC85" s="5" t="str">
        <f>급여업로드양식!$A$1&amp;"-"&amp;TEXT(급여업로드양식!$C$1,"00")&amp;"-"&amp;"01"</f>
        <v>2025-09-01</v>
      </c>
      <c r="AD85" s="5">
        <f t="shared" si="33"/>
        <v>45930</v>
      </c>
      <c r="AE85">
        <f t="shared" si="34"/>
        <v>30</v>
      </c>
    </row>
    <row r="86" spans="6:31">
      <c r="F86" s="37">
        <f t="shared" si="35"/>
        <v>0</v>
      </c>
      <c r="G86" s="43">
        <f t="shared" si="38"/>
        <v>0</v>
      </c>
      <c r="P86" s="36"/>
      <c r="T86" t="b">
        <f>IF(ISBLANK(D86),FALSE,OR(YEAR(D86)&lt;급여업로드양식!$A$1,AND(YEAR(D86)=급여업로드양식!$A$1,MONTH(AC86)&gt;=MONTH(D86))))</f>
        <v>0</v>
      </c>
      <c r="U86" t="b">
        <f>AND(YEAR(D86)=급여업로드양식!$A$1,MONTH(D86)=MONTH(AC86),DAY(D86)&gt;1)</f>
        <v>0</v>
      </c>
      <c r="V86" t="b">
        <f>IFERROR(AND(YEAR(O86)=급여업로드양식!$A$1,MONTH(O86)=MONTH(AD86),AD86-O86&gt;0),FALSE)</f>
        <v>0</v>
      </c>
      <c r="W86" s="8" t="b">
        <f>IFERROR(IF(O86&gt;0,AND(YEAR(O86)=급여업로드양식!$A$1,MONTH(AC86)&gt;MONTH(O86))),FALSE)</f>
        <v>0</v>
      </c>
      <c r="X86" s="8" t="b">
        <f t="shared" si="41"/>
        <v>0</v>
      </c>
      <c r="Y86" t="b">
        <f t="shared" si="39"/>
        <v>0</v>
      </c>
      <c r="Z86" t="b">
        <f t="shared" si="40"/>
        <v>0</v>
      </c>
      <c r="AA86" t="b">
        <f t="shared" si="36"/>
        <v>0</v>
      </c>
      <c r="AB86" t="b">
        <f t="shared" si="37"/>
        <v>0</v>
      </c>
      <c r="AC86" s="5" t="str">
        <f>급여업로드양식!$A$1&amp;"-"&amp;TEXT(급여업로드양식!$C$1,"00")&amp;"-"&amp;"01"</f>
        <v>2025-09-01</v>
      </c>
      <c r="AD86" s="5">
        <f t="shared" si="33"/>
        <v>45930</v>
      </c>
      <c r="AE86">
        <f t="shared" si="34"/>
        <v>30</v>
      </c>
    </row>
    <row r="87" spans="6:31">
      <c r="F87" s="37">
        <f t="shared" si="35"/>
        <v>0</v>
      </c>
      <c r="G87" s="43">
        <f t="shared" si="38"/>
        <v>0</v>
      </c>
      <c r="P87" s="36"/>
      <c r="T87" t="b">
        <f>IF(ISBLANK(D87),FALSE,OR(YEAR(D87)&lt;급여업로드양식!$A$1,AND(YEAR(D87)=급여업로드양식!$A$1,MONTH(AC87)&gt;=MONTH(D87))))</f>
        <v>0</v>
      </c>
      <c r="U87" t="b">
        <f>AND(YEAR(D87)=급여업로드양식!$A$1,MONTH(D87)=MONTH(AC87),DAY(D87)&gt;1)</f>
        <v>0</v>
      </c>
      <c r="V87" t="b">
        <f>IFERROR(AND(YEAR(O87)=급여업로드양식!$A$1,MONTH(O87)=MONTH(AD87),AD87-O87&gt;0),FALSE)</f>
        <v>0</v>
      </c>
      <c r="W87" s="8" t="b">
        <f>IFERROR(IF(O87&gt;0,AND(YEAR(O87)=급여업로드양식!$A$1,MONTH(AC87)&gt;MONTH(O87))),FALSE)</f>
        <v>0</v>
      </c>
      <c r="X87" s="8" t="b">
        <f t="shared" si="41"/>
        <v>0</v>
      </c>
      <c r="Y87" t="b">
        <f t="shared" si="39"/>
        <v>0</v>
      </c>
      <c r="Z87" t="b">
        <f t="shared" si="40"/>
        <v>0</v>
      </c>
      <c r="AA87" t="b">
        <f t="shared" si="36"/>
        <v>0</v>
      </c>
      <c r="AB87" t="b">
        <f t="shared" si="37"/>
        <v>0</v>
      </c>
      <c r="AC87" s="5" t="str">
        <f>급여업로드양식!$A$1&amp;"-"&amp;TEXT(급여업로드양식!$C$1,"00")&amp;"-"&amp;"01"</f>
        <v>2025-09-01</v>
      </c>
      <c r="AD87" s="5">
        <f t="shared" si="33"/>
        <v>45930</v>
      </c>
      <c r="AE87">
        <f t="shared" si="34"/>
        <v>30</v>
      </c>
    </row>
    <row r="88" spans="6:31">
      <c r="F88" s="37">
        <f t="shared" si="35"/>
        <v>0</v>
      </c>
      <c r="G88" s="43">
        <f t="shared" si="38"/>
        <v>0</v>
      </c>
      <c r="P88" s="36"/>
      <c r="T88" t="b">
        <f>IF(ISBLANK(D88),FALSE,OR(YEAR(D88)&lt;급여업로드양식!$A$1,AND(YEAR(D88)=급여업로드양식!$A$1,MONTH(AC88)&gt;=MONTH(D88))))</f>
        <v>0</v>
      </c>
      <c r="U88" t="b">
        <f>AND(YEAR(D88)=급여업로드양식!$A$1,MONTH(D88)=MONTH(AC88),DAY(D88)&gt;1)</f>
        <v>0</v>
      </c>
      <c r="V88" t="b">
        <f>IFERROR(AND(YEAR(O88)=급여업로드양식!$A$1,MONTH(O88)=MONTH(AD88),AD88-O88&gt;0),FALSE)</f>
        <v>0</v>
      </c>
      <c r="W88" s="8" t="b">
        <f>IFERROR(IF(O88&gt;0,AND(YEAR(O88)=급여업로드양식!$A$1,MONTH(AC88)&gt;MONTH(O88))),FALSE)</f>
        <v>0</v>
      </c>
      <c r="X88" s="8" t="b">
        <f t="shared" si="41"/>
        <v>0</v>
      </c>
      <c r="Y88" t="b">
        <f t="shared" si="39"/>
        <v>0</v>
      </c>
      <c r="Z88" t="b">
        <f t="shared" si="40"/>
        <v>0</v>
      </c>
      <c r="AA88" t="b">
        <f t="shared" si="36"/>
        <v>0</v>
      </c>
      <c r="AB88" t="b">
        <f t="shared" si="37"/>
        <v>0</v>
      </c>
      <c r="AC88" s="5" t="str">
        <f>급여업로드양식!$A$1&amp;"-"&amp;TEXT(급여업로드양식!$C$1,"00")&amp;"-"&amp;"01"</f>
        <v>2025-09-01</v>
      </c>
      <c r="AD88" s="5">
        <f t="shared" si="33"/>
        <v>45930</v>
      </c>
      <c r="AE88">
        <f t="shared" si="34"/>
        <v>30</v>
      </c>
    </row>
    <row r="89" spans="6:31">
      <c r="F89" s="37">
        <f t="shared" si="35"/>
        <v>0</v>
      </c>
      <c r="G89" s="43">
        <f t="shared" si="38"/>
        <v>0</v>
      </c>
      <c r="P89" s="36"/>
      <c r="T89" t="b">
        <f>IF(ISBLANK(D89),FALSE,OR(YEAR(D89)&lt;급여업로드양식!$A$1,AND(YEAR(D89)=급여업로드양식!$A$1,MONTH(AC89)&gt;=MONTH(D89))))</f>
        <v>0</v>
      </c>
      <c r="U89" t="b">
        <f>AND(YEAR(D89)=급여업로드양식!$A$1,MONTH(D89)=MONTH(AC89),DAY(D89)&gt;1)</f>
        <v>0</v>
      </c>
      <c r="V89" t="b">
        <f>IFERROR(AND(YEAR(O89)=급여업로드양식!$A$1,MONTH(O89)=MONTH(AD89),AD89-O89&gt;0),FALSE)</f>
        <v>0</v>
      </c>
      <c r="W89" s="8" t="b">
        <f>IFERROR(IF(O89&gt;0,AND(YEAR(O89)=급여업로드양식!$A$1,MONTH(AC89)&gt;MONTH(O89))),FALSE)</f>
        <v>0</v>
      </c>
      <c r="X89" s="8" t="b">
        <f t="shared" si="41"/>
        <v>0</v>
      </c>
      <c r="Y89" t="b">
        <f t="shared" si="39"/>
        <v>0</v>
      </c>
      <c r="Z89" t="b">
        <f t="shared" si="40"/>
        <v>0</v>
      </c>
      <c r="AA89" t="b">
        <f t="shared" si="36"/>
        <v>0</v>
      </c>
      <c r="AB89" t="b">
        <f t="shared" si="37"/>
        <v>0</v>
      </c>
      <c r="AC89" s="5" t="str">
        <f>급여업로드양식!$A$1&amp;"-"&amp;TEXT(급여업로드양식!$C$1,"00")&amp;"-"&amp;"01"</f>
        <v>2025-09-01</v>
      </c>
      <c r="AD89" s="5">
        <f t="shared" si="33"/>
        <v>45930</v>
      </c>
      <c r="AE89">
        <f t="shared" si="34"/>
        <v>30</v>
      </c>
    </row>
    <row r="90" spans="6:31">
      <c r="F90" s="37">
        <f t="shared" si="35"/>
        <v>0</v>
      </c>
      <c r="G90" s="43">
        <f t="shared" si="38"/>
        <v>0</v>
      </c>
      <c r="P90" s="36"/>
      <c r="T90" t="b">
        <f>IF(ISBLANK(D90),FALSE,OR(YEAR(D90)&lt;급여업로드양식!$A$1,AND(YEAR(D90)=급여업로드양식!$A$1,MONTH(AC90)&gt;=MONTH(D90))))</f>
        <v>0</v>
      </c>
      <c r="U90" t="b">
        <f>AND(YEAR(D90)=급여업로드양식!$A$1,MONTH(D90)=MONTH(AC90),DAY(D90)&gt;1)</f>
        <v>0</v>
      </c>
      <c r="V90" t="b">
        <f>IFERROR(AND(YEAR(O90)=급여업로드양식!$A$1,MONTH(O90)=MONTH(AD90),AD90-O90&gt;0),FALSE)</f>
        <v>0</v>
      </c>
      <c r="W90" s="8" t="b">
        <f>IFERROR(IF(O90&gt;0,AND(YEAR(O90)=급여업로드양식!$A$1,MONTH(AC90)&gt;MONTH(O90))),FALSE)</f>
        <v>0</v>
      </c>
      <c r="X90" s="8" t="b">
        <f t="shared" si="41"/>
        <v>0</v>
      </c>
      <c r="Y90" t="b">
        <f t="shared" si="39"/>
        <v>0</v>
      </c>
      <c r="Z90" t="b">
        <f t="shared" si="40"/>
        <v>0</v>
      </c>
      <c r="AA90" t="b">
        <f t="shared" si="36"/>
        <v>0</v>
      </c>
      <c r="AB90" t="b">
        <f t="shared" si="37"/>
        <v>0</v>
      </c>
      <c r="AC90" s="5" t="str">
        <f>급여업로드양식!$A$1&amp;"-"&amp;TEXT(급여업로드양식!$C$1,"00")&amp;"-"&amp;"01"</f>
        <v>2025-09-01</v>
      </c>
      <c r="AD90" s="5">
        <f t="shared" si="33"/>
        <v>45930</v>
      </c>
      <c r="AE90">
        <f t="shared" si="34"/>
        <v>30</v>
      </c>
    </row>
    <row r="91" spans="6:31">
      <c r="F91" s="37">
        <f t="shared" si="35"/>
        <v>0</v>
      </c>
      <c r="G91" s="43">
        <f t="shared" si="38"/>
        <v>0</v>
      </c>
      <c r="P91" s="36"/>
      <c r="T91" t="b">
        <f>IF(ISBLANK(D91),FALSE,OR(YEAR(D91)&lt;급여업로드양식!$A$1,AND(YEAR(D91)=급여업로드양식!$A$1,MONTH(AC91)&gt;=MONTH(D91))))</f>
        <v>0</v>
      </c>
      <c r="U91" t="b">
        <f>AND(YEAR(D91)=급여업로드양식!$A$1,MONTH(D91)=MONTH(AC91),DAY(D91)&gt;1)</f>
        <v>0</v>
      </c>
      <c r="V91" t="b">
        <f>IFERROR(AND(YEAR(O91)=급여업로드양식!$A$1,MONTH(O91)=MONTH(AD91),AD91-O91&gt;0),FALSE)</f>
        <v>0</v>
      </c>
      <c r="W91" s="8" t="b">
        <f>IFERROR(IF(O91&gt;0,AND(YEAR(O91)=급여업로드양식!$A$1,MONTH(AC91)&gt;MONTH(O91))),FALSE)</f>
        <v>0</v>
      </c>
      <c r="X91" s="8" t="b">
        <f t="shared" si="41"/>
        <v>0</v>
      </c>
      <c r="Y91" t="b">
        <f t="shared" si="39"/>
        <v>0</v>
      </c>
      <c r="Z91" t="b">
        <f t="shared" si="40"/>
        <v>0</v>
      </c>
      <c r="AA91" t="b">
        <f t="shared" si="36"/>
        <v>0</v>
      </c>
      <c r="AB91" t="b">
        <f t="shared" si="37"/>
        <v>0</v>
      </c>
      <c r="AC91" s="5" t="str">
        <f>급여업로드양식!$A$1&amp;"-"&amp;TEXT(급여업로드양식!$C$1,"00")&amp;"-"&amp;"01"</f>
        <v>2025-09-01</v>
      </c>
      <c r="AD91" s="5">
        <f t="shared" si="33"/>
        <v>45930</v>
      </c>
      <c r="AE91">
        <f t="shared" si="34"/>
        <v>30</v>
      </c>
    </row>
    <row r="92" spans="6:31">
      <c r="F92" s="37">
        <f t="shared" si="35"/>
        <v>0</v>
      </c>
      <c r="G92" s="43">
        <f t="shared" si="38"/>
        <v>0</v>
      </c>
      <c r="P92" s="36"/>
      <c r="T92" t="b">
        <f>IF(ISBLANK(D92),FALSE,OR(YEAR(D92)&lt;급여업로드양식!$A$1,AND(YEAR(D92)=급여업로드양식!$A$1,MONTH(AC92)&gt;=MONTH(D92))))</f>
        <v>0</v>
      </c>
      <c r="U92" t="b">
        <f>AND(YEAR(D92)=급여업로드양식!$A$1,MONTH(D92)=MONTH(AC92),DAY(D92)&gt;1)</f>
        <v>0</v>
      </c>
      <c r="V92" t="b">
        <f>IFERROR(AND(YEAR(O92)=급여업로드양식!$A$1,MONTH(O92)=MONTH(AD92),AD92-O92&gt;0),FALSE)</f>
        <v>0</v>
      </c>
      <c r="W92" s="8" t="b">
        <f>IFERROR(IF(O92&gt;0,AND(YEAR(O92)=급여업로드양식!$A$1,MONTH(AC92)&gt;MONTH(O92))),FALSE)</f>
        <v>0</v>
      </c>
      <c r="X92" s="8" t="b">
        <f t="shared" si="41"/>
        <v>0</v>
      </c>
      <c r="Y92" t="b">
        <f t="shared" si="39"/>
        <v>0</v>
      </c>
      <c r="Z92" t="b">
        <f t="shared" si="40"/>
        <v>0</v>
      </c>
      <c r="AA92" t="b">
        <f t="shared" si="36"/>
        <v>0</v>
      </c>
      <c r="AB92" t="b">
        <f t="shared" si="37"/>
        <v>0</v>
      </c>
      <c r="AC92" s="5" t="str">
        <f>급여업로드양식!$A$1&amp;"-"&amp;TEXT(급여업로드양식!$C$1,"00")&amp;"-"&amp;"01"</f>
        <v>2025-09-01</v>
      </c>
      <c r="AD92" s="5">
        <f t="shared" si="33"/>
        <v>45930</v>
      </c>
      <c r="AE92">
        <f t="shared" si="34"/>
        <v>30</v>
      </c>
    </row>
    <row r="93" spans="6:31">
      <c r="F93" s="37">
        <f t="shared" si="35"/>
        <v>0</v>
      </c>
      <c r="G93" s="43">
        <f t="shared" si="38"/>
        <v>0</v>
      </c>
      <c r="P93" s="36"/>
      <c r="T93" t="b">
        <f>IF(ISBLANK(D93),FALSE,OR(YEAR(D93)&lt;급여업로드양식!$A$1,AND(YEAR(D93)=급여업로드양식!$A$1,MONTH(AC93)&gt;=MONTH(D93))))</f>
        <v>0</v>
      </c>
      <c r="U93" t="b">
        <f>AND(YEAR(D93)=급여업로드양식!$A$1,MONTH(D93)=MONTH(AC93),DAY(D93)&gt;1)</f>
        <v>0</v>
      </c>
      <c r="V93" t="b">
        <f>IFERROR(AND(YEAR(O93)=급여업로드양식!$A$1,MONTH(O93)=MONTH(AD93),AD93-O93&gt;0),FALSE)</f>
        <v>0</v>
      </c>
      <c r="W93" s="8" t="b">
        <f>IFERROR(IF(O93&gt;0,AND(YEAR(O93)=급여업로드양식!$A$1,MONTH(AC93)&gt;MONTH(O93))),FALSE)</f>
        <v>0</v>
      </c>
      <c r="X93" s="8" t="b">
        <f t="shared" si="41"/>
        <v>0</v>
      </c>
      <c r="Y93" t="b">
        <f t="shared" si="39"/>
        <v>0</v>
      </c>
      <c r="Z93" t="b">
        <f t="shared" si="40"/>
        <v>0</v>
      </c>
      <c r="AA93" t="b">
        <f t="shared" si="36"/>
        <v>0</v>
      </c>
      <c r="AB93" t="b">
        <f t="shared" si="37"/>
        <v>0</v>
      </c>
      <c r="AC93" s="5" t="str">
        <f>급여업로드양식!$A$1&amp;"-"&amp;TEXT(급여업로드양식!$C$1,"00")&amp;"-"&amp;"01"</f>
        <v>2025-09-01</v>
      </c>
      <c r="AD93" s="5">
        <f t="shared" si="33"/>
        <v>45930</v>
      </c>
      <c r="AE93">
        <f t="shared" si="34"/>
        <v>30</v>
      </c>
    </row>
    <row r="94" spans="6:31">
      <c r="F94" s="37">
        <f t="shared" si="35"/>
        <v>0</v>
      </c>
      <c r="G94" s="43">
        <f t="shared" si="38"/>
        <v>0</v>
      </c>
      <c r="P94" s="36"/>
      <c r="T94" t="b">
        <f>IF(ISBLANK(D94),FALSE,OR(YEAR(D94)&lt;급여업로드양식!$A$1,AND(YEAR(D94)=급여업로드양식!$A$1,MONTH(AC94)&gt;=MONTH(D94))))</f>
        <v>0</v>
      </c>
      <c r="U94" t="b">
        <f>AND(YEAR(D94)=급여업로드양식!$A$1,MONTH(D94)=MONTH(AC94),DAY(D94)&gt;1)</f>
        <v>0</v>
      </c>
      <c r="V94" t="b">
        <f>IFERROR(AND(YEAR(O94)=급여업로드양식!$A$1,MONTH(O94)=MONTH(AD94),AD94-O94&gt;0),FALSE)</f>
        <v>0</v>
      </c>
      <c r="W94" s="8" t="b">
        <f>IFERROR(IF(O94&gt;0,AND(YEAR(O94)=급여업로드양식!$A$1,MONTH(AC94)&gt;MONTH(O94))),FALSE)</f>
        <v>0</v>
      </c>
      <c r="X94" s="8" t="b">
        <f t="shared" si="41"/>
        <v>0</v>
      </c>
      <c r="Y94" t="b">
        <f t="shared" si="39"/>
        <v>0</v>
      </c>
      <c r="Z94" t="b">
        <f t="shared" si="40"/>
        <v>0</v>
      </c>
      <c r="AA94" t="b">
        <f t="shared" si="36"/>
        <v>0</v>
      </c>
      <c r="AB94" t="b">
        <f t="shared" si="37"/>
        <v>0</v>
      </c>
      <c r="AC94" s="5" t="str">
        <f>급여업로드양식!$A$1&amp;"-"&amp;TEXT(급여업로드양식!$C$1,"00")&amp;"-"&amp;"01"</f>
        <v>2025-09-01</v>
      </c>
      <c r="AD94" s="5">
        <f t="shared" si="33"/>
        <v>45930</v>
      </c>
      <c r="AE94">
        <f t="shared" si="34"/>
        <v>30</v>
      </c>
    </row>
    <row r="95" spans="6:31">
      <c r="F95" s="37">
        <f t="shared" si="35"/>
        <v>0</v>
      </c>
      <c r="G95" s="43">
        <f t="shared" si="38"/>
        <v>0</v>
      </c>
      <c r="P95" s="36"/>
      <c r="T95" t="b">
        <f>IF(ISBLANK(D95),FALSE,OR(YEAR(D95)&lt;급여업로드양식!$A$1,AND(YEAR(D95)=급여업로드양식!$A$1,MONTH(AC95)&gt;=MONTH(D95))))</f>
        <v>0</v>
      </c>
      <c r="U95" t="b">
        <f>AND(YEAR(D95)=급여업로드양식!$A$1,MONTH(D95)=MONTH(AC95),DAY(D95)&gt;1)</f>
        <v>0</v>
      </c>
      <c r="V95" t="b">
        <f>IFERROR(AND(YEAR(O95)=급여업로드양식!$A$1,MONTH(O95)=MONTH(AD95),AD95-O95&gt;0),FALSE)</f>
        <v>0</v>
      </c>
      <c r="W95" s="8" t="b">
        <f>IFERROR(IF(O95&gt;0,AND(YEAR(O95)=급여업로드양식!$A$1,MONTH(AC95)&gt;MONTH(O95))),FALSE)</f>
        <v>0</v>
      </c>
      <c r="X95" s="8" t="b">
        <f t="shared" si="41"/>
        <v>0</v>
      </c>
      <c r="Y95" t="b">
        <f t="shared" si="39"/>
        <v>0</v>
      </c>
      <c r="Z95" t="b">
        <f t="shared" si="40"/>
        <v>0</v>
      </c>
      <c r="AA95" t="b">
        <f t="shared" si="36"/>
        <v>0</v>
      </c>
      <c r="AB95" t="b">
        <f t="shared" si="37"/>
        <v>0</v>
      </c>
      <c r="AC95" s="5" t="str">
        <f>급여업로드양식!$A$1&amp;"-"&amp;TEXT(급여업로드양식!$C$1,"00")&amp;"-"&amp;"01"</f>
        <v>2025-09-01</v>
      </c>
      <c r="AD95" s="5">
        <f t="shared" si="33"/>
        <v>45930</v>
      </c>
      <c r="AE95">
        <f t="shared" si="34"/>
        <v>30</v>
      </c>
    </row>
    <row r="96" spans="6:31">
      <c r="F96" s="37">
        <f t="shared" si="35"/>
        <v>0</v>
      </c>
      <c r="G96" s="43">
        <f t="shared" si="38"/>
        <v>0</v>
      </c>
      <c r="P96" s="36"/>
      <c r="T96" t="b">
        <f>IF(ISBLANK(D96),FALSE,OR(YEAR(D96)&lt;급여업로드양식!$A$1,AND(YEAR(D96)=급여업로드양식!$A$1,MONTH(AC96)&gt;=MONTH(D96))))</f>
        <v>0</v>
      </c>
      <c r="U96" t="b">
        <f>AND(YEAR(D96)=급여업로드양식!$A$1,MONTH(D96)=MONTH(AC96),DAY(D96)&gt;1)</f>
        <v>0</v>
      </c>
      <c r="V96" t="b">
        <f>IFERROR(AND(YEAR(O96)=급여업로드양식!$A$1,MONTH(O96)=MONTH(AD96),AD96-O96&gt;0),FALSE)</f>
        <v>0</v>
      </c>
      <c r="W96" s="8" t="b">
        <f>IFERROR(IF(O96&gt;0,AND(YEAR(O96)=급여업로드양식!$A$1,MONTH(AC96)&gt;MONTH(O96))),FALSE)</f>
        <v>0</v>
      </c>
      <c r="X96" s="8" t="b">
        <f t="shared" si="41"/>
        <v>0</v>
      </c>
      <c r="Y96" t="b">
        <f t="shared" si="39"/>
        <v>0</v>
      </c>
      <c r="Z96" t="b">
        <f t="shared" si="40"/>
        <v>0</v>
      </c>
      <c r="AA96" t="b">
        <f t="shared" si="36"/>
        <v>0</v>
      </c>
      <c r="AB96" t="b">
        <f t="shared" si="37"/>
        <v>0</v>
      </c>
      <c r="AC96" s="5" t="str">
        <f>급여업로드양식!$A$1&amp;"-"&amp;TEXT(급여업로드양식!$C$1,"00")&amp;"-"&amp;"01"</f>
        <v>2025-09-01</v>
      </c>
      <c r="AD96" s="5">
        <f t="shared" si="33"/>
        <v>45930</v>
      </c>
      <c r="AE96">
        <f t="shared" si="34"/>
        <v>30</v>
      </c>
    </row>
    <row r="97" spans="6:31">
      <c r="F97" s="37">
        <f t="shared" si="35"/>
        <v>0</v>
      </c>
      <c r="G97" s="43">
        <f t="shared" si="38"/>
        <v>0</v>
      </c>
      <c r="P97" s="36"/>
      <c r="T97" t="b">
        <f>IF(ISBLANK(D97),FALSE,OR(YEAR(D97)&lt;급여업로드양식!$A$1,AND(YEAR(D97)=급여업로드양식!$A$1,MONTH(AC97)&gt;=MONTH(D97))))</f>
        <v>0</v>
      </c>
      <c r="U97" t="b">
        <f>AND(YEAR(D97)=급여업로드양식!$A$1,MONTH(D97)=MONTH(AC97),DAY(D97)&gt;1)</f>
        <v>0</v>
      </c>
      <c r="V97" t="b">
        <f>IFERROR(AND(YEAR(O97)=급여업로드양식!$A$1,MONTH(O97)=MONTH(AD97),AD97-O97&gt;0),FALSE)</f>
        <v>0</v>
      </c>
      <c r="W97" s="8" t="b">
        <f>IFERROR(IF(O97&gt;0,AND(YEAR(O97)=급여업로드양식!$A$1,MONTH(AC97)&gt;MONTH(O97))),FALSE)</f>
        <v>0</v>
      </c>
      <c r="X97" s="8" t="b">
        <f t="shared" si="41"/>
        <v>0</v>
      </c>
      <c r="Y97" t="b">
        <f t="shared" si="39"/>
        <v>0</v>
      </c>
      <c r="Z97" t="b">
        <f t="shared" si="40"/>
        <v>0</v>
      </c>
      <c r="AA97" t="b">
        <f t="shared" si="36"/>
        <v>0</v>
      </c>
      <c r="AB97" t="b">
        <f t="shared" si="37"/>
        <v>0</v>
      </c>
      <c r="AC97" s="5" t="str">
        <f>급여업로드양식!$A$1&amp;"-"&amp;TEXT(급여업로드양식!$C$1,"00")&amp;"-"&amp;"01"</f>
        <v>2025-09-01</v>
      </c>
      <c r="AD97" s="5">
        <f t="shared" si="33"/>
        <v>45930</v>
      </c>
      <c r="AE97">
        <f t="shared" si="34"/>
        <v>30</v>
      </c>
    </row>
    <row r="98" spans="6:31">
      <c r="F98" s="37">
        <f t="shared" si="35"/>
        <v>0</v>
      </c>
      <c r="G98" s="43">
        <f t="shared" si="38"/>
        <v>0</v>
      </c>
      <c r="P98" s="36"/>
      <c r="T98" t="b">
        <f>IF(ISBLANK(D98),FALSE,OR(YEAR(D98)&lt;급여업로드양식!$A$1,AND(YEAR(D98)=급여업로드양식!$A$1,MONTH(AC98)&gt;=MONTH(D98))))</f>
        <v>0</v>
      </c>
      <c r="U98" t="b">
        <f>AND(YEAR(D98)=급여업로드양식!$A$1,MONTH(D98)=MONTH(AC98),DAY(D98)&gt;1)</f>
        <v>0</v>
      </c>
      <c r="V98" t="b">
        <f>IFERROR(AND(YEAR(O98)=급여업로드양식!$A$1,MONTH(O98)=MONTH(AD98),AD98-O98&gt;0),FALSE)</f>
        <v>0</v>
      </c>
      <c r="W98" s="8" t="b">
        <f>IFERROR(IF(O98&gt;0,AND(YEAR(O98)=급여업로드양식!$A$1,MONTH(AC98)&gt;MONTH(O98))),FALSE)</f>
        <v>0</v>
      </c>
      <c r="X98" s="8" t="b">
        <f t="shared" si="41"/>
        <v>0</v>
      </c>
      <c r="Y98" t="b">
        <f t="shared" si="39"/>
        <v>0</v>
      </c>
      <c r="Z98" t="b">
        <f t="shared" si="40"/>
        <v>0</v>
      </c>
      <c r="AA98" t="b">
        <f t="shared" si="36"/>
        <v>0</v>
      </c>
      <c r="AB98" t="b">
        <f t="shared" si="37"/>
        <v>0</v>
      </c>
      <c r="AC98" s="5" t="str">
        <f>급여업로드양식!$A$1&amp;"-"&amp;TEXT(급여업로드양식!$C$1,"00")&amp;"-"&amp;"01"</f>
        <v>2025-09-01</v>
      </c>
      <c r="AD98" s="5">
        <f t="shared" si="33"/>
        <v>45930</v>
      </c>
      <c r="AE98">
        <f t="shared" si="34"/>
        <v>30</v>
      </c>
    </row>
    <row r="99" spans="6:31">
      <c r="F99" s="37">
        <f t="shared" si="35"/>
        <v>0</v>
      </c>
      <c r="G99" s="43">
        <f t="shared" si="38"/>
        <v>0</v>
      </c>
      <c r="P99" s="36"/>
      <c r="T99" t="b">
        <f>IF(ISBLANK(D99),FALSE,OR(YEAR(D99)&lt;급여업로드양식!$A$1,AND(YEAR(D99)=급여업로드양식!$A$1,MONTH(AC99)&gt;=MONTH(D99))))</f>
        <v>0</v>
      </c>
      <c r="U99" t="b">
        <f>AND(YEAR(D99)=급여업로드양식!$A$1,MONTH(D99)=MONTH(AC99),DAY(D99)&gt;1)</f>
        <v>0</v>
      </c>
      <c r="V99" t="b">
        <f>IFERROR(AND(YEAR(O99)=급여업로드양식!$A$1,MONTH(O99)=MONTH(AD99),AD99-O99&gt;0),FALSE)</f>
        <v>0</v>
      </c>
      <c r="W99" s="8" t="b">
        <f>IFERROR(IF(O99&gt;0,AND(YEAR(O99)=급여업로드양식!$A$1,MONTH(AC99)&gt;MONTH(O99))),FALSE)</f>
        <v>0</v>
      </c>
      <c r="X99" s="8" t="b">
        <f t="shared" si="41"/>
        <v>0</v>
      </c>
      <c r="Y99" t="b">
        <f t="shared" si="39"/>
        <v>0</v>
      </c>
      <c r="Z99" t="b">
        <f t="shared" si="40"/>
        <v>0</v>
      </c>
      <c r="AA99" t="b">
        <f t="shared" si="36"/>
        <v>0</v>
      </c>
      <c r="AB99" t="b">
        <f t="shared" si="37"/>
        <v>0</v>
      </c>
      <c r="AC99" s="5" t="str">
        <f>급여업로드양식!$A$1&amp;"-"&amp;TEXT(급여업로드양식!$C$1,"00")&amp;"-"&amp;"01"</f>
        <v>2025-09-01</v>
      </c>
      <c r="AD99" s="5">
        <f t="shared" si="33"/>
        <v>45930</v>
      </c>
      <c r="AE99">
        <f t="shared" si="34"/>
        <v>30</v>
      </c>
    </row>
    <row r="100" spans="6:31">
      <c r="F100" s="37">
        <f t="shared" si="35"/>
        <v>0</v>
      </c>
      <c r="G100" s="43">
        <f t="shared" si="38"/>
        <v>0</v>
      </c>
      <c r="P100" s="36"/>
      <c r="T100" t="b">
        <f>IF(ISBLANK(D100),FALSE,OR(YEAR(D100)&lt;급여업로드양식!$A$1,AND(YEAR(D100)=급여업로드양식!$A$1,MONTH(AC100)&gt;=MONTH(D100))))</f>
        <v>0</v>
      </c>
      <c r="U100" t="b">
        <f>AND(YEAR(D100)=급여업로드양식!$A$1,MONTH(D100)=MONTH(AC100),DAY(D100)&gt;1)</f>
        <v>0</v>
      </c>
      <c r="V100" t="b">
        <f>IFERROR(AND(YEAR(O100)=급여업로드양식!$A$1,MONTH(O100)=MONTH(AD100),AD100-O100&gt;0),FALSE)</f>
        <v>0</v>
      </c>
      <c r="W100" s="8" t="b">
        <f>IFERROR(IF(O100&gt;0,AND(YEAR(O100)=급여업로드양식!$A$1,MONTH(AC100)&gt;MONTH(O100))),FALSE)</f>
        <v>0</v>
      </c>
      <c r="X100" s="8" t="b">
        <f t="shared" si="41"/>
        <v>0</v>
      </c>
      <c r="Y100" t="b">
        <f t="shared" si="39"/>
        <v>0</v>
      </c>
      <c r="Z100" t="b">
        <f t="shared" si="40"/>
        <v>0</v>
      </c>
      <c r="AA100" t="b">
        <f t="shared" si="36"/>
        <v>0</v>
      </c>
      <c r="AB100" t="b">
        <f t="shared" si="37"/>
        <v>0</v>
      </c>
      <c r="AC100" s="5" t="str">
        <f>급여업로드양식!$A$1&amp;"-"&amp;TEXT(급여업로드양식!$C$1,"00")&amp;"-"&amp;"01"</f>
        <v>2025-09-01</v>
      </c>
      <c r="AD100" s="5">
        <f t="shared" si="33"/>
        <v>45930</v>
      </c>
      <c r="AE100">
        <f t="shared" si="34"/>
        <v>30</v>
      </c>
    </row>
    <row r="101" spans="6:31">
      <c r="F101" s="37">
        <f t="shared" si="35"/>
        <v>0</v>
      </c>
      <c r="G101" s="43">
        <f t="shared" si="38"/>
        <v>0</v>
      </c>
      <c r="P101" s="36"/>
      <c r="T101" t="b">
        <f>IF(ISBLANK(D101),FALSE,OR(YEAR(D101)&lt;급여업로드양식!$A$1,AND(YEAR(D101)=급여업로드양식!$A$1,MONTH(AC101)&gt;=MONTH(D101))))</f>
        <v>0</v>
      </c>
      <c r="U101" t="b">
        <f>AND(YEAR(D101)=급여업로드양식!$A$1,MONTH(D101)=MONTH(AC101),DAY(D101)&gt;1)</f>
        <v>0</v>
      </c>
      <c r="V101" t="b">
        <f>IFERROR(AND(YEAR(O101)=급여업로드양식!$A$1,MONTH(O101)=MONTH(AD101),AD101-O101&gt;0),FALSE)</f>
        <v>0</v>
      </c>
      <c r="W101" s="8" t="b">
        <f>IFERROR(IF(O101&gt;0,AND(YEAR(O101)=급여업로드양식!$A$1,MONTH(AC101)&gt;MONTH(O101))),FALSE)</f>
        <v>0</v>
      </c>
      <c r="X101" s="8" t="b">
        <f t="shared" si="41"/>
        <v>0</v>
      </c>
      <c r="Y101" t="b">
        <f t="shared" si="39"/>
        <v>0</v>
      </c>
      <c r="Z101" t="b">
        <f t="shared" si="40"/>
        <v>0</v>
      </c>
      <c r="AA101" t="b">
        <f t="shared" si="36"/>
        <v>0</v>
      </c>
      <c r="AB101" t="b">
        <f t="shared" si="37"/>
        <v>0</v>
      </c>
      <c r="AC101" s="5" t="str">
        <f>급여업로드양식!$A$1&amp;"-"&amp;TEXT(급여업로드양식!$C$1,"00")&amp;"-"&amp;"01"</f>
        <v>2025-09-01</v>
      </c>
      <c r="AD101" s="5">
        <f t="shared" si="33"/>
        <v>45930</v>
      </c>
      <c r="AE101">
        <f t="shared" si="34"/>
        <v>30</v>
      </c>
    </row>
    <row r="102" spans="6:31">
      <c r="F102" s="37">
        <f t="shared" si="35"/>
        <v>0</v>
      </c>
      <c r="G102" s="43">
        <f t="shared" si="38"/>
        <v>0</v>
      </c>
      <c r="P102" s="36"/>
      <c r="T102" t="b">
        <f>IF(ISBLANK(D102),FALSE,OR(YEAR(D102)&lt;급여업로드양식!$A$1,AND(YEAR(D102)=급여업로드양식!$A$1,MONTH(AC102)&gt;=MONTH(D102))))</f>
        <v>0</v>
      </c>
      <c r="U102" t="b">
        <f>AND(YEAR(D102)=급여업로드양식!$A$1,MONTH(D102)=MONTH(AC102),DAY(D102)&gt;1)</f>
        <v>0</v>
      </c>
      <c r="V102" t="b">
        <f>IFERROR(AND(YEAR(O102)=급여업로드양식!$A$1,MONTH(O102)=MONTH(AD102),AD102-O102&gt;0),FALSE)</f>
        <v>0</v>
      </c>
      <c r="W102" s="8" t="b">
        <f>IFERROR(IF(O102&gt;0,AND(YEAR(O102)=급여업로드양식!$A$1,MONTH(AC102)&gt;MONTH(O102))),FALSE)</f>
        <v>0</v>
      </c>
      <c r="X102" s="8" t="b">
        <f t="shared" si="41"/>
        <v>0</v>
      </c>
      <c r="Y102" t="b">
        <f t="shared" si="39"/>
        <v>0</v>
      </c>
      <c r="Z102" t="b">
        <f t="shared" si="40"/>
        <v>0</v>
      </c>
      <c r="AA102" t="b">
        <f t="shared" si="36"/>
        <v>0</v>
      </c>
      <c r="AB102" t="b">
        <f t="shared" si="37"/>
        <v>0</v>
      </c>
      <c r="AC102" s="5" t="str">
        <f>급여업로드양식!$A$1&amp;"-"&amp;TEXT(급여업로드양식!$C$1,"00")&amp;"-"&amp;"01"</f>
        <v>2025-09-01</v>
      </c>
      <c r="AD102" s="5">
        <f t="shared" si="33"/>
        <v>45930</v>
      </c>
      <c r="AE102">
        <f t="shared" si="34"/>
        <v>30</v>
      </c>
    </row>
    <row r="103" spans="6:31">
      <c r="F103" s="37">
        <f t="shared" si="35"/>
        <v>0</v>
      </c>
      <c r="G103" s="43">
        <f t="shared" si="38"/>
        <v>0</v>
      </c>
      <c r="P103" s="36"/>
      <c r="T103" t="b">
        <f>IF(ISBLANK(D103),FALSE,OR(YEAR(D103)&lt;급여업로드양식!$A$1,AND(YEAR(D103)=급여업로드양식!$A$1,MONTH(AC103)&gt;=MONTH(D103))))</f>
        <v>0</v>
      </c>
      <c r="U103" t="b">
        <f>AND(YEAR(D103)=급여업로드양식!$A$1,MONTH(D103)=MONTH(AC103),DAY(D103)&gt;1)</f>
        <v>0</v>
      </c>
      <c r="V103" t="b">
        <f>IFERROR(AND(YEAR(O103)=급여업로드양식!$A$1,MONTH(O103)=MONTH(AD103),AD103-O103&gt;0),FALSE)</f>
        <v>0</v>
      </c>
      <c r="W103" s="8" t="b">
        <f>IFERROR(IF(O103&gt;0,AND(YEAR(O103)=급여업로드양식!$A$1,MONTH(AC103)&gt;MONTH(O103))),FALSE)</f>
        <v>0</v>
      </c>
      <c r="X103" s="8" t="b">
        <f t="shared" si="41"/>
        <v>0</v>
      </c>
      <c r="Y103" t="b">
        <f t="shared" si="39"/>
        <v>0</v>
      </c>
      <c r="Z103" t="b">
        <f t="shared" si="40"/>
        <v>0</v>
      </c>
      <c r="AA103" t="b">
        <f t="shared" si="36"/>
        <v>0</v>
      </c>
      <c r="AB103" t="b">
        <f t="shared" si="37"/>
        <v>0</v>
      </c>
      <c r="AC103" s="5" t="str">
        <f>급여업로드양식!$A$1&amp;"-"&amp;TEXT(급여업로드양식!$C$1,"00")&amp;"-"&amp;"01"</f>
        <v>2025-09-01</v>
      </c>
      <c r="AD103" s="5">
        <f t="shared" si="33"/>
        <v>45930</v>
      </c>
      <c r="AE103">
        <f t="shared" si="34"/>
        <v>30</v>
      </c>
    </row>
    <row r="104" spans="6:31">
      <c r="F104" s="37">
        <f t="shared" si="35"/>
        <v>0</v>
      </c>
      <c r="G104" s="43">
        <f t="shared" si="38"/>
        <v>0</v>
      </c>
      <c r="P104" s="36"/>
      <c r="T104" t="b">
        <f>IF(ISBLANK(D104),FALSE,OR(YEAR(D104)&lt;급여업로드양식!$A$1,AND(YEAR(D104)=급여업로드양식!$A$1,MONTH(AC104)&gt;=MONTH(D104))))</f>
        <v>0</v>
      </c>
      <c r="U104" t="b">
        <f>AND(YEAR(D104)=급여업로드양식!$A$1,MONTH(D104)=MONTH(AC104),DAY(D104)&gt;1)</f>
        <v>0</v>
      </c>
      <c r="V104" t="b">
        <f>IFERROR(AND(YEAR(O104)=급여업로드양식!$A$1,MONTH(O104)=MONTH(AD104),AD104-O104&gt;0),FALSE)</f>
        <v>0</v>
      </c>
      <c r="W104" s="8" t="b">
        <f>IFERROR(IF(O104&gt;0,AND(YEAR(O104)=급여업로드양식!$A$1,MONTH(AC104)&gt;MONTH(O104))),FALSE)</f>
        <v>0</v>
      </c>
      <c r="X104" s="8" t="b">
        <f t="shared" si="41"/>
        <v>0</v>
      </c>
      <c r="Y104" t="b">
        <f t="shared" si="39"/>
        <v>0</v>
      </c>
      <c r="Z104" t="b">
        <f t="shared" si="40"/>
        <v>0</v>
      </c>
      <c r="AA104" t="b">
        <f t="shared" si="36"/>
        <v>0</v>
      </c>
      <c r="AB104" t="b">
        <f t="shared" si="37"/>
        <v>0</v>
      </c>
      <c r="AC104" s="5" t="str">
        <f>급여업로드양식!$A$1&amp;"-"&amp;TEXT(급여업로드양식!$C$1,"00")&amp;"-"&amp;"01"</f>
        <v>2025-09-01</v>
      </c>
      <c r="AD104" s="5">
        <f t="shared" si="33"/>
        <v>45930</v>
      </c>
      <c r="AE104">
        <f t="shared" si="34"/>
        <v>30</v>
      </c>
    </row>
    <row r="105" spans="6:31">
      <c r="F105" s="37">
        <f t="shared" si="35"/>
        <v>0</v>
      </c>
      <c r="G105" s="43">
        <f t="shared" si="38"/>
        <v>0</v>
      </c>
      <c r="P105" s="36"/>
      <c r="T105" t="b">
        <f>IF(ISBLANK(D105),FALSE,OR(YEAR(D105)&lt;급여업로드양식!$A$1,AND(YEAR(D105)=급여업로드양식!$A$1,MONTH(AC105)&gt;=MONTH(D105))))</f>
        <v>0</v>
      </c>
      <c r="U105" t="b">
        <f>AND(YEAR(D105)=급여업로드양식!$A$1,MONTH(D105)=MONTH(AC105),DAY(D105)&gt;1)</f>
        <v>0</v>
      </c>
      <c r="V105" t="b">
        <f>IFERROR(AND(YEAR(O105)=급여업로드양식!$A$1,MONTH(O105)=MONTH(AD105),AD105-O105&gt;0),FALSE)</f>
        <v>0</v>
      </c>
      <c r="W105" s="8" t="b">
        <f>IFERROR(IF(O105&gt;0,AND(YEAR(O105)=급여업로드양식!$A$1,MONTH(AC105)&gt;MONTH(O105))),FALSE)</f>
        <v>0</v>
      </c>
      <c r="X105" s="8" t="b">
        <f t="shared" si="41"/>
        <v>0</v>
      </c>
      <c r="Y105" t="b">
        <f t="shared" si="39"/>
        <v>0</v>
      </c>
      <c r="Z105" t="b">
        <f t="shared" si="40"/>
        <v>0</v>
      </c>
      <c r="AA105" t="b">
        <f t="shared" si="36"/>
        <v>0</v>
      </c>
      <c r="AB105" t="b">
        <f t="shared" si="37"/>
        <v>0</v>
      </c>
      <c r="AC105" s="5" t="str">
        <f>급여업로드양식!$A$1&amp;"-"&amp;TEXT(급여업로드양식!$C$1,"00")&amp;"-"&amp;"01"</f>
        <v>2025-09-01</v>
      </c>
      <c r="AD105" s="5">
        <f t="shared" si="33"/>
        <v>45930</v>
      </c>
      <c r="AE105">
        <f t="shared" si="34"/>
        <v>30</v>
      </c>
    </row>
    <row r="106" spans="6:31">
      <c r="F106" s="37">
        <f t="shared" si="35"/>
        <v>0</v>
      </c>
      <c r="G106" s="43">
        <f t="shared" si="38"/>
        <v>0</v>
      </c>
      <c r="P106" s="36"/>
      <c r="T106" t="b">
        <f>IF(ISBLANK(D106),FALSE,OR(YEAR(D106)&lt;급여업로드양식!$A$1,AND(YEAR(D106)=급여업로드양식!$A$1,MONTH(AC106)&gt;=MONTH(D106))))</f>
        <v>0</v>
      </c>
      <c r="U106" t="b">
        <f>AND(YEAR(D106)=급여업로드양식!$A$1,MONTH(D106)=MONTH(AC106),DAY(D106)&gt;1)</f>
        <v>0</v>
      </c>
      <c r="V106" t="b">
        <f>IFERROR(AND(YEAR(O106)=급여업로드양식!$A$1,MONTH(O106)=MONTH(AD106),AD106-O106&gt;0),FALSE)</f>
        <v>0</v>
      </c>
      <c r="W106" s="8" t="b">
        <f>IFERROR(IF(O106&gt;0,AND(YEAR(O106)=급여업로드양식!$A$1,MONTH(AC106)&gt;MONTH(O106))),FALSE)</f>
        <v>0</v>
      </c>
      <c r="X106" s="8" t="b">
        <f t="shared" si="41"/>
        <v>0</v>
      </c>
      <c r="Y106" t="b">
        <f t="shared" si="39"/>
        <v>0</v>
      </c>
      <c r="Z106" t="b">
        <f t="shared" si="40"/>
        <v>0</v>
      </c>
      <c r="AA106" t="b">
        <f t="shared" si="36"/>
        <v>0</v>
      </c>
      <c r="AB106" t="b">
        <f t="shared" si="37"/>
        <v>0</v>
      </c>
      <c r="AC106" s="5" t="str">
        <f>급여업로드양식!$A$1&amp;"-"&amp;TEXT(급여업로드양식!$C$1,"00")&amp;"-"&amp;"01"</f>
        <v>2025-09-01</v>
      </c>
      <c r="AD106" s="5">
        <f t="shared" si="33"/>
        <v>45930</v>
      </c>
      <c r="AE106">
        <f t="shared" si="34"/>
        <v>30</v>
      </c>
    </row>
    <row r="107" spans="6:31">
      <c r="F107" s="37">
        <f t="shared" si="35"/>
        <v>0</v>
      </c>
      <c r="G107" s="43">
        <f t="shared" si="38"/>
        <v>0</v>
      </c>
      <c r="P107" s="36"/>
      <c r="T107" t="b">
        <f>IF(ISBLANK(D107),FALSE,OR(YEAR(D107)&lt;급여업로드양식!$A$1,AND(YEAR(D107)=급여업로드양식!$A$1,MONTH(AC107)&gt;=MONTH(D107))))</f>
        <v>0</v>
      </c>
      <c r="U107" t="b">
        <f>AND(YEAR(D107)=급여업로드양식!$A$1,MONTH(D107)=MONTH(AC107),DAY(D107)&gt;1)</f>
        <v>0</v>
      </c>
      <c r="V107" t="b">
        <f>IFERROR(AND(YEAR(O107)=급여업로드양식!$A$1,MONTH(O107)=MONTH(AD107),AD107-O107&gt;0),FALSE)</f>
        <v>0</v>
      </c>
      <c r="W107" s="8" t="b">
        <f>IFERROR(IF(O107&gt;0,AND(YEAR(O107)=급여업로드양식!$A$1,MONTH(AC107)&gt;MONTH(O107))),FALSE)</f>
        <v>0</v>
      </c>
      <c r="X107" s="8" t="b">
        <f t="shared" si="41"/>
        <v>0</v>
      </c>
      <c r="Y107" t="b">
        <f t="shared" si="39"/>
        <v>0</v>
      </c>
      <c r="Z107" t="b">
        <f t="shared" si="40"/>
        <v>0</v>
      </c>
      <c r="AA107" t="b">
        <f t="shared" si="36"/>
        <v>0</v>
      </c>
      <c r="AB107" t="b">
        <f t="shared" si="37"/>
        <v>0</v>
      </c>
      <c r="AC107" s="5" t="str">
        <f>급여업로드양식!$A$1&amp;"-"&amp;TEXT(급여업로드양식!$C$1,"00")&amp;"-"&amp;"01"</f>
        <v>2025-09-01</v>
      </c>
      <c r="AD107" s="5">
        <f t="shared" si="33"/>
        <v>45930</v>
      </c>
      <c r="AE107">
        <f t="shared" si="34"/>
        <v>30</v>
      </c>
    </row>
    <row r="108" spans="6:31">
      <c r="F108" s="37">
        <f t="shared" si="35"/>
        <v>0</v>
      </c>
      <c r="G108" s="43">
        <f t="shared" si="38"/>
        <v>0</v>
      </c>
      <c r="P108" s="36"/>
      <c r="T108" t="b">
        <f>IF(ISBLANK(D108),FALSE,OR(YEAR(D108)&lt;급여업로드양식!$A$1,AND(YEAR(D108)=급여업로드양식!$A$1,MONTH(AC108)&gt;=MONTH(D108))))</f>
        <v>0</v>
      </c>
      <c r="U108" t="b">
        <f>AND(YEAR(D108)=급여업로드양식!$A$1,MONTH(D108)=MONTH(AC108),DAY(D108)&gt;1)</f>
        <v>0</v>
      </c>
      <c r="V108" t="b">
        <f>IFERROR(AND(YEAR(O108)=급여업로드양식!$A$1,MONTH(O108)=MONTH(AD108),AD108-O108&gt;0),FALSE)</f>
        <v>0</v>
      </c>
      <c r="W108" s="8" t="b">
        <f>IFERROR(IF(O108&gt;0,AND(YEAR(O108)=급여업로드양식!$A$1,MONTH(AC108)&gt;MONTH(O108))),FALSE)</f>
        <v>0</v>
      </c>
      <c r="X108" s="8" t="b">
        <f t="shared" si="41"/>
        <v>0</v>
      </c>
      <c r="Y108" t="b">
        <f t="shared" si="39"/>
        <v>0</v>
      </c>
      <c r="Z108" t="b">
        <f t="shared" si="40"/>
        <v>0</v>
      </c>
      <c r="AA108" t="b">
        <f t="shared" si="36"/>
        <v>0</v>
      </c>
      <c r="AB108" t="b">
        <f t="shared" si="37"/>
        <v>0</v>
      </c>
      <c r="AC108" s="5" t="str">
        <f>급여업로드양식!$A$1&amp;"-"&amp;TEXT(급여업로드양식!$C$1,"00")&amp;"-"&amp;"01"</f>
        <v>2025-09-01</v>
      </c>
      <c r="AD108" s="5">
        <f t="shared" si="33"/>
        <v>45930</v>
      </c>
      <c r="AE108">
        <f t="shared" si="34"/>
        <v>30</v>
      </c>
    </row>
    <row r="109" spans="6:31">
      <c r="F109" s="37">
        <f t="shared" si="35"/>
        <v>0</v>
      </c>
      <c r="G109" s="43">
        <f t="shared" si="38"/>
        <v>0</v>
      </c>
      <c r="P109" s="36"/>
      <c r="T109" t="b">
        <f>IF(ISBLANK(D109),FALSE,OR(YEAR(D109)&lt;급여업로드양식!$A$1,AND(YEAR(D109)=급여업로드양식!$A$1,MONTH(AC109)&gt;=MONTH(D109))))</f>
        <v>0</v>
      </c>
      <c r="U109" t="b">
        <f>AND(YEAR(D109)=급여업로드양식!$A$1,MONTH(D109)=MONTH(AC109),DAY(D109)&gt;1)</f>
        <v>0</v>
      </c>
      <c r="V109" t="b">
        <f>IFERROR(AND(YEAR(O109)=급여업로드양식!$A$1,MONTH(O109)=MONTH(AD109),AD109-O109&gt;0),FALSE)</f>
        <v>0</v>
      </c>
      <c r="W109" s="8" t="b">
        <f>IFERROR(IF(O109&gt;0,AND(YEAR(O109)=급여업로드양식!$A$1,MONTH(AC109)&gt;MONTH(O109))),FALSE)</f>
        <v>0</v>
      </c>
      <c r="X109" s="8" t="b">
        <f t="shared" si="41"/>
        <v>0</v>
      </c>
      <c r="Y109" t="b">
        <f t="shared" si="39"/>
        <v>0</v>
      </c>
      <c r="Z109" t="b">
        <f t="shared" si="40"/>
        <v>0</v>
      </c>
      <c r="AA109" t="b">
        <f t="shared" si="36"/>
        <v>0</v>
      </c>
      <c r="AB109" t="b">
        <f t="shared" si="37"/>
        <v>0</v>
      </c>
      <c r="AC109" s="5" t="str">
        <f>급여업로드양식!$A$1&amp;"-"&amp;TEXT(급여업로드양식!$C$1,"00")&amp;"-"&amp;"01"</f>
        <v>2025-09-01</v>
      </c>
      <c r="AD109" s="5">
        <f t="shared" si="33"/>
        <v>45930</v>
      </c>
      <c r="AE109">
        <f t="shared" si="34"/>
        <v>30</v>
      </c>
    </row>
    <row r="110" spans="6:31">
      <c r="F110" s="37">
        <f t="shared" si="35"/>
        <v>0</v>
      </c>
      <c r="G110" s="43">
        <f t="shared" si="38"/>
        <v>0</v>
      </c>
      <c r="P110" s="36"/>
      <c r="T110" t="b">
        <f>IF(ISBLANK(D110),FALSE,OR(YEAR(D110)&lt;급여업로드양식!$A$1,AND(YEAR(D110)=급여업로드양식!$A$1,MONTH(AC110)&gt;=MONTH(D110))))</f>
        <v>0</v>
      </c>
      <c r="U110" t="b">
        <f>AND(YEAR(D110)=급여업로드양식!$A$1,MONTH(D110)=MONTH(AC110),DAY(D110)&gt;1)</f>
        <v>0</v>
      </c>
      <c r="V110" t="b">
        <f>IFERROR(AND(YEAR(O110)=급여업로드양식!$A$1,MONTH(O110)=MONTH(AD110),AD110-O110&gt;0),FALSE)</f>
        <v>0</v>
      </c>
      <c r="W110" s="8" t="b">
        <f>IFERROR(IF(O110&gt;0,AND(YEAR(O110)=급여업로드양식!$A$1,MONTH(AC110)&gt;MONTH(O110))),FALSE)</f>
        <v>0</v>
      </c>
      <c r="X110" s="8" t="b">
        <f t="shared" si="41"/>
        <v>0</v>
      </c>
      <c r="Y110" t="b">
        <f t="shared" si="39"/>
        <v>0</v>
      </c>
      <c r="Z110" t="b">
        <f t="shared" si="40"/>
        <v>0</v>
      </c>
      <c r="AA110" t="b">
        <f t="shared" si="36"/>
        <v>0</v>
      </c>
      <c r="AB110" t="b">
        <f t="shared" si="37"/>
        <v>0</v>
      </c>
      <c r="AC110" s="5" t="str">
        <f>급여업로드양식!$A$1&amp;"-"&amp;TEXT(급여업로드양식!$C$1,"00")&amp;"-"&amp;"01"</f>
        <v>2025-09-01</v>
      </c>
      <c r="AD110" s="5">
        <f t="shared" si="33"/>
        <v>45930</v>
      </c>
      <c r="AE110">
        <f t="shared" si="34"/>
        <v>30</v>
      </c>
    </row>
    <row r="111" spans="6:31">
      <c r="F111" s="37">
        <f t="shared" si="35"/>
        <v>0</v>
      </c>
      <c r="G111" s="43">
        <f t="shared" si="38"/>
        <v>0</v>
      </c>
      <c r="P111" s="36"/>
      <c r="T111" t="b">
        <f>IF(ISBLANK(D111),FALSE,OR(YEAR(D111)&lt;급여업로드양식!$A$1,AND(YEAR(D111)=급여업로드양식!$A$1,MONTH(AC111)&gt;=MONTH(D111))))</f>
        <v>0</v>
      </c>
      <c r="U111" t="b">
        <f>AND(YEAR(D111)=급여업로드양식!$A$1,MONTH(D111)=MONTH(AC111),DAY(D111)&gt;1)</f>
        <v>0</v>
      </c>
      <c r="V111" t="b">
        <f>IFERROR(AND(YEAR(O111)=급여업로드양식!$A$1,MONTH(O111)=MONTH(AD111),AD111-O111&gt;0),FALSE)</f>
        <v>0</v>
      </c>
      <c r="W111" s="8" t="b">
        <f>IFERROR(IF(O111&gt;0,AND(YEAR(O111)=급여업로드양식!$A$1,MONTH(AC111)&gt;MONTH(O111))),FALSE)</f>
        <v>0</v>
      </c>
      <c r="X111" s="8" t="b">
        <f t="shared" si="41"/>
        <v>0</v>
      </c>
      <c r="Y111" t="b">
        <f t="shared" si="39"/>
        <v>0</v>
      </c>
      <c r="Z111" t="b">
        <f t="shared" si="40"/>
        <v>0</v>
      </c>
      <c r="AA111" t="b">
        <f t="shared" si="36"/>
        <v>0</v>
      </c>
      <c r="AB111" t="b">
        <f t="shared" si="37"/>
        <v>0</v>
      </c>
      <c r="AC111" s="5" t="str">
        <f>급여업로드양식!$A$1&amp;"-"&amp;TEXT(급여업로드양식!$C$1,"00")&amp;"-"&amp;"01"</f>
        <v>2025-09-01</v>
      </c>
      <c r="AD111" s="5">
        <f t="shared" si="33"/>
        <v>45930</v>
      </c>
      <c r="AE111">
        <f t="shared" si="34"/>
        <v>30</v>
      </c>
    </row>
    <row r="112" spans="6:31">
      <c r="F112" s="37">
        <f t="shared" si="35"/>
        <v>0</v>
      </c>
      <c r="G112" s="43">
        <f t="shared" si="38"/>
        <v>0</v>
      </c>
      <c r="P112" s="36"/>
      <c r="T112" t="b">
        <f>IF(ISBLANK(D112),FALSE,OR(YEAR(D112)&lt;급여업로드양식!$A$1,AND(YEAR(D112)=급여업로드양식!$A$1,MONTH(AC112)&gt;=MONTH(D112))))</f>
        <v>0</v>
      </c>
      <c r="U112" t="b">
        <f>AND(YEAR(D112)=급여업로드양식!$A$1,MONTH(D112)=MONTH(AC112),DAY(D112)&gt;1)</f>
        <v>0</v>
      </c>
      <c r="V112" t="b">
        <f>IFERROR(AND(YEAR(O112)=급여업로드양식!$A$1,MONTH(O112)=MONTH(AD112),AD112-O112&gt;0),FALSE)</f>
        <v>0</v>
      </c>
      <c r="W112" s="8" t="b">
        <f>IFERROR(IF(O112&gt;0,AND(YEAR(O112)=급여업로드양식!$A$1,MONTH(AC112)&gt;MONTH(O112))),FALSE)</f>
        <v>0</v>
      </c>
      <c r="X112" s="8" t="b">
        <f t="shared" si="41"/>
        <v>0</v>
      </c>
      <c r="Y112" t="b">
        <f t="shared" si="39"/>
        <v>0</v>
      </c>
      <c r="Z112" t="b">
        <f t="shared" si="40"/>
        <v>0</v>
      </c>
      <c r="AA112" t="b">
        <f t="shared" si="36"/>
        <v>0</v>
      </c>
      <c r="AB112" t="b">
        <f t="shared" si="37"/>
        <v>0</v>
      </c>
      <c r="AC112" s="5" t="str">
        <f>급여업로드양식!$A$1&amp;"-"&amp;TEXT(급여업로드양식!$C$1,"00")&amp;"-"&amp;"01"</f>
        <v>2025-09-01</v>
      </c>
      <c r="AD112" s="5">
        <f t="shared" si="33"/>
        <v>45930</v>
      </c>
      <c r="AE112">
        <f t="shared" si="34"/>
        <v>30</v>
      </c>
    </row>
    <row r="113" spans="6:31">
      <c r="F113" s="37">
        <f t="shared" si="35"/>
        <v>0</v>
      </c>
      <c r="G113" s="43">
        <f t="shared" si="38"/>
        <v>0</v>
      </c>
      <c r="P113" s="36"/>
      <c r="T113" t="b">
        <f>IF(ISBLANK(D113),FALSE,OR(YEAR(D113)&lt;급여업로드양식!$A$1,AND(YEAR(D113)=급여업로드양식!$A$1,MONTH(AC113)&gt;=MONTH(D113))))</f>
        <v>0</v>
      </c>
      <c r="U113" t="b">
        <f>AND(YEAR(D113)=급여업로드양식!$A$1,MONTH(D113)=MONTH(AC113),DAY(D113)&gt;1)</f>
        <v>0</v>
      </c>
      <c r="V113" t="b">
        <f>IFERROR(AND(YEAR(O113)=급여업로드양식!$A$1,MONTH(O113)=MONTH(AD113),AD113-O113&gt;0),FALSE)</f>
        <v>0</v>
      </c>
      <c r="W113" s="8" t="b">
        <f>IFERROR(IF(O113&gt;0,AND(YEAR(O113)=급여업로드양식!$A$1,MONTH(AC113)&gt;MONTH(O113))),FALSE)</f>
        <v>0</v>
      </c>
      <c r="X113" s="8" t="b">
        <f t="shared" si="41"/>
        <v>0</v>
      </c>
      <c r="Y113" t="b">
        <f t="shared" si="39"/>
        <v>0</v>
      </c>
      <c r="Z113" t="b">
        <f t="shared" si="40"/>
        <v>0</v>
      </c>
      <c r="AA113" t="b">
        <f t="shared" si="36"/>
        <v>0</v>
      </c>
      <c r="AB113" t="b">
        <f t="shared" si="37"/>
        <v>0</v>
      </c>
      <c r="AC113" s="5" t="str">
        <f>급여업로드양식!$A$1&amp;"-"&amp;TEXT(급여업로드양식!$C$1,"00")&amp;"-"&amp;"01"</f>
        <v>2025-09-01</v>
      </c>
      <c r="AD113" s="5">
        <f t="shared" si="33"/>
        <v>45930</v>
      </c>
      <c r="AE113">
        <f t="shared" si="34"/>
        <v>30</v>
      </c>
    </row>
    <row r="114" spans="6:31">
      <c r="F114" s="37">
        <f t="shared" si="35"/>
        <v>0</v>
      </c>
      <c r="G114" s="43">
        <f t="shared" si="38"/>
        <v>0</v>
      </c>
      <c r="P114" s="36"/>
      <c r="T114" t="b">
        <f>IF(ISBLANK(D114),FALSE,OR(YEAR(D114)&lt;급여업로드양식!$A$1,AND(YEAR(D114)=급여업로드양식!$A$1,MONTH(AC114)&gt;=MONTH(D114))))</f>
        <v>0</v>
      </c>
      <c r="U114" t="b">
        <f>AND(YEAR(D114)=급여업로드양식!$A$1,MONTH(D114)=MONTH(AC114),DAY(D114)&gt;1)</f>
        <v>0</v>
      </c>
      <c r="V114" t="b">
        <f>IFERROR(AND(YEAR(O114)=급여업로드양식!$A$1,MONTH(O114)=MONTH(AD114),AD114-O114&gt;0),FALSE)</f>
        <v>0</v>
      </c>
      <c r="W114" s="8" t="b">
        <f>IFERROR(IF(O114&gt;0,AND(YEAR(O114)=급여업로드양식!$A$1,MONTH(AC114)&gt;MONTH(O114))),FALSE)</f>
        <v>0</v>
      </c>
      <c r="X114" s="8" t="b">
        <f t="shared" si="41"/>
        <v>0</v>
      </c>
      <c r="Y114" t="b">
        <f t="shared" si="39"/>
        <v>0</v>
      </c>
      <c r="Z114" t="b">
        <f t="shared" si="40"/>
        <v>0</v>
      </c>
      <c r="AA114" t="b">
        <f t="shared" si="36"/>
        <v>0</v>
      </c>
      <c r="AB114" t="b">
        <f t="shared" si="37"/>
        <v>0</v>
      </c>
      <c r="AC114" s="5" t="str">
        <f>급여업로드양식!$A$1&amp;"-"&amp;TEXT(급여업로드양식!$C$1,"00")&amp;"-"&amp;"01"</f>
        <v>2025-09-01</v>
      </c>
      <c r="AD114" s="5">
        <f t="shared" si="33"/>
        <v>45930</v>
      </c>
      <c r="AE114">
        <f t="shared" si="34"/>
        <v>30</v>
      </c>
    </row>
    <row r="115" spans="6:31">
      <c r="F115" s="37">
        <f t="shared" si="35"/>
        <v>0</v>
      </c>
      <c r="G115" s="43">
        <f t="shared" si="38"/>
        <v>0</v>
      </c>
      <c r="P115" s="36"/>
      <c r="T115" t="b">
        <f>IF(ISBLANK(D115),FALSE,OR(YEAR(D115)&lt;급여업로드양식!$A$1,AND(YEAR(D115)=급여업로드양식!$A$1,MONTH(AC115)&gt;=MONTH(D115))))</f>
        <v>0</v>
      </c>
      <c r="U115" t="b">
        <f>AND(YEAR(D115)=급여업로드양식!$A$1,MONTH(D115)=MONTH(AC115),DAY(D115)&gt;1)</f>
        <v>0</v>
      </c>
      <c r="V115" t="b">
        <f>IFERROR(AND(YEAR(O115)=급여업로드양식!$A$1,MONTH(O115)=MONTH(AD115),AD115-O115&gt;0),FALSE)</f>
        <v>0</v>
      </c>
      <c r="W115" s="8" t="b">
        <f>IFERROR(IF(O115&gt;0,AND(YEAR(O115)=급여업로드양식!$A$1,MONTH(AC115)&gt;MONTH(O115))),FALSE)</f>
        <v>0</v>
      </c>
      <c r="X115" s="8" t="b">
        <f t="shared" si="41"/>
        <v>0</v>
      </c>
      <c r="Y115" t="b">
        <f t="shared" si="39"/>
        <v>0</v>
      </c>
      <c r="Z115" t="b">
        <f t="shared" si="40"/>
        <v>0</v>
      </c>
      <c r="AA115" t="b">
        <f t="shared" si="36"/>
        <v>0</v>
      </c>
      <c r="AB115" t="b">
        <f t="shared" si="37"/>
        <v>0</v>
      </c>
      <c r="AC115" s="5" t="str">
        <f>급여업로드양식!$A$1&amp;"-"&amp;TEXT(급여업로드양식!$C$1,"00")&amp;"-"&amp;"01"</f>
        <v>2025-09-01</v>
      </c>
      <c r="AD115" s="5">
        <f t="shared" si="33"/>
        <v>45930</v>
      </c>
      <c r="AE115">
        <f t="shared" si="34"/>
        <v>30</v>
      </c>
    </row>
    <row r="116" spans="6:31">
      <c r="F116" s="37">
        <f t="shared" si="35"/>
        <v>0</v>
      </c>
      <c r="G116" s="43">
        <f t="shared" si="38"/>
        <v>0</v>
      </c>
      <c r="P116" s="36"/>
      <c r="T116" t="b">
        <f>IF(ISBLANK(D116),FALSE,OR(YEAR(D116)&lt;급여업로드양식!$A$1,AND(YEAR(D116)=급여업로드양식!$A$1,MONTH(AC116)&gt;=MONTH(D116))))</f>
        <v>0</v>
      </c>
      <c r="U116" t="b">
        <f>AND(YEAR(D116)=급여업로드양식!$A$1,MONTH(D116)=MONTH(AC116),DAY(D116)&gt;1)</f>
        <v>0</v>
      </c>
      <c r="V116" t="b">
        <f>IFERROR(AND(YEAR(O116)=급여업로드양식!$A$1,MONTH(O116)=MONTH(AD116),AD116-O116&gt;0),FALSE)</f>
        <v>0</v>
      </c>
      <c r="W116" s="8" t="b">
        <f>IFERROR(IF(O116&gt;0,AND(YEAR(O116)=급여업로드양식!$A$1,MONTH(AC116)&gt;MONTH(O116))),FALSE)</f>
        <v>0</v>
      </c>
      <c r="X116" s="8" t="b">
        <f t="shared" si="41"/>
        <v>0</v>
      </c>
      <c r="Y116" t="b">
        <f t="shared" si="39"/>
        <v>0</v>
      </c>
      <c r="Z116" t="b">
        <f t="shared" si="40"/>
        <v>0</v>
      </c>
      <c r="AA116" t="b">
        <f t="shared" si="36"/>
        <v>0</v>
      </c>
      <c r="AB116" t="b">
        <f t="shared" si="37"/>
        <v>0</v>
      </c>
      <c r="AC116" s="5" t="str">
        <f>급여업로드양식!$A$1&amp;"-"&amp;TEXT(급여업로드양식!$C$1,"00")&amp;"-"&amp;"01"</f>
        <v>2025-09-01</v>
      </c>
      <c r="AD116" s="5">
        <f t="shared" si="33"/>
        <v>45930</v>
      </c>
      <c r="AE116">
        <f t="shared" si="34"/>
        <v>30</v>
      </c>
    </row>
    <row r="117" spans="6:31">
      <c r="F117" s="37">
        <f t="shared" si="35"/>
        <v>0</v>
      </c>
      <c r="G117" s="43">
        <f t="shared" si="38"/>
        <v>0</v>
      </c>
      <c r="P117" s="36"/>
      <c r="T117" t="b">
        <f>IF(ISBLANK(D117),FALSE,OR(YEAR(D117)&lt;급여업로드양식!$A$1,AND(YEAR(D117)=급여업로드양식!$A$1,MONTH(AC117)&gt;=MONTH(D117))))</f>
        <v>0</v>
      </c>
      <c r="U117" t="b">
        <f>AND(YEAR(D117)=급여업로드양식!$A$1,MONTH(D117)=MONTH(AC117),DAY(D117)&gt;1)</f>
        <v>0</v>
      </c>
      <c r="V117" t="b">
        <f>IFERROR(AND(YEAR(O117)=급여업로드양식!$A$1,MONTH(O117)=MONTH(AD117),AD117-O117&gt;0),FALSE)</f>
        <v>0</v>
      </c>
      <c r="W117" s="8" t="b">
        <f>IFERROR(IF(O117&gt;0,AND(YEAR(O117)=급여업로드양식!$A$1,MONTH(AC117)&gt;MONTH(O117))),FALSE)</f>
        <v>0</v>
      </c>
      <c r="X117" s="8" t="b">
        <f t="shared" si="41"/>
        <v>0</v>
      </c>
      <c r="Y117" t="b">
        <f t="shared" si="39"/>
        <v>0</v>
      </c>
      <c r="Z117" t="b">
        <f t="shared" si="40"/>
        <v>0</v>
      </c>
      <c r="AA117" t="b">
        <f t="shared" si="36"/>
        <v>0</v>
      </c>
      <c r="AB117" t="b">
        <f t="shared" si="37"/>
        <v>0</v>
      </c>
      <c r="AC117" s="5" t="str">
        <f>급여업로드양식!$A$1&amp;"-"&amp;TEXT(급여업로드양식!$C$1,"00")&amp;"-"&amp;"01"</f>
        <v>2025-09-01</v>
      </c>
      <c r="AD117" s="5">
        <f t="shared" si="33"/>
        <v>45930</v>
      </c>
      <c r="AE117">
        <f t="shared" si="34"/>
        <v>30</v>
      </c>
    </row>
    <row r="118" spans="6:31">
      <c r="F118" s="37">
        <f t="shared" si="35"/>
        <v>0</v>
      </c>
      <c r="G118" s="43">
        <f t="shared" si="38"/>
        <v>0</v>
      </c>
      <c r="P118" s="36"/>
      <c r="T118" t="b">
        <f>IF(ISBLANK(D118),FALSE,OR(YEAR(D118)&lt;급여업로드양식!$A$1,AND(YEAR(D118)=급여업로드양식!$A$1,MONTH(AC118)&gt;=MONTH(D118))))</f>
        <v>0</v>
      </c>
      <c r="U118" t="b">
        <f>AND(YEAR(D118)=급여업로드양식!$A$1,MONTH(D118)=MONTH(AC118),DAY(D118)&gt;1)</f>
        <v>0</v>
      </c>
      <c r="V118" t="b">
        <f>IFERROR(AND(YEAR(O118)=급여업로드양식!$A$1,MONTH(O118)=MONTH(AD118),AD118-O118&gt;0),FALSE)</f>
        <v>0</v>
      </c>
      <c r="W118" s="8" t="b">
        <f>IFERROR(IF(O118&gt;0,AND(YEAR(O118)=급여업로드양식!$A$1,MONTH(AC118)&gt;MONTH(O118))),FALSE)</f>
        <v>0</v>
      </c>
      <c r="X118" s="8" t="b">
        <f t="shared" si="41"/>
        <v>0</v>
      </c>
      <c r="Y118" t="b">
        <f t="shared" si="39"/>
        <v>0</v>
      </c>
      <c r="Z118" t="b">
        <f t="shared" si="40"/>
        <v>0</v>
      </c>
      <c r="AA118" t="b">
        <f t="shared" si="36"/>
        <v>0</v>
      </c>
      <c r="AB118" t="b">
        <f t="shared" si="37"/>
        <v>0</v>
      </c>
      <c r="AC118" s="5" t="str">
        <f>급여업로드양식!$A$1&amp;"-"&amp;TEXT(급여업로드양식!$C$1,"00")&amp;"-"&amp;"01"</f>
        <v>2025-09-01</v>
      </c>
      <c r="AD118" s="5">
        <f t="shared" si="33"/>
        <v>45930</v>
      </c>
      <c r="AE118">
        <f t="shared" si="34"/>
        <v>30</v>
      </c>
    </row>
    <row r="119" spans="6:31">
      <c r="F119" s="37">
        <f t="shared" si="35"/>
        <v>0</v>
      </c>
      <c r="G119" s="43">
        <f t="shared" si="38"/>
        <v>0</v>
      </c>
      <c r="P119" s="36"/>
      <c r="T119" t="b">
        <f>IF(ISBLANK(D119),FALSE,OR(YEAR(D119)&lt;급여업로드양식!$A$1,AND(YEAR(D119)=급여업로드양식!$A$1,MONTH(AC119)&gt;=MONTH(D119))))</f>
        <v>0</v>
      </c>
      <c r="U119" t="b">
        <f>AND(YEAR(D119)=급여업로드양식!$A$1,MONTH(D119)=MONTH(AC119),DAY(D119)&gt;1)</f>
        <v>0</v>
      </c>
      <c r="V119" t="b">
        <f>IFERROR(AND(YEAR(O119)=급여업로드양식!$A$1,MONTH(O119)=MONTH(AD119),AD119-O119&gt;0),FALSE)</f>
        <v>0</v>
      </c>
      <c r="W119" s="8" t="b">
        <f>IFERROR(IF(O119&gt;0,AND(YEAR(O119)=급여업로드양식!$A$1,MONTH(AC119)&gt;MONTH(O119))),FALSE)</f>
        <v>0</v>
      </c>
      <c r="X119" s="8" t="b">
        <f t="shared" si="41"/>
        <v>0</v>
      </c>
      <c r="Y119" t="b">
        <f t="shared" si="39"/>
        <v>0</v>
      </c>
      <c r="Z119" t="b">
        <f t="shared" si="40"/>
        <v>0</v>
      </c>
      <c r="AA119" t="b">
        <f t="shared" si="36"/>
        <v>0</v>
      </c>
      <c r="AB119" t="b">
        <f t="shared" si="37"/>
        <v>0</v>
      </c>
      <c r="AC119" s="5" t="str">
        <f>급여업로드양식!$A$1&amp;"-"&amp;TEXT(급여업로드양식!$C$1,"00")&amp;"-"&amp;"01"</f>
        <v>2025-09-01</v>
      </c>
      <c r="AD119" s="5">
        <f t="shared" si="33"/>
        <v>45930</v>
      </c>
      <c r="AE119">
        <f t="shared" si="34"/>
        <v>30</v>
      </c>
    </row>
    <row r="120" spans="6:31">
      <c r="F120" s="37">
        <f t="shared" si="35"/>
        <v>0</v>
      </c>
      <c r="G120" s="43">
        <f t="shared" si="38"/>
        <v>0</v>
      </c>
      <c r="P120" s="36"/>
      <c r="T120" t="b">
        <f>IF(ISBLANK(D120),FALSE,OR(YEAR(D120)&lt;급여업로드양식!$A$1,AND(YEAR(D120)=급여업로드양식!$A$1,MONTH(AC120)&gt;=MONTH(D120))))</f>
        <v>0</v>
      </c>
      <c r="U120" t="b">
        <f>AND(YEAR(D120)=급여업로드양식!$A$1,MONTH(D120)=MONTH(AC120),DAY(D120)&gt;1)</f>
        <v>0</v>
      </c>
      <c r="V120" t="b">
        <f>IFERROR(AND(YEAR(O120)=급여업로드양식!$A$1,MONTH(O120)=MONTH(AD120),AD120-O120&gt;0),FALSE)</f>
        <v>0</v>
      </c>
      <c r="W120" s="8" t="b">
        <f>IFERROR(IF(O120&gt;0,AND(YEAR(O120)=급여업로드양식!$A$1,MONTH(AC120)&gt;MONTH(O120))),FALSE)</f>
        <v>0</v>
      </c>
      <c r="X120" s="8" t="b">
        <f t="shared" si="41"/>
        <v>0</v>
      </c>
      <c r="Y120" t="b">
        <f t="shared" si="39"/>
        <v>0</v>
      </c>
      <c r="Z120" t="b">
        <f t="shared" si="40"/>
        <v>0</v>
      </c>
      <c r="AA120" t="b">
        <f t="shared" si="36"/>
        <v>0</v>
      </c>
      <c r="AB120" t="b">
        <f t="shared" si="37"/>
        <v>0</v>
      </c>
      <c r="AC120" s="5" t="str">
        <f>급여업로드양식!$A$1&amp;"-"&amp;TEXT(급여업로드양식!$C$1,"00")&amp;"-"&amp;"01"</f>
        <v>2025-09-01</v>
      </c>
      <c r="AD120" s="5">
        <f t="shared" si="33"/>
        <v>45930</v>
      </c>
      <c r="AE120">
        <f t="shared" si="34"/>
        <v>30</v>
      </c>
    </row>
    <row r="121" spans="6:31">
      <c r="F121" s="37">
        <f t="shared" si="35"/>
        <v>0</v>
      </c>
      <c r="G121" s="43">
        <f t="shared" si="38"/>
        <v>0</v>
      </c>
      <c r="P121" s="36"/>
      <c r="T121" t="b">
        <f>IF(ISBLANK(D121),FALSE,OR(YEAR(D121)&lt;급여업로드양식!$A$1,AND(YEAR(D121)=급여업로드양식!$A$1,MONTH(AC121)&gt;=MONTH(D121))))</f>
        <v>0</v>
      </c>
      <c r="U121" t="b">
        <f>AND(YEAR(D121)=급여업로드양식!$A$1,MONTH(D121)=MONTH(AC121),DAY(D121)&gt;1)</f>
        <v>0</v>
      </c>
      <c r="V121" t="b">
        <f>IFERROR(AND(YEAR(O121)=급여업로드양식!$A$1,MONTH(O121)=MONTH(AD121),AD121-O121&gt;0),FALSE)</f>
        <v>0</v>
      </c>
      <c r="W121" s="8" t="b">
        <f>IFERROR(IF(O121&gt;0,AND(YEAR(O121)=급여업로드양식!$A$1,MONTH(AC121)&gt;MONTH(O121))),FALSE)</f>
        <v>0</v>
      </c>
      <c r="X121" s="8" t="b">
        <f t="shared" si="41"/>
        <v>0</v>
      </c>
      <c r="Y121" t="b">
        <f t="shared" si="39"/>
        <v>0</v>
      </c>
      <c r="Z121" t="b">
        <f t="shared" si="40"/>
        <v>0</v>
      </c>
      <c r="AA121" t="b">
        <f t="shared" si="36"/>
        <v>0</v>
      </c>
      <c r="AB121" t="b">
        <f t="shared" si="37"/>
        <v>0</v>
      </c>
      <c r="AC121" s="5" t="str">
        <f>급여업로드양식!$A$1&amp;"-"&amp;TEXT(급여업로드양식!$C$1,"00")&amp;"-"&amp;"01"</f>
        <v>2025-09-01</v>
      </c>
      <c r="AD121" s="5">
        <f t="shared" si="33"/>
        <v>45930</v>
      </c>
      <c r="AE121">
        <f t="shared" si="34"/>
        <v>30</v>
      </c>
    </row>
    <row r="122" spans="6:31">
      <c r="F122" s="37">
        <f t="shared" si="35"/>
        <v>0</v>
      </c>
      <c r="G122" s="43">
        <f t="shared" si="38"/>
        <v>0</v>
      </c>
      <c r="P122" s="36"/>
      <c r="T122" t="b">
        <f>IF(ISBLANK(D122),FALSE,OR(YEAR(D122)&lt;급여업로드양식!$A$1,AND(YEAR(D122)=급여업로드양식!$A$1,MONTH(AC122)&gt;=MONTH(D122))))</f>
        <v>0</v>
      </c>
      <c r="U122" t="b">
        <f>AND(YEAR(D122)=급여업로드양식!$A$1,MONTH(D122)=MONTH(AC122),DAY(D122)&gt;1)</f>
        <v>0</v>
      </c>
      <c r="V122" t="b">
        <f>IFERROR(AND(YEAR(O122)=급여업로드양식!$A$1,MONTH(O122)=MONTH(AD122),AD122-O122&gt;0),FALSE)</f>
        <v>0</v>
      </c>
      <c r="W122" s="8" t="b">
        <f>IFERROR(IF(O122&gt;0,AND(YEAR(O122)=급여업로드양식!$A$1,MONTH(AC122)&gt;MONTH(O122))),FALSE)</f>
        <v>0</v>
      </c>
      <c r="X122" s="8" t="b">
        <f t="shared" si="41"/>
        <v>0</v>
      </c>
      <c r="Y122" t="b">
        <f t="shared" si="39"/>
        <v>0</v>
      </c>
      <c r="Z122" t="b">
        <f t="shared" si="40"/>
        <v>0</v>
      </c>
      <c r="AA122" t="b">
        <f t="shared" si="36"/>
        <v>0</v>
      </c>
      <c r="AB122" t="b">
        <f t="shared" si="37"/>
        <v>0</v>
      </c>
      <c r="AC122" s="5" t="str">
        <f>급여업로드양식!$A$1&amp;"-"&amp;TEXT(급여업로드양식!$C$1,"00")&amp;"-"&amp;"01"</f>
        <v>2025-09-01</v>
      </c>
      <c r="AD122" s="5">
        <f t="shared" si="33"/>
        <v>45930</v>
      </c>
      <c r="AE122">
        <f t="shared" si="34"/>
        <v>30</v>
      </c>
    </row>
    <row r="123" spans="6:31">
      <c r="F123" s="37">
        <f t="shared" si="35"/>
        <v>0</v>
      </c>
      <c r="G123" s="43">
        <f t="shared" si="38"/>
        <v>0</v>
      </c>
      <c r="P123" s="36"/>
      <c r="T123" t="b">
        <f>IF(ISBLANK(D123),FALSE,OR(YEAR(D123)&lt;급여업로드양식!$A$1,AND(YEAR(D123)=급여업로드양식!$A$1,MONTH(AC123)&gt;=MONTH(D123))))</f>
        <v>0</v>
      </c>
      <c r="U123" t="b">
        <f>AND(YEAR(D123)=급여업로드양식!$A$1,MONTH(D123)=MONTH(AC123),DAY(D123)&gt;1)</f>
        <v>0</v>
      </c>
      <c r="V123" t="b">
        <f>IFERROR(AND(YEAR(O123)=급여업로드양식!$A$1,MONTH(O123)=MONTH(AD123),AD123-O123&gt;0),FALSE)</f>
        <v>0</v>
      </c>
      <c r="W123" s="8" t="b">
        <f>IFERROR(IF(O123&gt;0,AND(YEAR(O123)=급여업로드양식!$A$1,MONTH(AC123)&gt;MONTH(O123))),FALSE)</f>
        <v>0</v>
      </c>
      <c r="X123" s="8" t="b">
        <f t="shared" si="41"/>
        <v>0</v>
      </c>
      <c r="Y123" t="b">
        <f t="shared" si="39"/>
        <v>0</v>
      </c>
      <c r="Z123" t="b">
        <f t="shared" si="40"/>
        <v>0</v>
      </c>
      <c r="AA123" t="b">
        <f t="shared" si="36"/>
        <v>0</v>
      </c>
      <c r="AB123" t="b">
        <f t="shared" si="37"/>
        <v>0</v>
      </c>
      <c r="AC123" s="5" t="str">
        <f>급여업로드양식!$A$1&amp;"-"&amp;TEXT(급여업로드양식!$C$1,"00")&amp;"-"&amp;"01"</f>
        <v>2025-09-01</v>
      </c>
      <c r="AD123" s="5">
        <f t="shared" ref="AD123:AD134" si="42">EOMONTH(AC123,0)</f>
        <v>45930</v>
      </c>
      <c r="AE123">
        <f t="shared" ref="AE123:AE134" si="43">_xlfn.DAYS(AD123,AC123)+1</f>
        <v>30</v>
      </c>
    </row>
    <row r="124" spans="6:31">
      <c r="F124" s="37">
        <f t="shared" si="35"/>
        <v>0</v>
      </c>
      <c r="G124" s="43">
        <f t="shared" si="38"/>
        <v>0</v>
      </c>
      <c r="P124" s="36"/>
      <c r="T124" t="b">
        <f>IF(ISBLANK(D124),FALSE,OR(YEAR(D124)&lt;급여업로드양식!$A$1,AND(YEAR(D124)=급여업로드양식!$A$1,MONTH(AC124)&gt;=MONTH(D124))))</f>
        <v>0</v>
      </c>
      <c r="U124" t="b">
        <f>AND(YEAR(D124)=급여업로드양식!$A$1,MONTH(D124)=MONTH(AC124),DAY(D124)&gt;1)</f>
        <v>0</v>
      </c>
      <c r="V124" t="b">
        <f>IFERROR(AND(YEAR(O124)=급여업로드양식!$A$1,MONTH(O124)=MONTH(AD124),AD124-O124&gt;0),FALSE)</f>
        <v>0</v>
      </c>
      <c r="W124" s="8" t="b">
        <f>IFERROR(IF(O124&gt;0,AND(YEAR(O124)=급여업로드양식!$A$1,MONTH(AC124)&gt;MONTH(O124))),FALSE)</f>
        <v>0</v>
      </c>
      <c r="X124" s="8" t="b">
        <f t="shared" si="41"/>
        <v>0</v>
      </c>
      <c r="Y124" t="b">
        <f t="shared" si="39"/>
        <v>0</v>
      </c>
      <c r="Z124" t="b">
        <f t="shared" si="40"/>
        <v>0</v>
      </c>
      <c r="AA124" t="b">
        <f t="shared" si="36"/>
        <v>0</v>
      </c>
      <c r="AB124" t="b">
        <f t="shared" si="37"/>
        <v>0</v>
      </c>
      <c r="AC124" s="5" t="str">
        <f>급여업로드양식!$A$1&amp;"-"&amp;TEXT(급여업로드양식!$C$1,"00")&amp;"-"&amp;"01"</f>
        <v>2025-09-01</v>
      </c>
      <c r="AD124" s="5">
        <f t="shared" si="42"/>
        <v>45930</v>
      </c>
      <c r="AE124">
        <f t="shared" si="43"/>
        <v>30</v>
      </c>
    </row>
    <row r="125" spans="6:31">
      <c r="F125" s="37">
        <f t="shared" si="35"/>
        <v>0</v>
      </c>
      <c r="G125" s="43">
        <f t="shared" si="38"/>
        <v>0</v>
      </c>
      <c r="P125" s="36"/>
      <c r="T125" t="b">
        <f>IF(ISBLANK(D125),FALSE,OR(YEAR(D125)&lt;급여업로드양식!$A$1,AND(YEAR(D125)=급여업로드양식!$A$1,MONTH(AC125)&gt;=MONTH(D125))))</f>
        <v>0</v>
      </c>
      <c r="U125" t="b">
        <f>AND(YEAR(D125)=급여업로드양식!$A$1,MONTH(D125)=MONTH(AC125),DAY(D125)&gt;1)</f>
        <v>0</v>
      </c>
      <c r="V125" t="b">
        <f>IFERROR(AND(YEAR(O125)=급여업로드양식!$A$1,MONTH(O125)=MONTH(AD125),AD125-O125&gt;0),FALSE)</f>
        <v>0</v>
      </c>
      <c r="W125" s="8" t="b">
        <f>IFERROR(IF(O125&gt;0,AND(YEAR(O125)=급여업로드양식!$A$1,MONTH(AC125)&gt;MONTH(O125))),FALSE)</f>
        <v>0</v>
      </c>
      <c r="X125" s="8" t="b">
        <f t="shared" si="41"/>
        <v>0</v>
      </c>
      <c r="Y125" t="b">
        <f t="shared" si="39"/>
        <v>0</v>
      </c>
      <c r="Z125" t="b">
        <f t="shared" si="40"/>
        <v>0</v>
      </c>
      <c r="AA125" t="b">
        <f t="shared" si="36"/>
        <v>0</v>
      </c>
      <c r="AB125" t="b">
        <f t="shared" si="37"/>
        <v>0</v>
      </c>
      <c r="AC125" s="5" t="str">
        <f>급여업로드양식!$A$1&amp;"-"&amp;TEXT(급여업로드양식!$C$1,"00")&amp;"-"&amp;"01"</f>
        <v>2025-09-01</v>
      </c>
      <c r="AD125" s="5">
        <f t="shared" si="42"/>
        <v>45930</v>
      </c>
      <c r="AE125">
        <f t="shared" si="43"/>
        <v>30</v>
      </c>
    </row>
    <row r="126" spans="6:31">
      <c r="F126" s="37">
        <f t="shared" si="35"/>
        <v>0</v>
      </c>
      <c r="G126" s="43">
        <f t="shared" si="38"/>
        <v>0</v>
      </c>
      <c r="P126" s="36"/>
      <c r="T126" t="b">
        <f>IF(ISBLANK(D126),FALSE,OR(YEAR(D126)&lt;급여업로드양식!$A$1,AND(YEAR(D126)=급여업로드양식!$A$1,MONTH(AC126)&gt;=MONTH(D126))))</f>
        <v>0</v>
      </c>
      <c r="U126" t="b">
        <f>AND(YEAR(D126)=급여업로드양식!$A$1,MONTH(D126)=MONTH(AC126),DAY(D126)&gt;1)</f>
        <v>0</v>
      </c>
      <c r="V126" t="b">
        <f>IFERROR(AND(YEAR(O126)=급여업로드양식!$A$1,MONTH(O126)=MONTH(AD126),AD126-O126&gt;0),FALSE)</f>
        <v>0</v>
      </c>
      <c r="W126" s="8" t="b">
        <f>IFERROR(IF(O126&gt;0,AND(YEAR(O126)=급여업로드양식!$A$1,MONTH(AC126)&gt;MONTH(O126))),FALSE)</f>
        <v>0</v>
      </c>
      <c r="X126" s="8" t="b">
        <f t="shared" si="41"/>
        <v>0</v>
      </c>
      <c r="Y126" t="b">
        <f t="shared" si="39"/>
        <v>0</v>
      </c>
      <c r="Z126" t="b">
        <f t="shared" si="40"/>
        <v>0</v>
      </c>
      <c r="AA126" t="b">
        <f t="shared" si="36"/>
        <v>0</v>
      </c>
      <c r="AB126" t="b">
        <f t="shared" si="37"/>
        <v>0</v>
      </c>
      <c r="AC126" s="5" t="str">
        <f>급여업로드양식!$A$1&amp;"-"&amp;TEXT(급여업로드양식!$C$1,"00")&amp;"-"&amp;"01"</f>
        <v>2025-09-01</v>
      </c>
      <c r="AD126" s="5">
        <f t="shared" si="42"/>
        <v>45930</v>
      </c>
      <c r="AE126">
        <f t="shared" si="43"/>
        <v>30</v>
      </c>
    </row>
    <row r="127" spans="6:31">
      <c r="F127" s="37">
        <f t="shared" si="35"/>
        <v>0</v>
      </c>
      <c r="G127" s="43">
        <f t="shared" si="38"/>
        <v>0</v>
      </c>
      <c r="P127" s="36"/>
      <c r="T127" t="b">
        <f>IF(ISBLANK(D127),FALSE,OR(YEAR(D127)&lt;급여업로드양식!$A$1,AND(YEAR(D127)=급여업로드양식!$A$1,MONTH(AC127)&gt;=MONTH(D127))))</f>
        <v>0</v>
      </c>
      <c r="U127" t="b">
        <f>AND(YEAR(D127)=급여업로드양식!$A$1,MONTH(D127)=MONTH(AC127),DAY(D127)&gt;1)</f>
        <v>0</v>
      </c>
      <c r="V127" t="b">
        <f>IFERROR(AND(YEAR(O127)=급여업로드양식!$A$1,MONTH(O127)=MONTH(AD127),AD127-O127&gt;0),FALSE)</f>
        <v>0</v>
      </c>
      <c r="W127" s="8" t="b">
        <f>IFERROR(IF(O127&gt;0,AND(YEAR(O127)=급여업로드양식!$A$1,MONTH(AC127)&gt;MONTH(O127))),FALSE)</f>
        <v>0</v>
      </c>
      <c r="X127" s="8" t="b">
        <f t="shared" si="41"/>
        <v>0</v>
      </c>
      <c r="Y127" t="b">
        <f t="shared" si="39"/>
        <v>0</v>
      </c>
      <c r="Z127" t="b">
        <f t="shared" si="40"/>
        <v>0</v>
      </c>
      <c r="AA127" t="b">
        <f t="shared" si="36"/>
        <v>0</v>
      </c>
      <c r="AB127" t="b">
        <f t="shared" si="37"/>
        <v>0</v>
      </c>
      <c r="AC127" s="5" t="str">
        <f>급여업로드양식!$A$1&amp;"-"&amp;TEXT(급여업로드양식!$C$1,"00")&amp;"-"&amp;"01"</f>
        <v>2025-09-01</v>
      </c>
      <c r="AD127" s="5">
        <f t="shared" si="42"/>
        <v>45930</v>
      </c>
      <c r="AE127">
        <f t="shared" si="43"/>
        <v>30</v>
      </c>
    </row>
    <row r="128" spans="6:31">
      <c r="F128" s="37">
        <f t="shared" si="35"/>
        <v>0</v>
      </c>
      <c r="G128" s="43">
        <f t="shared" si="38"/>
        <v>0</v>
      </c>
      <c r="P128" s="36"/>
      <c r="T128" t="b">
        <f>IF(ISBLANK(D128),FALSE,OR(YEAR(D128)&lt;급여업로드양식!$A$1,AND(YEAR(D128)=급여업로드양식!$A$1,MONTH(AC128)&gt;=MONTH(D128))))</f>
        <v>0</v>
      </c>
      <c r="U128" t="b">
        <f>AND(YEAR(D128)=급여업로드양식!$A$1,MONTH(D128)=MONTH(AC128),DAY(D128)&gt;1)</f>
        <v>0</v>
      </c>
      <c r="V128" t="b">
        <f>IFERROR(AND(YEAR(O128)=급여업로드양식!$A$1,MONTH(O128)=MONTH(AD128),AD128-O128&gt;0),FALSE)</f>
        <v>0</v>
      </c>
      <c r="W128" s="8" t="b">
        <f>IFERROR(IF(O128&gt;0,AND(YEAR(O128)=급여업로드양식!$A$1,MONTH(AC128)&gt;MONTH(O128))),FALSE)</f>
        <v>0</v>
      </c>
      <c r="X128" s="8" t="b">
        <f t="shared" si="41"/>
        <v>0</v>
      </c>
      <c r="Y128" t="b">
        <f t="shared" si="39"/>
        <v>0</v>
      </c>
      <c r="Z128" t="b">
        <f t="shared" si="40"/>
        <v>0</v>
      </c>
      <c r="AA128" t="b">
        <f t="shared" si="36"/>
        <v>0</v>
      </c>
      <c r="AB128" t="b">
        <f t="shared" si="37"/>
        <v>0</v>
      </c>
      <c r="AC128" s="5" t="str">
        <f>급여업로드양식!$A$1&amp;"-"&amp;TEXT(급여업로드양식!$C$1,"00")&amp;"-"&amp;"01"</f>
        <v>2025-09-01</v>
      </c>
      <c r="AD128" s="5">
        <f t="shared" si="42"/>
        <v>45930</v>
      </c>
      <c r="AE128">
        <f t="shared" si="43"/>
        <v>30</v>
      </c>
    </row>
    <row r="129" spans="6:31">
      <c r="F129" s="37">
        <f t="shared" si="35"/>
        <v>0</v>
      </c>
      <c r="G129" s="43">
        <f t="shared" si="38"/>
        <v>0</v>
      </c>
      <c r="P129" s="36"/>
      <c r="T129" t="b">
        <f>IF(ISBLANK(D129),FALSE,OR(YEAR(D129)&lt;급여업로드양식!$A$1,AND(YEAR(D129)=급여업로드양식!$A$1,MONTH(AC129)&gt;=MONTH(D129))))</f>
        <v>0</v>
      </c>
      <c r="U129" t="b">
        <f>AND(YEAR(D129)=급여업로드양식!$A$1,MONTH(D129)=MONTH(AC129),DAY(D129)&gt;1)</f>
        <v>0</v>
      </c>
      <c r="V129" t="b">
        <f>IFERROR(AND(YEAR(O129)=급여업로드양식!$A$1,MONTH(O129)=MONTH(AD129),AD129-O129&gt;0),FALSE)</f>
        <v>0</v>
      </c>
      <c r="W129" s="8" t="b">
        <f>IFERROR(IF(O129&gt;0,AND(YEAR(O129)=급여업로드양식!$A$1,MONTH(AC129)&gt;MONTH(O129))),FALSE)</f>
        <v>0</v>
      </c>
      <c r="X129" s="8" t="b">
        <f t="shared" si="41"/>
        <v>0</v>
      </c>
      <c r="Y129" t="b">
        <f t="shared" si="39"/>
        <v>0</v>
      </c>
      <c r="Z129" t="b">
        <f t="shared" si="40"/>
        <v>0</v>
      </c>
      <c r="AA129" t="b">
        <f t="shared" si="36"/>
        <v>0</v>
      </c>
      <c r="AB129" t="b">
        <f t="shared" si="37"/>
        <v>0</v>
      </c>
      <c r="AC129" s="5" t="str">
        <f>급여업로드양식!$A$1&amp;"-"&amp;TEXT(급여업로드양식!$C$1,"00")&amp;"-"&amp;"01"</f>
        <v>2025-09-01</v>
      </c>
      <c r="AD129" s="5">
        <f t="shared" si="42"/>
        <v>45930</v>
      </c>
      <c r="AE129">
        <f t="shared" si="43"/>
        <v>30</v>
      </c>
    </row>
    <row r="130" spans="6:31">
      <c r="F130" s="37">
        <f t="shared" si="35"/>
        <v>0</v>
      </c>
      <c r="G130" s="43">
        <f t="shared" si="38"/>
        <v>0</v>
      </c>
      <c r="P130" s="36"/>
      <c r="T130" t="b">
        <f>IF(ISBLANK(D130),FALSE,OR(YEAR(D130)&lt;급여업로드양식!$A$1,AND(YEAR(D130)=급여업로드양식!$A$1,MONTH(AC130)&gt;=MONTH(D130))))</f>
        <v>0</v>
      </c>
      <c r="U130" t="b">
        <f>AND(YEAR(D130)=급여업로드양식!$A$1,MONTH(D130)=MONTH(AC130),DAY(D130)&gt;1)</f>
        <v>0</v>
      </c>
      <c r="V130" t="b">
        <f>IFERROR(AND(YEAR(O130)=급여업로드양식!$A$1,MONTH(O130)=MONTH(AD130),AD130-O130&gt;0),FALSE)</f>
        <v>0</v>
      </c>
      <c r="W130" s="8" t="b">
        <f>IFERROR(IF(O130&gt;0,AND(YEAR(O130)=급여업로드양식!$A$1,MONTH(AC130)&gt;MONTH(O130))),FALSE)</f>
        <v>0</v>
      </c>
      <c r="X130" s="8" t="b">
        <f t="shared" si="41"/>
        <v>0</v>
      </c>
      <c r="Y130" t="b">
        <f t="shared" si="39"/>
        <v>0</v>
      </c>
      <c r="Z130" t="b">
        <f t="shared" si="40"/>
        <v>0</v>
      </c>
      <c r="AA130" t="b">
        <f t="shared" si="36"/>
        <v>0</v>
      </c>
      <c r="AB130" t="b">
        <f t="shared" si="37"/>
        <v>0</v>
      </c>
      <c r="AC130" s="5" t="str">
        <f>급여업로드양식!$A$1&amp;"-"&amp;TEXT(급여업로드양식!$C$1,"00")&amp;"-"&amp;"01"</f>
        <v>2025-09-01</v>
      </c>
      <c r="AD130" s="5">
        <f t="shared" si="42"/>
        <v>45930</v>
      </c>
      <c r="AE130">
        <f t="shared" si="43"/>
        <v>30</v>
      </c>
    </row>
    <row r="131" spans="6:31">
      <c r="F131" s="37">
        <f t="shared" si="35"/>
        <v>0</v>
      </c>
      <c r="G131" s="43">
        <f t="shared" si="38"/>
        <v>0</v>
      </c>
      <c r="P131" s="36"/>
      <c r="T131" t="b">
        <f>IF(ISBLANK(D131),FALSE,OR(YEAR(D131)&lt;급여업로드양식!$A$1,AND(YEAR(D131)=급여업로드양식!$A$1,MONTH(AC131)&gt;=MONTH(D131))))</f>
        <v>0</v>
      </c>
      <c r="U131" t="b">
        <f>AND(YEAR(D131)=급여업로드양식!$A$1,MONTH(D131)=MONTH(AC131),DAY(D131)&gt;1)</f>
        <v>0</v>
      </c>
      <c r="V131" t="b">
        <f>IFERROR(AND(YEAR(O131)=급여업로드양식!$A$1,MONTH(O131)=MONTH(AD131),AD131-O131&gt;0),FALSE)</f>
        <v>0</v>
      </c>
      <c r="W131" s="8" t="b">
        <f>IFERROR(IF(O131&gt;0,AND(YEAR(O131)=급여업로드양식!$A$1,MONTH(AC131)&gt;MONTH(O131))),FALSE)</f>
        <v>0</v>
      </c>
      <c r="X131" s="8" t="b">
        <f t="shared" si="41"/>
        <v>0</v>
      </c>
      <c r="Y131" t="b">
        <f t="shared" si="39"/>
        <v>0</v>
      </c>
      <c r="Z131" t="b">
        <f t="shared" si="40"/>
        <v>0</v>
      </c>
      <c r="AA131" t="b">
        <f t="shared" si="36"/>
        <v>0</v>
      </c>
      <c r="AB131" t="b">
        <f t="shared" si="37"/>
        <v>0</v>
      </c>
      <c r="AC131" s="5" t="str">
        <f>급여업로드양식!$A$1&amp;"-"&amp;TEXT(급여업로드양식!$C$1,"00")&amp;"-"&amp;"01"</f>
        <v>2025-09-01</v>
      </c>
      <c r="AD131" s="5">
        <f t="shared" si="42"/>
        <v>45930</v>
      </c>
      <c r="AE131">
        <f t="shared" si="43"/>
        <v>30</v>
      </c>
    </row>
    <row r="132" spans="6:31">
      <c r="F132" s="37">
        <f t="shared" si="35"/>
        <v>0</v>
      </c>
      <c r="G132" s="43">
        <f t="shared" si="38"/>
        <v>0</v>
      </c>
      <c r="P132" s="36"/>
      <c r="T132" t="b">
        <f>IF(ISBLANK(D132),FALSE,OR(YEAR(D132)&lt;급여업로드양식!$A$1,AND(YEAR(D132)=급여업로드양식!$A$1,MONTH(AC132)&gt;=MONTH(D132))))</f>
        <v>0</v>
      </c>
      <c r="U132" t="b">
        <f>AND(YEAR(D132)=급여업로드양식!$A$1,MONTH(D132)=MONTH(AC132),DAY(D132)&gt;1)</f>
        <v>0</v>
      </c>
      <c r="V132" t="b">
        <f>IFERROR(AND(YEAR(O132)=급여업로드양식!$A$1,MONTH(O132)=MONTH(AD132),AD132-O132&gt;0),FALSE)</f>
        <v>0</v>
      </c>
      <c r="W132" s="8" t="b">
        <f>IFERROR(IF(O132&gt;0,AND(YEAR(O132)=급여업로드양식!$A$1,MONTH(AC132)&gt;MONTH(O132))),FALSE)</f>
        <v>0</v>
      </c>
      <c r="X132" s="8" t="b">
        <f t="shared" si="41"/>
        <v>0</v>
      </c>
      <c r="Y132" t="b">
        <f t="shared" si="39"/>
        <v>0</v>
      </c>
      <c r="Z132" t="b">
        <f t="shared" si="40"/>
        <v>0</v>
      </c>
      <c r="AA132" t="b">
        <f t="shared" si="36"/>
        <v>0</v>
      </c>
      <c r="AB132" t="b">
        <f t="shared" si="37"/>
        <v>0</v>
      </c>
      <c r="AC132" s="5" t="str">
        <f>급여업로드양식!$A$1&amp;"-"&amp;TEXT(급여업로드양식!$C$1,"00")&amp;"-"&amp;"01"</f>
        <v>2025-09-01</v>
      </c>
      <c r="AD132" s="5">
        <f t="shared" si="42"/>
        <v>45930</v>
      </c>
      <c r="AE132">
        <f t="shared" si="43"/>
        <v>30</v>
      </c>
    </row>
    <row r="133" spans="6:31">
      <c r="F133" s="37">
        <f t="shared" ref="F133:F134" si="44">E133/12</f>
        <v>0</v>
      </c>
      <c r="G133" s="43">
        <f t="shared" si="38"/>
        <v>0</v>
      </c>
      <c r="P133" s="36"/>
      <c r="T133" t="b">
        <f>IF(ISBLANK(D133),FALSE,OR(YEAR(D133)&lt;급여업로드양식!$A$1,AND(YEAR(D133)=급여업로드양식!$A$1,MONTH(AC133)&gt;=MONTH(D133))))</f>
        <v>0</v>
      </c>
      <c r="U133" t="b">
        <f>AND(YEAR(D133)=급여업로드양식!$A$1,MONTH(D133)=MONTH(AC133),DAY(D133)&gt;1)</f>
        <v>0</v>
      </c>
      <c r="V133" t="b">
        <f>IFERROR(AND(YEAR(O133)=급여업로드양식!$A$1,MONTH(O133)=MONTH(AD133),AD133-O133&gt;0),FALSE)</f>
        <v>0</v>
      </c>
      <c r="W133" s="8" t="b">
        <f>IFERROR(IF(O133&gt;0,AND(YEAR(O133)=급여업로드양식!$A$1,MONTH(AC133)&gt;MONTH(O133))),FALSE)</f>
        <v>0</v>
      </c>
      <c r="X133" s="8" t="b">
        <f t="shared" si="41"/>
        <v>0</v>
      </c>
      <c r="Y133" t="b">
        <f t="shared" si="39"/>
        <v>0</v>
      </c>
      <c r="Z133" t="b">
        <f t="shared" si="40"/>
        <v>0</v>
      </c>
      <c r="AA133" t="b">
        <f t="shared" ref="AA133:AA134" si="45">IF(OR(U133,V133,Y133,Z133,X133)=TRUE,TRUE,FALSE)</f>
        <v>0</v>
      </c>
      <c r="AB133" t="b">
        <f t="shared" ref="AB133:AB134" si="46">IF(AND(T133=TRUE,W133=FALSE),IF(AND(U133=TRUE,V133=TRUE),O133-D133+1,IF(U133=TRUE,AD133-D133+1,IF(AND(Z133=FALSE,V133=TRUE),O133-AC133+1,IF(Y133=TRUE,P133-AC133,IF(Z133=TRUE,MIN(AD133,O133)-Q133,IF(X133=TRUE,0,AE133)))))))</f>
        <v>0</v>
      </c>
      <c r="AC133" s="5" t="str">
        <f>급여업로드양식!$A$1&amp;"-"&amp;TEXT(급여업로드양식!$C$1,"00")&amp;"-"&amp;"01"</f>
        <v>2025-09-01</v>
      </c>
      <c r="AD133" s="5">
        <f t="shared" si="42"/>
        <v>45930</v>
      </c>
      <c r="AE133">
        <f t="shared" si="43"/>
        <v>30</v>
      </c>
    </row>
    <row r="134" spans="6:31">
      <c r="F134" s="37">
        <f t="shared" si="44"/>
        <v>0</v>
      </c>
      <c r="G134" s="43">
        <f t="shared" ref="G134" si="47">F134-H134-I134-J134-M134-K134-L134</f>
        <v>0</v>
      </c>
      <c r="P134" s="36"/>
      <c r="T134" t="b">
        <f>IF(ISBLANK(D134),FALSE,OR(YEAR(D134)&lt;급여업로드양식!$A$1,AND(YEAR(D134)=급여업로드양식!$A$1,MONTH(AC134)&gt;=MONTH(D134))))</f>
        <v>0</v>
      </c>
      <c r="U134" t="b">
        <f>AND(YEAR(D134)=급여업로드양식!$A$1,MONTH(D134)=MONTH(AC134),DAY(D134)&gt;1)</f>
        <v>0</v>
      </c>
      <c r="V134" t="b">
        <f>IFERROR(AND(YEAR(O134)=급여업로드양식!$A$1,MONTH(O134)=MONTH(AD134),AD134-O134&gt;0),FALSE)</f>
        <v>0</v>
      </c>
      <c r="W134" s="8" t="b">
        <f>IFERROR(IF(O134&gt;0,AND(YEAR(O134)=급여업로드양식!$A$1,MONTH(AC134)&gt;MONTH(O134))),FALSE)</f>
        <v>0</v>
      </c>
      <c r="X134" s="8" t="b">
        <f t="shared" si="41"/>
        <v>0</v>
      </c>
      <c r="Y134" t="b">
        <f t="shared" ref="Y134" si="48">AND(P134&gt;0,MONTH(P134)=MONTH(AD134),AD134&gt;=P134)</f>
        <v>0</v>
      </c>
      <c r="Z134" t="b">
        <f t="shared" ref="Z134" si="49">AND(Q134&gt;0,MONTH(Q134)=MONTH(AD134),AD134&gt;=Q134)</f>
        <v>0</v>
      </c>
      <c r="AA134" t="b">
        <f t="shared" si="45"/>
        <v>0</v>
      </c>
      <c r="AB134" t="b">
        <f t="shared" si="46"/>
        <v>0</v>
      </c>
      <c r="AC134" s="5" t="str">
        <f>급여업로드양식!$A$1&amp;"-"&amp;TEXT(급여업로드양식!$C$1,"00")&amp;"-"&amp;"01"</f>
        <v>2025-09-01</v>
      </c>
      <c r="AD134" s="5">
        <f t="shared" si="42"/>
        <v>45930</v>
      </c>
      <c r="AE134">
        <f t="shared" si="43"/>
        <v>30</v>
      </c>
    </row>
  </sheetData>
  <phoneticPr fontId="1" type="noConversion"/>
  <conditionalFormatting sqref="U2:V134 Y2:AA134">
    <cfRule type="cellIs" dxfId="1" priority="2" operator="equal">
      <formula>TRUE</formula>
    </cfRule>
  </conditionalFormatting>
  <conditionalFormatting sqref="X1:X1048576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63D8-BEF1-490B-868A-1D0311CED781}">
  <dimension ref="A1:AB8"/>
  <sheetViews>
    <sheetView topLeftCell="C1" workbookViewId="0"/>
  </sheetViews>
  <sheetFormatPr defaultRowHeight="16.5"/>
  <sheetData>
    <row r="1" spans="1:28">
      <c r="A1" t="str" cm="1">
        <f t="array" ref="A1:AB8">_xlfn._xlws.FILTER(데이터베이스!$A$2:$AB$1003,데이터베이스!$AB$2:$AB$1003&lt;&gt;FALSE)</f>
        <v>22102101</v>
      </c>
      <c r="B1" t="str">
        <v>이세진</v>
      </c>
      <c r="C1" t="str">
        <v>921021-1483117</v>
      </c>
      <c r="D1">
        <v>44855</v>
      </c>
      <c r="E1">
        <v>26400000</v>
      </c>
      <c r="F1">
        <v>2200000</v>
      </c>
      <c r="G1">
        <v>2000000</v>
      </c>
      <c r="H1">
        <v>200000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b">
        <v>1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>
        <v>30</v>
      </c>
    </row>
    <row r="2" spans="1:28">
      <c r="A2" t="str">
        <v>24050101</v>
      </c>
      <c r="B2" t="str">
        <v>조정민</v>
      </c>
      <c r="C2" t="str">
        <v>920713-1164310</v>
      </c>
      <c r="D2">
        <v>45809</v>
      </c>
      <c r="E2">
        <v>27000000</v>
      </c>
      <c r="F2">
        <v>2250000</v>
      </c>
      <c r="G2">
        <v>2050000</v>
      </c>
      <c r="H2">
        <v>200000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>
        <v>30</v>
      </c>
    </row>
    <row r="3" spans="1:28">
      <c r="A3" t="str">
        <v>24090201</v>
      </c>
      <c r="B3" t="str">
        <v>하효동</v>
      </c>
      <c r="C3" t="str">
        <v>920411-1684829</v>
      </c>
      <c r="D3">
        <v>45537</v>
      </c>
      <c r="E3">
        <v>38000016</v>
      </c>
      <c r="F3">
        <v>3166668</v>
      </c>
      <c r="G3">
        <v>2966668</v>
      </c>
      <c r="H3">
        <v>200000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>
        <v>30</v>
      </c>
    </row>
    <row r="4" spans="1:28">
      <c r="A4" t="str">
        <v>25031001</v>
      </c>
      <c r="B4" t="str">
        <v>이정찬</v>
      </c>
      <c r="C4" t="str">
        <v>910428-1201416</v>
      </c>
      <c r="D4">
        <v>45726</v>
      </c>
      <c r="E4">
        <v>26400000</v>
      </c>
      <c r="F4">
        <v>2200000</v>
      </c>
      <c r="G4">
        <v>2000000</v>
      </c>
      <c r="H4">
        <v>200000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>
        <v>30</v>
      </c>
    </row>
    <row r="5" spans="1:28">
      <c r="A5" t="str">
        <v>25060501</v>
      </c>
      <c r="B5" t="str">
        <v>장춘레이</v>
      </c>
      <c r="C5" t="str">
        <v>990717-1212611</v>
      </c>
      <c r="D5">
        <v>45813</v>
      </c>
      <c r="E5">
        <v>30000000</v>
      </c>
      <c r="F5">
        <v>2500000</v>
      </c>
      <c r="G5">
        <v>2300000</v>
      </c>
      <c r="H5">
        <v>200000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45919</v>
      </c>
      <c r="P5">
        <v>0</v>
      </c>
      <c r="Q5">
        <v>0</v>
      </c>
      <c r="R5">
        <v>0</v>
      </c>
      <c r="S5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>
        <v>19</v>
      </c>
    </row>
    <row r="6" spans="1:28">
      <c r="A6">
        <v>25061601</v>
      </c>
      <c r="B6" t="str">
        <v>진주희</v>
      </c>
      <c r="C6" t="str">
        <v>910502-2243218</v>
      </c>
      <c r="D6">
        <v>45824</v>
      </c>
      <c r="E6">
        <v>26400000</v>
      </c>
      <c r="F6">
        <v>2200000</v>
      </c>
      <c r="G6">
        <v>2000000</v>
      </c>
      <c r="H6">
        <v>200000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>
        <v>30</v>
      </c>
    </row>
    <row r="7" spans="1:28">
      <c r="A7">
        <v>25090101</v>
      </c>
      <c r="B7" t="str">
        <v>장상본</v>
      </c>
      <c r="C7" t="str">
        <v>980731-1727817</v>
      </c>
      <c r="D7">
        <v>45901</v>
      </c>
      <c r="E7">
        <v>27000000</v>
      </c>
      <c r="F7">
        <v>2250000</v>
      </c>
      <c r="G7">
        <v>2050000</v>
      </c>
      <c r="H7">
        <v>200000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>
        <v>30</v>
      </c>
    </row>
    <row r="8" spans="1:28">
      <c r="A8">
        <v>25092201</v>
      </c>
      <c r="B8" t="str">
        <v>김유나</v>
      </c>
      <c r="C8" t="str">
        <v>920110-2063421</v>
      </c>
      <c r="D8">
        <v>45922</v>
      </c>
      <c r="E8">
        <v>26400000</v>
      </c>
      <c r="F8">
        <v>2200000</v>
      </c>
      <c r="G8">
        <v>2000000</v>
      </c>
      <c r="H8">
        <v>200000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78F3-B062-466A-AEDC-90119BD1EE1A}">
  <dimension ref="A1:R5"/>
  <sheetViews>
    <sheetView workbookViewId="0"/>
  </sheetViews>
  <sheetFormatPr defaultRowHeight="16.5"/>
  <cols>
    <col min="2" max="5" width="10.875" customWidth="1"/>
    <col min="6" max="7" width="9.375" customWidth="1"/>
    <col min="9" max="10" width="9.375" customWidth="1"/>
  </cols>
  <sheetData>
    <row r="1" spans="1:1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8">
      <c r="A2" s="6">
        <f>VLOOKUP("직원 계",'4대보험'!$A:$V,3,0)</f>
        <v>599930</v>
      </c>
      <c r="B2" s="7">
        <f>SUM(급여업로드양식!U:U)</f>
        <v>599930</v>
      </c>
      <c r="C2" s="6">
        <f>VLOOKUP("직원 계",'4대보험'!$A:$V,7,0)</f>
        <v>479150</v>
      </c>
      <c r="D2" s="7">
        <f>SUM(급여업로드양식!V:V)</f>
        <v>479150</v>
      </c>
      <c r="E2" s="6">
        <f>VLOOKUP("직원 계",'4대보험'!$A:$V,13,0)</f>
        <v>62030</v>
      </c>
      <c r="F2" s="7">
        <f>SUM(급여업로드양식!W:W)</f>
        <v>62030</v>
      </c>
      <c r="G2">
        <f>VLOOKUP("직원 계",'4대보험'!$A:$V,19,0)</f>
        <v>0</v>
      </c>
      <c r="H2" s="7">
        <f>SUM(급여업로드양식!X:X)</f>
        <v>0</v>
      </c>
      <c r="I2" s="6">
        <f>VLOOKUP("직원 계",'4대보험'!$A:$V,4,0)+VLOOKUP("직원 계",'4대보험'!$A:$V,5,0)</f>
        <v>157170</v>
      </c>
      <c r="J2" s="7">
        <f>SUM(급여업로드양식!Y:Y)</f>
        <v>-157170</v>
      </c>
      <c r="K2" s="6">
        <f>VLOOKUP("직원 계",'4대보험'!$A:$V,8,0)+VLOOKUP("직원 계",'4대보험'!$A:$V,10,0)+VLOOKUP("직원 계",'4대보험'!$A:$V,11,0)</f>
        <v>0</v>
      </c>
      <c r="L2" s="7">
        <f>SUM(급여업로드양식!AA:AA)</f>
        <v>0</v>
      </c>
      <c r="M2" s="6">
        <f>VLOOKUP("직원 계",'4대보험'!$A:$V,14,0)+VLOOKUP("직원 계",'4대보험'!$A:$V,16,0)+VLOOKUP("직원 계",'4대보험'!$A:$V,17,0)</f>
        <v>0</v>
      </c>
      <c r="N2" s="7">
        <f>SUM(급여업로드양식!AC:AC)</f>
        <v>0</v>
      </c>
      <c r="O2" s="6">
        <f>VLOOKUP("직원 계",'4대보험'!$A:$V,20,0)</f>
        <v>0</v>
      </c>
      <c r="P2" s="7">
        <f>SUM(급여업로드양식!AD:AD)</f>
        <v>0</v>
      </c>
    </row>
    <row r="3" spans="1:18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5" spans="1:18">
      <c r="I5" s="7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92BE933A302D4DB70344E680E72650" ma:contentTypeVersion="14" ma:contentTypeDescription="새 문서를 만듭니다." ma:contentTypeScope="" ma:versionID="adbf40101f747ac3ca1bd3283158be2c">
  <xsd:schema xmlns:xsd="http://www.w3.org/2001/XMLSchema" xmlns:xs="http://www.w3.org/2001/XMLSchema" xmlns:p="http://schemas.microsoft.com/office/2006/metadata/properties" xmlns:ns2="047f8961-2c61-4d97-a168-4071c24c75d4" xmlns:ns3="6327b00a-4eda-4673-a358-010d6b4b89a7" targetNamespace="http://schemas.microsoft.com/office/2006/metadata/properties" ma:root="true" ma:fieldsID="050b2d6bedbf1780bfd27914ff39d2ba" ns2:_="" ns3:_="">
    <xsd:import namespace="047f8961-2c61-4d97-a168-4071c24c75d4"/>
    <xsd:import namespace="6327b00a-4eda-4673-a358-010d6b4b8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f8961-2c61-4d97-a168-4071c24c75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7a43eba0-0843-4a62-af87-e729143bdc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7b00a-4eda-4673-a358-010d6b4b8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3d2e0c1-801a-4ac2-b11b-52adab21f8d2}" ma:internalName="TaxCatchAll" ma:showField="CatchAllData" ma:web="6327b00a-4eda-4673-a358-010d6b4b89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7f8961-2c61-4d97-a168-4071c24c75d4">
      <Terms xmlns="http://schemas.microsoft.com/office/infopath/2007/PartnerControls"/>
    </lcf76f155ced4ddcb4097134ff3c332f>
    <TaxCatchAll xmlns="6327b00a-4eda-4673-a358-010d6b4b89a7" xsi:nil="true"/>
  </documentManagement>
</p:properties>
</file>

<file path=customXml/itemProps1.xml><?xml version="1.0" encoding="utf-8"?>
<ds:datastoreItem xmlns:ds="http://schemas.openxmlformats.org/officeDocument/2006/customXml" ds:itemID="{0C2BAD8E-6895-49F6-9FC9-E8C117E320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F9D6D6-EEBA-478E-A63D-1C4AA89BA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f8961-2c61-4d97-a168-4071c24c75d4"/>
    <ds:schemaRef ds:uri="6327b00a-4eda-4673-a358-010d6b4b8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32B486-8E3B-4EBD-820C-57B884A961F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BD8D329-C9E5-43A3-8A11-E32C0A4E1779}">
  <ds:schemaRefs>
    <ds:schemaRef ds:uri="http://schemas.microsoft.com/office/2006/metadata/properties"/>
    <ds:schemaRef ds:uri="http://schemas.microsoft.com/office/infopath/2007/PartnerControls"/>
    <ds:schemaRef ds:uri="dc2588fe-9215-401f-84be-e14512395d95"/>
    <ds:schemaRef ds:uri="7508a3f9-846b-4898-ba5a-16e3a27faf63"/>
    <ds:schemaRef ds:uri="047f8961-2c61-4d97-a168-4071c24c75d4"/>
    <ds:schemaRef ds:uri="6327b00a-4eda-4673-a358-010d6b4b89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급여업로드양식</vt:lpstr>
      <vt:lpstr>4대보험</vt:lpstr>
      <vt:lpstr>데이터베이스</vt:lpstr>
      <vt:lpstr>필터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 준호</dc:creator>
  <cp:keywords/>
  <dc:description/>
  <cp:lastModifiedBy>이 동섭</cp:lastModifiedBy>
  <cp:revision/>
  <dcterms:created xsi:type="dcterms:W3CDTF">2023-11-02T10:30:43Z</dcterms:created>
  <dcterms:modified xsi:type="dcterms:W3CDTF">2025-09-26T06:25:17Z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0x0101004492BE933A302D4DB70344E680E72650</vt:lpwstr>
  </property>
  <property fmtid="{D5CDD505-2E9C-101B-9397-08002B2CF9AE}" pid="3" name="MediaServiceImageTags">
    <vt:lpwstr/>
  </property>
</Properties>
</file>