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<sst xmlns="http://schemas.openxmlformats.org/spreadsheetml/2006/main" count="137" uniqueCount="94">
  <si>
    <t xml:space="preserve">Bill of Materials: </t>
  </si>
  <si>
    <t>Team 13</t>
  </si>
  <si>
    <t>Second Generation Low Power Environmental Sensor Suite</t>
  </si>
  <si>
    <t>Last Modified:</t>
  </si>
  <si>
    <t>Schematic Version</t>
  </si>
  <si>
    <t>BOM revision:</t>
  </si>
  <si>
    <t>Quantity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</si>
  <si>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</si>
  <si>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</si>
  <si>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</si>
  <si>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</si>
  <si>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</si>
  <si>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</si>
  <si>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</si>
  <si>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</si>
  <si>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URL</t>
  </si>
  <si>
    <t>Oshpark</t>
  </si>
  <si>
    <t>N/A</t>
  </si>
  <si>
    <t>Sensor Suite Junction Board</t>
  </si>
  <si>
    <t>Osh Park</t>
  </si>
  <si>
    <t>https://oshpark.com/</t>
  </si>
  <si>
    <t>Texas Instruments</t>
  </si>
  <si>
    <t>MSP-EXP430FR5994</t>
  </si>
  <si>
    <t>MSP430FR5994 Launchpad</t>
  </si>
  <si>
    <t>Digi-Key</t>
  </si>
  <si>
    <t>296-45386-ND</t>
  </si>
  <si>
    <t>https://www.digikey.com/en/products/detail/texas-instruments/MSP-EXP430FR5994/6645208</t>
  </si>
  <si>
    <t>Samsung</t>
  </si>
  <si>
    <t>SD Card, 32 GB</t>
  </si>
  <si>
    <t>Amazon</t>
  </si>
  <si>
    <t>https://www.amazon.com/Samsung-MicroSDHC-Adapter-MB-ME32GA-AM/dp/B06XWN9Q99?th=1</t>
  </si>
  <si>
    <t>Analog Devices</t>
  </si>
  <si>
    <t>DC9018B-B</t>
  </si>
  <si>
    <t>DC9018B-B Evaluation Mote</t>
  </si>
  <si>
    <t>https://www.digikey.com/en/products/detail/analog-devices-inc/DC9018B-B/4696309</t>
  </si>
  <si>
    <t>Honeywell</t>
  </si>
  <si>
    <t>HIH6120</t>
  </si>
  <si>
    <t>SENS HUMI/TEMP 3.3V I2C 2% 4SIP</t>
  </si>
  <si>
    <t>480-5706-1-ND</t>
  </si>
  <si>
    <t>https://www.digikey.com/en/products/detail/honeywell-sensing-and-productivity-solutions/HIH8120-021-001/4291627</t>
  </si>
  <si>
    <t>Dynament</t>
  </si>
  <si>
    <t>DS0002</t>
  </si>
  <si>
    <t>NO2 Sensor</t>
  </si>
  <si>
    <t>https://www.dynament.com/products/gas-sensors/</t>
  </si>
  <si>
    <t>Yageo</t>
  </si>
  <si>
    <t>RT1206BRD075KL</t>
  </si>
  <si>
    <t>RES SMD 5K OHM 0.1% 1/4W 1206</t>
  </si>
  <si>
    <t>YAG5090CT-ND</t>
  </si>
  <si>
    <t>https://www.digikey.com/en/products/detail/yageo/RT1206BRD075KL/5936961</t>
  </si>
  <si>
    <t>Otdorpatio</t>
  </si>
  <si>
    <t>Enclosure, IP67 Waterproof</t>
  </si>
  <si>
    <t>https://www.amazon.com/dp/B09F8YGGHB?ref=ppx_yo2ov_dt_b_product_details&amp;th=1</t>
  </si>
  <si>
    <t>LeMotech</t>
  </si>
  <si>
    <t>1/4" Cable Gland</t>
  </si>
  <si>
    <t>https://www.amazon.com/dp/B08ZYMDYHD?psc=1&amp;ref=ppx_yo2ov_dt_b_product_details</t>
  </si>
  <si>
    <t>Striveday</t>
  </si>
  <si>
    <t>5-wire 1/4" cable, 3 ft.</t>
  </si>
  <si>
    <t>https://www.amazon.com/dp/B07Y32RQ2Z?ref=ppx_yo2ov_dt_b_product_details&amp;th=1</t>
  </si>
  <si>
    <t>ESUPPORT</t>
  </si>
  <si>
    <t>5-wire automotive connector</t>
  </si>
  <si>
    <t>https://www.amazon.com/dp/B014P8XJQE?psc=1&amp;ref=ppx_yo2ov_dt_b_product_details</t>
  </si>
  <si>
    <t>Wirefy</t>
  </si>
  <si>
    <t>heat shrink tubing, 1/8"</t>
  </si>
  <si>
    <t>https://www.amazon.com/dp/B084GDLSCK?psc=1&amp;ref=ppx_yo2ov_dt_b_product_details</t>
  </si>
  <si>
    <t>Ltvystore</t>
  </si>
  <si>
    <t>Battery Holder, 4 slot, 18650</t>
  </si>
  <si>
    <t>https://www.amazon.com/dp/B07CWK81BJ?psc=1&amp;ref=ppx_yo2ov_dt_b_product_details</t>
  </si>
  <si>
    <t>MELIFE</t>
  </si>
  <si>
    <t>USB breakout board</t>
  </si>
  <si>
    <t>https://www.amazon.com/dp/B07W7XMV3W?psc=1&amp;ref=ppx_yo2ov_dt_b_product_details</t>
  </si>
  <si>
    <t>Spater</t>
  </si>
  <si>
    <t>Micro USB cable</t>
  </si>
  <si>
    <t>https://www.amazon.com/dp/B01FSYBQ9Q?psc=1&amp;ref=ppx_yo2ov_dt_b_product_details</t>
  </si>
  <si>
    <t>SHENMZ</t>
  </si>
  <si>
    <t>18650 Battery, Lithium-ion, 3.7V</t>
  </si>
  <si>
    <t>https://www.amazon.com/dp/B071CHP4PL?psc=1&amp;ref=ppx_yo2ov_dt_b_product_details</t>
  </si>
  <si>
    <t>Assmann WSW Components</t>
  </si>
  <si>
    <t>H3CCH-2006G</t>
  </si>
  <si>
    <t>Ribbon Cable, 2x10</t>
  </si>
  <si>
    <t>Digikey</t>
  </si>
  <si>
    <t>H3CCH-2006G-ND</t>
  </si>
  <si>
    <t>https://www.digikey.com/en/products/detail/assmann-wsw-components/H3CCH-2006G/1218561</t>
  </si>
  <si>
    <t>IDSD-16-D-02.00-T-G-RW-R</t>
  </si>
  <si>
    <t>Ribbon Cable 2x16</t>
  </si>
  <si>
    <t>Mouser</t>
  </si>
  <si>
    <t>200-IDSD16D0200TGRWR</t>
  </si>
  <si>
    <t>https://www.mouser.com/ProductDetail/Samtec/IDSD-16-D-02.00-T-G-RW-R?qs=0lQeLiL1qyYrkofe6uZx%252BA%3D%3D</t>
  </si>
  <si>
    <t>RuiLing</t>
  </si>
  <si>
    <t>Jumper Shunt, 2.54mm</t>
  </si>
  <si>
    <t>https://www.amazon.com/dp/B07VJKCHVN?psc=1&amp;ref=ppx_yo2ov_dt_b_product_details</t>
  </si>
  <si>
    <t>Uxcell</t>
  </si>
  <si>
    <t>8 pin adapter boards</t>
  </si>
  <si>
    <t>https://www.amazon.com/uxcell-Adapter-Board-Converter-25pcs/dp/B07FK4BQHL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</si>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</sst>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9">
    <font>
      <sz val="10.0"/>
      <color rgb="FF000000"/>
      <name val="Arial"/>
      <scheme val="minor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u/>
      <sz val="9.0"/>
      <color rgb="FF0000FF"/>
      <name val="Arial"/>
    </font>
    <font>
      <u/>
      <color rgb="FF0000FF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uxcell-Adapter-Board-Converter-25pcs/dp/B07FK4BQHL" TargetMode="External"/><Relationship Id="rId11" Type="http://schemas.openxmlformats.org/officeDocument/2006/relationships/hyperlink" Target="https://www.amazon.com/dp/B014P8XJQE?psc=1&amp;ref=ppx_yo2ov_dt_b_product_details" TargetMode="External"/><Relationship Id="rId10" Type="http://schemas.openxmlformats.org/officeDocument/2006/relationships/hyperlink" Target="https://www.amazon.com/dp/B07Y32RQ2Z?ref=ppx_yo2ov_dt_b_product_details&amp;th=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amazon.com/dp/B07CWK81BJ?psc=1&amp;ref=ppx_yo2ov_dt_b_product_details" TargetMode="External"/><Relationship Id="rId12" Type="http://schemas.openxmlformats.org/officeDocument/2006/relationships/hyperlink" Target="https://www.amazon.com/dp/B084GDLSCK?psc=1&amp;ref=ppx_yo2ov_dt_b_product_details" TargetMode="External"/><Relationship Id="rId1" Type="http://schemas.openxmlformats.org/officeDocument/2006/relationships/hyperlink" Target="https://oshpark.com/" TargetMode="External"/><Relationship Id="rId2" Type="http://schemas.openxmlformats.org/officeDocument/2006/relationships/hyperlink" Target="https://www.digikey.com/en/products/detail/texas-instruments/MSP-EXP430FR5994/6645208" TargetMode="External"/><Relationship Id="rId3" Type="http://schemas.openxmlformats.org/officeDocument/2006/relationships/hyperlink" Target="https://www.amazon.com/Samsung-MicroSDHC-Adapter-MB-ME32GA-AM/dp/B06XWN9Q99?th=1" TargetMode="External"/><Relationship Id="rId4" Type="http://schemas.openxmlformats.org/officeDocument/2006/relationships/hyperlink" Target="https://www.digikey.com/en/products/detail/analog-devices-inc/DC9018B-B/4696309" TargetMode="External"/><Relationship Id="rId9" Type="http://schemas.openxmlformats.org/officeDocument/2006/relationships/hyperlink" Target="https://www.amazon.com/dp/B08ZYMDYHD?psc=1&amp;ref=ppx_yo2ov_dt_b_product_details" TargetMode="External"/><Relationship Id="rId15" Type="http://schemas.openxmlformats.org/officeDocument/2006/relationships/hyperlink" Target="https://www.amazon.com/dp/B01FSYBQ9Q?psc=1&amp;ref=ppx_yo2ov_dt_b_product_details" TargetMode="External"/><Relationship Id="rId14" Type="http://schemas.openxmlformats.org/officeDocument/2006/relationships/hyperlink" Target="https://www.amazon.com/dp/B07W7XMV3W?psc=1&amp;ref=ppx_yo2ov_dt_b_product_details" TargetMode="External"/><Relationship Id="rId17" Type="http://schemas.openxmlformats.org/officeDocument/2006/relationships/hyperlink" Target="https://www.digikey.com/en/products/detail/assmann-wsw-components/H3CCH-2006G/1218561" TargetMode="External"/><Relationship Id="rId16" Type="http://schemas.openxmlformats.org/officeDocument/2006/relationships/hyperlink" Target="https://www.amazon.com/dp/B071CHP4PL?psc=1&amp;ref=ppx_yo2ov_dt_b_product_details" TargetMode="External"/><Relationship Id="rId5" Type="http://schemas.openxmlformats.org/officeDocument/2006/relationships/hyperlink" Target="https://www.digikey.com/en/products/detail/honeywell-sensing-and-productivity-solutions/HIH8120-021-001/4291627" TargetMode="External"/><Relationship Id="rId19" Type="http://schemas.openxmlformats.org/officeDocument/2006/relationships/hyperlink" Target="https://www.amazon.com/dp/B07VJKCHVN?psc=1&amp;ref=ppx_yo2ov_dt_b_product_details" TargetMode="External"/><Relationship Id="rId6" Type="http://schemas.openxmlformats.org/officeDocument/2006/relationships/hyperlink" Target="https://www.dynament.com/products/gas-sensors/" TargetMode="External"/><Relationship Id="rId18" Type="http://schemas.openxmlformats.org/officeDocument/2006/relationships/hyperlink" Target="https://www.mouser.com/ProductDetail/Samtec/IDSD-16-D-02.00-T-G-RW-R?qs=0lQeLiL1qyYrkofe6uZx%252BA%3D%3D" TargetMode="External"/><Relationship Id="rId7" Type="http://schemas.openxmlformats.org/officeDocument/2006/relationships/hyperlink" Target="https://www.digikey.com/en/products/detail/yageo/RT1206BRD075KL/5936961" TargetMode="External"/><Relationship Id="rId8" Type="http://schemas.openxmlformats.org/officeDocument/2006/relationships/hyperlink" Target="https://www.amazon.com/dp/B09F8YGGHB?ref=ppx_yo2ov_dt_b_product_details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13"/>
    <col customWidth="1" min="3" max="3" width="21.63"/>
    <col customWidth="1" min="4" max="4" width="21.88"/>
    <col customWidth="1" min="5" max="5" width="29.0"/>
    <col customWidth="1" min="7" max="7" width="21.13"/>
  </cols>
  <sheetData>
    <row r="1">
      <c r="A1" s="1" t="s">
        <v>0</v>
      </c>
      <c r="B1" s="1" t="s">
        <v>1</v>
      </c>
      <c r="C1" s="2" t="s">
        <v>2</v>
      </c>
      <c r="D1" s="3"/>
      <c r="E1" s="3"/>
      <c r="F1" s="4"/>
      <c r="G1" s="4"/>
      <c r="H1" s="4"/>
      <c r="I1" s="5"/>
      <c r="J1" s="5"/>
      <c r="K1" s="4"/>
    </row>
    <row r="2">
      <c r="A2" s="1" t="s">
        <v>3</v>
      </c>
      <c r="B2" s="6">
        <v>44720.0</v>
      </c>
      <c r="C2" s="4"/>
      <c r="D2" s="4"/>
      <c r="E2" s="4"/>
      <c r="F2" s="4"/>
      <c r="G2" s="4"/>
      <c r="H2" s="4"/>
      <c r="I2" s="5"/>
      <c r="J2" s="5"/>
      <c r="K2" s="4"/>
    </row>
    <row r="3">
      <c r="A3" s="7" t="s">
        <v>4</v>
      </c>
      <c r="B3" s="8">
        <v>1.1</v>
      </c>
      <c r="C3" s="4"/>
      <c r="D3" s="4"/>
      <c r="E3" s="4"/>
      <c r="F3" s="4"/>
      <c r="G3" s="4"/>
      <c r="H3" s="4"/>
      <c r="I3" s="5"/>
      <c r="J3" s="5"/>
      <c r="K3" s="4"/>
    </row>
    <row r="4">
      <c r="A4" s="1" t="s">
        <v>5</v>
      </c>
      <c r="B4" s="9">
        <v>1.0</v>
      </c>
      <c r="C4" s="4"/>
      <c r="D4" s="4"/>
      <c r="E4" s="4"/>
      <c r="F4" s="4"/>
      <c r="G4" s="4"/>
      <c r="H4" s="4"/>
      <c r="I4" s="5"/>
      <c r="J4" s="5"/>
      <c r="K4" s="4"/>
    </row>
    <row r="5">
      <c r="A5" s="4"/>
      <c r="B5" s="4"/>
      <c r="C5" s="4"/>
      <c r="D5" s="4"/>
      <c r="E5" s="4"/>
      <c r="F5" s="4"/>
      <c r="G5" s="4"/>
      <c r="H5" s="4"/>
      <c r="I5" s="5"/>
      <c r="J5" s="5"/>
      <c r="K5" s="4"/>
    </row>
    <row r="6">
      <c r="A6" s="10" t="s">
        <v>6</v>
      </c>
      <c r="B6" s="10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1" t="s">
        <v>13</v>
      </c>
      <c r="I6" s="11" t="s">
        <v>14</v>
      </c>
      <c r="J6" s="10" t="s">
        <v>15</v>
      </c>
    </row>
    <row r="7">
      <c r="A7" s="8">
        <v>1.0</v>
      </c>
      <c r="B7" s="7">
        <v>1.0</v>
      </c>
      <c r="C7" s="1" t="s">
        <v>16</v>
      </c>
      <c r="D7" s="1" t="s">
        <v>17</v>
      </c>
      <c r="E7" s="1" t="s">
        <v>18</v>
      </c>
      <c r="F7" s="1" t="s">
        <v>19</v>
      </c>
      <c r="G7" s="1" t="s">
        <v>17</v>
      </c>
      <c r="H7" s="12">
        <v>35.5</v>
      </c>
      <c r="I7" s="13">
        <f t="shared" ref="I7:I8" si="1">A7*H7</f>
        <v>35.5</v>
      </c>
      <c r="J7" s="14" t="s">
        <v>20</v>
      </c>
    </row>
    <row r="8">
      <c r="A8" s="8">
        <v>1.0</v>
      </c>
      <c r="B8" s="7">
        <v>2.0</v>
      </c>
      <c r="C8" s="1" t="s">
        <v>21</v>
      </c>
      <c r="D8" s="1" t="s">
        <v>22</v>
      </c>
      <c r="E8" s="1" t="s">
        <v>23</v>
      </c>
      <c r="F8" s="1" t="s">
        <v>24</v>
      </c>
      <c r="G8" s="1" t="s">
        <v>25</v>
      </c>
      <c r="H8" s="13">
        <v>20.39</v>
      </c>
      <c r="I8" s="13">
        <f t="shared" si="1"/>
        <v>20.39</v>
      </c>
      <c r="J8" s="14" t="s">
        <v>26</v>
      </c>
    </row>
    <row r="9">
      <c r="A9" s="9">
        <v>1.0</v>
      </c>
      <c r="B9" s="7">
        <v>3.0</v>
      </c>
      <c r="C9" s="7" t="s">
        <v>27</v>
      </c>
      <c r="D9" s="7" t="s">
        <v>17</v>
      </c>
      <c r="E9" s="7" t="s">
        <v>28</v>
      </c>
      <c r="F9" s="7" t="s">
        <v>29</v>
      </c>
      <c r="G9" s="7" t="s">
        <v>17</v>
      </c>
      <c r="H9" s="12">
        <v>17.99</v>
      </c>
      <c r="I9" s="12">
        <v>17.99</v>
      </c>
      <c r="J9" s="15" t="s">
        <v>30</v>
      </c>
    </row>
    <row r="10">
      <c r="A10" s="8">
        <v>1.0</v>
      </c>
      <c r="B10" s="7">
        <v>4.0</v>
      </c>
      <c r="C10" s="1" t="s">
        <v>31</v>
      </c>
      <c r="D10" s="1" t="s">
        <v>32</v>
      </c>
      <c r="E10" s="1" t="s">
        <v>33</v>
      </c>
      <c r="F10" s="1" t="s">
        <v>24</v>
      </c>
      <c r="G10" s="1" t="s">
        <v>32</v>
      </c>
      <c r="H10" s="13">
        <v>360.0</v>
      </c>
      <c r="I10" s="13">
        <f t="shared" ref="I10:I13" si="2">A10*H10</f>
        <v>360</v>
      </c>
      <c r="J10" s="14" t="s">
        <v>34</v>
      </c>
    </row>
    <row r="11">
      <c r="A11" s="8">
        <v>1.0</v>
      </c>
      <c r="B11" s="7">
        <v>5.0</v>
      </c>
      <c r="C11" s="1" t="s">
        <v>35</v>
      </c>
      <c r="D11" s="1" t="s">
        <v>36</v>
      </c>
      <c r="E11" s="1" t="s">
        <v>37</v>
      </c>
      <c r="F11" s="1" t="s">
        <v>24</v>
      </c>
      <c r="G11" s="1" t="s">
        <v>38</v>
      </c>
      <c r="H11" s="13">
        <v>12.9</v>
      </c>
      <c r="I11" s="13">
        <f t="shared" si="2"/>
        <v>12.9</v>
      </c>
      <c r="J11" s="14" t="s">
        <v>39</v>
      </c>
    </row>
    <row r="12">
      <c r="A12" s="8">
        <v>1.0</v>
      </c>
      <c r="B12" s="16">
        <v>6.0</v>
      </c>
      <c r="C12" s="1" t="s">
        <v>40</v>
      </c>
      <c r="D12" s="1" t="s">
        <v>41</v>
      </c>
      <c r="E12" s="1" t="s">
        <v>42</v>
      </c>
      <c r="F12" s="1" t="s">
        <v>40</v>
      </c>
      <c r="G12" s="1" t="s">
        <v>41</v>
      </c>
      <c r="H12" s="17">
        <v>0.0</v>
      </c>
      <c r="I12" s="13">
        <f t="shared" si="2"/>
        <v>0</v>
      </c>
      <c r="J12" s="18" t="s">
        <v>43</v>
      </c>
    </row>
    <row r="13">
      <c r="A13" s="8">
        <v>2.0</v>
      </c>
      <c r="B13" s="7">
        <v>7.0</v>
      </c>
      <c r="C13" s="1" t="s">
        <v>44</v>
      </c>
      <c r="D13" s="1" t="s">
        <v>45</v>
      </c>
      <c r="E13" s="1" t="s">
        <v>46</v>
      </c>
      <c r="F13" s="1" t="s">
        <v>24</v>
      </c>
      <c r="G13" s="1" t="s">
        <v>47</v>
      </c>
      <c r="H13" s="13">
        <v>0.65</v>
      </c>
      <c r="I13" s="13">
        <f t="shared" si="2"/>
        <v>1.3</v>
      </c>
      <c r="J13" s="14" t="s">
        <v>48</v>
      </c>
    </row>
    <row r="14">
      <c r="A14" s="16">
        <v>1.0</v>
      </c>
      <c r="B14" s="7">
        <v>8.0</v>
      </c>
      <c r="C14" s="7" t="s">
        <v>49</v>
      </c>
      <c r="D14" s="7" t="s">
        <v>17</v>
      </c>
      <c r="E14" s="7" t="s">
        <v>50</v>
      </c>
      <c r="F14" s="16" t="s">
        <v>29</v>
      </c>
      <c r="G14" s="16" t="s">
        <v>17</v>
      </c>
      <c r="H14" s="17">
        <v>27.99</v>
      </c>
      <c r="I14" s="17">
        <v>27.99</v>
      </c>
      <c r="J14" s="19" t="s">
        <v>51</v>
      </c>
    </row>
    <row r="15">
      <c r="A15" s="16">
        <v>1.0</v>
      </c>
      <c r="B15" s="7">
        <v>9.0</v>
      </c>
      <c r="C15" s="7" t="s">
        <v>52</v>
      </c>
      <c r="D15" s="7" t="s">
        <v>17</v>
      </c>
      <c r="E15" s="7" t="s">
        <v>53</v>
      </c>
      <c r="F15" s="16" t="s">
        <v>29</v>
      </c>
      <c r="G15" s="16" t="s">
        <v>17</v>
      </c>
      <c r="H15" s="5">
        <f t="shared" ref="H15:I15" si="3">10.99/20</f>
        <v>0.5495</v>
      </c>
      <c r="I15" s="5">
        <f t="shared" si="3"/>
        <v>0.5495</v>
      </c>
      <c r="J15" s="19" t="s">
        <v>54</v>
      </c>
    </row>
    <row r="16">
      <c r="A16" s="16">
        <v>1.0</v>
      </c>
      <c r="B16" s="7">
        <v>10.0</v>
      </c>
      <c r="C16" s="7" t="s">
        <v>55</v>
      </c>
      <c r="D16" s="7" t="s">
        <v>17</v>
      </c>
      <c r="E16" s="7" t="s">
        <v>56</v>
      </c>
      <c r="F16" s="16" t="s">
        <v>29</v>
      </c>
      <c r="G16" s="16" t="s">
        <v>17</v>
      </c>
      <c r="H16" s="5">
        <f t="shared" ref="H16:I16" si="4">0.67*3</f>
        <v>2.01</v>
      </c>
      <c r="I16" s="5">
        <f t="shared" si="4"/>
        <v>2.01</v>
      </c>
      <c r="J16" s="19" t="s">
        <v>57</v>
      </c>
    </row>
    <row r="17">
      <c r="A17" s="16">
        <v>1.0</v>
      </c>
      <c r="B17" s="7">
        <v>11.0</v>
      </c>
      <c r="C17" s="7" t="s">
        <v>58</v>
      </c>
      <c r="D17" s="7" t="s">
        <v>17</v>
      </c>
      <c r="E17" s="7" t="s">
        <v>59</v>
      </c>
      <c r="F17" s="16" t="s">
        <v>29</v>
      </c>
      <c r="G17" s="16" t="s">
        <v>17</v>
      </c>
      <c r="H17" s="5">
        <f t="shared" ref="H17:I17" si="5">12.29/5</f>
        <v>2.458</v>
      </c>
      <c r="I17" s="5">
        <f t="shared" si="5"/>
        <v>2.458</v>
      </c>
      <c r="J17" s="19" t="s">
        <v>60</v>
      </c>
    </row>
    <row r="18">
      <c r="A18" s="16">
        <v>10.0</v>
      </c>
      <c r="B18" s="7">
        <v>12.0</v>
      </c>
      <c r="C18" s="7" t="s">
        <v>61</v>
      </c>
      <c r="D18" s="7" t="s">
        <v>17</v>
      </c>
      <c r="E18" s="7" t="s">
        <v>62</v>
      </c>
      <c r="F18" s="16" t="s">
        <v>29</v>
      </c>
      <c r="G18" s="16" t="s">
        <v>17</v>
      </c>
      <c r="H18" s="5">
        <f>13.99/200</f>
        <v>0.06995</v>
      </c>
      <c r="I18" s="5">
        <f>H18*A18</f>
        <v>0.6995</v>
      </c>
      <c r="J18" s="19" t="s">
        <v>63</v>
      </c>
    </row>
    <row r="19">
      <c r="A19" s="16">
        <v>1.0</v>
      </c>
      <c r="B19" s="7">
        <v>13.0</v>
      </c>
      <c r="C19" s="7" t="s">
        <v>64</v>
      </c>
      <c r="D19" s="7" t="s">
        <v>17</v>
      </c>
      <c r="E19" s="7" t="s">
        <v>65</v>
      </c>
      <c r="F19" s="16" t="s">
        <v>29</v>
      </c>
      <c r="G19" s="16" t="s">
        <v>17</v>
      </c>
      <c r="H19" s="5">
        <f t="shared" ref="H19:I19" si="6">10.99/4</f>
        <v>2.7475</v>
      </c>
      <c r="I19" s="5">
        <f t="shared" si="6"/>
        <v>2.7475</v>
      </c>
      <c r="J19" s="19" t="s">
        <v>66</v>
      </c>
    </row>
    <row r="20">
      <c r="A20" s="16">
        <v>1.0</v>
      </c>
      <c r="B20" s="7">
        <v>14.0</v>
      </c>
      <c r="C20" s="7" t="s">
        <v>67</v>
      </c>
      <c r="D20" s="7" t="s">
        <v>17</v>
      </c>
      <c r="E20" s="7" t="s">
        <v>68</v>
      </c>
      <c r="F20" s="16" t="s">
        <v>29</v>
      </c>
      <c r="G20" s="16" t="s">
        <v>17</v>
      </c>
      <c r="H20" s="5">
        <f t="shared" ref="H20:I20" si="7">8.42/10</f>
        <v>0.842</v>
      </c>
      <c r="I20" s="5">
        <f t="shared" si="7"/>
        <v>0.842</v>
      </c>
      <c r="J20" s="19" t="s">
        <v>69</v>
      </c>
    </row>
    <row r="21">
      <c r="A21" s="16">
        <v>1.0</v>
      </c>
      <c r="B21" s="7">
        <v>15.0</v>
      </c>
      <c r="C21" s="7" t="s">
        <v>70</v>
      </c>
      <c r="D21" s="7" t="s">
        <v>17</v>
      </c>
      <c r="E21" s="7" t="s">
        <v>71</v>
      </c>
      <c r="F21" s="16" t="s">
        <v>29</v>
      </c>
      <c r="G21" s="16" t="s">
        <v>17</v>
      </c>
      <c r="H21" s="5">
        <f t="shared" ref="H21:I21" si="8">7.98/5</f>
        <v>1.596</v>
      </c>
      <c r="I21" s="5">
        <f t="shared" si="8"/>
        <v>1.596</v>
      </c>
      <c r="J21" s="19" t="s">
        <v>72</v>
      </c>
    </row>
    <row r="22">
      <c r="A22" s="16">
        <v>4.0</v>
      </c>
      <c r="B22" s="7">
        <v>16.0</v>
      </c>
      <c r="C22" s="7" t="s">
        <v>73</v>
      </c>
      <c r="D22" s="7" t="s">
        <v>17</v>
      </c>
      <c r="E22" s="7" t="s">
        <v>74</v>
      </c>
      <c r="F22" s="16" t="s">
        <v>29</v>
      </c>
      <c r="G22" s="16" t="s">
        <v>17</v>
      </c>
      <c r="H22" s="5">
        <f>39.78/4</f>
        <v>9.945</v>
      </c>
      <c r="I22" s="17">
        <v>39.78</v>
      </c>
      <c r="J22" s="19" t="s">
        <v>75</v>
      </c>
    </row>
    <row r="23">
      <c r="A23" s="16">
        <v>2.0</v>
      </c>
      <c r="B23" s="7">
        <v>17.0</v>
      </c>
      <c r="C23" s="7" t="s">
        <v>76</v>
      </c>
      <c r="D23" s="7" t="s">
        <v>77</v>
      </c>
      <c r="E23" s="7" t="s">
        <v>78</v>
      </c>
      <c r="F23" s="16" t="s">
        <v>79</v>
      </c>
      <c r="G23" s="16" t="s">
        <v>80</v>
      </c>
      <c r="H23" s="17">
        <v>1.35</v>
      </c>
      <c r="I23" s="5">
        <f>H23*A23</f>
        <v>2.7</v>
      </c>
      <c r="J23" s="19" t="s">
        <v>81</v>
      </c>
    </row>
    <row r="24" ht="14.25" customHeight="1">
      <c r="A24" s="16">
        <v>1.0</v>
      </c>
      <c r="B24" s="7">
        <v>18.0</v>
      </c>
      <c r="C24" s="7" t="s">
        <v>76</v>
      </c>
      <c r="D24" s="7" t="s">
        <v>82</v>
      </c>
      <c r="E24" s="7" t="s">
        <v>83</v>
      </c>
      <c r="F24" s="16" t="s">
        <v>84</v>
      </c>
      <c r="G24" s="20" t="s">
        <v>85</v>
      </c>
      <c r="H24" s="17">
        <v>13.4</v>
      </c>
      <c r="I24" s="17">
        <v>13.4</v>
      </c>
      <c r="J24" s="19" t="s">
        <v>86</v>
      </c>
    </row>
    <row r="25">
      <c r="A25" s="16">
        <v>15.0</v>
      </c>
      <c r="B25" s="7">
        <v>19.0</v>
      </c>
      <c r="C25" s="7" t="s">
        <v>87</v>
      </c>
      <c r="D25" s="20" t="s">
        <v>17</v>
      </c>
      <c r="E25" s="7" t="s">
        <v>88</v>
      </c>
      <c r="F25" s="16" t="s">
        <v>29</v>
      </c>
      <c r="G25" s="16" t="s">
        <v>17</v>
      </c>
      <c r="H25" s="5">
        <f>6.99/200</f>
        <v>0.03495</v>
      </c>
      <c r="I25" s="5">
        <f>H25*A25</f>
        <v>0.52425</v>
      </c>
      <c r="J25" s="19" t="s">
        <v>89</v>
      </c>
    </row>
    <row r="26">
      <c r="A26" s="16">
        <v>1.0</v>
      </c>
      <c r="B26" s="7">
        <v>20.0</v>
      </c>
      <c r="C26" s="7" t="s">
        <v>90</v>
      </c>
      <c r="D26" s="7" t="s">
        <v>17</v>
      </c>
      <c r="E26" s="7" t="s">
        <v>91</v>
      </c>
      <c r="F26" s="16" t="s">
        <v>29</v>
      </c>
      <c r="G26" s="16" t="s">
        <v>17</v>
      </c>
      <c r="H26" s="5">
        <f>7.99/25</f>
        <v>0.3196</v>
      </c>
      <c r="I26" s="17">
        <v>0.32</v>
      </c>
      <c r="J26" s="19" t="s">
        <v>92</v>
      </c>
    </row>
    <row r="27">
      <c r="A27" s="4"/>
      <c r="B27" s="1"/>
      <c r="C27" s="1"/>
      <c r="D27" s="1"/>
      <c r="E27" s="1"/>
      <c r="F27" s="4"/>
      <c r="G27" s="4"/>
      <c r="H27" s="5"/>
      <c r="I27" s="5"/>
      <c r="J27" s="4"/>
    </row>
    <row r="28">
      <c r="A28" s="3"/>
      <c r="B28" s="21"/>
      <c r="C28" s="3"/>
      <c r="D28" s="3"/>
      <c r="E28" s="3"/>
      <c r="F28" s="3"/>
      <c r="G28" s="3"/>
      <c r="H28" s="3"/>
      <c r="I28" s="22"/>
      <c r="J28" s="22"/>
      <c r="K28" s="3"/>
    </row>
    <row r="29">
      <c r="A29" s="4"/>
      <c r="B29" s="4"/>
      <c r="C29" s="4"/>
      <c r="D29" s="4"/>
      <c r="E29" s="4"/>
      <c r="F29" s="4"/>
      <c r="G29" s="4"/>
      <c r="H29" s="16" t="s">
        <v>93</v>
      </c>
      <c r="I29" s="23">
        <f>SUM(I7:I26)</f>
        <v>543.69675</v>
      </c>
      <c r="J29" s="13"/>
      <c r="K29" s="4"/>
    </row>
  </sheetData>
  <hyperlinks>
    <hyperlink r:id="rId1" ref="J7"/>
    <hyperlink r:id="rId2" ref="J8"/>
    <hyperlink r:id="rId3" ref="J9"/>
    <hyperlink r:id="rId4" ref="J10"/>
    <hyperlink r:id="rId5" ref="J11"/>
    <hyperlink r:id="rId6" ref="J12"/>
    <hyperlink r:id="rId7" ref="J13"/>
    <hyperlink r:id="rId8" ref="J14"/>
    <hyperlink r:id="rId9" ref="J15"/>
    <hyperlink r:id="rId10" ref="J16"/>
    <hyperlink r:id="rId11" ref="J17"/>
    <hyperlink r:id="rId12" ref="J18"/>
    <hyperlink r:id="rId13" ref="J19"/>
    <hyperlink r:id="rId14" ref="J20"/>
    <hyperlink r:id="rId15" ref="J21"/>
    <hyperlink r:id="rId16" ref="J22"/>
    <hyperlink r:id="rId17" ref="J23"/>
    <hyperlink r:id="rId18" ref="J24"/>
    <hyperlink r:id="rId19" ref="J25"/>
    <hyperlink r:id="rId20" ref="J2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1"/>
</worksheet>
</file>