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4"/>
  <workbookPr/>
  <mc:AlternateContent xmlns:mc="http://schemas.openxmlformats.org/markup-compatibility/2006">
    <mc:Choice Requires="x15">
      <x15ac:absPath xmlns:x15ac="http://schemas.microsoft.com/office/spreadsheetml/2010/11/ac" url="C:\Users\zabriskie\Box\Statistics-ZABRISKIE\Meta-Analysis\Datasets\"/>
    </mc:Choice>
  </mc:AlternateContent>
  <xr:revisionPtr revIDLastSave="0" documentId="13_ncr:1_{21781643-39E7-4580-AF38-4FD32E0C5787}" xr6:coauthVersionLast="36" xr6:coauthVersionMax="36" xr10:uidLastSave="{00000000-0000-0000-0000-000000000000}"/>
  <bookViews>
    <workbookView xWindow="0" yWindow="0" windowWidth="20500" windowHeight="7540" firstSheet="7" activeTab="13" xr2:uid="{00000000-000D-0000-FFFF-FFFF00000000}"/>
  </bookViews>
  <sheets>
    <sheet name="Streptokinase" sheetId="1" r:id="rId1"/>
    <sheet name="MI and Death for Rosiglitazone" sheetId="3" r:id="rId2"/>
    <sheet name="PCI vs MED" sheetId="5" r:id="rId3"/>
    <sheet name="Calcium and Pregnancy" sheetId="6" r:id="rId4"/>
    <sheet name="Ulcer" sheetId="7" r:id="rId5"/>
    <sheet name="Lidocaine" sheetId="8" r:id="rId6"/>
    <sheet name="Lidocaine-TrendTestFormat" sheetId="17" r:id="rId7"/>
    <sheet name="Promotion" sheetId="10" r:id="rId8"/>
    <sheet name="Heparin" sheetId="11" r:id="rId9"/>
    <sheet name="Dopamine" sheetId="12" r:id="rId10"/>
    <sheet name="Anitibiotics for Rheumatic Feve" sheetId="13" r:id="rId11"/>
    <sheet name="Balloon" sheetId="14" r:id="rId12"/>
    <sheet name="Hemmorrhage" sheetId="16" r:id="rId13"/>
    <sheet name="Hormone Replacement" sheetId="19" r:id="rId14"/>
  </sheets>
  <calcPr calcId="191029"/>
</workbook>
</file>

<file path=xl/calcChain.xml><?xml version="1.0" encoding="utf-8"?>
<calcChain xmlns="http://schemas.openxmlformats.org/spreadsheetml/2006/main">
  <c r="Q32" i="13" l="1"/>
  <c r="P26" i="10"/>
  <c r="P24" i="11"/>
  <c r="P24" i="8"/>
  <c r="P23" i="8"/>
  <c r="W30" i="12"/>
  <c r="W31" i="12"/>
  <c r="Q31" i="7"/>
  <c r="W11" i="12"/>
  <c r="W12" i="12"/>
  <c r="D10" i="17" l="1"/>
  <c r="E10" i="17"/>
  <c r="M10" i="17"/>
  <c r="C7" i="17"/>
  <c r="D7" i="17"/>
  <c r="E7" i="17"/>
  <c r="F7" i="17"/>
  <c r="G7" i="17"/>
  <c r="H7" i="17"/>
  <c r="I7" i="17"/>
  <c r="J7" i="17"/>
  <c r="K7" i="17"/>
  <c r="L7" i="17"/>
  <c r="M7" i="17"/>
  <c r="B7" i="17"/>
  <c r="O7" i="17" s="1"/>
  <c r="C4" i="17"/>
  <c r="C10" i="17" s="1"/>
  <c r="D4" i="17"/>
  <c r="E4" i="17"/>
  <c r="F4" i="17"/>
  <c r="F10" i="17" s="1"/>
  <c r="G4" i="17"/>
  <c r="G10" i="17" s="1"/>
  <c r="H4" i="17"/>
  <c r="H10" i="17" s="1"/>
  <c r="I4" i="17"/>
  <c r="I10" i="17" s="1"/>
  <c r="J4" i="17"/>
  <c r="J10" i="17" s="1"/>
  <c r="K4" i="17"/>
  <c r="K10" i="17" s="1"/>
  <c r="L4" i="17"/>
  <c r="L10" i="17" s="1"/>
  <c r="M4" i="17"/>
  <c r="B4" i="17"/>
  <c r="B10" i="17" s="1"/>
  <c r="O6" i="17"/>
  <c r="O3" i="17"/>
  <c r="O10" i="17" l="1"/>
  <c r="O4" i="17"/>
  <c r="I19" i="12"/>
  <c r="H19" i="12"/>
  <c r="E26" i="1"/>
  <c r="D26" i="1"/>
  <c r="I52" i="3"/>
  <c r="H52" i="3"/>
  <c r="C52" i="3"/>
  <c r="B52" i="3"/>
  <c r="Q23" i="5"/>
  <c r="P23" i="5"/>
  <c r="K19" i="5"/>
  <c r="J19" i="5"/>
  <c r="E23" i="5"/>
  <c r="D23" i="5"/>
  <c r="G17" i="6"/>
  <c r="F17" i="6"/>
  <c r="C12" i="8"/>
  <c r="C13" i="8"/>
  <c r="C14" i="8"/>
  <c r="C15" i="8"/>
  <c r="C16" i="8"/>
  <c r="C11" i="8"/>
  <c r="B12" i="8"/>
  <c r="B13" i="8"/>
  <c r="B14" i="8"/>
  <c r="B15" i="8"/>
  <c r="B16" i="8"/>
  <c r="B11" i="8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47" i="7"/>
  <c r="C48" i="7"/>
  <c r="C49" i="7"/>
  <c r="C50" i="7"/>
  <c r="C51" i="7"/>
  <c r="C52" i="7"/>
  <c r="C53" i="7"/>
  <c r="C54" i="7"/>
  <c r="C55" i="7"/>
  <c r="C56" i="7"/>
  <c r="C57" i="7"/>
  <c r="C58" i="7"/>
  <c r="C46" i="7"/>
  <c r="B80" i="7"/>
  <c r="B81" i="7"/>
  <c r="B82" i="7"/>
  <c r="B83" i="7"/>
  <c r="B84" i="7"/>
  <c r="B85" i="7"/>
  <c r="B86" i="7"/>
  <c r="B79" i="7"/>
  <c r="B71" i="7"/>
  <c r="B72" i="7"/>
  <c r="B73" i="7"/>
  <c r="B74" i="7"/>
  <c r="B75" i="7"/>
  <c r="B76" i="7"/>
  <c r="B77" i="7"/>
  <c r="B78" i="7"/>
  <c r="B70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46" i="7"/>
  <c r="D19" i="6"/>
  <c r="D20" i="6"/>
  <c r="D21" i="6"/>
  <c r="D22" i="6"/>
  <c r="D23" i="6"/>
  <c r="D24" i="6"/>
  <c r="D25" i="6"/>
  <c r="D26" i="6"/>
  <c r="D27" i="6"/>
  <c r="D28" i="6"/>
  <c r="D29" i="6"/>
  <c r="D30" i="6"/>
  <c r="D18" i="6"/>
  <c r="C19" i="6"/>
  <c r="C20" i="6"/>
  <c r="C21" i="6"/>
  <c r="C22" i="6"/>
  <c r="C23" i="6"/>
  <c r="C24" i="6"/>
  <c r="C25" i="6"/>
  <c r="C26" i="6"/>
  <c r="C27" i="6"/>
  <c r="C28" i="6"/>
  <c r="C29" i="6"/>
  <c r="C30" i="6"/>
  <c r="C18" i="6"/>
  <c r="N39" i="5"/>
  <c r="O23" i="5"/>
  <c r="N23" i="5"/>
  <c r="O39" i="5"/>
  <c r="O38" i="5"/>
  <c r="N38" i="5"/>
  <c r="O37" i="5"/>
  <c r="N37" i="5"/>
  <c r="O36" i="5"/>
  <c r="N36" i="5"/>
  <c r="O35" i="5"/>
  <c r="N35" i="5"/>
  <c r="O34" i="5"/>
  <c r="N34" i="5"/>
  <c r="O33" i="5"/>
  <c r="N33" i="5"/>
  <c r="O32" i="5"/>
  <c r="N32" i="5"/>
  <c r="O31" i="5"/>
  <c r="N31" i="5"/>
  <c r="O30" i="5"/>
  <c r="N30" i="5"/>
  <c r="O29" i="5"/>
  <c r="N29" i="5"/>
  <c r="O28" i="5"/>
  <c r="N28" i="5"/>
  <c r="O27" i="5"/>
  <c r="N27" i="5"/>
  <c r="O26" i="5"/>
  <c r="N26" i="5"/>
  <c r="O25" i="5"/>
  <c r="N25" i="5"/>
  <c r="O24" i="5"/>
  <c r="N24" i="5"/>
  <c r="I20" i="5"/>
  <c r="I21" i="5"/>
  <c r="I22" i="5"/>
  <c r="I23" i="5"/>
  <c r="I24" i="5"/>
  <c r="I25" i="5"/>
  <c r="I26" i="5"/>
  <c r="I27" i="5"/>
  <c r="I28" i="5"/>
  <c r="I29" i="5"/>
  <c r="I30" i="5"/>
  <c r="I31" i="5"/>
  <c r="I19" i="5"/>
  <c r="H31" i="5"/>
  <c r="H20" i="5"/>
  <c r="H21" i="5"/>
  <c r="H22" i="5"/>
  <c r="H23" i="5"/>
  <c r="H24" i="5"/>
  <c r="H25" i="5"/>
  <c r="H26" i="5"/>
  <c r="H27" i="5"/>
  <c r="H28" i="5"/>
  <c r="H29" i="5"/>
  <c r="H30" i="5"/>
  <c r="H19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23" i="5"/>
  <c r="B37" i="5"/>
  <c r="B38" i="5"/>
  <c r="B39" i="5"/>
  <c r="B36" i="5"/>
  <c r="B25" i="5"/>
  <c r="B26" i="5"/>
  <c r="B27" i="5"/>
  <c r="B28" i="5"/>
  <c r="B29" i="5"/>
  <c r="B30" i="5"/>
  <c r="B31" i="5"/>
  <c r="B32" i="5"/>
  <c r="B33" i="5"/>
  <c r="B34" i="5"/>
  <c r="B35" i="5"/>
  <c r="B24" i="5"/>
  <c r="B23" i="5"/>
</calcChain>
</file>

<file path=xl/sharedStrings.xml><?xml version="1.0" encoding="utf-8"?>
<sst xmlns="http://schemas.openxmlformats.org/spreadsheetml/2006/main" count="634" uniqueCount="317">
  <si>
    <t>Fletcher</t>
  </si>
  <si>
    <t>Dewar</t>
  </si>
  <si>
    <t>1st European</t>
  </si>
  <si>
    <t>Heikinheimo</t>
  </si>
  <si>
    <t>Italian</t>
  </si>
  <si>
    <t>2nd European</t>
  </si>
  <si>
    <t>2nd Frankfurt</t>
  </si>
  <si>
    <t>1st Australian</t>
  </si>
  <si>
    <t>NHLBI SMIT</t>
  </si>
  <si>
    <t>Valere</t>
  </si>
  <si>
    <t>Frank</t>
  </si>
  <si>
    <t>UK Collaborative</t>
  </si>
  <si>
    <t>Klein</t>
  </si>
  <si>
    <t>Austrian</t>
  </si>
  <si>
    <t>Lasierra</t>
  </si>
  <si>
    <t>N German</t>
  </si>
  <si>
    <t>Witchitz</t>
  </si>
  <si>
    <t>2nd Australian</t>
  </si>
  <si>
    <t>3rd European</t>
  </si>
  <si>
    <t>ISAM</t>
  </si>
  <si>
    <t>GISSI-1</t>
  </si>
  <si>
    <t>ISIS-2</t>
  </si>
  <si>
    <t xml:space="preserve">   </t>
  </si>
  <si>
    <t>Study ID</t>
  </si>
  <si>
    <t>Study</t>
  </si>
  <si>
    <t>Year</t>
  </si>
  <si>
    <t>Strepto Death</t>
  </si>
  <si>
    <t>Strepto Total</t>
  </si>
  <si>
    <t>Control Death</t>
  </si>
  <si>
    <t>Control Total</t>
  </si>
  <si>
    <t>Possible serious side effects</t>
  </si>
  <si>
    <t>First trial in 1959</t>
  </si>
  <si>
    <t>By 1976 only a few RCTs were positive</t>
  </si>
  <si>
    <t>However, the combined effect (from a MA) was overwhelmingly positive</t>
  </si>
  <si>
    <t>Still, after 1977 32,000 patients were used in follow-up RCTs which proved the first MA to be correct</t>
  </si>
  <si>
    <t>Did millions of patients do without a truly effective therapy?</t>
  </si>
  <si>
    <t>Were the RCTs ethical after 1977?</t>
  </si>
  <si>
    <t>Thought to prevent death following a heart attack</t>
  </si>
  <si>
    <t xml:space="preserve">    Didn’t have large enough samples sizes to detect significant differences</t>
  </si>
  <si>
    <t>Description:</t>
  </si>
  <si>
    <t>http://www.stata.com/meeting/10uk/meta_stata.pdf</t>
  </si>
  <si>
    <t>Rosiglitazone MI</t>
  </si>
  <si>
    <t>Rosiglitazone Total</t>
  </si>
  <si>
    <t>Control MI</t>
  </si>
  <si>
    <t>Rosiglitazone Death</t>
  </si>
  <si>
    <t>http://web.stanford.edu/~lutian/pdf/Exact.pdf</t>
  </si>
  <si>
    <t>Nissen and Wolski (2007) (N&amp;W) performed a meta-analysis to examine whether rosiglitazone,</t>
  </si>
  <si>
    <t>a drug for treating type 2 diabetes mellitus, significantly increases the risk of myocardial infarction (MI)</t>
  </si>
  <si>
    <t>or cardiovascular disease (CVD)–related death. Of 48 trials satisfied the inclusion criteria for their</t>
  </si>
  <si>
    <t xml:space="preserve"> analysis, 10 studies have no MI events and 25 studies have no CVD-related deaths. N&amp;W simply</t>
  </si>
  <si>
    <t>excluded those studies from their analysis</t>
  </si>
  <si>
    <t>Description</t>
  </si>
  <si>
    <t>Row-see-glit-a-zone - used to lower blood glucose levels in patients with type 2 diabetes mellitus</t>
  </si>
  <si>
    <t>The original approval of rosiglitazone was based on the ability of the drug to reduce blood glucose and glycated hemoglobin levels</t>
  </si>
  <si>
    <t>Myocardial Infarction (heart attack) and Death</t>
  </si>
  <si>
    <t>Stroptokianse is a drug that has the potential to dissolve the blood clot that is</t>
  </si>
  <si>
    <t xml:space="preserve">   causing a heart attack, and thus reduce the damage to heart muscle</t>
  </si>
  <si>
    <t>Streptokinase reduces mortality following acute myocardial infarction</t>
  </si>
  <si>
    <t>Early studies inconclusive. Meta-analysis showed it helped - larger study conducted and confirmed this</t>
  </si>
  <si>
    <t>Coronary artery disease is the single largest killer of American men and women (Rosamond</t>
  </si>
  <si>
    <t>et.al., 2007). In 2004 in the U.S., there were 840,000 cases discharged with the diagnosis of</t>
  </si>
  <si>
    <t>acute coronary syndrome, most of them with acute myocardial infarction (MI). Percutaneous</t>
  </si>
  <si>
    <t>coronary intervention or PCI (commonly known as angioplasty) is increasingly being used</t>
  </si>
  <si>
    <t>in patients with various manifestations of coronary artery disease. PCI is an established</t>
  </si>
  <si>
    <t>treatment strategy that improves overall survival and survival time free of recurrent MI for</t>
  </si>
  <si>
    <t>patients with acute coronary disease; however, less is known about the effects of PCI in the</t>
  </si>
  <si>
    <t>treatment of patients with stable coronary artery disease. Research in this area has been</t>
  </si>
  <si>
    <t>limited for two reasons. First, patients with stable coronary artery disease have a very good</t>
  </si>
  <si>
    <t>prognosis and large sample size studies are required to assess potential differences in</t>
  </si>
  <si>
    <t>treatments regarding rare events (Rihal et.al., 2003; Timmis et.al., 2007). Second, there is a</t>
  </si>
  <si>
    <t>period of early risk associated with PCI, which requires longer follow-up periods when</t>
  </si>
  <si>
    <t>compared to medical treatment alone (MED) to offset this early excess risk.</t>
  </si>
  <si>
    <t>In an effort to better study the efficacy of PCI versus MED, Schomig et.al., (2008)</t>
  </si>
  <si>
    <t>conducted a meta-analysis of 17 randomized clinical trials (RCTs) that compared PCI to</t>
  </si>
  <si>
    <t>MED in patients with stable coronary artery disease. They studied a total of 7513 patients</t>
  </si>
  <si>
    <t>(3675 PCI and 3838 MED).</t>
  </si>
  <si>
    <t>(From: Meta-Analysis of Rare Binary Adverse Event Data - D. Bhaumik, A. Amatya, S. Normand)</t>
  </si>
  <si>
    <t>Trial</t>
  </si>
  <si>
    <t>PCI_Death</t>
  </si>
  <si>
    <t>PCI_Total</t>
  </si>
  <si>
    <t>MED_Death</t>
  </si>
  <si>
    <t>MED_Total</t>
  </si>
  <si>
    <t>(Data from: A meta-analysis of 17 randomized trials of percutaneous coronary intervention-based strategy in patients with stable coronary artery disease - A. Schomig, J. Mehilli, A. Waha)</t>
  </si>
  <si>
    <t>Average Event Rates:</t>
  </si>
  <si>
    <t>PCI</t>
  </si>
  <si>
    <t>MED</t>
  </si>
  <si>
    <t>Trial Event Rates:</t>
  </si>
  <si>
    <t>Mortality</t>
  </si>
  <si>
    <t>Sievers et al.</t>
  </si>
  <si>
    <t>ACME-1</t>
  </si>
  <si>
    <t>ACME-2</t>
  </si>
  <si>
    <t>ACIP</t>
  </si>
  <si>
    <t>Dakik et al.</t>
  </si>
  <si>
    <t>AVERT</t>
  </si>
  <si>
    <t>MASS</t>
  </si>
  <si>
    <t>Bech et al.</t>
  </si>
  <si>
    <t>ALKK</t>
  </si>
  <si>
    <t>RITA-2</t>
  </si>
  <si>
    <t>TIME</t>
  </si>
  <si>
    <t>Hambrecht et al.</t>
  </si>
  <si>
    <t>DANAMI</t>
  </si>
  <si>
    <t>INSPIRE</t>
  </si>
  <si>
    <t>MASS II</t>
  </si>
  <si>
    <t>SWISSI II</t>
  </si>
  <si>
    <t>COURAGE</t>
  </si>
  <si>
    <t>Cardiac Death (13 Trials)</t>
  </si>
  <si>
    <t>Nonfatal Myocardial Infarction</t>
  </si>
  <si>
    <t>I2 Estimate:</t>
  </si>
  <si>
    <t>Bhaumik et al.</t>
  </si>
  <si>
    <t>tau2 estimates:</t>
  </si>
  <si>
    <t>DSL</t>
  </si>
  <si>
    <t>DSK</t>
  </si>
  <si>
    <t>IPM</t>
  </si>
  <si>
    <t>tau2</t>
  </si>
  <si>
    <t>Villar 1987</t>
  </si>
  <si>
    <t>Villar 1990</t>
  </si>
  <si>
    <t>Crowther 1999</t>
  </si>
  <si>
    <t>CPEP 1997</t>
  </si>
  <si>
    <t>L-Jaramillo 1990</t>
  </si>
  <si>
    <t>S-Ramos 1994</t>
  </si>
  <si>
    <t>L-Jaramillo 1989</t>
  </si>
  <si>
    <t>Purwar 1996</t>
  </si>
  <si>
    <t>L-Jaramillo 1997</t>
  </si>
  <si>
    <t>Belizan 1991</t>
  </si>
  <si>
    <t>WHO 2006</t>
  </si>
  <si>
    <t>Kumar 2009</t>
  </si>
  <si>
    <t>Niromanesh 2001</t>
  </si>
  <si>
    <t>Calcium_Event</t>
  </si>
  <si>
    <t>Calcium_Total</t>
  </si>
  <si>
    <t>Placebo_Event</t>
  </si>
  <si>
    <t>Placebo_Total</t>
  </si>
  <si>
    <t>Data from: Calcium supplementation duirng pregnancy for preventing hypertensive disorders and related problems (review) - GJ Hofmeyr, TA Lawrie, AN Atallah, L Duley, MR Torloni</t>
  </si>
  <si>
    <t>From: A generalized weighting regression-derived meta-analysis estimator robust to small-study effects and heterogeneity - S. G. Moreno, A. J. Sutton, J. R. Thompson</t>
  </si>
  <si>
    <t>Note:</t>
  </si>
  <si>
    <t>Studies 1-4:</t>
  </si>
  <si>
    <t>tau2 estimate</t>
  </si>
  <si>
    <t>I2 estimate</t>
  </si>
  <si>
    <t>Studies 5-12:</t>
  </si>
  <si>
    <t>tau2 = 0.2</t>
  </si>
  <si>
    <t>I2 = 70%</t>
  </si>
  <si>
    <t>TrtEvent</t>
  </si>
  <si>
    <t>TrtNonevent</t>
  </si>
  <si>
    <t>CtrlEvent</t>
  </si>
  <si>
    <t>CtrlNonevent</t>
  </si>
  <si>
    <t>TRT</t>
  </si>
  <si>
    <t>CTRL</t>
  </si>
  <si>
    <t>Data from R gmeta() package</t>
  </si>
  <si>
    <t>Data used in Confidence Distributions and a Unifying Framework for Meta-Analysis - M. Xie, K. Singh, and W. E. Strawderman</t>
  </si>
  <si>
    <t>Chopra et al.</t>
  </si>
  <si>
    <t>Morgensen</t>
  </si>
  <si>
    <t>Pitt et al.</t>
  </si>
  <si>
    <t>Darby et al.</t>
  </si>
  <si>
    <t>Bennett et al.</t>
  </si>
  <si>
    <t>O'Brian et al.</t>
  </si>
  <si>
    <t>Lidocaine_Dead</t>
  </si>
  <si>
    <t>Lidocaine_Total</t>
  </si>
  <si>
    <t>Control_Dead</t>
  </si>
  <si>
    <t>Control_Total</t>
  </si>
  <si>
    <t>Data from: Meta-analysis - formulating, evaluating, combining, and reporting - S. T. Normand</t>
  </si>
  <si>
    <t>From: Confidence Distributions and a Unifying Framework for Meta-Analysis - M. Xie, K. Singh, and W. E. Strawderman</t>
  </si>
  <si>
    <t>tau2=0</t>
  </si>
  <si>
    <t>From: Exact and Efficient Inference Procedure for Meta-Analysis and its Application to the Analysis of Independent 2x2 Tables ... - L. Tian</t>
  </si>
  <si>
    <t>From:Exact meta-analysis approach for discrete data and its application to 2x2 tables with rare events - D. Liu, R. Y. Liu, M. Xie - annotated</t>
  </si>
  <si>
    <t>Date of Promotion</t>
  </si>
  <si>
    <t>July 1974</t>
  </si>
  <si>
    <t>August 1974</t>
  </si>
  <si>
    <t>September 1974</t>
  </si>
  <si>
    <t>April 1975</t>
  </si>
  <si>
    <t>May 1975</t>
  </si>
  <si>
    <t>October 1975</t>
  </si>
  <si>
    <t>November 1975</t>
  </si>
  <si>
    <t>February 1976</t>
  </si>
  <si>
    <t>March 1976</t>
  </si>
  <si>
    <t>November 1977</t>
  </si>
  <si>
    <t>White_Eligible</t>
  </si>
  <si>
    <t>White_Promoted</t>
  </si>
  <si>
    <t>Black_Eligible</t>
  </si>
  <si>
    <t>Black_Promoted</t>
  </si>
  <si>
    <t>Data from: Statistical methods for analyzing claims of employment discrimination - J. L. Gastwirth</t>
  </si>
  <si>
    <t>From: Exact meta-analysis approach for discrete data and its application to 2x2 tables with rare events, D. Liu, R. Liu, M. Xie</t>
  </si>
  <si>
    <t>White</t>
  </si>
  <si>
    <t>Black</t>
  </si>
  <si>
    <t>From:Fixed vs random effects meta-analysis in rare event studies-the rosiglitazone link with myocardial infarction and cardiac death - J. J. Shuster</t>
  </si>
  <si>
    <t>Kiviluoto 1980</t>
  </si>
  <si>
    <t>Lahnborg 1980</t>
  </si>
  <si>
    <t>Moskovitz 1978</t>
  </si>
  <si>
    <t>Xabregas 1978</t>
  </si>
  <si>
    <t>Jorgensen 1992</t>
  </si>
  <si>
    <t>Kew 1999</t>
  </si>
  <si>
    <t>Heparin_Total</t>
  </si>
  <si>
    <t>Heparin_Event</t>
  </si>
  <si>
    <t>Control_Event</t>
  </si>
  <si>
    <t>Heparin</t>
  </si>
  <si>
    <t>Control</t>
  </si>
  <si>
    <t>Heterogeneity</t>
  </si>
  <si>
    <t>X2=0.04</t>
  </si>
  <si>
    <t>I2=0</t>
  </si>
  <si>
    <t>Data From:Heparin, low molecular weight heparin and physical methods for preventing..... (pg 57)</t>
  </si>
  <si>
    <t>From:Inclusion of zero total event trials in meta-analysis maintains analytic consistency and incorporates all available data - J. O. Friedrich, N. K. Adhikari, J. Beyene</t>
  </si>
  <si>
    <t>Dopamine_Event</t>
  </si>
  <si>
    <t>Dopamine_Total</t>
  </si>
  <si>
    <t>Schneider et al. 1999</t>
  </si>
  <si>
    <t>Lassnigg et al. 2000</t>
  </si>
  <si>
    <t>Woo et al. 2002</t>
  </si>
  <si>
    <t>Baldwin et al. 1994</t>
  </si>
  <si>
    <t>de Lasson et al. 1995</t>
  </si>
  <si>
    <t>Swygert et al. 1991</t>
  </si>
  <si>
    <t>Schulze et al. 1999</t>
  </si>
  <si>
    <t>Biancofiore et al. 2004</t>
  </si>
  <si>
    <t>DiSessa et al. 1981</t>
  </si>
  <si>
    <t>Seri et al. 1984</t>
  </si>
  <si>
    <t>Cuevas et al. 1991</t>
  </si>
  <si>
    <t>Baenziger et al. 1999</t>
  </si>
  <si>
    <t>ANZICS 2000</t>
  </si>
  <si>
    <t>Sanchez et a. 2003 (b)</t>
  </si>
  <si>
    <t>Sanchez et a. 2003 (a)</t>
  </si>
  <si>
    <t>Gare et al. 1999</t>
  </si>
  <si>
    <t>Outcome = Mortality</t>
  </si>
  <si>
    <t>Dopamine</t>
  </si>
  <si>
    <t>Outcome = Renal Replacement Therapy</t>
  </si>
  <si>
    <t>Sumeray et al. 2001</t>
  </si>
  <si>
    <t>Grundmann et al. 1982</t>
  </si>
  <si>
    <t>Carmellini et al. 1994</t>
  </si>
  <si>
    <t>Weisberg et al. 1994</t>
  </si>
  <si>
    <t>Abizaid et al. 1999 (b)</t>
  </si>
  <si>
    <t>Somlo et al. 1995</t>
  </si>
  <si>
    <t>Lumlertgul et al. 1989</t>
  </si>
  <si>
    <t>Antibiotics_Event</t>
  </si>
  <si>
    <t>Antibiotics_Total</t>
  </si>
  <si>
    <t>Dagnelie 1996</t>
  </si>
  <si>
    <t>Pichichero 1987</t>
  </si>
  <si>
    <t>Zwart 2000</t>
  </si>
  <si>
    <t>Little 1997</t>
  </si>
  <si>
    <t>Bennike 1951</t>
  </si>
  <si>
    <t>Brumfitt 1957</t>
  </si>
  <si>
    <t>Chapple 1956</t>
  </si>
  <si>
    <t>De Meyere 1992</t>
  </si>
  <si>
    <t>Leelarasamee 2000</t>
  </si>
  <si>
    <t>Chamovitz 1954</t>
  </si>
  <si>
    <t>Denny 1950</t>
  </si>
  <si>
    <t>Wannamaker 1951</t>
  </si>
  <si>
    <t>Siegel 1961</t>
  </si>
  <si>
    <t>Brink 1951</t>
  </si>
  <si>
    <t>Denny 1953</t>
  </si>
  <si>
    <t>Catanzaro 1954</t>
  </si>
  <si>
    <t>Tau2 = 0.51</t>
  </si>
  <si>
    <t>I2 = 51%</t>
  </si>
  <si>
    <t>Data From:Antibiotics for sore throat (review) - Spinks A</t>
  </si>
  <si>
    <t>From: Inclusion of zero total event trials in meta-analysis maintains analytic consistency and incorporates all available data - J. O. Friedrich, N. K. Adhikari, J. Beyene</t>
  </si>
  <si>
    <t>Scroll right to find dataset in my Exact C Code format</t>
  </si>
  <si>
    <t>And Empirical Bayes Methods for Combining Liklihoods - B. Efron</t>
  </si>
  <si>
    <r>
      <t xml:space="preserve">41 randomized clinical trials on a new surgical treatment for stomach ulcers from 1980 to 1989. The parameter of interest, </t>
    </r>
    <r>
      <rPr>
        <i/>
        <sz val="12"/>
        <color rgb="FF000000"/>
        <rFont val="Calibri"/>
        <family val="2"/>
        <scheme val="minor"/>
      </rPr>
      <t xml:space="preserve">θ </t>
    </r>
    <r>
      <rPr>
        <sz val="12"/>
        <color rgb="FF000000"/>
        <rFont val="Calibri"/>
        <family val="2"/>
        <scheme val="minor"/>
      </rPr>
      <t xml:space="preserve">, is the log odds-ratio in favor of the treatment. As in Efron (1993), to obtain meaningful estimates of </t>
    </r>
    <r>
      <rPr>
        <i/>
        <sz val="12"/>
        <color rgb="FF000000"/>
        <rFont val="Calibri"/>
        <family val="2"/>
        <scheme val="minor"/>
      </rPr>
      <t xml:space="preserve">θ </t>
    </r>
    <r>
      <rPr>
        <sz val="12"/>
        <color rgb="FF000000"/>
        <rFont val="Calibri"/>
        <family val="2"/>
        <scheme val="minor"/>
      </rPr>
      <t>, nine entries of zero are changed to 0</t>
    </r>
    <r>
      <rPr>
        <i/>
        <sz val="12"/>
        <color rgb="FF000000"/>
        <rFont val="Calibri"/>
        <family val="2"/>
        <scheme val="minor"/>
      </rPr>
      <t>.</t>
    </r>
    <r>
      <rPr>
        <sz val="12"/>
        <color rgb="FF000000"/>
        <rFont val="Calibri"/>
        <family val="2"/>
        <scheme val="minor"/>
      </rPr>
      <t>5 in the subsequent analysis. Also, as in Efron (1993) and others, the log odds ratios are approximated by normal distributions. Data from Sacks, Chalmers, Blum, Berrier, and Pagano 1990.</t>
    </r>
  </si>
  <si>
    <t>Antibiotics</t>
  </si>
  <si>
    <t>Placebo</t>
  </si>
  <si>
    <t>Lidocaine Data Set Results</t>
  </si>
  <si>
    <t>p-value</t>
  </si>
  <si>
    <t>&lt;0.0001</t>
  </si>
  <si>
    <t>MH</t>
  </si>
  <si>
    <t>INV</t>
  </si>
  <si>
    <t>* INV is with 0.5 correction applied to all cells in a study with a zero event</t>
  </si>
  <si>
    <t>* MH has a 0.5 correction to only 0 cells</t>
  </si>
  <si>
    <t>Peto</t>
  </si>
  <si>
    <t>Tian-CD</t>
  </si>
  <si>
    <t>CI-lower</t>
  </si>
  <si>
    <t>CI-upper</t>
  </si>
  <si>
    <t>Tian-Orig</t>
  </si>
  <si>
    <t>-</t>
  </si>
  <si>
    <t>Exact-Perm</t>
  </si>
  <si>
    <t>CD</t>
  </si>
  <si>
    <t>* Peto is with no correction</t>
  </si>
  <si>
    <t>* DSL is with 0.5 correction</t>
  </si>
  <si>
    <t>* All on OR scale except Tian-CD and Tian-Orig which are on RD scale</t>
  </si>
  <si>
    <t>*Risk Difference</t>
  </si>
  <si>
    <t>Antibiotics for Rheumatic Fever Data Set Results</t>
  </si>
  <si>
    <t>Promotion Data Set Results</t>
  </si>
  <si>
    <t>error</t>
  </si>
  <si>
    <t>Heparin Data Set Results</t>
  </si>
  <si>
    <t>Ulcer Data Set Results</t>
  </si>
  <si>
    <t>Dopamine Mortality Data Set Results</t>
  </si>
  <si>
    <t>Dopamine Renal Data Set Results</t>
  </si>
  <si>
    <t>From:</t>
  </si>
  <si>
    <r>
      <t>Intra-aortic Balloon Pump Therapy for Acute Myocardial Infarction</t>
    </r>
    <r>
      <rPr>
        <sz val="8"/>
        <color rgb="FF333333"/>
        <rFont val="Arial"/>
        <family val="2"/>
      </rPr>
      <t>A Meta-analysis</t>
    </r>
  </si>
  <si>
    <r>
      <t>Yousif Ahmad, MRCP</t>
    </r>
    <r>
      <rPr>
        <vertAlign val="superscript"/>
        <sz val="8"/>
        <color rgb="FF444444"/>
        <rFont val="Arial"/>
        <family val="2"/>
      </rPr>
      <t>1</t>
    </r>
    <r>
      <rPr>
        <sz val="8"/>
        <color rgb="FF333333"/>
        <rFont val="Arial"/>
        <family val="2"/>
      </rPr>
      <t>; </t>
    </r>
    <r>
      <rPr>
        <sz val="8"/>
        <color rgb="FF444444"/>
        <rFont val="Arial"/>
        <family val="2"/>
      </rPr>
      <t>Sayan Sen, PhD</t>
    </r>
    <r>
      <rPr>
        <vertAlign val="superscript"/>
        <sz val="8"/>
        <color rgb="FF444444"/>
        <rFont val="Arial"/>
        <family val="2"/>
      </rPr>
      <t>1</t>
    </r>
    <r>
      <rPr>
        <sz val="8"/>
        <color rgb="FF333333"/>
        <rFont val="Arial"/>
        <family val="2"/>
      </rPr>
      <t>; </t>
    </r>
    <r>
      <rPr>
        <sz val="8"/>
        <color rgb="FF444444"/>
        <rFont val="Arial"/>
        <family val="2"/>
      </rPr>
      <t>Matthew J. Shun-Shin, MRCP</t>
    </r>
    <r>
      <rPr>
        <vertAlign val="superscript"/>
        <sz val="8"/>
        <color rgb="FF444444"/>
        <rFont val="Arial"/>
        <family val="2"/>
      </rPr>
      <t>1</t>
    </r>
    <r>
      <rPr>
        <sz val="8"/>
        <color rgb="FF333333"/>
        <rFont val="Arial"/>
        <family val="2"/>
      </rPr>
      <t>; </t>
    </r>
    <r>
      <rPr>
        <u/>
        <sz val="8"/>
        <color rgb="FF444444"/>
        <rFont val="Arial"/>
        <family val="2"/>
      </rPr>
      <t>et al</t>
    </r>
  </si>
  <si>
    <r>
      <t>JAMA Intern Med. </t>
    </r>
    <r>
      <rPr>
        <sz val="11"/>
        <color rgb="FF333333"/>
        <rFont val="Arial"/>
        <family val="2"/>
      </rPr>
      <t>2015;175(6):931-939. doi:10.1001/jamainternmed.2015.0569</t>
    </r>
  </si>
  <si>
    <r>
      <t>Risk of Symptomatic Intracerebral Hemorrhage After Intravenous Thrombolysis in Patients With Acute Ischemic Stroke and High Cerebral Microbleed Burden</t>
    </r>
    <r>
      <rPr>
        <sz val="8"/>
        <color rgb="FF333333"/>
        <rFont val="Arial"/>
        <family val="2"/>
      </rPr>
      <t>A Meta-analysis</t>
    </r>
  </si>
  <si>
    <r>
      <t>Georgios Tsivgoulis, MD</t>
    </r>
    <r>
      <rPr>
        <vertAlign val="superscript"/>
        <sz val="8"/>
        <color rgb="FF444444"/>
        <rFont val="Arial"/>
        <family val="2"/>
      </rPr>
      <t>1,2,3</t>
    </r>
    <r>
      <rPr>
        <sz val="8"/>
        <color rgb="FF333333"/>
        <rFont val="Arial"/>
        <family val="2"/>
      </rPr>
      <t>; </t>
    </r>
    <r>
      <rPr>
        <sz val="8"/>
        <color rgb="FF444444"/>
        <rFont val="Arial"/>
        <family val="2"/>
      </rPr>
      <t>Ramin Zand, MD</t>
    </r>
    <r>
      <rPr>
        <vertAlign val="superscript"/>
        <sz val="8"/>
        <color rgb="FF444444"/>
        <rFont val="Arial"/>
        <family val="2"/>
      </rPr>
      <t>1</t>
    </r>
    <r>
      <rPr>
        <sz val="8"/>
        <color rgb="FF333333"/>
        <rFont val="Arial"/>
        <family val="2"/>
      </rPr>
      <t>; </t>
    </r>
    <r>
      <rPr>
        <sz val="8"/>
        <color rgb="FF444444"/>
        <rFont val="Arial"/>
        <family val="2"/>
      </rPr>
      <t>Aristeidis H. Katsanos, MD</t>
    </r>
    <r>
      <rPr>
        <vertAlign val="superscript"/>
        <sz val="8"/>
        <color rgb="FF444444"/>
        <rFont val="Arial"/>
        <family val="2"/>
      </rPr>
      <t>2,4</t>
    </r>
    <r>
      <rPr>
        <sz val="8"/>
        <color rgb="FF333333"/>
        <rFont val="Arial"/>
        <family val="2"/>
      </rPr>
      <t>; </t>
    </r>
    <r>
      <rPr>
        <u/>
        <sz val="8"/>
        <color rgb="FF444444"/>
        <rFont val="Arial"/>
        <family val="2"/>
      </rPr>
      <t>et al</t>
    </r>
  </si>
  <si>
    <r>
      <t>JAMA Neurol. </t>
    </r>
    <r>
      <rPr>
        <sz val="11"/>
        <color rgb="FF333333"/>
        <rFont val="Arial"/>
        <family val="2"/>
      </rPr>
      <t>2016;73(6):675-683. doi:10.1001/jamaneurol.2016.0292</t>
    </r>
  </si>
  <si>
    <r>
      <t xml:space="preserve">Study </t>
    </r>
    <r>
      <rPr>
        <sz val="18"/>
        <color rgb="FFFFFFFF"/>
        <rFont val="Cambria Math"/>
      </rPr>
      <t>i</t>
    </r>
  </si>
  <si>
    <t>Sum</t>
  </si>
  <si>
    <r>
      <t xml:space="preserve">Treatment </t>
    </r>
    <r>
      <rPr>
        <sz val="18"/>
        <color rgb="FFFFFFFF"/>
        <rFont val="Cambria Math"/>
      </rPr>
      <t>x_i</t>
    </r>
  </si>
  <si>
    <r>
      <t xml:space="preserve">Event </t>
    </r>
    <r>
      <rPr>
        <sz val="18"/>
        <color rgb="FFFFFFFF"/>
        <rFont val="Cambria Math"/>
      </rPr>
      <t>z_i</t>
    </r>
  </si>
  <si>
    <t>Non-Event</t>
  </si>
  <si>
    <r>
      <t>〖n_i-</t>
    </r>
    <r>
      <rPr>
        <sz val="18"/>
        <color rgb="FFFFFFFF"/>
        <rFont val="Cambria Math"/>
      </rPr>
      <t>z</t>
    </r>
    <r>
      <rPr>
        <sz val="18"/>
        <color rgb="FFFFFFFF"/>
        <rFont val="Arial"/>
      </rPr>
      <t>〗_</t>
    </r>
    <r>
      <rPr>
        <sz val="18"/>
        <color rgb="FFFFFFFF"/>
        <rFont val="Cambria Math"/>
      </rPr>
      <t>i</t>
    </r>
  </si>
  <si>
    <r>
      <t xml:space="preserve">Total </t>
    </r>
    <r>
      <rPr>
        <sz val="18"/>
        <color rgb="FFFFFFFF"/>
        <rFont val="Cambria Math"/>
      </rPr>
      <t>n_i</t>
    </r>
  </si>
  <si>
    <t>Test Statistic</t>
  </si>
  <si>
    <r>
      <t xml:space="preserve">〖x_i </t>
    </r>
    <r>
      <rPr>
        <sz val="18"/>
        <color rgb="FFFFFFFF"/>
        <rFont val="Cambria Math"/>
      </rPr>
      <t>z</t>
    </r>
    <r>
      <rPr>
        <sz val="18"/>
        <color rgb="FFFFFFFF"/>
        <rFont val="Arial"/>
      </rPr>
      <t>〗_</t>
    </r>
    <r>
      <rPr>
        <sz val="18"/>
        <color rgb="FFFFFFFF"/>
        <rFont val="Cambria Math"/>
      </rPr>
      <t>i</t>
    </r>
  </si>
  <si>
    <t># Studies</t>
  </si>
  <si>
    <t>Avg. Trt Event Rate</t>
  </si>
  <si>
    <t>Avg. Ctrl Event Rate</t>
  </si>
  <si>
    <t># Studies with both zero events</t>
  </si>
  <si>
    <t># Studies with 1 zero event</t>
  </si>
  <si>
    <t>Total Sample Size</t>
  </si>
  <si>
    <t>Total Ctrl Group Sample Size</t>
  </si>
  <si>
    <t>Total Trt Group Sample Size</t>
  </si>
  <si>
    <t>has 1 zero event</t>
  </si>
  <si>
    <t>has 2 zero events</t>
  </si>
  <si>
    <t>Tau2 Estimate</t>
  </si>
  <si>
    <t>Perc. of Studies with 1 or More Zeros</t>
  </si>
  <si>
    <t>trt=black</t>
  </si>
  <si>
    <t>ctrl=white</t>
  </si>
  <si>
    <t>Trt_Event</t>
  </si>
  <si>
    <t>Trt_Total</t>
  </si>
  <si>
    <t>Ctrl_Event</t>
  </si>
  <si>
    <t>Ctrl_Total</t>
  </si>
  <si>
    <t>Removed from analysis in Sweeting et al due to double zeros</t>
  </si>
  <si>
    <t>x</t>
  </si>
  <si>
    <t>* Used in Sweeting et al "What to add to nothing - Use and avoidance of continuity corrections in meta-analysis of sparse data"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</si>
</sst>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%"/>
    <numFmt numFmtId="166" formatCode="0.0000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Lucida Console"/>
      <family val="3"/>
    </font>
    <font>
      <sz val="12"/>
      <color rgb="FF000000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1"/>
      <color rgb="FF333333"/>
      <name val="Arial"/>
      <family val="2"/>
    </font>
    <font>
      <sz val="8"/>
      <color rgb="FF333333"/>
      <name val="Arial"/>
      <family val="2"/>
    </font>
    <font>
      <sz val="8"/>
      <color rgb="FF444444"/>
      <name val="Arial"/>
      <family val="2"/>
    </font>
    <font>
      <vertAlign val="superscript"/>
      <sz val="8"/>
      <color rgb="FF444444"/>
      <name val="Arial"/>
      <family val="2"/>
    </font>
    <font>
      <u/>
      <sz val="8"/>
      <color rgb="FF444444"/>
      <name val="Arial"/>
      <family val="2"/>
    </font>
    <font>
      <i/>
      <sz val="11"/>
      <color rgb="FF333333"/>
      <name val="Arial"/>
      <family val="2"/>
    </font>
    <font>
      <sz val="18"/>
      <name val="Arial"/>
    </font>
    <font>
      <sz val="18"/>
      <color rgb="FFFFFFFF"/>
      <name val="Gill Sans MT"/>
    </font>
    <font>
      <sz val="18"/>
      <color rgb="FFFFFFFF"/>
      <name val="Cambria Math"/>
    </font>
    <font>
      <sz val="18"/>
      <color rgb="FFFFFFFF"/>
      <name val="Arial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7B736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ck">
        <color rgb="FFFFFFFF"/>
      </right>
      <top/>
      <bottom/>
      <diagonal/>
    </border>
    <border>
      <left style="thick">
        <color rgb="FFFFFFFF"/>
      </left>
      <right/>
      <top/>
      <bottom/>
      <diagonal/>
    </border>
    <border>
      <left style="thick">
        <color rgb="FFFFFFFF"/>
      </left>
      <right/>
      <top/>
      <bottom style="thick">
        <color rgb="FFFFFFFF"/>
      </bottom>
      <diagonal/>
    </border>
    <border>
      <left/>
      <right style="thick">
        <color rgb="FFFFFFFF"/>
      </right>
      <top/>
      <bottom style="thick">
        <color rgb="FFFFFFFF"/>
      </bottom>
      <diagonal/>
    </border>
    <border>
      <left/>
      <right style="thick">
        <color rgb="FFFFFFFF"/>
      </right>
      <top style="thick">
        <color rgb="FFFFFFFF"/>
      </top>
      <bottom/>
      <diagonal/>
    </border>
    <border>
      <left style="thick">
        <color rgb="FFFFFFFF"/>
      </left>
      <right/>
      <top style="thick">
        <color rgb="FFFFFFFF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78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33" borderId="0" xfId="0" applyFill="1" applyAlignment="1">
      <alignment horizontal="center" wrapText="1"/>
    </xf>
    <xf numFmtId="0" fontId="0" fillId="33" borderId="0" xfId="0" applyFill="1"/>
    <xf numFmtId="0" fontId="0" fillId="33" borderId="0" xfId="0" applyFill="1" applyAlignment="1">
      <alignment vertical="center"/>
    </xf>
    <xf numFmtId="0" fontId="0" fillId="33" borderId="0" xfId="0" applyFill="1" applyAlignment="1">
      <alignment wrapText="1"/>
    </xf>
    <xf numFmtId="164" fontId="0" fillId="0" borderId="0" xfId="0" applyNumberFormat="1"/>
    <xf numFmtId="0" fontId="0" fillId="34" borderId="0" xfId="0" applyFill="1"/>
    <xf numFmtId="9" fontId="0" fillId="0" borderId="0" xfId="0" applyNumberFormat="1"/>
    <xf numFmtId="0" fontId="18" fillId="0" borderId="0" xfId="0" applyFont="1" applyAlignment="1">
      <alignment vertical="center"/>
    </xf>
    <xf numFmtId="165" fontId="0" fillId="0" borderId="0" xfId="0" applyNumberFormat="1"/>
    <xf numFmtId="165" fontId="0" fillId="0" borderId="0" xfId="42" applyNumberFormat="1" applyFont="1"/>
    <xf numFmtId="10" fontId="0" fillId="0" borderId="0" xfId="42" applyNumberFormat="1" applyFont="1"/>
    <xf numFmtId="49" fontId="0" fillId="0" borderId="0" xfId="0" applyNumberFormat="1"/>
    <xf numFmtId="0" fontId="0" fillId="35" borderId="0" xfId="0" applyFill="1"/>
    <xf numFmtId="0" fontId="0" fillId="33" borderId="0" xfId="0" applyFill="1" applyBorder="1" applyAlignment="1">
      <alignment horizontal="right" vertical="center"/>
    </xf>
    <xf numFmtId="0" fontId="0" fillId="33" borderId="0" xfId="0" applyFill="1" applyBorder="1" applyAlignment="1">
      <alignment horizontal="center" vertical="center"/>
    </xf>
    <xf numFmtId="0" fontId="0" fillId="33" borderId="10" xfId="0" applyFill="1" applyBorder="1" applyAlignment="1">
      <alignment horizontal="center" vertical="center"/>
    </xf>
    <xf numFmtId="166" fontId="0" fillId="33" borderId="0" xfId="0" applyNumberFormat="1" applyFill="1" applyBorder="1" applyAlignment="1">
      <alignment horizontal="right" vertical="center"/>
    </xf>
    <xf numFmtId="166" fontId="0" fillId="33" borderId="11" xfId="0" applyNumberFormat="1" applyFill="1" applyBorder="1" applyAlignment="1">
      <alignment horizontal="right"/>
    </xf>
    <xf numFmtId="0" fontId="0" fillId="33" borderId="11" xfId="0" applyFill="1" applyBorder="1" applyAlignment="1">
      <alignment horizontal="center"/>
    </xf>
    <xf numFmtId="0" fontId="0" fillId="33" borderId="12" xfId="0" applyFill="1" applyBorder="1" applyAlignment="1">
      <alignment horizontal="center"/>
    </xf>
    <xf numFmtId="0" fontId="16" fillId="33" borderId="13" xfId="0" applyFont="1" applyFill="1" applyBorder="1" applyAlignment="1">
      <alignment horizontal="center" vertical="center"/>
    </xf>
    <xf numFmtId="0" fontId="16" fillId="33" borderId="14" xfId="0" applyFont="1" applyFill="1" applyBorder="1" applyAlignment="1">
      <alignment horizontal="center" vertical="center"/>
    </xf>
    <xf numFmtId="0" fontId="0" fillId="33" borderId="15" xfId="0" applyFill="1" applyBorder="1" applyAlignment="1">
      <alignment horizontal="center" vertical="center"/>
    </xf>
    <xf numFmtId="0" fontId="16" fillId="33" borderId="16" xfId="0" applyFont="1" applyFill="1" applyBorder="1" applyAlignment="1">
      <alignment horizontal="center" vertical="center"/>
    </xf>
    <xf numFmtId="0" fontId="16" fillId="33" borderId="17" xfId="0" applyFont="1" applyFill="1" applyBorder="1"/>
    <xf numFmtId="2" fontId="0" fillId="33" borderId="0" xfId="0" applyNumberFormat="1" applyFill="1" applyBorder="1" applyAlignment="1">
      <alignment horizontal="center" vertical="center"/>
    </xf>
    <xf numFmtId="2" fontId="0" fillId="33" borderId="10" xfId="0" applyNumberFormat="1" applyFill="1" applyBorder="1" applyAlignment="1">
      <alignment horizontal="center" vertical="center"/>
    </xf>
    <xf numFmtId="164" fontId="0" fillId="33" borderId="10" xfId="0" applyNumberFormat="1" applyFill="1" applyBorder="1" applyAlignment="1">
      <alignment horizontal="center" vertical="center"/>
    </xf>
    <xf numFmtId="0" fontId="22" fillId="0" borderId="0" xfId="0" applyFont="1" applyAlignment="1">
      <alignment vertical="center" wrapText="1"/>
    </xf>
    <xf numFmtId="0" fontId="23" fillId="0" borderId="0" xfId="0" applyFont="1" applyAlignment="1">
      <alignment vertical="center" wrapText="1"/>
    </xf>
    <xf numFmtId="0" fontId="26" fillId="0" borderId="0" xfId="0" applyFont="1"/>
    <xf numFmtId="0" fontId="28" fillId="36" borderId="18" xfId="0" applyFont="1" applyFill="1" applyBorder="1" applyAlignment="1">
      <alignment horizontal="center" vertical="center" wrapText="1" readingOrder="1"/>
    </xf>
    <xf numFmtId="0" fontId="28" fillId="36" borderId="19" xfId="0" applyFont="1" applyFill="1" applyBorder="1" applyAlignment="1">
      <alignment horizontal="center" vertical="center" wrapText="1" readingOrder="1"/>
    </xf>
    <xf numFmtId="0" fontId="28" fillId="36" borderId="21" xfId="0" applyFont="1" applyFill="1" applyBorder="1" applyAlignment="1">
      <alignment horizontal="center" vertical="center" wrapText="1" readingOrder="1"/>
    </xf>
    <xf numFmtId="0" fontId="28" fillId="36" borderId="20" xfId="0" applyFont="1" applyFill="1" applyBorder="1" applyAlignment="1">
      <alignment horizontal="center" vertical="center" wrapText="1" readingOrder="1"/>
    </xf>
    <xf numFmtId="0" fontId="28" fillId="36" borderId="22" xfId="0" applyFont="1" applyFill="1" applyBorder="1" applyAlignment="1">
      <alignment horizontal="center" vertical="center" wrapText="1" readingOrder="1"/>
    </xf>
    <xf numFmtId="0" fontId="28" fillId="36" borderId="23" xfId="0" applyFont="1" applyFill="1" applyBorder="1" applyAlignment="1">
      <alignment horizontal="center" vertical="center" wrapText="1" readingOrder="1"/>
    </xf>
    <xf numFmtId="0" fontId="27" fillId="36" borderId="23" xfId="0" applyFont="1" applyFill="1" applyBorder="1" applyAlignment="1">
      <alignment horizontal="center" vertical="top" wrapText="1"/>
    </xf>
    <xf numFmtId="0" fontId="30" fillId="36" borderId="18" xfId="0" applyFont="1" applyFill="1" applyBorder="1" applyAlignment="1">
      <alignment horizontal="center" vertical="center" wrapText="1" readingOrder="1"/>
    </xf>
    <xf numFmtId="0" fontId="27" fillId="36" borderId="19" xfId="0" applyFont="1" applyFill="1" applyBorder="1" applyAlignment="1">
      <alignment horizontal="center" vertical="top" wrapText="1"/>
    </xf>
    <xf numFmtId="0" fontId="16" fillId="33" borderId="0" xfId="0" applyFont="1" applyFill="1" applyBorder="1" applyAlignment="1">
      <alignment horizontal="left" vertical="center"/>
    </xf>
    <xf numFmtId="0" fontId="16" fillId="33" borderId="24" xfId="0" applyFont="1" applyFill="1" applyBorder="1" applyAlignment="1">
      <alignment horizontal="left" vertical="center"/>
    </xf>
    <xf numFmtId="0" fontId="16" fillId="33" borderId="26" xfId="0" applyFont="1" applyFill="1" applyBorder="1" applyAlignment="1">
      <alignment horizontal="left"/>
    </xf>
    <xf numFmtId="0" fontId="0" fillId="33" borderId="10" xfId="0" applyFill="1" applyBorder="1"/>
    <xf numFmtId="0" fontId="16" fillId="38" borderId="26" xfId="0" applyFont="1" applyFill="1" applyBorder="1" applyAlignment="1">
      <alignment horizontal="left"/>
    </xf>
    <xf numFmtId="0" fontId="0" fillId="38" borderId="12" xfId="0" applyFill="1" applyBorder="1"/>
    <xf numFmtId="0" fontId="0" fillId="33" borderId="25" xfId="0" applyFill="1" applyBorder="1" applyAlignment="1">
      <alignment horizontal="right"/>
    </xf>
    <xf numFmtId="0" fontId="0" fillId="38" borderId="10" xfId="0" applyFill="1" applyBorder="1" applyAlignment="1">
      <alignment horizontal="right"/>
    </xf>
    <xf numFmtId="0" fontId="0" fillId="33" borderId="10" xfId="0" applyFill="1" applyBorder="1" applyAlignment="1">
      <alignment horizontal="right"/>
    </xf>
    <xf numFmtId="0" fontId="0" fillId="39" borderId="0" xfId="0" applyFill="1"/>
    <xf numFmtId="0" fontId="18" fillId="39" borderId="0" xfId="0" applyFont="1" applyFill="1" applyAlignment="1">
      <alignment vertical="center"/>
    </xf>
    <xf numFmtId="0" fontId="0" fillId="37" borderId="0" xfId="0" applyFill="1"/>
    <xf numFmtId="0" fontId="18" fillId="37" borderId="0" xfId="0" applyFont="1" applyFill="1" applyAlignment="1">
      <alignment vertical="center"/>
    </xf>
    <xf numFmtId="10" fontId="0" fillId="33" borderId="10" xfId="0" applyNumberFormat="1" applyFill="1" applyBorder="1" applyAlignment="1">
      <alignment horizontal="right"/>
    </xf>
    <xf numFmtId="0" fontId="0" fillId="33" borderId="0" xfId="0" applyFill="1" applyBorder="1" applyAlignment="1">
      <alignment horizontal="right"/>
    </xf>
    <xf numFmtId="0" fontId="16" fillId="33" borderId="0" xfId="0" applyFont="1" applyFill="1" applyBorder="1" applyAlignment="1">
      <alignment horizontal="left"/>
    </xf>
    <xf numFmtId="10" fontId="0" fillId="33" borderId="0" xfId="0" applyNumberFormat="1" applyFill="1" applyBorder="1" applyAlignment="1">
      <alignment horizontal="right"/>
    </xf>
    <xf numFmtId="10" fontId="0" fillId="38" borderId="10" xfId="0" applyNumberFormat="1" applyFill="1" applyBorder="1" applyAlignment="1">
      <alignment horizontal="right"/>
    </xf>
    <xf numFmtId="0" fontId="16" fillId="38" borderId="26" xfId="0" applyFont="1" applyFill="1" applyBorder="1" applyAlignment="1">
      <alignment horizontal="left" vertical="center"/>
    </xf>
    <xf numFmtId="0" fontId="16" fillId="38" borderId="27" xfId="0" applyFont="1" applyFill="1" applyBorder="1"/>
    <xf numFmtId="0" fontId="16" fillId="33" borderId="26" xfId="0" applyFont="1" applyFill="1" applyBorder="1"/>
    <xf numFmtId="9" fontId="0" fillId="38" borderId="10" xfId="42" applyFont="1" applyFill="1" applyBorder="1" applyAlignment="1">
      <alignment horizontal="right"/>
    </xf>
    <xf numFmtId="165" fontId="0" fillId="38" borderId="10" xfId="0" applyNumberFormat="1" applyFill="1" applyBorder="1" applyAlignment="1">
      <alignment horizontal="right"/>
    </xf>
    <xf numFmtId="9" fontId="0" fillId="38" borderId="10" xfId="0" applyNumberFormat="1" applyFill="1" applyBorder="1" applyAlignment="1">
      <alignment horizontal="right"/>
    </xf>
    <xf numFmtId="165" fontId="0" fillId="33" borderId="10" xfId="0" applyNumberFormat="1" applyFill="1" applyBorder="1" applyAlignment="1">
      <alignment horizontal="right"/>
    </xf>
    <xf numFmtId="9" fontId="0" fillId="33" borderId="10" xfId="0" applyNumberFormat="1" applyFill="1" applyBorder="1" applyAlignment="1">
      <alignment horizontal="right"/>
    </xf>
    <xf numFmtId="0" fontId="0" fillId="33" borderId="0" xfId="0" applyFill="1" applyBorder="1"/>
    <xf numFmtId="0" fontId="16" fillId="33" borderId="0" xfId="0" applyFont="1" applyFill="1" applyBorder="1"/>
    <xf numFmtId="49" fontId="0" fillId="39" borderId="0" xfId="0" applyNumberFormat="1" applyFill="1"/>
    <xf numFmtId="0" fontId="0" fillId="0" borderId="0" xfId="0" applyAlignment="1">
      <alignment horizontal="center"/>
    </xf>
    <xf numFmtId="0" fontId="19" fillId="0" borderId="0" xfId="0" applyFont="1" applyAlignment="1">
      <alignment horizontal="center" vertical="center" wrapText="1" readingOrder="1"/>
    </xf>
    <xf numFmtId="0" fontId="28" fillId="36" borderId="19" xfId="0" applyFont="1" applyFill="1" applyBorder="1" applyAlignment="1">
      <alignment horizontal="center" vertical="center" wrapText="1" readingOrder="1"/>
    </xf>
    <xf numFmtId="0" fontId="28" fillId="36" borderId="20" xfId="0" applyFont="1" applyFill="1" applyBorder="1" applyAlignment="1">
      <alignment horizontal="center" vertical="center" wrapText="1" readingOrder="1"/>
    </xf>
    <xf numFmtId="0" fontId="27" fillId="36" borderId="19" xfId="0" applyFont="1" applyFill="1" applyBorder="1" applyAlignment="1">
      <alignment horizontal="center" vertical="top" wrapText="1"/>
    </xf>
    <xf numFmtId="0" fontId="28" fillId="36" borderId="18" xfId="0" applyFont="1" applyFill="1" applyBorder="1" applyAlignment="1">
      <alignment horizontal="center" vertical="center" wrapText="1" readingOrder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0</xdr:rowOff>
    </xdr:from>
    <xdr:to>
      <xdr:col>10</xdr:col>
      <xdr:colOff>244830</xdr:colOff>
      <xdr:row>25</xdr:row>
      <xdr:rowOff>76200</xdr:rowOff>
    </xdr:to>
    <xdr:pic>
      <xdr:nvPicPr>
        <xdr:cNvPr id="2" name="Picture 1" descr="https://jamanetwork.com/data/Journals/INTEMED/934061/ioi150020f3.png">
          <a:extLst>
            <a:ext uri="{FF2B5EF4-FFF2-40B4-BE49-F238E27FC236}">
              <a16:creationId xmlns:a16="http://schemas.microsoft.com/office/drawing/2014/main" id="{596D785E-1C25-4E5C-9068-C3F54AD041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7340955" cy="4838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504825</xdr:colOff>
      <xdr:row>17</xdr:row>
      <xdr:rowOff>49049</xdr:rowOff>
    </xdr:to>
    <xdr:pic>
      <xdr:nvPicPr>
        <xdr:cNvPr id="2" name="Picture 1" descr="https://jamanetwork.com/data/Journals/NEUR/935350/noi160015f1.png">
          <a:extLst>
            <a:ext uri="{FF2B5EF4-FFF2-40B4-BE49-F238E27FC236}">
              <a16:creationId xmlns:a16="http://schemas.microsoft.com/office/drawing/2014/main" id="{AEC9403C-4A65-48DA-B8F9-40B9795E97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258175" cy="32875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6"/>
  <sheetViews>
    <sheetView workbookViewId="0">
      <selection activeCell="E20" sqref="E20"/>
    </sheetView>
  </sheetViews>
  <sheetFormatPr defaultRowHeight="14.5" x14ac:dyDescent="0.35"/>
  <cols>
    <col min="2" max="2" width="15.90625" bestFit="1" customWidth="1"/>
    <col min="4" max="4" width="13.453125" bestFit="1" customWidth="1"/>
    <col min="5" max="5" width="12.453125" bestFit="1" customWidth="1"/>
    <col min="6" max="6" width="13.453125" bestFit="1" customWidth="1"/>
    <col min="7" max="7" width="12.453125" bestFit="1" customWidth="1"/>
    <col min="8" max="8" width="9.08984375" style="4"/>
    <col min="9" max="9" width="91" bestFit="1" customWidth="1"/>
    <col min="10" max="10" width="13.453125" bestFit="1" customWidth="1"/>
    <col min="11" max="11" width="12.453125" bestFit="1" customWidth="1"/>
    <col min="12" max="12" width="13.453125" bestFit="1" customWidth="1"/>
    <col min="13" max="13" width="12.453125" bestFit="1" customWidth="1"/>
  </cols>
  <sheetData>
    <row r="1" spans="1:15" x14ac:dyDescent="0.35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</row>
    <row r="2" spans="1:15" x14ac:dyDescent="0.35">
      <c r="A2">
        <v>1</v>
      </c>
      <c r="B2" t="s">
        <v>0</v>
      </c>
      <c r="C2">
        <v>1959</v>
      </c>
      <c r="D2">
        <v>1</v>
      </c>
      <c r="E2">
        <v>12</v>
      </c>
      <c r="F2">
        <v>4</v>
      </c>
      <c r="G2">
        <v>11</v>
      </c>
      <c r="I2" t="s">
        <v>39</v>
      </c>
      <c r="O2" t="s">
        <v>22</v>
      </c>
    </row>
    <row r="3" spans="1:15" x14ac:dyDescent="0.35">
      <c r="A3">
        <v>2</v>
      </c>
      <c r="B3" t="s">
        <v>1</v>
      </c>
      <c r="C3">
        <v>1963</v>
      </c>
      <c r="D3">
        <v>4</v>
      </c>
      <c r="E3">
        <v>21</v>
      </c>
      <c r="F3">
        <v>7</v>
      </c>
      <c r="G3">
        <v>21</v>
      </c>
      <c r="I3" s="5" t="s">
        <v>37</v>
      </c>
    </row>
    <row r="4" spans="1:15" x14ac:dyDescent="0.35">
      <c r="A4">
        <v>3</v>
      </c>
      <c r="B4" t="s">
        <v>2</v>
      </c>
      <c r="C4">
        <v>1969</v>
      </c>
      <c r="D4">
        <v>20</v>
      </c>
      <c r="E4">
        <v>83</v>
      </c>
      <c r="F4">
        <v>15</v>
      </c>
      <c r="G4">
        <v>84</v>
      </c>
      <c r="I4" s="5" t="s">
        <v>30</v>
      </c>
    </row>
    <row r="5" spans="1:15" x14ac:dyDescent="0.35">
      <c r="A5">
        <v>4</v>
      </c>
      <c r="B5" t="s">
        <v>3</v>
      </c>
      <c r="C5">
        <v>1971</v>
      </c>
      <c r="D5">
        <v>22</v>
      </c>
      <c r="E5">
        <v>219</v>
      </c>
      <c r="F5">
        <v>17</v>
      </c>
      <c r="G5">
        <v>207</v>
      </c>
      <c r="I5" s="5" t="s">
        <v>31</v>
      </c>
    </row>
    <row r="6" spans="1:15" x14ac:dyDescent="0.35">
      <c r="A6">
        <v>5</v>
      </c>
      <c r="B6" t="s">
        <v>4</v>
      </c>
      <c r="C6">
        <v>1971</v>
      </c>
      <c r="D6">
        <v>19</v>
      </c>
      <c r="E6">
        <v>164</v>
      </c>
      <c r="F6">
        <v>18</v>
      </c>
      <c r="G6">
        <v>157</v>
      </c>
      <c r="I6" s="5" t="s">
        <v>32</v>
      </c>
    </row>
    <row r="7" spans="1:15" x14ac:dyDescent="0.35">
      <c r="A7">
        <v>6</v>
      </c>
      <c r="B7" t="s">
        <v>5</v>
      </c>
      <c r="C7">
        <v>1971</v>
      </c>
      <c r="D7">
        <v>69</v>
      </c>
      <c r="E7">
        <v>373</v>
      </c>
      <c r="F7">
        <v>94</v>
      </c>
      <c r="G7">
        <v>357</v>
      </c>
      <c r="I7" s="5" t="s">
        <v>38</v>
      </c>
    </row>
    <row r="8" spans="1:15" x14ac:dyDescent="0.35">
      <c r="A8">
        <v>7</v>
      </c>
      <c r="B8" t="s">
        <v>6</v>
      </c>
      <c r="C8">
        <v>1973</v>
      </c>
      <c r="D8">
        <v>13</v>
      </c>
      <c r="E8">
        <v>102</v>
      </c>
      <c r="F8">
        <v>29</v>
      </c>
      <c r="G8">
        <v>104</v>
      </c>
      <c r="I8" s="5" t="s">
        <v>33</v>
      </c>
    </row>
    <row r="9" spans="1:15" x14ac:dyDescent="0.35">
      <c r="A9">
        <v>8</v>
      </c>
      <c r="B9" t="s">
        <v>7</v>
      </c>
      <c r="C9">
        <v>1973</v>
      </c>
      <c r="D9">
        <v>26</v>
      </c>
      <c r="E9">
        <v>264</v>
      </c>
      <c r="F9">
        <v>32</v>
      </c>
      <c r="G9">
        <v>253</v>
      </c>
      <c r="I9" s="5" t="s">
        <v>34</v>
      </c>
    </row>
    <row r="10" spans="1:15" x14ac:dyDescent="0.35">
      <c r="A10">
        <v>9</v>
      </c>
      <c r="B10" t="s">
        <v>8</v>
      </c>
      <c r="C10">
        <v>1974</v>
      </c>
      <c r="D10">
        <v>7</v>
      </c>
      <c r="E10">
        <v>53</v>
      </c>
      <c r="F10">
        <v>3</v>
      </c>
      <c r="G10">
        <v>54</v>
      </c>
      <c r="I10" s="5" t="s">
        <v>36</v>
      </c>
    </row>
    <row r="11" spans="1:15" x14ac:dyDescent="0.35">
      <c r="A11">
        <v>10</v>
      </c>
      <c r="B11" t="s">
        <v>9</v>
      </c>
      <c r="C11">
        <v>1975</v>
      </c>
      <c r="D11">
        <v>11</v>
      </c>
      <c r="E11">
        <v>49</v>
      </c>
      <c r="F11">
        <v>9</v>
      </c>
      <c r="G11">
        <v>42</v>
      </c>
      <c r="I11" s="5" t="s">
        <v>35</v>
      </c>
    </row>
    <row r="12" spans="1:15" x14ac:dyDescent="0.35">
      <c r="A12">
        <v>11</v>
      </c>
      <c r="B12" t="s">
        <v>10</v>
      </c>
      <c r="C12">
        <v>1975</v>
      </c>
      <c r="D12">
        <v>6</v>
      </c>
      <c r="E12">
        <v>55</v>
      </c>
      <c r="F12">
        <v>6</v>
      </c>
      <c r="G12">
        <v>53</v>
      </c>
    </row>
    <row r="13" spans="1:15" x14ac:dyDescent="0.35">
      <c r="A13">
        <v>12</v>
      </c>
      <c r="B13" t="s">
        <v>11</v>
      </c>
      <c r="C13">
        <v>1976</v>
      </c>
      <c r="D13">
        <v>48</v>
      </c>
      <c r="E13">
        <v>302</v>
      </c>
      <c r="F13">
        <v>52</v>
      </c>
      <c r="G13">
        <v>293</v>
      </c>
      <c r="I13" t="s">
        <v>40</v>
      </c>
    </row>
    <row r="14" spans="1:15" x14ac:dyDescent="0.35">
      <c r="A14">
        <v>13</v>
      </c>
      <c r="B14" t="s">
        <v>12</v>
      </c>
      <c r="C14">
        <v>1976</v>
      </c>
      <c r="D14">
        <v>4</v>
      </c>
      <c r="E14">
        <v>14</v>
      </c>
      <c r="F14">
        <v>1</v>
      </c>
      <c r="G14">
        <v>9</v>
      </c>
    </row>
    <row r="15" spans="1:15" x14ac:dyDescent="0.35">
      <c r="A15">
        <v>14</v>
      </c>
      <c r="B15" t="s">
        <v>13</v>
      </c>
      <c r="C15">
        <v>1977</v>
      </c>
      <c r="D15">
        <v>37</v>
      </c>
      <c r="E15">
        <v>352</v>
      </c>
      <c r="F15">
        <v>65</v>
      </c>
      <c r="G15">
        <v>376</v>
      </c>
    </row>
    <row r="16" spans="1:15" x14ac:dyDescent="0.35">
      <c r="A16">
        <v>15</v>
      </c>
      <c r="B16" t="s">
        <v>14</v>
      </c>
      <c r="C16">
        <v>1977</v>
      </c>
      <c r="D16">
        <v>1</v>
      </c>
      <c r="E16">
        <v>13</v>
      </c>
      <c r="F16">
        <v>3</v>
      </c>
      <c r="G16">
        <v>11</v>
      </c>
    </row>
    <row r="17" spans="1:9" x14ac:dyDescent="0.35">
      <c r="A17">
        <v>16</v>
      </c>
      <c r="B17" t="s">
        <v>15</v>
      </c>
      <c r="C17">
        <v>1977</v>
      </c>
      <c r="D17">
        <v>63</v>
      </c>
      <c r="E17">
        <v>249</v>
      </c>
      <c r="F17">
        <v>51</v>
      </c>
      <c r="G17">
        <v>234</v>
      </c>
      <c r="I17" t="s">
        <v>55</v>
      </c>
    </row>
    <row r="18" spans="1:9" x14ac:dyDescent="0.35">
      <c r="A18">
        <v>17</v>
      </c>
      <c r="B18" t="s">
        <v>16</v>
      </c>
      <c r="C18">
        <v>1977</v>
      </c>
      <c r="D18">
        <v>5</v>
      </c>
      <c r="E18">
        <v>32</v>
      </c>
      <c r="F18">
        <v>5</v>
      </c>
      <c r="G18">
        <v>26</v>
      </c>
      <c r="I18" t="s">
        <v>56</v>
      </c>
    </row>
    <row r="19" spans="1:9" x14ac:dyDescent="0.35">
      <c r="A19">
        <v>18</v>
      </c>
      <c r="B19" t="s">
        <v>17</v>
      </c>
      <c r="C19">
        <v>1977</v>
      </c>
      <c r="D19">
        <v>25</v>
      </c>
      <c r="E19">
        <v>112</v>
      </c>
      <c r="F19">
        <v>31</v>
      </c>
      <c r="G19">
        <v>118</v>
      </c>
      <c r="I19" t="s">
        <v>57</v>
      </c>
    </row>
    <row r="20" spans="1:9" x14ac:dyDescent="0.35">
      <c r="A20">
        <v>19</v>
      </c>
      <c r="B20" t="s">
        <v>18</v>
      </c>
      <c r="C20">
        <v>1977</v>
      </c>
      <c r="D20">
        <v>25</v>
      </c>
      <c r="E20">
        <v>156</v>
      </c>
      <c r="F20">
        <v>50</v>
      </c>
      <c r="G20">
        <v>159</v>
      </c>
      <c r="I20" t="s">
        <v>58</v>
      </c>
    </row>
    <row r="21" spans="1:9" x14ac:dyDescent="0.35">
      <c r="A21">
        <v>20</v>
      </c>
      <c r="B21" t="s">
        <v>19</v>
      </c>
      <c r="C21">
        <v>1986</v>
      </c>
      <c r="D21">
        <v>54</v>
      </c>
      <c r="E21">
        <v>859</v>
      </c>
      <c r="F21">
        <v>63</v>
      </c>
      <c r="G21">
        <v>882</v>
      </c>
    </row>
    <row r="22" spans="1:9" x14ac:dyDescent="0.35">
      <c r="A22">
        <v>21</v>
      </c>
      <c r="B22" t="s">
        <v>20</v>
      </c>
      <c r="C22">
        <v>1986</v>
      </c>
      <c r="D22">
        <v>628</v>
      </c>
      <c r="E22">
        <v>5860</v>
      </c>
      <c r="F22">
        <v>758</v>
      </c>
      <c r="G22">
        <v>5852</v>
      </c>
    </row>
    <row r="23" spans="1:9" x14ac:dyDescent="0.35">
      <c r="A23">
        <v>22</v>
      </c>
      <c r="B23" t="s">
        <v>21</v>
      </c>
      <c r="C23">
        <v>1988</v>
      </c>
      <c r="D23">
        <v>791</v>
      </c>
      <c r="E23">
        <v>8592</v>
      </c>
      <c r="F23">
        <v>1021</v>
      </c>
      <c r="G23">
        <v>8595</v>
      </c>
    </row>
    <row r="25" spans="1:9" x14ac:dyDescent="0.35">
      <c r="C25" t="s">
        <v>83</v>
      </c>
    </row>
    <row r="26" spans="1:9" x14ac:dyDescent="0.35">
      <c r="D26" s="12">
        <f>SUM(D2:D23)/SUM(E2:E23)</f>
        <v>0.10476137377341659</v>
      </c>
      <c r="E26" s="12">
        <f>SUM(F2:F23)/SUM(G2:G23)</f>
        <v>0.13040563191418036</v>
      </c>
    </row>
  </sheetData>
  <sortState ref="I2:N23">
    <sortCondition ref="I1"/>
  </sortState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X37"/>
  <sheetViews>
    <sheetView topLeftCell="O1" workbookViewId="0">
      <selection activeCell="V24" sqref="V24:X37"/>
    </sheetView>
  </sheetViews>
  <sheetFormatPr defaultRowHeight="14.5" x14ac:dyDescent="0.35"/>
  <cols>
    <col min="1" max="1" width="20.6328125" bestFit="1" customWidth="1"/>
    <col min="2" max="2" width="16.36328125" bestFit="1" customWidth="1"/>
    <col min="3" max="3" width="15.6328125" bestFit="1" customWidth="1"/>
    <col min="4" max="4" width="13.6328125" bestFit="1" customWidth="1"/>
    <col min="5" max="5" width="13.08984375" bestFit="1" customWidth="1"/>
    <col min="6" max="6" width="3.6328125" style="15" customWidth="1"/>
    <col min="7" max="7" width="20.6328125" bestFit="1" customWidth="1"/>
    <col min="8" max="8" width="16.36328125" bestFit="1" customWidth="1"/>
    <col min="9" max="9" width="15.6328125" bestFit="1" customWidth="1"/>
    <col min="10" max="10" width="13.6328125" bestFit="1" customWidth="1"/>
    <col min="11" max="11" width="13.08984375" bestFit="1" customWidth="1"/>
    <col min="16" max="16" width="11" customWidth="1"/>
    <col min="22" max="22" width="34.36328125" bestFit="1" customWidth="1"/>
  </cols>
  <sheetData>
    <row r="1" spans="1:24" x14ac:dyDescent="0.35">
      <c r="A1" s="72" t="s">
        <v>217</v>
      </c>
      <c r="B1" s="72"/>
      <c r="C1" s="72"/>
      <c r="D1" s="72"/>
      <c r="E1" s="72"/>
      <c r="G1" s="72" t="s">
        <v>219</v>
      </c>
      <c r="H1" s="72"/>
      <c r="I1" s="72"/>
      <c r="J1" s="72"/>
      <c r="K1" s="72"/>
    </row>
    <row r="2" spans="1:24" x14ac:dyDescent="0.35">
      <c r="A2" t="s">
        <v>24</v>
      </c>
      <c r="B2" t="s">
        <v>199</v>
      </c>
      <c r="C2" t="s">
        <v>200</v>
      </c>
      <c r="D2" t="s">
        <v>191</v>
      </c>
      <c r="E2" t="s">
        <v>157</v>
      </c>
      <c r="G2" t="s">
        <v>24</v>
      </c>
      <c r="H2" t="s">
        <v>199</v>
      </c>
      <c r="I2" t="s">
        <v>200</v>
      </c>
      <c r="J2" t="s">
        <v>191</v>
      </c>
      <c r="K2" t="s">
        <v>157</v>
      </c>
    </row>
    <row r="3" spans="1:24" x14ac:dyDescent="0.35">
      <c r="A3" s="52" t="s">
        <v>201</v>
      </c>
      <c r="B3">
        <v>0</v>
      </c>
      <c r="C3">
        <v>50</v>
      </c>
      <c r="D3">
        <v>2</v>
      </c>
      <c r="E3">
        <v>50</v>
      </c>
      <c r="G3" s="52" t="s">
        <v>220</v>
      </c>
      <c r="H3">
        <v>2</v>
      </c>
      <c r="I3">
        <v>24</v>
      </c>
      <c r="J3">
        <v>0</v>
      </c>
      <c r="K3">
        <v>24</v>
      </c>
    </row>
    <row r="4" spans="1:24" x14ac:dyDescent="0.35">
      <c r="A4" s="52" t="s">
        <v>202</v>
      </c>
      <c r="B4">
        <v>0</v>
      </c>
      <c r="C4">
        <v>42</v>
      </c>
      <c r="D4">
        <v>1</v>
      </c>
      <c r="E4">
        <v>42</v>
      </c>
      <c r="G4" t="s">
        <v>221</v>
      </c>
      <c r="H4">
        <v>19</v>
      </c>
      <c r="I4">
        <v>25</v>
      </c>
      <c r="J4">
        <v>19</v>
      </c>
      <c r="K4">
        <v>25</v>
      </c>
      <c r="O4" s="4"/>
      <c r="P4" s="4"/>
      <c r="Q4" s="4"/>
      <c r="R4" s="4"/>
      <c r="S4" s="4"/>
      <c r="T4" s="4"/>
      <c r="U4" s="4"/>
      <c r="V4" s="4"/>
      <c r="W4" s="4"/>
    </row>
    <row r="5" spans="1:24" x14ac:dyDescent="0.35">
      <c r="A5" s="52" t="s">
        <v>203</v>
      </c>
      <c r="B5">
        <v>2</v>
      </c>
      <c r="C5">
        <v>25</v>
      </c>
      <c r="D5">
        <v>0</v>
      </c>
      <c r="E5">
        <v>25</v>
      </c>
      <c r="G5" t="s">
        <v>206</v>
      </c>
      <c r="H5">
        <v>1</v>
      </c>
      <c r="I5">
        <v>22</v>
      </c>
      <c r="J5">
        <v>1</v>
      </c>
      <c r="K5">
        <v>25</v>
      </c>
      <c r="O5" s="4"/>
      <c r="P5" s="4"/>
      <c r="Q5" s="4"/>
      <c r="R5" s="4"/>
      <c r="S5" s="4"/>
      <c r="T5" s="4"/>
      <c r="U5" s="4"/>
      <c r="V5" s="4"/>
      <c r="W5" s="4"/>
    </row>
    <row r="6" spans="1:24" x14ac:dyDescent="0.35">
      <c r="A6" s="52" t="s">
        <v>204</v>
      </c>
      <c r="B6">
        <v>2</v>
      </c>
      <c r="C6">
        <v>18</v>
      </c>
      <c r="D6">
        <v>0</v>
      </c>
      <c r="E6">
        <v>19</v>
      </c>
      <c r="G6" t="s">
        <v>222</v>
      </c>
      <c r="H6">
        <v>6</v>
      </c>
      <c r="I6">
        <v>30</v>
      </c>
      <c r="J6">
        <v>10</v>
      </c>
      <c r="K6">
        <v>30</v>
      </c>
      <c r="O6" s="4"/>
      <c r="P6" s="4" t="s">
        <v>278</v>
      </c>
      <c r="Q6" s="4"/>
      <c r="R6" s="4"/>
      <c r="S6" s="4"/>
      <c r="T6" s="4"/>
      <c r="U6" s="4"/>
      <c r="V6" s="4" t="s">
        <v>278</v>
      </c>
      <c r="W6" s="4"/>
    </row>
    <row r="7" spans="1:24" ht="15" thickBot="1" x14ac:dyDescent="0.4">
      <c r="A7" s="52" t="s">
        <v>205</v>
      </c>
      <c r="B7">
        <v>0</v>
      </c>
      <c r="C7">
        <v>13</v>
      </c>
      <c r="D7">
        <v>1</v>
      </c>
      <c r="E7">
        <v>17</v>
      </c>
      <c r="G7" s="52" t="s">
        <v>207</v>
      </c>
      <c r="H7">
        <v>5</v>
      </c>
      <c r="I7">
        <v>173</v>
      </c>
      <c r="J7">
        <v>0</v>
      </c>
      <c r="K7">
        <v>174</v>
      </c>
      <c r="O7" s="4"/>
      <c r="P7" s="4"/>
      <c r="Q7" s="4"/>
      <c r="R7" s="4"/>
      <c r="S7" s="4"/>
      <c r="T7" s="4"/>
      <c r="U7" s="4"/>
      <c r="V7" s="4"/>
      <c r="W7" s="4"/>
      <c r="X7" s="4"/>
    </row>
    <row r="8" spans="1:24" x14ac:dyDescent="0.35">
      <c r="A8" t="s">
        <v>206</v>
      </c>
      <c r="B8">
        <v>3</v>
      </c>
      <c r="C8">
        <v>22</v>
      </c>
      <c r="D8">
        <v>2</v>
      </c>
      <c r="E8">
        <v>25</v>
      </c>
      <c r="G8" t="s">
        <v>208</v>
      </c>
      <c r="H8">
        <v>1</v>
      </c>
      <c r="I8">
        <v>50</v>
      </c>
      <c r="J8">
        <v>2</v>
      </c>
      <c r="K8">
        <v>47</v>
      </c>
      <c r="O8" s="4"/>
      <c r="P8" s="25"/>
      <c r="Q8" s="23" t="s">
        <v>255</v>
      </c>
      <c r="R8" s="23" t="s">
        <v>263</v>
      </c>
      <c r="S8" s="24" t="s">
        <v>264</v>
      </c>
      <c r="T8" s="4"/>
      <c r="U8" s="4"/>
      <c r="V8" s="44" t="s">
        <v>296</v>
      </c>
      <c r="W8" s="49">
        <v>18</v>
      </c>
      <c r="X8" s="4"/>
    </row>
    <row r="9" spans="1:24" x14ac:dyDescent="0.35">
      <c r="A9" s="52" t="s">
        <v>207</v>
      </c>
      <c r="B9">
        <v>7</v>
      </c>
      <c r="C9">
        <v>173</v>
      </c>
      <c r="D9">
        <v>0</v>
      </c>
      <c r="E9">
        <v>174</v>
      </c>
      <c r="G9" t="s">
        <v>223</v>
      </c>
      <c r="H9">
        <v>1</v>
      </c>
      <c r="I9">
        <v>15</v>
      </c>
      <c r="J9">
        <v>3</v>
      </c>
      <c r="K9">
        <v>15</v>
      </c>
      <c r="O9" s="4"/>
      <c r="P9" s="26" t="s">
        <v>258</v>
      </c>
      <c r="Q9" s="16">
        <v>0.71560000000000001</v>
      </c>
      <c r="R9" s="17">
        <v>0.67</v>
      </c>
      <c r="S9" s="18">
        <v>1.32</v>
      </c>
      <c r="T9" s="4"/>
      <c r="U9" s="4"/>
      <c r="V9" s="61" t="s">
        <v>300</v>
      </c>
      <c r="W9" s="50">
        <v>10</v>
      </c>
      <c r="X9" s="4"/>
    </row>
    <row r="10" spans="1:24" x14ac:dyDescent="0.35">
      <c r="A10" t="s">
        <v>208</v>
      </c>
      <c r="B10">
        <v>1</v>
      </c>
      <c r="C10">
        <v>50</v>
      </c>
      <c r="D10">
        <v>1</v>
      </c>
      <c r="E10">
        <v>47</v>
      </c>
      <c r="G10" s="52" t="s">
        <v>224</v>
      </c>
      <c r="H10">
        <v>4</v>
      </c>
      <c r="I10">
        <v>36</v>
      </c>
      <c r="J10">
        <v>0</v>
      </c>
      <c r="K10">
        <v>36</v>
      </c>
      <c r="O10" s="4"/>
      <c r="P10" s="26" t="s">
        <v>257</v>
      </c>
      <c r="Q10" s="16">
        <v>0.97370000000000001</v>
      </c>
      <c r="R10" s="17">
        <v>0.72</v>
      </c>
      <c r="S10" s="29">
        <v>1.38</v>
      </c>
      <c r="T10" s="4"/>
      <c r="U10" s="4"/>
      <c r="V10" s="45" t="s">
        <v>299</v>
      </c>
      <c r="W10" s="51">
        <v>0</v>
      </c>
      <c r="X10" s="4"/>
    </row>
    <row r="11" spans="1:24" x14ac:dyDescent="0.35">
      <c r="A11" s="52" t="s">
        <v>216</v>
      </c>
      <c r="B11">
        <v>0</v>
      </c>
      <c r="C11">
        <v>34</v>
      </c>
      <c r="D11">
        <v>1</v>
      </c>
      <c r="E11">
        <v>34</v>
      </c>
      <c r="G11" s="52" t="s">
        <v>225</v>
      </c>
      <c r="H11">
        <v>1</v>
      </c>
      <c r="I11">
        <v>21</v>
      </c>
      <c r="J11">
        <v>0</v>
      </c>
      <c r="K11">
        <v>21</v>
      </c>
      <c r="O11" s="4"/>
      <c r="P11" s="26" t="s">
        <v>261</v>
      </c>
      <c r="Q11" s="16">
        <v>0.96860000000000002</v>
      </c>
      <c r="R11" s="28">
        <v>0.71</v>
      </c>
      <c r="S11" s="18">
        <v>1.39</v>
      </c>
      <c r="T11" s="4"/>
      <c r="U11" s="4"/>
      <c r="V11" s="47" t="s">
        <v>307</v>
      </c>
      <c r="W11" s="64">
        <f>SUM(W9:W10)/W8</f>
        <v>0.55555555555555558</v>
      </c>
      <c r="X11" s="4"/>
    </row>
    <row r="12" spans="1:24" x14ac:dyDescent="0.35">
      <c r="A12" s="52" t="s">
        <v>209</v>
      </c>
      <c r="B12">
        <v>0</v>
      </c>
      <c r="C12">
        <v>7</v>
      </c>
      <c r="D12">
        <v>2</v>
      </c>
      <c r="E12">
        <v>7</v>
      </c>
      <c r="G12" t="s">
        <v>226</v>
      </c>
      <c r="H12">
        <v>5</v>
      </c>
      <c r="I12">
        <v>9</v>
      </c>
      <c r="J12">
        <v>8</v>
      </c>
      <c r="K12">
        <v>10</v>
      </c>
      <c r="O12" s="4"/>
      <c r="P12" s="26" t="s">
        <v>110</v>
      </c>
      <c r="Q12" s="16">
        <v>0.71560000000000001</v>
      </c>
      <c r="R12" s="17">
        <v>0.67</v>
      </c>
      <c r="S12" s="18">
        <v>1.32</v>
      </c>
      <c r="T12" s="4"/>
      <c r="U12" s="4"/>
      <c r="V12" s="63" t="s">
        <v>301</v>
      </c>
      <c r="W12" s="46">
        <f>SUM(W13:W14)</f>
        <v>1387</v>
      </c>
      <c r="X12" s="4"/>
    </row>
    <row r="13" spans="1:24" x14ac:dyDescent="0.35">
      <c r="A13" s="52" t="s">
        <v>210</v>
      </c>
      <c r="B13">
        <v>0</v>
      </c>
      <c r="C13">
        <v>8</v>
      </c>
      <c r="D13">
        <v>1</v>
      </c>
      <c r="E13">
        <v>8</v>
      </c>
      <c r="G13" t="s">
        <v>213</v>
      </c>
      <c r="H13">
        <v>35</v>
      </c>
      <c r="I13">
        <v>161</v>
      </c>
      <c r="J13">
        <v>40</v>
      </c>
      <c r="K13">
        <v>163</v>
      </c>
      <c r="O13" s="4"/>
      <c r="P13" s="26" t="s">
        <v>268</v>
      </c>
      <c r="Q13" s="17" t="s">
        <v>266</v>
      </c>
      <c r="R13" s="17">
        <v>0.72</v>
      </c>
      <c r="S13" s="18">
        <v>1.44</v>
      </c>
      <c r="T13" s="4"/>
      <c r="U13" s="4"/>
      <c r="V13" s="47" t="s">
        <v>303</v>
      </c>
      <c r="W13" s="50">
        <v>701</v>
      </c>
      <c r="X13" s="4"/>
    </row>
    <row r="14" spans="1:24" x14ac:dyDescent="0.35">
      <c r="A14" t="s">
        <v>211</v>
      </c>
      <c r="B14">
        <v>10</v>
      </c>
      <c r="C14">
        <v>40</v>
      </c>
      <c r="D14">
        <v>7</v>
      </c>
      <c r="E14">
        <v>20</v>
      </c>
      <c r="G14" t="s">
        <v>215</v>
      </c>
      <c r="H14">
        <v>7</v>
      </c>
      <c r="I14">
        <v>20</v>
      </c>
      <c r="J14">
        <v>6</v>
      </c>
      <c r="K14">
        <v>20</v>
      </c>
      <c r="O14" s="4"/>
      <c r="P14" s="26" t="s">
        <v>262</v>
      </c>
      <c r="Q14" s="17" t="s">
        <v>266</v>
      </c>
      <c r="R14" s="17">
        <v>-0.02</v>
      </c>
      <c r="S14" s="18">
        <v>0.05</v>
      </c>
      <c r="T14" s="4" t="s">
        <v>272</v>
      </c>
      <c r="U14" s="4"/>
      <c r="V14" s="45" t="s">
        <v>302</v>
      </c>
      <c r="W14" s="51">
        <v>686</v>
      </c>
      <c r="X14" s="4"/>
    </row>
    <row r="15" spans="1:24" x14ac:dyDescent="0.35">
      <c r="A15" s="52" t="s">
        <v>212</v>
      </c>
      <c r="B15">
        <v>0</v>
      </c>
      <c r="C15">
        <v>18</v>
      </c>
      <c r="D15">
        <v>1</v>
      </c>
      <c r="E15">
        <v>15</v>
      </c>
      <c r="G15" t="s">
        <v>214</v>
      </c>
      <c r="H15">
        <v>4</v>
      </c>
      <c r="I15">
        <v>20</v>
      </c>
      <c r="J15">
        <v>4</v>
      </c>
      <c r="K15">
        <v>20</v>
      </c>
      <c r="O15" s="4"/>
      <c r="P15" s="26" t="s">
        <v>265</v>
      </c>
      <c r="Q15" s="19">
        <v>1</v>
      </c>
      <c r="R15" s="17">
        <v>-0.03</v>
      </c>
      <c r="S15" s="29">
        <v>0.05</v>
      </c>
      <c r="T15" s="4" t="s">
        <v>272</v>
      </c>
      <c r="U15" s="4"/>
      <c r="V15" s="47" t="s">
        <v>297</v>
      </c>
      <c r="W15" s="60">
        <v>0.1135</v>
      </c>
      <c r="X15" s="4"/>
    </row>
    <row r="16" spans="1:24" ht="15" thickBot="1" x14ac:dyDescent="0.4">
      <c r="A16" t="s">
        <v>213</v>
      </c>
      <c r="B16">
        <v>69</v>
      </c>
      <c r="C16">
        <v>161</v>
      </c>
      <c r="D16">
        <v>66</v>
      </c>
      <c r="E16">
        <v>163</v>
      </c>
      <c r="O16" s="4"/>
      <c r="P16" s="27" t="s">
        <v>267</v>
      </c>
      <c r="Q16" s="20">
        <v>0.19550000000000001</v>
      </c>
      <c r="R16" s="21" t="s">
        <v>266</v>
      </c>
      <c r="S16" s="22" t="s">
        <v>266</v>
      </c>
      <c r="T16" s="4"/>
      <c r="U16" s="4"/>
      <c r="V16" s="45" t="s">
        <v>298</v>
      </c>
      <c r="W16" s="56">
        <v>0.15540000000000001</v>
      </c>
      <c r="X16" s="4"/>
    </row>
    <row r="17" spans="1:24" ht="15" thickBot="1" x14ac:dyDescent="0.4">
      <c r="A17" t="s">
        <v>215</v>
      </c>
      <c r="B17">
        <v>8</v>
      </c>
      <c r="C17">
        <v>20</v>
      </c>
      <c r="D17">
        <v>11</v>
      </c>
      <c r="E17">
        <v>20</v>
      </c>
      <c r="G17" t="s">
        <v>83</v>
      </c>
      <c r="O17" s="4"/>
      <c r="P17" s="4"/>
      <c r="Q17" s="4"/>
      <c r="R17" s="4"/>
      <c r="S17" s="4"/>
      <c r="T17" s="4"/>
      <c r="V17" s="62" t="s">
        <v>306</v>
      </c>
      <c r="W17" s="48">
        <v>0</v>
      </c>
      <c r="X17" s="4"/>
    </row>
    <row r="18" spans="1:24" x14ac:dyDescent="0.35">
      <c r="A18" t="s">
        <v>214</v>
      </c>
      <c r="B18">
        <v>7</v>
      </c>
      <c r="C18">
        <v>20</v>
      </c>
      <c r="D18">
        <v>9</v>
      </c>
      <c r="E18">
        <v>20</v>
      </c>
      <c r="H18" t="s">
        <v>218</v>
      </c>
      <c r="I18" t="s">
        <v>193</v>
      </c>
      <c r="U18" s="4"/>
      <c r="V18" s="4"/>
      <c r="W18" s="4"/>
      <c r="X18" s="4"/>
    </row>
    <row r="19" spans="1:24" x14ac:dyDescent="0.35">
      <c r="H19" s="11">
        <f>SUM(H3:H15)/SUM(I3:I15)</f>
        <v>0.15016501650165018</v>
      </c>
      <c r="I19" s="11">
        <f>SUM(J3:J15)/SUM(K3:K15)</f>
        <v>0.15245901639344261</v>
      </c>
    </row>
    <row r="20" spans="1:24" x14ac:dyDescent="0.35">
      <c r="A20" t="s">
        <v>83</v>
      </c>
    </row>
    <row r="21" spans="1:24" x14ac:dyDescent="0.35">
      <c r="B21" t="s">
        <v>218</v>
      </c>
      <c r="C21" t="s">
        <v>193</v>
      </c>
    </row>
    <row r="22" spans="1:24" x14ac:dyDescent="0.35">
      <c r="B22" s="11">
        <v>0.1135</v>
      </c>
      <c r="C22" s="11">
        <v>0.15540000000000001</v>
      </c>
      <c r="O22" s="4"/>
      <c r="P22" s="4"/>
      <c r="Q22" s="4"/>
      <c r="R22" s="4"/>
      <c r="S22" s="4"/>
      <c r="T22" s="4"/>
      <c r="U22" s="4"/>
    </row>
    <row r="23" spans="1:24" x14ac:dyDescent="0.35">
      <c r="O23" s="4"/>
      <c r="P23" s="4"/>
      <c r="Q23" s="4"/>
      <c r="R23" s="4"/>
      <c r="S23" s="4"/>
      <c r="T23" s="4"/>
      <c r="U23" s="4"/>
    </row>
    <row r="24" spans="1:24" x14ac:dyDescent="0.35">
      <c r="O24" s="4"/>
      <c r="P24" s="4" t="s">
        <v>279</v>
      </c>
      <c r="Q24" s="4"/>
      <c r="R24" s="4"/>
      <c r="S24" s="4"/>
      <c r="T24" s="4"/>
      <c r="U24" s="4"/>
      <c r="V24" s="4"/>
      <c r="W24" s="4"/>
    </row>
    <row r="25" spans="1:24" ht="15" thickBot="1" x14ac:dyDescent="0.4">
      <c r="O25" s="4"/>
      <c r="P25" s="4"/>
      <c r="Q25" s="4"/>
      <c r="R25" s="4"/>
      <c r="S25" s="4"/>
      <c r="T25" s="4"/>
      <c r="U25" s="4"/>
      <c r="V25" s="4" t="s">
        <v>279</v>
      </c>
      <c r="W25" s="4"/>
    </row>
    <row r="26" spans="1:24" ht="15" thickBot="1" x14ac:dyDescent="0.4">
      <c r="O26" s="4"/>
      <c r="P26" s="25"/>
      <c r="Q26" s="23" t="s">
        <v>255</v>
      </c>
      <c r="R26" s="23" t="s">
        <v>263</v>
      </c>
      <c r="S26" s="24" t="s">
        <v>264</v>
      </c>
      <c r="T26" s="4"/>
      <c r="U26" s="4"/>
      <c r="V26" s="4"/>
      <c r="W26" s="4"/>
      <c r="X26" s="4"/>
    </row>
    <row r="27" spans="1:24" x14ac:dyDescent="0.35">
      <c r="O27" s="4"/>
      <c r="P27" s="26" t="s">
        <v>258</v>
      </c>
      <c r="Q27" s="16">
        <v>0.58630000000000004</v>
      </c>
      <c r="R27" s="17">
        <v>0.63</v>
      </c>
      <c r="S27" s="29">
        <v>1.3</v>
      </c>
      <c r="T27" s="4"/>
      <c r="U27" s="4"/>
      <c r="V27" s="44" t="s">
        <v>296</v>
      </c>
      <c r="W27" s="49">
        <v>13</v>
      </c>
      <c r="X27" s="4"/>
    </row>
    <row r="28" spans="1:24" x14ac:dyDescent="0.35">
      <c r="O28" s="4"/>
      <c r="P28" s="26" t="s">
        <v>257</v>
      </c>
      <c r="Q28" s="16">
        <v>0.94130000000000003</v>
      </c>
      <c r="R28" s="17">
        <v>0.69</v>
      </c>
      <c r="S28" s="29">
        <v>1.41</v>
      </c>
      <c r="T28" s="4"/>
      <c r="U28" s="4"/>
      <c r="V28" s="61" t="s">
        <v>300</v>
      </c>
      <c r="W28" s="50">
        <v>4</v>
      </c>
      <c r="X28" s="4"/>
    </row>
    <row r="29" spans="1:24" x14ac:dyDescent="0.35">
      <c r="O29" s="4"/>
      <c r="P29" s="26" t="s">
        <v>261</v>
      </c>
      <c r="Q29" s="16">
        <v>0.94130000000000003</v>
      </c>
      <c r="R29" s="28">
        <v>0.69</v>
      </c>
      <c r="S29" s="18">
        <v>1.41</v>
      </c>
      <c r="T29" s="4"/>
      <c r="U29" s="4"/>
      <c r="V29" s="45" t="s">
        <v>299</v>
      </c>
      <c r="W29" s="51">
        <v>0</v>
      </c>
      <c r="X29" s="4"/>
    </row>
    <row r="30" spans="1:24" x14ac:dyDescent="0.35">
      <c r="O30" s="4"/>
      <c r="P30" s="26" t="s">
        <v>110</v>
      </c>
      <c r="Q30" s="16">
        <v>0.58630000000000004</v>
      </c>
      <c r="R30" s="17">
        <v>0.63</v>
      </c>
      <c r="S30" s="29">
        <v>1.3</v>
      </c>
      <c r="T30" s="4"/>
      <c r="U30" s="4"/>
      <c r="V30" s="47" t="s">
        <v>307</v>
      </c>
      <c r="W30" s="64">
        <f>4/13</f>
        <v>0.30769230769230771</v>
      </c>
      <c r="X30" s="4"/>
    </row>
    <row r="31" spans="1:24" x14ac:dyDescent="0.35">
      <c r="O31" s="4"/>
      <c r="P31" s="26" t="s">
        <v>268</v>
      </c>
      <c r="Q31" s="17" t="s">
        <v>266</v>
      </c>
      <c r="R31" s="17">
        <v>0.68</v>
      </c>
      <c r="S31" s="18">
        <v>1.44</v>
      </c>
      <c r="T31" s="4"/>
      <c r="U31" s="4"/>
      <c r="V31" s="63" t="s">
        <v>301</v>
      </c>
      <c r="W31" s="46">
        <f>SUM(W32:W33)</f>
        <v>1216</v>
      </c>
      <c r="X31" s="4"/>
    </row>
    <row r="32" spans="1:24" x14ac:dyDescent="0.35">
      <c r="O32" s="4"/>
      <c r="P32" s="26" t="s">
        <v>262</v>
      </c>
      <c r="Q32" s="17" t="s">
        <v>266</v>
      </c>
      <c r="R32" s="17">
        <v>-0.03</v>
      </c>
      <c r="S32" s="18">
        <v>0.05</v>
      </c>
      <c r="T32" s="4" t="s">
        <v>272</v>
      </c>
      <c r="U32" s="4"/>
      <c r="V32" s="47" t="s">
        <v>303</v>
      </c>
      <c r="W32" s="50">
        <v>606</v>
      </c>
      <c r="X32" s="4"/>
    </row>
    <row r="33" spans="15:24" x14ac:dyDescent="0.35">
      <c r="O33" s="4"/>
      <c r="P33" s="26" t="s">
        <v>265</v>
      </c>
      <c r="Q33" s="19">
        <v>0.82520000000000004</v>
      </c>
      <c r="R33" s="17">
        <v>-4.3999999999999997E-2</v>
      </c>
      <c r="S33" s="30">
        <v>4.2000000000000003E-2</v>
      </c>
      <c r="T33" s="4" t="s">
        <v>272</v>
      </c>
      <c r="U33" s="4"/>
      <c r="V33" s="45" t="s">
        <v>302</v>
      </c>
      <c r="W33" s="51">
        <v>610</v>
      </c>
      <c r="X33" s="4"/>
    </row>
    <row r="34" spans="15:24" ht="15" thickBot="1" x14ac:dyDescent="0.4">
      <c r="O34" s="4"/>
      <c r="P34" s="27" t="s">
        <v>267</v>
      </c>
      <c r="Q34" s="20">
        <v>0.30959999999999999</v>
      </c>
      <c r="R34" s="21" t="s">
        <v>266</v>
      </c>
      <c r="S34" s="22" t="s">
        <v>266</v>
      </c>
      <c r="T34" s="4"/>
      <c r="U34" s="4"/>
      <c r="V34" s="47" t="s">
        <v>297</v>
      </c>
      <c r="W34" s="66">
        <v>0.20660000000000001</v>
      </c>
      <c r="X34" s="4"/>
    </row>
    <row r="35" spans="15:24" x14ac:dyDescent="0.35">
      <c r="O35" s="4"/>
      <c r="P35" s="4"/>
      <c r="Q35" s="4"/>
      <c r="R35" s="4"/>
      <c r="S35" s="4"/>
      <c r="T35" s="4"/>
      <c r="V35" s="45" t="s">
        <v>298</v>
      </c>
      <c r="W35" s="68">
        <v>0.22470000000000001</v>
      </c>
      <c r="X35" s="4"/>
    </row>
    <row r="36" spans="15:24" ht="15" thickBot="1" x14ac:dyDescent="0.4">
      <c r="V36" s="62" t="s">
        <v>306</v>
      </c>
      <c r="W36" s="48">
        <v>0</v>
      </c>
      <c r="X36" s="4"/>
    </row>
    <row r="37" spans="15:24" x14ac:dyDescent="0.35">
      <c r="V37" s="4"/>
      <c r="W37" s="4"/>
      <c r="X37" s="4"/>
    </row>
  </sheetData>
  <mergeCells count="2">
    <mergeCell ref="A1:E1"/>
    <mergeCell ref="G1:K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R44"/>
  <sheetViews>
    <sheetView workbookViewId="0">
      <selection sqref="A1:E1"/>
    </sheetView>
  </sheetViews>
  <sheetFormatPr defaultRowHeight="14.5" x14ac:dyDescent="0.35"/>
  <cols>
    <col min="1" max="1" width="20.6328125" bestFit="1" customWidth="1"/>
    <col min="2" max="2" width="16.6328125" bestFit="1" customWidth="1"/>
    <col min="3" max="3" width="16.08984375" bestFit="1" customWidth="1"/>
    <col min="4" max="4" width="14.08984375" bestFit="1" customWidth="1"/>
    <col min="5" max="5" width="11.453125" customWidth="1"/>
    <col min="6" max="6" width="9.08984375" hidden="1" customWidth="1"/>
    <col min="10" max="10" width="10.54296875" customWidth="1"/>
    <col min="16" max="16" width="33.90625" customWidth="1"/>
  </cols>
  <sheetData>
    <row r="1" spans="1:7" x14ac:dyDescent="0.35">
      <c r="A1" t="s">
        <v>24</v>
      </c>
      <c r="B1" t="s">
        <v>227</v>
      </c>
      <c r="C1" t="s">
        <v>228</v>
      </c>
      <c r="D1" t="s">
        <v>129</v>
      </c>
      <c r="E1" t="s">
        <v>130</v>
      </c>
    </row>
    <row r="2" spans="1:7" x14ac:dyDescent="0.35">
      <c r="A2" s="54" t="s">
        <v>229</v>
      </c>
      <c r="B2">
        <v>0</v>
      </c>
      <c r="C2">
        <v>121</v>
      </c>
      <c r="D2">
        <v>0</v>
      </c>
      <c r="E2">
        <v>118</v>
      </c>
    </row>
    <row r="3" spans="1:7" x14ac:dyDescent="0.35">
      <c r="A3" s="54" t="s">
        <v>230</v>
      </c>
      <c r="B3">
        <v>0</v>
      </c>
      <c r="C3">
        <v>59</v>
      </c>
      <c r="D3">
        <v>0</v>
      </c>
      <c r="E3">
        <v>58</v>
      </c>
    </row>
    <row r="4" spans="1:7" x14ac:dyDescent="0.35">
      <c r="A4" s="54" t="s">
        <v>231</v>
      </c>
      <c r="B4">
        <v>0</v>
      </c>
      <c r="C4">
        <v>358</v>
      </c>
      <c r="D4">
        <v>0</v>
      </c>
      <c r="E4">
        <v>164</v>
      </c>
      <c r="G4" t="s">
        <v>247</v>
      </c>
    </row>
    <row r="5" spans="1:7" x14ac:dyDescent="0.35">
      <c r="A5" s="54" t="s">
        <v>232</v>
      </c>
      <c r="B5">
        <v>0</v>
      </c>
      <c r="C5">
        <v>454</v>
      </c>
      <c r="D5">
        <v>0</v>
      </c>
      <c r="E5">
        <v>216</v>
      </c>
      <c r="G5" t="s">
        <v>248</v>
      </c>
    </row>
    <row r="6" spans="1:7" x14ac:dyDescent="0.35">
      <c r="A6" s="54" t="s">
        <v>233</v>
      </c>
      <c r="B6">
        <v>0</v>
      </c>
      <c r="C6">
        <v>238</v>
      </c>
      <c r="D6">
        <v>0</v>
      </c>
      <c r="E6">
        <v>268</v>
      </c>
    </row>
    <row r="7" spans="1:7" x14ac:dyDescent="0.35">
      <c r="A7" s="54" t="s">
        <v>234</v>
      </c>
      <c r="B7">
        <v>0</v>
      </c>
      <c r="C7">
        <v>62</v>
      </c>
      <c r="D7">
        <v>0</v>
      </c>
      <c r="E7">
        <v>59</v>
      </c>
    </row>
    <row r="8" spans="1:7" x14ac:dyDescent="0.35">
      <c r="A8" s="54" t="s">
        <v>235</v>
      </c>
      <c r="B8">
        <v>0</v>
      </c>
      <c r="C8">
        <v>186</v>
      </c>
      <c r="D8">
        <v>0</v>
      </c>
      <c r="E8">
        <v>97</v>
      </c>
    </row>
    <row r="9" spans="1:7" x14ac:dyDescent="0.35">
      <c r="A9" s="54" t="s">
        <v>236</v>
      </c>
      <c r="B9">
        <v>0</v>
      </c>
      <c r="C9">
        <v>87</v>
      </c>
      <c r="D9">
        <v>0</v>
      </c>
      <c r="E9">
        <v>94</v>
      </c>
    </row>
    <row r="10" spans="1:7" x14ac:dyDescent="0.35">
      <c r="A10" s="54" t="s">
        <v>237</v>
      </c>
      <c r="B10">
        <v>0</v>
      </c>
      <c r="C10">
        <v>369</v>
      </c>
      <c r="D10">
        <v>0</v>
      </c>
      <c r="E10">
        <v>386</v>
      </c>
    </row>
    <row r="11" spans="1:7" x14ac:dyDescent="0.35">
      <c r="A11" s="52" t="s">
        <v>238</v>
      </c>
      <c r="B11">
        <v>0</v>
      </c>
      <c r="C11">
        <v>257</v>
      </c>
      <c r="D11">
        <v>2</v>
      </c>
      <c r="E11">
        <v>109</v>
      </c>
    </row>
    <row r="12" spans="1:7" x14ac:dyDescent="0.35">
      <c r="A12" t="s">
        <v>239</v>
      </c>
      <c r="B12">
        <v>2</v>
      </c>
      <c r="C12">
        <v>798</v>
      </c>
      <c r="D12">
        <v>17</v>
      </c>
      <c r="E12">
        <v>804</v>
      </c>
    </row>
    <row r="13" spans="1:7" x14ac:dyDescent="0.35">
      <c r="A13" t="s">
        <v>240</v>
      </c>
      <c r="B13">
        <v>5</v>
      </c>
      <c r="C13">
        <v>978</v>
      </c>
      <c r="D13">
        <v>35</v>
      </c>
      <c r="E13">
        <v>996</v>
      </c>
    </row>
    <row r="14" spans="1:7" x14ac:dyDescent="0.35">
      <c r="A14" s="52" t="s">
        <v>241</v>
      </c>
      <c r="B14">
        <v>0</v>
      </c>
      <c r="C14">
        <v>605</v>
      </c>
      <c r="D14">
        <v>2</v>
      </c>
      <c r="E14">
        <v>608</v>
      </c>
    </row>
    <row r="15" spans="1:7" x14ac:dyDescent="0.35">
      <c r="A15" t="s">
        <v>242</v>
      </c>
      <c r="B15">
        <v>2</v>
      </c>
      <c r="C15">
        <v>277</v>
      </c>
      <c r="D15">
        <v>5</v>
      </c>
      <c r="E15">
        <v>198</v>
      </c>
    </row>
    <row r="16" spans="1:7" x14ac:dyDescent="0.35">
      <c r="A16" t="s">
        <v>243</v>
      </c>
      <c r="B16">
        <v>2</v>
      </c>
      <c r="C16">
        <v>157</v>
      </c>
      <c r="D16">
        <v>1</v>
      </c>
      <c r="E16">
        <v>50</v>
      </c>
    </row>
    <row r="17" spans="1:18" x14ac:dyDescent="0.35">
      <c r="A17" t="s">
        <v>244</v>
      </c>
      <c r="B17">
        <v>26</v>
      </c>
      <c r="C17">
        <v>650</v>
      </c>
      <c r="D17">
        <v>12</v>
      </c>
      <c r="E17">
        <v>220</v>
      </c>
    </row>
    <row r="19" spans="1:18" x14ac:dyDescent="0.35">
      <c r="A19" t="s">
        <v>83</v>
      </c>
    </row>
    <row r="20" spans="1:18" x14ac:dyDescent="0.35">
      <c r="B20" t="s">
        <v>252</v>
      </c>
      <c r="C20" t="s">
        <v>253</v>
      </c>
    </row>
    <row r="21" spans="1:18" x14ac:dyDescent="0.35">
      <c r="B21" s="11">
        <v>4.2240000000000003E-3</v>
      </c>
      <c r="C21" s="11">
        <v>1.111E-2</v>
      </c>
    </row>
    <row r="22" spans="1:18" x14ac:dyDescent="0.35">
      <c r="A22" t="s">
        <v>194</v>
      </c>
    </row>
    <row r="23" spans="1:18" x14ac:dyDescent="0.35">
      <c r="B23" t="s">
        <v>245</v>
      </c>
      <c r="C23" t="s">
        <v>246</v>
      </c>
    </row>
    <row r="24" spans="1:18" x14ac:dyDescent="0.35">
      <c r="I24" s="4"/>
      <c r="J24" s="4"/>
      <c r="K24" s="4"/>
      <c r="L24" s="4"/>
      <c r="M24" s="4"/>
      <c r="N24" s="4"/>
      <c r="O24" s="4"/>
    </row>
    <row r="25" spans="1:18" x14ac:dyDescent="0.35">
      <c r="I25" s="4"/>
      <c r="J25" s="4" t="s">
        <v>273</v>
      </c>
      <c r="K25" s="4"/>
      <c r="L25" s="4"/>
      <c r="M25" s="4"/>
      <c r="N25" s="4"/>
      <c r="O25" s="4"/>
      <c r="P25" s="4"/>
      <c r="Q25" s="4"/>
    </row>
    <row r="26" spans="1:18" ht="15" thickBot="1" x14ac:dyDescent="0.4">
      <c r="I26" s="4"/>
      <c r="J26" s="4"/>
      <c r="K26" s="4"/>
      <c r="L26" s="4"/>
      <c r="M26" s="4"/>
      <c r="N26" s="4"/>
      <c r="O26" s="4"/>
      <c r="P26" s="4" t="s">
        <v>273</v>
      </c>
      <c r="Q26" s="4"/>
    </row>
    <row r="27" spans="1:18" ht="15" thickBot="1" x14ac:dyDescent="0.4">
      <c r="I27" s="4"/>
      <c r="J27" s="25"/>
      <c r="K27" s="23" t="s">
        <v>255</v>
      </c>
      <c r="L27" s="23" t="s">
        <v>263</v>
      </c>
      <c r="M27" s="24" t="s">
        <v>264</v>
      </c>
      <c r="N27" s="4"/>
      <c r="O27" s="4"/>
      <c r="P27" s="4"/>
      <c r="Q27" s="4"/>
      <c r="R27" s="4"/>
    </row>
    <row r="28" spans="1:18" x14ac:dyDescent="0.35">
      <c r="I28" s="4"/>
      <c r="J28" s="26" t="s">
        <v>258</v>
      </c>
      <c r="K28" s="16" t="s">
        <v>256</v>
      </c>
      <c r="L28" s="17">
        <v>0.21</v>
      </c>
      <c r="M28" s="18">
        <v>0.53</v>
      </c>
      <c r="N28" s="4"/>
      <c r="O28" s="4"/>
      <c r="P28" s="44" t="s">
        <v>296</v>
      </c>
      <c r="Q28" s="49">
        <v>16</v>
      </c>
      <c r="R28" s="4"/>
    </row>
    <row r="29" spans="1:18" x14ac:dyDescent="0.35">
      <c r="I29" s="4"/>
      <c r="J29" s="26" t="s">
        <v>257</v>
      </c>
      <c r="K29" s="16" t="s">
        <v>256</v>
      </c>
      <c r="L29" s="17">
        <v>0.18</v>
      </c>
      <c r="M29" s="18">
        <v>0.43</v>
      </c>
      <c r="N29" s="4"/>
      <c r="O29" s="4"/>
      <c r="P29" s="61" t="s">
        <v>300</v>
      </c>
      <c r="Q29" s="50">
        <v>2</v>
      </c>
      <c r="R29" s="4"/>
    </row>
    <row r="30" spans="1:18" x14ac:dyDescent="0.35">
      <c r="I30" s="4"/>
      <c r="J30" s="26" t="s">
        <v>261</v>
      </c>
      <c r="K30" s="16" t="s">
        <v>256</v>
      </c>
      <c r="L30" s="28">
        <v>0.2</v>
      </c>
      <c r="M30" s="18">
        <v>0.45</v>
      </c>
      <c r="N30" s="4"/>
      <c r="O30" s="4"/>
      <c r="P30" s="45" t="s">
        <v>299</v>
      </c>
      <c r="Q30" s="51">
        <v>9</v>
      </c>
      <c r="R30" s="4"/>
    </row>
    <row r="31" spans="1:18" x14ac:dyDescent="0.35">
      <c r="I31" s="4"/>
      <c r="J31" s="26" t="s">
        <v>110</v>
      </c>
      <c r="K31" s="16">
        <v>4.0000000000000002E-4</v>
      </c>
      <c r="L31" s="17">
        <v>0.14000000000000001</v>
      </c>
      <c r="M31" s="18">
        <v>0.56999999999999995</v>
      </c>
      <c r="N31" s="4"/>
      <c r="O31" s="4"/>
      <c r="P31" s="47" t="s">
        <v>307</v>
      </c>
      <c r="Q31" s="64">
        <v>0.6875</v>
      </c>
      <c r="R31" s="4"/>
    </row>
    <row r="32" spans="1:18" x14ac:dyDescent="0.35">
      <c r="I32" s="4"/>
      <c r="J32" s="26" t="s">
        <v>268</v>
      </c>
      <c r="K32" s="17" t="s">
        <v>266</v>
      </c>
      <c r="L32" s="17">
        <v>0.19</v>
      </c>
      <c r="M32" s="18">
        <v>0.46</v>
      </c>
      <c r="N32" s="4"/>
      <c r="O32" s="4"/>
      <c r="P32" s="63" t="s">
        <v>301</v>
      </c>
      <c r="Q32" s="46">
        <f>SUM(Q33:Q34)</f>
        <v>10101</v>
      </c>
      <c r="R32" s="4"/>
    </row>
    <row r="33" spans="9:18" x14ac:dyDescent="0.35">
      <c r="I33" s="4"/>
      <c r="J33" s="26" t="s">
        <v>262</v>
      </c>
      <c r="K33" s="17" t="s">
        <v>266</v>
      </c>
      <c r="L33" s="17">
        <v>-0.02</v>
      </c>
      <c r="M33" s="18">
        <v>-6.0000000000000001E-3</v>
      </c>
      <c r="N33" s="4" t="s">
        <v>272</v>
      </c>
      <c r="O33" s="4"/>
      <c r="P33" s="47" t="s">
        <v>303</v>
      </c>
      <c r="Q33" s="50">
        <v>5656</v>
      </c>
      <c r="R33" s="4"/>
    </row>
    <row r="34" spans="9:18" x14ac:dyDescent="0.35">
      <c r="I34" s="4"/>
      <c r="J34" s="26" t="s">
        <v>265</v>
      </c>
      <c r="K34" s="19">
        <v>1.1000000000000001E-3</v>
      </c>
      <c r="L34" s="17">
        <v>-0.02</v>
      </c>
      <c r="M34" s="18">
        <v>-2E-3</v>
      </c>
      <c r="N34" s="4" t="s">
        <v>272</v>
      </c>
      <c r="O34" s="4"/>
      <c r="P34" s="45" t="s">
        <v>302</v>
      </c>
      <c r="Q34" s="51">
        <v>4445</v>
      </c>
      <c r="R34" s="4"/>
    </row>
    <row r="35" spans="9:18" ht="15" thickBot="1" x14ac:dyDescent="0.4">
      <c r="I35" s="4"/>
      <c r="J35" s="27" t="s">
        <v>267</v>
      </c>
      <c r="K35" s="20">
        <v>0.2039</v>
      </c>
      <c r="L35" s="21" t="s">
        <v>266</v>
      </c>
      <c r="M35" s="22" t="s">
        <v>266</v>
      </c>
      <c r="N35" s="4"/>
      <c r="O35" s="4"/>
      <c r="P35" s="47" t="s">
        <v>297</v>
      </c>
      <c r="Q35" s="65">
        <v>4.2240000000000003E-3</v>
      </c>
      <c r="R35" s="4"/>
    </row>
    <row r="36" spans="9:18" x14ac:dyDescent="0.35">
      <c r="I36" s="4"/>
      <c r="J36" s="4"/>
      <c r="K36" s="4"/>
      <c r="L36" s="4"/>
      <c r="M36" s="4"/>
      <c r="N36" s="4"/>
      <c r="P36" s="45" t="s">
        <v>298</v>
      </c>
      <c r="Q36" s="67">
        <v>1.111E-2</v>
      </c>
      <c r="R36" s="4"/>
    </row>
    <row r="37" spans="9:18" ht="15" thickBot="1" x14ac:dyDescent="0.4">
      <c r="P37" s="62" t="s">
        <v>306</v>
      </c>
      <c r="Q37" s="48">
        <v>0.38769999999999999</v>
      </c>
      <c r="R37" s="4"/>
    </row>
    <row r="38" spans="9:18" x14ac:dyDescent="0.35">
      <c r="P38" s="4"/>
      <c r="Q38" s="4"/>
      <c r="R38" s="4"/>
    </row>
    <row r="40" spans="9:18" x14ac:dyDescent="0.35">
      <c r="J40" t="s">
        <v>259</v>
      </c>
    </row>
    <row r="41" spans="9:18" x14ac:dyDescent="0.35">
      <c r="J41" t="s">
        <v>260</v>
      </c>
    </row>
    <row r="42" spans="9:18" x14ac:dyDescent="0.35">
      <c r="J42" t="s">
        <v>269</v>
      </c>
    </row>
    <row r="43" spans="9:18" x14ac:dyDescent="0.35">
      <c r="J43" t="s">
        <v>270</v>
      </c>
    </row>
    <row r="44" spans="9:18" x14ac:dyDescent="0.35">
      <c r="J44" t="s">
        <v>271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7:A30"/>
  <sheetViews>
    <sheetView workbookViewId="0">
      <selection activeCell="J33" sqref="J33"/>
    </sheetView>
  </sheetViews>
  <sheetFormatPr defaultRowHeight="14.5" x14ac:dyDescent="0.35"/>
  <cols>
    <col min="1" max="1" width="25.54296875" customWidth="1"/>
  </cols>
  <sheetData>
    <row r="27" spans="1:1" x14ac:dyDescent="0.35">
      <c r="A27" t="s">
        <v>280</v>
      </c>
    </row>
    <row r="28" spans="1:1" ht="30" x14ac:dyDescent="0.35">
      <c r="A28" s="31" t="s">
        <v>281</v>
      </c>
    </row>
    <row r="29" spans="1:1" ht="34" x14ac:dyDescent="0.35">
      <c r="A29" s="32" t="s">
        <v>282</v>
      </c>
    </row>
    <row r="30" spans="1:1" x14ac:dyDescent="0.35">
      <c r="A30" s="33" t="s">
        <v>283</v>
      </c>
    </row>
  </sheetData>
  <pageMargins left="0.7" right="0.7" top="0.75" bottom="0.75" header="0.3" footer="0.3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9:A22"/>
  <sheetViews>
    <sheetView workbookViewId="0">
      <selection activeCell="E34" sqref="E34"/>
    </sheetView>
  </sheetViews>
  <sheetFormatPr defaultRowHeight="14.5" x14ac:dyDescent="0.35"/>
  <cols>
    <col min="1" max="1" width="24.90625" customWidth="1"/>
  </cols>
  <sheetData>
    <row r="19" spans="1:1" x14ac:dyDescent="0.35">
      <c r="A19" t="s">
        <v>280</v>
      </c>
    </row>
    <row r="20" spans="1:1" ht="50" x14ac:dyDescent="0.35">
      <c r="A20" s="31" t="s">
        <v>284</v>
      </c>
    </row>
    <row r="21" spans="1:1" ht="36" x14ac:dyDescent="0.35">
      <c r="A21" s="32" t="s">
        <v>285</v>
      </c>
    </row>
    <row r="22" spans="1:1" x14ac:dyDescent="0.35">
      <c r="A22" s="33" t="s">
        <v>286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367F2-CE02-4B96-B76B-4D7B8945CC5F}">
  <dimension ref="A1:I24"/>
  <sheetViews>
    <sheetView tabSelected="1" workbookViewId="0">
      <selection activeCell="J15" sqref="J15"/>
    </sheetView>
  </sheetViews>
  <sheetFormatPr defaultRowHeight="14.5" x14ac:dyDescent="0.35"/>
  <cols>
    <col min="1" max="1" width="5.453125" bestFit="1" customWidth="1"/>
    <col min="2" max="2" width="8.81640625" bestFit="1" customWidth="1"/>
    <col min="3" max="3" width="8.36328125" bestFit="1" customWidth="1"/>
    <col min="4" max="4" width="9.36328125" bestFit="1" customWidth="1"/>
    <col min="5" max="5" width="8.90625" bestFit="1" customWidth="1"/>
  </cols>
  <sheetData>
    <row r="1" spans="1:9" x14ac:dyDescent="0.35">
      <c r="A1" t="s">
        <v>24</v>
      </c>
      <c r="B1" t="s">
        <v>310</v>
      </c>
      <c r="C1" t="s">
        <v>311</v>
      </c>
      <c r="D1" t="s">
        <v>312</v>
      </c>
      <c r="E1" t="s">
        <v>313</v>
      </c>
      <c r="G1" t="s">
        <v>314</v>
      </c>
    </row>
    <row r="2" spans="1:9" x14ac:dyDescent="0.35">
      <c r="A2">
        <v>1</v>
      </c>
      <c r="B2">
        <v>0</v>
      </c>
      <c r="C2">
        <v>1128</v>
      </c>
      <c r="D2">
        <v>0</v>
      </c>
      <c r="E2">
        <v>137</v>
      </c>
      <c r="G2" t="s">
        <v>315</v>
      </c>
    </row>
    <row r="3" spans="1:9" x14ac:dyDescent="0.35">
      <c r="A3">
        <v>2</v>
      </c>
      <c r="B3">
        <v>5</v>
      </c>
      <c r="C3">
        <v>701</v>
      </c>
      <c r="D3">
        <v>0</v>
      </c>
      <c r="E3">
        <v>174</v>
      </c>
      <c r="I3" t="s">
        <v>316</v>
      </c>
    </row>
    <row r="4" spans="1:9" x14ac:dyDescent="0.35">
      <c r="A4">
        <v>3</v>
      </c>
      <c r="B4">
        <v>0</v>
      </c>
      <c r="C4">
        <v>39</v>
      </c>
      <c r="D4">
        <v>0</v>
      </c>
      <c r="E4">
        <v>78</v>
      </c>
      <c r="G4" t="s">
        <v>315</v>
      </c>
    </row>
    <row r="5" spans="1:9" x14ac:dyDescent="0.35">
      <c r="A5">
        <v>4</v>
      </c>
      <c r="B5">
        <v>0</v>
      </c>
      <c r="C5">
        <v>40</v>
      </c>
      <c r="D5">
        <v>0</v>
      </c>
      <c r="E5">
        <v>42</v>
      </c>
      <c r="G5" t="s">
        <v>315</v>
      </c>
    </row>
    <row r="6" spans="1:9" x14ac:dyDescent="0.35">
      <c r="A6">
        <v>5</v>
      </c>
      <c r="B6">
        <v>0</v>
      </c>
      <c r="C6">
        <v>46</v>
      </c>
      <c r="D6">
        <v>0</v>
      </c>
      <c r="E6">
        <v>32</v>
      </c>
      <c r="G6" t="s">
        <v>315</v>
      </c>
    </row>
    <row r="7" spans="1:9" x14ac:dyDescent="0.35">
      <c r="A7">
        <v>6</v>
      </c>
      <c r="B7">
        <v>0</v>
      </c>
      <c r="C7">
        <v>15</v>
      </c>
      <c r="D7">
        <v>1</v>
      </c>
      <c r="E7">
        <v>14</v>
      </c>
    </row>
    <row r="8" spans="1:9" x14ac:dyDescent="0.35">
      <c r="A8">
        <v>7</v>
      </c>
      <c r="B8">
        <v>0</v>
      </c>
      <c r="C8">
        <v>100</v>
      </c>
      <c r="D8">
        <v>0</v>
      </c>
      <c r="E8">
        <v>51</v>
      </c>
      <c r="G8" t="s">
        <v>315</v>
      </c>
    </row>
    <row r="9" spans="1:9" x14ac:dyDescent="0.35">
      <c r="A9">
        <v>8</v>
      </c>
      <c r="B9">
        <v>0</v>
      </c>
      <c r="C9">
        <v>36</v>
      </c>
      <c r="D9">
        <v>0</v>
      </c>
      <c r="E9">
        <v>39</v>
      </c>
      <c r="G9" t="s">
        <v>315</v>
      </c>
    </row>
    <row r="10" spans="1:9" x14ac:dyDescent="0.35">
      <c r="A10">
        <v>9</v>
      </c>
      <c r="B10">
        <v>0</v>
      </c>
      <c r="C10">
        <v>50</v>
      </c>
      <c r="D10">
        <v>0</v>
      </c>
      <c r="E10">
        <v>25</v>
      </c>
      <c r="G10" t="s">
        <v>315</v>
      </c>
    </row>
    <row r="11" spans="1:9" x14ac:dyDescent="0.35">
      <c r="A11">
        <v>10</v>
      </c>
      <c r="B11">
        <v>0</v>
      </c>
      <c r="C11">
        <v>41</v>
      </c>
      <c r="D11">
        <v>0</v>
      </c>
      <c r="E11">
        <v>19</v>
      </c>
      <c r="G11" t="s">
        <v>315</v>
      </c>
    </row>
    <row r="12" spans="1:9" x14ac:dyDescent="0.35">
      <c r="A12">
        <v>11</v>
      </c>
      <c r="B12">
        <v>0</v>
      </c>
      <c r="C12">
        <v>116</v>
      </c>
      <c r="D12">
        <v>0</v>
      </c>
      <c r="E12">
        <v>40</v>
      </c>
      <c r="G12" t="s">
        <v>315</v>
      </c>
    </row>
    <row r="13" spans="1:9" x14ac:dyDescent="0.35">
      <c r="A13">
        <v>12</v>
      </c>
      <c r="B13">
        <v>1</v>
      </c>
      <c r="C13">
        <v>15</v>
      </c>
      <c r="D13">
        <v>0</v>
      </c>
      <c r="E13">
        <v>16</v>
      </c>
    </row>
    <row r="14" spans="1:9" x14ac:dyDescent="0.35">
      <c r="A14">
        <v>13</v>
      </c>
      <c r="B14">
        <v>0</v>
      </c>
      <c r="C14">
        <v>21</v>
      </c>
      <c r="D14">
        <v>0</v>
      </c>
      <c r="E14">
        <v>19</v>
      </c>
      <c r="G14" t="s">
        <v>315</v>
      </c>
    </row>
    <row r="15" spans="1:9" x14ac:dyDescent="0.35">
      <c r="A15">
        <v>14</v>
      </c>
      <c r="B15">
        <v>1</v>
      </c>
      <c r="C15">
        <v>20</v>
      </c>
      <c r="D15">
        <v>1</v>
      </c>
      <c r="E15">
        <v>20</v>
      </c>
    </row>
    <row r="16" spans="1:9" x14ac:dyDescent="0.35">
      <c r="A16">
        <v>15</v>
      </c>
      <c r="B16">
        <v>0</v>
      </c>
      <c r="C16">
        <v>61</v>
      </c>
      <c r="D16">
        <v>0</v>
      </c>
      <c r="E16">
        <v>39</v>
      </c>
      <c r="G16" t="s">
        <v>315</v>
      </c>
    </row>
    <row r="17" spans="1:7" x14ac:dyDescent="0.35">
      <c r="A17">
        <v>16</v>
      </c>
      <c r="B17">
        <v>0</v>
      </c>
      <c r="C17">
        <v>60</v>
      </c>
      <c r="D17">
        <v>0</v>
      </c>
      <c r="E17">
        <v>54</v>
      </c>
      <c r="G17" t="s">
        <v>315</v>
      </c>
    </row>
    <row r="18" spans="1:7" x14ac:dyDescent="0.35">
      <c r="A18">
        <v>17</v>
      </c>
      <c r="B18">
        <v>0</v>
      </c>
      <c r="C18">
        <v>76</v>
      </c>
      <c r="D18">
        <v>0</v>
      </c>
      <c r="E18">
        <v>24</v>
      </c>
      <c r="G18" t="s">
        <v>315</v>
      </c>
    </row>
    <row r="19" spans="1:7" x14ac:dyDescent="0.35">
      <c r="A19">
        <v>18</v>
      </c>
      <c r="B19">
        <v>0</v>
      </c>
      <c r="C19">
        <v>44</v>
      </c>
      <c r="D19">
        <v>0</v>
      </c>
      <c r="E19">
        <v>48</v>
      </c>
      <c r="G19" t="s">
        <v>315</v>
      </c>
    </row>
    <row r="20" spans="1:7" x14ac:dyDescent="0.35">
      <c r="A20">
        <v>19</v>
      </c>
      <c r="B20">
        <v>1</v>
      </c>
      <c r="C20">
        <v>29</v>
      </c>
      <c r="D20">
        <v>0</v>
      </c>
      <c r="E20">
        <v>26</v>
      </c>
    </row>
    <row r="21" spans="1:7" x14ac:dyDescent="0.35">
      <c r="A21">
        <v>20</v>
      </c>
      <c r="B21">
        <v>0</v>
      </c>
      <c r="C21">
        <v>56</v>
      </c>
      <c r="D21">
        <v>0</v>
      </c>
      <c r="E21">
        <v>121</v>
      </c>
      <c r="G21" t="s">
        <v>315</v>
      </c>
    </row>
    <row r="22" spans="1:7" x14ac:dyDescent="0.35">
      <c r="A22">
        <v>21</v>
      </c>
      <c r="B22">
        <v>1</v>
      </c>
      <c r="C22">
        <v>84</v>
      </c>
      <c r="D22">
        <v>3</v>
      </c>
      <c r="E22">
        <v>84</v>
      </c>
    </row>
    <row r="23" spans="1:7" x14ac:dyDescent="0.35">
      <c r="A23">
        <v>22</v>
      </c>
      <c r="B23">
        <v>0</v>
      </c>
      <c r="C23">
        <v>120</v>
      </c>
      <c r="D23">
        <v>0</v>
      </c>
      <c r="E23">
        <v>30</v>
      </c>
      <c r="G23" t="s">
        <v>315</v>
      </c>
    </row>
    <row r="24" spans="1:7" x14ac:dyDescent="0.35">
      <c r="A24">
        <v>23</v>
      </c>
      <c r="B24">
        <v>3</v>
      </c>
      <c r="C24">
        <v>68</v>
      </c>
      <c r="D24">
        <v>0</v>
      </c>
      <c r="E24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52"/>
  <sheetViews>
    <sheetView workbookViewId="0">
      <selection activeCell="X6" sqref="X6"/>
    </sheetView>
  </sheetViews>
  <sheetFormatPr defaultRowHeight="14.5" x14ac:dyDescent="0.35"/>
  <cols>
    <col min="2" max="2" width="13" customWidth="1"/>
    <col min="3" max="3" width="12.6328125" customWidth="1"/>
    <col min="4" max="4" width="7.90625" customWidth="1"/>
    <col min="5" max="5" width="7.54296875" customWidth="1"/>
    <col min="6" max="6" width="3" style="4" customWidth="1"/>
    <col min="7" max="7" width="13" customWidth="1"/>
    <col min="8" max="8" width="12.6328125" customWidth="1"/>
    <col min="9" max="9" width="7.90625" customWidth="1"/>
    <col min="10" max="10" width="7.54296875" customWidth="1"/>
    <col min="11" max="11" width="9.08984375" style="4"/>
    <col min="12" max="12" width="94.453125" bestFit="1" customWidth="1"/>
    <col min="24" max="24" width="14.6328125" customWidth="1"/>
  </cols>
  <sheetData>
    <row r="1" spans="1:27" s="1" customFormat="1" ht="34.5" customHeight="1" x14ac:dyDescent="0.35">
      <c r="A1" s="2" t="s">
        <v>23</v>
      </c>
      <c r="B1" s="2" t="s">
        <v>41</v>
      </c>
      <c r="C1" s="2" t="s">
        <v>42</v>
      </c>
      <c r="D1" s="2" t="s">
        <v>43</v>
      </c>
      <c r="E1" s="2" t="s">
        <v>29</v>
      </c>
      <c r="F1" s="3"/>
      <c r="G1" s="2" t="s">
        <v>44</v>
      </c>
      <c r="H1" s="2" t="s">
        <v>42</v>
      </c>
      <c r="I1" s="2" t="s">
        <v>28</v>
      </c>
      <c r="J1" s="2" t="s">
        <v>29</v>
      </c>
      <c r="K1" s="6"/>
      <c r="R1" s="2" t="s">
        <v>23</v>
      </c>
      <c r="S1" s="2" t="s">
        <v>41</v>
      </c>
      <c r="T1" s="2" t="s">
        <v>42</v>
      </c>
      <c r="U1" s="2" t="s">
        <v>43</v>
      </c>
      <c r="V1" s="2" t="s">
        <v>29</v>
      </c>
      <c r="W1" s="3"/>
      <c r="X1" s="2" t="s">
        <v>44</v>
      </c>
      <c r="Y1" s="2" t="s">
        <v>42</v>
      </c>
      <c r="Z1" s="2" t="s">
        <v>28</v>
      </c>
      <c r="AA1" s="2" t="s">
        <v>29</v>
      </c>
    </row>
    <row r="2" spans="1:27" x14ac:dyDescent="0.35">
      <c r="A2">
        <v>1</v>
      </c>
      <c r="B2">
        <v>2</v>
      </c>
      <c r="C2">
        <v>357</v>
      </c>
      <c r="D2">
        <v>0</v>
      </c>
      <c r="E2">
        <v>176</v>
      </c>
      <c r="G2">
        <v>1</v>
      </c>
      <c r="H2">
        <v>357</v>
      </c>
      <c r="I2">
        <v>0</v>
      </c>
      <c r="J2">
        <v>176</v>
      </c>
      <c r="L2" t="s">
        <v>249</v>
      </c>
      <c r="R2">
        <v>1</v>
      </c>
      <c r="S2">
        <v>2</v>
      </c>
      <c r="T2">
        <v>357</v>
      </c>
      <c r="U2">
        <v>0</v>
      </c>
      <c r="V2">
        <v>176</v>
      </c>
      <c r="W2" s="4"/>
      <c r="X2">
        <v>1</v>
      </c>
      <c r="Y2">
        <v>357</v>
      </c>
      <c r="Z2">
        <v>0</v>
      </c>
      <c r="AA2">
        <v>176</v>
      </c>
    </row>
    <row r="3" spans="1:27" x14ac:dyDescent="0.35">
      <c r="A3">
        <v>2</v>
      </c>
      <c r="B3">
        <v>2</v>
      </c>
      <c r="C3">
        <v>391</v>
      </c>
      <c r="D3">
        <v>1</v>
      </c>
      <c r="E3">
        <v>207</v>
      </c>
      <c r="G3">
        <v>0</v>
      </c>
      <c r="H3">
        <v>391</v>
      </c>
      <c r="I3">
        <v>0</v>
      </c>
      <c r="J3">
        <v>207</v>
      </c>
      <c r="R3">
        <v>2</v>
      </c>
      <c r="S3">
        <v>2</v>
      </c>
      <c r="T3">
        <v>391</v>
      </c>
      <c r="U3">
        <v>1</v>
      </c>
      <c r="V3">
        <v>207</v>
      </c>
      <c r="W3" s="4"/>
      <c r="X3">
        <v>0</v>
      </c>
      <c r="Y3">
        <v>391</v>
      </c>
      <c r="Z3">
        <v>0</v>
      </c>
      <c r="AA3">
        <v>207</v>
      </c>
    </row>
    <row r="4" spans="1:27" x14ac:dyDescent="0.35">
      <c r="A4">
        <v>3</v>
      </c>
      <c r="B4">
        <v>1</v>
      </c>
      <c r="C4">
        <v>774</v>
      </c>
      <c r="D4">
        <v>1</v>
      </c>
      <c r="E4">
        <v>185</v>
      </c>
      <c r="G4">
        <v>0</v>
      </c>
      <c r="H4">
        <v>774</v>
      </c>
      <c r="I4">
        <v>0</v>
      </c>
      <c r="J4">
        <v>185</v>
      </c>
      <c r="R4">
        <v>3</v>
      </c>
      <c r="S4">
        <v>1</v>
      </c>
      <c r="T4">
        <v>774</v>
      </c>
      <c r="U4">
        <v>1</v>
      </c>
      <c r="V4">
        <v>185</v>
      </c>
      <c r="W4" s="4"/>
      <c r="X4">
        <v>0</v>
      </c>
      <c r="Y4">
        <v>774</v>
      </c>
      <c r="Z4">
        <v>0</v>
      </c>
      <c r="AA4">
        <v>185</v>
      </c>
    </row>
    <row r="5" spans="1:27" x14ac:dyDescent="0.35">
      <c r="A5">
        <v>4</v>
      </c>
      <c r="B5">
        <v>0</v>
      </c>
      <c r="C5">
        <v>213</v>
      </c>
      <c r="D5">
        <v>1</v>
      </c>
      <c r="E5">
        <v>109</v>
      </c>
      <c r="G5">
        <v>0</v>
      </c>
      <c r="H5">
        <v>213</v>
      </c>
      <c r="I5">
        <v>0</v>
      </c>
      <c r="J5">
        <v>109</v>
      </c>
      <c r="L5" t="s">
        <v>51</v>
      </c>
      <c r="R5">
        <v>4</v>
      </c>
      <c r="S5">
        <v>0</v>
      </c>
      <c r="T5">
        <v>213</v>
      </c>
      <c r="U5">
        <v>1</v>
      </c>
      <c r="V5">
        <v>109</v>
      </c>
      <c r="W5" s="4"/>
      <c r="X5">
        <v>0</v>
      </c>
      <c r="Y5">
        <v>213</v>
      </c>
      <c r="Z5">
        <v>0</v>
      </c>
      <c r="AA5">
        <v>109</v>
      </c>
    </row>
    <row r="6" spans="1:27" x14ac:dyDescent="0.35">
      <c r="A6">
        <v>5</v>
      </c>
      <c r="B6">
        <v>1</v>
      </c>
      <c r="C6">
        <v>232</v>
      </c>
      <c r="D6">
        <v>0</v>
      </c>
      <c r="E6">
        <v>116</v>
      </c>
      <c r="G6">
        <v>1</v>
      </c>
      <c r="H6">
        <v>232</v>
      </c>
      <c r="I6">
        <v>0</v>
      </c>
      <c r="J6">
        <v>116</v>
      </c>
      <c r="L6" s="5" t="s">
        <v>46</v>
      </c>
      <c r="R6">
        <v>5</v>
      </c>
      <c r="S6">
        <v>1</v>
      </c>
      <c r="T6">
        <v>232</v>
      </c>
      <c r="U6">
        <v>0</v>
      </c>
      <c r="V6">
        <v>116</v>
      </c>
      <c r="W6" s="4"/>
      <c r="X6">
        <v>1</v>
      </c>
      <c r="Y6">
        <v>232</v>
      </c>
      <c r="Z6">
        <v>0</v>
      </c>
      <c r="AA6">
        <v>116</v>
      </c>
    </row>
    <row r="7" spans="1:27" x14ac:dyDescent="0.35">
      <c r="A7">
        <v>6</v>
      </c>
      <c r="B7">
        <v>0</v>
      </c>
      <c r="C7">
        <v>43</v>
      </c>
      <c r="D7">
        <v>1</v>
      </c>
      <c r="E7">
        <v>47</v>
      </c>
      <c r="G7">
        <v>0</v>
      </c>
      <c r="H7">
        <v>43</v>
      </c>
      <c r="I7">
        <v>0</v>
      </c>
      <c r="J7">
        <v>47</v>
      </c>
      <c r="L7" s="5" t="s">
        <v>47</v>
      </c>
      <c r="R7">
        <v>6</v>
      </c>
      <c r="S7">
        <v>0</v>
      </c>
      <c r="T7">
        <v>43</v>
      </c>
      <c r="U7">
        <v>1</v>
      </c>
      <c r="V7">
        <v>47</v>
      </c>
      <c r="W7" s="4"/>
      <c r="X7">
        <v>0</v>
      </c>
      <c r="Y7">
        <v>43</v>
      </c>
      <c r="Z7">
        <v>0</v>
      </c>
      <c r="AA7">
        <v>47</v>
      </c>
    </row>
    <row r="8" spans="1:27" x14ac:dyDescent="0.35">
      <c r="A8">
        <v>7</v>
      </c>
      <c r="B8">
        <v>1</v>
      </c>
      <c r="C8">
        <v>121</v>
      </c>
      <c r="D8">
        <v>0</v>
      </c>
      <c r="E8">
        <v>124</v>
      </c>
      <c r="G8">
        <v>0</v>
      </c>
      <c r="H8">
        <v>121</v>
      </c>
      <c r="I8">
        <v>0</v>
      </c>
      <c r="J8">
        <v>124</v>
      </c>
      <c r="L8" s="5" t="s">
        <v>48</v>
      </c>
      <c r="R8">
        <v>7</v>
      </c>
      <c r="S8">
        <v>1</v>
      </c>
      <c r="T8">
        <v>121</v>
      </c>
      <c r="U8">
        <v>0</v>
      </c>
      <c r="V8">
        <v>124</v>
      </c>
      <c r="W8" s="4"/>
      <c r="X8">
        <v>0</v>
      </c>
      <c r="Y8">
        <v>121</v>
      </c>
      <c r="Z8">
        <v>0</v>
      </c>
      <c r="AA8">
        <v>124</v>
      </c>
    </row>
    <row r="9" spans="1:27" x14ac:dyDescent="0.35">
      <c r="A9">
        <v>8</v>
      </c>
      <c r="B9">
        <v>5</v>
      </c>
      <c r="C9">
        <v>110</v>
      </c>
      <c r="D9">
        <v>2</v>
      </c>
      <c r="E9">
        <v>114</v>
      </c>
      <c r="G9">
        <v>3</v>
      </c>
      <c r="H9">
        <v>110</v>
      </c>
      <c r="I9">
        <v>2</v>
      </c>
      <c r="J9">
        <v>114</v>
      </c>
      <c r="L9" s="5" t="s">
        <v>49</v>
      </c>
      <c r="R9">
        <v>8</v>
      </c>
      <c r="S9">
        <v>5</v>
      </c>
      <c r="T9">
        <v>110</v>
      </c>
      <c r="U9">
        <v>2</v>
      </c>
      <c r="V9">
        <v>114</v>
      </c>
      <c r="W9" s="4"/>
      <c r="X9">
        <v>3</v>
      </c>
      <c r="Y9">
        <v>110</v>
      </c>
      <c r="Z9">
        <v>2</v>
      </c>
      <c r="AA9">
        <v>114</v>
      </c>
    </row>
    <row r="10" spans="1:27" x14ac:dyDescent="0.35">
      <c r="A10">
        <v>9</v>
      </c>
      <c r="B10">
        <v>1</v>
      </c>
      <c r="C10">
        <v>382</v>
      </c>
      <c r="D10">
        <v>0</v>
      </c>
      <c r="E10">
        <v>384</v>
      </c>
      <c r="G10">
        <v>0</v>
      </c>
      <c r="H10">
        <v>382</v>
      </c>
      <c r="I10">
        <v>0</v>
      </c>
      <c r="J10">
        <v>384</v>
      </c>
      <c r="L10" s="5" t="s">
        <v>50</v>
      </c>
      <c r="R10">
        <v>9</v>
      </c>
      <c r="S10">
        <v>1</v>
      </c>
      <c r="T10">
        <v>382</v>
      </c>
      <c r="U10">
        <v>0</v>
      </c>
      <c r="V10">
        <v>384</v>
      </c>
      <c r="W10" s="4"/>
      <c r="X10">
        <v>0</v>
      </c>
      <c r="Y10">
        <v>382</v>
      </c>
      <c r="Z10">
        <v>0</v>
      </c>
      <c r="AA10">
        <v>384</v>
      </c>
    </row>
    <row r="11" spans="1:27" x14ac:dyDescent="0.35">
      <c r="A11">
        <v>10</v>
      </c>
      <c r="B11">
        <v>1</v>
      </c>
      <c r="C11">
        <v>284</v>
      </c>
      <c r="D11">
        <v>0</v>
      </c>
      <c r="E11">
        <v>135</v>
      </c>
      <c r="G11">
        <v>0</v>
      </c>
      <c r="H11">
        <v>284</v>
      </c>
      <c r="I11">
        <v>0</v>
      </c>
      <c r="J11">
        <v>135</v>
      </c>
      <c r="R11">
        <v>10</v>
      </c>
      <c r="S11">
        <v>1</v>
      </c>
      <c r="T11">
        <v>284</v>
      </c>
      <c r="U11">
        <v>0</v>
      </c>
      <c r="V11">
        <v>135</v>
      </c>
      <c r="W11" s="4"/>
      <c r="X11">
        <v>0</v>
      </c>
      <c r="Y11">
        <v>284</v>
      </c>
      <c r="Z11">
        <v>0</v>
      </c>
      <c r="AA11">
        <v>135</v>
      </c>
    </row>
    <row r="12" spans="1:27" x14ac:dyDescent="0.35">
      <c r="A12">
        <v>11</v>
      </c>
      <c r="B12">
        <v>0</v>
      </c>
      <c r="C12">
        <v>294</v>
      </c>
      <c r="D12">
        <v>1</v>
      </c>
      <c r="E12">
        <v>302</v>
      </c>
      <c r="G12">
        <v>2</v>
      </c>
      <c r="H12">
        <v>294</v>
      </c>
      <c r="I12">
        <v>1</v>
      </c>
      <c r="J12">
        <v>302</v>
      </c>
      <c r="R12">
        <v>11</v>
      </c>
      <c r="S12">
        <v>0</v>
      </c>
      <c r="T12">
        <v>294</v>
      </c>
      <c r="U12">
        <v>1</v>
      </c>
      <c r="V12">
        <v>302</v>
      </c>
      <c r="W12" s="4"/>
      <c r="X12">
        <v>2</v>
      </c>
      <c r="Y12">
        <v>294</v>
      </c>
      <c r="Z12">
        <v>1</v>
      </c>
      <c r="AA12">
        <v>302</v>
      </c>
    </row>
    <row r="13" spans="1:27" x14ac:dyDescent="0.35">
      <c r="A13">
        <v>12</v>
      </c>
      <c r="B13">
        <v>2</v>
      </c>
      <c r="C13">
        <v>563</v>
      </c>
      <c r="D13">
        <v>0</v>
      </c>
      <c r="E13">
        <v>142</v>
      </c>
      <c r="G13">
        <v>0</v>
      </c>
      <c r="H13">
        <v>563</v>
      </c>
      <c r="I13">
        <v>0</v>
      </c>
      <c r="J13">
        <v>142</v>
      </c>
      <c r="L13" t="s">
        <v>45</v>
      </c>
      <c r="R13">
        <v>12</v>
      </c>
      <c r="S13">
        <v>2</v>
      </c>
      <c r="T13">
        <v>563</v>
      </c>
      <c r="U13">
        <v>0</v>
      </c>
      <c r="V13">
        <v>142</v>
      </c>
      <c r="W13" s="4"/>
      <c r="X13">
        <v>0</v>
      </c>
      <c r="Y13">
        <v>563</v>
      </c>
      <c r="Z13">
        <v>0</v>
      </c>
      <c r="AA13">
        <v>142</v>
      </c>
    </row>
    <row r="14" spans="1:27" x14ac:dyDescent="0.35">
      <c r="A14">
        <v>13</v>
      </c>
      <c r="B14">
        <v>2</v>
      </c>
      <c r="C14">
        <v>278</v>
      </c>
      <c r="D14">
        <v>1</v>
      </c>
      <c r="E14">
        <v>279</v>
      </c>
      <c r="G14">
        <v>0</v>
      </c>
      <c r="H14">
        <v>278</v>
      </c>
      <c r="I14">
        <v>1</v>
      </c>
      <c r="J14">
        <v>279</v>
      </c>
      <c r="R14">
        <v>13</v>
      </c>
      <c r="S14">
        <v>2</v>
      </c>
      <c r="T14">
        <v>278</v>
      </c>
      <c r="U14">
        <v>1</v>
      </c>
      <c r="V14">
        <v>279</v>
      </c>
      <c r="W14" s="4"/>
      <c r="X14">
        <v>0</v>
      </c>
      <c r="Y14">
        <v>278</v>
      </c>
      <c r="Z14">
        <v>1</v>
      </c>
      <c r="AA14">
        <v>279</v>
      </c>
    </row>
    <row r="15" spans="1:27" x14ac:dyDescent="0.35">
      <c r="A15">
        <v>14</v>
      </c>
      <c r="B15">
        <v>2</v>
      </c>
      <c r="C15">
        <v>418</v>
      </c>
      <c r="D15">
        <v>0</v>
      </c>
      <c r="E15">
        <v>212</v>
      </c>
      <c r="G15">
        <v>0</v>
      </c>
      <c r="H15">
        <v>418</v>
      </c>
      <c r="I15">
        <v>0</v>
      </c>
      <c r="J15">
        <v>212</v>
      </c>
      <c r="R15">
        <v>14</v>
      </c>
      <c r="S15">
        <v>2</v>
      </c>
      <c r="T15">
        <v>418</v>
      </c>
      <c r="U15">
        <v>0</v>
      </c>
      <c r="V15">
        <v>212</v>
      </c>
      <c r="W15" s="4"/>
      <c r="X15">
        <v>0</v>
      </c>
      <c r="Y15">
        <v>418</v>
      </c>
      <c r="Z15">
        <v>0</v>
      </c>
      <c r="AA15">
        <v>212</v>
      </c>
    </row>
    <row r="16" spans="1:27" x14ac:dyDescent="0.35">
      <c r="A16">
        <v>15</v>
      </c>
      <c r="B16">
        <v>2</v>
      </c>
      <c r="C16">
        <v>395</v>
      </c>
      <c r="D16">
        <v>1</v>
      </c>
      <c r="E16">
        <v>198</v>
      </c>
      <c r="G16">
        <v>2</v>
      </c>
      <c r="H16">
        <v>395</v>
      </c>
      <c r="I16">
        <v>0</v>
      </c>
      <c r="J16">
        <v>198</v>
      </c>
      <c r="L16" t="s">
        <v>52</v>
      </c>
      <c r="R16">
        <v>15</v>
      </c>
      <c r="S16">
        <v>2</v>
      </c>
      <c r="T16">
        <v>395</v>
      </c>
      <c r="U16">
        <v>1</v>
      </c>
      <c r="V16">
        <v>198</v>
      </c>
      <c r="W16" s="4"/>
      <c r="X16">
        <v>2</v>
      </c>
      <c r="Y16">
        <v>395</v>
      </c>
      <c r="Z16">
        <v>0</v>
      </c>
      <c r="AA16">
        <v>198</v>
      </c>
    </row>
    <row r="17" spans="1:27" x14ac:dyDescent="0.35">
      <c r="A17">
        <v>16</v>
      </c>
      <c r="B17">
        <v>1</v>
      </c>
      <c r="C17">
        <v>203</v>
      </c>
      <c r="D17">
        <v>1</v>
      </c>
      <c r="E17">
        <v>106</v>
      </c>
      <c r="G17">
        <v>1</v>
      </c>
      <c r="H17">
        <v>203</v>
      </c>
      <c r="I17">
        <v>1</v>
      </c>
      <c r="J17">
        <v>106</v>
      </c>
      <c r="L17" t="s">
        <v>53</v>
      </c>
      <c r="R17">
        <v>16</v>
      </c>
      <c r="S17">
        <v>1</v>
      </c>
      <c r="T17">
        <v>203</v>
      </c>
      <c r="U17">
        <v>1</v>
      </c>
      <c r="V17">
        <v>106</v>
      </c>
      <c r="W17" s="4"/>
      <c r="X17">
        <v>1</v>
      </c>
      <c r="Y17">
        <v>203</v>
      </c>
      <c r="Z17">
        <v>1</v>
      </c>
      <c r="AA17">
        <v>106</v>
      </c>
    </row>
    <row r="18" spans="1:27" x14ac:dyDescent="0.35">
      <c r="A18">
        <v>17</v>
      </c>
      <c r="B18">
        <v>1</v>
      </c>
      <c r="C18">
        <v>104</v>
      </c>
      <c r="D18">
        <v>2</v>
      </c>
      <c r="E18">
        <v>99</v>
      </c>
      <c r="G18">
        <v>0</v>
      </c>
      <c r="H18">
        <v>104</v>
      </c>
      <c r="I18">
        <v>0</v>
      </c>
      <c r="J18">
        <v>99</v>
      </c>
      <c r="L18" t="s">
        <v>54</v>
      </c>
      <c r="R18">
        <v>17</v>
      </c>
      <c r="S18">
        <v>1</v>
      </c>
      <c r="T18">
        <v>104</v>
      </c>
      <c r="U18">
        <v>2</v>
      </c>
      <c r="V18">
        <v>99</v>
      </c>
      <c r="W18" s="4"/>
      <c r="X18">
        <v>0</v>
      </c>
      <c r="Y18">
        <v>104</v>
      </c>
      <c r="Z18">
        <v>0</v>
      </c>
      <c r="AA18">
        <v>99</v>
      </c>
    </row>
    <row r="19" spans="1:27" x14ac:dyDescent="0.35">
      <c r="A19">
        <v>18</v>
      </c>
      <c r="B19">
        <v>2</v>
      </c>
      <c r="C19">
        <v>212</v>
      </c>
      <c r="D19">
        <v>0</v>
      </c>
      <c r="E19">
        <v>107</v>
      </c>
      <c r="G19">
        <v>1</v>
      </c>
      <c r="H19">
        <v>212</v>
      </c>
      <c r="I19">
        <v>0</v>
      </c>
      <c r="J19">
        <v>107</v>
      </c>
      <c r="R19">
        <v>18</v>
      </c>
      <c r="S19">
        <v>2</v>
      </c>
      <c r="T19">
        <v>212</v>
      </c>
      <c r="U19">
        <v>0</v>
      </c>
      <c r="V19">
        <v>107</v>
      </c>
      <c r="W19" s="4"/>
      <c r="X19">
        <v>1</v>
      </c>
      <c r="Y19">
        <v>212</v>
      </c>
      <c r="Z19">
        <v>0</v>
      </c>
      <c r="AA19">
        <v>107</v>
      </c>
    </row>
    <row r="20" spans="1:27" x14ac:dyDescent="0.35">
      <c r="A20">
        <v>19</v>
      </c>
      <c r="B20">
        <v>3</v>
      </c>
      <c r="C20">
        <v>138</v>
      </c>
      <c r="D20">
        <v>1</v>
      </c>
      <c r="E20">
        <v>139</v>
      </c>
      <c r="G20">
        <v>1</v>
      </c>
      <c r="H20">
        <v>138</v>
      </c>
      <c r="I20">
        <v>0</v>
      </c>
      <c r="J20">
        <v>139</v>
      </c>
      <c r="L20" t="s">
        <v>161</v>
      </c>
      <c r="R20">
        <v>19</v>
      </c>
      <c r="S20">
        <v>3</v>
      </c>
      <c r="T20">
        <v>138</v>
      </c>
      <c r="U20">
        <v>1</v>
      </c>
      <c r="V20">
        <v>139</v>
      </c>
      <c r="W20" s="4"/>
      <c r="X20">
        <v>1</v>
      </c>
      <c r="Y20">
        <v>138</v>
      </c>
      <c r="Z20">
        <v>0</v>
      </c>
      <c r="AA20">
        <v>139</v>
      </c>
    </row>
    <row r="21" spans="1:27" x14ac:dyDescent="0.35">
      <c r="A21">
        <v>20</v>
      </c>
      <c r="B21">
        <v>0</v>
      </c>
      <c r="C21">
        <v>196</v>
      </c>
      <c r="D21">
        <v>0</v>
      </c>
      <c r="E21">
        <v>96</v>
      </c>
      <c r="G21">
        <v>1</v>
      </c>
      <c r="H21">
        <v>196</v>
      </c>
      <c r="I21">
        <v>0</v>
      </c>
      <c r="J21">
        <v>96</v>
      </c>
      <c r="L21" t="s">
        <v>162</v>
      </c>
      <c r="R21">
        <v>20</v>
      </c>
      <c r="S21">
        <v>0</v>
      </c>
      <c r="T21">
        <v>196</v>
      </c>
      <c r="U21">
        <v>0</v>
      </c>
      <c r="V21">
        <v>96</v>
      </c>
      <c r="W21" s="4"/>
      <c r="X21">
        <v>1</v>
      </c>
      <c r="Y21">
        <v>196</v>
      </c>
      <c r="Z21">
        <v>0</v>
      </c>
      <c r="AA21">
        <v>96</v>
      </c>
    </row>
    <row r="22" spans="1:27" x14ac:dyDescent="0.35">
      <c r="A22">
        <v>21</v>
      </c>
      <c r="B22">
        <v>0</v>
      </c>
      <c r="C22">
        <v>122</v>
      </c>
      <c r="D22">
        <v>1</v>
      </c>
      <c r="E22">
        <v>120</v>
      </c>
      <c r="G22">
        <v>0</v>
      </c>
      <c r="H22">
        <v>122</v>
      </c>
      <c r="I22">
        <v>0</v>
      </c>
      <c r="J22">
        <v>120</v>
      </c>
      <c r="L22" t="s">
        <v>182</v>
      </c>
      <c r="R22">
        <v>21</v>
      </c>
      <c r="S22">
        <v>0</v>
      </c>
      <c r="T22">
        <v>122</v>
      </c>
      <c r="U22">
        <v>1</v>
      </c>
      <c r="V22">
        <v>120</v>
      </c>
      <c r="W22" s="4"/>
      <c r="X22">
        <v>0</v>
      </c>
      <c r="Y22">
        <v>122</v>
      </c>
      <c r="Z22">
        <v>0</v>
      </c>
      <c r="AA22">
        <v>120</v>
      </c>
    </row>
    <row r="23" spans="1:27" x14ac:dyDescent="0.35">
      <c r="A23">
        <v>22</v>
      </c>
      <c r="B23">
        <v>0</v>
      </c>
      <c r="C23">
        <v>175</v>
      </c>
      <c r="D23">
        <v>1</v>
      </c>
      <c r="E23">
        <v>173</v>
      </c>
      <c r="G23">
        <v>0</v>
      </c>
      <c r="H23">
        <v>175</v>
      </c>
      <c r="I23">
        <v>0</v>
      </c>
      <c r="J23">
        <v>173</v>
      </c>
      <c r="R23">
        <v>22</v>
      </c>
      <c r="S23">
        <v>0</v>
      </c>
      <c r="T23">
        <v>175</v>
      </c>
      <c r="U23">
        <v>1</v>
      </c>
      <c r="V23">
        <v>173</v>
      </c>
      <c r="W23" s="4"/>
      <c r="X23">
        <v>0</v>
      </c>
      <c r="Y23">
        <v>175</v>
      </c>
      <c r="Z23">
        <v>0</v>
      </c>
      <c r="AA23">
        <v>173</v>
      </c>
    </row>
    <row r="24" spans="1:27" x14ac:dyDescent="0.35">
      <c r="A24">
        <v>23</v>
      </c>
      <c r="B24">
        <v>1</v>
      </c>
      <c r="C24">
        <v>56</v>
      </c>
      <c r="D24">
        <v>0</v>
      </c>
      <c r="E24">
        <v>58</v>
      </c>
      <c r="G24">
        <v>0</v>
      </c>
      <c r="H24">
        <v>56</v>
      </c>
      <c r="I24">
        <v>0</v>
      </c>
      <c r="J24">
        <v>58</v>
      </c>
      <c r="R24">
        <v>23</v>
      </c>
      <c r="S24">
        <v>1</v>
      </c>
      <c r="T24">
        <v>56</v>
      </c>
      <c r="U24">
        <v>0</v>
      </c>
      <c r="V24">
        <v>58</v>
      </c>
      <c r="W24" s="4"/>
      <c r="X24">
        <v>0</v>
      </c>
      <c r="Y24">
        <v>56</v>
      </c>
      <c r="Z24">
        <v>0</v>
      </c>
      <c r="AA24">
        <v>58</v>
      </c>
    </row>
    <row r="25" spans="1:27" x14ac:dyDescent="0.35">
      <c r="A25">
        <v>24</v>
      </c>
      <c r="B25">
        <v>1</v>
      </c>
      <c r="C25">
        <v>39</v>
      </c>
      <c r="D25">
        <v>0</v>
      </c>
      <c r="E25">
        <v>38</v>
      </c>
      <c r="G25">
        <v>0</v>
      </c>
      <c r="H25">
        <v>39</v>
      </c>
      <c r="I25">
        <v>0</v>
      </c>
      <c r="J25">
        <v>38</v>
      </c>
      <c r="R25">
        <v>24</v>
      </c>
      <c r="S25">
        <v>1</v>
      </c>
      <c r="T25">
        <v>39</v>
      </c>
      <c r="U25">
        <v>0</v>
      </c>
      <c r="V25">
        <v>38</v>
      </c>
      <c r="W25" s="4"/>
      <c r="X25">
        <v>0</v>
      </c>
      <c r="Y25">
        <v>39</v>
      </c>
      <c r="Z25">
        <v>0</v>
      </c>
      <c r="AA25">
        <v>38</v>
      </c>
    </row>
    <row r="26" spans="1:27" x14ac:dyDescent="0.35">
      <c r="A26">
        <v>25</v>
      </c>
      <c r="B26">
        <v>0</v>
      </c>
      <c r="C26">
        <v>561</v>
      </c>
      <c r="D26">
        <v>2</v>
      </c>
      <c r="E26">
        <v>276</v>
      </c>
      <c r="G26">
        <v>1</v>
      </c>
      <c r="H26">
        <v>561</v>
      </c>
      <c r="I26">
        <v>0</v>
      </c>
      <c r="J26">
        <v>276</v>
      </c>
      <c r="R26">
        <v>25</v>
      </c>
      <c r="S26">
        <v>0</v>
      </c>
      <c r="T26">
        <v>561</v>
      </c>
      <c r="U26">
        <v>2</v>
      </c>
      <c r="V26">
        <v>276</v>
      </c>
      <c r="W26" s="4"/>
      <c r="X26">
        <v>1</v>
      </c>
      <c r="Y26">
        <v>561</v>
      </c>
      <c r="Z26">
        <v>0</v>
      </c>
      <c r="AA26">
        <v>276</v>
      </c>
    </row>
    <row r="27" spans="1:27" x14ac:dyDescent="0.35">
      <c r="A27">
        <v>26</v>
      </c>
      <c r="B27">
        <v>2</v>
      </c>
      <c r="C27">
        <v>116</v>
      </c>
      <c r="D27">
        <v>3</v>
      </c>
      <c r="E27">
        <v>111</v>
      </c>
      <c r="G27">
        <v>2</v>
      </c>
      <c r="H27">
        <v>116</v>
      </c>
      <c r="I27">
        <v>1</v>
      </c>
      <c r="J27">
        <v>111</v>
      </c>
      <c r="R27">
        <v>26</v>
      </c>
      <c r="S27">
        <v>2</v>
      </c>
      <c r="T27">
        <v>116</v>
      </c>
      <c r="U27">
        <v>3</v>
      </c>
      <c r="V27">
        <v>111</v>
      </c>
      <c r="W27" s="4"/>
      <c r="X27">
        <v>2</v>
      </c>
      <c r="Y27">
        <v>116</v>
      </c>
      <c r="Z27">
        <v>1</v>
      </c>
      <c r="AA27">
        <v>111</v>
      </c>
    </row>
    <row r="28" spans="1:27" x14ac:dyDescent="0.35">
      <c r="A28">
        <v>27</v>
      </c>
      <c r="B28">
        <v>1</v>
      </c>
      <c r="C28">
        <v>148</v>
      </c>
      <c r="D28">
        <v>0</v>
      </c>
      <c r="E28">
        <v>143</v>
      </c>
      <c r="G28">
        <v>2</v>
      </c>
      <c r="H28">
        <v>148</v>
      </c>
      <c r="I28">
        <v>0</v>
      </c>
      <c r="J28">
        <v>143</v>
      </c>
      <c r="R28">
        <v>27</v>
      </c>
      <c r="S28">
        <v>1</v>
      </c>
      <c r="T28">
        <v>148</v>
      </c>
      <c r="U28">
        <v>0</v>
      </c>
      <c r="V28">
        <v>143</v>
      </c>
      <c r="W28" s="4"/>
      <c r="X28">
        <v>2</v>
      </c>
      <c r="Y28">
        <v>148</v>
      </c>
      <c r="Z28">
        <v>0</v>
      </c>
      <c r="AA28">
        <v>143</v>
      </c>
    </row>
    <row r="29" spans="1:27" x14ac:dyDescent="0.35">
      <c r="A29">
        <v>28</v>
      </c>
      <c r="B29">
        <v>1</v>
      </c>
      <c r="C29">
        <v>231</v>
      </c>
      <c r="D29">
        <v>0</v>
      </c>
      <c r="E29">
        <v>242</v>
      </c>
      <c r="G29">
        <v>1</v>
      </c>
      <c r="H29">
        <v>231</v>
      </c>
      <c r="I29">
        <v>0</v>
      </c>
      <c r="J29">
        <v>242</v>
      </c>
      <c r="R29">
        <v>28</v>
      </c>
      <c r="S29">
        <v>1</v>
      </c>
      <c r="T29">
        <v>231</v>
      </c>
      <c r="U29">
        <v>0</v>
      </c>
      <c r="V29">
        <v>242</v>
      </c>
      <c r="W29" s="4"/>
      <c r="X29">
        <v>1</v>
      </c>
      <c r="Y29">
        <v>231</v>
      </c>
      <c r="Z29">
        <v>0</v>
      </c>
      <c r="AA29">
        <v>242</v>
      </c>
    </row>
    <row r="30" spans="1:27" x14ac:dyDescent="0.35">
      <c r="A30">
        <v>29</v>
      </c>
      <c r="B30">
        <v>1</v>
      </c>
      <c r="C30">
        <v>89</v>
      </c>
      <c r="D30">
        <v>0</v>
      </c>
      <c r="E30">
        <v>88</v>
      </c>
      <c r="G30">
        <v>0</v>
      </c>
      <c r="H30">
        <v>89</v>
      </c>
      <c r="I30">
        <v>0</v>
      </c>
      <c r="J30">
        <v>88</v>
      </c>
      <c r="R30">
        <v>29</v>
      </c>
      <c r="S30">
        <v>1</v>
      </c>
      <c r="T30">
        <v>89</v>
      </c>
      <c r="U30">
        <v>0</v>
      </c>
      <c r="V30">
        <v>88</v>
      </c>
      <c r="W30" s="4"/>
      <c r="X30">
        <v>0</v>
      </c>
      <c r="Y30">
        <v>89</v>
      </c>
      <c r="Z30">
        <v>0</v>
      </c>
      <c r="AA30">
        <v>88</v>
      </c>
    </row>
    <row r="31" spans="1:27" x14ac:dyDescent="0.35">
      <c r="A31">
        <v>30</v>
      </c>
      <c r="B31">
        <v>1</v>
      </c>
      <c r="C31">
        <v>168</v>
      </c>
      <c r="D31">
        <v>0</v>
      </c>
      <c r="E31">
        <v>172</v>
      </c>
      <c r="G31">
        <v>1</v>
      </c>
      <c r="H31">
        <v>168</v>
      </c>
      <c r="I31">
        <v>0</v>
      </c>
      <c r="J31">
        <v>172</v>
      </c>
      <c r="R31">
        <v>30</v>
      </c>
      <c r="S31">
        <v>1</v>
      </c>
      <c r="T31">
        <v>168</v>
      </c>
      <c r="U31">
        <v>0</v>
      </c>
      <c r="V31">
        <v>172</v>
      </c>
      <c r="W31" s="4"/>
      <c r="X31">
        <v>1</v>
      </c>
      <c r="Y31">
        <v>168</v>
      </c>
      <c r="Z31">
        <v>0</v>
      </c>
      <c r="AA31">
        <v>172</v>
      </c>
    </row>
    <row r="32" spans="1:27" x14ac:dyDescent="0.35">
      <c r="A32">
        <v>31</v>
      </c>
      <c r="B32">
        <v>0</v>
      </c>
      <c r="C32">
        <v>116</v>
      </c>
      <c r="D32">
        <v>0</v>
      </c>
      <c r="E32">
        <v>61</v>
      </c>
      <c r="G32">
        <v>0</v>
      </c>
      <c r="H32">
        <v>116</v>
      </c>
      <c r="I32">
        <v>0</v>
      </c>
      <c r="J32">
        <v>61</v>
      </c>
      <c r="R32">
        <v>31</v>
      </c>
      <c r="S32">
        <v>0</v>
      </c>
      <c r="T32">
        <v>116</v>
      </c>
      <c r="U32">
        <v>0</v>
      </c>
      <c r="V32">
        <v>61</v>
      </c>
      <c r="W32" s="4"/>
      <c r="X32">
        <v>0</v>
      </c>
      <c r="Y32">
        <v>116</v>
      </c>
      <c r="Z32">
        <v>0</v>
      </c>
      <c r="AA32">
        <v>61</v>
      </c>
    </row>
    <row r="33" spans="1:27" x14ac:dyDescent="0.35">
      <c r="A33">
        <v>32</v>
      </c>
      <c r="B33">
        <v>1</v>
      </c>
      <c r="C33">
        <v>1172</v>
      </c>
      <c r="D33">
        <v>0</v>
      </c>
      <c r="E33">
        <v>377</v>
      </c>
      <c r="G33">
        <v>1</v>
      </c>
      <c r="H33">
        <v>1172</v>
      </c>
      <c r="I33">
        <v>0</v>
      </c>
      <c r="J33">
        <v>377</v>
      </c>
      <c r="R33">
        <v>32</v>
      </c>
      <c r="S33">
        <v>1</v>
      </c>
      <c r="T33">
        <v>1172</v>
      </c>
      <c r="U33">
        <v>0</v>
      </c>
      <c r="V33">
        <v>377</v>
      </c>
      <c r="W33" s="4"/>
      <c r="X33">
        <v>1</v>
      </c>
      <c r="Y33">
        <v>1172</v>
      </c>
      <c r="Z33">
        <v>0</v>
      </c>
      <c r="AA33">
        <v>377</v>
      </c>
    </row>
    <row r="34" spans="1:27" x14ac:dyDescent="0.35">
      <c r="A34">
        <v>33</v>
      </c>
      <c r="B34">
        <v>0</v>
      </c>
      <c r="C34">
        <v>706</v>
      </c>
      <c r="D34">
        <v>0</v>
      </c>
      <c r="E34">
        <v>325</v>
      </c>
      <c r="G34">
        <v>1</v>
      </c>
      <c r="H34">
        <v>706</v>
      </c>
      <c r="I34">
        <v>0</v>
      </c>
      <c r="J34">
        <v>325</v>
      </c>
      <c r="R34">
        <v>33</v>
      </c>
      <c r="S34">
        <v>0</v>
      </c>
      <c r="T34">
        <v>706</v>
      </c>
      <c r="U34">
        <v>0</v>
      </c>
      <c r="V34">
        <v>325</v>
      </c>
      <c r="W34" s="4"/>
      <c r="X34">
        <v>1</v>
      </c>
      <c r="Y34">
        <v>706</v>
      </c>
      <c r="Z34">
        <v>0</v>
      </c>
      <c r="AA34">
        <v>325</v>
      </c>
    </row>
    <row r="35" spans="1:27" x14ac:dyDescent="0.35">
      <c r="A35">
        <v>34</v>
      </c>
      <c r="B35">
        <v>1</v>
      </c>
      <c r="C35">
        <v>204</v>
      </c>
      <c r="D35">
        <v>2</v>
      </c>
      <c r="E35">
        <v>185</v>
      </c>
      <c r="G35">
        <v>0</v>
      </c>
      <c r="H35">
        <v>204</v>
      </c>
      <c r="I35">
        <v>1</v>
      </c>
      <c r="J35">
        <v>185</v>
      </c>
      <c r="R35">
        <v>34</v>
      </c>
      <c r="S35">
        <v>1</v>
      </c>
      <c r="T35">
        <v>204</v>
      </c>
      <c r="U35">
        <v>2</v>
      </c>
      <c r="V35">
        <v>185</v>
      </c>
      <c r="W35" s="4"/>
      <c r="X35">
        <v>0</v>
      </c>
      <c r="Y35">
        <v>204</v>
      </c>
      <c r="Z35">
        <v>1</v>
      </c>
      <c r="AA35">
        <v>185</v>
      </c>
    </row>
    <row r="36" spans="1:27" x14ac:dyDescent="0.35">
      <c r="A36">
        <v>35</v>
      </c>
      <c r="B36">
        <v>1</v>
      </c>
      <c r="C36">
        <v>288</v>
      </c>
      <c r="D36">
        <v>0</v>
      </c>
      <c r="E36">
        <v>280</v>
      </c>
      <c r="G36">
        <v>1</v>
      </c>
      <c r="H36">
        <v>288</v>
      </c>
      <c r="I36">
        <v>0</v>
      </c>
      <c r="J36">
        <v>280</v>
      </c>
      <c r="R36">
        <v>35</v>
      </c>
      <c r="S36">
        <v>1</v>
      </c>
      <c r="T36">
        <v>288</v>
      </c>
      <c r="U36">
        <v>0</v>
      </c>
      <c r="V36">
        <v>280</v>
      </c>
      <c r="W36" s="4"/>
      <c r="X36">
        <v>1</v>
      </c>
      <c r="Y36">
        <v>288</v>
      </c>
      <c r="Z36">
        <v>0</v>
      </c>
      <c r="AA36">
        <v>280</v>
      </c>
    </row>
    <row r="37" spans="1:27" x14ac:dyDescent="0.35">
      <c r="A37">
        <v>36</v>
      </c>
      <c r="B37">
        <v>1</v>
      </c>
      <c r="C37">
        <v>254</v>
      </c>
      <c r="D37">
        <v>0</v>
      </c>
      <c r="E37">
        <v>272</v>
      </c>
      <c r="G37">
        <v>0</v>
      </c>
      <c r="H37">
        <v>254</v>
      </c>
      <c r="I37">
        <v>0</v>
      </c>
      <c r="J37">
        <v>272</v>
      </c>
      <c r="R37">
        <v>36</v>
      </c>
      <c r="S37">
        <v>1</v>
      </c>
      <c r="T37">
        <v>254</v>
      </c>
      <c r="U37">
        <v>0</v>
      </c>
      <c r="V37">
        <v>272</v>
      </c>
      <c r="W37" s="4"/>
      <c r="X37">
        <v>0</v>
      </c>
      <c r="Y37">
        <v>254</v>
      </c>
      <c r="Z37">
        <v>0</v>
      </c>
      <c r="AA37">
        <v>272</v>
      </c>
    </row>
    <row r="38" spans="1:27" x14ac:dyDescent="0.35">
      <c r="A38">
        <v>37</v>
      </c>
      <c r="B38">
        <v>1</v>
      </c>
      <c r="C38">
        <v>314</v>
      </c>
      <c r="D38">
        <v>0</v>
      </c>
      <c r="E38">
        <v>154</v>
      </c>
      <c r="G38">
        <v>0</v>
      </c>
      <c r="H38">
        <v>314</v>
      </c>
      <c r="I38">
        <v>0</v>
      </c>
      <c r="J38">
        <v>154</v>
      </c>
      <c r="R38">
        <v>37</v>
      </c>
      <c r="S38">
        <v>1</v>
      </c>
      <c r="T38">
        <v>314</v>
      </c>
      <c r="U38">
        <v>0</v>
      </c>
      <c r="V38">
        <v>154</v>
      </c>
      <c r="W38" s="4"/>
      <c r="X38">
        <v>0</v>
      </c>
      <c r="Y38">
        <v>314</v>
      </c>
      <c r="Z38">
        <v>0</v>
      </c>
      <c r="AA38">
        <v>154</v>
      </c>
    </row>
    <row r="39" spans="1:27" x14ac:dyDescent="0.35">
      <c r="A39">
        <v>38</v>
      </c>
      <c r="B39">
        <v>0</v>
      </c>
      <c r="C39">
        <v>162</v>
      </c>
      <c r="D39">
        <v>0</v>
      </c>
      <c r="E39">
        <v>160</v>
      </c>
      <c r="G39">
        <v>0</v>
      </c>
      <c r="H39">
        <v>162</v>
      </c>
      <c r="I39">
        <v>0</v>
      </c>
      <c r="J39">
        <v>160</v>
      </c>
      <c r="R39">
        <v>38</v>
      </c>
      <c r="S39">
        <v>0</v>
      </c>
      <c r="T39">
        <v>162</v>
      </c>
      <c r="U39">
        <v>0</v>
      </c>
      <c r="V39">
        <v>160</v>
      </c>
      <c r="W39" s="4"/>
      <c r="X39">
        <v>0</v>
      </c>
      <c r="Y39">
        <v>162</v>
      </c>
      <c r="Z39">
        <v>0</v>
      </c>
      <c r="AA39">
        <v>160</v>
      </c>
    </row>
    <row r="40" spans="1:27" x14ac:dyDescent="0.35">
      <c r="A40">
        <v>39</v>
      </c>
      <c r="B40">
        <v>1</v>
      </c>
      <c r="C40">
        <v>442</v>
      </c>
      <c r="D40">
        <v>0</v>
      </c>
      <c r="E40">
        <v>112</v>
      </c>
      <c r="G40">
        <v>1</v>
      </c>
      <c r="H40">
        <v>442</v>
      </c>
      <c r="I40">
        <v>0</v>
      </c>
      <c r="J40">
        <v>112</v>
      </c>
      <c r="R40">
        <v>39</v>
      </c>
      <c r="S40">
        <v>1</v>
      </c>
      <c r="T40">
        <v>442</v>
      </c>
      <c r="U40">
        <v>0</v>
      </c>
      <c r="V40">
        <v>112</v>
      </c>
      <c r="W40" s="4"/>
      <c r="X40">
        <v>1</v>
      </c>
      <c r="Y40">
        <v>442</v>
      </c>
      <c r="Z40">
        <v>0</v>
      </c>
      <c r="AA40">
        <v>112</v>
      </c>
    </row>
    <row r="41" spans="1:27" x14ac:dyDescent="0.35">
      <c r="A41">
        <v>40</v>
      </c>
      <c r="B41">
        <v>1</v>
      </c>
      <c r="C41">
        <v>394</v>
      </c>
      <c r="D41">
        <v>0</v>
      </c>
      <c r="E41">
        <v>124</v>
      </c>
      <c r="G41">
        <v>1</v>
      </c>
      <c r="H41">
        <v>394</v>
      </c>
      <c r="I41">
        <v>0</v>
      </c>
      <c r="J41">
        <v>124</v>
      </c>
      <c r="R41">
        <v>40</v>
      </c>
      <c r="S41">
        <v>1</v>
      </c>
      <c r="T41">
        <v>394</v>
      </c>
      <c r="U41">
        <v>0</v>
      </c>
      <c r="V41">
        <v>124</v>
      </c>
      <c r="W41" s="4"/>
      <c r="X41">
        <v>1</v>
      </c>
      <c r="Y41">
        <v>394</v>
      </c>
      <c r="Z41">
        <v>0</v>
      </c>
      <c r="AA41">
        <v>124</v>
      </c>
    </row>
    <row r="42" spans="1:27" x14ac:dyDescent="0.35">
      <c r="A42">
        <v>41</v>
      </c>
      <c r="B42">
        <v>15</v>
      </c>
      <c r="C42">
        <v>2635</v>
      </c>
      <c r="D42">
        <v>9</v>
      </c>
      <c r="E42">
        <v>2634</v>
      </c>
      <c r="G42">
        <v>12</v>
      </c>
      <c r="H42">
        <v>2635</v>
      </c>
      <c r="I42">
        <v>10</v>
      </c>
      <c r="J42">
        <v>2634</v>
      </c>
      <c r="R42">
        <v>41</v>
      </c>
      <c r="S42">
        <v>15</v>
      </c>
      <c r="T42">
        <v>2635</v>
      </c>
      <c r="U42">
        <v>9</v>
      </c>
      <c r="V42">
        <v>2634</v>
      </c>
      <c r="W42" s="4"/>
      <c r="X42">
        <v>12</v>
      </c>
      <c r="Y42">
        <v>2635</v>
      </c>
      <c r="Z42">
        <v>10</v>
      </c>
      <c r="AA42">
        <v>2634</v>
      </c>
    </row>
    <row r="43" spans="1:27" x14ac:dyDescent="0.35">
      <c r="A43">
        <v>42</v>
      </c>
      <c r="B43">
        <v>27</v>
      </c>
      <c r="C43">
        <v>1456</v>
      </c>
      <c r="D43">
        <v>41</v>
      </c>
      <c r="E43">
        <v>2895</v>
      </c>
      <c r="G43">
        <v>2</v>
      </c>
      <c r="H43">
        <v>1456</v>
      </c>
      <c r="I43">
        <v>5</v>
      </c>
      <c r="J43">
        <v>2895</v>
      </c>
      <c r="R43">
        <v>42</v>
      </c>
      <c r="S43">
        <v>27</v>
      </c>
      <c r="T43">
        <v>1456</v>
      </c>
      <c r="U43">
        <v>41</v>
      </c>
      <c r="V43">
        <v>2895</v>
      </c>
      <c r="W43" s="4"/>
      <c r="X43">
        <v>2</v>
      </c>
      <c r="Y43">
        <v>1456</v>
      </c>
      <c r="Z43">
        <v>5</v>
      </c>
      <c r="AA43">
        <v>2895</v>
      </c>
    </row>
    <row r="44" spans="1:27" x14ac:dyDescent="0.35">
      <c r="A44">
        <v>43</v>
      </c>
      <c r="B44">
        <v>0</v>
      </c>
      <c r="C44">
        <v>101</v>
      </c>
      <c r="D44">
        <v>0</v>
      </c>
      <c r="E44">
        <v>51</v>
      </c>
      <c r="G44">
        <v>0</v>
      </c>
      <c r="H44">
        <v>101</v>
      </c>
      <c r="I44">
        <v>0</v>
      </c>
      <c r="J44">
        <v>51</v>
      </c>
      <c r="R44">
        <v>43</v>
      </c>
      <c r="S44">
        <v>0</v>
      </c>
      <c r="T44">
        <v>101</v>
      </c>
      <c r="U44">
        <v>0</v>
      </c>
      <c r="V44">
        <v>51</v>
      </c>
      <c r="W44" s="4"/>
      <c r="X44">
        <v>0</v>
      </c>
      <c r="Y44">
        <v>101</v>
      </c>
      <c r="Z44">
        <v>0</v>
      </c>
      <c r="AA44">
        <v>51</v>
      </c>
    </row>
    <row r="45" spans="1:27" x14ac:dyDescent="0.35">
      <c r="A45">
        <v>44</v>
      </c>
      <c r="B45">
        <v>0</v>
      </c>
      <c r="C45">
        <v>232</v>
      </c>
      <c r="D45">
        <v>0</v>
      </c>
      <c r="E45">
        <v>115</v>
      </c>
      <c r="G45">
        <v>0</v>
      </c>
      <c r="H45">
        <v>232</v>
      </c>
      <c r="I45">
        <v>0</v>
      </c>
      <c r="J45">
        <v>115</v>
      </c>
      <c r="R45">
        <v>44</v>
      </c>
      <c r="S45">
        <v>0</v>
      </c>
      <c r="T45">
        <v>232</v>
      </c>
      <c r="U45">
        <v>0</v>
      </c>
      <c r="V45">
        <v>115</v>
      </c>
      <c r="W45" s="4"/>
      <c r="X45">
        <v>0</v>
      </c>
      <c r="Y45">
        <v>232</v>
      </c>
      <c r="Z45">
        <v>0</v>
      </c>
      <c r="AA45">
        <v>115</v>
      </c>
    </row>
    <row r="46" spans="1:27" x14ac:dyDescent="0.35">
      <c r="A46">
        <v>45</v>
      </c>
      <c r="B46">
        <v>0</v>
      </c>
      <c r="C46">
        <v>70</v>
      </c>
      <c r="D46">
        <v>0</v>
      </c>
      <c r="E46">
        <v>75</v>
      </c>
      <c r="G46">
        <v>0</v>
      </c>
      <c r="H46">
        <v>70</v>
      </c>
      <c r="I46">
        <v>0</v>
      </c>
      <c r="J46">
        <v>75</v>
      </c>
      <c r="R46">
        <v>45</v>
      </c>
      <c r="S46">
        <v>0</v>
      </c>
      <c r="T46">
        <v>70</v>
      </c>
      <c r="U46">
        <v>0</v>
      </c>
      <c r="V46">
        <v>75</v>
      </c>
      <c r="W46" s="4"/>
      <c r="X46">
        <v>0</v>
      </c>
      <c r="Y46">
        <v>70</v>
      </c>
      <c r="Z46">
        <v>0</v>
      </c>
      <c r="AA46">
        <v>75</v>
      </c>
    </row>
    <row r="47" spans="1:27" x14ac:dyDescent="0.35">
      <c r="A47">
        <v>46</v>
      </c>
      <c r="B47">
        <v>0</v>
      </c>
      <c r="C47">
        <v>25</v>
      </c>
      <c r="D47">
        <v>0</v>
      </c>
      <c r="E47">
        <v>24</v>
      </c>
      <c r="G47">
        <v>0</v>
      </c>
      <c r="H47">
        <v>25</v>
      </c>
      <c r="I47">
        <v>0</v>
      </c>
      <c r="J47">
        <v>24</v>
      </c>
      <c r="R47">
        <v>46</v>
      </c>
      <c r="S47">
        <v>0</v>
      </c>
      <c r="T47">
        <v>25</v>
      </c>
      <c r="U47">
        <v>0</v>
      </c>
      <c r="V47">
        <v>24</v>
      </c>
      <c r="W47" s="4"/>
      <c r="X47">
        <v>0</v>
      </c>
      <c r="Y47">
        <v>25</v>
      </c>
      <c r="Z47">
        <v>0</v>
      </c>
      <c r="AA47">
        <v>24</v>
      </c>
    </row>
    <row r="48" spans="1:27" x14ac:dyDescent="0.35">
      <c r="A48">
        <v>47</v>
      </c>
      <c r="B48">
        <v>0</v>
      </c>
      <c r="C48">
        <v>196</v>
      </c>
      <c r="D48">
        <v>0</v>
      </c>
      <c r="E48">
        <v>195</v>
      </c>
      <c r="G48">
        <v>0</v>
      </c>
      <c r="H48">
        <v>196</v>
      </c>
      <c r="I48">
        <v>0</v>
      </c>
      <c r="J48">
        <v>195</v>
      </c>
      <c r="R48">
        <v>47</v>
      </c>
      <c r="S48">
        <v>0</v>
      </c>
      <c r="T48">
        <v>196</v>
      </c>
      <c r="U48">
        <v>0</v>
      </c>
      <c r="V48">
        <v>195</v>
      </c>
      <c r="W48" s="4"/>
      <c r="X48">
        <v>0</v>
      </c>
      <c r="Y48">
        <v>196</v>
      </c>
      <c r="Z48">
        <v>0</v>
      </c>
      <c r="AA48">
        <v>195</v>
      </c>
    </row>
    <row r="49" spans="1:27" x14ac:dyDescent="0.35">
      <c r="A49">
        <v>48</v>
      </c>
      <c r="B49">
        <v>0</v>
      </c>
      <c r="C49">
        <v>676</v>
      </c>
      <c r="D49">
        <v>0</v>
      </c>
      <c r="E49">
        <v>225</v>
      </c>
      <c r="G49">
        <v>0</v>
      </c>
      <c r="H49">
        <v>676</v>
      </c>
      <c r="I49">
        <v>0</v>
      </c>
      <c r="J49">
        <v>225</v>
      </c>
      <c r="R49">
        <v>48</v>
      </c>
      <c r="S49">
        <v>0</v>
      </c>
      <c r="T49">
        <v>676</v>
      </c>
      <c r="U49">
        <v>0</v>
      </c>
      <c r="V49">
        <v>225</v>
      </c>
      <c r="W49" s="4"/>
      <c r="X49">
        <v>0</v>
      </c>
      <c r="Y49">
        <v>676</v>
      </c>
      <c r="Z49">
        <v>0</v>
      </c>
      <c r="AA49">
        <v>225</v>
      </c>
    </row>
    <row r="51" spans="1:27" x14ac:dyDescent="0.35">
      <c r="A51" t="s">
        <v>83</v>
      </c>
      <c r="G51" t="s">
        <v>83</v>
      </c>
    </row>
    <row r="52" spans="1:27" x14ac:dyDescent="0.35">
      <c r="B52" s="13">
        <f>SUM(B2:B49)/SUM(C2:C49)</f>
        <v>5.1020408163265302E-3</v>
      </c>
      <c r="C52" s="13">
        <f>SUM(D2:D49)/SUM(E2:E49)</f>
        <v>5.5546983490202132E-3</v>
      </c>
      <c r="H52" s="13">
        <f>SUM(G2:G49)/SUM(H2:H49)</f>
        <v>2.3137161841480778E-3</v>
      </c>
      <c r="I52" s="13">
        <f>SUM(I2:I49)/SUM(J2:J49)</f>
        <v>1.6972689399783983E-3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39"/>
  <sheetViews>
    <sheetView topLeftCell="B1" workbookViewId="0">
      <selection activeCell="I19" sqref="I19:I31"/>
    </sheetView>
  </sheetViews>
  <sheetFormatPr defaultRowHeight="14.5" x14ac:dyDescent="0.35"/>
  <cols>
    <col min="1" max="1" width="15.36328125" customWidth="1"/>
    <col min="2" max="2" width="10.08984375" bestFit="1" customWidth="1"/>
    <col min="3" max="3" width="9.36328125" bestFit="1" customWidth="1"/>
    <col min="4" max="4" width="11.36328125" bestFit="1" customWidth="1"/>
    <col min="5" max="5" width="10.453125" bestFit="1" customWidth="1"/>
    <col min="6" max="6" width="4" style="8" customWidth="1"/>
    <col min="7" max="7" width="15.6328125" bestFit="1" customWidth="1"/>
    <col min="8" max="11" width="10.453125" customWidth="1"/>
    <col min="12" max="12" width="4.6328125" style="8" customWidth="1"/>
    <col min="13" max="13" width="15.6328125" bestFit="1" customWidth="1"/>
    <col min="14" max="14" width="10.08984375" bestFit="1" customWidth="1"/>
    <col min="15" max="15" width="9.36328125" bestFit="1" customWidth="1"/>
    <col min="16" max="16" width="11.36328125" bestFit="1" customWidth="1"/>
    <col min="17" max="17" width="10.453125" bestFit="1" customWidth="1"/>
    <col min="18" max="18" width="9.08984375" customWidth="1"/>
  </cols>
  <sheetData>
    <row r="1" spans="1:19" x14ac:dyDescent="0.35">
      <c r="A1" s="72" t="s">
        <v>87</v>
      </c>
      <c r="B1" s="72"/>
      <c r="C1" s="72"/>
      <c r="D1" s="72"/>
      <c r="E1" s="72"/>
      <c r="G1" s="72" t="s">
        <v>105</v>
      </c>
      <c r="H1" s="72"/>
      <c r="I1" s="72"/>
      <c r="J1" s="72"/>
      <c r="K1" s="72"/>
      <c r="M1" s="72" t="s">
        <v>106</v>
      </c>
      <c r="N1" s="72"/>
      <c r="O1" s="72"/>
      <c r="P1" s="72"/>
      <c r="Q1" s="72"/>
    </row>
    <row r="2" spans="1:19" x14ac:dyDescent="0.35">
      <c r="A2" t="s">
        <v>77</v>
      </c>
      <c r="B2" t="s">
        <v>78</v>
      </c>
      <c r="C2" t="s">
        <v>79</v>
      </c>
      <c r="D2" t="s">
        <v>80</v>
      </c>
      <c r="E2" t="s">
        <v>81</v>
      </c>
      <c r="G2" t="s">
        <v>77</v>
      </c>
      <c r="H2" t="s">
        <v>78</v>
      </c>
      <c r="I2" t="s">
        <v>79</v>
      </c>
      <c r="J2" t="s">
        <v>80</v>
      </c>
      <c r="K2" t="s">
        <v>81</v>
      </c>
      <c r="M2" t="s">
        <v>77</v>
      </c>
      <c r="N2" t="s">
        <v>78</v>
      </c>
      <c r="O2" t="s">
        <v>79</v>
      </c>
      <c r="P2" t="s">
        <v>80</v>
      </c>
      <c r="Q2" t="s">
        <v>81</v>
      </c>
      <c r="S2" t="s">
        <v>59</v>
      </c>
    </row>
    <row r="3" spans="1:19" x14ac:dyDescent="0.35">
      <c r="A3" t="s">
        <v>88</v>
      </c>
      <c r="B3">
        <v>0</v>
      </c>
      <c r="C3">
        <v>44</v>
      </c>
      <c r="D3">
        <v>1</v>
      </c>
      <c r="E3">
        <v>44</v>
      </c>
      <c r="G3" t="s">
        <v>88</v>
      </c>
      <c r="H3">
        <v>0</v>
      </c>
      <c r="I3">
        <v>44</v>
      </c>
      <c r="J3">
        <v>1</v>
      </c>
      <c r="K3">
        <v>44</v>
      </c>
      <c r="M3" t="s">
        <v>88</v>
      </c>
      <c r="N3">
        <v>2</v>
      </c>
      <c r="O3">
        <v>44</v>
      </c>
      <c r="P3">
        <v>0</v>
      </c>
      <c r="Q3">
        <v>44</v>
      </c>
      <c r="S3" t="s">
        <v>60</v>
      </c>
    </row>
    <row r="4" spans="1:19" x14ac:dyDescent="0.35">
      <c r="A4" t="s">
        <v>89</v>
      </c>
      <c r="B4">
        <v>16</v>
      </c>
      <c r="C4">
        <v>115</v>
      </c>
      <c r="D4">
        <v>15</v>
      </c>
      <c r="E4">
        <v>112</v>
      </c>
      <c r="G4" t="s">
        <v>92</v>
      </c>
      <c r="H4">
        <v>1</v>
      </c>
      <c r="I4">
        <v>21</v>
      </c>
      <c r="J4">
        <v>1</v>
      </c>
      <c r="K4">
        <v>23</v>
      </c>
      <c r="M4" t="s">
        <v>89</v>
      </c>
      <c r="N4">
        <v>14</v>
      </c>
      <c r="O4">
        <v>115</v>
      </c>
      <c r="P4">
        <v>8</v>
      </c>
      <c r="Q4">
        <v>112</v>
      </c>
      <c r="S4" t="s">
        <v>61</v>
      </c>
    </row>
    <row r="5" spans="1:19" x14ac:dyDescent="0.35">
      <c r="A5" t="s">
        <v>90</v>
      </c>
      <c r="B5">
        <v>9</v>
      </c>
      <c r="C5">
        <v>51</v>
      </c>
      <c r="D5">
        <v>10</v>
      </c>
      <c r="E5">
        <v>50</v>
      </c>
      <c r="G5" t="s">
        <v>93</v>
      </c>
      <c r="H5">
        <v>1</v>
      </c>
      <c r="I5">
        <v>177</v>
      </c>
      <c r="J5">
        <v>1</v>
      </c>
      <c r="K5">
        <v>164</v>
      </c>
      <c r="M5" t="s">
        <v>90</v>
      </c>
      <c r="N5">
        <v>6</v>
      </c>
      <c r="O5">
        <v>51</v>
      </c>
      <c r="P5">
        <v>6</v>
      </c>
      <c r="Q5">
        <v>50</v>
      </c>
      <c r="S5" t="s">
        <v>62</v>
      </c>
    </row>
    <row r="6" spans="1:19" x14ac:dyDescent="0.35">
      <c r="A6" t="s">
        <v>91</v>
      </c>
      <c r="B6">
        <v>2</v>
      </c>
      <c r="C6">
        <v>192</v>
      </c>
      <c r="D6">
        <v>20</v>
      </c>
      <c r="E6">
        <v>366</v>
      </c>
      <c r="G6" t="s">
        <v>94</v>
      </c>
      <c r="H6">
        <v>4</v>
      </c>
      <c r="I6">
        <v>72</v>
      </c>
      <c r="J6">
        <v>2</v>
      </c>
      <c r="K6">
        <v>72</v>
      </c>
      <c r="M6" t="s">
        <v>91</v>
      </c>
      <c r="N6">
        <v>7</v>
      </c>
      <c r="O6">
        <v>192</v>
      </c>
      <c r="P6">
        <v>18</v>
      </c>
      <c r="Q6">
        <v>366</v>
      </c>
      <c r="S6" t="s">
        <v>63</v>
      </c>
    </row>
    <row r="7" spans="1:19" x14ac:dyDescent="0.35">
      <c r="A7" t="s">
        <v>92</v>
      </c>
      <c r="B7">
        <v>1</v>
      </c>
      <c r="C7">
        <v>21</v>
      </c>
      <c r="D7">
        <v>1</v>
      </c>
      <c r="E7">
        <v>23</v>
      </c>
      <c r="G7" t="s">
        <v>95</v>
      </c>
      <c r="H7">
        <v>1</v>
      </c>
      <c r="I7">
        <v>90</v>
      </c>
      <c r="J7">
        <v>2</v>
      </c>
      <c r="K7">
        <v>91</v>
      </c>
      <c r="M7" t="s">
        <v>92</v>
      </c>
      <c r="N7">
        <v>2</v>
      </c>
      <c r="O7">
        <v>21</v>
      </c>
      <c r="P7">
        <v>0</v>
      </c>
      <c r="Q7">
        <v>23</v>
      </c>
      <c r="S7" t="s">
        <v>64</v>
      </c>
    </row>
    <row r="8" spans="1:19" x14ac:dyDescent="0.35">
      <c r="A8" t="s">
        <v>93</v>
      </c>
      <c r="B8">
        <v>1</v>
      </c>
      <c r="C8">
        <v>177</v>
      </c>
      <c r="D8">
        <v>1</v>
      </c>
      <c r="E8">
        <v>164</v>
      </c>
      <c r="G8" t="s">
        <v>96</v>
      </c>
      <c r="H8">
        <v>4</v>
      </c>
      <c r="I8">
        <v>149</v>
      </c>
      <c r="J8">
        <v>14</v>
      </c>
      <c r="K8">
        <v>151</v>
      </c>
      <c r="M8" t="s">
        <v>93</v>
      </c>
      <c r="N8">
        <v>5</v>
      </c>
      <c r="O8">
        <v>177</v>
      </c>
      <c r="P8">
        <v>4</v>
      </c>
      <c r="Q8">
        <v>164</v>
      </c>
      <c r="S8" t="s">
        <v>65</v>
      </c>
    </row>
    <row r="9" spans="1:19" x14ac:dyDescent="0.35">
      <c r="A9" t="s">
        <v>94</v>
      </c>
      <c r="B9">
        <v>6</v>
      </c>
      <c r="C9">
        <v>72</v>
      </c>
      <c r="D9">
        <v>6</v>
      </c>
      <c r="E9">
        <v>72</v>
      </c>
      <c r="G9" t="s">
        <v>97</v>
      </c>
      <c r="H9">
        <v>20</v>
      </c>
      <c r="I9">
        <v>504</v>
      </c>
      <c r="J9">
        <v>24</v>
      </c>
      <c r="K9">
        <v>514</v>
      </c>
      <c r="M9" t="s">
        <v>94</v>
      </c>
      <c r="N9">
        <v>5</v>
      </c>
      <c r="O9">
        <v>72</v>
      </c>
      <c r="P9">
        <v>3</v>
      </c>
      <c r="Q9">
        <v>72</v>
      </c>
      <c r="S9" t="s">
        <v>66</v>
      </c>
    </row>
    <row r="10" spans="1:19" x14ac:dyDescent="0.35">
      <c r="A10" t="s">
        <v>95</v>
      </c>
      <c r="B10">
        <v>2</v>
      </c>
      <c r="C10">
        <v>90</v>
      </c>
      <c r="D10">
        <v>4</v>
      </c>
      <c r="E10">
        <v>91</v>
      </c>
      <c r="G10" t="s">
        <v>98</v>
      </c>
      <c r="H10">
        <v>32</v>
      </c>
      <c r="I10">
        <v>153</v>
      </c>
      <c r="J10">
        <v>33</v>
      </c>
      <c r="K10">
        <v>148</v>
      </c>
      <c r="M10" t="s">
        <v>95</v>
      </c>
      <c r="N10">
        <v>3</v>
      </c>
      <c r="O10">
        <v>90</v>
      </c>
      <c r="P10">
        <v>0</v>
      </c>
      <c r="Q10">
        <v>91</v>
      </c>
      <c r="S10" t="s">
        <v>67</v>
      </c>
    </row>
    <row r="11" spans="1:19" x14ac:dyDescent="0.35">
      <c r="A11" t="s">
        <v>96</v>
      </c>
      <c r="B11">
        <v>6</v>
      </c>
      <c r="C11">
        <v>149</v>
      </c>
      <c r="D11">
        <v>17</v>
      </c>
      <c r="E11">
        <v>151</v>
      </c>
      <c r="G11" t="s">
        <v>99</v>
      </c>
      <c r="H11">
        <v>0</v>
      </c>
      <c r="I11">
        <v>50</v>
      </c>
      <c r="J11">
        <v>0</v>
      </c>
      <c r="K11">
        <v>51</v>
      </c>
      <c r="M11" t="s">
        <v>96</v>
      </c>
      <c r="N11">
        <v>10</v>
      </c>
      <c r="O11">
        <v>149</v>
      </c>
      <c r="P11">
        <v>12</v>
      </c>
      <c r="Q11">
        <v>151</v>
      </c>
      <c r="S11" t="s">
        <v>68</v>
      </c>
    </row>
    <row r="12" spans="1:19" x14ac:dyDescent="0.35">
      <c r="A12" t="s">
        <v>97</v>
      </c>
      <c r="B12">
        <v>43</v>
      </c>
      <c r="C12">
        <v>504</v>
      </c>
      <c r="D12">
        <v>43</v>
      </c>
      <c r="E12">
        <v>514</v>
      </c>
      <c r="G12" t="s">
        <v>101</v>
      </c>
      <c r="H12">
        <v>2</v>
      </c>
      <c r="I12">
        <v>104</v>
      </c>
      <c r="J12">
        <v>1</v>
      </c>
      <c r="K12">
        <v>101</v>
      </c>
      <c r="M12" t="s">
        <v>97</v>
      </c>
      <c r="N12">
        <v>32</v>
      </c>
      <c r="O12">
        <v>504</v>
      </c>
      <c r="P12">
        <v>23</v>
      </c>
      <c r="Q12">
        <v>514</v>
      </c>
      <c r="S12" t="s">
        <v>69</v>
      </c>
    </row>
    <row r="13" spans="1:19" x14ac:dyDescent="0.35">
      <c r="A13" t="s">
        <v>98</v>
      </c>
      <c r="B13">
        <v>45</v>
      </c>
      <c r="C13">
        <v>153</v>
      </c>
      <c r="D13">
        <v>40</v>
      </c>
      <c r="E13">
        <v>148</v>
      </c>
      <c r="G13" t="s">
        <v>102</v>
      </c>
      <c r="H13">
        <v>24</v>
      </c>
      <c r="I13">
        <v>205</v>
      </c>
      <c r="J13">
        <v>25</v>
      </c>
      <c r="K13">
        <v>203</v>
      </c>
      <c r="M13" t="s">
        <v>98</v>
      </c>
      <c r="N13">
        <v>18</v>
      </c>
      <c r="O13">
        <v>153</v>
      </c>
      <c r="P13">
        <v>18</v>
      </c>
      <c r="Q13">
        <v>148</v>
      </c>
      <c r="S13" t="s">
        <v>70</v>
      </c>
    </row>
    <row r="14" spans="1:19" x14ac:dyDescent="0.35">
      <c r="A14" t="s">
        <v>99</v>
      </c>
      <c r="B14">
        <v>0</v>
      </c>
      <c r="C14">
        <v>50</v>
      </c>
      <c r="D14">
        <v>0</v>
      </c>
      <c r="E14">
        <v>51</v>
      </c>
      <c r="G14" t="s">
        <v>103</v>
      </c>
      <c r="H14">
        <v>3</v>
      </c>
      <c r="I14">
        <v>96</v>
      </c>
      <c r="J14">
        <v>22</v>
      </c>
      <c r="K14">
        <v>105</v>
      </c>
      <c r="M14" t="s">
        <v>99</v>
      </c>
      <c r="N14">
        <v>1</v>
      </c>
      <c r="O14">
        <v>50</v>
      </c>
      <c r="P14">
        <v>0</v>
      </c>
      <c r="Q14">
        <v>51</v>
      </c>
      <c r="S14" t="s">
        <v>71</v>
      </c>
    </row>
    <row r="15" spans="1:19" x14ac:dyDescent="0.35">
      <c r="A15" t="s">
        <v>100</v>
      </c>
      <c r="B15">
        <v>19</v>
      </c>
      <c r="C15">
        <v>503</v>
      </c>
      <c r="D15">
        <v>24</v>
      </c>
      <c r="E15">
        <v>505</v>
      </c>
      <c r="G15" t="s">
        <v>104</v>
      </c>
      <c r="H15">
        <v>23</v>
      </c>
      <c r="I15">
        <v>1149</v>
      </c>
      <c r="J15">
        <v>25</v>
      </c>
      <c r="K15">
        <v>1138</v>
      </c>
      <c r="M15" t="s">
        <v>100</v>
      </c>
      <c r="N15">
        <v>32</v>
      </c>
      <c r="O15">
        <v>503</v>
      </c>
      <c r="P15">
        <v>59</v>
      </c>
      <c r="Q15">
        <v>505</v>
      </c>
      <c r="S15" t="s">
        <v>72</v>
      </c>
    </row>
    <row r="16" spans="1:19" x14ac:dyDescent="0.35">
      <c r="A16" t="s">
        <v>101</v>
      </c>
      <c r="B16">
        <v>2</v>
      </c>
      <c r="C16">
        <v>104</v>
      </c>
      <c r="D16">
        <v>1</v>
      </c>
      <c r="E16">
        <v>101</v>
      </c>
      <c r="M16" t="s">
        <v>101</v>
      </c>
      <c r="N16">
        <v>5</v>
      </c>
      <c r="O16">
        <v>104</v>
      </c>
      <c r="P16">
        <v>7</v>
      </c>
      <c r="Q16">
        <v>101</v>
      </c>
      <c r="S16" t="s">
        <v>73</v>
      </c>
    </row>
    <row r="17" spans="1:19" x14ac:dyDescent="0.35">
      <c r="A17" t="s">
        <v>102</v>
      </c>
      <c r="B17">
        <v>28</v>
      </c>
      <c r="C17">
        <v>205</v>
      </c>
      <c r="D17">
        <v>35</v>
      </c>
      <c r="E17">
        <v>203</v>
      </c>
      <c r="G17" t="s">
        <v>86</v>
      </c>
      <c r="M17" t="s">
        <v>102</v>
      </c>
      <c r="N17">
        <v>23</v>
      </c>
      <c r="O17">
        <v>205</v>
      </c>
      <c r="P17">
        <v>31</v>
      </c>
      <c r="Q17">
        <v>203</v>
      </c>
      <c r="S17" t="s">
        <v>74</v>
      </c>
    </row>
    <row r="18" spans="1:19" x14ac:dyDescent="0.35">
      <c r="A18" t="s">
        <v>103</v>
      </c>
      <c r="B18">
        <v>6</v>
      </c>
      <c r="C18">
        <v>96</v>
      </c>
      <c r="D18">
        <v>22</v>
      </c>
      <c r="E18">
        <v>105</v>
      </c>
      <c r="H18" t="s">
        <v>84</v>
      </c>
      <c r="I18" t="s">
        <v>85</v>
      </c>
      <c r="J18" t="s">
        <v>83</v>
      </c>
      <c r="M18" t="s">
        <v>103</v>
      </c>
      <c r="N18">
        <v>11</v>
      </c>
      <c r="O18">
        <v>96</v>
      </c>
      <c r="P18">
        <v>40</v>
      </c>
      <c r="Q18">
        <v>105</v>
      </c>
      <c r="S18" t="s">
        <v>75</v>
      </c>
    </row>
    <row r="19" spans="1:19" x14ac:dyDescent="0.35">
      <c r="A19" t="s">
        <v>104</v>
      </c>
      <c r="B19">
        <v>85</v>
      </c>
      <c r="C19">
        <v>1149</v>
      </c>
      <c r="D19">
        <v>95</v>
      </c>
      <c r="E19">
        <v>1138</v>
      </c>
      <c r="H19" s="7">
        <f>H3/I3</f>
        <v>0</v>
      </c>
      <c r="I19" s="7">
        <f>J3/K3</f>
        <v>2.2727272727272728E-2</v>
      </c>
      <c r="J19" s="12">
        <f>SUM(H3:H15)/SUM(I3:I15)</f>
        <v>4.0867093105899074E-2</v>
      </c>
      <c r="K19" s="12">
        <f>SUM(J3:J15)/SUM(K3:K15)</f>
        <v>5.3832442067736186E-2</v>
      </c>
      <c r="M19" t="s">
        <v>104</v>
      </c>
      <c r="N19">
        <v>143</v>
      </c>
      <c r="O19">
        <v>1149</v>
      </c>
      <c r="P19">
        <v>128</v>
      </c>
      <c r="Q19">
        <v>1138</v>
      </c>
      <c r="S19" t="s">
        <v>76</v>
      </c>
    </row>
    <row r="20" spans="1:19" x14ac:dyDescent="0.35">
      <c r="H20" s="7">
        <f t="shared" ref="H20:H31" si="0">H4/I4</f>
        <v>4.7619047619047616E-2</v>
      </c>
      <c r="I20" s="7">
        <f t="shared" ref="I20:I31" si="1">J4/K4</f>
        <v>4.3478260869565216E-2</v>
      </c>
      <c r="J20" t="s">
        <v>107</v>
      </c>
      <c r="K20" s="7"/>
      <c r="S20" t="s">
        <v>82</v>
      </c>
    </row>
    <row r="21" spans="1:19" x14ac:dyDescent="0.35">
      <c r="A21" t="s">
        <v>86</v>
      </c>
      <c r="H21" s="7">
        <f t="shared" si="0"/>
        <v>5.6497175141242938E-3</v>
      </c>
      <c r="I21" s="7">
        <f t="shared" si="1"/>
        <v>6.0975609756097563E-3</v>
      </c>
      <c r="K21" s="9">
        <v>0.28999999999999998</v>
      </c>
      <c r="M21" t="s">
        <v>86</v>
      </c>
    </row>
    <row r="22" spans="1:19" x14ac:dyDescent="0.35">
      <c r="B22" t="s">
        <v>84</v>
      </c>
      <c r="C22" t="s">
        <v>85</v>
      </c>
      <c r="D22" t="s">
        <v>83</v>
      </c>
      <c r="H22" s="7">
        <f t="shared" si="0"/>
        <v>5.5555555555555552E-2</v>
      </c>
      <c r="I22" s="7">
        <f t="shared" si="1"/>
        <v>2.7777777777777776E-2</v>
      </c>
      <c r="N22" t="s">
        <v>84</v>
      </c>
      <c r="O22" t="s">
        <v>85</v>
      </c>
      <c r="P22" t="s">
        <v>83</v>
      </c>
    </row>
    <row r="23" spans="1:19" x14ac:dyDescent="0.35">
      <c r="B23" s="7">
        <f>B3/C3</f>
        <v>0</v>
      </c>
      <c r="C23" s="7">
        <f>D3/E3</f>
        <v>2.2727272727272728E-2</v>
      </c>
      <c r="D23" s="12">
        <f>SUM(B3:B19)/SUM(C3:C19)</f>
        <v>7.3741496598639461E-2</v>
      </c>
      <c r="E23" s="12">
        <f>SUM(D3:D19)/SUM(E3:E19)</f>
        <v>8.7285044293903075E-2</v>
      </c>
      <c r="H23" s="7">
        <f t="shared" si="0"/>
        <v>1.1111111111111112E-2</v>
      </c>
      <c r="I23" s="7">
        <f t="shared" si="1"/>
        <v>2.197802197802198E-2</v>
      </c>
      <c r="N23" s="7">
        <f>N3/O3</f>
        <v>4.5454545454545456E-2</v>
      </c>
      <c r="O23" s="7">
        <f>P3/Q3</f>
        <v>0</v>
      </c>
      <c r="P23" s="12">
        <f>SUM(N3:N19)/SUM(O3:O19)</f>
        <v>8.6802721088435369E-2</v>
      </c>
      <c r="Q23" s="12">
        <f>SUM(P3:P19)/SUM(Q3:Q19)</f>
        <v>9.3017196456487761E-2</v>
      </c>
    </row>
    <row r="24" spans="1:19" x14ac:dyDescent="0.35">
      <c r="B24" s="7">
        <f>B4/C4</f>
        <v>0.1391304347826087</v>
      </c>
      <c r="C24" s="7">
        <f t="shared" ref="C24:C39" si="2">D4/E4</f>
        <v>0.13392857142857142</v>
      </c>
      <c r="D24" t="s">
        <v>107</v>
      </c>
      <c r="E24" s="7"/>
      <c r="H24" s="7">
        <f t="shared" si="0"/>
        <v>2.6845637583892617E-2</v>
      </c>
      <c r="I24" s="7">
        <f t="shared" si="1"/>
        <v>9.2715231788079472E-2</v>
      </c>
      <c r="N24" s="7">
        <f>N4/O4</f>
        <v>0.12173913043478261</v>
      </c>
      <c r="O24" s="7">
        <f t="shared" ref="O24:O39" si="3">P4/Q4</f>
        <v>7.1428571428571425E-2</v>
      </c>
      <c r="P24" t="s">
        <v>107</v>
      </c>
    </row>
    <row r="25" spans="1:19" x14ac:dyDescent="0.35">
      <c r="B25" s="7">
        <f t="shared" ref="B25:B35" si="4">B5/C5</f>
        <v>0.17647058823529413</v>
      </c>
      <c r="C25" s="7">
        <f t="shared" si="2"/>
        <v>0.2</v>
      </c>
      <c r="E25" s="9">
        <v>0.17</v>
      </c>
      <c r="H25" s="7">
        <f t="shared" si="0"/>
        <v>3.968253968253968E-2</v>
      </c>
      <c r="I25" s="7">
        <f t="shared" si="1"/>
        <v>4.6692607003891051E-2</v>
      </c>
      <c r="N25" s="7">
        <f t="shared" ref="N25:N35" si="5">N5/O5</f>
        <v>0.11764705882352941</v>
      </c>
      <c r="O25" s="7">
        <f t="shared" si="3"/>
        <v>0.12</v>
      </c>
      <c r="Q25" s="9">
        <v>0.56000000000000005</v>
      </c>
    </row>
    <row r="26" spans="1:19" x14ac:dyDescent="0.35">
      <c r="B26" s="7">
        <f t="shared" si="4"/>
        <v>1.0416666666666666E-2</v>
      </c>
      <c r="C26" s="7">
        <f t="shared" si="2"/>
        <v>5.4644808743169397E-2</v>
      </c>
      <c r="H26" s="7">
        <f t="shared" si="0"/>
        <v>0.20915032679738563</v>
      </c>
      <c r="I26" s="7">
        <f t="shared" si="1"/>
        <v>0.22297297297297297</v>
      </c>
      <c r="N26" s="7">
        <f t="shared" si="5"/>
        <v>3.6458333333333336E-2</v>
      </c>
      <c r="O26" s="7">
        <f t="shared" si="3"/>
        <v>4.9180327868852458E-2</v>
      </c>
    </row>
    <row r="27" spans="1:19" x14ac:dyDescent="0.35">
      <c r="B27" s="7">
        <f t="shared" si="4"/>
        <v>4.7619047619047616E-2</v>
      </c>
      <c r="C27" s="7">
        <f t="shared" si="2"/>
        <v>4.3478260869565216E-2</v>
      </c>
      <c r="H27" s="7">
        <f t="shared" si="0"/>
        <v>0</v>
      </c>
      <c r="I27" s="7">
        <f t="shared" si="1"/>
        <v>0</v>
      </c>
      <c r="N27" s="7">
        <f t="shared" si="5"/>
        <v>9.5238095238095233E-2</v>
      </c>
      <c r="O27" s="7">
        <f t="shared" si="3"/>
        <v>0</v>
      </c>
      <c r="P27" t="s">
        <v>108</v>
      </c>
    </row>
    <row r="28" spans="1:19" x14ac:dyDescent="0.35">
      <c r="B28" s="7">
        <f t="shared" si="4"/>
        <v>5.6497175141242938E-3</v>
      </c>
      <c r="C28" s="7">
        <f t="shared" si="2"/>
        <v>6.0975609756097563E-3</v>
      </c>
      <c r="H28" s="7">
        <f t="shared" si="0"/>
        <v>1.9230769230769232E-2</v>
      </c>
      <c r="I28" s="7">
        <f t="shared" si="1"/>
        <v>9.9009900990099011E-3</v>
      </c>
      <c r="N28" s="7">
        <f t="shared" si="5"/>
        <v>2.8248587570621469E-2</v>
      </c>
      <c r="O28" s="7">
        <f t="shared" si="3"/>
        <v>2.4390243902439025E-2</v>
      </c>
      <c r="P28" t="s">
        <v>109</v>
      </c>
      <c r="R28" t="s">
        <v>113</v>
      </c>
    </row>
    <row r="29" spans="1:19" x14ac:dyDescent="0.35">
      <c r="B29" s="7">
        <f t="shared" si="4"/>
        <v>8.3333333333333329E-2</v>
      </c>
      <c r="C29" s="7">
        <f t="shared" si="2"/>
        <v>8.3333333333333329E-2</v>
      </c>
      <c r="H29" s="7">
        <f t="shared" si="0"/>
        <v>0.11707317073170732</v>
      </c>
      <c r="I29" s="7">
        <f t="shared" si="1"/>
        <v>0.12315270935960591</v>
      </c>
      <c r="N29" s="7">
        <f t="shared" si="5"/>
        <v>6.9444444444444448E-2</v>
      </c>
      <c r="O29" s="7">
        <f t="shared" si="3"/>
        <v>4.1666666666666664E-2</v>
      </c>
      <c r="Q29" t="s">
        <v>110</v>
      </c>
      <c r="R29">
        <v>0.16800000000000001</v>
      </c>
    </row>
    <row r="30" spans="1:19" x14ac:dyDescent="0.35">
      <c r="B30" s="7">
        <f t="shared" si="4"/>
        <v>2.2222222222222223E-2</v>
      </c>
      <c r="C30" s="7">
        <f t="shared" si="2"/>
        <v>4.3956043956043959E-2</v>
      </c>
      <c r="H30" s="7">
        <f t="shared" si="0"/>
        <v>3.125E-2</v>
      </c>
      <c r="I30" s="7">
        <f t="shared" si="1"/>
        <v>0.20952380952380953</v>
      </c>
      <c r="N30" s="7">
        <f t="shared" si="5"/>
        <v>3.3333333333333333E-2</v>
      </c>
      <c r="O30" s="7">
        <f t="shared" si="3"/>
        <v>0</v>
      </c>
      <c r="Q30" t="s">
        <v>111</v>
      </c>
      <c r="R30">
        <v>0.17499999999999999</v>
      </c>
    </row>
    <row r="31" spans="1:19" x14ac:dyDescent="0.35">
      <c r="B31" s="7">
        <f t="shared" si="4"/>
        <v>4.0268456375838924E-2</v>
      </c>
      <c r="C31" s="7">
        <f t="shared" si="2"/>
        <v>0.11258278145695365</v>
      </c>
      <c r="H31" s="7">
        <f t="shared" si="0"/>
        <v>2.0017406440382943E-2</v>
      </c>
      <c r="I31" s="7">
        <f t="shared" si="1"/>
        <v>2.1968365553602813E-2</v>
      </c>
      <c r="N31" s="7">
        <f t="shared" si="5"/>
        <v>6.7114093959731544E-2</v>
      </c>
      <c r="O31" s="7">
        <f t="shared" si="3"/>
        <v>7.9470198675496692E-2</v>
      </c>
      <c r="Q31" t="s">
        <v>112</v>
      </c>
      <c r="R31">
        <v>0.35799999999999998</v>
      </c>
    </row>
    <row r="32" spans="1:19" x14ac:dyDescent="0.35">
      <c r="B32" s="7">
        <f t="shared" si="4"/>
        <v>8.531746031746032E-2</v>
      </c>
      <c r="C32" s="7">
        <f t="shared" si="2"/>
        <v>8.3657587548638127E-2</v>
      </c>
      <c r="N32" s="7">
        <f t="shared" si="5"/>
        <v>6.3492063492063489E-2</v>
      </c>
      <c r="O32" s="7">
        <f t="shared" si="3"/>
        <v>4.4747081712062257E-2</v>
      </c>
    </row>
    <row r="33" spans="2:15" x14ac:dyDescent="0.35">
      <c r="B33" s="7">
        <f t="shared" si="4"/>
        <v>0.29411764705882354</v>
      </c>
      <c r="C33" s="7">
        <f t="shared" si="2"/>
        <v>0.27027027027027029</v>
      </c>
      <c r="N33" s="7">
        <f t="shared" si="5"/>
        <v>0.11764705882352941</v>
      </c>
      <c r="O33" s="7">
        <f t="shared" si="3"/>
        <v>0.12162162162162163</v>
      </c>
    </row>
    <row r="34" spans="2:15" x14ac:dyDescent="0.35">
      <c r="B34" s="7">
        <f t="shared" si="4"/>
        <v>0</v>
      </c>
      <c r="C34" s="7">
        <f t="shared" si="2"/>
        <v>0</v>
      </c>
      <c r="N34" s="7">
        <f t="shared" si="5"/>
        <v>0.02</v>
      </c>
      <c r="O34" s="7">
        <f t="shared" si="3"/>
        <v>0</v>
      </c>
    </row>
    <row r="35" spans="2:15" x14ac:dyDescent="0.35">
      <c r="B35" s="7">
        <f t="shared" si="4"/>
        <v>3.7773359840954271E-2</v>
      </c>
      <c r="C35" s="7">
        <f t="shared" si="2"/>
        <v>4.7524752475247525E-2</v>
      </c>
      <c r="N35" s="7">
        <f t="shared" si="5"/>
        <v>6.3618290258449298E-2</v>
      </c>
      <c r="O35" s="7">
        <f t="shared" si="3"/>
        <v>0.11683168316831684</v>
      </c>
    </row>
    <row r="36" spans="2:15" x14ac:dyDescent="0.35">
      <c r="B36" s="7">
        <f>B16/C16</f>
        <v>1.9230769230769232E-2</v>
      </c>
      <c r="C36" s="7">
        <f t="shared" si="2"/>
        <v>9.9009900990099011E-3</v>
      </c>
      <c r="N36" s="7">
        <f>N16/O16</f>
        <v>4.807692307692308E-2</v>
      </c>
      <c r="O36" s="7">
        <f t="shared" si="3"/>
        <v>6.9306930693069313E-2</v>
      </c>
    </row>
    <row r="37" spans="2:15" x14ac:dyDescent="0.35">
      <c r="B37" s="7">
        <f>B17/C17</f>
        <v>0.13658536585365855</v>
      </c>
      <c r="C37" s="7">
        <f t="shared" si="2"/>
        <v>0.17241379310344829</v>
      </c>
      <c r="N37" s="7">
        <f>N17/O17</f>
        <v>0.11219512195121951</v>
      </c>
      <c r="O37" s="7">
        <f t="shared" si="3"/>
        <v>0.15270935960591134</v>
      </c>
    </row>
    <row r="38" spans="2:15" x14ac:dyDescent="0.35">
      <c r="B38" s="7">
        <f>B18/C18</f>
        <v>6.25E-2</v>
      </c>
      <c r="C38" s="7">
        <f t="shared" si="2"/>
        <v>0.20952380952380953</v>
      </c>
      <c r="N38" s="7">
        <f>N18/O18</f>
        <v>0.11458333333333333</v>
      </c>
      <c r="O38" s="7">
        <f t="shared" si="3"/>
        <v>0.38095238095238093</v>
      </c>
    </row>
    <row r="39" spans="2:15" x14ac:dyDescent="0.35">
      <c r="B39" s="7">
        <f>B19/C19</f>
        <v>7.3977371627502175E-2</v>
      </c>
      <c r="C39" s="7">
        <f t="shared" si="2"/>
        <v>8.347978910369068E-2</v>
      </c>
      <c r="N39" s="7">
        <f>N19/O19</f>
        <v>0.12445604873803308</v>
      </c>
      <c r="O39" s="7">
        <f t="shared" si="3"/>
        <v>0.11247803163444639</v>
      </c>
    </row>
  </sheetData>
  <mergeCells count="3">
    <mergeCell ref="A1:E1"/>
    <mergeCell ref="G1:K1"/>
    <mergeCell ref="M1:Q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38"/>
  <sheetViews>
    <sheetView workbookViewId="0">
      <selection activeCell="F14" sqref="A1:F14"/>
    </sheetView>
  </sheetViews>
  <sheetFormatPr defaultRowHeight="14.5" x14ac:dyDescent="0.35"/>
  <cols>
    <col min="1" max="1" width="12.36328125" bestFit="1" customWidth="1"/>
    <col min="2" max="2" width="16.453125" bestFit="1" customWidth="1"/>
    <col min="3" max="3" width="14.08984375" bestFit="1" customWidth="1"/>
    <col min="4" max="4" width="13.54296875" bestFit="1" customWidth="1"/>
    <col min="5" max="5" width="14.08984375" bestFit="1" customWidth="1"/>
    <col min="6" max="6" width="13.54296875" bestFit="1" customWidth="1"/>
    <col min="8" max="8" width="12.54296875" customWidth="1"/>
    <col min="9" max="9" width="13.36328125" customWidth="1"/>
    <col min="10" max="10" width="11.453125" customWidth="1"/>
  </cols>
  <sheetData>
    <row r="1" spans="1:10" x14ac:dyDescent="0.35">
      <c r="B1" t="s">
        <v>24</v>
      </c>
      <c r="C1" t="s">
        <v>127</v>
      </c>
      <c r="D1" t="s">
        <v>128</v>
      </c>
      <c r="E1" t="s">
        <v>129</v>
      </c>
      <c r="F1" t="s">
        <v>130</v>
      </c>
    </row>
    <row r="2" spans="1:10" x14ac:dyDescent="0.35">
      <c r="A2">
        <v>1</v>
      </c>
      <c r="B2" t="s">
        <v>114</v>
      </c>
      <c r="C2">
        <v>1</v>
      </c>
      <c r="D2">
        <v>25</v>
      </c>
      <c r="E2">
        <v>3</v>
      </c>
      <c r="F2">
        <v>27</v>
      </c>
    </row>
    <row r="3" spans="1:10" x14ac:dyDescent="0.35">
      <c r="A3">
        <v>2</v>
      </c>
      <c r="B3" t="s">
        <v>115</v>
      </c>
      <c r="C3">
        <v>0</v>
      </c>
      <c r="D3">
        <v>90</v>
      </c>
      <c r="E3">
        <v>3</v>
      </c>
      <c r="F3">
        <v>88</v>
      </c>
      <c r="H3" t="s">
        <v>132</v>
      </c>
    </row>
    <row r="4" spans="1:10" x14ac:dyDescent="0.35">
      <c r="A4">
        <v>3</v>
      </c>
      <c r="B4" t="s">
        <v>116</v>
      </c>
      <c r="C4">
        <v>10</v>
      </c>
      <c r="D4">
        <v>227</v>
      </c>
      <c r="E4">
        <v>23</v>
      </c>
      <c r="F4">
        <v>229</v>
      </c>
      <c r="H4" t="s">
        <v>131</v>
      </c>
    </row>
    <row r="5" spans="1:10" x14ac:dyDescent="0.35">
      <c r="A5">
        <v>4</v>
      </c>
      <c r="B5" t="s">
        <v>117</v>
      </c>
      <c r="C5">
        <v>158</v>
      </c>
      <c r="D5">
        <v>2163</v>
      </c>
      <c r="E5">
        <v>168</v>
      </c>
      <c r="F5">
        <v>2173</v>
      </c>
    </row>
    <row r="6" spans="1:10" x14ac:dyDescent="0.35">
      <c r="A6">
        <v>5</v>
      </c>
      <c r="B6" t="s">
        <v>118</v>
      </c>
      <c r="C6">
        <v>0</v>
      </c>
      <c r="D6">
        <v>22</v>
      </c>
      <c r="E6">
        <v>8</v>
      </c>
      <c r="F6">
        <v>34</v>
      </c>
    </row>
    <row r="7" spans="1:10" x14ac:dyDescent="0.35">
      <c r="A7">
        <v>6</v>
      </c>
      <c r="B7" t="s">
        <v>119</v>
      </c>
      <c r="C7">
        <v>4</v>
      </c>
      <c r="D7">
        <v>29</v>
      </c>
      <c r="E7">
        <v>15</v>
      </c>
      <c r="F7">
        <v>34</v>
      </c>
      <c r="H7" t="s">
        <v>133</v>
      </c>
    </row>
    <row r="8" spans="1:10" x14ac:dyDescent="0.35">
      <c r="A8">
        <v>7</v>
      </c>
      <c r="B8" t="s">
        <v>120</v>
      </c>
      <c r="C8">
        <v>2</v>
      </c>
      <c r="D8">
        <v>55</v>
      </c>
      <c r="E8">
        <v>12</v>
      </c>
      <c r="F8">
        <v>51</v>
      </c>
      <c r="I8" t="s">
        <v>135</v>
      </c>
      <c r="J8" t="s">
        <v>136</v>
      </c>
    </row>
    <row r="9" spans="1:10" x14ac:dyDescent="0.35">
      <c r="A9">
        <v>8</v>
      </c>
      <c r="B9" t="s">
        <v>121</v>
      </c>
      <c r="C9">
        <v>2</v>
      </c>
      <c r="D9">
        <v>97</v>
      </c>
      <c r="E9">
        <v>11</v>
      </c>
      <c r="F9">
        <v>93</v>
      </c>
      <c r="H9" t="s">
        <v>134</v>
      </c>
      <c r="I9">
        <v>0.2</v>
      </c>
      <c r="J9" s="9">
        <v>0.52</v>
      </c>
    </row>
    <row r="10" spans="1:10" x14ac:dyDescent="0.35">
      <c r="A10">
        <v>9</v>
      </c>
      <c r="B10" t="s">
        <v>122</v>
      </c>
      <c r="C10">
        <v>4</v>
      </c>
      <c r="D10">
        <v>125</v>
      </c>
      <c r="E10">
        <v>21</v>
      </c>
      <c r="F10">
        <v>135</v>
      </c>
      <c r="H10" t="s">
        <v>137</v>
      </c>
      <c r="I10">
        <v>0.44</v>
      </c>
      <c r="J10" s="9">
        <v>0.76</v>
      </c>
    </row>
    <row r="11" spans="1:10" x14ac:dyDescent="0.35">
      <c r="A11">
        <v>10</v>
      </c>
      <c r="B11" t="s">
        <v>123</v>
      </c>
      <c r="C11">
        <v>15</v>
      </c>
      <c r="D11">
        <v>579</v>
      </c>
      <c r="E11">
        <v>23</v>
      </c>
      <c r="F11">
        <v>588</v>
      </c>
    </row>
    <row r="12" spans="1:10" x14ac:dyDescent="0.35">
      <c r="A12">
        <v>11</v>
      </c>
      <c r="B12" t="s">
        <v>124</v>
      </c>
      <c r="C12">
        <v>171</v>
      </c>
      <c r="D12">
        <v>4151</v>
      </c>
      <c r="E12">
        <v>186</v>
      </c>
      <c r="F12">
        <v>4161</v>
      </c>
    </row>
    <row r="13" spans="1:10" x14ac:dyDescent="0.35">
      <c r="A13">
        <v>12</v>
      </c>
      <c r="B13" t="s">
        <v>125</v>
      </c>
      <c r="C13">
        <v>11</v>
      </c>
      <c r="D13">
        <v>273</v>
      </c>
      <c r="E13">
        <v>30</v>
      </c>
      <c r="F13">
        <v>251</v>
      </c>
    </row>
    <row r="14" spans="1:10" x14ac:dyDescent="0.35">
      <c r="A14">
        <v>13</v>
      </c>
      <c r="B14" t="s">
        <v>126</v>
      </c>
      <c r="C14">
        <v>1</v>
      </c>
      <c r="D14">
        <v>15</v>
      </c>
      <c r="E14">
        <v>7</v>
      </c>
      <c r="F14">
        <v>15</v>
      </c>
    </row>
    <row r="16" spans="1:10" x14ac:dyDescent="0.35">
      <c r="B16" t="s">
        <v>86</v>
      </c>
      <c r="E16" t="s">
        <v>83</v>
      </c>
    </row>
    <row r="17" spans="3:7" x14ac:dyDescent="0.35">
      <c r="C17" t="s">
        <v>84</v>
      </c>
      <c r="D17" t="s">
        <v>85</v>
      </c>
      <c r="F17" s="12">
        <f>SUM(C2:C14)/SUM(D2:D14)</f>
        <v>4.8274105209527449E-2</v>
      </c>
      <c r="G17" s="12">
        <f>SUM(E2:E14)/SUM(F2:F14)</f>
        <v>6.4729026526208905E-2</v>
      </c>
    </row>
    <row r="18" spans="3:7" x14ac:dyDescent="0.35">
      <c r="C18" s="7">
        <f>C2/D2</f>
        <v>0.04</v>
      </c>
      <c r="D18" s="7">
        <f>E2/F2</f>
        <v>0.1111111111111111</v>
      </c>
      <c r="G18" s="7"/>
    </row>
    <row r="19" spans="3:7" x14ac:dyDescent="0.35">
      <c r="C19" s="7">
        <f t="shared" ref="C19:C30" si="0">C3/D3</f>
        <v>0</v>
      </c>
      <c r="D19" s="7">
        <f t="shared" ref="D19:D30" si="1">E3/F3</f>
        <v>3.4090909090909088E-2</v>
      </c>
      <c r="F19" t="s">
        <v>138</v>
      </c>
      <c r="G19" s="7"/>
    </row>
    <row r="20" spans="3:7" x14ac:dyDescent="0.35">
      <c r="C20" s="7">
        <f t="shared" si="0"/>
        <v>4.405286343612335E-2</v>
      </c>
      <c r="D20" s="7">
        <f t="shared" si="1"/>
        <v>0.10043668122270742</v>
      </c>
      <c r="F20" t="s">
        <v>139</v>
      </c>
    </row>
    <row r="21" spans="3:7" x14ac:dyDescent="0.35">
      <c r="C21" s="7">
        <f t="shared" si="0"/>
        <v>7.3046694405917711E-2</v>
      </c>
      <c r="D21" s="7">
        <f t="shared" si="1"/>
        <v>7.7312471237919927E-2</v>
      </c>
    </row>
    <row r="22" spans="3:7" x14ac:dyDescent="0.35">
      <c r="C22" s="7">
        <f t="shared" si="0"/>
        <v>0</v>
      </c>
      <c r="D22" s="7">
        <f t="shared" si="1"/>
        <v>0.23529411764705882</v>
      </c>
    </row>
    <row r="23" spans="3:7" x14ac:dyDescent="0.35">
      <c r="C23" s="7">
        <f t="shared" si="0"/>
        <v>0.13793103448275862</v>
      </c>
      <c r="D23" s="7">
        <f t="shared" si="1"/>
        <v>0.44117647058823528</v>
      </c>
    </row>
    <row r="24" spans="3:7" x14ac:dyDescent="0.35">
      <c r="C24" s="7">
        <f t="shared" si="0"/>
        <v>3.6363636363636362E-2</v>
      </c>
      <c r="D24" s="7">
        <f t="shared" si="1"/>
        <v>0.23529411764705882</v>
      </c>
    </row>
    <row r="25" spans="3:7" x14ac:dyDescent="0.35">
      <c r="C25" s="7">
        <f t="shared" si="0"/>
        <v>2.0618556701030927E-2</v>
      </c>
      <c r="D25" s="7">
        <f t="shared" si="1"/>
        <v>0.11827956989247312</v>
      </c>
    </row>
    <row r="26" spans="3:7" x14ac:dyDescent="0.35">
      <c r="C26" s="7">
        <f t="shared" si="0"/>
        <v>3.2000000000000001E-2</v>
      </c>
      <c r="D26" s="7">
        <f t="shared" si="1"/>
        <v>0.15555555555555556</v>
      </c>
    </row>
    <row r="27" spans="3:7" x14ac:dyDescent="0.35">
      <c r="C27" s="7">
        <f t="shared" si="0"/>
        <v>2.5906735751295335E-2</v>
      </c>
      <c r="D27" s="7">
        <f t="shared" si="1"/>
        <v>3.9115646258503403E-2</v>
      </c>
    </row>
    <row r="28" spans="3:7" x14ac:dyDescent="0.35">
      <c r="C28" s="7">
        <f t="shared" si="0"/>
        <v>4.1194892796916405E-2</v>
      </c>
      <c r="D28" s="7">
        <f t="shared" si="1"/>
        <v>4.4700793078586876E-2</v>
      </c>
    </row>
    <row r="29" spans="3:7" x14ac:dyDescent="0.35">
      <c r="C29" s="7">
        <f t="shared" si="0"/>
        <v>4.0293040293040296E-2</v>
      </c>
      <c r="D29" s="7">
        <f t="shared" si="1"/>
        <v>0.11952191235059761</v>
      </c>
    </row>
    <row r="30" spans="3:7" x14ac:dyDescent="0.35">
      <c r="C30" s="7">
        <f t="shared" si="0"/>
        <v>6.6666666666666666E-2</v>
      </c>
      <c r="D30" s="7">
        <f t="shared" si="1"/>
        <v>0.46666666666666667</v>
      </c>
    </row>
    <row r="37" spans="3:3" x14ac:dyDescent="0.35">
      <c r="C37" s="7"/>
    </row>
    <row r="38" spans="3:3" x14ac:dyDescent="0.35">
      <c r="C38" s="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86"/>
  <sheetViews>
    <sheetView topLeftCell="I12" workbookViewId="0">
      <selection activeCell="O26" sqref="O26:R38"/>
    </sheetView>
  </sheetViews>
  <sheetFormatPr defaultRowHeight="14.5" x14ac:dyDescent="0.35"/>
  <cols>
    <col min="1" max="1" width="6.6328125" bestFit="1" customWidth="1"/>
    <col min="2" max="2" width="8.453125" bestFit="1" customWidth="1"/>
    <col min="3" max="3" width="12.36328125" bestFit="1" customWidth="1"/>
    <col min="5" max="5" width="13.08984375" bestFit="1" customWidth="1"/>
    <col min="7" max="7" width="74.6328125" customWidth="1"/>
    <col min="10" max="10" width="11.08984375" customWidth="1"/>
    <col min="16" max="16" width="34.36328125" bestFit="1" customWidth="1"/>
  </cols>
  <sheetData>
    <row r="1" spans="1:18" x14ac:dyDescent="0.35">
      <c r="A1" s="10" t="s">
        <v>24</v>
      </c>
      <c r="B1" t="s">
        <v>140</v>
      </c>
      <c r="C1" t="s">
        <v>141</v>
      </c>
      <c r="D1" t="s">
        <v>142</v>
      </c>
      <c r="E1" t="s">
        <v>143</v>
      </c>
    </row>
    <row r="2" spans="1:18" x14ac:dyDescent="0.35">
      <c r="A2" s="10">
        <v>1</v>
      </c>
      <c r="B2">
        <v>7</v>
      </c>
      <c r="C2">
        <v>8</v>
      </c>
      <c r="D2">
        <v>11</v>
      </c>
      <c r="E2">
        <v>2</v>
      </c>
      <c r="G2" t="s">
        <v>146</v>
      </c>
    </row>
    <row r="3" spans="1:18" x14ac:dyDescent="0.35">
      <c r="A3" s="10">
        <v>2</v>
      </c>
      <c r="B3">
        <v>8</v>
      </c>
      <c r="C3">
        <v>11</v>
      </c>
      <c r="D3">
        <v>8</v>
      </c>
      <c r="E3">
        <v>8</v>
      </c>
      <c r="G3" t="s">
        <v>147</v>
      </c>
    </row>
    <row r="4" spans="1:18" x14ac:dyDescent="0.35">
      <c r="A4" s="10">
        <v>3</v>
      </c>
      <c r="B4">
        <v>5</v>
      </c>
      <c r="C4">
        <v>29</v>
      </c>
      <c r="D4">
        <v>4</v>
      </c>
      <c r="E4">
        <v>35</v>
      </c>
      <c r="G4" t="s">
        <v>250</v>
      </c>
    </row>
    <row r="5" spans="1:18" x14ac:dyDescent="0.35">
      <c r="A5" s="10">
        <v>4</v>
      </c>
      <c r="B5">
        <v>7</v>
      </c>
      <c r="C5">
        <v>29</v>
      </c>
      <c r="D5">
        <v>4</v>
      </c>
      <c r="E5">
        <v>27</v>
      </c>
    </row>
    <row r="6" spans="1:18" x14ac:dyDescent="0.35">
      <c r="A6" s="53">
        <v>5</v>
      </c>
      <c r="B6">
        <v>3</v>
      </c>
      <c r="C6">
        <v>9</v>
      </c>
      <c r="D6">
        <v>0</v>
      </c>
      <c r="E6">
        <v>12</v>
      </c>
      <c r="G6" s="52" t="s">
        <v>304</v>
      </c>
    </row>
    <row r="7" spans="1:18" x14ac:dyDescent="0.35">
      <c r="A7" s="53">
        <v>6</v>
      </c>
      <c r="B7">
        <v>4</v>
      </c>
      <c r="C7">
        <v>3</v>
      </c>
      <c r="D7">
        <v>4</v>
      </c>
      <c r="E7">
        <v>0</v>
      </c>
      <c r="G7" s="54" t="s">
        <v>305</v>
      </c>
    </row>
    <row r="8" spans="1:18" x14ac:dyDescent="0.35">
      <c r="A8" s="10">
        <v>7</v>
      </c>
      <c r="B8">
        <v>4</v>
      </c>
      <c r="C8">
        <v>13</v>
      </c>
      <c r="D8">
        <v>13</v>
      </c>
      <c r="E8">
        <v>11</v>
      </c>
    </row>
    <row r="9" spans="1:18" x14ac:dyDescent="0.35">
      <c r="A9" s="10">
        <v>8</v>
      </c>
      <c r="B9">
        <v>1</v>
      </c>
      <c r="C9">
        <v>15</v>
      </c>
      <c r="D9">
        <v>13</v>
      </c>
      <c r="E9">
        <v>3</v>
      </c>
    </row>
    <row r="10" spans="1:18" ht="15.75" customHeight="1" x14ac:dyDescent="0.35">
      <c r="A10" s="10">
        <v>9</v>
      </c>
      <c r="B10">
        <v>3</v>
      </c>
      <c r="C10">
        <v>11</v>
      </c>
      <c r="D10">
        <v>7</v>
      </c>
      <c r="E10">
        <v>15</v>
      </c>
      <c r="G10" s="73" t="s">
        <v>251</v>
      </c>
    </row>
    <row r="11" spans="1:18" x14ac:dyDescent="0.35">
      <c r="A11" s="10">
        <v>10</v>
      </c>
      <c r="B11">
        <v>2</v>
      </c>
      <c r="C11">
        <v>36</v>
      </c>
      <c r="D11">
        <v>12</v>
      </c>
      <c r="E11">
        <v>20</v>
      </c>
      <c r="G11" s="73"/>
    </row>
    <row r="12" spans="1:18" x14ac:dyDescent="0.35">
      <c r="A12" s="53">
        <v>11</v>
      </c>
      <c r="B12">
        <v>6</v>
      </c>
      <c r="C12">
        <v>6</v>
      </c>
      <c r="D12">
        <v>8</v>
      </c>
      <c r="E12">
        <v>0</v>
      </c>
      <c r="G12" s="73"/>
      <c r="I12" s="4"/>
      <c r="J12" s="4"/>
      <c r="K12" s="4"/>
      <c r="L12" s="4"/>
      <c r="M12" s="4"/>
      <c r="N12" s="4"/>
      <c r="O12" s="4"/>
      <c r="P12" s="4"/>
      <c r="Q12" s="4"/>
      <c r="R12" s="4"/>
    </row>
    <row r="13" spans="1:18" x14ac:dyDescent="0.35">
      <c r="A13" s="10">
        <v>12</v>
      </c>
      <c r="B13">
        <v>2</v>
      </c>
      <c r="C13">
        <v>5</v>
      </c>
      <c r="D13">
        <v>7</v>
      </c>
      <c r="E13">
        <v>2</v>
      </c>
      <c r="G13" s="73"/>
      <c r="I13" s="4"/>
      <c r="J13" s="4"/>
      <c r="K13" s="4"/>
      <c r="L13" s="4"/>
      <c r="M13" s="4"/>
      <c r="N13" s="4"/>
      <c r="O13" s="4"/>
      <c r="P13" s="4"/>
      <c r="Q13" s="4"/>
      <c r="R13" s="4"/>
    </row>
    <row r="14" spans="1:18" x14ac:dyDescent="0.35">
      <c r="A14" s="10">
        <v>13</v>
      </c>
      <c r="B14">
        <v>9</v>
      </c>
      <c r="C14">
        <v>12</v>
      </c>
      <c r="D14">
        <v>7</v>
      </c>
      <c r="E14">
        <v>17</v>
      </c>
      <c r="G14" s="73"/>
      <c r="I14" s="4"/>
      <c r="J14" s="4" t="s">
        <v>277</v>
      </c>
      <c r="K14" s="4"/>
      <c r="L14" s="4"/>
      <c r="M14" s="4"/>
      <c r="N14" s="4"/>
      <c r="O14" s="4"/>
      <c r="P14" s="4"/>
      <c r="Q14" s="4"/>
      <c r="R14" s="4"/>
    </row>
    <row r="15" spans="1:18" ht="15" thickBot="1" x14ac:dyDescent="0.4">
      <c r="A15" s="10">
        <v>14</v>
      </c>
      <c r="B15">
        <v>7</v>
      </c>
      <c r="C15">
        <v>14</v>
      </c>
      <c r="D15">
        <v>5</v>
      </c>
      <c r="E15">
        <v>20</v>
      </c>
      <c r="G15" s="73"/>
      <c r="I15" s="4"/>
      <c r="J15" s="4"/>
      <c r="K15" s="4"/>
      <c r="L15" s="4"/>
      <c r="M15" s="4"/>
      <c r="N15" s="4"/>
      <c r="O15" s="4"/>
      <c r="P15" s="69"/>
      <c r="Q15" s="69"/>
      <c r="R15" s="4"/>
    </row>
    <row r="16" spans="1:18" x14ac:dyDescent="0.35">
      <c r="A16" s="10">
        <v>15</v>
      </c>
      <c r="B16">
        <v>3</v>
      </c>
      <c r="C16">
        <v>22</v>
      </c>
      <c r="D16">
        <v>11</v>
      </c>
      <c r="E16">
        <v>21</v>
      </c>
      <c r="G16" s="73"/>
      <c r="I16" s="4"/>
      <c r="J16" s="25"/>
      <c r="K16" s="23" t="s">
        <v>255</v>
      </c>
      <c r="L16" s="23" t="s">
        <v>263</v>
      </c>
      <c r="M16" s="24" t="s">
        <v>264</v>
      </c>
      <c r="N16" s="4"/>
      <c r="O16" s="4"/>
      <c r="P16" s="43"/>
      <c r="Q16" s="57"/>
      <c r="R16" s="4"/>
    </row>
    <row r="17" spans="1:18" x14ac:dyDescent="0.35">
      <c r="A17" s="10">
        <v>16</v>
      </c>
      <c r="B17">
        <v>4</v>
      </c>
      <c r="C17">
        <v>7</v>
      </c>
      <c r="D17">
        <v>6</v>
      </c>
      <c r="E17">
        <v>4</v>
      </c>
      <c r="I17" s="4"/>
      <c r="J17" s="26" t="s">
        <v>258</v>
      </c>
      <c r="K17" s="16" t="s">
        <v>256</v>
      </c>
      <c r="L17" s="17">
        <v>0.34</v>
      </c>
      <c r="M17" s="18">
        <v>0.54</v>
      </c>
      <c r="N17" s="4"/>
      <c r="O17" s="4"/>
      <c r="P17" s="58"/>
      <c r="Q17" s="57"/>
      <c r="R17" s="4"/>
    </row>
    <row r="18" spans="1:18" x14ac:dyDescent="0.35">
      <c r="A18" s="10">
        <v>17</v>
      </c>
      <c r="B18">
        <v>2</v>
      </c>
      <c r="C18">
        <v>8</v>
      </c>
      <c r="D18">
        <v>8</v>
      </c>
      <c r="E18">
        <v>2</v>
      </c>
      <c r="I18" s="4"/>
      <c r="J18" s="26" t="s">
        <v>257</v>
      </c>
      <c r="K18" s="16" t="s">
        <v>256</v>
      </c>
      <c r="L18" s="17">
        <v>0.28000000000000003</v>
      </c>
      <c r="M18" s="29">
        <v>0.42</v>
      </c>
      <c r="N18" s="4"/>
      <c r="O18" s="4"/>
      <c r="P18" s="58"/>
      <c r="Q18" s="57"/>
      <c r="R18" s="4"/>
    </row>
    <row r="19" spans="1:18" x14ac:dyDescent="0.35">
      <c r="A19" s="10">
        <v>18</v>
      </c>
      <c r="B19">
        <v>1</v>
      </c>
      <c r="C19">
        <v>30</v>
      </c>
      <c r="D19">
        <v>4</v>
      </c>
      <c r="E19">
        <v>23</v>
      </c>
      <c r="I19" s="4"/>
      <c r="J19" s="26" t="s">
        <v>261</v>
      </c>
      <c r="K19" s="16" t="s">
        <v>256</v>
      </c>
      <c r="L19" s="28">
        <v>0.26</v>
      </c>
      <c r="M19" s="29">
        <v>0.4</v>
      </c>
      <c r="N19" s="4"/>
      <c r="O19" s="4"/>
      <c r="P19" s="58"/>
      <c r="Q19" s="57"/>
      <c r="R19" s="4"/>
    </row>
    <row r="20" spans="1:18" x14ac:dyDescent="0.35">
      <c r="A20" s="10">
        <v>19</v>
      </c>
      <c r="B20">
        <v>4</v>
      </c>
      <c r="C20">
        <v>24</v>
      </c>
      <c r="D20">
        <v>15</v>
      </c>
      <c r="E20">
        <v>16</v>
      </c>
      <c r="I20" s="4"/>
      <c r="J20" s="26" t="s">
        <v>110</v>
      </c>
      <c r="K20" s="16" t="s">
        <v>256</v>
      </c>
      <c r="L20" s="17">
        <v>0.34</v>
      </c>
      <c r="M20" s="18">
        <v>0.54</v>
      </c>
      <c r="N20" s="4"/>
      <c r="O20" s="4"/>
      <c r="P20" s="58"/>
      <c r="Q20" s="57"/>
      <c r="R20" s="4"/>
    </row>
    <row r="21" spans="1:18" x14ac:dyDescent="0.35">
      <c r="A21" s="10">
        <v>20</v>
      </c>
      <c r="B21">
        <v>7</v>
      </c>
      <c r="C21">
        <v>36</v>
      </c>
      <c r="D21">
        <v>16</v>
      </c>
      <c r="E21">
        <v>27</v>
      </c>
      <c r="I21" s="4"/>
      <c r="J21" s="26" t="s">
        <v>268</v>
      </c>
      <c r="K21" s="17" t="s">
        <v>266</v>
      </c>
      <c r="L21" s="17">
        <v>0.27</v>
      </c>
      <c r="M21" s="18">
        <v>0.37</v>
      </c>
      <c r="N21" s="4"/>
      <c r="O21" s="4"/>
      <c r="P21" s="58"/>
      <c r="Q21" s="57"/>
      <c r="R21" s="4"/>
    </row>
    <row r="22" spans="1:18" x14ac:dyDescent="0.35">
      <c r="A22" s="10">
        <v>21</v>
      </c>
      <c r="B22">
        <v>6</v>
      </c>
      <c r="C22">
        <v>34</v>
      </c>
      <c r="D22">
        <v>13</v>
      </c>
      <c r="E22">
        <v>8</v>
      </c>
      <c r="I22" s="4"/>
      <c r="J22" s="26" t="s">
        <v>262</v>
      </c>
      <c r="K22" s="17" t="s">
        <v>266</v>
      </c>
      <c r="L22" s="17">
        <v>-0.26</v>
      </c>
      <c r="M22" s="18">
        <v>-0.04</v>
      </c>
      <c r="N22" s="4" t="s">
        <v>272</v>
      </c>
      <c r="O22" s="4"/>
      <c r="P22" s="58"/>
      <c r="Q22" s="59"/>
      <c r="R22" s="4"/>
    </row>
    <row r="23" spans="1:18" x14ac:dyDescent="0.35">
      <c r="A23" s="10">
        <v>22</v>
      </c>
      <c r="B23">
        <v>4</v>
      </c>
      <c r="C23">
        <v>14</v>
      </c>
      <c r="D23">
        <v>5</v>
      </c>
      <c r="E23">
        <v>34</v>
      </c>
      <c r="I23" s="4"/>
      <c r="J23" s="26" t="s">
        <v>265</v>
      </c>
      <c r="K23" s="19">
        <v>1E-4</v>
      </c>
      <c r="L23" s="17">
        <v>-0.26</v>
      </c>
      <c r="M23" s="29">
        <v>-0.09</v>
      </c>
      <c r="N23" s="4" t="s">
        <v>272</v>
      </c>
      <c r="O23" s="4"/>
      <c r="P23" s="58"/>
      <c r="Q23" s="59"/>
      <c r="R23" s="4"/>
    </row>
    <row r="24" spans="1:18" ht="15" thickBot="1" x14ac:dyDescent="0.4">
      <c r="A24" s="10">
        <v>23</v>
      </c>
      <c r="B24">
        <v>14</v>
      </c>
      <c r="C24">
        <v>54</v>
      </c>
      <c r="D24">
        <v>13</v>
      </c>
      <c r="E24">
        <v>61</v>
      </c>
      <c r="I24" s="4"/>
      <c r="J24" s="27" t="s">
        <v>267</v>
      </c>
      <c r="K24" s="20">
        <v>0</v>
      </c>
      <c r="L24" s="21" t="s">
        <v>266</v>
      </c>
      <c r="M24" s="22" t="s">
        <v>266</v>
      </c>
      <c r="N24" s="4"/>
      <c r="O24" s="4"/>
      <c r="P24" s="70"/>
      <c r="Q24" s="69"/>
      <c r="R24" s="4"/>
    </row>
    <row r="25" spans="1:18" x14ac:dyDescent="0.35">
      <c r="A25" s="10">
        <v>24</v>
      </c>
      <c r="B25">
        <v>6</v>
      </c>
      <c r="C25">
        <v>15</v>
      </c>
      <c r="D25">
        <v>8</v>
      </c>
      <c r="E25">
        <v>13</v>
      </c>
      <c r="I25" s="4"/>
      <c r="J25" s="4"/>
      <c r="K25" s="4"/>
      <c r="L25" s="4"/>
      <c r="M25" s="4"/>
      <c r="N25" s="4"/>
      <c r="O25" s="4"/>
      <c r="P25" s="69"/>
      <c r="Q25" s="69"/>
      <c r="R25" s="4"/>
    </row>
    <row r="26" spans="1:18" x14ac:dyDescent="0.35">
      <c r="A26" s="55">
        <v>25</v>
      </c>
      <c r="B26">
        <v>0</v>
      </c>
      <c r="C26">
        <v>6</v>
      </c>
      <c r="D26">
        <v>6</v>
      </c>
      <c r="E26">
        <v>0</v>
      </c>
      <c r="O26" s="4"/>
      <c r="P26" s="4" t="s">
        <v>277</v>
      </c>
      <c r="Q26" s="4"/>
    </row>
    <row r="27" spans="1:18" ht="15" thickBot="1" x14ac:dyDescent="0.4">
      <c r="A27" s="10">
        <v>26</v>
      </c>
      <c r="B27">
        <v>1</v>
      </c>
      <c r="C27">
        <v>9</v>
      </c>
      <c r="D27">
        <v>5</v>
      </c>
      <c r="E27">
        <v>10</v>
      </c>
      <c r="O27" s="4"/>
      <c r="P27" s="4"/>
      <c r="Q27" s="4"/>
      <c r="R27" s="4"/>
    </row>
    <row r="28" spans="1:18" x14ac:dyDescent="0.35">
      <c r="A28" s="10">
        <v>27</v>
      </c>
      <c r="B28">
        <v>5</v>
      </c>
      <c r="C28">
        <v>12</v>
      </c>
      <c r="D28">
        <v>5</v>
      </c>
      <c r="E28">
        <v>10</v>
      </c>
      <c r="O28" s="4"/>
      <c r="P28" s="44" t="s">
        <v>296</v>
      </c>
      <c r="Q28" s="49">
        <v>41</v>
      </c>
      <c r="R28" s="4"/>
    </row>
    <row r="29" spans="1:18" x14ac:dyDescent="0.35">
      <c r="A29" s="53">
        <v>28</v>
      </c>
      <c r="B29">
        <v>0</v>
      </c>
      <c r="C29">
        <v>10</v>
      </c>
      <c r="D29">
        <v>12</v>
      </c>
      <c r="E29">
        <v>2</v>
      </c>
      <c r="O29" s="4"/>
      <c r="P29" s="61" t="s">
        <v>300</v>
      </c>
      <c r="Q29" s="50">
        <v>6</v>
      </c>
      <c r="R29" s="4"/>
    </row>
    <row r="30" spans="1:18" x14ac:dyDescent="0.35">
      <c r="A30" s="53">
        <v>29</v>
      </c>
      <c r="B30">
        <v>0</v>
      </c>
      <c r="C30">
        <v>22</v>
      </c>
      <c r="D30">
        <v>8</v>
      </c>
      <c r="E30">
        <v>16</v>
      </c>
      <c r="O30" s="4"/>
      <c r="P30" s="45" t="s">
        <v>299</v>
      </c>
      <c r="Q30" s="51">
        <v>3</v>
      </c>
      <c r="R30" s="4"/>
    </row>
    <row r="31" spans="1:18" x14ac:dyDescent="0.35">
      <c r="A31" s="10">
        <v>30</v>
      </c>
      <c r="B31">
        <v>2</v>
      </c>
      <c r="C31">
        <v>16</v>
      </c>
      <c r="D31">
        <v>10</v>
      </c>
      <c r="E31">
        <v>11</v>
      </c>
      <c r="O31" s="4"/>
      <c r="P31" s="47" t="s">
        <v>307</v>
      </c>
      <c r="Q31" s="64">
        <f>SUM(Q29:Q30)/Q28</f>
        <v>0.21951219512195122</v>
      </c>
      <c r="R31" s="4"/>
    </row>
    <row r="32" spans="1:18" x14ac:dyDescent="0.35">
      <c r="A32" s="10">
        <v>31</v>
      </c>
      <c r="B32">
        <v>1</v>
      </c>
      <c r="C32">
        <v>14</v>
      </c>
      <c r="D32">
        <v>7</v>
      </c>
      <c r="E32">
        <v>6</v>
      </c>
      <c r="O32" s="4"/>
      <c r="P32" s="63" t="s">
        <v>301</v>
      </c>
      <c r="Q32" s="46">
        <v>1814</v>
      </c>
      <c r="R32" s="4"/>
    </row>
    <row r="33" spans="1:18" x14ac:dyDescent="0.35">
      <c r="A33" s="10">
        <v>32</v>
      </c>
      <c r="B33">
        <v>8</v>
      </c>
      <c r="C33">
        <v>16</v>
      </c>
      <c r="D33">
        <v>15</v>
      </c>
      <c r="E33">
        <v>12</v>
      </c>
      <c r="O33" s="4"/>
      <c r="P33" s="47" t="s">
        <v>303</v>
      </c>
      <c r="Q33" s="50">
        <v>906</v>
      </c>
      <c r="R33" s="4"/>
    </row>
    <row r="34" spans="1:18" x14ac:dyDescent="0.35">
      <c r="A34" s="10">
        <v>33</v>
      </c>
      <c r="B34">
        <v>6</v>
      </c>
      <c r="C34">
        <v>6</v>
      </c>
      <c r="D34">
        <v>7</v>
      </c>
      <c r="E34">
        <v>2</v>
      </c>
      <c r="O34" s="4"/>
      <c r="P34" s="45" t="s">
        <v>302</v>
      </c>
      <c r="Q34" s="51">
        <v>908</v>
      </c>
      <c r="R34" s="4"/>
    </row>
    <row r="35" spans="1:18" x14ac:dyDescent="0.35">
      <c r="A35" s="53">
        <v>34</v>
      </c>
      <c r="B35">
        <v>0</v>
      </c>
      <c r="C35">
        <v>20</v>
      </c>
      <c r="D35">
        <v>5</v>
      </c>
      <c r="E35">
        <v>18</v>
      </c>
      <c r="O35" s="4"/>
      <c r="P35" s="47" t="s">
        <v>297</v>
      </c>
      <c r="Q35" s="66">
        <v>0.2056</v>
      </c>
      <c r="R35" s="4"/>
    </row>
    <row r="36" spans="1:18" x14ac:dyDescent="0.35">
      <c r="A36" s="10">
        <v>35</v>
      </c>
      <c r="B36">
        <v>4</v>
      </c>
      <c r="C36">
        <v>13</v>
      </c>
      <c r="D36">
        <v>2</v>
      </c>
      <c r="E36">
        <v>14</v>
      </c>
      <c r="O36" s="4"/>
      <c r="P36" s="45" t="s">
        <v>298</v>
      </c>
      <c r="Q36" s="68">
        <v>0.4607</v>
      </c>
      <c r="R36" s="4"/>
    </row>
    <row r="37" spans="1:18" ht="15" thickBot="1" x14ac:dyDescent="0.4">
      <c r="A37" s="10">
        <v>36</v>
      </c>
      <c r="B37">
        <v>10</v>
      </c>
      <c r="C37">
        <v>30</v>
      </c>
      <c r="D37">
        <v>12</v>
      </c>
      <c r="E37">
        <v>8</v>
      </c>
      <c r="O37" s="4"/>
      <c r="P37" s="62" t="s">
        <v>306</v>
      </c>
      <c r="Q37" s="48">
        <v>0.45140000000000002</v>
      </c>
      <c r="R37" s="4"/>
    </row>
    <row r="38" spans="1:18" x14ac:dyDescent="0.35">
      <c r="A38" s="10">
        <v>37</v>
      </c>
      <c r="B38">
        <v>3</v>
      </c>
      <c r="C38">
        <v>13</v>
      </c>
      <c r="D38">
        <v>2</v>
      </c>
      <c r="E38">
        <v>14</v>
      </c>
      <c r="O38" s="4"/>
      <c r="P38" s="4"/>
      <c r="Q38" s="4"/>
      <c r="R38" s="4"/>
    </row>
    <row r="39" spans="1:18" x14ac:dyDescent="0.35">
      <c r="A39" s="10">
        <v>38</v>
      </c>
      <c r="B39">
        <v>4</v>
      </c>
      <c r="C39">
        <v>30</v>
      </c>
      <c r="D39">
        <v>5</v>
      </c>
      <c r="E39">
        <v>14</v>
      </c>
    </row>
    <row r="40" spans="1:18" x14ac:dyDescent="0.35">
      <c r="A40" s="10">
        <v>39</v>
      </c>
      <c r="B40">
        <v>7</v>
      </c>
      <c r="C40">
        <v>31</v>
      </c>
      <c r="D40">
        <v>15</v>
      </c>
      <c r="E40">
        <v>22</v>
      </c>
    </row>
    <row r="41" spans="1:18" x14ac:dyDescent="0.35">
      <c r="A41" s="55">
        <v>40</v>
      </c>
      <c r="B41">
        <v>0</v>
      </c>
      <c r="C41">
        <v>34</v>
      </c>
      <c r="D41">
        <v>34</v>
      </c>
      <c r="E41">
        <v>0</v>
      </c>
    </row>
    <row r="42" spans="1:18" x14ac:dyDescent="0.35">
      <c r="A42" s="55">
        <v>41</v>
      </c>
      <c r="B42">
        <v>0</v>
      </c>
      <c r="C42">
        <v>9</v>
      </c>
      <c r="D42">
        <v>0</v>
      </c>
      <c r="E42">
        <v>16</v>
      </c>
    </row>
    <row r="44" spans="1:18" x14ac:dyDescent="0.35">
      <c r="A44" t="s">
        <v>86</v>
      </c>
      <c r="D44" t="s">
        <v>83</v>
      </c>
    </row>
    <row r="45" spans="1:18" x14ac:dyDescent="0.35">
      <c r="B45" t="s">
        <v>144</v>
      </c>
      <c r="C45" t="s">
        <v>145</v>
      </c>
      <c r="E45" t="s">
        <v>144</v>
      </c>
      <c r="F45" t="s">
        <v>145</v>
      </c>
    </row>
    <row r="46" spans="1:18" x14ac:dyDescent="0.35">
      <c r="B46" s="7">
        <f>B2/(C2+B2)</f>
        <v>0.46666666666666667</v>
      </c>
      <c r="C46" s="7">
        <f>D2/(E2+D2)</f>
        <v>0.84615384615384615</v>
      </c>
      <c r="E46" s="12">
        <v>0.2056</v>
      </c>
      <c r="F46" s="12">
        <v>0.4607</v>
      </c>
    </row>
    <row r="47" spans="1:18" x14ac:dyDescent="0.35">
      <c r="B47" s="7">
        <f t="shared" ref="B47:B69" si="0">B3/(C3+B3)</f>
        <v>0.42105263157894735</v>
      </c>
      <c r="C47" s="7">
        <f t="shared" ref="C47:C86" si="1">D3/(E3+D3)</f>
        <v>0.5</v>
      </c>
    </row>
    <row r="48" spans="1:18" x14ac:dyDescent="0.35">
      <c r="B48" s="7">
        <f t="shared" si="0"/>
        <v>0.14705882352941177</v>
      </c>
      <c r="C48" s="7">
        <f t="shared" si="1"/>
        <v>0.10256410256410256</v>
      </c>
    </row>
    <row r="49" spans="2:3" x14ac:dyDescent="0.35">
      <c r="B49" s="7">
        <f t="shared" si="0"/>
        <v>0.19444444444444445</v>
      </c>
      <c r="C49" s="7">
        <f t="shared" si="1"/>
        <v>0.12903225806451613</v>
      </c>
    </row>
    <row r="50" spans="2:3" x14ac:dyDescent="0.35">
      <c r="B50" s="7">
        <f t="shared" si="0"/>
        <v>0.25</v>
      </c>
      <c r="C50" s="7">
        <f t="shared" si="1"/>
        <v>0</v>
      </c>
    </row>
    <row r="51" spans="2:3" x14ac:dyDescent="0.35">
      <c r="B51" s="7">
        <f t="shared" si="0"/>
        <v>0.5714285714285714</v>
      </c>
      <c r="C51" s="7">
        <f t="shared" si="1"/>
        <v>1</v>
      </c>
    </row>
    <row r="52" spans="2:3" x14ac:dyDescent="0.35">
      <c r="B52" s="7">
        <f t="shared" si="0"/>
        <v>0.23529411764705882</v>
      </c>
      <c r="C52" s="7">
        <f t="shared" si="1"/>
        <v>0.54166666666666663</v>
      </c>
    </row>
    <row r="53" spans="2:3" x14ac:dyDescent="0.35">
      <c r="B53" s="7">
        <f t="shared" si="0"/>
        <v>6.25E-2</v>
      </c>
      <c r="C53" s="7">
        <f t="shared" si="1"/>
        <v>0.8125</v>
      </c>
    </row>
    <row r="54" spans="2:3" x14ac:dyDescent="0.35">
      <c r="B54" s="7">
        <f t="shared" si="0"/>
        <v>0.21428571428571427</v>
      </c>
      <c r="C54" s="7">
        <f t="shared" si="1"/>
        <v>0.31818181818181818</v>
      </c>
    </row>
    <row r="55" spans="2:3" x14ac:dyDescent="0.35">
      <c r="B55" s="7">
        <f t="shared" si="0"/>
        <v>5.2631578947368418E-2</v>
      </c>
      <c r="C55" s="7">
        <f t="shared" si="1"/>
        <v>0.375</v>
      </c>
    </row>
    <row r="56" spans="2:3" x14ac:dyDescent="0.35">
      <c r="B56" s="7">
        <f t="shared" si="0"/>
        <v>0.5</v>
      </c>
      <c r="C56" s="7">
        <f t="shared" si="1"/>
        <v>1</v>
      </c>
    </row>
    <row r="57" spans="2:3" x14ac:dyDescent="0.35">
      <c r="B57" s="7">
        <f t="shared" si="0"/>
        <v>0.2857142857142857</v>
      </c>
      <c r="C57" s="7">
        <f t="shared" si="1"/>
        <v>0.77777777777777779</v>
      </c>
    </row>
    <row r="58" spans="2:3" x14ac:dyDescent="0.35">
      <c r="B58" s="7">
        <f t="shared" si="0"/>
        <v>0.42857142857142855</v>
      </c>
      <c r="C58" s="7">
        <f t="shared" si="1"/>
        <v>0.29166666666666669</v>
      </c>
    </row>
    <row r="59" spans="2:3" x14ac:dyDescent="0.35">
      <c r="B59" s="7">
        <f t="shared" si="0"/>
        <v>0.33333333333333331</v>
      </c>
      <c r="C59" s="7">
        <f t="shared" si="1"/>
        <v>0.2</v>
      </c>
    </row>
    <row r="60" spans="2:3" x14ac:dyDescent="0.35">
      <c r="B60" s="7">
        <f t="shared" si="0"/>
        <v>0.12</v>
      </c>
      <c r="C60" s="7">
        <f t="shared" si="1"/>
        <v>0.34375</v>
      </c>
    </row>
    <row r="61" spans="2:3" x14ac:dyDescent="0.35">
      <c r="B61" s="7">
        <f t="shared" si="0"/>
        <v>0.36363636363636365</v>
      </c>
      <c r="C61" s="7">
        <f t="shared" si="1"/>
        <v>0.6</v>
      </c>
    </row>
    <row r="62" spans="2:3" x14ac:dyDescent="0.35">
      <c r="B62" s="7">
        <f t="shared" si="0"/>
        <v>0.2</v>
      </c>
      <c r="C62" s="7">
        <f t="shared" si="1"/>
        <v>0.8</v>
      </c>
    </row>
    <row r="63" spans="2:3" x14ac:dyDescent="0.35">
      <c r="B63" s="7">
        <f t="shared" si="0"/>
        <v>3.2258064516129031E-2</v>
      </c>
      <c r="C63" s="7">
        <f t="shared" si="1"/>
        <v>0.14814814814814814</v>
      </c>
    </row>
    <row r="64" spans="2:3" x14ac:dyDescent="0.35">
      <c r="B64" s="7">
        <f t="shared" si="0"/>
        <v>0.14285714285714285</v>
      </c>
      <c r="C64" s="7">
        <f t="shared" si="1"/>
        <v>0.4838709677419355</v>
      </c>
    </row>
    <row r="65" spans="2:3" x14ac:dyDescent="0.35">
      <c r="B65" s="7">
        <f t="shared" si="0"/>
        <v>0.16279069767441862</v>
      </c>
      <c r="C65" s="7">
        <f t="shared" si="1"/>
        <v>0.37209302325581395</v>
      </c>
    </row>
    <row r="66" spans="2:3" x14ac:dyDescent="0.35">
      <c r="B66" s="7">
        <f t="shared" si="0"/>
        <v>0.15</v>
      </c>
      <c r="C66" s="7">
        <f t="shared" si="1"/>
        <v>0.61904761904761907</v>
      </c>
    </row>
    <row r="67" spans="2:3" x14ac:dyDescent="0.35">
      <c r="B67" s="7">
        <f t="shared" si="0"/>
        <v>0.22222222222222221</v>
      </c>
      <c r="C67" s="7">
        <f t="shared" si="1"/>
        <v>0.12820512820512819</v>
      </c>
    </row>
    <row r="68" spans="2:3" x14ac:dyDescent="0.35">
      <c r="B68" s="7">
        <f t="shared" si="0"/>
        <v>0.20588235294117646</v>
      </c>
      <c r="C68" s="7">
        <f t="shared" si="1"/>
        <v>0.17567567567567569</v>
      </c>
    </row>
    <row r="69" spans="2:3" x14ac:dyDescent="0.35">
      <c r="B69" s="7">
        <f t="shared" si="0"/>
        <v>0.2857142857142857</v>
      </c>
      <c r="C69" s="7">
        <f t="shared" si="1"/>
        <v>0.38095238095238093</v>
      </c>
    </row>
    <row r="70" spans="2:3" x14ac:dyDescent="0.35">
      <c r="B70" s="7">
        <f>B26/(C26+B26)</f>
        <v>0</v>
      </c>
      <c r="C70" s="7">
        <f t="shared" si="1"/>
        <v>1</v>
      </c>
    </row>
    <row r="71" spans="2:3" x14ac:dyDescent="0.35">
      <c r="B71" s="7">
        <f t="shared" ref="B71:B78" si="2">B27/(C27+B27)</f>
        <v>0.1</v>
      </c>
      <c r="C71" s="7">
        <f t="shared" si="1"/>
        <v>0.33333333333333331</v>
      </c>
    </row>
    <row r="72" spans="2:3" x14ac:dyDescent="0.35">
      <c r="B72" s="7">
        <f t="shared" si="2"/>
        <v>0.29411764705882354</v>
      </c>
      <c r="C72" s="7">
        <f t="shared" si="1"/>
        <v>0.33333333333333331</v>
      </c>
    </row>
    <row r="73" spans="2:3" x14ac:dyDescent="0.35">
      <c r="B73" s="7">
        <f t="shared" si="2"/>
        <v>0</v>
      </c>
      <c r="C73" s="7">
        <f t="shared" si="1"/>
        <v>0.8571428571428571</v>
      </c>
    </row>
    <row r="74" spans="2:3" x14ac:dyDescent="0.35">
      <c r="B74" s="7">
        <f t="shared" si="2"/>
        <v>0</v>
      </c>
      <c r="C74" s="7">
        <f t="shared" si="1"/>
        <v>0.33333333333333331</v>
      </c>
    </row>
    <row r="75" spans="2:3" x14ac:dyDescent="0.35">
      <c r="B75" s="7">
        <f t="shared" si="2"/>
        <v>0.1111111111111111</v>
      </c>
      <c r="C75" s="7">
        <f t="shared" si="1"/>
        <v>0.47619047619047616</v>
      </c>
    </row>
    <row r="76" spans="2:3" x14ac:dyDescent="0.35">
      <c r="B76" s="7">
        <f t="shared" si="2"/>
        <v>6.6666666666666666E-2</v>
      </c>
      <c r="C76" s="7">
        <f t="shared" si="1"/>
        <v>0.53846153846153844</v>
      </c>
    </row>
    <row r="77" spans="2:3" x14ac:dyDescent="0.35">
      <c r="B77" s="7">
        <f t="shared" si="2"/>
        <v>0.33333333333333331</v>
      </c>
      <c r="C77" s="7">
        <f t="shared" si="1"/>
        <v>0.55555555555555558</v>
      </c>
    </row>
    <row r="78" spans="2:3" x14ac:dyDescent="0.35">
      <c r="B78" s="7">
        <f t="shared" si="2"/>
        <v>0.5</v>
      </c>
      <c r="C78" s="7">
        <f t="shared" si="1"/>
        <v>0.77777777777777779</v>
      </c>
    </row>
    <row r="79" spans="2:3" x14ac:dyDescent="0.35">
      <c r="B79" s="7">
        <f>B35/(C35+B35)</f>
        <v>0</v>
      </c>
      <c r="C79" s="7">
        <f t="shared" si="1"/>
        <v>0.21739130434782608</v>
      </c>
    </row>
    <row r="80" spans="2:3" x14ac:dyDescent="0.35">
      <c r="B80" s="7">
        <f t="shared" ref="B80:B86" si="3">B36/(C36+B36)</f>
        <v>0.23529411764705882</v>
      </c>
      <c r="C80" s="7">
        <f t="shared" si="1"/>
        <v>0.125</v>
      </c>
    </row>
    <row r="81" spans="2:3" x14ac:dyDescent="0.35">
      <c r="B81" s="7">
        <f t="shared" si="3"/>
        <v>0.25</v>
      </c>
      <c r="C81" s="7">
        <f t="shared" si="1"/>
        <v>0.6</v>
      </c>
    </row>
    <row r="82" spans="2:3" x14ac:dyDescent="0.35">
      <c r="B82" s="7">
        <f t="shared" si="3"/>
        <v>0.1875</v>
      </c>
      <c r="C82" s="7">
        <f t="shared" si="1"/>
        <v>0.125</v>
      </c>
    </row>
    <row r="83" spans="2:3" x14ac:dyDescent="0.35">
      <c r="B83" s="7">
        <f t="shared" si="3"/>
        <v>0.11764705882352941</v>
      </c>
      <c r="C83" s="7">
        <f t="shared" si="1"/>
        <v>0.26315789473684209</v>
      </c>
    </row>
    <row r="84" spans="2:3" x14ac:dyDescent="0.35">
      <c r="B84" s="7">
        <f t="shared" si="3"/>
        <v>0.18421052631578946</v>
      </c>
      <c r="C84" s="7">
        <f t="shared" si="1"/>
        <v>0.40540540540540543</v>
      </c>
    </row>
    <row r="85" spans="2:3" x14ac:dyDescent="0.35">
      <c r="B85" s="7">
        <f t="shared" si="3"/>
        <v>0</v>
      </c>
      <c r="C85" s="7">
        <f t="shared" si="1"/>
        <v>1</v>
      </c>
    </row>
    <row r="86" spans="2:3" x14ac:dyDescent="0.35">
      <c r="B86" s="7">
        <f t="shared" si="3"/>
        <v>0</v>
      </c>
      <c r="C86" s="7">
        <f t="shared" si="1"/>
        <v>0</v>
      </c>
    </row>
  </sheetData>
  <mergeCells count="1">
    <mergeCell ref="G10:G16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40"/>
  <sheetViews>
    <sheetView workbookViewId="0">
      <selection activeCell="D11" sqref="D11"/>
    </sheetView>
  </sheetViews>
  <sheetFormatPr defaultRowHeight="14.5" x14ac:dyDescent="0.35"/>
  <cols>
    <col min="1" max="1" width="13.08984375" bestFit="1" customWidth="1"/>
    <col min="2" max="2" width="15.08984375" bestFit="1" customWidth="1"/>
    <col min="3" max="3" width="15" bestFit="1" customWidth="1"/>
    <col min="4" max="4" width="13.36328125" bestFit="1" customWidth="1"/>
    <col min="5" max="5" width="13.08984375" bestFit="1" customWidth="1"/>
    <col min="6" max="6" width="10.54296875" customWidth="1"/>
    <col min="8" max="8" width="11.453125" customWidth="1"/>
    <col min="9" max="9" width="7.6328125" bestFit="1" customWidth="1"/>
    <col min="15" max="15" width="34.36328125" bestFit="1" customWidth="1"/>
    <col min="16" max="16" width="9.08984375" customWidth="1"/>
  </cols>
  <sheetData>
    <row r="1" spans="1:7" x14ac:dyDescent="0.35">
      <c r="A1" t="s">
        <v>24</v>
      </c>
      <c r="B1" t="s">
        <v>154</v>
      </c>
      <c r="C1" t="s">
        <v>155</v>
      </c>
      <c r="D1" t="s">
        <v>156</v>
      </c>
      <c r="E1" t="s">
        <v>157</v>
      </c>
    </row>
    <row r="2" spans="1:7" x14ac:dyDescent="0.35">
      <c r="A2" t="s">
        <v>148</v>
      </c>
      <c r="B2">
        <v>2</v>
      </c>
      <c r="C2">
        <v>39</v>
      </c>
      <c r="D2">
        <v>1</v>
      </c>
      <c r="E2">
        <v>43</v>
      </c>
    </row>
    <row r="3" spans="1:7" x14ac:dyDescent="0.35">
      <c r="A3" t="s">
        <v>149</v>
      </c>
      <c r="B3">
        <v>4</v>
      </c>
      <c r="C3">
        <v>44</v>
      </c>
      <c r="D3">
        <v>4</v>
      </c>
      <c r="E3">
        <v>44</v>
      </c>
      <c r="G3" t="s">
        <v>158</v>
      </c>
    </row>
    <row r="4" spans="1:7" x14ac:dyDescent="0.35">
      <c r="A4" t="s">
        <v>150</v>
      </c>
      <c r="B4">
        <v>6</v>
      </c>
      <c r="C4">
        <v>107</v>
      </c>
      <c r="D4">
        <v>4</v>
      </c>
      <c r="E4">
        <v>110</v>
      </c>
      <c r="G4" t="s">
        <v>159</v>
      </c>
    </row>
    <row r="5" spans="1:7" x14ac:dyDescent="0.35">
      <c r="A5" t="s">
        <v>151</v>
      </c>
      <c r="B5">
        <v>7</v>
      </c>
      <c r="C5">
        <v>103</v>
      </c>
      <c r="D5">
        <v>5</v>
      </c>
      <c r="E5">
        <v>100</v>
      </c>
    </row>
    <row r="6" spans="1:7" x14ac:dyDescent="0.35">
      <c r="A6" t="s">
        <v>152</v>
      </c>
      <c r="B6">
        <v>7</v>
      </c>
      <c r="C6">
        <v>110</v>
      </c>
      <c r="D6">
        <v>3</v>
      </c>
      <c r="E6">
        <v>106</v>
      </c>
    </row>
    <row r="7" spans="1:7" x14ac:dyDescent="0.35">
      <c r="A7" t="s">
        <v>153</v>
      </c>
      <c r="B7">
        <v>11</v>
      </c>
      <c r="C7">
        <v>154</v>
      </c>
      <c r="D7">
        <v>4</v>
      </c>
      <c r="E7">
        <v>146</v>
      </c>
    </row>
    <row r="9" spans="1:7" x14ac:dyDescent="0.35">
      <c r="A9" t="s">
        <v>86</v>
      </c>
      <c r="D9" t="s">
        <v>83</v>
      </c>
    </row>
    <row r="10" spans="1:7" x14ac:dyDescent="0.35">
      <c r="B10" t="s">
        <v>144</v>
      </c>
      <c r="C10" t="s">
        <v>145</v>
      </c>
      <c r="E10" t="s">
        <v>144</v>
      </c>
      <c r="F10" t="s">
        <v>145</v>
      </c>
    </row>
    <row r="11" spans="1:7" x14ac:dyDescent="0.35">
      <c r="B11" s="7">
        <f t="shared" ref="B11:B16" si="0">B2/C2</f>
        <v>5.128205128205128E-2</v>
      </c>
      <c r="C11" s="7">
        <f t="shared" ref="C11:C16" si="1">D2/E2</f>
        <v>2.3255813953488372E-2</v>
      </c>
      <c r="E11" s="11">
        <v>6.6879999999999995E-2</v>
      </c>
      <c r="F11" s="11">
        <v>4.2700000000000002E-2</v>
      </c>
    </row>
    <row r="12" spans="1:7" x14ac:dyDescent="0.35">
      <c r="B12" s="7">
        <f t="shared" si="0"/>
        <v>9.0909090909090912E-2</v>
      </c>
      <c r="C12" s="7">
        <f t="shared" si="1"/>
        <v>9.0909090909090912E-2</v>
      </c>
    </row>
    <row r="13" spans="1:7" x14ac:dyDescent="0.35">
      <c r="B13" s="7">
        <f t="shared" si="0"/>
        <v>5.6074766355140186E-2</v>
      </c>
      <c r="C13" s="7">
        <f t="shared" si="1"/>
        <v>3.6363636363636362E-2</v>
      </c>
      <c r="E13" t="s">
        <v>160</v>
      </c>
    </row>
    <row r="14" spans="1:7" x14ac:dyDescent="0.35">
      <c r="B14" s="7">
        <f t="shared" si="0"/>
        <v>6.7961165048543687E-2</v>
      </c>
      <c r="C14" s="7">
        <f t="shared" si="1"/>
        <v>0.05</v>
      </c>
    </row>
    <row r="15" spans="1:7" x14ac:dyDescent="0.35">
      <c r="B15" s="7">
        <f t="shared" si="0"/>
        <v>6.363636363636363E-2</v>
      </c>
      <c r="C15" s="7">
        <f t="shared" si="1"/>
        <v>2.8301886792452831E-2</v>
      </c>
    </row>
    <row r="16" spans="1:7" x14ac:dyDescent="0.35">
      <c r="B16" s="7">
        <f t="shared" si="0"/>
        <v>7.1428571428571425E-2</v>
      </c>
      <c r="C16" s="7">
        <f t="shared" si="1"/>
        <v>2.7397260273972601E-2</v>
      </c>
    </row>
    <row r="17" spans="7:17" x14ac:dyDescent="0.35">
      <c r="G17" s="4"/>
      <c r="H17" s="4"/>
      <c r="I17" s="4"/>
      <c r="J17" s="4"/>
      <c r="K17" s="4"/>
      <c r="L17" s="4"/>
      <c r="M17" s="4"/>
    </row>
    <row r="18" spans="7:17" x14ac:dyDescent="0.35">
      <c r="G18" s="4"/>
      <c r="H18" s="4"/>
      <c r="I18" s="4"/>
      <c r="J18" s="4"/>
      <c r="K18" s="4"/>
      <c r="L18" s="4"/>
      <c r="M18" s="4"/>
      <c r="N18" s="4"/>
      <c r="O18" s="4" t="s">
        <v>254</v>
      </c>
      <c r="P18" s="4"/>
    </row>
    <row r="19" spans="7:17" ht="15" thickBot="1" x14ac:dyDescent="0.4">
      <c r="G19" s="4"/>
      <c r="H19" s="4" t="s">
        <v>254</v>
      </c>
      <c r="I19" s="4"/>
      <c r="J19" s="4"/>
      <c r="K19" s="4"/>
      <c r="L19" s="4"/>
      <c r="M19" s="4"/>
      <c r="N19" s="4"/>
      <c r="O19" s="4"/>
      <c r="P19" s="4"/>
      <c r="Q19" s="4"/>
    </row>
    <row r="20" spans="7:17" ht="15" thickBot="1" x14ac:dyDescent="0.4">
      <c r="G20" s="4"/>
      <c r="H20" s="4"/>
      <c r="I20" s="4"/>
      <c r="J20" s="4"/>
      <c r="K20" s="4"/>
      <c r="L20" s="4"/>
      <c r="M20" s="4"/>
      <c r="N20" s="4"/>
      <c r="O20" s="44" t="s">
        <v>296</v>
      </c>
      <c r="P20" s="49">
        <v>6</v>
      </c>
      <c r="Q20" s="4"/>
    </row>
    <row r="21" spans="7:17" x14ac:dyDescent="0.35">
      <c r="G21" s="4"/>
      <c r="H21" s="25"/>
      <c r="I21" s="23" t="s">
        <v>255</v>
      </c>
      <c r="J21" s="23" t="s">
        <v>263</v>
      </c>
      <c r="K21" s="24" t="s">
        <v>264</v>
      </c>
      <c r="L21" s="4"/>
      <c r="M21" s="4"/>
      <c r="N21" s="4"/>
      <c r="O21" s="61" t="s">
        <v>300</v>
      </c>
      <c r="P21" s="50">
        <v>0</v>
      </c>
      <c r="Q21" s="4"/>
    </row>
    <row r="22" spans="7:17" x14ac:dyDescent="0.35">
      <c r="G22" s="4"/>
      <c r="H22" s="26" t="s">
        <v>258</v>
      </c>
      <c r="I22" s="16">
        <v>4.6100000000000002E-2</v>
      </c>
      <c r="J22" s="17">
        <v>1.01</v>
      </c>
      <c r="K22" s="18">
        <v>3.08</v>
      </c>
      <c r="L22" s="4"/>
      <c r="M22" s="4"/>
      <c r="N22" s="4"/>
      <c r="O22" s="45" t="s">
        <v>299</v>
      </c>
      <c r="P22" s="51">
        <v>0</v>
      </c>
      <c r="Q22" s="4"/>
    </row>
    <row r="23" spans="7:17" x14ac:dyDescent="0.35">
      <c r="G23" s="4"/>
      <c r="H23" s="26" t="s">
        <v>257</v>
      </c>
      <c r="I23" s="16">
        <v>3.8300000000000001E-2</v>
      </c>
      <c r="J23" s="17">
        <v>1.03</v>
      </c>
      <c r="K23" s="29">
        <v>3.1</v>
      </c>
      <c r="L23" s="4"/>
      <c r="M23" s="4"/>
      <c r="N23" s="4"/>
      <c r="O23" s="47" t="s">
        <v>307</v>
      </c>
      <c r="P23" s="64">
        <f>SUM(P21:P22)/P20</f>
        <v>0</v>
      </c>
      <c r="Q23" s="4"/>
    </row>
    <row r="24" spans="7:17" x14ac:dyDescent="0.35">
      <c r="G24" s="4"/>
      <c r="H24" s="26" t="s">
        <v>261</v>
      </c>
      <c r="I24" s="16">
        <v>3.6499999999999998E-2</v>
      </c>
      <c r="J24" s="28">
        <v>1.0362</v>
      </c>
      <c r="K24" s="18">
        <v>2.98</v>
      </c>
      <c r="L24" s="4"/>
      <c r="M24" s="4"/>
      <c r="N24" s="4"/>
      <c r="O24" s="63" t="s">
        <v>301</v>
      </c>
      <c r="P24" s="46">
        <f>SUM(P25:P26)</f>
        <v>1106</v>
      </c>
      <c r="Q24" s="4"/>
    </row>
    <row r="25" spans="7:17" x14ac:dyDescent="0.35">
      <c r="G25" s="4"/>
      <c r="H25" s="26" t="s">
        <v>110</v>
      </c>
      <c r="I25" s="16">
        <v>4.6100000000000002E-2</v>
      </c>
      <c r="J25" s="17">
        <v>1.01</v>
      </c>
      <c r="K25" s="18">
        <v>3.08</v>
      </c>
      <c r="L25" s="4"/>
      <c r="M25" s="4"/>
      <c r="N25" s="4"/>
      <c r="O25" s="47" t="s">
        <v>303</v>
      </c>
      <c r="P25" s="50">
        <v>557</v>
      </c>
      <c r="Q25" s="4"/>
    </row>
    <row r="26" spans="7:17" x14ac:dyDescent="0.35">
      <c r="G26" s="4"/>
      <c r="H26" s="26" t="s">
        <v>268</v>
      </c>
      <c r="I26" s="17" t="s">
        <v>266</v>
      </c>
      <c r="J26" s="17">
        <v>1.03</v>
      </c>
      <c r="K26" s="18">
        <v>3.27</v>
      </c>
      <c r="L26" s="4"/>
      <c r="M26" s="4"/>
      <c r="N26" s="4"/>
      <c r="O26" s="45" t="s">
        <v>302</v>
      </c>
      <c r="P26" s="51">
        <v>549</v>
      </c>
      <c r="Q26" s="4"/>
    </row>
    <row r="27" spans="7:17" x14ac:dyDescent="0.35">
      <c r="G27" s="4"/>
      <c r="H27" s="26" t="s">
        <v>262</v>
      </c>
      <c r="I27" s="17" t="s">
        <v>266</v>
      </c>
      <c r="J27" s="17">
        <v>-0.01</v>
      </c>
      <c r="K27" s="18">
        <v>0.06</v>
      </c>
      <c r="L27" s="4" t="s">
        <v>272</v>
      </c>
      <c r="M27" s="4"/>
      <c r="N27" s="4"/>
      <c r="O27" s="47" t="s">
        <v>297</v>
      </c>
      <c r="P27" s="66">
        <v>6.6687999999999997E-2</v>
      </c>
      <c r="Q27" s="4"/>
    </row>
    <row r="28" spans="7:17" x14ac:dyDescent="0.35">
      <c r="G28" s="4"/>
      <c r="H28" s="26" t="s">
        <v>265</v>
      </c>
      <c r="I28" s="19">
        <v>3.4200000000000001E-2</v>
      </c>
      <c r="J28" s="17">
        <v>3.0000000000000001E-3</v>
      </c>
      <c r="K28" s="18">
        <v>0.06</v>
      </c>
      <c r="L28" s="4" t="s">
        <v>272</v>
      </c>
      <c r="M28" s="4"/>
      <c r="N28" s="4"/>
      <c r="O28" s="45" t="s">
        <v>298</v>
      </c>
      <c r="P28" s="68">
        <v>4.2700000000000002E-2</v>
      </c>
      <c r="Q28" s="4"/>
    </row>
    <row r="29" spans="7:17" ht="15" thickBot="1" x14ac:dyDescent="0.4">
      <c r="G29" s="4"/>
      <c r="H29" s="27" t="s">
        <v>267</v>
      </c>
      <c r="I29" s="20">
        <v>0.3034</v>
      </c>
      <c r="J29" s="21" t="s">
        <v>266</v>
      </c>
      <c r="K29" s="22" t="s">
        <v>266</v>
      </c>
      <c r="L29" s="4"/>
      <c r="M29" s="4"/>
      <c r="N29" s="4"/>
      <c r="O29" s="62" t="s">
        <v>306</v>
      </c>
      <c r="P29" s="48">
        <v>0</v>
      </c>
      <c r="Q29" s="4"/>
    </row>
    <row r="30" spans="7:17" x14ac:dyDescent="0.35">
      <c r="G30" s="4"/>
      <c r="H30" s="4"/>
      <c r="I30" s="4"/>
      <c r="J30" s="4"/>
      <c r="K30" s="4"/>
      <c r="L30" s="4"/>
      <c r="N30" s="4"/>
      <c r="O30" s="4"/>
      <c r="P30" s="4"/>
      <c r="Q30" s="4"/>
    </row>
    <row r="36" spans="8:8" x14ac:dyDescent="0.35">
      <c r="H36" t="s">
        <v>259</v>
      </c>
    </row>
    <row r="37" spans="8:8" x14ac:dyDescent="0.35">
      <c r="H37" t="s">
        <v>260</v>
      </c>
    </row>
    <row r="38" spans="8:8" x14ac:dyDescent="0.35">
      <c r="H38" t="s">
        <v>269</v>
      </c>
    </row>
    <row r="39" spans="8:8" x14ac:dyDescent="0.35">
      <c r="H39" t="s">
        <v>270</v>
      </c>
    </row>
    <row r="40" spans="8:8" x14ac:dyDescent="0.35">
      <c r="H40" t="s">
        <v>271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10"/>
  <sheetViews>
    <sheetView topLeftCell="A3" workbookViewId="0">
      <selection activeCell="O11" sqref="O11"/>
    </sheetView>
  </sheetViews>
  <sheetFormatPr defaultRowHeight="14.5" x14ac:dyDescent="0.35"/>
  <cols>
    <col min="1" max="1" width="21.90625" bestFit="1" customWidth="1"/>
  </cols>
  <sheetData>
    <row r="1" spans="1:15" ht="61.5" customHeight="1" x14ac:dyDescent="0.35">
      <c r="A1" s="34" t="s">
        <v>287</v>
      </c>
      <c r="B1" s="74">
        <v>1</v>
      </c>
      <c r="C1" s="77"/>
      <c r="D1" s="74">
        <v>2</v>
      </c>
      <c r="E1" s="77"/>
      <c r="F1" s="74">
        <v>3</v>
      </c>
      <c r="G1" s="77"/>
      <c r="H1" s="74">
        <v>4</v>
      </c>
      <c r="I1" s="77"/>
      <c r="J1" s="74">
        <v>5</v>
      </c>
      <c r="K1" s="77"/>
      <c r="L1" s="74">
        <v>6</v>
      </c>
      <c r="M1" s="77"/>
      <c r="N1" s="74" t="s">
        <v>288</v>
      </c>
    </row>
    <row r="2" spans="1:15" ht="74.25" customHeight="1" thickBot="1" x14ac:dyDescent="0.4">
      <c r="A2" s="36" t="s">
        <v>289</v>
      </c>
      <c r="B2" s="37">
        <v>0</v>
      </c>
      <c r="C2" s="36">
        <v>1</v>
      </c>
      <c r="D2" s="37">
        <v>0</v>
      </c>
      <c r="E2" s="36">
        <v>1</v>
      </c>
      <c r="F2" s="37">
        <v>0</v>
      </c>
      <c r="G2" s="36">
        <v>1</v>
      </c>
      <c r="H2" s="37">
        <v>0</v>
      </c>
      <c r="I2" s="36">
        <v>1</v>
      </c>
      <c r="J2" s="37">
        <v>0</v>
      </c>
      <c r="K2" s="36">
        <v>1</v>
      </c>
      <c r="L2" s="37">
        <v>0</v>
      </c>
      <c r="M2" s="36">
        <v>1</v>
      </c>
      <c r="N2" s="75"/>
    </row>
    <row r="3" spans="1:15" ht="49.5" customHeight="1" thickTop="1" x14ac:dyDescent="0.35">
      <c r="A3" s="38" t="s">
        <v>290</v>
      </c>
      <c r="B3" s="39">
        <v>1</v>
      </c>
      <c r="C3" s="38">
        <v>2</v>
      </c>
      <c r="D3" s="39">
        <v>4</v>
      </c>
      <c r="E3" s="38">
        <v>4</v>
      </c>
      <c r="F3" s="39">
        <v>4</v>
      </c>
      <c r="G3" s="38">
        <v>6</v>
      </c>
      <c r="H3" s="39">
        <v>5</v>
      </c>
      <c r="I3" s="38">
        <v>7</v>
      </c>
      <c r="J3" s="39">
        <v>3</v>
      </c>
      <c r="K3" s="38">
        <v>7</v>
      </c>
      <c r="L3" s="39">
        <v>4</v>
      </c>
      <c r="M3" s="38">
        <v>11</v>
      </c>
      <c r="N3" s="40"/>
      <c r="O3">
        <f>SUM(B3:M3)</f>
        <v>58</v>
      </c>
    </row>
    <row r="4" spans="1:15" ht="42.75" customHeight="1" x14ac:dyDescent="0.35">
      <c r="A4" s="34" t="s">
        <v>291</v>
      </c>
      <c r="B4" s="76">
        <f>B6-B3</f>
        <v>42</v>
      </c>
      <c r="C4" s="76">
        <f t="shared" ref="C4:M4" si="0">C6-C3</f>
        <v>37</v>
      </c>
      <c r="D4" s="76">
        <f t="shared" si="0"/>
        <v>40</v>
      </c>
      <c r="E4" s="76">
        <f t="shared" si="0"/>
        <v>40</v>
      </c>
      <c r="F4" s="76">
        <f t="shared" si="0"/>
        <v>106</v>
      </c>
      <c r="G4" s="76">
        <f t="shared" si="0"/>
        <v>101</v>
      </c>
      <c r="H4" s="76">
        <f t="shared" si="0"/>
        <v>95</v>
      </c>
      <c r="I4" s="76">
        <f t="shared" si="0"/>
        <v>96</v>
      </c>
      <c r="J4" s="76">
        <f t="shared" si="0"/>
        <v>103</v>
      </c>
      <c r="K4" s="76">
        <f t="shared" si="0"/>
        <v>103</v>
      </c>
      <c r="L4" s="76">
        <f t="shared" si="0"/>
        <v>142</v>
      </c>
      <c r="M4" s="76">
        <f t="shared" si="0"/>
        <v>143</v>
      </c>
      <c r="N4" s="76"/>
      <c r="O4">
        <f>SUM(B4:M5)</f>
        <v>1048</v>
      </c>
    </row>
    <row r="5" spans="1:15" ht="39" customHeight="1" x14ac:dyDescent="0.35">
      <c r="A5" s="41" t="s">
        <v>292</v>
      </c>
      <c r="B5" s="76"/>
      <c r="C5" s="76"/>
      <c r="D5" s="76"/>
      <c r="E5" s="76"/>
      <c r="F5" s="76"/>
      <c r="G5" s="76"/>
      <c r="H5" s="76"/>
      <c r="I5" s="76"/>
      <c r="J5" s="76"/>
      <c r="K5" s="76"/>
      <c r="L5" s="76"/>
      <c r="M5" s="76"/>
      <c r="N5" s="76"/>
    </row>
    <row r="6" spans="1:15" ht="57" customHeight="1" x14ac:dyDescent="0.35">
      <c r="A6" s="34" t="s">
        <v>293</v>
      </c>
      <c r="B6" s="35">
        <v>43</v>
      </c>
      <c r="C6" s="34">
        <v>39</v>
      </c>
      <c r="D6" s="35">
        <v>44</v>
      </c>
      <c r="E6" s="34">
        <v>44</v>
      </c>
      <c r="F6" s="35">
        <v>110</v>
      </c>
      <c r="G6" s="34">
        <v>107</v>
      </c>
      <c r="H6" s="35">
        <v>100</v>
      </c>
      <c r="I6" s="34">
        <v>103</v>
      </c>
      <c r="J6" s="35">
        <v>106</v>
      </c>
      <c r="K6" s="34">
        <v>110</v>
      </c>
      <c r="L6" s="35">
        <v>146</v>
      </c>
      <c r="M6" s="34">
        <v>154</v>
      </c>
      <c r="N6" s="42"/>
      <c r="O6">
        <f>SUM(B6:M6)</f>
        <v>1106</v>
      </c>
    </row>
    <row r="7" spans="1:15" ht="21.75" customHeight="1" x14ac:dyDescent="0.35">
      <c r="A7" s="34" t="s">
        <v>294</v>
      </c>
      <c r="B7" s="76">
        <f>B2*B3</f>
        <v>0</v>
      </c>
      <c r="C7" s="76">
        <f t="shared" ref="C7:M7" si="1">C2*C3</f>
        <v>2</v>
      </c>
      <c r="D7" s="76">
        <f t="shared" si="1"/>
        <v>0</v>
      </c>
      <c r="E7" s="76">
        <f t="shared" si="1"/>
        <v>4</v>
      </c>
      <c r="F7" s="76">
        <f t="shared" si="1"/>
        <v>0</v>
      </c>
      <c r="G7" s="76">
        <f t="shared" si="1"/>
        <v>6</v>
      </c>
      <c r="H7" s="76">
        <f t="shared" si="1"/>
        <v>0</v>
      </c>
      <c r="I7" s="76">
        <f t="shared" si="1"/>
        <v>7</v>
      </c>
      <c r="J7" s="76">
        <f t="shared" si="1"/>
        <v>0</v>
      </c>
      <c r="K7" s="76">
        <f t="shared" si="1"/>
        <v>7</v>
      </c>
      <c r="L7" s="76">
        <f t="shared" si="1"/>
        <v>0</v>
      </c>
      <c r="M7" s="76">
        <f t="shared" si="1"/>
        <v>11</v>
      </c>
      <c r="N7" s="76"/>
      <c r="O7">
        <f>SUM(B7:M8)</f>
        <v>37</v>
      </c>
    </row>
    <row r="8" spans="1:15" ht="29.25" customHeight="1" x14ac:dyDescent="0.35">
      <c r="A8" s="41" t="s">
        <v>295</v>
      </c>
      <c r="B8" s="76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</row>
    <row r="10" spans="1:15" x14ac:dyDescent="0.35">
      <c r="B10">
        <f>B3*B4</f>
        <v>42</v>
      </c>
      <c r="C10">
        <f t="shared" ref="C10:M10" si="2">C3*C4</f>
        <v>74</v>
      </c>
      <c r="D10">
        <f t="shared" si="2"/>
        <v>160</v>
      </c>
      <c r="E10">
        <f t="shared" si="2"/>
        <v>160</v>
      </c>
      <c r="F10">
        <f t="shared" si="2"/>
        <v>424</v>
      </c>
      <c r="G10">
        <f t="shared" si="2"/>
        <v>606</v>
      </c>
      <c r="H10">
        <f t="shared" si="2"/>
        <v>475</v>
      </c>
      <c r="I10">
        <f t="shared" si="2"/>
        <v>672</v>
      </c>
      <c r="J10">
        <f t="shared" si="2"/>
        <v>309</v>
      </c>
      <c r="K10">
        <f t="shared" si="2"/>
        <v>721</v>
      </c>
      <c r="L10">
        <f t="shared" si="2"/>
        <v>568</v>
      </c>
      <c r="M10">
        <f t="shared" si="2"/>
        <v>1573</v>
      </c>
      <c r="O10">
        <f>SUM(B10:M10)</f>
        <v>5784</v>
      </c>
    </row>
  </sheetData>
  <mergeCells count="33">
    <mergeCell ref="K4:K5"/>
    <mergeCell ref="L4:L5"/>
    <mergeCell ref="M4:M5"/>
    <mergeCell ref="N4:N5"/>
    <mergeCell ref="B7:B8"/>
    <mergeCell ref="C7:C8"/>
    <mergeCell ref="D7:D8"/>
    <mergeCell ref="E7:E8"/>
    <mergeCell ref="F7:F8"/>
    <mergeCell ref="G7:G8"/>
    <mergeCell ref="N7:N8"/>
    <mergeCell ref="H7:H8"/>
    <mergeCell ref="I7:I8"/>
    <mergeCell ref="J7:J8"/>
    <mergeCell ref="K7:K8"/>
    <mergeCell ref="L7:L8"/>
    <mergeCell ref="M7:M8"/>
    <mergeCell ref="N1:N2"/>
    <mergeCell ref="B4:B5"/>
    <mergeCell ref="C4:C5"/>
    <mergeCell ref="D4:D5"/>
    <mergeCell ref="E4:E5"/>
    <mergeCell ref="F4:F5"/>
    <mergeCell ref="G4:G5"/>
    <mergeCell ref="H4:H5"/>
    <mergeCell ref="I4:I5"/>
    <mergeCell ref="J4:J5"/>
    <mergeCell ref="B1:C1"/>
    <mergeCell ref="D1:E1"/>
    <mergeCell ref="F1:G1"/>
    <mergeCell ref="H1:I1"/>
    <mergeCell ref="J1:K1"/>
    <mergeCell ref="L1:M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32"/>
  <sheetViews>
    <sheetView workbookViewId="0">
      <selection activeCell="C16" sqref="C16"/>
    </sheetView>
  </sheetViews>
  <sheetFormatPr defaultRowHeight="14.5" x14ac:dyDescent="0.35"/>
  <cols>
    <col min="1" max="1" width="17.54296875" bestFit="1" customWidth="1"/>
    <col min="2" max="2" width="14.08984375" bestFit="1" customWidth="1"/>
    <col min="3" max="3" width="16.453125" bestFit="1" customWidth="1"/>
    <col min="4" max="4" width="13.36328125" bestFit="1" customWidth="1"/>
    <col min="5" max="5" width="15.54296875" bestFit="1" customWidth="1"/>
    <col min="9" max="9" width="11.453125" customWidth="1"/>
    <col min="15" max="15" width="34.36328125" bestFit="1" customWidth="1"/>
  </cols>
  <sheetData>
    <row r="1" spans="1:7" x14ac:dyDescent="0.35">
      <c r="A1" t="s">
        <v>163</v>
      </c>
      <c r="B1" t="s">
        <v>174</v>
      </c>
      <c r="C1" t="s">
        <v>175</v>
      </c>
      <c r="D1" t="s">
        <v>176</v>
      </c>
      <c r="E1" t="s">
        <v>177</v>
      </c>
    </row>
    <row r="2" spans="1:7" x14ac:dyDescent="0.35">
      <c r="A2" s="71" t="s">
        <v>164</v>
      </c>
      <c r="B2">
        <v>20</v>
      </c>
      <c r="C2">
        <v>4</v>
      </c>
      <c r="D2">
        <v>7</v>
      </c>
      <c r="E2">
        <v>0</v>
      </c>
    </row>
    <row r="3" spans="1:7" x14ac:dyDescent="0.35">
      <c r="A3" s="71" t="s">
        <v>165</v>
      </c>
      <c r="B3">
        <v>17</v>
      </c>
      <c r="C3">
        <v>4</v>
      </c>
      <c r="D3">
        <v>7</v>
      </c>
      <c r="E3">
        <v>0</v>
      </c>
      <c r="G3" t="s">
        <v>178</v>
      </c>
    </row>
    <row r="4" spans="1:7" x14ac:dyDescent="0.35">
      <c r="A4" s="71" t="s">
        <v>166</v>
      </c>
      <c r="B4">
        <v>15</v>
      </c>
      <c r="C4">
        <v>2</v>
      </c>
      <c r="D4">
        <v>8</v>
      </c>
      <c r="E4">
        <v>0</v>
      </c>
      <c r="G4" t="s">
        <v>179</v>
      </c>
    </row>
    <row r="5" spans="1:7" x14ac:dyDescent="0.35">
      <c r="A5" s="71" t="s">
        <v>167</v>
      </c>
      <c r="B5">
        <v>18</v>
      </c>
      <c r="C5">
        <v>1</v>
      </c>
      <c r="D5">
        <v>8</v>
      </c>
      <c r="E5">
        <v>0</v>
      </c>
    </row>
    <row r="6" spans="1:7" x14ac:dyDescent="0.35">
      <c r="A6" s="71" t="s">
        <v>168</v>
      </c>
      <c r="B6">
        <v>18</v>
      </c>
      <c r="C6">
        <v>1</v>
      </c>
      <c r="D6">
        <v>8</v>
      </c>
      <c r="E6">
        <v>0</v>
      </c>
    </row>
    <row r="7" spans="1:7" x14ac:dyDescent="0.35">
      <c r="A7" s="71" t="s">
        <v>169</v>
      </c>
      <c r="B7">
        <v>30</v>
      </c>
      <c r="C7">
        <v>1</v>
      </c>
      <c r="D7">
        <v>10</v>
      </c>
      <c r="E7">
        <v>0</v>
      </c>
    </row>
    <row r="8" spans="1:7" x14ac:dyDescent="0.35">
      <c r="A8" s="71" t="s">
        <v>170</v>
      </c>
      <c r="B8">
        <v>31</v>
      </c>
      <c r="C8">
        <v>2</v>
      </c>
      <c r="D8">
        <v>10</v>
      </c>
      <c r="E8">
        <v>0</v>
      </c>
    </row>
    <row r="9" spans="1:7" x14ac:dyDescent="0.35">
      <c r="A9" s="71" t="s">
        <v>171</v>
      </c>
      <c r="B9">
        <v>31</v>
      </c>
      <c r="C9">
        <v>1</v>
      </c>
      <c r="D9">
        <v>10</v>
      </c>
      <c r="E9">
        <v>0</v>
      </c>
    </row>
    <row r="10" spans="1:7" x14ac:dyDescent="0.35">
      <c r="A10" s="71" t="s">
        <v>172</v>
      </c>
      <c r="B10">
        <v>31</v>
      </c>
      <c r="C10">
        <v>1</v>
      </c>
      <c r="D10">
        <v>10</v>
      </c>
      <c r="E10">
        <v>0</v>
      </c>
    </row>
    <row r="11" spans="1:7" x14ac:dyDescent="0.35">
      <c r="A11" s="71" t="s">
        <v>173</v>
      </c>
      <c r="B11">
        <v>34</v>
      </c>
      <c r="C11">
        <v>1</v>
      </c>
      <c r="D11">
        <v>13</v>
      </c>
      <c r="E11">
        <v>0</v>
      </c>
    </row>
    <row r="12" spans="1:7" x14ac:dyDescent="0.35">
      <c r="A12" s="14"/>
    </row>
    <row r="13" spans="1:7" x14ac:dyDescent="0.35">
      <c r="A13" t="s">
        <v>83</v>
      </c>
    </row>
    <row r="14" spans="1:7" x14ac:dyDescent="0.35">
      <c r="B14" t="s">
        <v>180</v>
      </c>
      <c r="C14" t="s">
        <v>181</v>
      </c>
    </row>
    <row r="15" spans="1:7" x14ac:dyDescent="0.35">
      <c r="B15" s="11">
        <v>8.3930000000000005E-2</v>
      </c>
      <c r="C15" s="11">
        <v>0</v>
      </c>
    </row>
    <row r="17" spans="8:18" x14ac:dyDescent="0.35">
      <c r="H17" s="4"/>
      <c r="I17" s="4"/>
      <c r="J17" s="4"/>
      <c r="K17" s="4"/>
      <c r="L17" s="4"/>
      <c r="M17" s="4"/>
      <c r="N17" s="4"/>
    </row>
    <row r="18" spans="8:18" x14ac:dyDescent="0.35">
      <c r="H18" s="4"/>
      <c r="I18" s="4"/>
      <c r="J18" s="4"/>
      <c r="K18" s="4"/>
      <c r="L18" s="4"/>
      <c r="M18" s="4"/>
      <c r="N18" s="4"/>
    </row>
    <row r="19" spans="8:18" x14ac:dyDescent="0.35">
      <c r="H19" s="4"/>
      <c r="I19" s="4" t="s">
        <v>274</v>
      </c>
      <c r="J19" s="4"/>
      <c r="K19" s="4"/>
      <c r="L19" s="4"/>
      <c r="M19" s="4"/>
      <c r="N19" s="4"/>
    </row>
    <row r="20" spans="8:18" ht="15" thickBot="1" x14ac:dyDescent="0.4">
      <c r="H20" s="4"/>
      <c r="I20" s="4"/>
      <c r="J20" s="4"/>
      <c r="K20" s="4"/>
      <c r="L20" s="4"/>
      <c r="M20" s="4"/>
      <c r="N20" s="4"/>
      <c r="O20" s="4" t="s">
        <v>274</v>
      </c>
      <c r="P20" s="4"/>
    </row>
    <row r="21" spans="8:18" ht="15" thickBot="1" x14ac:dyDescent="0.4">
      <c r="H21" s="4"/>
      <c r="I21" s="25"/>
      <c r="J21" s="23" t="s">
        <v>255</v>
      </c>
      <c r="K21" s="23" t="s">
        <v>263</v>
      </c>
      <c r="L21" s="24" t="s">
        <v>264</v>
      </c>
      <c r="M21" s="4"/>
      <c r="N21" s="4"/>
      <c r="O21" s="4"/>
      <c r="P21" s="4"/>
      <c r="Q21" s="4"/>
    </row>
    <row r="22" spans="8:18" x14ac:dyDescent="0.35">
      <c r="H22" s="4"/>
      <c r="I22" s="26" t="s">
        <v>258</v>
      </c>
      <c r="J22" s="16">
        <v>0.28010000000000002</v>
      </c>
      <c r="K22" s="17">
        <v>0.21</v>
      </c>
      <c r="L22" s="18">
        <v>1.58</v>
      </c>
      <c r="M22" s="4"/>
      <c r="N22" s="4"/>
      <c r="O22" s="44" t="s">
        <v>296</v>
      </c>
      <c r="P22" s="49">
        <v>10</v>
      </c>
      <c r="Q22" s="4"/>
    </row>
    <row r="23" spans="8:18" x14ac:dyDescent="0.35">
      <c r="H23" s="4"/>
      <c r="I23" s="26" t="s">
        <v>257</v>
      </c>
      <c r="J23" s="16">
        <v>0.20319999999999999</v>
      </c>
      <c r="K23" s="17">
        <v>0.19</v>
      </c>
      <c r="L23" s="29">
        <v>1.42</v>
      </c>
      <c r="M23" s="4"/>
      <c r="N23" s="4"/>
      <c r="O23" s="61" t="s">
        <v>300</v>
      </c>
      <c r="P23" s="50">
        <v>10</v>
      </c>
      <c r="Q23" s="4"/>
    </row>
    <row r="24" spans="8:18" x14ac:dyDescent="0.35">
      <c r="H24" s="4"/>
      <c r="I24" s="26" t="s">
        <v>261</v>
      </c>
      <c r="J24" s="16">
        <v>7.6E-3</v>
      </c>
      <c r="K24" s="28">
        <v>0.08</v>
      </c>
      <c r="L24" s="18">
        <v>0.67</v>
      </c>
      <c r="M24" s="4"/>
      <c r="N24" s="4"/>
      <c r="O24" s="45" t="s">
        <v>299</v>
      </c>
      <c r="P24" s="51">
        <v>0</v>
      </c>
      <c r="Q24" s="4"/>
    </row>
    <row r="25" spans="8:18" x14ac:dyDescent="0.35">
      <c r="H25" s="4"/>
      <c r="I25" s="26" t="s">
        <v>110</v>
      </c>
      <c r="J25" s="16">
        <v>0.28010000000000002</v>
      </c>
      <c r="K25" s="17">
        <v>0.21</v>
      </c>
      <c r="L25" s="18">
        <v>1.58</v>
      </c>
      <c r="M25" s="4"/>
      <c r="N25" s="4"/>
      <c r="O25" s="47" t="s">
        <v>307</v>
      </c>
      <c r="P25" s="64">
        <v>1</v>
      </c>
      <c r="Q25" s="4"/>
    </row>
    <row r="26" spans="8:18" x14ac:dyDescent="0.35">
      <c r="H26" s="4"/>
      <c r="I26" s="26" t="s">
        <v>268</v>
      </c>
      <c r="J26" s="17" t="s">
        <v>266</v>
      </c>
      <c r="K26" s="17" t="s">
        <v>275</v>
      </c>
      <c r="L26" s="18" t="s">
        <v>275</v>
      </c>
      <c r="M26" s="4"/>
      <c r="N26" s="4"/>
      <c r="O26" s="63" t="s">
        <v>301</v>
      </c>
      <c r="P26" s="46">
        <f>SUM(P27:P28)</f>
        <v>336</v>
      </c>
      <c r="Q26" s="4"/>
    </row>
    <row r="27" spans="8:18" x14ac:dyDescent="0.35">
      <c r="H27" s="4"/>
      <c r="I27" s="26" t="s">
        <v>262</v>
      </c>
      <c r="J27" s="17" t="s">
        <v>266</v>
      </c>
      <c r="K27" s="17">
        <v>-0.11</v>
      </c>
      <c r="L27" s="18">
        <v>0.02</v>
      </c>
      <c r="M27" s="4" t="s">
        <v>272</v>
      </c>
      <c r="N27" s="4"/>
      <c r="O27" s="47" t="s">
        <v>303</v>
      </c>
      <c r="P27" s="50">
        <v>91</v>
      </c>
      <c r="Q27" s="4"/>
    </row>
    <row r="28" spans="8:18" x14ac:dyDescent="0.35">
      <c r="H28" s="4"/>
      <c r="I28" s="26" t="s">
        <v>265</v>
      </c>
      <c r="J28" s="19">
        <v>4.8399999999999999E-2</v>
      </c>
      <c r="K28" s="17">
        <v>-0.11</v>
      </c>
      <c r="L28" s="29">
        <v>0</v>
      </c>
      <c r="M28" s="4" t="s">
        <v>272</v>
      </c>
      <c r="N28" s="4"/>
      <c r="O28" s="45" t="s">
        <v>302</v>
      </c>
      <c r="P28" s="51">
        <v>245</v>
      </c>
      <c r="Q28" s="4"/>
    </row>
    <row r="29" spans="8:18" ht="15" thickBot="1" x14ac:dyDescent="0.4">
      <c r="H29" s="4"/>
      <c r="I29" s="27" t="s">
        <v>267</v>
      </c>
      <c r="J29" s="20">
        <v>1</v>
      </c>
      <c r="K29" s="21" t="s">
        <v>266</v>
      </c>
      <c r="L29" s="22" t="s">
        <v>266</v>
      </c>
      <c r="M29" s="4"/>
      <c r="N29" s="4"/>
      <c r="O29" s="47" t="s">
        <v>297</v>
      </c>
      <c r="P29" s="66">
        <v>0</v>
      </c>
      <c r="Q29" s="4"/>
      <c r="R29" t="s">
        <v>308</v>
      </c>
    </row>
    <row r="30" spans="8:18" x14ac:dyDescent="0.35">
      <c r="H30" s="4"/>
      <c r="I30" s="4"/>
      <c r="J30" s="4"/>
      <c r="K30" s="4"/>
      <c r="L30" s="4"/>
      <c r="M30" s="4"/>
      <c r="O30" s="45" t="s">
        <v>298</v>
      </c>
      <c r="P30" s="68">
        <v>8.3930000000000005E-2</v>
      </c>
      <c r="Q30" s="4"/>
      <c r="R30" t="s">
        <v>309</v>
      </c>
    </row>
    <row r="31" spans="8:18" ht="15" thickBot="1" x14ac:dyDescent="0.4">
      <c r="O31" s="62" t="s">
        <v>306</v>
      </c>
      <c r="P31" s="48">
        <v>0</v>
      </c>
      <c r="Q31" s="4"/>
    </row>
    <row r="32" spans="8:18" x14ac:dyDescent="0.35">
      <c r="O32" s="4"/>
      <c r="P32" s="4"/>
      <c r="Q32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Q30"/>
  <sheetViews>
    <sheetView workbookViewId="0">
      <selection activeCell="C12" sqref="C12"/>
    </sheetView>
  </sheetViews>
  <sheetFormatPr defaultRowHeight="14.5" x14ac:dyDescent="0.35"/>
  <cols>
    <col min="1" max="1" width="14.54296875" bestFit="1" customWidth="1"/>
    <col min="2" max="2" width="14.08984375" bestFit="1" customWidth="1"/>
    <col min="3" max="3" width="13.54296875" bestFit="1" customWidth="1"/>
    <col min="4" max="4" width="13.6328125" bestFit="1" customWidth="1"/>
    <col min="5" max="5" width="13.08984375" bestFit="1" customWidth="1"/>
    <col min="9" max="9" width="10.90625" customWidth="1"/>
    <col min="15" max="15" width="34.36328125" bestFit="1" customWidth="1"/>
  </cols>
  <sheetData>
    <row r="1" spans="1:14" x14ac:dyDescent="0.35">
      <c r="A1" t="s">
        <v>24</v>
      </c>
      <c r="B1" t="s">
        <v>190</v>
      </c>
      <c r="C1" t="s">
        <v>189</v>
      </c>
      <c r="D1" t="s">
        <v>191</v>
      </c>
      <c r="E1" t="s">
        <v>157</v>
      </c>
    </row>
    <row r="2" spans="1:14" x14ac:dyDescent="0.35">
      <c r="A2" s="52" t="s">
        <v>183</v>
      </c>
      <c r="B2">
        <v>2</v>
      </c>
      <c r="C2">
        <v>68</v>
      </c>
      <c r="D2">
        <v>0</v>
      </c>
      <c r="E2">
        <v>82</v>
      </c>
    </row>
    <row r="3" spans="1:14" x14ac:dyDescent="0.35">
      <c r="A3" s="52" t="s">
        <v>184</v>
      </c>
      <c r="B3">
        <v>2</v>
      </c>
      <c r="C3">
        <v>70</v>
      </c>
      <c r="D3">
        <v>0</v>
      </c>
      <c r="E3">
        <v>69</v>
      </c>
      <c r="G3" t="s">
        <v>197</v>
      </c>
    </row>
    <row r="4" spans="1:14" x14ac:dyDescent="0.35">
      <c r="A4" s="52" t="s">
        <v>185</v>
      </c>
      <c r="B4">
        <v>2</v>
      </c>
      <c r="C4">
        <v>29</v>
      </c>
      <c r="D4">
        <v>0</v>
      </c>
      <c r="E4">
        <v>23</v>
      </c>
      <c r="G4" t="s">
        <v>198</v>
      </c>
    </row>
    <row r="5" spans="1:14" x14ac:dyDescent="0.35">
      <c r="A5" s="52" t="s">
        <v>186</v>
      </c>
      <c r="B5">
        <v>2</v>
      </c>
      <c r="C5">
        <v>25</v>
      </c>
      <c r="D5">
        <v>0</v>
      </c>
      <c r="E5">
        <v>25</v>
      </c>
    </row>
    <row r="6" spans="1:14" x14ac:dyDescent="0.35">
      <c r="A6" s="54" t="s">
        <v>187</v>
      </c>
      <c r="B6">
        <v>0</v>
      </c>
      <c r="C6">
        <v>30</v>
      </c>
      <c r="D6">
        <v>0</v>
      </c>
      <c r="E6">
        <v>38</v>
      </c>
    </row>
    <row r="7" spans="1:14" x14ac:dyDescent="0.35">
      <c r="A7" s="54" t="s">
        <v>188</v>
      </c>
      <c r="B7">
        <v>0</v>
      </c>
      <c r="C7">
        <v>23</v>
      </c>
      <c r="D7">
        <v>0</v>
      </c>
      <c r="E7">
        <v>55</v>
      </c>
    </row>
    <row r="9" spans="1:14" x14ac:dyDescent="0.35">
      <c r="A9" t="s">
        <v>83</v>
      </c>
    </row>
    <row r="10" spans="1:14" x14ac:dyDescent="0.35">
      <c r="B10" t="s">
        <v>192</v>
      </c>
      <c r="C10" t="s">
        <v>193</v>
      </c>
    </row>
    <row r="11" spans="1:14" x14ac:dyDescent="0.35">
      <c r="B11" s="11">
        <v>3.449E-2</v>
      </c>
      <c r="C11" s="11">
        <v>0</v>
      </c>
    </row>
    <row r="12" spans="1:14" x14ac:dyDescent="0.35">
      <c r="A12" t="s">
        <v>194</v>
      </c>
    </row>
    <row r="13" spans="1:14" x14ac:dyDescent="0.35">
      <c r="B13" t="s">
        <v>195</v>
      </c>
      <c r="C13" t="s">
        <v>196</v>
      </c>
    </row>
    <row r="16" spans="1:14" x14ac:dyDescent="0.35">
      <c r="H16" s="4"/>
      <c r="I16" s="4"/>
      <c r="J16" s="4"/>
      <c r="K16" s="4"/>
      <c r="L16" s="4"/>
      <c r="M16" s="4"/>
      <c r="N16" s="4"/>
    </row>
    <row r="17" spans="8:17" x14ac:dyDescent="0.35">
      <c r="H17" s="4"/>
      <c r="I17" s="4"/>
      <c r="J17" s="4"/>
      <c r="K17" s="4"/>
      <c r="L17" s="4"/>
      <c r="M17" s="4"/>
      <c r="N17" s="4"/>
    </row>
    <row r="18" spans="8:17" x14ac:dyDescent="0.35">
      <c r="H18" s="4"/>
      <c r="I18" s="4" t="s">
        <v>276</v>
      </c>
      <c r="J18" s="4"/>
      <c r="K18" s="4"/>
      <c r="L18" s="4"/>
      <c r="M18" s="4"/>
      <c r="N18" s="4"/>
      <c r="O18" s="4" t="s">
        <v>276</v>
      </c>
      <c r="P18" s="4"/>
    </row>
    <row r="19" spans="8:17" ht="15" thickBot="1" x14ac:dyDescent="0.4">
      <c r="H19" s="4"/>
      <c r="I19" s="4"/>
      <c r="J19" s="4"/>
      <c r="K19" s="4"/>
      <c r="L19" s="4"/>
      <c r="M19" s="4"/>
      <c r="N19" s="4"/>
      <c r="O19" s="4"/>
      <c r="P19" s="4"/>
      <c r="Q19" s="4"/>
    </row>
    <row r="20" spans="8:17" x14ac:dyDescent="0.35">
      <c r="H20" s="4"/>
      <c r="I20" s="25"/>
      <c r="J20" s="23" t="s">
        <v>255</v>
      </c>
      <c r="K20" s="23" t="s">
        <v>263</v>
      </c>
      <c r="L20" s="24" t="s">
        <v>264</v>
      </c>
      <c r="M20" s="4"/>
      <c r="N20" s="4"/>
      <c r="O20" s="44" t="s">
        <v>296</v>
      </c>
      <c r="P20" s="49">
        <v>6</v>
      </c>
      <c r="Q20" s="4"/>
    </row>
    <row r="21" spans="8:17" x14ac:dyDescent="0.35">
      <c r="H21" s="4"/>
      <c r="I21" s="26" t="s">
        <v>258</v>
      </c>
      <c r="J21" s="16">
        <v>3.5299999999999998E-2</v>
      </c>
      <c r="K21" s="17">
        <v>1.1200000000000001</v>
      </c>
      <c r="L21" s="18">
        <v>24.14</v>
      </c>
      <c r="M21" s="4"/>
      <c r="N21" s="4"/>
      <c r="O21" s="61" t="s">
        <v>300</v>
      </c>
      <c r="P21" s="50">
        <v>4</v>
      </c>
      <c r="Q21" s="4"/>
    </row>
    <row r="22" spans="8:17" x14ac:dyDescent="0.35">
      <c r="H22" s="4"/>
      <c r="I22" s="26" t="s">
        <v>257</v>
      </c>
      <c r="J22" s="16">
        <v>3.5200000000000002E-2</v>
      </c>
      <c r="K22" s="17">
        <v>1.1200000000000001</v>
      </c>
      <c r="L22" s="29">
        <v>24.15</v>
      </c>
      <c r="M22" s="4"/>
      <c r="N22" s="4"/>
      <c r="O22" s="45" t="s">
        <v>299</v>
      </c>
      <c r="P22" s="51">
        <v>2</v>
      </c>
      <c r="Q22" s="4"/>
    </row>
    <row r="23" spans="8:17" x14ac:dyDescent="0.35">
      <c r="H23" s="4"/>
      <c r="I23" s="26" t="s">
        <v>261</v>
      </c>
      <c r="J23" s="16">
        <v>4.5999999999999999E-3</v>
      </c>
      <c r="K23" s="28">
        <v>1.87</v>
      </c>
      <c r="L23" s="18">
        <v>30.66</v>
      </c>
      <c r="M23" s="4"/>
      <c r="N23" s="4"/>
      <c r="O23" s="47" t="s">
        <v>307</v>
      </c>
      <c r="P23" s="64">
        <v>1</v>
      </c>
      <c r="Q23" s="4"/>
    </row>
    <row r="24" spans="8:17" x14ac:dyDescent="0.35">
      <c r="H24" s="4"/>
      <c r="I24" s="26" t="s">
        <v>110</v>
      </c>
      <c r="J24" s="16">
        <v>3.5200000000000002E-2</v>
      </c>
      <c r="K24" s="17">
        <v>1.1200000000000001</v>
      </c>
      <c r="L24" s="18">
        <v>24.14</v>
      </c>
      <c r="M24" s="4"/>
      <c r="N24" s="4"/>
      <c r="O24" s="63" t="s">
        <v>301</v>
      </c>
      <c r="P24" s="46">
        <f>SUM(P25:P26)</f>
        <v>537</v>
      </c>
      <c r="Q24" s="4"/>
    </row>
    <row r="25" spans="8:17" x14ac:dyDescent="0.35">
      <c r="H25" s="4"/>
      <c r="I25" s="26" t="s">
        <v>268</v>
      </c>
      <c r="J25" s="17" t="s">
        <v>266</v>
      </c>
      <c r="K25" s="17" t="s">
        <v>275</v>
      </c>
      <c r="L25" s="18" t="s">
        <v>275</v>
      </c>
      <c r="M25" s="4"/>
      <c r="N25" s="4"/>
      <c r="O25" s="47" t="s">
        <v>303</v>
      </c>
      <c r="P25" s="50">
        <v>245</v>
      </c>
      <c r="Q25" s="4"/>
    </row>
    <row r="26" spans="8:17" x14ac:dyDescent="0.35">
      <c r="H26" s="4"/>
      <c r="I26" s="26" t="s">
        <v>262</v>
      </c>
      <c r="J26" s="17" t="s">
        <v>266</v>
      </c>
      <c r="K26" s="17">
        <v>-3.0000000000000001E-3</v>
      </c>
      <c r="L26" s="18">
        <v>6.4000000000000001E-2</v>
      </c>
      <c r="M26" s="4" t="s">
        <v>272</v>
      </c>
      <c r="N26" s="4"/>
      <c r="O26" s="45" t="s">
        <v>302</v>
      </c>
      <c r="P26" s="51">
        <v>292</v>
      </c>
      <c r="Q26" s="4"/>
    </row>
    <row r="27" spans="8:17" x14ac:dyDescent="0.35">
      <c r="H27" s="4"/>
      <c r="I27" s="26" t="s">
        <v>265</v>
      </c>
      <c r="J27" s="19">
        <v>2.1899999999999999E-2</v>
      </c>
      <c r="K27" s="17">
        <v>3.0000000000000001E-3</v>
      </c>
      <c r="L27" s="30">
        <v>5.7000000000000002E-2</v>
      </c>
      <c r="M27" s="4" t="s">
        <v>272</v>
      </c>
      <c r="N27" s="4"/>
      <c r="O27" s="47" t="s">
        <v>297</v>
      </c>
      <c r="P27" s="66">
        <v>3.449E-2</v>
      </c>
      <c r="Q27" s="4"/>
    </row>
    <row r="28" spans="8:17" ht="15" thickBot="1" x14ac:dyDescent="0.4">
      <c r="H28" s="4"/>
      <c r="I28" s="27" t="s">
        <v>267</v>
      </c>
      <c r="J28" s="20">
        <v>1</v>
      </c>
      <c r="K28" s="21" t="s">
        <v>266</v>
      </c>
      <c r="L28" s="22" t="s">
        <v>266</v>
      </c>
      <c r="M28" s="4"/>
      <c r="N28" s="4"/>
      <c r="O28" s="45" t="s">
        <v>298</v>
      </c>
      <c r="P28" s="68">
        <v>0</v>
      </c>
      <c r="Q28" s="4"/>
    </row>
    <row r="29" spans="8:17" ht="15" thickBot="1" x14ac:dyDescent="0.4">
      <c r="H29" s="4"/>
      <c r="I29" s="4"/>
      <c r="J29" s="4"/>
      <c r="K29" s="4"/>
      <c r="L29" s="4"/>
      <c r="M29" s="4"/>
      <c r="N29" s="4"/>
      <c r="O29" s="62" t="s">
        <v>306</v>
      </c>
      <c r="P29" s="48">
        <v>0</v>
      </c>
      <c r="Q29" s="4"/>
    </row>
    <row r="30" spans="8:17" x14ac:dyDescent="0.35">
      <c r="N30" s="4"/>
      <c r="O30" s="4"/>
      <c r="P30" s="4"/>
      <c r="Q30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Streptokinase</vt:lpstr>
      <vt:lpstr>MI and Death for Rosiglitazone</vt:lpstr>
      <vt:lpstr>PCI vs MED</vt:lpstr>
      <vt:lpstr>Calcium and Pregnancy</vt:lpstr>
      <vt:lpstr>Ulcer</vt:lpstr>
      <vt:lpstr>Lidocaine</vt:lpstr>
      <vt:lpstr>Lidocaine-TrendTestFormat</vt:lpstr>
      <vt:lpstr>Promotion</vt:lpstr>
      <vt:lpstr>Heparin</vt:lpstr>
      <vt:lpstr>Dopamine</vt:lpstr>
      <vt:lpstr>Anitibiotics for Rheumatic Feve</vt:lpstr>
      <vt:lpstr>Balloon</vt:lpstr>
      <vt:lpstr>Hemmorrhage</vt:lpstr>
      <vt:lpstr>Hormone Replacement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Brinley Zabriskie</dc:creator>
  <cp:lastModifiedBy>Brinley Zabriskie</cp:lastModifiedBy>
  <dcterms:created xsi:type="dcterms:W3CDTF">2016-03-01T23:13:05Z</dcterms:created>
  <dcterms:modified xsi:type="dcterms:W3CDTF">2021-05-25T19:10:46Z</dcterms:modified>
</cp:coreProperties>
</file>