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heckCompatibility="1" defaultThemeVersion="124226"/>
  <mc:AlternateContent xmlns:mc="http://schemas.openxmlformats.org/markup-compatibility/2006">
    <mc:Choice Requires="x15">
      <x15ac:absPath xmlns:x15ac="http://schemas.microsoft.com/office/spreadsheetml/2010/11/ac" url="https://universityofexeteruk-my.sharepoint.com/personal/c_perry_exeter_ac_uk/Documents/Research folder/ReefBudget - Leverhulme International Network/Caribbean spreadsheets and files/Revised June 2019/"/>
    </mc:Choice>
  </mc:AlternateContent>
  <bookViews>
    <workbookView xWindow="480" yWindow="140" windowWidth="20610" windowHeight="11640"/>
  </bookViews>
  <sheets>
    <sheet name="Site Description" sheetId="1" r:id="rId1"/>
    <sheet name="Data Entry" sheetId="7" r:id="rId2"/>
    <sheet name="Density" sheetId="2" r:id="rId3"/>
    <sheet name="Biomass" sheetId="6" r:id="rId4"/>
    <sheet name="Bioerosion Rates" sheetId="4" r:id="rId5"/>
    <sheet name="Equations" sheetId="3" r:id="rId6"/>
    <sheet name="Results" sheetId="5" r:id="rId7"/>
  </sheets>
  <calcPr calcId="162913"/>
</workbook>
</file>

<file path=xl/calcChain.xml><?xml version="1.0" encoding="utf-8"?>
<calcChain xmlns="http://schemas.openxmlformats.org/spreadsheetml/2006/main">
  <c r="V37" i="3" l="1"/>
  <c r="V49" i="3" s="1"/>
  <c r="K61" i="3" s="1"/>
  <c r="V61" i="3" s="1"/>
  <c r="Q37" i="3"/>
  <c r="Q49" i="3" s="1"/>
  <c r="F61" i="3" s="1"/>
  <c r="Q61" i="3" s="1"/>
  <c r="R37" i="3"/>
  <c r="R49" i="3" s="1"/>
  <c r="G61" i="3" s="1"/>
  <c r="R61" i="3" s="1"/>
  <c r="V42" i="3"/>
  <c r="V54" i="3" s="1"/>
  <c r="K66" i="3" s="1"/>
  <c r="V66" i="3" s="1"/>
  <c r="W42" i="3"/>
  <c r="W54" i="3" s="1"/>
  <c r="L66" i="3" s="1"/>
  <c r="W66" i="3" s="1"/>
  <c r="V43" i="3"/>
  <c r="V55" i="3" s="1"/>
  <c r="K67" i="3" s="1"/>
  <c r="V67" i="3" s="1"/>
  <c r="W43" i="3"/>
  <c r="W55" i="3" s="1"/>
  <c r="L67" i="3" s="1"/>
  <c r="W67" i="3" s="1"/>
  <c r="V44" i="3"/>
  <c r="V56" i="3" s="1"/>
  <c r="K68" i="3" s="1"/>
  <c r="V68" i="3" s="1"/>
  <c r="W44" i="3"/>
  <c r="W56" i="3" s="1"/>
  <c r="L68" i="3" s="1"/>
  <c r="W68" i="3" s="1"/>
  <c r="R42" i="3"/>
  <c r="R54" i="3" s="1"/>
  <c r="G66" i="3" s="1"/>
  <c r="R66" i="3" s="1"/>
  <c r="G12" i="3" s="1"/>
  <c r="R43" i="3"/>
  <c r="R55" i="3" s="1"/>
  <c r="G67" i="3" s="1"/>
  <c r="R67" i="3" s="1"/>
  <c r="G13" i="3" s="1"/>
  <c r="R44" i="3"/>
  <c r="R56" i="3" s="1"/>
  <c r="G68" i="3" s="1"/>
  <c r="R68" i="3" s="1"/>
  <c r="G14" i="3" s="1"/>
  <c r="L14" i="3" l="1"/>
  <c r="K14" i="3"/>
  <c r="L13" i="3"/>
  <c r="K13" i="3"/>
  <c r="L12" i="3"/>
  <c r="K12" i="3"/>
  <c r="K7" i="3"/>
  <c r="G7" i="3"/>
  <c r="F7" i="3"/>
  <c r="B16" i="7" l="1"/>
  <c r="G34" i="1" l="1"/>
  <c r="H46" i="5" l="1"/>
  <c r="H48" i="5"/>
  <c r="H50" i="5"/>
  <c r="H26" i="5"/>
  <c r="H28" i="5"/>
  <c r="H70" i="5"/>
  <c r="H68" i="5"/>
  <c r="H47" i="5"/>
  <c r="H25" i="5"/>
  <c r="H29" i="5"/>
  <c r="H27" i="5"/>
  <c r="H69" i="5"/>
  <c r="H49" i="5"/>
  <c r="H71" i="5"/>
  <c r="H67" i="5"/>
  <c r="B90" i="2"/>
  <c r="F90" i="2"/>
  <c r="J90" i="2"/>
  <c r="D91" i="2"/>
  <c r="D91" i="6" s="1"/>
  <c r="H91" i="2"/>
  <c r="H91" i="6" s="1"/>
  <c r="B92" i="2"/>
  <c r="B92" i="6" s="1"/>
  <c r="F92" i="2"/>
  <c r="F92" i="6" s="1"/>
  <c r="J92" i="2"/>
  <c r="J92" i="6" s="1"/>
  <c r="D93" i="2"/>
  <c r="D93" i="6" s="1"/>
  <c r="H93" i="2"/>
  <c r="H93" i="6" s="1"/>
  <c r="B94" i="2"/>
  <c r="B94" i="6" s="1"/>
  <c r="F94" i="2"/>
  <c r="J94" i="2"/>
  <c r="D95" i="2"/>
  <c r="D95" i="6" s="1"/>
  <c r="H95" i="2"/>
  <c r="H95" i="6" s="1"/>
  <c r="B96" i="2"/>
  <c r="B96" i="6" s="1"/>
  <c r="F96" i="2"/>
  <c r="J96" i="2"/>
  <c r="D97" i="2"/>
  <c r="D97" i="6" s="1"/>
  <c r="H97" i="2"/>
  <c r="H97" i="6" s="1"/>
  <c r="E98" i="2"/>
  <c r="E98" i="6" s="1"/>
  <c r="I98" i="2"/>
  <c r="I98" i="6" s="1"/>
  <c r="C99" i="2"/>
  <c r="G99" i="2"/>
  <c r="K99" i="2"/>
  <c r="E100" i="2"/>
  <c r="I100" i="2"/>
  <c r="D90" i="2"/>
  <c r="D90" i="6" s="1"/>
  <c r="B91" i="2"/>
  <c r="B91" i="6" s="1"/>
  <c r="J91" i="2"/>
  <c r="H92" i="2"/>
  <c r="H92" i="6" s="1"/>
  <c r="F93" i="2"/>
  <c r="F93" i="6" s="1"/>
  <c r="D94" i="2"/>
  <c r="D94" i="6" s="1"/>
  <c r="B95" i="2"/>
  <c r="J95" i="2"/>
  <c r="H96" i="2"/>
  <c r="H96" i="6" s="1"/>
  <c r="F97" i="2"/>
  <c r="C98" i="2"/>
  <c r="C98" i="6" s="1"/>
  <c r="G98" i="2"/>
  <c r="G98" i="6" s="1"/>
  <c r="E99" i="2"/>
  <c r="C100" i="2"/>
  <c r="K100" i="2"/>
  <c r="C90" i="2"/>
  <c r="C90" i="6" s="1"/>
  <c r="G90" i="2"/>
  <c r="G90" i="6" s="1"/>
  <c r="K90" i="2"/>
  <c r="E91" i="2"/>
  <c r="I91" i="2"/>
  <c r="I91" i="6" s="1"/>
  <c r="C92" i="2"/>
  <c r="C92" i="6" s="1"/>
  <c r="G92" i="2"/>
  <c r="G92" i="6" s="1"/>
  <c r="K92" i="2"/>
  <c r="E93" i="2"/>
  <c r="E93" i="6" s="1"/>
  <c r="I93" i="2"/>
  <c r="I93" i="6" s="1"/>
  <c r="C94" i="2"/>
  <c r="C94" i="6" s="1"/>
  <c r="G94" i="2"/>
  <c r="G94" i="6" s="1"/>
  <c r="K94" i="2"/>
  <c r="E95" i="2"/>
  <c r="E95" i="6" s="1"/>
  <c r="I95" i="2"/>
  <c r="I95" i="6" s="1"/>
  <c r="C96" i="2"/>
  <c r="C96" i="6" s="1"/>
  <c r="G96" i="2"/>
  <c r="G96" i="6" s="1"/>
  <c r="K96" i="2"/>
  <c r="E97" i="2"/>
  <c r="E97" i="6" s="1"/>
  <c r="I97" i="2"/>
  <c r="I97" i="6" s="1"/>
  <c r="B98" i="2"/>
  <c r="B98" i="6" s="1"/>
  <c r="F98" i="2"/>
  <c r="J98" i="2"/>
  <c r="D99" i="2"/>
  <c r="H99" i="2"/>
  <c r="B100" i="2"/>
  <c r="B100" i="6" s="1"/>
  <c r="F100" i="2"/>
  <c r="J100" i="2"/>
  <c r="H90" i="2"/>
  <c r="H90" i="6" s="1"/>
  <c r="F91" i="2"/>
  <c r="D92" i="2"/>
  <c r="D92" i="6" s="1"/>
  <c r="B93" i="2"/>
  <c r="B93" i="6" s="1"/>
  <c r="L93" i="6" s="1"/>
  <c r="H59" i="5" s="1"/>
  <c r="J93" i="2"/>
  <c r="J93" i="6" s="1"/>
  <c r="H94" i="2"/>
  <c r="H94" i="6" s="1"/>
  <c r="F95" i="2"/>
  <c r="D96" i="2"/>
  <c r="D96" i="6" s="1"/>
  <c r="B97" i="2"/>
  <c r="B97" i="6" s="1"/>
  <c r="J97" i="2"/>
  <c r="K98" i="2"/>
  <c r="I99" i="2"/>
  <c r="G100" i="2"/>
  <c r="I90" i="2"/>
  <c r="E92" i="2"/>
  <c r="E92" i="6" s="1"/>
  <c r="K93" i="2"/>
  <c r="K93" i="6" s="1"/>
  <c r="G95" i="2"/>
  <c r="G95" i="6" s="1"/>
  <c r="C97" i="2"/>
  <c r="C97" i="6" s="1"/>
  <c r="H98" i="2"/>
  <c r="H98" i="6" s="1"/>
  <c r="D100" i="2"/>
  <c r="C93" i="2"/>
  <c r="C93" i="6" s="1"/>
  <c r="E96" i="2"/>
  <c r="E96" i="6" s="1"/>
  <c r="F99" i="2"/>
  <c r="K91" i="2"/>
  <c r="C95" i="2"/>
  <c r="C95" i="6" s="1"/>
  <c r="D98" i="2"/>
  <c r="D98" i="6" s="1"/>
  <c r="C91" i="2"/>
  <c r="C91" i="6" s="1"/>
  <c r="I92" i="2"/>
  <c r="I92" i="6" s="1"/>
  <c r="E94" i="2"/>
  <c r="E94" i="6" s="1"/>
  <c r="K95" i="2"/>
  <c r="G97" i="2"/>
  <c r="G97" i="6" s="1"/>
  <c r="B99" i="2"/>
  <c r="B99" i="6" s="1"/>
  <c r="H100" i="2"/>
  <c r="G91" i="2"/>
  <c r="G91" i="6" s="1"/>
  <c r="I94" i="2"/>
  <c r="I94" i="6" s="1"/>
  <c r="K97" i="2"/>
  <c r="E90" i="2"/>
  <c r="G93" i="2"/>
  <c r="G93" i="6" s="1"/>
  <c r="I96" i="2"/>
  <c r="I96" i="6" s="1"/>
  <c r="J99" i="2"/>
  <c r="L93" i="2"/>
  <c r="H38" i="5" s="1"/>
  <c r="E89" i="2"/>
  <c r="E89" i="6" s="1"/>
  <c r="J89" i="2"/>
  <c r="J89" i="6" s="1"/>
  <c r="G89" i="2"/>
  <c r="G89" i="6" s="1"/>
  <c r="I89" i="2"/>
  <c r="I89" i="6" s="1"/>
  <c r="C89" i="2"/>
  <c r="C89" i="6" s="1"/>
  <c r="K89" i="2"/>
  <c r="K89" i="6" s="1"/>
  <c r="B89" i="2"/>
  <c r="B89" i="6" s="1"/>
  <c r="F89" i="2"/>
  <c r="F89" i="6" s="1"/>
  <c r="H89" i="2"/>
  <c r="H89" i="6" s="1"/>
  <c r="D89" i="2"/>
  <c r="D89" i="6" s="1"/>
  <c r="J97" i="4" l="1"/>
  <c r="J97" i="6"/>
  <c r="K96" i="4"/>
  <c r="K96" i="6"/>
  <c r="C100" i="4"/>
  <c r="C100" i="6"/>
  <c r="J96" i="4"/>
  <c r="J96" i="6"/>
  <c r="F90" i="4"/>
  <c r="F90" i="6"/>
  <c r="E90" i="4"/>
  <c r="E90" i="6"/>
  <c r="G100" i="4"/>
  <c r="G100" i="6"/>
  <c r="H99" i="4"/>
  <c r="H99" i="6"/>
  <c r="K94" i="4"/>
  <c r="K94" i="6"/>
  <c r="L97" i="2"/>
  <c r="J94" i="4"/>
  <c r="J94" i="6"/>
  <c r="B90" i="6"/>
  <c r="L90" i="2"/>
  <c r="L94" i="2"/>
  <c r="J99" i="4"/>
  <c r="J99" i="6"/>
  <c r="K97" i="4"/>
  <c r="K97" i="6"/>
  <c r="K91" i="4"/>
  <c r="K91" i="6"/>
  <c r="D100" i="4"/>
  <c r="D100" i="6"/>
  <c r="I99" i="4"/>
  <c r="I99" i="6"/>
  <c r="J100" i="4"/>
  <c r="J100" i="6"/>
  <c r="D99" i="4"/>
  <c r="D99" i="6"/>
  <c r="K92" i="4"/>
  <c r="K92" i="6"/>
  <c r="E91" i="6"/>
  <c r="E91" i="4"/>
  <c r="J95" i="4"/>
  <c r="J95" i="6"/>
  <c r="I100" i="4"/>
  <c r="I100" i="6"/>
  <c r="C99" i="4"/>
  <c r="C99" i="6"/>
  <c r="L99" i="6" s="1"/>
  <c r="H65" i="5" s="1"/>
  <c r="F94" i="4"/>
  <c r="F94" i="6"/>
  <c r="L98" i="2"/>
  <c r="L99" i="2"/>
  <c r="H44" i="5" s="1"/>
  <c r="K95" i="4"/>
  <c r="K95" i="6"/>
  <c r="I90" i="4"/>
  <c r="I90" i="6"/>
  <c r="F91" i="4"/>
  <c r="F91" i="6"/>
  <c r="F98" i="4"/>
  <c r="F98" i="6"/>
  <c r="F97" i="4"/>
  <c r="F97" i="6"/>
  <c r="K99" i="4"/>
  <c r="K99" i="6"/>
  <c r="L100" i="2"/>
  <c r="H45" i="5" s="1"/>
  <c r="H100" i="4"/>
  <c r="H100" i="6"/>
  <c r="E99" i="6"/>
  <c r="E99" i="4"/>
  <c r="G99" i="4"/>
  <c r="G99" i="6"/>
  <c r="F96" i="4"/>
  <c r="F96" i="6"/>
  <c r="L96" i="2"/>
  <c r="F99" i="4"/>
  <c r="F99" i="6"/>
  <c r="K98" i="4"/>
  <c r="K98" i="6"/>
  <c r="F95" i="4"/>
  <c r="F95" i="6"/>
  <c r="F100" i="4"/>
  <c r="F100" i="6"/>
  <c r="J98" i="4"/>
  <c r="J98" i="6"/>
  <c r="K90" i="4"/>
  <c r="K90" i="6"/>
  <c r="K100" i="4"/>
  <c r="K100" i="6"/>
  <c r="B95" i="6"/>
  <c r="L95" i="2"/>
  <c r="J91" i="4"/>
  <c r="J91" i="6"/>
  <c r="E100" i="4"/>
  <c r="E100" i="6"/>
  <c r="J90" i="4"/>
  <c r="J90" i="6"/>
  <c r="L91" i="2"/>
  <c r="L92" i="2"/>
  <c r="L96" i="6"/>
  <c r="H62" i="5" s="1"/>
  <c r="B101" i="2"/>
  <c r="E101" i="2"/>
  <c r="J101" i="2"/>
  <c r="I101" i="2"/>
  <c r="K101" i="2"/>
  <c r="D101" i="2"/>
  <c r="F101" i="2"/>
  <c r="L97" i="6"/>
  <c r="H63" i="5" s="1"/>
  <c r="C101" i="2"/>
  <c r="H101" i="2"/>
  <c r="G101" i="2"/>
  <c r="L99" i="4" l="1"/>
  <c r="H23" i="5" s="1"/>
  <c r="L100" i="4"/>
  <c r="L94" i="6"/>
  <c r="H60" i="5" s="1"/>
  <c r="L95" i="6"/>
  <c r="H61" i="5" s="1"/>
  <c r="L98" i="6"/>
  <c r="H64" i="5" s="1"/>
  <c r="F101" i="6"/>
  <c r="B101" i="6"/>
  <c r="K169" i="7"/>
  <c r="J169" i="7"/>
  <c r="I169" i="7"/>
  <c r="H169" i="7"/>
  <c r="G169" i="7"/>
  <c r="F169" i="7"/>
  <c r="E169" i="7"/>
  <c r="D169" i="7"/>
  <c r="C169" i="7"/>
  <c r="B169" i="7"/>
  <c r="K152" i="7"/>
  <c r="J152" i="7"/>
  <c r="I152" i="7"/>
  <c r="H152" i="7"/>
  <c r="G152" i="7"/>
  <c r="F152" i="7"/>
  <c r="E152" i="7"/>
  <c r="D152" i="7"/>
  <c r="C152" i="7"/>
  <c r="B152" i="7"/>
  <c r="K135" i="7"/>
  <c r="J135" i="7"/>
  <c r="I135" i="7"/>
  <c r="H135" i="7"/>
  <c r="G135" i="7"/>
  <c r="F135" i="7"/>
  <c r="E135" i="7"/>
  <c r="D135" i="7"/>
  <c r="C135" i="7"/>
  <c r="B135" i="7"/>
  <c r="K118" i="7"/>
  <c r="J118" i="7"/>
  <c r="I118" i="7"/>
  <c r="H118" i="7"/>
  <c r="G118" i="7"/>
  <c r="F118" i="7"/>
  <c r="E118" i="7"/>
  <c r="D118" i="7"/>
  <c r="C118" i="7"/>
  <c r="B118" i="7"/>
  <c r="K101" i="7"/>
  <c r="J101" i="7"/>
  <c r="I101" i="7"/>
  <c r="H101" i="7"/>
  <c r="G101" i="7"/>
  <c r="F101" i="7"/>
  <c r="E101" i="7"/>
  <c r="D101" i="7"/>
  <c r="C101" i="7"/>
  <c r="B101" i="7"/>
  <c r="K84" i="7"/>
  <c r="J84" i="7"/>
  <c r="I84" i="7"/>
  <c r="H84" i="7"/>
  <c r="G84" i="7"/>
  <c r="F84" i="7"/>
  <c r="E84" i="7"/>
  <c r="D84" i="7"/>
  <c r="C84" i="7"/>
  <c r="B84" i="7"/>
  <c r="K67" i="7"/>
  <c r="J67" i="7"/>
  <c r="I67" i="7"/>
  <c r="H67" i="7"/>
  <c r="G67" i="7"/>
  <c r="F67" i="7"/>
  <c r="E67" i="7"/>
  <c r="D67" i="7"/>
  <c r="C67" i="7"/>
  <c r="B67" i="7"/>
  <c r="K50" i="7"/>
  <c r="J50" i="7"/>
  <c r="I50" i="7"/>
  <c r="H50" i="7"/>
  <c r="G50" i="7"/>
  <c r="F50" i="7"/>
  <c r="E50" i="7"/>
  <c r="D50" i="7"/>
  <c r="C50" i="7"/>
  <c r="B50" i="7"/>
  <c r="K33" i="7"/>
  <c r="J33" i="7"/>
  <c r="I33" i="7"/>
  <c r="H33" i="7"/>
  <c r="G33" i="7"/>
  <c r="F33" i="7"/>
  <c r="E33" i="7"/>
  <c r="D33" i="7"/>
  <c r="C33" i="7"/>
  <c r="B33" i="7"/>
  <c r="F16" i="7" l="1"/>
  <c r="L89" i="2" l="1"/>
  <c r="O36" i="3"/>
  <c r="O48" i="3" s="1"/>
  <c r="D60" i="3" s="1"/>
  <c r="P36" i="3"/>
  <c r="S36" i="3"/>
  <c r="T36" i="3"/>
  <c r="O37" i="3"/>
  <c r="P37" i="3"/>
  <c r="S37" i="3"/>
  <c r="S49" i="3" s="1"/>
  <c r="T37" i="3"/>
  <c r="T49" i="3" s="1"/>
  <c r="U37" i="3"/>
  <c r="U49" i="3" s="1"/>
  <c r="O38" i="3"/>
  <c r="O50" i="3" s="1"/>
  <c r="D62" i="3" s="1"/>
  <c r="O62" i="3" s="1"/>
  <c r="D8" i="3" s="1"/>
  <c r="P38" i="3"/>
  <c r="Q38" i="3"/>
  <c r="R38" i="3"/>
  <c r="S38" i="3"/>
  <c r="T38" i="3"/>
  <c r="U38" i="3"/>
  <c r="V38" i="3"/>
  <c r="O39" i="3"/>
  <c r="P39" i="3"/>
  <c r="Q39" i="3"/>
  <c r="R39" i="3"/>
  <c r="S39" i="3"/>
  <c r="T39" i="3"/>
  <c r="U39" i="3"/>
  <c r="V39" i="3"/>
  <c r="W39" i="3"/>
  <c r="O40" i="3"/>
  <c r="P40" i="3"/>
  <c r="Q40" i="3"/>
  <c r="S40" i="3"/>
  <c r="T40" i="3"/>
  <c r="U40" i="3"/>
  <c r="O41" i="3"/>
  <c r="O53" i="3" s="1"/>
  <c r="D65" i="3" s="1"/>
  <c r="O65" i="3" s="1"/>
  <c r="D11" i="3" s="1"/>
  <c r="P41" i="3"/>
  <c r="Q41" i="3"/>
  <c r="S41" i="3"/>
  <c r="T41" i="3"/>
  <c r="U41" i="3"/>
  <c r="O42" i="3"/>
  <c r="O54" i="3" s="1"/>
  <c r="D66" i="3" s="1"/>
  <c r="P42" i="3"/>
  <c r="Q42" i="3"/>
  <c r="S42" i="3"/>
  <c r="S54" i="3" s="1"/>
  <c r="T42" i="3"/>
  <c r="T54" i="3" s="1"/>
  <c r="U42" i="3"/>
  <c r="U54" i="3" s="1"/>
  <c r="O43" i="3"/>
  <c r="O55" i="3" s="1"/>
  <c r="D67" i="3" s="1"/>
  <c r="P43" i="3"/>
  <c r="Q43" i="3"/>
  <c r="S43" i="3"/>
  <c r="S55" i="3" s="1"/>
  <c r="T43" i="3"/>
  <c r="T55" i="3" s="1"/>
  <c r="U43" i="3"/>
  <c r="U55" i="3" s="1"/>
  <c r="O44" i="3"/>
  <c r="O56" i="3" s="1"/>
  <c r="D68" i="3" s="1"/>
  <c r="O68" i="3" s="1"/>
  <c r="D14" i="3" s="1"/>
  <c r="P44" i="3"/>
  <c r="Q44" i="3"/>
  <c r="S44" i="3"/>
  <c r="S56" i="3" s="1"/>
  <c r="T44" i="3"/>
  <c r="T56" i="3" s="1"/>
  <c r="U44" i="3"/>
  <c r="U56" i="3" s="1"/>
  <c r="P35" i="3"/>
  <c r="Q35" i="3"/>
  <c r="R35" i="3"/>
  <c r="S35" i="3"/>
  <c r="T35" i="3"/>
  <c r="U35" i="3"/>
  <c r="V35" i="3"/>
  <c r="W35" i="3"/>
  <c r="O35" i="3"/>
  <c r="O47" i="3" s="1"/>
  <c r="D59" i="3" s="1"/>
  <c r="V50" i="3" l="1"/>
  <c r="K62" i="3" s="1"/>
  <c r="V62" i="3" s="1"/>
  <c r="K8" i="3" s="1"/>
  <c r="Q54" i="3"/>
  <c r="F66" i="3" s="1"/>
  <c r="Q66" i="3" s="1"/>
  <c r="F12" i="3" s="1"/>
  <c r="S52" i="3"/>
  <c r="H64" i="3" s="1"/>
  <c r="S64" i="3" s="1"/>
  <c r="H10" i="3" s="1"/>
  <c r="T51" i="3"/>
  <c r="I63" i="3" s="1"/>
  <c r="T63" i="3" s="1"/>
  <c r="I9" i="3" s="1"/>
  <c r="U50" i="3"/>
  <c r="J62" i="3" s="1"/>
  <c r="U62" i="3" s="1"/>
  <c r="J8" i="3" s="1"/>
  <c r="I61" i="3"/>
  <c r="S48" i="3"/>
  <c r="H60" i="3" s="1"/>
  <c r="S60" i="3" s="1"/>
  <c r="H6" i="3" s="1"/>
  <c r="J67" i="3"/>
  <c r="U51" i="3"/>
  <c r="J63" i="3" s="1"/>
  <c r="U63" i="3" s="1"/>
  <c r="J9" i="3" s="1"/>
  <c r="P54" i="3"/>
  <c r="E66" i="3" s="1"/>
  <c r="P66" i="3" s="1"/>
  <c r="E12" i="3" s="1"/>
  <c r="Q53" i="3"/>
  <c r="F65" i="3" s="1"/>
  <c r="Q65" i="3" s="1"/>
  <c r="F11" i="3" s="1"/>
  <c r="S51" i="3"/>
  <c r="H63" i="3" s="1"/>
  <c r="S63" i="3" s="1"/>
  <c r="H9" i="3" s="1"/>
  <c r="T50" i="3"/>
  <c r="I62" i="3" s="1"/>
  <c r="T62" i="3" s="1"/>
  <c r="I8" i="3" s="1"/>
  <c r="H61" i="3"/>
  <c r="S53" i="3"/>
  <c r="H65" i="3" s="1"/>
  <c r="S65" i="3" s="1"/>
  <c r="H11" i="3" s="1"/>
  <c r="T48" i="3"/>
  <c r="I60" i="3" s="1"/>
  <c r="T60" i="3" s="1"/>
  <c r="I6" i="3" s="1"/>
  <c r="I67" i="3"/>
  <c r="T67" i="3" s="1"/>
  <c r="I13" i="3" s="1"/>
  <c r="V47" i="3"/>
  <c r="K59" i="3" s="1"/>
  <c r="V59" i="3" s="1"/>
  <c r="K5" i="3" s="1"/>
  <c r="P53" i="3"/>
  <c r="E65" i="3" s="1"/>
  <c r="P65" i="3" s="1"/>
  <c r="E11" i="3" s="1"/>
  <c r="Q52" i="3"/>
  <c r="F64" i="3" s="1"/>
  <c r="Q64" i="3" s="1"/>
  <c r="F10" i="3" s="1"/>
  <c r="R51" i="3"/>
  <c r="G63" i="3" s="1"/>
  <c r="R63" i="3" s="1"/>
  <c r="G9" i="3" s="1"/>
  <c r="S50" i="3"/>
  <c r="H62" i="3" s="1"/>
  <c r="S62" i="3" s="1"/>
  <c r="H8" i="3" s="1"/>
  <c r="P49" i="3"/>
  <c r="E61" i="3" s="1"/>
  <c r="P61" i="3" s="1"/>
  <c r="E7" i="3" s="1"/>
  <c r="Q47" i="3"/>
  <c r="F59" i="3" s="1"/>
  <c r="Q59" i="3" s="1"/>
  <c r="F5" i="3" s="1"/>
  <c r="J61" i="3"/>
  <c r="P47" i="3"/>
  <c r="E59" i="3" s="1"/>
  <c r="P59" i="3" s="1"/>
  <c r="E5" i="3" s="1"/>
  <c r="I68" i="3"/>
  <c r="H68" i="3"/>
  <c r="S68" i="3" s="1"/>
  <c r="H14" i="3" s="1"/>
  <c r="P52" i="3"/>
  <c r="E64" i="3" s="1"/>
  <c r="P64" i="3" s="1"/>
  <c r="E10" i="3" s="1"/>
  <c r="Q51" i="3"/>
  <c r="F63" i="3" s="1"/>
  <c r="Q63" i="3" s="1"/>
  <c r="F9" i="3" s="1"/>
  <c r="R50" i="3"/>
  <c r="G62" i="3" s="1"/>
  <c r="R62" i="3" s="1"/>
  <c r="G8" i="3" s="1"/>
  <c r="O49" i="3"/>
  <c r="D61" i="3" s="1"/>
  <c r="O61" i="3" s="1"/>
  <c r="D7" i="3" s="1"/>
  <c r="P48" i="3"/>
  <c r="E60" i="3" s="1"/>
  <c r="P60" i="3" s="1"/>
  <c r="E6" i="3" s="1"/>
  <c r="H66" i="3"/>
  <c r="S66" i="3" s="1"/>
  <c r="H12" i="3" s="1"/>
  <c r="H67" i="3"/>
  <c r="S67" i="3" s="1"/>
  <c r="H13" i="3" s="1"/>
  <c r="O52" i="3"/>
  <c r="D64" i="3" s="1"/>
  <c r="O64" i="3" s="1"/>
  <c r="D10" i="3" s="1"/>
  <c r="P51" i="3"/>
  <c r="E63" i="3" s="1"/>
  <c r="P63" i="3" s="1"/>
  <c r="E9" i="3" s="1"/>
  <c r="W47" i="3"/>
  <c r="L59" i="3" s="1"/>
  <c r="W59" i="3" s="1"/>
  <c r="L5" i="3" s="1"/>
  <c r="Q55" i="3"/>
  <c r="F67" i="3" s="1"/>
  <c r="Q67" i="3" s="1"/>
  <c r="F13" i="3" s="1"/>
  <c r="U47" i="3"/>
  <c r="J59" i="3" s="1"/>
  <c r="U59" i="3" s="1"/>
  <c r="J5" i="3" s="1"/>
  <c r="P55" i="3"/>
  <c r="E67" i="3" s="1"/>
  <c r="P67" i="3" s="1"/>
  <c r="E13" i="3" s="1"/>
  <c r="T47" i="3"/>
  <c r="I59" i="3" s="1"/>
  <c r="T59" i="3" s="1"/>
  <c r="I5" i="3" s="1"/>
  <c r="Q56" i="3"/>
  <c r="F68" i="3" s="1"/>
  <c r="Q68" i="3" s="1"/>
  <c r="F14" i="3" s="1"/>
  <c r="Q50" i="3"/>
  <c r="F62" i="3" s="1"/>
  <c r="Q62" i="3" s="1"/>
  <c r="F8" i="3" s="1"/>
  <c r="S47" i="3"/>
  <c r="H59" i="3" s="1"/>
  <c r="S59" i="3" s="1"/>
  <c r="H5" i="3" s="1"/>
  <c r="P56" i="3"/>
  <c r="E68" i="3" s="1"/>
  <c r="P68" i="3" s="1"/>
  <c r="E14" i="3" s="1"/>
  <c r="J66" i="3"/>
  <c r="U53" i="3"/>
  <c r="J65" i="3" s="1"/>
  <c r="U65" i="3" s="1"/>
  <c r="J11" i="3" s="1"/>
  <c r="W51" i="3"/>
  <c r="L63" i="3" s="1"/>
  <c r="W63" i="3" s="1"/>
  <c r="L9" i="3" s="1"/>
  <c r="O51" i="3"/>
  <c r="D63" i="3" s="1"/>
  <c r="O63" i="3" s="1"/>
  <c r="D9" i="3" s="1"/>
  <c r="P50" i="3"/>
  <c r="E62" i="3" s="1"/>
  <c r="P62" i="3" s="1"/>
  <c r="E8" i="3" s="1"/>
  <c r="T52" i="3"/>
  <c r="I64" i="3" s="1"/>
  <c r="T64" i="3" s="1"/>
  <c r="I10" i="3" s="1"/>
  <c r="J68" i="3"/>
  <c r="R47" i="3"/>
  <c r="G59" i="3" s="1"/>
  <c r="R59" i="3" s="1"/>
  <c r="G5" i="3" s="1"/>
  <c r="I66" i="3"/>
  <c r="T53" i="3"/>
  <c r="I65" i="3" s="1"/>
  <c r="T65" i="3" s="1"/>
  <c r="I11" i="3" s="1"/>
  <c r="U52" i="3"/>
  <c r="J64" i="3" s="1"/>
  <c r="U64" i="3" s="1"/>
  <c r="J10" i="3" s="1"/>
  <c r="V51" i="3"/>
  <c r="K63" i="3" s="1"/>
  <c r="V63" i="3" s="1"/>
  <c r="K9" i="3" s="1"/>
  <c r="C95" i="4"/>
  <c r="C98" i="4"/>
  <c r="C92" i="4"/>
  <c r="O59" i="3"/>
  <c r="D5" i="3" s="1"/>
  <c r="O67" i="3"/>
  <c r="D13" i="3" s="1"/>
  <c r="O60" i="3"/>
  <c r="D6" i="3" s="1"/>
  <c r="O66" i="3"/>
  <c r="D12" i="3" s="1"/>
  <c r="L101" i="2"/>
  <c r="C34" i="1"/>
  <c r="D34" i="1"/>
  <c r="E34" i="1"/>
  <c r="F34" i="1"/>
  <c r="H34" i="1"/>
  <c r="I34" i="1"/>
  <c r="J34" i="1"/>
  <c r="K34" i="1"/>
  <c r="B34" i="1"/>
  <c r="E71" i="5" l="1"/>
  <c r="E70" i="5"/>
  <c r="E69" i="5"/>
  <c r="E68" i="5"/>
  <c r="E67" i="5"/>
  <c r="E46" i="5"/>
  <c r="E47" i="5"/>
  <c r="E48" i="5"/>
  <c r="E49" i="5"/>
  <c r="E50" i="5"/>
  <c r="E25" i="5"/>
  <c r="E26" i="5"/>
  <c r="E27" i="5"/>
  <c r="E28" i="5"/>
  <c r="E29" i="5"/>
  <c r="C39" i="2"/>
  <c r="C39" i="6" s="1"/>
  <c r="G39" i="2"/>
  <c r="G39" i="6" s="1"/>
  <c r="K39" i="2"/>
  <c r="E40" i="2"/>
  <c r="I40" i="2"/>
  <c r="I40" i="6" s="1"/>
  <c r="C41" i="2"/>
  <c r="G41" i="2"/>
  <c r="G41" i="6" s="1"/>
  <c r="K41" i="2"/>
  <c r="E42" i="2"/>
  <c r="E42" i="6" s="1"/>
  <c r="I42" i="2"/>
  <c r="I42" i="6" s="1"/>
  <c r="C43" i="2"/>
  <c r="C43" i="6" s="1"/>
  <c r="G43" i="2"/>
  <c r="G43" i="6" s="1"/>
  <c r="K43" i="2"/>
  <c r="E44" i="2"/>
  <c r="E44" i="6" s="1"/>
  <c r="I44" i="2"/>
  <c r="I44" i="6" s="1"/>
  <c r="C45" i="2"/>
  <c r="C45" i="6" s="1"/>
  <c r="G45" i="2"/>
  <c r="G45" i="6" s="1"/>
  <c r="K45" i="2"/>
  <c r="E46" i="2"/>
  <c r="E46" i="6" s="1"/>
  <c r="I46" i="2"/>
  <c r="I46" i="6" s="1"/>
  <c r="C47" i="2"/>
  <c r="G47" i="2"/>
  <c r="G47" i="6" s="1"/>
  <c r="K47" i="2"/>
  <c r="E48" i="2"/>
  <c r="I48" i="2"/>
  <c r="C49" i="2"/>
  <c r="G49" i="2"/>
  <c r="K49" i="2"/>
  <c r="E39" i="2"/>
  <c r="G40" i="2"/>
  <c r="G40" i="6" s="1"/>
  <c r="E41" i="2"/>
  <c r="E41" i="6" s="1"/>
  <c r="C42" i="2"/>
  <c r="K42" i="2"/>
  <c r="K42" i="6" s="1"/>
  <c r="I43" i="2"/>
  <c r="I43" i="6" s="1"/>
  <c r="G44" i="2"/>
  <c r="G44" i="6" s="1"/>
  <c r="E45" i="2"/>
  <c r="E45" i="6" s="1"/>
  <c r="C46" i="2"/>
  <c r="C46" i="6" s="1"/>
  <c r="K46" i="2"/>
  <c r="I47" i="2"/>
  <c r="I47" i="6" s="1"/>
  <c r="G48" i="2"/>
  <c r="E49" i="2"/>
  <c r="D39" i="2"/>
  <c r="D39" i="6" s="1"/>
  <c r="H39" i="2"/>
  <c r="H39" i="6" s="1"/>
  <c r="B40" i="2"/>
  <c r="B40" i="6" s="1"/>
  <c r="F40" i="2"/>
  <c r="J40" i="2"/>
  <c r="D41" i="2"/>
  <c r="D41" i="6" s="1"/>
  <c r="H41" i="2"/>
  <c r="H41" i="6" s="1"/>
  <c r="B42" i="2"/>
  <c r="B42" i="6" s="1"/>
  <c r="F42" i="2"/>
  <c r="F42" i="6" s="1"/>
  <c r="J42" i="2"/>
  <c r="J42" i="6" s="1"/>
  <c r="D43" i="2"/>
  <c r="D43" i="6" s="1"/>
  <c r="H43" i="2"/>
  <c r="H43" i="6" s="1"/>
  <c r="B44" i="2"/>
  <c r="B44" i="6" s="1"/>
  <c r="F44" i="2"/>
  <c r="J44" i="2"/>
  <c r="L44" i="2" s="1"/>
  <c r="D45" i="2"/>
  <c r="D45" i="6" s="1"/>
  <c r="H45" i="2"/>
  <c r="H45" i="6" s="1"/>
  <c r="B46" i="2"/>
  <c r="B46" i="6" s="1"/>
  <c r="F46" i="2"/>
  <c r="J46" i="2"/>
  <c r="D47" i="2"/>
  <c r="D47" i="6" s="1"/>
  <c r="H47" i="2"/>
  <c r="H47" i="6" s="1"/>
  <c r="B48" i="2"/>
  <c r="B48" i="6" s="1"/>
  <c r="F48" i="2"/>
  <c r="J48" i="2"/>
  <c r="D49" i="2"/>
  <c r="H49" i="2"/>
  <c r="I39" i="2"/>
  <c r="C40" i="2"/>
  <c r="C40" i="6" s="1"/>
  <c r="K40" i="2"/>
  <c r="I41" i="2"/>
  <c r="I41" i="6" s="1"/>
  <c r="G42" i="2"/>
  <c r="G42" i="6" s="1"/>
  <c r="E43" i="2"/>
  <c r="E43" i="6" s="1"/>
  <c r="C44" i="2"/>
  <c r="K44" i="2"/>
  <c r="I45" i="2"/>
  <c r="I45" i="6" s="1"/>
  <c r="G46" i="2"/>
  <c r="G46" i="6" s="1"/>
  <c r="E47" i="2"/>
  <c r="E47" i="6" s="1"/>
  <c r="C48" i="2"/>
  <c r="K48" i="2"/>
  <c r="I49" i="2"/>
  <c r="D40" i="2"/>
  <c r="D40" i="6" s="1"/>
  <c r="J41" i="2"/>
  <c r="J41" i="6" s="1"/>
  <c r="F43" i="2"/>
  <c r="B45" i="2"/>
  <c r="B45" i="6" s="1"/>
  <c r="H46" i="2"/>
  <c r="H46" i="6" s="1"/>
  <c r="D48" i="2"/>
  <c r="J49" i="2"/>
  <c r="H48" i="2"/>
  <c r="B41" i="2"/>
  <c r="B41" i="6" s="1"/>
  <c r="D44" i="2"/>
  <c r="D44" i="6" s="1"/>
  <c r="B49" i="2"/>
  <c r="B49" i="6" s="1"/>
  <c r="J39" i="2"/>
  <c r="B43" i="2"/>
  <c r="B43" i="6" s="1"/>
  <c r="D46" i="2"/>
  <c r="D46" i="6" s="1"/>
  <c r="F49" i="2"/>
  <c r="B39" i="2"/>
  <c r="B39" i="6" s="1"/>
  <c r="H40" i="2"/>
  <c r="H40" i="6" s="1"/>
  <c r="D42" i="2"/>
  <c r="D42" i="6" s="1"/>
  <c r="J43" i="2"/>
  <c r="F45" i="2"/>
  <c r="B47" i="2"/>
  <c r="B47" i="6" s="1"/>
  <c r="F39" i="2"/>
  <c r="H42" i="2"/>
  <c r="H42" i="6" s="1"/>
  <c r="J45" i="2"/>
  <c r="F47" i="2"/>
  <c r="F41" i="2"/>
  <c r="F41" i="6" s="1"/>
  <c r="H44" i="2"/>
  <c r="H44" i="6" s="1"/>
  <c r="J47" i="2"/>
  <c r="L40" i="2"/>
  <c r="L45" i="2"/>
  <c r="L39" i="2"/>
  <c r="I70" i="5"/>
  <c r="I68" i="5"/>
  <c r="I46" i="5"/>
  <c r="I48" i="5"/>
  <c r="I50" i="5"/>
  <c r="I26" i="5"/>
  <c r="I28" i="5"/>
  <c r="I69" i="5"/>
  <c r="I71" i="5"/>
  <c r="I67" i="5"/>
  <c r="I47" i="5"/>
  <c r="I25" i="5"/>
  <c r="I29" i="5"/>
  <c r="I27" i="5"/>
  <c r="I49" i="5"/>
  <c r="D107" i="2"/>
  <c r="D107" i="6" s="1"/>
  <c r="H107" i="2"/>
  <c r="H107" i="6" s="1"/>
  <c r="B108" i="2"/>
  <c r="F108" i="2"/>
  <c r="J108" i="2"/>
  <c r="D109" i="2"/>
  <c r="D109" i="6" s="1"/>
  <c r="H109" i="2"/>
  <c r="H109" i="4" s="1"/>
  <c r="B110" i="2"/>
  <c r="B110" i="6" s="1"/>
  <c r="F110" i="2"/>
  <c r="F110" i="6" s="1"/>
  <c r="J110" i="2"/>
  <c r="J110" i="6" s="1"/>
  <c r="D111" i="2"/>
  <c r="D111" i="6" s="1"/>
  <c r="H111" i="2"/>
  <c r="H111" i="6" s="1"/>
  <c r="B112" i="2"/>
  <c r="F112" i="2"/>
  <c r="J112" i="2"/>
  <c r="D113" i="2"/>
  <c r="D113" i="6" s="1"/>
  <c r="H113" i="2"/>
  <c r="B114" i="2"/>
  <c r="B114" i="6" s="1"/>
  <c r="F114" i="2"/>
  <c r="J114" i="2"/>
  <c r="D115" i="2"/>
  <c r="D115" i="6" s="1"/>
  <c r="H115" i="2"/>
  <c r="H115" i="6" s="1"/>
  <c r="B116" i="2"/>
  <c r="F116" i="2"/>
  <c r="J116" i="2"/>
  <c r="D117" i="2"/>
  <c r="H117" i="2"/>
  <c r="F107" i="2"/>
  <c r="D108" i="2"/>
  <c r="D108" i="6" s="1"/>
  <c r="B109" i="2"/>
  <c r="B109" i="6" s="1"/>
  <c r="J109" i="2"/>
  <c r="J109" i="6" s="1"/>
  <c r="H110" i="2"/>
  <c r="H110" i="6" s="1"/>
  <c r="F111" i="2"/>
  <c r="D112" i="2"/>
  <c r="D112" i="6" s="1"/>
  <c r="H112" i="2"/>
  <c r="H112" i="6" s="1"/>
  <c r="F113" i="2"/>
  <c r="D114" i="2"/>
  <c r="D114" i="6" s="1"/>
  <c r="B115" i="2"/>
  <c r="B115" i="6" s="1"/>
  <c r="J115" i="2"/>
  <c r="H116" i="2"/>
  <c r="F117" i="2"/>
  <c r="E107" i="2"/>
  <c r="I107" i="2"/>
  <c r="C108" i="2"/>
  <c r="C108" i="6" s="1"/>
  <c r="G108" i="2"/>
  <c r="G108" i="6" s="1"/>
  <c r="K108" i="2"/>
  <c r="E109" i="2"/>
  <c r="E109" i="6" s="1"/>
  <c r="I109" i="2"/>
  <c r="I109" i="6" s="1"/>
  <c r="C110" i="2"/>
  <c r="C110" i="6" s="1"/>
  <c r="G110" i="2"/>
  <c r="G110" i="6" s="1"/>
  <c r="K110" i="2"/>
  <c r="K110" i="6" s="1"/>
  <c r="E111" i="2"/>
  <c r="E111" i="6" s="1"/>
  <c r="I111" i="2"/>
  <c r="I111" i="6" s="1"/>
  <c r="C112" i="2"/>
  <c r="G112" i="2"/>
  <c r="G112" i="6" s="1"/>
  <c r="K112" i="2"/>
  <c r="E113" i="2"/>
  <c r="E113" i="6" s="1"/>
  <c r="I113" i="2"/>
  <c r="I113" i="6" s="1"/>
  <c r="C114" i="2"/>
  <c r="C114" i="6" s="1"/>
  <c r="G114" i="2"/>
  <c r="G114" i="6" s="1"/>
  <c r="K114" i="2"/>
  <c r="E115" i="2"/>
  <c r="E115" i="6" s="1"/>
  <c r="I115" i="2"/>
  <c r="I115" i="6" s="1"/>
  <c r="C116" i="2"/>
  <c r="G116" i="2"/>
  <c r="K116" i="2"/>
  <c r="E117" i="2"/>
  <c r="I117" i="2"/>
  <c r="B107" i="2"/>
  <c r="B107" i="6" s="1"/>
  <c r="J107" i="2"/>
  <c r="H108" i="2"/>
  <c r="H108" i="6" s="1"/>
  <c r="F109" i="2"/>
  <c r="F109" i="6" s="1"/>
  <c r="D110" i="2"/>
  <c r="D110" i="6" s="1"/>
  <c r="L110" i="6" s="1"/>
  <c r="I59" i="5" s="1"/>
  <c r="B111" i="2"/>
  <c r="B111" i="6" s="1"/>
  <c r="J111" i="2"/>
  <c r="B113" i="2"/>
  <c r="B113" i="6" s="1"/>
  <c r="J113" i="2"/>
  <c r="H114" i="2"/>
  <c r="H114" i="6" s="1"/>
  <c r="F115" i="2"/>
  <c r="D116" i="2"/>
  <c r="B117" i="2"/>
  <c r="B117" i="6" s="1"/>
  <c r="J117" i="2"/>
  <c r="G107" i="2"/>
  <c r="G107" i="6" s="1"/>
  <c r="C109" i="2"/>
  <c r="I110" i="2"/>
  <c r="I110" i="6" s="1"/>
  <c r="E112" i="2"/>
  <c r="E112" i="6" s="1"/>
  <c r="K113" i="2"/>
  <c r="G115" i="2"/>
  <c r="G115" i="6" s="1"/>
  <c r="C117" i="2"/>
  <c r="E108" i="2"/>
  <c r="G111" i="2"/>
  <c r="G111" i="6" s="1"/>
  <c r="I114" i="2"/>
  <c r="I114" i="6" s="1"/>
  <c r="K117" i="2"/>
  <c r="C107" i="2"/>
  <c r="C107" i="6" s="1"/>
  <c r="E110" i="2"/>
  <c r="E110" i="6" s="1"/>
  <c r="G113" i="2"/>
  <c r="G113" i="6" s="1"/>
  <c r="I116" i="2"/>
  <c r="K107" i="2"/>
  <c r="G109" i="2"/>
  <c r="G109" i="6" s="1"/>
  <c r="C111" i="2"/>
  <c r="C111" i="6" s="1"/>
  <c r="I112" i="2"/>
  <c r="I112" i="6" s="1"/>
  <c r="E114" i="2"/>
  <c r="E114" i="6" s="1"/>
  <c r="K115" i="2"/>
  <c r="G117" i="2"/>
  <c r="K109" i="2"/>
  <c r="C113" i="2"/>
  <c r="C113" i="6" s="1"/>
  <c r="E116" i="2"/>
  <c r="I108" i="2"/>
  <c r="I108" i="6" s="1"/>
  <c r="K111" i="2"/>
  <c r="C115" i="2"/>
  <c r="E106" i="2"/>
  <c r="E106" i="6" s="1"/>
  <c r="I106" i="2"/>
  <c r="I106" i="6" s="1"/>
  <c r="G106" i="2"/>
  <c r="G106" i="6" s="1"/>
  <c r="H106" i="2"/>
  <c r="H106" i="6" s="1"/>
  <c r="F106" i="2"/>
  <c r="F106" i="6" s="1"/>
  <c r="J106" i="2"/>
  <c r="J106" i="6" s="1"/>
  <c r="C106" i="2"/>
  <c r="C106" i="6" s="1"/>
  <c r="K106" i="2"/>
  <c r="K106" i="6" s="1"/>
  <c r="L111" i="2"/>
  <c r="D106" i="2"/>
  <c r="D106" i="6" s="1"/>
  <c r="B106" i="2"/>
  <c r="B106" i="6" s="1"/>
  <c r="F118" i="2"/>
  <c r="L46" i="5"/>
  <c r="L47" i="5"/>
  <c r="L48" i="5"/>
  <c r="L49" i="5"/>
  <c r="L50" i="5"/>
  <c r="L25" i="5"/>
  <c r="L26" i="5"/>
  <c r="L27" i="5"/>
  <c r="L28" i="5"/>
  <c r="L29" i="5"/>
  <c r="L71" i="5"/>
  <c r="L70" i="5"/>
  <c r="L69" i="5"/>
  <c r="L68" i="5"/>
  <c r="L67" i="5"/>
  <c r="B158" i="2"/>
  <c r="B158" i="6" s="1"/>
  <c r="F158" i="2"/>
  <c r="J158" i="2"/>
  <c r="L158" i="2" s="1"/>
  <c r="D159" i="2"/>
  <c r="D159" i="6" s="1"/>
  <c r="H159" i="2"/>
  <c r="H159" i="6" s="1"/>
  <c r="B160" i="2"/>
  <c r="B160" i="6" s="1"/>
  <c r="B169" i="6" s="1"/>
  <c r="F160" i="2"/>
  <c r="F160" i="6" s="1"/>
  <c r="J160" i="2"/>
  <c r="J160" i="6" s="1"/>
  <c r="D161" i="2"/>
  <c r="D161" i="6" s="1"/>
  <c r="H161" i="2"/>
  <c r="H161" i="6" s="1"/>
  <c r="B162" i="2"/>
  <c r="B162" i="6" s="1"/>
  <c r="F162" i="2"/>
  <c r="J162" i="2"/>
  <c r="D163" i="2"/>
  <c r="D163" i="6" s="1"/>
  <c r="H163" i="2"/>
  <c r="H163" i="6" s="1"/>
  <c r="B164" i="2"/>
  <c r="B164" i="6" s="1"/>
  <c r="F164" i="2"/>
  <c r="J164" i="2"/>
  <c r="D165" i="2"/>
  <c r="D165" i="6" s="1"/>
  <c r="H165" i="2"/>
  <c r="H165" i="6" s="1"/>
  <c r="B166" i="2"/>
  <c r="B166" i="6" s="1"/>
  <c r="F166" i="2"/>
  <c r="J166" i="2"/>
  <c r="D167" i="2"/>
  <c r="H167" i="2"/>
  <c r="B168" i="2"/>
  <c r="B168" i="6" s="1"/>
  <c r="F168" i="2"/>
  <c r="J168" i="2"/>
  <c r="D158" i="2"/>
  <c r="D158" i="6" s="1"/>
  <c r="H158" i="2"/>
  <c r="H158" i="6" s="1"/>
  <c r="F159" i="2"/>
  <c r="J159" i="2"/>
  <c r="H160" i="2"/>
  <c r="H160" i="6" s="1"/>
  <c r="F161" i="2"/>
  <c r="F161" i="6" s="1"/>
  <c r="D162" i="2"/>
  <c r="D162" i="6" s="1"/>
  <c r="B163" i="2"/>
  <c r="B163" i="6" s="1"/>
  <c r="J163" i="2"/>
  <c r="H164" i="2"/>
  <c r="H164" i="6" s="1"/>
  <c r="B165" i="2"/>
  <c r="B165" i="6" s="1"/>
  <c r="D166" i="2"/>
  <c r="D166" i="6" s="1"/>
  <c r="B167" i="2"/>
  <c r="B167" i="6" s="1"/>
  <c r="J167" i="2"/>
  <c r="D168" i="2"/>
  <c r="C158" i="2"/>
  <c r="C158" i="6" s="1"/>
  <c r="G158" i="2"/>
  <c r="G158" i="6" s="1"/>
  <c r="K158" i="2"/>
  <c r="E159" i="2"/>
  <c r="I159" i="2"/>
  <c r="I159" i="6" s="1"/>
  <c r="C160" i="2"/>
  <c r="G160" i="2"/>
  <c r="G160" i="6" s="1"/>
  <c r="K160" i="2"/>
  <c r="E161" i="2"/>
  <c r="E161" i="6" s="1"/>
  <c r="I161" i="2"/>
  <c r="I161" i="6" s="1"/>
  <c r="C162" i="2"/>
  <c r="C162" i="6" s="1"/>
  <c r="G162" i="2"/>
  <c r="G162" i="6" s="1"/>
  <c r="K162" i="2"/>
  <c r="E163" i="2"/>
  <c r="E163" i="6" s="1"/>
  <c r="I163" i="2"/>
  <c r="I163" i="6" s="1"/>
  <c r="C164" i="2"/>
  <c r="C164" i="6" s="1"/>
  <c r="G164" i="2"/>
  <c r="G164" i="6" s="1"/>
  <c r="K164" i="2"/>
  <c r="E165" i="2"/>
  <c r="E165" i="6" s="1"/>
  <c r="I165" i="2"/>
  <c r="I165" i="6" s="1"/>
  <c r="C166" i="2"/>
  <c r="G166" i="2"/>
  <c r="G166" i="6" s="1"/>
  <c r="K166" i="2"/>
  <c r="E167" i="2"/>
  <c r="I167" i="2"/>
  <c r="C168" i="2"/>
  <c r="G168" i="2"/>
  <c r="K168" i="2"/>
  <c r="B159" i="2"/>
  <c r="B159" i="6" s="1"/>
  <c r="D160" i="2"/>
  <c r="D160" i="6" s="1"/>
  <c r="B161" i="2"/>
  <c r="B161" i="6" s="1"/>
  <c r="L161" i="6" s="1"/>
  <c r="L59" i="5" s="1"/>
  <c r="J161" i="2"/>
  <c r="J161" i="6" s="1"/>
  <c r="H162" i="2"/>
  <c r="H162" i="6" s="1"/>
  <c r="F163" i="2"/>
  <c r="D164" i="2"/>
  <c r="D164" i="6" s="1"/>
  <c r="F165" i="2"/>
  <c r="J165" i="2"/>
  <c r="H166" i="2"/>
  <c r="H166" i="6" s="1"/>
  <c r="F167" i="2"/>
  <c r="H168" i="2"/>
  <c r="G159" i="2"/>
  <c r="G159" i="6" s="1"/>
  <c r="C161" i="2"/>
  <c r="C161" i="6" s="1"/>
  <c r="I162" i="2"/>
  <c r="I162" i="6" s="1"/>
  <c r="E164" i="2"/>
  <c r="E164" i="6" s="1"/>
  <c r="K165" i="2"/>
  <c r="G167" i="2"/>
  <c r="E160" i="2"/>
  <c r="E160" i="6" s="1"/>
  <c r="G163" i="2"/>
  <c r="G163" i="6" s="1"/>
  <c r="I166" i="2"/>
  <c r="I166" i="6" s="1"/>
  <c r="I160" i="2"/>
  <c r="I160" i="6" s="1"/>
  <c r="G165" i="2"/>
  <c r="I168" i="2"/>
  <c r="E158" i="2"/>
  <c r="K159" i="2"/>
  <c r="G161" i="2"/>
  <c r="G161" i="6" s="1"/>
  <c r="C163" i="2"/>
  <c r="I164" i="2"/>
  <c r="I164" i="6" s="1"/>
  <c r="E166" i="2"/>
  <c r="E166" i="6" s="1"/>
  <c r="K167" i="2"/>
  <c r="I158" i="2"/>
  <c r="K161" i="2"/>
  <c r="K161" i="6" s="1"/>
  <c r="C165" i="2"/>
  <c r="C165" i="6" s="1"/>
  <c r="E168" i="2"/>
  <c r="C159" i="2"/>
  <c r="C159" i="6" s="1"/>
  <c r="E162" i="2"/>
  <c r="E162" i="6" s="1"/>
  <c r="K163" i="2"/>
  <c r="C167" i="2"/>
  <c r="C157" i="2"/>
  <c r="C157" i="6" s="1"/>
  <c r="L157" i="6" s="1"/>
  <c r="G157" i="2"/>
  <c r="G157" i="6" s="1"/>
  <c r="K157" i="2"/>
  <c r="K157" i="6" s="1"/>
  <c r="J157" i="2"/>
  <c r="J157" i="6" s="1"/>
  <c r="D157" i="2"/>
  <c r="D157" i="6" s="1"/>
  <c r="H157" i="2"/>
  <c r="H157" i="6" s="1"/>
  <c r="B157" i="2"/>
  <c r="B157" i="6" s="1"/>
  <c r="L168" i="2"/>
  <c r="L45" i="5" s="1"/>
  <c r="E157" i="2"/>
  <c r="E157" i="6" s="1"/>
  <c r="I157" i="2"/>
  <c r="I157" i="6" s="1"/>
  <c r="F157" i="2"/>
  <c r="F157" i="6" s="1"/>
  <c r="D169" i="2"/>
  <c r="H169" i="2"/>
  <c r="G71" i="5"/>
  <c r="G70" i="5"/>
  <c r="G69" i="5"/>
  <c r="G68" i="5"/>
  <c r="G67" i="5"/>
  <c r="G46" i="5"/>
  <c r="G47" i="5"/>
  <c r="G48" i="5"/>
  <c r="G49" i="5"/>
  <c r="G50" i="5"/>
  <c r="G25" i="5"/>
  <c r="G26" i="5"/>
  <c r="G27" i="5"/>
  <c r="G28" i="5"/>
  <c r="G29" i="5"/>
  <c r="C73" i="2"/>
  <c r="C73" i="6" s="1"/>
  <c r="G73" i="2"/>
  <c r="G73" i="6" s="1"/>
  <c r="K73" i="2"/>
  <c r="E74" i="2"/>
  <c r="I74" i="2"/>
  <c r="I74" i="6" s="1"/>
  <c r="C75" i="2"/>
  <c r="G75" i="2"/>
  <c r="G75" i="6" s="1"/>
  <c r="K75" i="2"/>
  <c r="E76" i="2"/>
  <c r="E76" i="6" s="1"/>
  <c r="I76" i="2"/>
  <c r="I76" i="6" s="1"/>
  <c r="C77" i="2"/>
  <c r="C77" i="6" s="1"/>
  <c r="G77" i="2"/>
  <c r="G77" i="6" s="1"/>
  <c r="K77" i="2"/>
  <c r="E78" i="2"/>
  <c r="E78" i="6" s="1"/>
  <c r="I78" i="2"/>
  <c r="I78" i="6" s="1"/>
  <c r="C79" i="2"/>
  <c r="C79" i="6" s="1"/>
  <c r="G79" i="2"/>
  <c r="G79" i="6" s="1"/>
  <c r="K79" i="2"/>
  <c r="E80" i="2"/>
  <c r="E80" i="6" s="1"/>
  <c r="I80" i="2"/>
  <c r="I80" i="6" s="1"/>
  <c r="C81" i="2"/>
  <c r="G81" i="2"/>
  <c r="G81" i="6" s="1"/>
  <c r="K81" i="2"/>
  <c r="E82" i="2"/>
  <c r="I82" i="2"/>
  <c r="C83" i="2"/>
  <c r="G83" i="2"/>
  <c r="K83" i="2"/>
  <c r="I73" i="2"/>
  <c r="C74" i="2"/>
  <c r="C74" i="6" s="1"/>
  <c r="K74" i="2"/>
  <c r="I75" i="2"/>
  <c r="I75" i="6" s="1"/>
  <c r="K76" i="2"/>
  <c r="K76" i="6" s="1"/>
  <c r="I77" i="2"/>
  <c r="I77" i="6" s="1"/>
  <c r="G78" i="2"/>
  <c r="G78" i="6" s="1"/>
  <c r="E79" i="2"/>
  <c r="E79" i="6" s="1"/>
  <c r="C80" i="2"/>
  <c r="K80" i="2"/>
  <c r="I81" i="2"/>
  <c r="I81" i="6" s="1"/>
  <c r="G82" i="2"/>
  <c r="E83" i="2"/>
  <c r="D73" i="2"/>
  <c r="D73" i="6" s="1"/>
  <c r="H73" i="2"/>
  <c r="H73" i="6" s="1"/>
  <c r="B74" i="2"/>
  <c r="B74" i="6" s="1"/>
  <c r="F74" i="2"/>
  <c r="J74" i="2"/>
  <c r="D75" i="2"/>
  <c r="D75" i="6" s="1"/>
  <c r="H75" i="2"/>
  <c r="H75" i="6" s="1"/>
  <c r="B76" i="2"/>
  <c r="B76" i="6" s="1"/>
  <c r="L76" i="6" s="1"/>
  <c r="G59" i="5" s="1"/>
  <c r="F76" i="2"/>
  <c r="F76" i="6" s="1"/>
  <c r="J76" i="2"/>
  <c r="J76" i="6" s="1"/>
  <c r="D77" i="2"/>
  <c r="D77" i="6" s="1"/>
  <c r="H77" i="2"/>
  <c r="H77" i="6" s="1"/>
  <c r="B78" i="2"/>
  <c r="B78" i="6" s="1"/>
  <c r="F78" i="2"/>
  <c r="J78" i="2"/>
  <c r="D79" i="2"/>
  <c r="D79" i="6" s="1"/>
  <c r="H79" i="2"/>
  <c r="H79" i="6" s="1"/>
  <c r="B80" i="2"/>
  <c r="B80" i="6" s="1"/>
  <c r="F80" i="2"/>
  <c r="J80" i="2"/>
  <c r="D81" i="2"/>
  <c r="D81" i="6" s="1"/>
  <c r="H81" i="2"/>
  <c r="H81" i="6" s="1"/>
  <c r="B82" i="2"/>
  <c r="B82" i="6" s="1"/>
  <c r="F82" i="2"/>
  <c r="J82" i="2"/>
  <c r="D83" i="2"/>
  <c r="H83" i="2"/>
  <c r="E73" i="2"/>
  <c r="G74" i="2"/>
  <c r="G74" i="6" s="1"/>
  <c r="E75" i="2"/>
  <c r="E75" i="6" s="1"/>
  <c r="C76" i="2"/>
  <c r="C76" i="6" s="1"/>
  <c r="G76" i="2"/>
  <c r="G76" i="6" s="1"/>
  <c r="E77" i="2"/>
  <c r="E77" i="6" s="1"/>
  <c r="C78" i="2"/>
  <c r="K78" i="2"/>
  <c r="I79" i="2"/>
  <c r="I79" i="6" s="1"/>
  <c r="G80" i="2"/>
  <c r="G80" i="6" s="1"/>
  <c r="E81" i="2"/>
  <c r="E81" i="6" s="1"/>
  <c r="C82" i="2"/>
  <c r="K82" i="2"/>
  <c r="I83" i="2"/>
  <c r="J73" i="2"/>
  <c r="F75" i="2"/>
  <c r="F75" i="6" s="1"/>
  <c r="B77" i="2"/>
  <c r="B77" i="6" s="1"/>
  <c r="H78" i="2"/>
  <c r="H78" i="6" s="1"/>
  <c r="D80" i="2"/>
  <c r="D80" i="6" s="1"/>
  <c r="J81" i="2"/>
  <c r="F83" i="2"/>
  <c r="H74" i="2"/>
  <c r="H74" i="6" s="1"/>
  <c r="J77" i="2"/>
  <c r="B81" i="2"/>
  <c r="B81" i="6" s="1"/>
  <c r="F73" i="2"/>
  <c r="H76" i="2"/>
  <c r="H76" i="6" s="1"/>
  <c r="J79" i="2"/>
  <c r="B83" i="2"/>
  <c r="B83" i="6" s="1"/>
  <c r="D74" i="2"/>
  <c r="D74" i="6" s="1"/>
  <c r="J75" i="2"/>
  <c r="J75" i="6" s="1"/>
  <c r="F77" i="2"/>
  <c r="B79" i="2"/>
  <c r="B79" i="6" s="1"/>
  <c r="H80" i="2"/>
  <c r="H80" i="6" s="1"/>
  <c r="D82" i="2"/>
  <c r="J83" i="2"/>
  <c r="B73" i="2"/>
  <c r="B73" i="6" s="1"/>
  <c r="D76" i="2"/>
  <c r="D76" i="6" s="1"/>
  <c r="F79" i="2"/>
  <c r="H82" i="2"/>
  <c r="B75" i="2"/>
  <c r="B75" i="6" s="1"/>
  <c r="D78" i="2"/>
  <c r="D78" i="6" s="1"/>
  <c r="F81" i="2"/>
  <c r="L77" i="2"/>
  <c r="L76" i="2"/>
  <c r="G38" i="5" s="1"/>
  <c r="J46" i="5"/>
  <c r="J47" i="5"/>
  <c r="J48" i="5"/>
  <c r="J49" i="5"/>
  <c r="J50" i="5"/>
  <c r="J25" i="5"/>
  <c r="J26" i="5"/>
  <c r="J27" i="5"/>
  <c r="J28" i="5"/>
  <c r="J29" i="5"/>
  <c r="J71" i="5"/>
  <c r="J70" i="5"/>
  <c r="J69" i="5"/>
  <c r="J68" i="5"/>
  <c r="J67" i="5"/>
  <c r="B124" i="2"/>
  <c r="B124" i="6" s="1"/>
  <c r="F124" i="2"/>
  <c r="J124" i="2"/>
  <c r="D125" i="2"/>
  <c r="D125" i="6" s="1"/>
  <c r="H125" i="2"/>
  <c r="H125" i="6" s="1"/>
  <c r="B126" i="2"/>
  <c r="B126" i="6" s="1"/>
  <c r="F126" i="2"/>
  <c r="F126" i="6" s="1"/>
  <c r="J126" i="2"/>
  <c r="J126" i="6" s="1"/>
  <c r="D127" i="2"/>
  <c r="D127" i="6" s="1"/>
  <c r="H127" i="2"/>
  <c r="H127" i="6" s="1"/>
  <c r="B128" i="2"/>
  <c r="B128" i="6" s="1"/>
  <c r="F128" i="2"/>
  <c r="J128" i="2"/>
  <c r="D129" i="2"/>
  <c r="D129" i="6" s="1"/>
  <c r="H129" i="2"/>
  <c r="H129" i="6" s="1"/>
  <c r="B130" i="2"/>
  <c r="B130" i="6" s="1"/>
  <c r="F130" i="2"/>
  <c r="F135" i="2" s="1"/>
  <c r="J130" i="2"/>
  <c r="D131" i="2"/>
  <c r="D131" i="6" s="1"/>
  <c r="H131" i="2"/>
  <c r="H131" i="6" s="1"/>
  <c r="B132" i="2"/>
  <c r="B132" i="6" s="1"/>
  <c r="F132" i="2"/>
  <c r="J132" i="2"/>
  <c r="D133" i="2"/>
  <c r="H133" i="2"/>
  <c r="B134" i="2"/>
  <c r="B134" i="6" s="1"/>
  <c r="F134" i="2"/>
  <c r="J134" i="2"/>
  <c r="H124" i="2"/>
  <c r="H124" i="6" s="1"/>
  <c r="F125" i="2"/>
  <c r="D126" i="2"/>
  <c r="D126" i="6" s="1"/>
  <c r="B127" i="2"/>
  <c r="B127" i="6" s="1"/>
  <c r="J127" i="2"/>
  <c r="J127" i="6" s="1"/>
  <c r="H128" i="2"/>
  <c r="H128" i="6" s="1"/>
  <c r="J129" i="2"/>
  <c r="H130" i="2"/>
  <c r="H130" i="6" s="1"/>
  <c r="F131" i="2"/>
  <c r="D132" i="2"/>
  <c r="D132" i="6" s="1"/>
  <c r="B133" i="2"/>
  <c r="B133" i="6" s="1"/>
  <c r="J133" i="2"/>
  <c r="H134" i="2"/>
  <c r="C124" i="2"/>
  <c r="C124" i="6" s="1"/>
  <c r="G124" i="2"/>
  <c r="G124" i="6" s="1"/>
  <c r="K124" i="2"/>
  <c r="K135" i="2" s="1"/>
  <c r="E125" i="2"/>
  <c r="I125" i="2"/>
  <c r="I125" i="6" s="1"/>
  <c r="C126" i="2"/>
  <c r="G126" i="2"/>
  <c r="G126" i="6" s="1"/>
  <c r="K126" i="2"/>
  <c r="E127" i="2"/>
  <c r="E127" i="6" s="1"/>
  <c r="I127" i="2"/>
  <c r="I127" i="6" s="1"/>
  <c r="C128" i="2"/>
  <c r="C128" i="6" s="1"/>
  <c r="G128" i="2"/>
  <c r="G128" i="6" s="1"/>
  <c r="K128" i="2"/>
  <c r="E129" i="2"/>
  <c r="E129" i="6" s="1"/>
  <c r="I129" i="2"/>
  <c r="I129" i="6" s="1"/>
  <c r="C130" i="2"/>
  <c r="C130" i="6" s="1"/>
  <c r="G130" i="2"/>
  <c r="G130" i="6" s="1"/>
  <c r="K130" i="2"/>
  <c r="E131" i="2"/>
  <c r="E131" i="6" s="1"/>
  <c r="I131" i="2"/>
  <c r="I131" i="6" s="1"/>
  <c r="C132" i="2"/>
  <c r="G132" i="2"/>
  <c r="G132" i="6" s="1"/>
  <c r="K132" i="2"/>
  <c r="E133" i="2"/>
  <c r="I133" i="2"/>
  <c r="C134" i="2"/>
  <c r="G134" i="2"/>
  <c r="K134" i="2"/>
  <c r="D124" i="2"/>
  <c r="D124" i="6" s="1"/>
  <c r="B125" i="2"/>
  <c r="B125" i="6" s="1"/>
  <c r="J125" i="2"/>
  <c r="H126" i="2"/>
  <c r="H126" i="6" s="1"/>
  <c r="F127" i="2"/>
  <c r="F127" i="6" s="1"/>
  <c r="D128" i="2"/>
  <c r="D128" i="6" s="1"/>
  <c r="B129" i="2"/>
  <c r="B129" i="6" s="1"/>
  <c r="F129" i="2"/>
  <c r="D130" i="2"/>
  <c r="D130" i="6" s="1"/>
  <c r="B131" i="2"/>
  <c r="J131" i="2"/>
  <c r="H132" i="2"/>
  <c r="H132" i="6" s="1"/>
  <c r="F133" i="2"/>
  <c r="D134" i="2"/>
  <c r="E124" i="2"/>
  <c r="E135" i="2" s="1"/>
  <c r="K125" i="2"/>
  <c r="G127" i="2"/>
  <c r="G127" i="6" s="1"/>
  <c r="C129" i="2"/>
  <c r="I130" i="2"/>
  <c r="I130" i="6" s="1"/>
  <c r="E132" i="2"/>
  <c r="E132" i="6" s="1"/>
  <c r="K133" i="2"/>
  <c r="C125" i="2"/>
  <c r="C125" i="6" s="1"/>
  <c r="K129" i="2"/>
  <c r="C133" i="2"/>
  <c r="I128" i="2"/>
  <c r="I128" i="6" s="1"/>
  <c r="K131" i="2"/>
  <c r="I124" i="2"/>
  <c r="E126" i="2"/>
  <c r="E126" i="6" s="1"/>
  <c r="K127" i="2"/>
  <c r="K127" i="6" s="1"/>
  <c r="G129" i="2"/>
  <c r="G129" i="6" s="1"/>
  <c r="C131" i="2"/>
  <c r="C131" i="6" s="1"/>
  <c r="I132" i="2"/>
  <c r="I132" i="6" s="1"/>
  <c r="E134" i="2"/>
  <c r="I126" i="2"/>
  <c r="I126" i="6" s="1"/>
  <c r="E128" i="2"/>
  <c r="E128" i="6" s="1"/>
  <c r="G131" i="2"/>
  <c r="G131" i="6" s="1"/>
  <c r="I134" i="2"/>
  <c r="G125" i="2"/>
  <c r="G125" i="6" s="1"/>
  <c r="C127" i="2"/>
  <c r="E130" i="2"/>
  <c r="E130" i="6" s="1"/>
  <c r="G133" i="2"/>
  <c r="L132" i="2"/>
  <c r="C123" i="2"/>
  <c r="C123" i="6" s="1"/>
  <c r="G123" i="2"/>
  <c r="G123" i="6" s="1"/>
  <c r="K123" i="2"/>
  <c r="K123" i="6" s="1"/>
  <c r="F123" i="2"/>
  <c r="F123" i="6" s="1"/>
  <c r="J123" i="2"/>
  <c r="J123" i="6" s="1"/>
  <c r="L125" i="2"/>
  <c r="D123" i="2"/>
  <c r="D123" i="6" s="1"/>
  <c r="H123" i="2"/>
  <c r="H123" i="6" s="1"/>
  <c r="B123" i="2"/>
  <c r="B123" i="6" s="1"/>
  <c r="E123" i="2"/>
  <c r="E123" i="6" s="1"/>
  <c r="I123" i="2"/>
  <c r="I123" i="6" s="1"/>
  <c r="D135" i="2"/>
  <c r="L123" i="2"/>
  <c r="K71" i="5"/>
  <c r="K70" i="5"/>
  <c r="K69" i="5"/>
  <c r="K68" i="5"/>
  <c r="K67" i="5"/>
  <c r="K46" i="5"/>
  <c r="K47" i="5"/>
  <c r="K48" i="5"/>
  <c r="K49" i="5"/>
  <c r="K50" i="5"/>
  <c r="K25" i="5"/>
  <c r="K26" i="5"/>
  <c r="K27" i="5"/>
  <c r="K28" i="5"/>
  <c r="K29" i="5"/>
  <c r="D141" i="2"/>
  <c r="D141" i="6" s="1"/>
  <c r="H141" i="2"/>
  <c r="H141" i="6" s="1"/>
  <c r="B142" i="2"/>
  <c r="B142" i="6" s="1"/>
  <c r="F142" i="2"/>
  <c r="J142" i="2"/>
  <c r="D143" i="2"/>
  <c r="D143" i="6" s="1"/>
  <c r="H143" i="2"/>
  <c r="H143" i="6" s="1"/>
  <c r="B144" i="2"/>
  <c r="B144" i="6" s="1"/>
  <c r="F144" i="2"/>
  <c r="F144" i="6" s="1"/>
  <c r="J144" i="2"/>
  <c r="J144" i="6" s="1"/>
  <c r="D145" i="2"/>
  <c r="D145" i="6" s="1"/>
  <c r="H145" i="2"/>
  <c r="H145" i="6" s="1"/>
  <c r="B146" i="2"/>
  <c r="B146" i="6" s="1"/>
  <c r="F146" i="2"/>
  <c r="J146" i="2"/>
  <c r="D147" i="2"/>
  <c r="D147" i="6" s="1"/>
  <c r="H147" i="2"/>
  <c r="H147" i="6" s="1"/>
  <c r="B148" i="2"/>
  <c r="B148" i="6" s="1"/>
  <c r="F148" i="2"/>
  <c r="J148" i="2"/>
  <c r="D149" i="2"/>
  <c r="D149" i="6" s="1"/>
  <c r="H149" i="2"/>
  <c r="H149" i="6" s="1"/>
  <c r="B150" i="2"/>
  <c r="B150" i="6" s="1"/>
  <c r="F150" i="2"/>
  <c r="J150" i="2"/>
  <c r="D151" i="2"/>
  <c r="H151" i="2"/>
  <c r="B141" i="2"/>
  <c r="B141" i="6" s="1"/>
  <c r="J141" i="2"/>
  <c r="H142" i="2"/>
  <c r="H142" i="6" s="1"/>
  <c r="F143" i="2"/>
  <c r="F143" i="6" s="1"/>
  <c r="D144" i="2"/>
  <c r="D144" i="6" s="1"/>
  <c r="B145" i="2"/>
  <c r="B145" i="6" s="1"/>
  <c r="J145" i="2"/>
  <c r="H146" i="2"/>
  <c r="H146" i="6" s="1"/>
  <c r="F147" i="2"/>
  <c r="D148" i="2"/>
  <c r="D148" i="6" s="1"/>
  <c r="B149" i="2"/>
  <c r="B149" i="6" s="1"/>
  <c r="J149" i="2"/>
  <c r="H150" i="2"/>
  <c r="B151" i="2"/>
  <c r="B151" i="6" s="1"/>
  <c r="J151" i="2"/>
  <c r="E141" i="2"/>
  <c r="I141" i="2"/>
  <c r="I152" i="2" s="1"/>
  <c r="C142" i="2"/>
  <c r="C142" i="6" s="1"/>
  <c r="G142" i="2"/>
  <c r="G142" i="6" s="1"/>
  <c r="K142" i="2"/>
  <c r="E143" i="2"/>
  <c r="E143" i="6" s="1"/>
  <c r="I143" i="2"/>
  <c r="I143" i="6" s="1"/>
  <c r="C144" i="2"/>
  <c r="C144" i="6" s="1"/>
  <c r="L144" i="6" s="1"/>
  <c r="K59" i="5" s="1"/>
  <c r="G144" i="2"/>
  <c r="G144" i="6" s="1"/>
  <c r="K144" i="2"/>
  <c r="K144" i="6" s="1"/>
  <c r="E145" i="2"/>
  <c r="E145" i="6" s="1"/>
  <c r="I145" i="2"/>
  <c r="I145" i="6" s="1"/>
  <c r="C146" i="2"/>
  <c r="G146" i="2"/>
  <c r="G146" i="6" s="1"/>
  <c r="K146" i="2"/>
  <c r="E147" i="2"/>
  <c r="E147" i="6" s="1"/>
  <c r="I147" i="2"/>
  <c r="I147" i="6" s="1"/>
  <c r="C148" i="2"/>
  <c r="C148" i="6" s="1"/>
  <c r="G148" i="2"/>
  <c r="G148" i="6" s="1"/>
  <c r="K148" i="2"/>
  <c r="E149" i="2"/>
  <c r="E149" i="6" s="1"/>
  <c r="I149" i="2"/>
  <c r="I149" i="6" s="1"/>
  <c r="C150" i="2"/>
  <c r="G150" i="2"/>
  <c r="K150" i="2"/>
  <c r="E151" i="2"/>
  <c r="I151" i="2"/>
  <c r="F141" i="2"/>
  <c r="D142" i="2"/>
  <c r="D142" i="6" s="1"/>
  <c r="B143" i="2"/>
  <c r="B152" i="2" s="1"/>
  <c r="J143" i="2"/>
  <c r="J143" i="6" s="1"/>
  <c r="H144" i="2"/>
  <c r="H144" i="6" s="1"/>
  <c r="F145" i="2"/>
  <c r="D146" i="2"/>
  <c r="D146" i="6" s="1"/>
  <c r="B147" i="2"/>
  <c r="B147" i="6" s="1"/>
  <c r="J147" i="2"/>
  <c r="H148" i="2"/>
  <c r="H148" i="6" s="1"/>
  <c r="F149" i="2"/>
  <c r="D150" i="2"/>
  <c r="F151" i="2"/>
  <c r="C141" i="2"/>
  <c r="C141" i="6" s="1"/>
  <c r="I142" i="2"/>
  <c r="I142" i="6" s="1"/>
  <c r="E144" i="2"/>
  <c r="E144" i="6" s="1"/>
  <c r="K145" i="2"/>
  <c r="G147" i="2"/>
  <c r="G147" i="6" s="1"/>
  <c r="C149" i="2"/>
  <c r="I150" i="2"/>
  <c r="K141" i="2"/>
  <c r="G143" i="2"/>
  <c r="G143" i="6" s="1"/>
  <c r="I146" i="2"/>
  <c r="I146" i="6" s="1"/>
  <c r="K149" i="2"/>
  <c r="K143" i="2"/>
  <c r="C147" i="2"/>
  <c r="C147" i="6" s="1"/>
  <c r="I148" i="2"/>
  <c r="I148" i="6" s="1"/>
  <c r="K151" i="2"/>
  <c r="G141" i="2"/>
  <c r="G141" i="6" s="1"/>
  <c r="C143" i="2"/>
  <c r="I144" i="2"/>
  <c r="I144" i="6" s="1"/>
  <c r="E146" i="2"/>
  <c r="E146" i="6" s="1"/>
  <c r="K147" i="2"/>
  <c r="G149" i="2"/>
  <c r="G149" i="6" s="1"/>
  <c r="C151" i="2"/>
  <c r="C145" i="2"/>
  <c r="C145" i="6" s="1"/>
  <c r="E148" i="2"/>
  <c r="E148" i="6" s="1"/>
  <c r="G151" i="2"/>
  <c r="E142" i="2"/>
  <c r="G145" i="2"/>
  <c r="G145" i="6" s="1"/>
  <c r="E150" i="2"/>
  <c r="L147" i="2"/>
  <c r="L146" i="2"/>
  <c r="E140" i="2"/>
  <c r="E140" i="6" s="1"/>
  <c r="I140" i="2"/>
  <c r="I140" i="6" s="1"/>
  <c r="D140" i="2"/>
  <c r="D140" i="6" s="1"/>
  <c r="F140" i="2"/>
  <c r="F140" i="6" s="1"/>
  <c r="J140" i="2"/>
  <c r="J140" i="6" s="1"/>
  <c r="L150" i="2"/>
  <c r="K44" i="5" s="1"/>
  <c r="L145" i="2"/>
  <c r="C140" i="2"/>
  <c r="C140" i="6" s="1"/>
  <c r="G140" i="2"/>
  <c r="G140" i="6" s="1"/>
  <c r="K140" i="2"/>
  <c r="K140" i="6" s="1"/>
  <c r="L149" i="2"/>
  <c r="H140" i="2"/>
  <c r="H140" i="6" s="1"/>
  <c r="B140" i="2"/>
  <c r="B140" i="6" s="1"/>
  <c r="L140" i="6"/>
  <c r="F152" i="2"/>
  <c r="K152" i="2"/>
  <c r="H152" i="2"/>
  <c r="F46" i="5"/>
  <c r="F47" i="5"/>
  <c r="F48" i="5"/>
  <c r="F49" i="5"/>
  <c r="F50" i="5"/>
  <c r="F25" i="5"/>
  <c r="F26" i="5"/>
  <c r="F27" i="5"/>
  <c r="F28" i="5"/>
  <c r="F29" i="5"/>
  <c r="F71" i="5"/>
  <c r="F70" i="5"/>
  <c r="F69" i="5"/>
  <c r="F68" i="5"/>
  <c r="F67" i="5"/>
  <c r="E56" i="2"/>
  <c r="I56" i="2"/>
  <c r="C57" i="2"/>
  <c r="C57" i="6" s="1"/>
  <c r="G57" i="2"/>
  <c r="G57" i="6" s="1"/>
  <c r="K57" i="2"/>
  <c r="E58" i="2"/>
  <c r="E58" i="6" s="1"/>
  <c r="I58" i="2"/>
  <c r="I58" i="6" s="1"/>
  <c r="C59" i="2"/>
  <c r="C59" i="6" s="1"/>
  <c r="G59" i="2"/>
  <c r="G59" i="6" s="1"/>
  <c r="K59" i="2"/>
  <c r="K59" i="6" s="1"/>
  <c r="E60" i="2"/>
  <c r="E60" i="6" s="1"/>
  <c r="I60" i="2"/>
  <c r="I60" i="6" s="1"/>
  <c r="C61" i="2"/>
  <c r="G61" i="2"/>
  <c r="G61" i="6" s="1"/>
  <c r="K61" i="2"/>
  <c r="E62" i="2"/>
  <c r="E62" i="6" s="1"/>
  <c r="I62" i="2"/>
  <c r="I62" i="6" s="1"/>
  <c r="C63" i="2"/>
  <c r="C63" i="6" s="1"/>
  <c r="G63" i="2"/>
  <c r="G63" i="6" s="1"/>
  <c r="K63" i="2"/>
  <c r="E64" i="2"/>
  <c r="E64" i="6" s="1"/>
  <c r="I64" i="2"/>
  <c r="I64" i="6" s="1"/>
  <c r="C65" i="2"/>
  <c r="G65" i="2"/>
  <c r="K65" i="2"/>
  <c r="E66" i="2"/>
  <c r="I66" i="2"/>
  <c r="C56" i="2"/>
  <c r="C56" i="6" s="1"/>
  <c r="K56" i="2"/>
  <c r="I57" i="2"/>
  <c r="I57" i="6" s="1"/>
  <c r="G58" i="2"/>
  <c r="G58" i="6" s="1"/>
  <c r="E59" i="2"/>
  <c r="E59" i="6" s="1"/>
  <c r="C60" i="2"/>
  <c r="C60" i="6" s="1"/>
  <c r="K60" i="2"/>
  <c r="I61" i="2"/>
  <c r="I61" i="6" s="1"/>
  <c r="G62" i="2"/>
  <c r="G62" i="6" s="1"/>
  <c r="E63" i="2"/>
  <c r="E63" i="6" s="1"/>
  <c r="C64" i="2"/>
  <c r="E65" i="2"/>
  <c r="C66" i="2"/>
  <c r="G66" i="2"/>
  <c r="B56" i="2"/>
  <c r="B56" i="6" s="1"/>
  <c r="F56" i="2"/>
  <c r="J56" i="2"/>
  <c r="D57" i="2"/>
  <c r="H57" i="2"/>
  <c r="H57" i="6" s="1"/>
  <c r="B58" i="2"/>
  <c r="F58" i="2"/>
  <c r="F58" i="6" s="1"/>
  <c r="J58" i="2"/>
  <c r="J58" i="6" s="1"/>
  <c r="D59" i="2"/>
  <c r="D59" i="6" s="1"/>
  <c r="H59" i="2"/>
  <c r="H59" i="6" s="1"/>
  <c r="B60" i="2"/>
  <c r="B60" i="6" s="1"/>
  <c r="F60" i="2"/>
  <c r="J60" i="2"/>
  <c r="D61" i="2"/>
  <c r="D61" i="6" s="1"/>
  <c r="H61" i="2"/>
  <c r="H61" i="6" s="1"/>
  <c r="B62" i="2"/>
  <c r="B62" i="6" s="1"/>
  <c r="F62" i="2"/>
  <c r="J62" i="2"/>
  <c r="D63" i="2"/>
  <c r="D63" i="6" s="1"/>
  <c r="H63" i="2"/>
  <c r="H63" i="6" s="1"/>
  <c r="B64" i="2"/>
  <c r="B64" i="6" s="1"/>
  <c r="F64" i="2"/>
  <c r="J64" i="2"/>
  <c r="D65" i="2"/>
  <c r="H65" i="2"/>
  <c r="B66" i="2"/>
  <c r="B66" i="6" s="1"/>
  <c r="F66" i="2"/>
  <c r="J66" i="2"/>
  <c r="G56" i="2"/>
  <c r="G56" i="6" s="1"/>
  <c r="E57" i="2"/>
  <c r="C58" i="2"/>
  <c r="K58" i="2"/>
  <c r="I59" i="2"/>
  <c r="I59" i="6" s="1"/>
  <c r="G60" i="2"/>
  <c r="G60" i="6" s="1"/>
  <c r="E61" i="2"/>
  <c r="E61" i="6" s="1"/>
  <c r="C62" i="2"/>
  <c r="C62" i="6" s="1"/>
  <c r="K62" i="2"/>
  <c r="I63" i="2"/>
  <c r="I63" i="6" s="1"/>
  <c r="G64" i="2"/>
  <c r="G64" i="6" s="1"/>
  <c r="K64" i="2"/>
  <c r="I65" i="2"/>
  <c r="K66" i="2"/>
  <c r="B57" i="2"/>
  <c r="B57" i="6" s="1"/>
  <c r="H58" i="2"/>
  <c r="H58" i="6" s="1"/>
  <c r="D60" i="2"/>
  <c r="D60" i="6" s="1"/>
  <c r="J61" i="2"/>
  <c r="F63" i="2"/>
  <c r="B65" i="2"/>
  <c r="B65" i="6" s="1"/>
  <c r="H66" i="2"/>
  <c r="J57" i="2"/>
  <c r="B61" i="2"/>
  <c r="B61" i="6" s="1"/>
  <c r="H62" i="2"/>
  <c r="H62" i="6" s="1"/>
  <c r="J65" i="2"/>
  <c r="D58" i="2"/>
  <c r="D58" i="6" s="1"/>
  <c r="H64" i="2"/>
  <c r="H64" i="6" s="1"/>
  <c r="F57" i="2"/>
  <c r="B59" i="2"/>
  <c r="B59" i="6" s="1"/>
  <c r="L59" i="6" s="1"/>
  <c r="F59" i="5" s="1"/>
  <c r="H60" i="2"/>
  <c r="H60" i="6" s="1"/>
  <c r="D62" i="2"/>
  <c r="D62" i="6" s="1"/>
  <c r="J63" i="2"/>
  <c r="F65" i="2"/>
  <c r="D56" i="2"/>
  <c r="D56" i="6" s="1"/>
  <c r="F59" i="2"/>
  <c r="F59" i="6" s="1"/>
  <c r="D64" i="2"/>
  <c r="D64" i="6" s="1"/>
  <c r="H56" i="2"/>
  <c r="H56" i="6" s="1"/>
  <c r="J59" i="2"/>
  <c r="J59" i="6" s="1"/>
  <c r="F61" i="2"/>
  <c r="B63" i="2"/>
  <c r="B63" i="6" s="1"/>
  <c r="D66" i="2"/>
  <c r="L66" i="2" s="1"/>
  <c r="F45" i="5" s="1"/>
  <c r="L63" i="2"/>
  <c r="L65" i="2"/>
  <c r="F44" i="5" s="1"/>
  <c r="U61" i="3"/>
  <c r="J7" i="3" s="1"/>
  <c r="U66" i="3"/>
  <c r="J12" i="3" s="1"/>
  <c r="T61" i="3"/>
  <c r="I7" i="3" s="1"/>
  <c r="U68" i="3"/>
  <c r="J14" i="3" s="1"/>
  <c r="U67" i="3"/>
  <c r="J13" i="3" s="1"/>
  <c r="T66" i="3"/>
  <c r="I12" i="3" s="1"/>
  <c r="T68" i="3"/>
  <c r="I14" i="3" s="1"/>
  <c r="S61" i="3"/>
  <c r="H7" i="3" s="1"/>
  <c r="F22" i="2"/>
  <c r="D23" i="2"/>
  <c r="D23" i="6" s="1"/>
  <c r="B24" i="2"/>
  <c r="B24" i="6" s="1"/>
  <c r="J24" i="2"/>
  <c r="J24" i="6" s="1"/>
  <c r="H25" i="2"/>
  <c r="H25" i="6" s="1"/>
  <c r="F26" i="2"/>
  <c r="D27" i="2"/>
  <c r="D27" i="6" s="1"/>
  <c r="B28" i="2"/>
  <c r="B28" i="6" s="1"/>
  <c r="J28" i="2"/>
  <c r="H29" i="2"/>
  <c r="H29" i="6" s="1"/>
  <c r="F30" i="2"/>
  <c r="D31" i="2"/>
  <c r="B32" i="2"/>
  <c r="B32" i="6" s="1"/>
  <c r="J32" i="2"/>
  <c r="I21" i="2"/>
  <c r="I21" i="6" s="1"/>
  <c r="G22" i="2"/>
  <c r="C28" i="2"/>
  <c r="C28" i="6" s="1"/>
  <c r="C32" i="2"/>
  <c r="B21" i="2"/>
  <c r="B21" i="6" s="1"/>
  <c r="B25" i="2"/>
  <c r="B25" i="6" s="1"/>
  <c r="J29" i="2"/>
  <c r="C21" i="2"/>
  <c r="C21" i="6" s="1"/>
  <c r="I22" i="2"/>
  <c r="G23" i="2"/>
  <c r="G23" i="6" s="1"/>
  <c r="E24" i="2"/>
  <c r="E24" i="6" s="1"/>
  <c r="C25" i="2"/>
  <c r="C25" i="6" s="1"/>
  <c r="K25" i="2"/>
  <c r="K25" i="6" s="1"/>
  <c r="I26" i="2"/>
  <c r="I26" i="6" s="1"/>
  <c r="G27" i="2"/>
  <c r="E28" i="2"/>
  <c r="C29" i="2"/>
  <c r="K29" i="2"/>
  <c r="I30" i="2"/>
  <c r="I30" i="6" s="1"/>
  <c r="G31" i="2"/>
  <c r="E32" i="2"/>
  <c r="D21" i="2"/>
  <c r="D21" i="6" s="1"/>
  <c r="I24" i="2"/>
  <c r="K27" i="2"/>
  <c r="H21" i="2"/>
  <c r="H21" i="6" s="1"/>
  <c r="C24" i="2"/>
  <c r="K28" i="2"/>
  <c r="J21" i="2"/>
  <c r="J21" i="6" s="1"/>
  <c r="H22" i="2"/>
  <c r="H22" i="6" s="1"/>
  <c r="F27" i="2"/>
  <c r="K21" i="2"/>
  <c r="K21" i="6" s="1"/>
  <c r="B22" i="2"/>
  <c r="B22" i="6" s="1"/>
  <c r="J22" i="2"/>
  <c r="H23" i="2"/>
  <c r="H23" i="6" s="1"/>
  <c r="F24" i="2"/>
  <c r="F24" i="6" s="1"/>
  <c r="D25" i="2"/>
  <c r="D25" i="6" s="1"/>
  <c r="B26" i="2"/>
  <c r="B26" i="6" s="1"/>
  <c r="J26" i="2"/>
  <c r="H27" i="2"/>
  <c r="H27" i="6" s="1"/>
  <c r="F28" i="2"/>
  <c r="D29" i="2"/>
  <c r="B30" i="2"/>
  <c r="B30" i="6" s="1"/>
  <c r="J30" i="2"/>
  <c r="H31" i="2"/>
  <c r="F32" i="2"/>
  <c r="E21" i="2"/>
  <c r="E21" i="6" s="1"/>
  <c r="C23" i="2"/>
  <c r="C23" i="6" s="1"/>
  <c r="C27" i="2"/>
  <c r="E30" i="2"/>
  <c r="C31" i="2"/>
  <c r="E23" i="2"/>
  <c r="G26" i="2"/>
  <c r="G26" i="6" s="1"/>
  <c r="G30" i="2"/>
  <c r="G30" i="6" s="1"/>
  <c r="K32" i="2"/>
  <c r="J25" i="2"/>
  <c r="B29" i="2"/>
  <c r="B29" i="6" s="1"/>
  <c r="D32" i="2"/>
  <c r="C22" i="2"/>
  <c r="K22" i="2"/>
  <c r="I23" i="2"/>
  <c r="I23" i="6" s="1"/>
  <c r="G24" i="2"/>
  <c r="G24" i="6" s="1"/>
  <c r="E25" i="2"/>
  <c r="E25" i="6" s="1"/>
  <c r="C26" i="2"/>
  <c r="K26" i="2"/>
  <c r="I27" i="2"/>
  <c r="I27" i="6" s="1"/>
  <c r="G28" i="2"/>
  <c r="G28" i="6" s="1"/>
  <c r="E29" i="2"/>
  <c r="E29" i="6" s="1"/>
  <c r="C30" i="2"/>
  <c r="K30" i="2"/>
  <c r="I31" i="2"/>
  <c r="G32" i="2"/>
  <c r="F21" i="2"/>
  <c r="F21" i="6" s="1"/>
  <c r="E22" i="2"/>
  <c r="G25" i="2"/>
  <c r="G25" i="6" s="1"/>
  <c r="I28" i="2"/>
  <c r="I28" i="6" s="1"/>
  <c r="I32" i="2"/>
  <c r="I25" i="2"/>
  <c r="I25" i="6" s="1"/>
  <c r="E27" i="2"/>
  <c r="E27" i="6" s="1"/>
  <c r="E31" i="2"/>
  <c r="F23" i="2"/>
  <c r="D28" i="2"/>
  <c r="D28" i="6" s="1"/>
  <c r="F31" i="2"/>
  <c r="D22" i="2"/>
  <c r="D22" i="6" s="1"/>
  <c r="B23" i="2"/>
  <c r="B23" i="6" s="1"/>
  <c r="J23" i="2"/>
  <c r="H24" i="2"/>
  <c r="H24" i="6" s="1"/>
  <c r="F25" i="2"/>
  <c r="D26" i="2"/>
  <c r="D26" i="6" s="1"/>
  <c r="B27" i="2"/>
  <c r="B27" i="6" s="1"/>
  <c r="J27" i="2"/>
  <c r="H28" i="2"/>
  <c r="H28" i="6" s="1"/>
  <c r="F29" i="2"/>
  <c r="D30" i="2"/>
  <c r="D30" i="6" s="1"/>
  <c r="B31" i="2"/>
  <c r="B31" i="6" s="1"/>
  <c r="J31" i="2"/>
  <c r="H32" i="2"/>
  <c r="G21" i="2"/>
  <c r="G21" i="6" s="1"/>
  <c r="K23" i="2"/>
  <c r="E26" i="2"/>
  <c r="E26" i="6" s="1"/>
  <c r="G29" i="2"/>
  <c r="G29" i="6" s="1"/>
  <c r="K31" i="2"/>
  <c r="K24" i="2"/>
  <c r="I29" i="2"/>
  <c r="D24" i="2"/>
  <c r="D24" i="6" s="1"/>
  <c r="H26" i="2"/>
  <c r="H30" i="2"/>
  <c r="G47" i="4"/>
  <c r="G64" i="4"/>
  <c r="G132" i="4"/>
  <c r="G166" i="4"/>
  <c r="G30" i="4"/>
  <c r="G115" i="4"/>
  <c r="G98" i="4"/>
  <c r="H160" i="4"/>
  <c r="H41" i="4"/>
  <c r="H126" i="4"/>
  <c r="H75" i="4"/>
  <c r="H58" i="4"/>
  <c r="H143" i="4"/>
  <c r="H92" i="4"/>
  <c r="D98" i="4"/>
  <c r="D132" i="4"/>
  <c r="D81" i="4"/>
  <c r="D47" i="4"/>
  <c r="D166" i="4"/>
  <c r="D115" i="4"/>
  <c r="D64" i="4"/>
  <c r="D95" i="4"/>
  <c r="D44" i="4"/>
  <c r="D129" i="4"/>
  <c r="D78" i="4"/>
  <c r="D163" i="4"/>
  <c r="D61" i="4"/>
  <c r="D112" i="4"/>
  <c r="I109" i="4"/>
  <c r="I143" i="4"/>
  <c r="I92" i="4"/>
  <c r="I41" i="4"/>
  <c r="I160" i="4"/>
  <c r="I75" i="4"/>
  <c r="D109" i="4"/>
  <c r="D58" i="4"/>
  <c r="D92" i="4"/>
  <c r="D41" i="4"/>
  <c r="D143" i="4"/>
  <c r="D126" i="4"/>
  <c r="D75" i="4"/>
  <c r="D160" i="4"/>
  <c r="E129" i="4"/>
  <c r="E112" i="4"/>
  <c r="E163" i="4"/>
  <c r="E61" i="4"/>
  <c r="E146" i="4"/>
  <c r="E95" i="4"/>
  <c r="E44" i="4"/>
  <c r="F24" i="4"/>
  <c r="F143" i="4"/>
  <c r="F109" i="4"/>
  <c r="F92" i="4"/>
  <c r="F58" i="4"/>
  <c r="F41" i="4"/>
  <c r="F126" i="4"/>
  <c r="F75" i="4"/>
  <c r="E75" i="4"/>
  <c r="E109" i="4"/>
  <c r="E92" i="4"/>
  <c r="E41" i="4"/>
  <c r="E126" i="4"/>
  <c r="H95" i="4"/>
  <c r="H61" i="4"/>
  <c r="H78" i="4"/>
  <c r="H44" i="4"/>
  <c r="H146" i="4"/>
  <c r="H129" i="4"/>
  <c r="G78" i="4"/>
  <c r="G44" i="4"/>
  <c r="G163" i="4"/>
  <c r="G95" i="4"/>
  <c r="G129" i="4"/>
  <c r="I95" i="4"/>
  <c r="I44" i="4"/>
  <c r="I78" i="4"/>
  <c r="I163" i="4"/>
  <c r="E81" i="4"/>
  <c r="E132" i="4"/>
  <c r="E47" i="4"/>
  <c r="E166" i="4"/>
  <c r="E115" i="4"/>
  <c r="E98" i="4"/>
  <c r="E64" i="4"/>
  <c r="E149" i="4"/>
  <c r="G92" i="4"/>
  <c r="G41" i="4"/>
  <c r="G109" i="4"/>
  <c r="G75" i="4"/>
  <c r="G58" i="4"/>
  <c r="J58" i="4"/>
  <c r="J126" i="4"/>
  <c r="J143" i="4"/>
  <c r="J92" i="4"/>
  <c r="J75" i="4"/>
  <c r="J41" i="4"/>
  <c r="J24" i="4"/>
  <c r="J160" i="4"/>
  <c r="D125" i="4"/>
  <c r="D74" i="4"/>
  <c r="D159" i="4"/>
  <c r="D108" i="4"/>
  <c r="D57" i="4"/>
  <c r="D91" i="4"/>
  <c r="F106" i="4"/>
  <c r="F123" i="4"/>
  <c r="F89" i="4"/>
  <c r="H162" i="4"/>
  <c r="H111" i="4"/>
  <c r="H60" i="4"/>
  <c r="H145" i="4"/>
  <c r="H94" i="4"/>
  <c r="H43" i="4"/>
  <c r="H128" i="4"/>
  <c r="K42" i="4"/>
  <c r="K127" i="4"/>
  <c r="K161" i="4"/>
  <c r="K93" i="4"/>
  <c r="K59" i="4"/>
  <c r="C158" i="4"/>
  <c r="C107" i="4"/>
  <c r="C56" i="4"/>
  <c r="C90" i="4"/>
  <c r="C73" i="4"/>
  <c r="C124" i="4"/>
  <c r="C63" i="4"/>
  <c r="C148" i="4"/>
  <c r="C97" i="4"/>
  <c r="C46" i="4"/>
  <c r="C80" i="4"/>
  <c r="C165" i="4"/>
  <c r="G130" i="4"/>
  <c r="G79" i="4"/>
  <c r="G164" i="4"/>
  <c r="G28" i="4"/>
  <c r="G113" i="4"/>
  <c r="G62" i="4"/>
  <c r="G147" i="4"/>
  <c r="G96" i="4"/>
  <c r="K106" i="4"/>
  <c r="K157" i="4"/>
  <c r="K123" i="4"/>
  <c r="K89" i="4"/>
  <c r="D145" i="4"/>
  <c r="D94" i="4"/>
  <c r="D128" i="4"/>
  <c r="D77" i="4"/>
  <c r="I76" i="4"/>
  <c r="I161" i="4"/>
  <c r="I59" i="4"/>
  <c r="I93" i="4"/>
  <c r="I127" i="4"/>
  <c r="I42" i="4"/>
  <c r="C106" i="4"/>
  <c r="C123" i="4"/>
  <c r="C140" i="4"/>
  <c r="C157" i="4"/>
  <c r="C89" i="4"/>
  <c r="E80" i="4"/>
  <c r="E114" i="4"/>
  <c r="E63" i="4"/>
  <c r="E148" i="4"/>
  <c r="E97" i="4"/>
  <c r="E46" i="4"/>
  <c r="G110" i="4"/>
  <c r="G59" i="4"/>
  <c r="G144" i="4"/>
  <c r="G93" i="4"/>
  <c r="G42" i="4"/>
  <c r="G127" i="4"/>
  <c r="G161" i="4"/>
  <c r="E164" i="4"/>
  <c r="E79" i="4"/>
  <c r="E113" i="4"/>
  <c r="E62" i="4"/>
  <c r="E147" i="4"/>
  <c r="E96" i="4"/>
  <c r="E45" i="4"/>
  <c r="E130" i="4"/>
  <c r="J123" i="4"/>
  <c r="J106" i="4"/>
  <c r="J140" i="4"/>
  <c r="J89" i="4"/>
  <c r="D157" i="4"/>
  <c r="D123" i="4"/>
  <c r="D106" i="4"/>
  <c r="D89" i="4"/>
  <c r="J127" i="4"/>
  <c r="J76" i="4"/>
  <c r="J161" i="4"/>
  <c r="J42" i="4"/>
  <c r="J110" i="4"/>
  <c r="J59" i="4"/>
  <c r="J93" i="4"/>
  <c r="E106" i="4"/>
  <c r="E140" i="4"/>
  <c r="E123" i="4"/>
  <c r="E157" i="4"/>
  <c r="E89" i="4"/>
  <c r="I157" i="4"/>
  <c r="I106" i="4"/>
  <c r="I140" i="4"/>
  <c r="I89" i="4"/>
  <c r="F59" i="4"/>
  <c r="F144" i="4"/>
  <c r="F93" i="4"/>
  <c r="F42" i="4"/>
  <c r="F127" i="4"/>
  <c r="F76" i="4"/>
  <c r="F110" i="4"/>
  <c r="F161" i="4"/>
  <c r="D114" i="4"/>
  <c r="D63" i="4"/>
  <c r="D97" i="4"/>
  <c r="D46" i="4"/>
  <c r="D80" i="4"/>
  <c r="D131" i="4"/>
  <c r="G90" i="4"/>
  <c r="G39" i="4"/>
  <c r="G124" i="4"/>
  <c r="G158" i="4"/>
  <c r="G107" i="4"/>
  <c r="G141" i="4"/>
  <c r="H161" i="4"/>
  <c r="H110" i="4"/>
  <c r="H59" i="4"/>
  <c r="H144" i="4"/>
  <c r="H93" i="4"/>
  <c r="H76" i="4"/>
  <c r="H42" i="4"/>
  <c r="H127" i="4"/>
  <c r="E145" i="4"/>
  <c r="E94" i="4"/>
  <c r="E43" i="4"/>
  <c r="E111" i="4"/>
  <c r="E77" i="4"/>
  <c r="E162" i="4"/>
  <c r="E26" i="4"/>
  <c r="D113" i="4"/>
  <c r="D62" i="4"/>
  <c r="D147" i="4"/>
  <c r="D96" i="4"/>
  <c r="D45" i="4"/>
  <c r="D130" i="4"/>
  <c r="D73" i="4"/>
  <c r="D158" i="4"/>
  <c r="D107" i="4"/>
  <c r="D56" i="4"/>
  <c r="D141" i="4"/>
  <c r="D90" i="4"/>
  <c r="D124" i="4"/>
  <c r="D39" i="4"/>
  <c r="I128" i="4"/>
  <c r="I26" i="4"/>
  <c r="I43" i="4"/>
  <c r="I77" i="4"/>
  <c r="I111" i="4"/>
  <c r="I60" i="4"/>
  <c r="I145" i="4"/>
  <c r="I94" i="4"/>
  <c r="H97" i="4"/>
  <c r="H131" i="4"/>
  <c r="H80" i="4"/>
  <c r="H165" i="4"/>
  <c r="H148" i="4"/>
  <c r="H63" i="4"/>
  <c r="D93" i="4"/>
  <c r="D42" i="4"/>
  <c r="D76" i="4"/>
  <c r="D161" i="4"/>
  <c r="D144" i="4"/>
  <c r="D110" i="4"/>
  <c r="C74" i="4"/>
  <c r="C23" i="4"/>
  <c r="C159" i="4"/>
  <c r="C108" i="4"/>
  <c r="C57" i="4"/>
  <c r="C142" i="4"/>
  <c r="C91" i="4"/>
  <c r="C40" i="4"/>
  <c r="C125" i="4"/>
  <c r="H123" i="4"/>
  <c r="H106" i="4"/>
  <c r="H140" i="4"/>
  <c r="H89" i="4"/>
  <c r="C147" i="4"/>
  <c r="C96" i="4"/>
  <c r="C45" i="4"/>
  <c r="C130" i="4"/>
  <c r="C79" i="4"/>
  <c r="C164" i="4"/>
  <c r="C113" i="4"/>
  <c r="G46" i="4"/>
  <c r="G131" i="4"/>
  <c r="G80" i="4"/>
  <c r="G114" i="4"/>
  <c r="G63" i="4"/>
  <c r="G148" i="4"/>
  <c r="G97" i="4"/>
  <c r="C94" i="4"/>
  <c r="C43" i="4"/>
  <c r="C77" i="4"/>
  <c r="C111" i="4"/>
  <c r="C60" i="4"/>
  <c r="C145" i="4"/>
  <c r="H90" i="4"/>
  <c r="H39" i="4"/>
  <c r="H73" i="4"/>
  <c r="H158" i="4"/>
  <c r="H107" i="4"/>
  <c r="C42" i="4"/>
  <c r="C76" i="4"/>
  <c r="C161" i="4"/>
  <c r="C110" i="4"/>
  <c r="C59" i="4"/>
  <c r="C144" i="4"/>
  <c r="C93" i="4"/>
  <c r="G106" i="4"/>
  <c r="G140" i="4"/>
  <c r="G157" i="4"/>
  <c r="G123" i="4"/>
  <c r="G89" i="4"/>
  <c r="G162" i="4"/>
  <c r="G111" i="4"/>
  <c r="G60" i="4"/>
  <c r="G145" i="4"/>
  <c r="G77" i="4"/>
  <c r="G94" i="4"/>
  <c r="G43" i="4"/>
  <c r="G128" i="4"/>
  <c r="E144" i="4"/>
  <c r="E93" i="4"/>
  <c r="E42" i="4"/>
  <c r="E127" i="4"/>
  <c r="E76" i="4"/>
  <c r="E59" i="4"/>
  <c r="E161" i="4"/>
  <c r="E25" i="4"/>
  <c r="E110" i="4"/>
  <c r="C5" i="2"/>
  <c r="C5" i="6" s="1"/>
  <c r="K5" i="2"/>
  <c r="K5" i="6" s="1"/>
  <c r="I6" i="2"/>
  <c r="I6" i="6" s="1"/>
  <c r="G7" i="2"/>
  <c r="G7" i="6" s="1"/>
  <c r="E8" i="2"/>
  <c r="E8" i="6" s="1"/>
  <c r="C9" i="2"/>
  <c r="C9" i="6" s="1"/>
  <c r="K9" i="2"/>
  <c r="K9" i="6" s="1"/>
  <c r="I10" i="2"/>
  <c r="I10" i="6" s="1"/>
  <c r="G11" i="2"/>
  <c r="G11" i="6" s="1"/>
  <c r="E12" i="2"/>
  <c r="E12" i="6" s="1"/>
  <c r="C13" i="2"/>
  <c r="C13" i="6" s="1"/>
  <c r="K13" i="2"/>
  <c r="K13" i="6" s="1"/>
  <c r="I14" i="2"/>
  <c r="I14" i="6" s="1"/>
  <c r="G15" i="2"/>
  <c r="G15" i="6" s="1"/>
  <c r="D5" i="2"/>
  <c r="D5" i="6" s="1"/>
  <c r="B6" i="2"/>
  <c r="B6" i="6" s="1"/>
  <c r="J6" i="2"/>
  <c r="J6" i="6" s="1"/>
  <c r="H7" i="2"/>
  <c r="H7" i="6" s="1"/>
  <c r="F8" i="2"/>
  <c r="F8" i="6" s="1"/>
  <c r="D9" i="2"/>
  <c r="D9" i="6" s="1"/>
  <c r="B10" i="2"/>
  <c r="B10" i="6" s="1"/>
  <c r="J10" i="2"/>
  <c r="J10" i="6" s="1"/>
  <c r="H11" i="2"/>
  <c r="H11" i="6" s="1"/>
  <c r="F12" i="2"/>
  <c r="F12" i="6" s="1"/>
  <c r="D13" i="2"/>
  <c r="D13" i="6" s="1"/>
  <c r="B14" i="2"/>
  <c r="B14" i="6" s="1"/>
  <c r="J14" i="2"/>
  <c r="J14" i="6" s="1"/>
  <c r="H15" i="2"/>
  <c r="H15" i="6" s="1"/>
  <c r="E5" i="2"/>
  <c r="E5" i="6" s="1"/>
  <c r="C6" i="2"/>
  <c r="C6" i="6" s="1"/>
  <c r="K6" i="2"/>
  <c r="K6" i="6" s="1"/>
  <c r="I7" i="2"/>
  <c r="I7" i="6" s="1"/>
  <c r="G8" i="2"/>
  <c r="G8" i="6" s="1"/>
  <c r="E9" i="2"/>
  <c r="E9" i="6" s="1"/>
  <c r="C10" i="2"/>
  <c r="C10" i="6" s="1"/>
  <c r="K10" i="2"/>
  <c r="K10" i="6" s="1"/>
  <c r="I11" i="2"/>
  <c r="I11" i="6" s="1"/>
  <c r="G12" i="2"/>
  <c r="G12" i="6" s="1"/>
  <c r="E13" i="2"/>
  <c r="E13" i="6" s="1"/>
  <c r="C14" i="2"/>
  <c r="K14" i="2"/>
  <c r="K14" i="6" s="1"/>
  <c r="I15" i="2"/>
  <c r="I15" i="6" s="1"/>
  <c r="F5" i="2"/>
  <c r="F5" i="6" s="1"/>
  <c r="D6" i="2"/>
  <c r="D6" i="6" s="1"/>
  <c r="B7" i="2"/>
  <c r="B7" i="6" s="1"/>
  <c r="J7" i="2"/>
  <c r="J7" i="6" s="1"/>
  <c r="H8" i="2"/>
  <c r="H8" i="6" s="1"/>
  <c r="F9" i="2"/>
  <c r="F9" i="6" s="1"/>
  <c r="D10" i="2"/>
  <c r="D10" i="6" s="1"/>
  <c r="B11" i="2"/>
  <c r="B11" i="6" s="1"/>
  <c r="J11" i="2"/>
  <c r="J11" i="6" s="1"/>
  <c r="H12" i="2"/>
  <c r="H12" i="6" s="1"/>
  <c r="F13" i="2"/>
  <c r="F13" i="6" s="1"/>
  <c r="D14" i="2"/>
  <c r="D14" i="6" s="1"/>
  <c r="B15" i="2"/>
  <c r="B15" i="6" s="1"/>
  <c r="J15" i="2"/>
  <c r="J15" i="6" s="1"/>
  <c r="I5" i="2"/>
  <c r="I5" i="6" s="1"/>
  <c r="G6" i="2"/>
  <c r="G6" i="6" s="1"/>
  <c r="E7" i="2"/>
  <c r="E7" i="6" s="1"/>
  <c r="C8" i="2"/>
  <c r="C8" i="6" s="1"/>
  <c r="K8" i="2"/>
  <c r="K8" i="6" s="1"/>
  <c r="I9" i="2"/>
  <c r="I9" i="6" s="1"/>
  <c r="G10" i="2"/>
  <c r="G10" i="6" s="1"/>
  <c r="E11" i="2"/>
  <c r="E11" i="6" s="1"/>
  <c r="C12" i="2"/>
  <c r="C12" i="6" s="1"/>
  <c r="K12" i="2"/>
  <c r="K12" i="6" s="1"/>
  <c r="I13" i="2"/>
  <c r="I13" i="6" s="1"/>
  <c r="G14" i="2"/>
  <c r="G14" i="6" s="1"/>
  <c r="E15" i="2"/>
  <c r="E15" i="6" s="1"/>
  <c r="B5" i="2"/>
  <c r="B5" i="6" s="1"/>
  <c r="J5" i="2"/>
  <c r="J5" i="6" s="1"/>
  <c r="H6" i="2"/>
  <c r="H6" i="6" s="1"/>
  <c r="F7" i="2"/>
  <c r="F7" i="6" s="1"/>
  <c r="D8" i="2"/>
  <c r="D8" i="6" s="1"/>
  <c r="B9" i="2"/>
  <c r="B9" i="6" s="1"/>
  <c r="J9" i="2"/>
  <c r="J9" i="6" s="1"/>
  <c r="H10" i="2"/>
  <c r="H10" i="6" s="1"/>
  <c r="F11" i="2"/>
  <c r="F11" i="6" s="1"/>
  <c r="D12" i="2"/>
  <c r="D12" i="6" s="1"/>
  <c r="B13" i="2"/>
  <c r="B13" i="6" s="1"/>
  <c r="J13" i="2"/>
  <c r="J13" i="6" s="1"/>
  <c r="H14" i="2"/>
  <c r="H14" i="6" s="1"/>
  <c r="F15" i="2"/>
  <c r="F15" i="6" s="1"/>
  <c r="C7" i="2"/>
  <c r="C7" i="6" s="1"/>
  <c r="E10" i="2"/>
  <c r="E10" i="6" s="1"/>
  <c r="G13" i="2"/>
  <c r="G13" i="6" s="1"/>
  <c r="D7" i="2"/>
  <c r="D7" i="6" s="1"/>
  <c r="F10" i="2"/>
  <c r="F10" i="6" s="1"/>
  <c r="H13" i="2"/>
  <c r="H13" i="6" s="1"/>
  <c r="G5" i="2"/>
  <c r="G5" i="6" s="1"/>
  <c r="D15" i="2"/>
  <c r="D15" i="6" s="1"/>
  <c r="K7" i="2"/>
  <c r="K7" i="6" s="1"/>
  <c r="C11" i="2"/>
  <c r="C11" i="6" s="1"/>
  <c r="E14" i="2"/>
  <c r="E14" i="6" s="1"/>
  <c r="K11" i="2"/>
  <c r="K11" i="6" s="1"/>
  <c r="H5" i="2"/>
  <c r="H5" i="6" s="1"/>
  <c r="J12" i="2"/>
  <c r="J12" i="6" s="1"/>
  <c r="B8" i="2"/>
  <c r="B8" i="6" s="1"/>
  <c r="D11" i="2"/>
  <c r="D11" i="6" s="1"/>
  <c r="F14" i="2"/>
  <c r="F14" i="6" s="1"/>
  <c r="C15" i="2"/>
  <c r="C15" i="6" s="1"/>
  <c r="B12" i="2"/>
  <c r="B12" i="6" s="1"/>
  <c r="H9" i="2"/>
  <c r="H9" i="6" s="1"/>
  <c r="I8" i="2"/>
  <c r="I8" i="6" s="1"/>
  <c r="J8" i="2"/>
  <c r="J8" i="6" s="1"/>
  <c r="E6" i="2"/>
  <c r="E6" i="6" s="1"/>
  <c r="G9" i="2"/>
  <c r="G9" i="6" s="1"/>
  <c r="I12" i="2"/>
  <c r="I12" i="6" s="1"/>
  <c r="K15" i="2"/>
  <c r="K15" i="6" s="1"/>
  <c r="F6" i="2"/>
  <c r="F6" i="6" s="1"/>
  <c r="B16" i="4"/>
  <c r="B4" i="2"/>
  <c r="B4" i="6" s="1"/>
  <c r="F4" i="2"/>
  <c r="F4" i="6" s="1"/>
  <c r="J4" i="2"/>
  <c r="J4" i="6" s="1"/>
  <c r="E4" i="2"/>
  <c r="E4" i="6" s="1"/>
  <c r="K4" i="2"/>
  <c r="K4" i="6" s="1"/>
  <c r="I4" i="2"/>
  <c r="I4" i="6" s="1"/>
  <c r="G4" i="2"/>
  <c r="G4" i="6" s="1"/>
  <c r="C4" i="2"/>
  <c r="C4" i="6" s="1"/>
  <c r="H4" i="2"/>
  <c r="H4" i="6" s="1"/>
  <c r="D4" i="2"/>
  <c r="D4" i="6" s="1"/>
  <c r="E55" i="2"/>
  <c r="E55" i="6" s="1"/>
  <c r="I55" i="2"/>
  <c r="I55" i="6" s="1"/>
  <c r="B55" i="2"/>
  <c r="B55" i="6" s="1"/>
  <c r="F55" i="2"/>
  <c r="F55" i="6" s="1"/>
  <c r="J55" i="2"/>
  <c r="J55" i="6" s="1"/>
  <c r="D55" i="2"/>
  <c r="D55" i="6" s="1"/>
  <c r="C55" i="2"/>
  <c r="C55" i="6" s="1"/>
  <c r="G55" i="2"/>
  <c r="G55" i="6" s="1"/>
  <c r="K55" i="2"/>
  <c r="K55" i="6" s="1"/>
  <c r="H55" i="2"/>
  <c r="H55" i="6" s="1"/>
  <c r="E38" i="2"/>
  <c r="E38" i="6" s="1"/>
  <c r="I38" i="2"/>
  <c r="I38" i="6" s="1"/>
  <c r="D38" i="2"/>
  <c r="D38" i="6" s="1"/>
  <c r="F38" i="2"/>
  <c r="F38" i="6" s="1"/>
  <c r="J38" i="2"/>
  <c r="J38" i="6" s="1"/>
  <c r="B38" i="2"/>
  <c r="B38" i="6" s="1"/>
  <c r="C38" i="2"/>
  <c r="C38" i="6" s="1"/>
  <c r="G38" i="2"/>
  <c r="G38" i="6" s="1"/>
  <c r="K38" i="2"/>
  <c r="K38" i="6" s="1"/>
  <c r="H38" i="2"/>
  <c r="H38" i="6" s="1"/>
  <c r="E72" i="2"/>
  <c r="E72" i="6" s="1"/>
  <c r="I72" i="2"/>
  <c r="I72" i="6" s="1"/>
  <c r="G72" i="2"/>
  <c r="G72" i="6" s="1"/>
  <c r="B72" i="2"/>
  <c r="B72" i="6" s="1"/>
  <c r="C72" i="2"/>
  <c r="C72" i="6" s="1"/>
  <c r="H72" i="2"/>
  <c r="H72" i="6" s="1"/>
  <c r="F72" i="2"/>
  <c r="F72" i="6" s="1"/>
  <c r="D72" i="2"/>
  <c r="D72" i="6" s="1"/>
  <c r="J72" i="2"/>
  <c r="J72" i="6" s="1"/>
  <c r="K72" i="2"/>
  <c r="K72" i="6" s="1"/>
  <c r="E2" i="5"/>
  <c r="C16" i="7"/>
  <c r="D16" i="7"/>
  <c r="E16" i="7"/>
  <c r="G16" i="7"/>
  <c r="H16" i="7"/>
  <c r="I16" i="7"/>
  <c r="J16" i="7"/>
  <c r="K16" i="7"/>
  <c r="L162" i="6" l="1"/>
  <c r="L60" i="5" s="1"/>
  <c r="L114" i="6"/>
  <c r="I63" i="5" s="1"/>
  <c r="K167" i="4"/>
  <c r="K167" i="6"/>
  <c r="L165" i="2"/>
  <c r="G165" i="6"/>
  <c r="K166" i="4"/>
  <c r="K166" i="6"/>
  <c r="D168" i="4"/>
  <c r="D168" i="6"/>
  <c r="F159" i="4"/>
  <c r="F159" i="6"/>
  <c r="K111" i="4"/>
  <c r="L111" i="4" s="1"/>
  <c r="K111" i="6"/>
  <c r="J117" i="4"/>
  <c r="J117" i="6"/>
  <c r="J107" i="4"/>
  <c r="J107" i="6"/>
  <c r="E117" i="4"/>
  <c r="E117" i="6"/>
  <c r="I107" i="4"/>
  <c r="I107" i="6"/>
  <c r="J115" i="4"/>
  <c r="J115" i="6"/>
  <c r="H117" i="4"/>
  <c r="H117" i="6"/>
  <c r="F114" i="4"/>
  <c r="F114" i="6"/>
  <c r="L108" i="2"/>
  <c r="B108" i="6"/>
  <c r="C48" i="4"/>
  <c r="C48" i="6"/>
  <c r="L48" i="6" s="1"/>
  <c r="E65" i="5" s="1"/>
  <c r="E165" i="4"/>
  <c r="K76" i="4"/>
  <c r="I61" i="4"/>
  <c r="G146" i="4"/>
  <c r="H112" i="4"/>
  <c r="L60" i="2"/>
  <c r="J63" i="4"/>
  <c r="J63" i="6"/>
  <c r="F57" i="4"/>
  <c r="F57" i="6"/>
  <c r="K64" i="4"/>
  <c r="K64" i="6"/>
  <c r="K58" i="4"/>
  <c r="L58" i="4" s="1"/>
  <c r="K58" i="6"/>
  <c r="J66" i="4"/>
  <c r="J66" i="6"/>
  <c r="D65" i="4"/>
  <c r="D65" i="6"/>
  <c r="F60" i="4"/>
  <c r="F60" i="6"/>
  <c r="L57" i="2"/>
  <c r="D57" i="6"/>
  <c r="C64" i="6"/>
  <c r="C64" i="4"/>
  <c r="K60" i="4"/>
  <c r="K60" i="6"/>
  <c r="E66" i="4"/>
  <c r="E66" i="6"/>
  <c r="I56" i="4"/>
  <c r="I56" i="6"/>
  <c r="D152" i="2"/>
  <c r="L148" i="2"/>
  <c r="G151" i="4"/>
  <c r="G151" i="6"/>
  <c r="C143" i="6"/>
  <c r="C143" i="4"/>
  <c r="F145" i="4"/>
  <c r="F145" i="6"/>
  <c r="K150" i="4"/>
  <c r="K150" i="6"/>
  <c r="C146" i="6"/>
  <c r="C146" i="4"/>
  <c r="K142" i="4"/>
  <c r="K142" i="6"/>
  <c r="E141" i="4"/>
  <c r="L141" i="4" s="1"/>
  <c r="E141" i="6"/>
  <c r="H150" i="4"/>
  <c r="H150" i="6"/>
  <c r="F147" i="4"/>
  <c r="F147" i="6"/>
  <c r="J150" i="4"/>
  <c r="J150" i="6"/>
  <c r="J142" i="4"/>
  <c r="J142" i="6"/>
  <c r="L124" i="2"/>
  <c r="L126" i="2"/>
  <c r="K131" i="4"/>
  <c r="L131" i="4" s="1"/>
  <c r="K131" i="6"/>
  <c r="C129" i="6"/>
  <c r="L129" i="6" s="1"/>
  <c r="J61" i="5" s="1"/>
  <c r="C129" i="4"/>
  <c r="D134" i="4"/>
  <c r="D134" i="6"/>
  <c r="L131" i="2"/>
  <c r="B131" i="6"/>
  <c r="C134" i="6"/>
  <c r="L134" i="6" s="1"/>
  <c r="J66" i="5" s="1"/>
  <c r="C134" i="4"/>
  <c r="K130" i="4"/>
  <c r="K130" i="6"/>
  <c r="C126" i="6"/>
  <c r="C126" i="4"/>
  <c r="J133" i="4"/>
  <c r="J133" i="6"/>
  <c r="J134" i="4"/>
  <c r="J134" i="6"/>
  <c r="D133" i="4"/>
  <c r="D133" i="6"/>
  <c r="F128" i="4"/>
  <c r="F128" i="6"/>
  <c r="L81" i="2"/>
  <c r="L73" i="2"/>
  <c r="L79" i="2"/>
  <c r="H82" i="4"/>
  <c r="H82" i="6"/>
  <c r="J83" i="4"/>
  <c r="J83" i="6"/>
  <c r="F77" i="4"/>
  <c r="F77" i="6"/>
  <c r="J79" i="4"/>
  <c r="J79" i="6"/>
  <c r="J77" i="4"/>
  <c r="J77" i="6"/>
  <c r="J73" i="4"/>
  <c r="J73" i="6"/>
  <c r="C82" i="4"/>
  <c r="C82" i="6"/>
  <c r="L82" i="6" s="1"/>
  <c r="G65" i="5" s="1"/>
  <c r="K78" i="4"/>
  <c r="K78" i="6"/>
  <c r="H83" i="4"/>
  <c r="H83" i="6"/>
  <c r="F80" i="4"/>
  <c r="F80" i="6"/>
  <c r="J78" i="4"/>
  <c r="J78" i="6"/>
  <c r="G82" i="4"/>
  <c r="G82" i="6"/>
  <c r="I82" i="4"/>
  <c r="I82" i="6"/>
  <c r="C81" i="6"/>
  <c r="C81" i="4"/>
  <c r="K77" i="4"/>
  <c r="K77" i="6"/>
  <c r="E169" i="2"/>
  <c r="C169" i="2"/>
  <c r="F169" i="2"/>
  <c r="L162" i="2"/>
  <c r="L159" i="2"/>
  <c r="L161" i="2"/>
  <c r="L38" i="5" s="1"/>
  <c r="K163" i="4"/>
  <c r="K163" i="6"/>
  <c r="K159" i="4"/>
  <c r="K159" i="6"/>
  <c r="K169" i="6" s="1"/>
  <c r="G167" i="4"/>
  <c r="G167" i="6"/>
  <c r="F163" i="4"/>
  <c r="F163" i="6"/>
  <c r="C168" i="6"/>
  <c r="C168" i="4"/>
  <c r="K164" i="4"/>
  <c r="K164" i="6"/>
  <c r="C160" i="6"/>
  <c r="C160" i="4"/>
  <c r="J167" i="4"/>
  <c r="J167" i="6"/>
  <c r="L167" i="6" s="1"/>
  <c r="L65" i="5" s="1"/>
  <c r="F166" i="4"/>
  <c r="F166" i="6"/>
  <c r="J164" i="4"/>
  <c r="J164" i="6"/>
  <c r="F158" i="4"/>
  <c r="F158" i="6"/>
  <c r="F169" i="6" s="1"/>
  <c r="B118" i="2"/>
  <c r="L107" i="2"/>
  <c r="I35" i="5" s="1"/>
  <c r="G117" i="4"/>
  <c r="G117" i="6"/>
  <c r="C109" i="6"/>
  <c r="C109" i="4"/>
  <c r="J113" i="4"/>
  <c r="J113" i="6"/>
  <c r="K116" i="4"/>
  <c r="K116" i="6"/>
  <c r="C112" i="6"/>
  <c r="C112" i="4"/>
  <c r="K108" i="4"/>
  <c r="K108" i="6"/>
  <c r="K118" i="6" s="1"/>
  <c r="E107" i="4"/>
  <c r="E107" i="6"/>
  <c r="D117" i="4"/>
  <c r="D117" i="6"/>
  <c r="L117" i="6" s="1"/>
  <c r="I66" i="5" s="1"/>
  <c r="F112" i="4"/>
  <c r="F112" i="6"/>
  <c r="L47" i="2"/>
  <c r="J47" i="4"/>
  <c r="J47" i="6"/>
  <c r="J45" i="4"/>
  <c r="J45" i="6"/>
  <c r="F45" i="4"/>
  <c r="F45" i="6"/>
  <c r="J39" i="4"/>
  <c r="J39" i="6"/>
  <c r="H48" i="4"/>
  <c r="H48" i="6"/>
  <c r="C44" i="6"/>
  <c r="C44" i="4"/>
  <c r="K40" i="4"/>
  <c r="K40" i="6"/>
  <c r="D49" i="4"/>
  <c r="D49" i="6"/>
  <c r="F44" i="4"/>
  <c r="L44" i="4" s="1"/>
  <c r="F44" i="6"/>
  <c r="K49" i="4"/>
  <c r="K49" i="6"/>
  <c r="E48" i="4"/>
  <c r="E48" i="6"/>
  <c r="K41" i="4"/>
  <c r="K41" i="6"/>
  <c r="E40" i="6"/>
  <c r="E40" i="4"/>
  <c r="D66" i="4"/>
  <c r="D66" i="6"/>
  <c r="J65" i="4"/>
  <c r="J65" i="6"/>
  <c r="H66" i="4"/>
  <c r="H66" i="6"/>
  <c r="I65" i="4"/>
  <c r="I65" i="6"/>
  <c r="K62" i="4"/>
  <c r="K62" i="6"/>
  <c r="H65" i="4"/>
  <c r="H65" i="6"/>
  <c r="F62" i="4"/>
  <c r="F62" i="6"/>
  <c r="E65" i="4"/>
  <c r="E65" i="6"/>
  <c r="K61" i="4"/>
  <c r="K61" i="6"/>
  <c r="E142" i="4"/>
  <c r="E142" i="6"/>
  <c r="C151" i="4"/>
  <c r="C151" i="6"/>
  <c r="L151" i="6" s="1"/>
  <c r="K66" i="5" s="1"/>
  <c r="F149" i="4"/>
  <c r="F149" i="6"/>
  <c r="I141" i="4"/>
  <c r="I141" i="6"/>
  <c r="E124" i="4"/>
  <c r="L124" i="4" s="1"/>
  <c r="E124" i="6"/>
  <c r="J131" i="4"/>
  <c r="J131" i="6"/>
  <c r="J125" i="4"/>
  <c r="J125" i="6"/>
  <c r="G134" i="4"/>
  <c r="G134" i="6"/>
  <c r="K132" i="4"/>
  <c r="K132" i="6"/>
  <c r="K124" i="4"/>
  <c r="K124" i="6"/>
  <c r="H134" i="4"/>
  <c r="H134" i="6"/>
  <c r="F131" i="4"/>
  <c r="F131" i="6"/>
  <c r="H133" i="4"/>
  <c r="H133" i="6"/>
  <c r="F130" i="4"/>
  <c r="F130" i="6"/>
  <c r="L130" i="6" s="1"/>
  <c r="J62" i="5" s="1"/>
  <c r="E73" i="4"/>
  <c r="L73" i="4" s="1"/>
  <c r="E73" i="6"/>
  <c r="F82" i="4"/>
  <c r="F82" i="6"/>
  <c r="J80" i="4"/>
  <c r="L80" i="4" s="1"/>
  <c r="J80" i="6"/>
  <c r="F74" i="6"/>
  <c r="F74" i="4"/>
  <c r="I73" i="4"/>
  <c r="I73" i="6"/>
  <c r="C83" i="6"/>
  <c r="C83" i="4"/>
  <c r="F167" i="4"/>
  <c r="F167" i="6"/>
  <c r="K158" i="4"/>
  <c r="K158" i="6"/>
  <c r="F168" i="4"/>
  <c r="F168" i="6"/>
  <c r="J166" i="4"/>
  <c r="J166" i="6"/>
  <c r="K109" i="4"/>
  <c r="K109" i="6"/>
  <c r="I116" i="4"/>
  <c r="I116" i="6"/>
  <c r="C117" i="4"/>
  <c r="C117" i="6"/>
  <c r="F47" i="4"/>
  <c r="F47" i="6"/>
  <c r="K44" i="4"/>
  <c r="K44" i="6"/>
  <c r="J44" i="4"/>
  <c r="J44" i="6"/>
  <c r="G48" i="4"/>
  <c r="G48" i="6"/>
  <c r="L42" i="2"/>
  <c r="E38" i="5" s="1"/>
  <c r="C42" i="6"/>
  <c r="L42" i="6" s="1"/>
  <c r="E59" i="5" s="1"/>
  <c r="I48" i="4"/>
  <c r="I48" i="6"/>
  <c r="K43" i="4"/>
  <c r="K43" i="6"/>
  <c r="H56" i="4"/>
  <c r="H141" i="4"/>
  <c r="C162" i="4"/>
  <c r="I162" i="4"/>
  <c r="E128" i="4"/>
  <c r="I110" i="4"/>
  <c r="D111" i="4"/>
  <c r="C131" i="4"/>
  <c r="C39" i="4"/>
  <c r="L39" i="4" s="1"/>
  <c r="K110" i="4"/>
  <c r="G160" i="4"/>
  <c r="G26" i="4"/>
  <c r="H22" i="4"/>
  <c r="H124" i="4"/>
  <c r="G29" i="4"/>
  <c r="C62" i="4"/>
  <c r="D127" i="4"/>
  <c r="H114" i="4"/>
  <c r="D79" i="4"/>
  <c r="E60" i="4"/>
  <c r="D165" i="4"/>
  <c r="I123" i="4"/>
  <c r="J144" i="4"/>
  <c r="D140" i="4"/>
  <c r="J157" i="4"/>
  <c r="E131" i="4"/>
  <c r="I25" i="4"/>
  <c r="D60" i="4"/>
  <c r="D43" i="4"/>
  <c r="K140" i="4"/>
  <c r="G45" i="4"/>
  <c r="C114" i="4"/>
  <c r="F157" i="4"/>
  <c r="D40" i="4"/>
  <c r="D23" i="4"/>
  <c r="J109" i="4"/>
  <c r="G143" i="4"/>
  <c r="L143" i="4" s="1"/>
  <c r="I129" i="4"/>
  <c r="G61" i="4"/>
  <c r="E58" i="4"/>
  <c r="E160" i="4"/>
  <c r="L160" i="4" s="1"/>
  <c r="D146" i="4"/>
  <c r="G149" i="4"/>
  <c r="L62" i="2"/>
  <c r="L56" i="2"/>
  <c r="F61" i="4"/>
  <c r="F61" i="6"/>
  <c r="F63" i="4"/>
  <c r="F63" i="6"/>
  <c r="L63" i="6" s="1"/>
  <c r="F63" i="5" s="1"/>
  <c r="C58" i="6"/>
  <c r="C58" i="4"/>
  <c r="F66" i="4"/>
  <c r="F66" i="6"/>
  <c r="J64" i="4"/>
  <c r="J64" i="6"/>
  <c r="J56" i="4"/>
  <c r="J56" i="6"/>
  <c r="G66" i="4"/>
  <c r="G66" i="6"/>
  <c r="K56" i="4"/>
  <c r="K56" i="6"/>
  <c r="K65" i="4"/>
  <c r="K65" i="6"/>
  <c r="C61" i="6"/>
  <c r="C61" i="4"/>
  <c r="L61" i="4" s="1"/>
  <c r="K57" i="4"/>
  <c r="K57" i="6"/>
  <c r="E56" i="4"/>
  <c r="E56" i="6"/>
  <c r="L140" i="2"/>
  <c r="G152" i="2"/>
  <c r="L142" i="2"/>
  <c r="L151" i="2"/>
  <c r="K45" i="5" s="1"/>
  <c r="E150" i="4"/>
  <c r="E150" i="6"/>
  <c r="K147" i="4"/>
  <c r="K147" i="6"/>
  <c r="K143" i="4"/>
  <c r="K143" i="6"/>
  <c r="K141" i="4"/>
  <c r="K141" i="6"/>
  <c r="K145" i="4"/>
  <c r="K145" i="6"/>
  <c r="F151" i="4"/>
  <c r="F151" i="6"/>
  <c r="J147" i="4"/>
  <c r="J147" i="6"/>
  <c r="F141" i="4"/>
  <c r="F141" i="6"/>
  <c r="F152" i="6" s="1"/>
  <c r="G150" i="4"/>
  <c r="G150" i="6"/>
  <c r="K148" i="4"/>
  <c r="K148" i="6"/>
  <c r="J149" i="4"/>
  <c r="J149" i="6"/>
  <c r="F150" i="6"/>
  <c r="F150" i="4"/>
  <c r="L150" i="4" s="1"/>
  <c r="K23" i="5" s="1"/>
  <c r="J148" i="4"/>
  <c r="J148" i="6"/>
  <c r="F142" i="6"/>
  <c r="F142" i="4"/>
  <c r="G135" i="2"/>
  <c r="I135" i="2"/>
  <c r="J135" i="2"/>
  <c r="L128" i="2"/>
  <c r="G133" i="4"/>
  <c r="G133" i="6"/>
  <c r="I134" i="4"/>
  <c r="I134" i="6"/>
  <c r="E134" i="4"/>
  <c r="E134" i="6"/>
  <c r="K133" i="4"/>
  <c r="K133" i="6"/>
  <c r="F133" i="4"/>
  <c r="F133" i="6"/>
  <c r="I133" i="4"/>
  <c r="I133" i="6"/>
  <c r="V14" i="6" s="1"/>
  <c r="C132" i="6"/>
  <c r="L132" i="6" s="1"/>
  <c r="J64" i="5" s="1"/>
  <c r="C132" i="4"/>
  <c r="K128" i="4"/>
  <c r="K128" i="6"/>
  <c r="J129" i="4"/>
  <c r="J129" i="6"/>
  <c r="F134" i="4"/>
  <c r="F134" i="6"/>
  <c r="J132" i="4"/>
  <c r="J132" i="6"/>
  <c r="J124" i="4"/>
  <c r="J124" i="6"/>
  <c r="L74" i="2"/>
  <c r="L78" i="2"/>
  <c r="F81" i="4"/>
  <c r="F81" i="6"/>
  <c r="F79" i="4"/>
  <c r="F79" i="6"/>
  <c r="D82" i="6"/>
  <c r="D82" i="4"/>
  <c r="L82" i="4" s="1"/>
  <c r="G23" i="5" s="1"/>
  <c r="C78" i="6"/>
  <c r="C78" i="4"/>
  <c r="D83" i="4"/>
  <c r="D83" i="6"/>
  <c r="F78" i="4"/>
  <c r="F78" i="6"/>
  <c r="K74" i="4"/>
  <c r="K74" i="6"/>
  <c r="K83" i="4"/>
  <c r="K83" i="6"/>
  <c r="E82" i="4"/>
  <c r="E82" i="6"/>
  <c r="K75" i="4"/>
  <c r="K75" i="6"/>
  <c r="E74" i="4"/>
  <c r="E74" i="6"/>
  <c r="G169" i="2"/>
  <c r="I169" i="2"/>
  <c r="J169" i="2"/>
  <c r="L164" i="2"/>
  <c r="L160" i="2"/>
  <c r="L163" i="2"/>
  <c r="E158" i="4"/>
  <c r="E158" i="6"/>
  <c r="K165" i="4"/>
  <c r="K165" i="6"/>
  <c r="J165" i="4"/>
  <c r="J165" i="6"/>
  <c r="I167" i="4"/>
  <c r="I167" i="6"/>
  <c r="C166" i="6"/>
  <c r="L166" i="6" s="1"/>
  <c r="L64" i="5" s="1"/>
  <c r="C166" i="4"/>
  <c r="K162" i="4"/>
  <c r="K162" i="6"/>
  <c r="J163" i="4"/>
  <c r="J163" i="6"/>
  <c r="H167" i="4"/>
  <c r="H167" i="6"/>
  <c r="F164" i="4"/>
  <c r="F164" i="6"/>
  <c r="L164" i="6" s="1"/>
  <c r="L62" i="5" s="1"/>
  <c r="J162" i="4"/>
  <c r="J162" i="6"/>
  <c r="L117" i="2"/>
  <c r="I45" i="5" s="1"/>
  <c r="E116" i="4"/>
  <c r="E116" i="6"/>
  <c r="K115" i="4"/>
  <c r="K115" i="6"/>
  <c r="K113" i="4"/>
  <c r="K113" i="6"/>
  <c r="D116" i="4"/>
  <c r="D116" i="6"/>
  <c r="G116" i="4"/>
  <c r="G116" i="6"/>
  <c r="K114" i="4"/>
  <c r="K114" i="6"/>
  <c r="F117" i="4"/>
  <c r="F117" i="6"/>
  <c r="F111" i="4"/>
  <c r="F111" i="6"/>
  <c r="J116" i="4"/>
  <c r="J116" i="6"/>
  <c r="L113" i="2"/>
  <c r="H113" i="6"/>
  <c r="L112" i="2"/>
  <c r="I40" i="5" s="1"/>
  <c r="B112" i="6"/>
  <c r="J108" i="4"/>
  <c r="J108" i="6"/>
  <c r="L48" i="2"/>
  <c r="E44" i="5" s="1"/>
  <c r="L41" i="2"/>
  <c r="J43" i="4"/>
  <c r="J43" i="6"/>
  <c r="F49" i="4"/>
  <c r="F49" i="6"/>
  <c r="J49" i="4"/>
  <c r="J49" i="6"/>
  <c r="F43" i="4"/>
  <c r="F43" i="6"/>
  <c r="I49" i="4"/>
  <c r="I49" i="6"/>
  <c r="J48" i="4"/>
  <c r="J48" i="6"/>
  <c r="J40" i="4"/>
  <c r="J40" i="6"/>
  <c r="K46" i="4"/>
  <c r="K46" i="6"/>
  <c r="G49" i="4"/>
  <c r="G49" i="6"/>
  <c r="K47" i="4"/>
  <c r="K47" i="6"/>
  <c r="K39" i="4"/>
  <c r="K39" i="6"/>
  <c r="F65" i="6"/>
  <c r="F65" i="4"/>
  <c r="J60" i="4"/>
  <c r="J60" i="6"/>
  <c r="I66" i="4"/>
  <c r="I66" i="6"/>
  <c r="C65" i="4"/>
  <c r="C65" i="6"/>
  <c r="L65" i="6" s="1"/>
  <c r="F65" i="5" s="1"/>
  <c r="C149" i="6"/>
  <c r="L149" i="6" s="1"/>
  <c r="K64" i="5" s="1"/>
  <c r="C149" i="4"/>
  <c r="L143" i="2"/>
  <c r="B143" i="6"/>
  <c r="L143" i="6" s="1"/>
  <c r="K58" i="5" s="1"/>
  <c r="E151" i="4"/>
  <c r="E151" i="6"/>
  <c r="J141" i="4"/>
  <c r="J141" i="6"/>
  <c r="D151" i="4"/>
  <c r="L151" i="4" s="1"/>
  <c r="D151" i="6"/>
  <c r="F146" i="4"/>
  <c r="F146" i="6"/>
  <c r="L129" i="2"/>
  <c r="L127" i="2"/>
  <c r="J38" i="5" s="1"/>
  <c r="C127" i="6"/>
  <c r="L127" i="6" s="1"/>
  <c r="J59" i="5" s="1"/>
  <c r="I124" i="4"/>
  <c r="I124" i="6"/>
  <c r="K129" i="4"/>
  <c r="K129" i="6"/>
  <c r="J128" i="4"/>
  <c r="J128" i="6"/>
  <c r="L128" i="6" s="1"/>
  <c r="J60" i="5" s="1"/>
  <c r="J81" i="4"/>
  <c r="J81" i="6"/>
  <c r="K82" i="4"/>
  <c r="K82" i="6"/>
  <c r="X31" i="6" s="1"/>
  <c r="E83" i="4"/>
  <c r="E83" i="6"/>
  <c r="L80" i="2"/>
  <c r="C80" i="6"/>
  <c r="K79" i="4"/>
  <c r="K79" i="6"/>
  <c r="L75" i="2"/>
  <c r="C75" i="6"/>
  <c r="C75" i="4"/>
  <c r="C167" i="6"/>
  <c r="C167" i="4"/>
  <c r="E168" i="4"/>
  <c r="E168" i="6"/>
  <c r="G168" i="4"/>
  <c r="G168" i="6"/>
  <c r="J158" i="4"/>
  <c r="L158" i="4" s="1"/>
  <c r="J158" i="6"/>
  <c r="K117" i="4"/>
  <c r="K117" i="6"/>
  <c r="L116" i="2"/>
  <c r="I44" i="5" s="1"/>
  <c r="B116" i="6"/>
  <c r="J112" i="4"/>
  <c r="J112" i="6"/>
  <c r="L109" i="2"/>
  <c r="H109" i="6"/>
  <c r="H49" i="4"/>
  <c r="H49" i="6"/>
  <c r="F46" i="4"/>
  <c r="L46" i="4" s="1"/>
  <c r="F46" i="6"/>
  <c r="C47" i="6"/>
  <c r="C47" i="4"/>
  <c r="H157" i="4"/>
  <c r="D59" i="4"/>
  <c r="G126" i="4"/>
  <c r="C127" i="4"/>
  <c r="L127" i="4" s="1"/>
  <c r="J17" i="5" s="1"/>
  <c r="C128" i="4"/>
  <c r="G165" i="4"/>
  <c r="H46" i="4"/>
  <c r="D164" i="4"/>
  <c r="G56" i="4"/>
  <c r="G73" i="4"/>
  <c r="D148" i="4"/>
  <c r="G76" i="4"/>
  <c r="I144" i="4"/>
  <c r="L144" i="4" s="1"/>
  <c r="K17" i="5" s="1"/>
  <c r="D162" i="4"/>
  <c r="C141" i="4"/>
  <c r="K144" i="4"/>
  <c r="K25" i="4"/>
  <c r="H77" i="4"/>
  <c r="F140" i="4"/>
  <c r="D142" i="4"/>
  <c r="G24" i="4"/>
  <c r="I146" i="4"/>
  <c r="I112" i="4"/>
  <c r="G112" i="4"/>
  <c r="L112" i="4" s="1"/>
  <c r="H163" i="4"/>
  <c r="E143" i="4"/>
  <c r="F160" i="4"/>
  <c r="E78" i="4"/>
  <c r="L78" i="4" s="1"/>
  <c r="I126" i="4"/>
  <c r="I58" i="4"/>
  <c r="D30" i="4"/>
  <c r="D149" i="4"/>
  <c r="G81" i="4"/>
  <c r="L59" i="2"/>
  <c r="F38" i="5" s="1"/>
  <c r="L61" i="2"/>
  <c r="L64" i="2"/>
  <c r="J57" i="4"/>
  <c r="J57" i="6"/>
  <c r="J61" i="4"/>
  <c r="J61" i="6"/>
  <c r="K66" i="4"/>
  <c r="K66" i="6"/>
  <c r="E57" i="4"/>
  <c r="E57" i="6"/>
  <c r="F64" i="4"/>
  <c r="F64" i="6"/>
  <c r="J62" i="4"/>
  <c r="J62" i="6"/>
  <c r="L58" i="2"/>
  <c r="B58" i="6"/>
  <c r="F56" i="4"/>
  <c r="F56" i="6"/>
  <c r="C66" i="6"/>
  <c r="C66" i="4"/>
  <c r="G65" i="4"/>
  <c r="G65" i="6"/>
  <c r="T14" i="6" s="1"/>
  <c r="K63" i="4"/>
  <c r="K63" i="6"/>
  <c r="C152" i="2"/>
  <c r="L152" i="2" s="1"/>
  <c r="E152" i="2"/>
  <c r="J152" i="2"/>
  <c r="L144" i="2"/>
  <c r="K38" i="5" s="1"/>
  <c r="L141" i="2"/>
  <c r="K151" i="4"/>
  <c r="K151" i="6"/>
  <c r="K149" i="4"/>
  <c r="K149" i="6"/>
  <c r="I150" i="4"/>
  <c r="I150" i="6"/>
  <c r="D150" i="4"/>
  <c r="D150" i="6"/>
  <c r="I151" i="4"/>
  <c r="I151" i="6"/>
  <c r="C150" i="4"/>
  <c r="C150" i="6"/>
  <c r="K146" i="4"/>
  <c r="L146" i="4" s="1"/>
  <c r="K146" i="6"/>
  <c r="J151" i="4"/>
  <c r="J151" i="6"/>
  <c r="J145" i="4"/>
  <c r="J145" i="6"/>
  <c r="H151" i="4"/>
  <c r="H151" i="6"/>
  <c r="F148" i="4"/>
  <c r="F148" i="6"/>
  <c r="L148" i="6" s="1"/>
  <c r="K63" i="5" s="1"/>
  <c r="J146" i="4"/>
  <c r="J146" i="6"/>
  <c r="H135" i="2"/>
  <c r="C135" i="2"/>
  <c r="B135" i="2"/>
  <c r="L134" i="2"/>
  <c r="J45" i="5" s="1"/>
  <c r="L133" i="2"/>
  <c r="J44" i="5" s="1"/>
  <c r="L130" i="2"/>
  <c r="C133" i="4"/>
  <c r="C133" i="6"/>
  <c r="L133" i="6" s="1"/>
  <c r="J65" i="5" s="1"/>
  <c r="K125" i="4"/>
  <c r="K125" i="6"/>
  <c r="K135" i="6" s="1"/>
  <c r="F129" i="4"/>
  <c r="F129" i="6"/>
  <c r="K134" i="4"/>
  <c r="K134" i="6"/>
  <c r="E133" i="6"/>
  <c r="E133" i="4"/>
  <c r="K126" i="4"/>
  <c r="K126" i="6"/>
  <c r="E125" i="6"/>
  <c r="E125" i="4"/>
  <c r="F125" i="4"/>
  <c r="F125" i="6"/>
  <c r="F132" i="4"/>
  <c r="F132" i="6"/>
  <c r="J130" i="4"/>
  <c r="J130" i="6"/>
  <c r="F124" i="4"/>
  <c r="F124" i="6"/>
  <c r="L82" i="2"/>
  <c r="G44" i="5" s="1"/>
  <c r="L83" i="2"/>
  <c r="G45" i="5" s="1"/>
  <c r="F73" i="4"/>
  <c r="F73" i="6"/>
  <c r="F83" i="4"/>
  <c r="F83" i="6"/>
  <c r="I83" i="4"/>
  <c r="I83" i="6"/>
  <c r="J82" i="4"/>
  <c r="J82" i="6"/>
  <c r="J74" i="4"/>
  <c r="J74" i="6"/>
  <c r="K80" i="4"/>
  <c r="K80" i="6"/>
  <c r="G83" i="4"/>
  <c r="G83" i="6"/>
  <c r="K81" i="4"/>
  <c r="K81" i="6"/>
  <c r="K73" i="4"/>
  <c r="K73" i="6"/>
  <c r="L157" i="2"/>
  <c r="K169" i="2"/>
  <c r="B169" i="2"/>
  <c r="L166" i="2"/>
  <c r="L167" i="2"/>
  <c r="L44" i="5" s="1"/>
  <c r="I158" i="6"/>
  <c r="I158" i="4"/>
  <c r="C163" i="6"/>
  <c r="C163" i="4"/>
  <c r="L163" i="4" s="1"/>
  <c r="I168" i="4"/>
  <c r="I168" i="6"/>
  <c r="H168" i="4"/>
  <c r="H168" i="6"/>
  <c r="F165" i="4"/>
  <c r="F165" i="6"/>
  <c r="L165" i="6" s="1"/>
  <c r="L63" i="5" s="1"/>
  <c r="K168" i="4"/>
  <c r="K168" i="6"/>
  <c r="E167" i="4"/>
  <c r="E167" i="6"/>
  <c r="K160" i="4"/>
  <c r="K160" i="6"/>
  <c r="E159" i="4"/>
  <c r="E159" i="6"/>
  <c r="J159" i="4"/>
  <c r="J159" i="6"/>
  <c r="J168" i="4"/>
  <c r="J168" i="6"/>
  <c r="D167" i="4"/>
  <c r="D167" i="6"/>
  <c r="F162" i="4"/>
  <c r="L162" i="4" s="1"/>
  <c r="F162" i="6"/>
  <c r="L106" i="2"/>
  <c r="L114" i="2"/>
  <c r="I42" i="5" s="1"/>
  <c r="L115" i="2"/>
  <c r="I43" i="5" s="1"/>
  <c r="L110" i="2"/>
  <c r="I38" i="5" s="1"/>
  <c r="C115" i="6"/>
  <c r="L115" i="6" s="1"/>
  <c r="I64" i="5" s="1"/>
  <c r="C115" i="4"/>
  <c r="K107" i="4"/>
  <c r="K107" i="6"/>
  <c r="E108" i="4"/>
  <c r="E108" i="6"/>
  <c r="F115" i="4"/>
  <c r="F115" i="6"/>
  <c r="J111" i="4"/>
  <c r="J111" i="6"/>
  <c r="I117" i="4"/>
  <c r="I117" i="6"/>
  <c r="C116" i="4"/>
  <c r="C116" i="6"/>
  <c r="K112" i="4"/>
  <c r="K112" i="6"/>
  <c r="H116" i="4"/>
  <c r="H116" i="6"/>
  <c r="F113" i="4"/>
  <c r="F113" i="6"/>
  <c r="F107" i="4"/>
  <c r="F107" i="6"/>
  <c r="F118" i="6" s="1"/>
  <c r="F116" i="4"/>
  <c r="F116" i="6"/>
  <c r="J114" i="4"/>
  <c r="J114" i="6"/>
  <c r="F108" i="4"/>
  <c r="F108" i="6"/>
  <c r="L43" i="2"/>
  <c r="L46" i="2"/>
  <c r="L49" i="2"/>
  <c r="E45" i="5" s="1"/>
  <c r="F39" i="4"/>
  <c r="F39" i="6"/>
  <c r="D48" i="6"/>
  <c r="D48" i="4"/>
  <c r="L48" i="4" s="1"/>
  <c r="E23" i="5" s="1"/>
  <c r="K48" i="4"/>
  <c r="K48" i="6"/>
  <c r="I39" i="4"/>
  <c r="I39" i="6"/>
  <c r="F48" i="4"/>
  <c r="F48" i="6"/>
  <c r="J46" i="4"/>
  <c r="J46" i="6"/>
  <c r="F40" i="4"/>
  <c r="F40" i="6"/>
  <c r="E49" i="4"/>
  <c r="E49" i="6"/>
  <c r="E39" i="4"/>
  <c r="E39" i="6"/>
  <c r="C49" i="4"/>
  <c r="C49" i="6"/>
  <c r="K45" i="4"/>
  <c r="K45" i="6"/>
  <c r="C41" i="6"/>
  <c r="C41" i="4"/>
  <c r="D25" i="4"/>
  <c r="C25" i="4"/>
  <c r="L8" i="6"/>
  <c r="C59" i="5" s="1"/>
  <c r="H98" i="4"/>
  <c r="H47" i="4"/>
  <c r="H115" i="4"/>
  <c r="H64" i="4"/>
  <c r="H81" i="4"/>
  <c r="H149" i="4"/>
  <c r="H166" i="4"/>
  <c r="H132" i="4"/>
  <c r="H28" i="4"/>
  <c r="H113" i="4"/>
  <c r="H62" i="4"/>
  <c r="H96" i="4"/>
  <c r="H147" i="4"/>
  <c r="H45" i="4"/>
  <c r="H130" i="4"/>
  <c r="H79" i="4"/>
  <c r="H164" i="4"/>
  <c r="I131" i="4"/>
  <c r="I63" i="4"/>
  <c r="I165" i="4"/>
  <c r="I148" i="4"/>
  <c r="L148" i="4" s="1"/>
  <c r="I80" i="4"/>
  <c r="I114" i="4"/>
  <c r="L114" i="4" s="1"/>
  <c r="I97" i="4"/>
  <c r="L97" i="4" s="1"/>
  <c r="I46" i="4"/>
  <c r="G57" i="4"/>
  <c r="G40" i="4"/>
  <c r="G108" i="4"/>
  <c r="G142" i="4"/>
  <c r="G91" i="4"/>
  <c r="I47" i="4"/>
  <c r="I81" i="4"/>
  <c r="I132" i="4"/>
  <c r="I166" i="4"/>
  <c r="I149" i="4"/>
  <c r="I64" i="4"/>
  <c r="I98" i="4"/>
  <c r="I115" i="4"/>
  <c r="I45" i="4"/>
  <c r="I164" i="4"/>
  <c r="I130" i="4"/>
  <c r="I79" i="4"/>
  <c r="I113" i="4"/>
  <c r="I147" i="4"/>
  <c r="I62" i="4"/>
  <c r="I96" i="4"/>
  <c r="H125" i="4"/>
  <c r="H91" i="4"/>
  <c r="H74" i="4"/>
  <c r="H159" i="4"/>
  <c r="H23" i="4"/>
  <c r="H142" i="4"/>
  <c r="H57" i="4"/>
  <c r="H108" i="4"/>
  <c r="H40" i="4"/>
  <c r="I159" i="4"/>
  <c r="I23" i="4"/>
  <c r="I125" i="4"/>
  <c r="I142" i="4"/>
  <c r="I108" i="4"/>
  <c r="I74" i="4"/>
  <c r="I91" i="4"/>
  <c r="I40" i="4"/>
  <c r="I57" i="4"/>
  <c r="D26" i="4"/>
  <c r="H25" i="4"/>
  <c r="E27" i="4"/>
  <c r="H24" i="4"/>
  <c r="C14" i="6"/>
  <c r="L14" i="6" s="1"/>
  <c r="C65" i="5" s="1"/>
  <c r="C28" i="4"/>
  <c r="D22" i="4"/>
  <c r="D24" i="4"/>
  <c r="I29" i="4"/>
  <c r="I29" i="6"/>
  <c r="J31" i="4"/>
  <c r="J31" i="6"/>
  <c r="W31" i="6" s="1"/>
  <c r="F25" i="4"/>
  <c r="F25" i="6"/>
  <c r="E31" i="4"/>
  <c r="E31" i="6"/>
  <c r="G32" i="4"/>
  <c r="G32" i="6"/>
  <c r="C26" i="4"/>
  <c r="C26" i="6"/>
  <c r="J25" i="4"/>
  <c r="J25" i="6"/>
  <c r="I24" i="4"/>
  <c r="I24" i="6"/>
  <c r="G27" i="4"/>
  <c r="G27" i="6"/>
  <c r="J29" i="4"/>
  <c r="J29" i="6"/>
  <c r="J32" i="4"/>
  <c r="J32" i="6"/>
  <c r="F26" i="4"/>
  <c r="F26" i="6"/>
  <c r="D28" i="4"/>
  <c r="E24" i="4"/>
  <c r="K24" i="4"/>
  <c r="K24" i="6"/>
  <c r="I31" i="4"/>
  <c r="I31" i="6"/>
  <c r="K32" i="4"/>
  <c r="K32" i="6"/>
  <c r="J26" i="4"/>
  <c r="J26" i="6"/>
  <c r="F27" i="4"/>
  <c r="F27" i="6"/>
  <c r="H26" i="4"/>
  <c r="H26" i="6"/>
  <c r="G25" i="4"/>
  <c r="F23" i="4"/>
  <c r="F23" i="6"/>
  <c r="K26" i="4"/>
  <c r="K26" i="6"/>
  <c r="F28" i="4"/>
  <c r="F28" i="6"/>
  <c r="K27" i="4"/>
  <c r="K27" i="6"/>
  <c r="I28" i="4"/>
  <c r="K31" i="4"/>
  <c r="K31" i="6"/>
  <c r="J23" i="4"/>
  <c r="J23" i="6"/>
  <c r="K30" i="4"/>
  <c r="K30" i="6"/>
  <c r="F32" i="4"/>
  <c r="F32" i="6"/>
  <c r="E32" i="4"/>
  <c r="E32" i="6"/>
  <c r="D31" i="4"/>
  <c r="D31" i="6"/>
  <c r="Q31" i="6" s="1"/>
  <c r="H29" i="4"/>
  <c r="E29" i="4"/>
  <c r="I30" i="4"/>
  <c r="D27" i="4"/>
  <c r="F29" i="4"/>
  <c r="F29" i="6"/>
  <c r="I32" i="4"/>
  <c r="I32" i="6"/>
  <c r="C30" i="4"/>
  <c r="C30" i="6"/>
  <c r="H31" i="4"/>
  <c r="H31" i="6"/>
  <c r="U14" i="6" s="1"/>
  <c r="G31" i="4"/>
  <c r="G31" i="6"/>
  <c r="C32" i="4"/>
  <c r="C32" i="6"/>
  <c r="F30" i="4"/>
  <c r="F30" i="6"/>
  <c r="I27" i="4"/>
  <c r="K22" i="4"/>
  <c r="K22" i="6"/>
  <c r="E23" i="4"/>
  <c r="E23" i="6"/>
  <c r="J30" i="4"/>
  <c r="J30" i="6"/>
  <c r="K28" i="4"/>
  <c r="K28" i="6"/>
  <c r="H30" i="4"/>
  <c r="H30" i="6"/>
  <c r="K23" i="4"/>
  <c r="K23" i="6"/>
  <c r="J27" i="4"/>
  <c r="J27" i="6"/>
  <c r="F31" i="4"/>
  <c r="F31" i="6"/>
  <c r="C22" i="4"/>
  <c r="C22" i="6"/>
  <c r="C31" i="4"/>
  <c r="C31" i="6"/>
  <c r="C24" i="4"/>
  <c r="C24" i="6"/>
  <c r="L24" i="6" s="1"/>
  <c r="D58" i="5" s="1"/>
  <c r="K29" i="4"/>
  <c r="K29" i="6"/>
  <c r="G22" i="4"/>
  <c r="G22" i="6"/>
  <c r="J28" i="4"/>
  <c r="J28" i="6"/>
  <c r="F22" i="4"/>
  <c r="F22" i="6"/>
  <c r="E22" i="4"/>
  <c r="E22" i="6"/>
  <c r="D32" i="4"/>
  <c r="D32" i="6"/>
  <c r="E30" i="4"/>
  <c r="E30" i="6"/>
  <c r="D29" i="4"/>
  <c r="D29" i="6"/>
  <c r="J22" i="4"/>
  <c r="J22" i="6"/>
  <c r="C29" i="4"/>
  <c r="C29" i="6"/>
  <c r="I22" i="4"/>
  <c r="I22" i="6"/>
  <c r="H32" i="4"/>
  <c r="H32" i="6"/>
  <c r="C27" i="4"/>
  <c r="C27" i="6"/>
  <c r="E28" i="4"/>
  <c r="E28" i="6"/>
  <c r="G159" i="4"/>
  <c r="G74" i="4"/>
  <c r="G125" i="4"/>
  <c r="G23" i="4"/>
  <c r="H27" i="4"/>
  <c r="L31" i="2"/>
  <c r="D44" i="5" s="1"/>
  <c r="L25" i="2"/>
  <c r="D38" i="5" s="1"/>
  <c r="L32" i="2"/>
  <c r="D45" i="5" s="1"/>
  <c r="L26" i="2"/>
  <c r="L23" i="2"/>
  <c r="L24" i="2"/>
  <c r="L30" i="2"/>
  <c r="L27" i="2"/>
  <c r="L28" i="2"/>
  <c r="D41" i="5" s="1"/>
  <c r="L29" i="2"/>
  <c r="L22" i="2"/>
  <c r="D35" i="5" s="1"/>
  <c r="O4" i="2"/>
  <c r="O21" i="6"/>
  <c r="K15" i="4"/>
  <c r="C15" i="4"/>
  <c r="E15" i="4"/>
  <c r="X8" i="6"/>
  <c r="X25" i="6"/>
  <c r="G15" i="4"/>
  <c r="P8" i="6"/>
  <c r="P25" i="6"/>
  <c r="R25" i="6"/>
  <c r="R8" i="6"/>
  <c r="D15" i="4"/>
  <c r="F15" i="4"/>
  <c r="H15" i="4"/>
  <c r="O8" i="6"/>
  <c r="O25" i="6"/>
  <c r="Q8" i="6"/>
  <c r="Q25" i="6"/>
  <c r="W14" i="6"/>
  <c r="S25" i="6"/>
  <c r="S8" i="6"/>
  <c r="W8" i="6"/>
  <c r="W25" i="6"/>
  <c r="I15" i="4"/>
  <c r="O14" i="6"/>
  <c r="O31" i="6"/>
  <c r="V25" i="6"/>
  <c r="V8" i="6"/>
  <c r="J15" i="4"/>
  <c r="X14" i="6"/>
  <c r="T25" i="6"/>
  <c r="T8" i="6"/>
  <c r="U25" i="6"/>
  <c r="U8" i="6"/>
  <c r="Q14" i="6"/>
  <c r="L95" i="4"/>
  <c r="L41" i="4"/>
  <c r="L75" i="4"/>
  <c r="L126" i="4"/>
  <c r="L129" i="4"/>
  <c r="L109" i="4"/>
  <c r="L92" i="4"/>
  <c r="L145" i="4"/>
  <c r="L161" i="4"/>
  <c r="L17" i="5" s="1"/>
  <c r="L60" i="4"/>
  <c r="L90" i="4"/>
  <c r="L76" i="4"/>
  <c r="L94" i="4"/>
  <c r="L56" i="4"/>
  <c r="L93" i="4"/>
  <c r="L42" i="4"/>
  <c r="L107" i="4"/>
  <c r="L77" i="4"/>
  <c r="L59" i="4"/>
  <c r="L128" i="4"/>
  <c r="L110" i="4"/>
  <c r="L43" i="4"/>
  <c r="O29" i="6"/>
  <c r="O12" i="6"/>
  <c r="U14" i="2"/>
  <c r="U31" i="2"/>
  <c r="H14" i="4"/>
  <c r="Q25" i="2"/>
  <c r="Q8" i="2"/>
  <c r="D8" i="4"/>
  <c r="K12" i="4"/>
  <c r="X29" i="2"/>
  <c r="X12" i="2"/>
  <c r="G6" i="4"/>
  <c r="T23" i="2"/>
  <c r="T6" i="2"/>
  <c r="F13" i="4"/>
  <c r="S30" i="2"/>
  <c r="S13" i="2"/>
  <c r="O7" i="2"/>
  <c r="O24" i="2"/>
  <c r="T29" i="2"/>
  <c r="T12" i="2"/>
  <c r="G12" i="4"/>
  <c r="C6" i="4"/>
  <c r="P23" i="2"/>
  <c r="P6" i="2"/>
  <c r="S29" i="2"/>
  <c r="S12" i="2"/>
  <c r="F12" i="4"/>
  <c r="O23" i="2"/>
  <c r="O6" i="2"/>
  <c r="V27" i="2"/>
  <c r="V10" i="2"/>
  <c r="I10" i="4"/>
  <c r="X32" i="2"/>
  <c r="X15" i="2"/>
  <c r="P32" i="2"/>
  <c r="P15" i="2"/>
  <c r="C11" i="4"/>
  <c r="P28" i="2"/>
  <c r="P11" i="2"/>
  <c r="T30" i="2"/>
  <c r="G13" i="4"/>
  <c r="T13" i="2"/>
  <c r="W13" i="2"/>
  <c r="W30" i="2"/>
  <c r="J13" i="4"/>
  <c r="S24" i="2"/>
  <c r="S7" i="2"/>
  <c r="F7" i="4"/>
  <c r="C12" i="4"/>
  <c r="P29" i="2"/>
  <c r="P12" i="2"/>
  <c r="I5" i="4"/>
  <c r="V22" i="2"/>
  <c r="V5" i="2"/>
  <c r="H12" i="4"/>
  <c r="U12" i="2"/>
  <c r="U29" i="2"/>
  <c r="Q6" i="2"/>
  <c r="D6" i="4"/>
  <c r="Q23" i="2"/>
  <c r="V28" i="2"/>
  <c r="V11" i="2"/>
  <c r="I11" i="4"/>
  <c r="E5" i="4"/>
  <c r="R22" i="2"/>
  <c r="R5" i="2"/>
  <c r="U28" i="2"/>
  <c r="U11" i="2"/>
  <c r="H11" i="4"/>
  <c r="D5" i="4"/>
  <c r="Q22" i="2"/>
  <c r="Q5" i="2"/>
  <c r="X26" i="2"/>
  <c r="X9" i="2"/>
  <c r="K9" i="4"/>
  <c r="O13" i="6"/>
  <c r="O30" i="6"/>
  <c r="K7" i="4"/>
  <c r="X24" i="2"/>
  <c r="X7" i="2"/>
  <c r="H6" i="4"/>
  <c r="U23" i="2"/>
  <c r="U6" i="2"/>
  <c r="E11" i="4"/>
  <c r="R28" i="2"/>
  <c r="R11" i="2"/>
  <c r="K10" i="4"/>
  <c r="X27" i="2"/>
  <c r="X10" i="2"/>
  <c r="P26" i="2"/>
  <c r="P9" i="2"/>
  <c r="C9" i="4"/>
  <c r="G9" i="4"/>
  <c r="T9" i="2"/>
  <c r="T26" i="2"/>
  <c r="D11" i="4"/>
  <c r="Q28" i="2"/>
  <c r="Q11" i="2"/>
  <c r="C7" i="4"/>
  <c r="P24" i="2"/>
  <c r="P7" i="2"/>
  <c r="Q29" i="2"/>
  <c r="Q12" i="2"/>
  <c r="D12" i="4"/>
  <c r="J5" i="4"/>
  <c r="W22" i="2"/>
  <c r="W5" i="2"/>
  <c r="T27" i="2"/>
  <c r="T10" i="2"/>
  <c r="G10" i="4"/>
  <c r="O28" i="2"/>
  <c r="O11" i="2"/>
  <c r="L11" i="2"/>
  <c r="C10" i="4"/>
  <c r="P27" i="2"/>
  <c r="P10" i="2"/>
  <c r="O27" i="2"/>
  <c r="O10" i="2"/>
  <c r="L10" i="2"/>
  <c r="V14" i="2"/>
  <c r="V31" i="2"/>
  <c r="I14" i="4"/>
  <c r="R25" i="2"/>
  <c r="R8" i="2"/>
  <c r="E8" i="4"/>
  <c r="O28" i="6"/>
  <c r="O11" i="6"/>
  <c r="F14" i="4"/>
  <c r="S14" i="2"/>
  <c r="S31" i="2"/>
  <c r="O13" i="2"/>
  <c r="O30" i="2"/>
  <c r="L13" i="2"/>
  <c r="W27" i="2"/>
  <c r="W10" i="2"/>
  <c r="J10" i="4"/>
  <c r="O9" i="6"/>
  <c r="O26" i="6"/>
  <c r="R6" i="2"/>
  <c r="E6" i="4"/>
  <c r="R23" i="2"/>
  <c r="O25" i="2"/>
  <c r="O8" i="2"/>
  <c r="L8" i="2"/>
  <c r="Q15" i="2"/>
  <c r="Q32" i="2"/>
  <c r="S28" i="2"/>
  <c r="S11" i="2"/>
  <c r="F11" i="4"/>
  <c r="O22" i="2"/>
  <c r="O5" i="2"/>
  <c r="I9" i="4"/>
  <c r="V26" i="2"/>
  <c r="V9" i="2"/>
  <c r="D10" i="4"/>
  <c r="Q10" i="2"/>
  <c r="Q27" i="2"/>
  <c r="V15" i="2"/>
  <c r="V32" i="2"/>
  <c r="E9" i="4"/>
  <c r="R26" i="2"/>
  <c r="R9" i="2"/>
  <c r="U15" i="2"/>
  <c r="U32" i="2"/>
  <c r="Q26" i="2"/>
  <c r="Q9" i="2"/>
  <c r="D9" i="4"/>
  <c r="X13" i="2"/>
  <c r="X30" i="2"/>
  <c r="K13" i="4"/>
  <c r="G7" i="4"/>
  <c r="T24" i="2"/>
  <c r="T7" i="2"/>
  <c r="O29" i="2"/>
  <c r="O12" i="2"/>
  <c r="L12" i="2"/>
  <c r="F5" i="4"/>
  <c r="S22" i="2"/>
  <c r="S5" i="2"/>
  <c r="J8" i="4"/>
  <c r="W25" i="2"/>
  <c r="W8" i="2"/>
  <c r="J12" i="4"/>
  <c r="W29" i="2"/>
  <c r="W12" i="2"/>
  <c r="T5" i="2"/>
  <c r="G5" i="4"/>
  <c r="T22" i="2"/>
  <c r="U27" i="2"/>
  <c r="U10" i="2"/>
  <c r="H10" i="4"/>
  <c r="R32" i="2"/>
  <c r="R15" i="2"/>
  <c r="X25" i="2"/>
  <c r="X8" i="2"/>
  <c r="K8" i="4"/>
  <c r="W15" i="2"/>
  <c r="W32" i="2"/>
  <c r="F9" i="4"/>
  <c r="S9" i="2"/>
  <c r="S26" i="2"/>
  <c r="X14" i="2"/>
  <c r="X31" i="2"/>
  <c r="K14" i="4"/>
  <c r="G8" i="4"/>
  <c r="T25" i="2"/>
  <c r="T8" i="2"/>
  <c r="W14" i="2"/>
  <c r="W31" i="2"/>
  <c r="J14" i="4"/>
  <c r="F8" i="4"/>
  <c r="S25" i="2"/>
  <c r="S8" i="2"/>
  <c r="P13" i="2"/>
  <c r="P30" i="2"/>
  <c r="C13" i="4"/>
  <c r="I6" i="4"/>
  <c r="V23" i="2"/>
  <c r="V6" i="2"/>
  <c r="O5" i="6"/>
  <c r="O22" i="6"/>
  <c r="R31" i="2"/>
  <c r="E14" i="4"/>
  <c r="R14" i="2"/>
  <c r="I12" i="4"/>
  <c r="V12" i="2"/>
  <c r="V29" i="2"/>
  <c r="E10" i="4"/>
  <c r="R27" i="2"/>
  <c r="R10" i="2"/>
  <c r="J11" i="4"/>
  <c r="W28" i="2"/>
  <c r="W11" i="2"/>
  <c r="T15" i="2"/>
  <c r="T32" i="2"/>
  <c r="O10" i="6"/>
  <c r="O27" i="6"/>
  <c r="I8" i="4"/>
  <c r="V8" i="2"/>
  <c r="V25" i="2"/>
  <c r="H5" i="4"/>
  <c r="U22" i="2"/>
  <c r="U5" i="2"/>
  <c r="H13" i="4"/>
  <c r="U13" i="2"/>
  <c r="U30" i="2"/>
  <c r="W26" i="2"/>
  <c r="W9" i="2"/>
  <c r="J9" i="4"/>
  <c r="T31" i="2"/>
  <c r="G14" i="4"/>
  <c r="T14" i="2"/>
  <c r="P25" i="2"/>
  <c r="P8" i="2"/>
  <c r="C8" i="4"/>
  <c r="O32" i="2"/>
  <c r="O15" i="2"/>
  <c r="L15" i="2"/>
  <c r="H8" i="4"/>
  <c r="U25" i="2"/>
  <c r="U8" i="2"/>
  <c r="P14" i="2"/>
  <c r="P31" i="2"/>
  <c r="C14" i="4"/>
  <c r="I7" i="4"/>
  <c r="V24" i="2"/>
  <c r="V7" i="2"/>
  <c r="O14" i="2"/>
  <c r="O31" i="2"/>
  <c r="L14" i="2"/>
  <c r="H7" i="4"/>
  <c r="U24" i="2"/>
  <c r="U7" i="2"/>
  <c r="R29" i="2"/>
  <c r="R12" i="2"/>
  <c r="E12" i="4"/>
  <c r="K5" i="4"/>
  <c r="X22" i="2"/>
  <c r="X5" i="2"/>
  <c r="O32" i="6"/>
  <c r="O15" i="6"/>
  <c r="Q24" i="2"/>
  <c r="Q7" i="2"/>
  <c r="D7" i="4"/>
  <c r="F6" i="4"/>
  <c r="S23" i="2"/>
  <c r="S6" i="2"/>
  <c r="H9" i="4"/>
  <c r="U26" i="2"/>
  <c r="U9" i="2"/>
  <c r="K11" i="4"/>
  <c r="X11" i="2"/>
  <c r="X28" i="2"/>
  <c r="F10" i="4"/>
  <c r="S27" i="2"/>
  <c r="S10" i="2"/>
  <c r="S15" i="2"/>
  <c r="S32" i="2"/>
  <c r="O26" i="2"/>
  <c r="O9" i="2"/>
  <c r="L9" i="2"/>
  <c r="V30" i="2"/>
  <c r="I13" i="4"/>
  <c r="V13" i="2"/>
  <c r="E7" i="4"/>
  <c r="R24" i="2"/>
  <c r="R7" i="2"/>
  <c r="D14" i="4"/>
  <c r="Q31" i="2"/>
  <c r="Q14" i="2"/>
  <c r="J7" i="4"/>
  <c r="W24" i="2"/>
  <c r="W7" i="2"/>
  <c r="R13" i="2"/>
  <c r="E13" i="4"/>
  <c r="R30" i="2"/>
  <c r="K6" i="4"/>
  <c r="X23" i="2"/>
  <c r="X6" i="2"/>
  <c r="Q13" i="2"/>
  <c r="Q30" i="2"/>
  <c r="D13" i="4"/>
  <c r="J6" i="4"/>
  <c r="W23" i="2"/>
  <c r="W6" i="2"/>
  <c r="T28" i="2"/>
  <c r="T11" i="2"/>
  <c r="G11" i="4"/>
  <c r="C5" i="4"/>
  <c r="P22" i="2"/>
  <c r="P5" i="2"/>
  <c r="D16" i="2"/>
  <c r="B16" i="2"/>
  <c r="C4" i="4"/>
  <c r="K4" i="4"/>
  <c r="I4" i="4"/>
  <c r="E4" i="4"/>
  <c r="D4" i="4"/>
  <c r="G4" i="4"/>
  <c r="G16" i="2"/>
  <c r="J4" i="4"/>
  <c r="K67" i="2"/>
  <c r="L5" i="2"/>
  <c r="H4" i="4"/>
  <c r="F4" i="4"/>
  <c r="K72" i="4"/>
  <c r="H72" i="4"/>
  <c r="I72" i="4"/>
  <c r="J72" i="4"/>
  <c r="D72" i="4"/>
  <c r="F72" i="4"/>
  <c r="C72" i="4"/>
  <c r="G72" i="4"/>
  <c r="E72" i="4"/>
  <c r="G55" i="4"/>
  <c r="C55" i="4"/>
  <c r="H55" i="4"/>
  <c r="K55" i="4"/>
  <c r="D55" i="4"/>
  <c r="F55" i="4"/>
  <c r="I55" i="4"/>
  <c r="E55" i="4"/>
  <c r="L55" i="2"/>
  <c r="I67" i="2"/>
  <c r="J55" i="4"/>
  <c r="H38" i="4"/>
  <c r="G38" i="4"/>
  <c r="F38" i="4"/>
  <c r="C38" i="4"/>
  <c r="I38" i="4"/>
  <c r="L43" i="6"/>
  <c r="E60" i="5" s="1"/>
  <c r="L38" i="2"/>
  <c r="D38" i="4"/>
  <c r="E38" i="4"/>
  <c r="K38" i="4"/>
  <c r="J38" i="4"/>
  <c r="E21" i="4"/>
  <c r="F21" i="4"/>
  <c r="K21" i="4"/>
  <c r="E33" i="2"/>
  <c r="L21" i="2"/>
  <c r="I21" i="4"/>
  <c r="G21" i="4"/>
  <c r="D21" i="4"/>
  <c r="H21" i="4"/>
  <c r="J21" i="4"/>
  <c r="C21" i="4"/>
  <c r="J16" i="2"/>
  <c r="K16" i="2"/>
  <c r="I16" i="2"/>
  <c r="C50" i="2"/>
  <c r="H16" i="2"/>
  <c r="H50" i="2"/>
  <c r="F50" i="2"/>
  <c r="G50" i="2"/>
  <c r="K50" i="2"/>
  <c r="L4" i="2"/>
  <c r="C16" i="2"/>
  <c r="F16" i="2"/>
  <c r="E16" i="2"/>
  <c r="C67" i="2"/>
  <c r="D67" i="2"/>
  <c r="H67" i="2"/>
  <c r="E67" i="2"/>
  <c r="B67" i="2"/>
  <c r="F67" i="2"/>
  <c r="L7" i="2"/>
  <c r="L6" i="2"/>
  <c r="F33" i="2"/>
  <c r="K33" i="2"/>
  <c r="I50" i="2"/>
  <c r="D50" i="2"/>
  <c r="J67" i="2"/>
  <c r="H33" i="2"/>
  <c r="I33" i="2"/>
  <c r="E50" i="2"/>
  <c r="D33" i="2"/>
  <c r="J50" i="2"/>
  <c r="B50" i="2"/>
  <c r="G67" i="2"/>
  <c r="B33" i="2"/>
  <c r="J33" i="2"/>
  <c r="C33" i="2"/>
  <c r="G33" i="2"/>
  <c r="X4" i="2"/>
  <c r="X21" i="2"/>
  <c r="R21" i="2"/>
  <c r="R4" i="2"/>
  <c r="E84" i="2"/>
  <c r="B84" i="2"/>
  <c r="C84" i="2"/>
  <c r="D84" i="2"/>
  <c r="J84" i="2"/>
  <c r="U4" i="2"/>
  <c r="U21" i="2"/>
  <c r="H84" i="2"/>
  <c r="G84" i="2"/>
  <c r="L72" i="2"/>
  <c r="W21" i="2"/>
  <c r="W4" i="2"/>
  <c r="Q4" i="2"/>
  <c r="Q21" i="2"/>
  <c r="S21" i="2"/>
  <c r="S4" i="2"/>
  <c r="P4" i="2"/>
  <c r="P21" i="2"/>
  <c r="F84" i="2"/>
  <c r="O21" i="2"/>
  <c r="K84" i="2"/>
  <c r="T4" i="2"/>
  <c r="T21" i="2"/>
  <c r="V4" i="2"/>
  <c r="V21" i="2"/>
  <c r="I84" i="2"/>
  <c r="L92" i="6"/>
  <c r="H58" i="5" s="1"/>
  <c r="L100" i="6"/>
  <c r="H66" i="5" s="1"/>
  <c r="L109" i="6"/>
  <c r="I58" i="5" s="1"/>
  <c r="L126" i="6"/>
  <c r="J58" i="5" s="1"/>
  <c r="L142" i="6"/>
  <c r="K152" i="6"/>
  <c r="K101" i="6"/>
  <c r="E118" i="2"/>
  <c r="J118" i="2"/>
  <c r="G118" i="2"/>
  <c r="K118" i="2"/>
  <c r="C118" i="2"/>
  <c r="H118" i="2"/>
  <c r="D118" i="2"/>
  <c r="I118" i="2"/>
  <c r="I36" i="5"/>
  <c r="I39" i="5"/>
  <c r="I37" i="5"/>
  <c r="I41" i="5"/>
  <c r="L167" i="4" l="1"/>
  <c r="L23" i="5" s="1"/>
  <c r="L111" i="6"/>
  <c r="I60" i="5" s="1"/>
  <c r="L83" i="4"/>
  <c r="L131" i="6"/>
  <c r="J63" i="5" s="1"/>
  <c r="B135" i="6"/>
  <c r="B152" i="6"/>
  <c r="L117" i="4"/>
  <c r="L146" i="6"/>
  <c r="K61" i="5" s="1"/>
  <c r="R31" i="6"/>
  <c r="V31" i="6"/>
  <c r="T31" i="6"/>
  <c r="S14" i="6"/>
  <c r="L40" i="4"/>
  <c r="L63" i="4"/>
  <c r="L116" i="4"/>
  <c r="I23" i="5" s="1"/>
  <c r="L163" i="6"/>
  <c r="L61" i="5" s="1"/>
  <c r="F135" i="6"/>
  <c r="L133" i="4"/>
  <c r="J23" i="5" s="1"/>
  <c r="L150" i="6"/>
  <c r="K65" i="5" s="1"/>
  <c r="L168" i="4"/>
  <c r="L158" i="6"/>
  <c r="L165" i="4"/>
  <c r="L49" i="4"/>
  <c r="L113" i="6"/>
  <c r="I62" i="5" s="1"/>
  <c r="L159" i="6"/>
  <c r="L169" i="2"/>
  <c r="L135" i="2"/>
  <c r="L66" i="4"/>
  <c r="L116" i="6"/>
  <c r="I65" i="5" s="1"/>
  <c r="L65" i="4"/>
  <c r="F23" i="5" s="1"/>
  <c r="L112" i="6"/>
  <c r="I61" i="5" s="1"/>
  <c r="L160" i="6"/>
  <c r="L58" i="5" s="1"/>
  <c r="L168" i="6"/>
  <c r="L66" i="5" s="1"/>
  <c r="L134" i="4"/>
  <c r="L147" i="6"/>
  <c r="K62" i="5" s="1"/>
  <c r="L145" i="6"/>
  <c r="K60" i="5" s="1"/>
  <c r="B118" i="6"/>
  <c r="L64" i="4"/>
  <c r="L113" i="4"/>
  <c r="L79" i="4"/>
  <c r="L132" i="4"/>
  <c r="L130" i="4"/>
  <c r="L166" i="4"/>
  <c r="L27" i="6"/>
  <c r="D61" i="5" s="1"/>
  <c r="L26" i="6"/>
  <c r="D60" i="5" s="1"/>
  <c r="L31" i="4"/>
  <c r="D23" i="5" s="1"/>
  <c r="L29" i="6"/>
  <c r="D63" i="5" s="1"/>
  <c r="L27" i="4"/>
  <c r="L23" i="4"/>
  <c r="L24" i="4"/>
  <c r="P14" i="6"/>
  <c r="P31" i="6"/>
  <c r="L30" i="4"/>
  <c r="L28" i="4"/>
  <c r="L47" i="4"/>
  <c r="L29" i="4"/>
  <c r="L164" i="4"/>
  <c r="L81" i="4"/>
  <c r="L115" i="4"/>
  <c r="L62" i="4"/>
  <c r="L108" i="4"/>
  <c r="L96" i="4"/>
  <c r="L149" i="4"/>
  <c r="L26" i="4"/>
  <c r="L74" i="4"/>
  <c r="L98" i="4"/>
  <c r="L142" i="4"/>
  <c r="L147" i="4"/>
  <c r="L91" i="4"/>
  <c r="L25" i="4"/>
  <c r="D17" i="5" s="1"/>
  <c r="L45" i="4"/>
  <c r="L57" i="4"/>
  <c r="L22" i="4"/>
  <c r="L125" i="4"/>
  <c r="L159" i="4"/>
  <c r="L28" i="6"/>
  <c r="D62" i="5" s="1"/>
  <c r="S31" i="6"/>
  <c r="R14" i="6"/>
  <c r="U31" i="6"/>
  <c r="L30" i="6"/>
  <c r="D64" i="5" s="1"/>
  <c r="L31" i="6"/>
  <c r="D65" i="5" s="1"/>
  <c r="M65" i="5" s="1"/>
  <c r="L32" i="4"/>
  <c r="D71" i="5"/>
  <c r="L25" i="6"/>
  <c r="D59" i="5" s="1"/>
  <c r="L81" i="6"/>
  <c r="G64" i="5" s="1"/>
  <c r="L78" i="6"/>
  <c r="G61" i="5" s="1"/>
  <c r="L83" i="6"/>
  <c r="G66" i="5" s="1"/>
  <c r="L79" i="6"/>
  <c r="G62" i="5" s="1"/>
  <c r="L80" i="6"/>
  <c r="G63" i="5" s="1"/>
  <c r="L77" i="6"/>
  <c r="G60" i="5" s="1"/>
  <c r="L60" i="6"/>
  <c r="F60" i="5" s="1"/>
  <c r="L62" i="6"/>
  <c r="F62" i="5" s="1"/>
  <c r="L61" i="6"/>
  <c r="F61" i="5" s="1"/>
  <c r="L66" i="6"/>
  <c r="F66" i="5" s="1"/>
  <c r="L64" i="6"/>
  <c r="F64" i="5" s="1"/>
  <c r="L45" i="6"/>
  <c r="E62" i="5" s="1"/>
  <c r="L46" i="6"/>
  <c r="E63" i="5" s="1"/>
  <c r="L47" i="6"/>
  <c r="E64" i="5" s="1"/>
  <c r="L44" i="6"/>
  <c r="E61" i="5" s="1"/>
  <c r="I17" i="5"/>
  <c r="H17" i="5"/>
  <c r="G17" i="5"/>
  <c r="F17" i="5"/>
  <c r="E17" i="5"/>
  <c r="C44" i="5"/>
  <c r="M44" i="5" s="1"/>
  <c r="C45" i="5"/>
  <c r="M45" i="5" s="1"/>
  <c r="Y25" i="6"/>
  <c r="Y8" i="6"/>
  <c r="C38" i="5"/>
  <c r="O16" i="2"/>
  <c r="L13" i="6"/>
  <c r="C64" i="5" s="1"/>
  <c r="C71" i="5" s="1"/>
  <c r="Y15" i="2"/>
  <c r="Y14" i="2"/>
  <c r="Y13" i="2"/>
  <c r="L15" i="6"/>
  <c r="C66" i="5" s="1"/>
  <c r="L11" i="6"/>
  <c r="C62" i="5" s="1"/>
  <c r="Y31" i="2"/>
  <c r="Y26" i="2"/>
  <c r="T6" i="6"/>
  <c r="T23" i="6"/>
  <c r="P24" i="6"/>
  <c r="P7" i="6"/>
  <c r="T15" i="6"/>
  <c r="T32" i="6"/>
  <c r="R30" i="4"/>
  <c r="R13" i="4"/>
  <c r="L7" i="4"/>
  <c r="U7" i="4"/>
  <c r="U24" i="4"/>
  <c r="P25" i="4"/>
  <c r="P8" i="4"/>
  <c r="U5" i="4"/>
  <c r="U22" i="4"/>
  <c r="X25" i="4"/>
  <c r="X8" i="4"/>
  <c r="W12" i="4"/>
  <c r="W29" i="4"/>
  <c r="Q9" i="4"/>
  <c r="Q26" i="4"/>
  <c r="R9" i="4"/>
  <c r="R26" i="4"/>
  <c r="W27" i="4"/>
  <c r="W10" i="4"/>
  <c r="Y25" i="2"/>
  <c r="Y12" i="2"/>
  <c r="V5" i="4"/>
  <c r="V22" i="4"/>
  <c r="P23" i="4"/>
  <c r="P6" i="4"/>
  <c r="S30" i="4"/>
  <c r="S13" i="4"/>
  <c r="W10" i="6"/>
  <c r="W27" i="6"/>
  <c r="X28" i="6"/>
  <c r="X11" i="6"/>
  <c r="R30" i="6"/>
  <c r="R13" i="6"/>
  <c r="Q28" i="6"/>
  <c r="Q11" i="6"/>
  <c r="X13" i="6"/>
  <c r="X30" i="6"/>
  <c r="W13" i="6"/>
  <c r="W30" i="6"/>
  <c r="W6" i="6"/>
  <c r="W23" i="6"/>
  <c r="S23" i="6"/>
  <c r="S6" i="6"/>
  <c r="T29" i="6"/>
  <c r="T12" i="6"/>
  <c r="W24" i="6"/>
  <c r="W7" i="6"/>
  <c r="W28" i="6"/>
  <c r="W11" i="6"/>
  <c r="Q30" i="4"/>
  <c r="Q13" i="4"/>
  <c r="X11" i="4"/>
  <c r="X28" i="4"/>
  <c r="X27" i="6"/>
  <c r="X10" i="6"/>
  <c r="W31" i="4"/>
  <c r="W14" i="4"/>
  <c r="Y29" i="2"/>
  <c r="V14" i="4"/>
  <c r="V31" i="4"/>
  <c r="T27" i="4"/>
  <c r="T10" i="4"/>
  <c r="Q11" i="4"/>
  <c r="Q28" i="4"/>
  <c r="X26" i="4"/>
  <c r="X9" i="4"/>
  <c r="Q23" i="4"/>
  <c r="Q6" i="4"/>
  <c r="T29" i="4"/>
  <c r="T12" i="4"/>
  <c r="V28" i="6"/>
  <c r="V11" i="6"/>
  <c r="T30" i="6"/>
  <c r="T13" i="6"/>
  <c r="R23" i="6"/>
  <c r="R6" i="6"/>
  <c r="U10" i="6"/>
  <c r="U27" i="6"/>
  <c r="Q24" i="4"/>
  <c r="Q7" i="4"/>
  <c r="V12" i="4"/>
  <c r="V29" i="4"/>
  <c r="V32" i="4"/>
  <c r="V15" i="4"/>
  <c r="L6" i="4"/>
  <c r="R23" i="4"/>
  <c r="R6" i="4"/>
  <c r="S31" i="4"/>
  <c r="S14" i="4"/>
  <c r="Y7" i="2"/>
  <c r="Y6" i="2"/>
  <c r="P15" i="4"/>
  <c r="P32" i="4"/>
  <c r="T7" i="6"/>
  <c r="T24" i="6"/>
  <c r="R22" i="6"/>
  <c r="R5" i="6"/>
  <c r="X24" i="6"/>
  <c r="X7" i="6"/>
  <c r="U30" i="6"/>
  <c r="U13" i="6"/>
  <c r="S11" i="6"/>
  <c r="S28" i="6"/>
  <c r="T11" i="6"/>
  <c r="T28" i="6"/>
  <c r="V10" i="6"/>
  <c r="V27" i="6"/>
  <c r="P23" i="6"/>
  <c r="P6" i="6"/>
  <c r="V9" i="6"/>
  <c r="V26" i="6"/>
  <c r="T11" i="4"/>
  <c r="T28" i="4"/>
  <c r="L12" i="4"/>
  <c r="R29" i="4"/>
  <c r="R12" i="4"/>
  <c r="V25" i="4"/>
  <c r="V8" i="4"/>
  <c r="P30" i="4"/>
  <c r="P13" i="4"/>
  <c r="L13" i="4"/>
  <c r="W25" i="4"/>
  <c r="W8" i="4"/>
  <c r="V26" i="4"/>
  <c r="V9" i="4"/>
  <c r="P10" i="4"/>
  <c r="P27" i="4"/>
  <c r="Y24" i="2"/>
  <c r="P12" i="4"/>
  <c r="P29" i="4"/>
  <c r="T30" i="4"/>
  <c r="T13" i="4"/>
  <c r="S29" i="4"/>
  <c r="S12" i="4"/>
  <c r="T6" i="4"/>
  <c r="T23" i="4"/>
  <c r="R27" i="6"/>
  <c r="R10" i="6"/>
  <c r="Q32" i="6"/>
  <c r="Q15" i="6"/>
  <c r="W23" i="4"/>
  <c r="W6" i="4"/>
  <c r="O24" i="6"/>
  <c r="O7" i="6"/>
  <c r="T15" i="4"/>
  <c r="T32" i="4"/>
  <c r="X32" i="6"/>
  <c r="X15" i="6"/>
  <c r="U29" i="6"/>
  <c r="U12" i="6"/>
  <c r="T22" i="6"/>
  <c r="T5" i="6"/>
  <c r="R24" i="4"/>
  <c r="R7" i="4"/>
  <c r="X22" i="4"/>
  <c r="X5" i="4"/>
  <c r="U6" i="4"/>
  <c r="U23" i="4"/>
  <c r="U14" i="4"/>
  <c r="U31" i="4"/>
  <c r="P27" i="6"/>
  <c r="P10" i="6"/>
  <c r="U11" i="6"/>
  <c r="U28" i="6"/>
  <c r="T10" i="6"/>
  <c r="T27" i="6"/>
  <c r="R7" i="6"/>
  <c r="R24" i="6"/>
  <c r="P13" i="6"/>
  <c r="P30" i="6"/>
  <c r="W5" i="6"/>
  <c r="W22" i="6"/>
  <c r="V29" i="6"/>
  <c r="V12" i="6"/>
  <c r="Q5" i="6"/>
  <c r="Q22" i="6"/>
  <c r="V24" i="6"/>
  <c r="V7" i="6"/>
  <c r="W24" i="4"/>
  <c r="W7" i="4"/>
  <c r="V13" i="4"/>
  <c r="V30" i="4"/>
  <c r="U26" i="4"/>
  <c r="U9" i="4"/>
  <c r="U25" i="4"/>
  <c r="U8" i="4"/>
  <c r="T14" i="4"/>
  <c r="T31" i="4"/>
  <c r="L10" i="6"/>
  <c r="C61" i="5" s="1"/>
  <c r="W11" i="4"/>
  <c r="W28" i="4"/>
  <c r="L14" i="4"/>
  <c r="R31" i="4"/>
  <c r="R14" i="4"/>
  <c r="S9" i="4"/>
  <c r="S26" i="4"/>
  <c r="T22" i="4"/>
  <c r="T5" i="4"/>
  <c r="T7" i="4"/>
  <c r="T24" i="4"/>
  <c r="L15" i="4"/>
  <c r="U15" i="4"/>
  <c r="U32" i="4"/>
  <c r="Q32" i="4"/>
  <c r="Q15" i="4"/>
  <c r="O6" i="6"/>
  <c r="O23" i="6"/>
  <c r="P7" i="4"/>
  <c r="P24" i="4"/>
  <c r="T26" i="4"/>
  <c r="T9" i="4"/>
  <c r="X10" i="4"/>
  <c r="X27" i="4"/>
  <c r="R5" i="4"/>
  <c r="R22" i="4"/>
  <c r="S7" i="4"/>
  <c r="S24" i="4"/>
  <c r="R26" i="6"/>
  <c r="R9" i="6"/>
  <c r="V6" i="4"/>
  <c r="V23" i="4"/>
  <c r="U7" i="6"/>
  <c r="U24" i="6"/>
  <c r="V32" i="6"/>
  <c r="V15" i="6"/>
  <c r="R15" i="6"/>
  <c r="R32" i="6"/>
  <c r="S15" i="6"/>
  <c r="S32" i="6"/>
  <c r="Y28" i="2"/>
  <c r="U13" i="4"/>
  <c r="U30" i="4"/>
  <c r="R32" i="4"/>
  <c r="R15" i="4"/>
  <c r="Y5" i="2"/>
  <c r="X30" i="4"/>
  <c r="X13" i="4"/>
  <c r="Y22" i="2"/>
  <c r="Y10" i="2"/>
  <c r="P26" i="4"/>
  <c r="P9" i="4"/>
  <c r="L9" i="4"/>
  <c r="Y11" i="2"/>
  <c r="X24" i="4"/>
  <c r="X7" i="4"/>
  <c r="V28" i="4"/>
  <c r="V11" i="4"/>
  <c r="U29" i="4"/>
  <c r="U12" i="4"/>
  <c r="X32" i="4"/>
  <c r="X15" i="4"/>
  <c r="U26" i="6"/>
  <c r="U9" i="6"/>
  <c r="S26" i="6"/>
  <c r="S9" i="6"/>
  <c r="P22" i="4"/>
  <c r="P5" i="4"/>
  <c r="L5" i="4"/>
  <c r="C14" i="5" s="1"/>
  <c r="U22" i="6"/>
  <c r="U5" i="6"/>
  <c r="S30" i="6"/>
  <c r="S13" i="6"/>
  <c r="P12" i="6"/>
  <c r="P29" i="6"/>
  <c r="S7" i="6"/>
  <c r="S24" i="6"/>
  <c r="W32" i="6"/>
  <c r="W15" i="6"/>
  <c r="U15" i="6"/>
  <c r="U32" i="6"/>
  <c r="Q27" i="6"/>
  <c r="Q10" i="6"/>
  <c r="V13" i="6"/>
  <c r="V30" i="6"/>
  <c r="Q23" i="6"/>
  <c r="Q6" i="6"/>
  <c r="P28" i="6"/>
  <c r="P11" i="6"/>
  <c r="P5" i="6"/>
  <c r="P22" i="6"/>
  <c r="T26" i="6"/>
  <c r="T9" i="6"/>
  <c r="R11" i="6"/>
  <c r="R28" i="6"/>
  <c r="X23" i="4"/>
  <c r="X6" i="4"/>
  <c r="S27" i="4"/>
  <c r="S10" i="4"/>
  <c r="V24" i="4"/>
  <c r="V7" i="4"/>
  <c r="W26" i="4"/>
  <c r="W9" i="4"/>
  <c r="Y8" i="2"/>
  <c r="T8" i="4"/>
  <c r="T25" i="4"/>
  <c r="U27" i="4"/>
  <c r="U10" i="4"/>
  <c r="S22" i="4"/>
  <c r="S5" i="4"/>
  <c r="Q10" i="4"/>
  <c r="Q27" i="4"/>
  <c r="S28" i="4"/>
  <c r="S11" i="4"/>
  <c r="Y30" i="2"/>
  <c r="L8" i="4"/>
  <c r="R8" i="4"/>
  <c r="R25" i="4"/>
  <c r="Y27" i="2"/>
  <c r="W5" i="4"/>
  <c r="W22" i="4"/>
  <c r="Y9" i="2"/>
  <c r="Q22" i="4"/>
  <c r="Q5" i="4"/>
  <c r="V27" i="4"/>
  <c r="V10" i="4"/>
  <c r="X12" i="4"/>
  <c r="X29" i="4"/>
  <c r="Q9" i="6"/>
  <c r="Q26" i="6"/>
  <c r="R12" i="6"/>
  <c r="R29" i="6"/>
  <c r="X9" i="6"/>
  <c r="X26" i="6"/>
  <c r="S8" i="4"/>
  <c r="S25" i="4"/>
  <c r="X5" i="6"/>
  <c r="X22" i="6"/>
  <c r="X23" i="6"/>
  <c r="X6" i="6"/>
  <c r="P32" i="6"/>
  <c r="P15" i="6"/>
  <c r="S15" i="4"/>
  <c r="S32" i="4"/>
  <c r="Q13" i="6"/>
  <c r="Q30" i="6"/>
  <c r="Q24" i="6"/>
  <c r="Q7" i="6"/>
  <c r="U6" i="6"/>
  <c r="U23" i="6"/>
  <c r="W9" i="6"/>
  <c r="W26" i="6"/>
  <c r="V5" i="6"/>
  <c r="V22" i="6"/>
  <c r="Q12" i="6"/>
  <c r="Q29" i="6"/>
  <c r="S22" i="6"/>
  <c r="S5" i="6"/>
  <c r="P9" i="6"/>
  <c r="P26" i="6"/>
  <c r="S27" i="6"/>
  <c r="S10" i="6"/>
  <c r="W29" i="6"/>
  <c r="W12" i="6"/>
  <c r="V6" i="6"/>
  <c r="V23" i="6"/>
  <c r="S12" i="6"/>
  <c r="S29" i="6"/>
  <c r="X12" i="6"/>
  <c r="X29" i="6"/>
  <c r="Q31" i="4"/>
  <c r="Q14" i="4"/>
  <c r="S23" i="4"/>
  <c r="S6" i="4"/>
  <c r="P31" i="4"/>
  <c r="P14" i="4"/>
  <c r="Y32" i="2"/>
  <c r="L10" i="4"/>
  <c r="R10" i="4"/>
  <c r="R27" i="4"/>
  <c r="X31" i="4"/>
  <c r="X14" i="4"/>
  <c r="W32" i="4"/>
  <c r="W15" i="4"/>
  <c r="L9" i="6"/>
  <c r="C60" i="5" s="1"/>
  <c r="Q29" i="4"/>
  <c r="Q12" i="4"/>
  <c r="R28" i="4"/>
  <c r="R11" i="4"/>
  <c r="L11" i="4"/>
  <c r="U28" i="4"/>
  <c r="U11" i="4"/>
  <c r="W13" i="4"/>
  <c r="W30" i="4"/>
  <c r="P11" i="4"/>
  <c r="P28" i="4"/>
  <c r="Y23" i="2"/>
  <c r="Q25" i="4"/>
  <c r="Q8" i="4"/>
  <c r="L12" i="6"/>
  <c r="C63" i="5" s="1"/>
  <c r="M63" i="5" s="1"/>
  <c r="D43" i="5"/>
  <c r="D50" i="5" s="1"/>
  <c r="D36" i="5"/>
  <c r="D49" i="5" s="1"/>
  <c r="D39" i="5"/>
  <c r="D48" i="5" s="1"/>
  <c r="C34" i="5"/>
  <c r="D42" i="5"/>
  <c r="D37" i="5"/>
  <c r="D40" i="5"/>
  <c r="D34" i="5"/>
  <c r="C39" i="5"/>
  <c r="L16" i="2"/>
  <c r="F152" i="4"/>
  <c r="L7" i="6"/>
  <c r="L4" i="6"/>
  <c r="L50" i="2"/>
  <c r="S16" i="2"/>
  <c r="F135" i="4"/>
  <c r="L58" i="6"/>
  <c r="F58" i="5" s="1"/>
  <c r="F101" i="4"/>
  <c r="F118" i="4"/>
  <c r="F169" i="4"/>
  <c r="V21" i="6"/>
  <c r="K67" i="6"/>
  <c r="P33" i="2"/>
  <c r="L49" i="6"/>
  <c r="E66" i="5" s="1"/>
  <c r="L41" i="6"/>
  <c r="E58" i="5" s="1"/>
  <c r="X21" i="6"/>
  <c r="Y4" i="2"/>
  <c r="Y21" i="2"/>
  <c r="S33" i="2"/>
  <c r="L32" i="6"/>
  <c r="D66" i="5" s="1"/>
  <c r="R21" i="6"/>
  <c r="L67" i="2"/>
  <c r="K50" i="6"/>
  <c r="L33" i="2"/>
  <c r="F67" i="4"/>
  <c r="C16" i="6"/>
  <c r="B50" i="6"/>
  <c r="F16" i="6"/>
  <c r="B16" i="6"/>
  <c r="Q33" i="2"/>
  <c r="F50" i="6"/>
  <c r="F50" i="4"/>
  <c r="F33" i="6"/>
  <c r="B33" i="4"/>
  <c r="F67" i="6"/>
  <c r="T21" i="6"/>
  <c r="Q21" i="6"/>
  <c r="W21" i="6"/>
  <c r="U21" i="6"/>
  <c r="L5" i="6"/>
  <c r="B67" i="6"/>
  <c r="B33" i="6"/>
  <c r="F33" i="4"/>
  <c r="F16" i="4"/>
  <c r="L84" i="2"/>
  <c r="V4" i="4"/>
  <c r="V21" i="4"/>
  <c r="T21" i="4"/>
  <c r="T4" i="4"/>
  <c r="O4" i="6"/>
  <c r="B84" i="6"/>
  <c r="P4" i="4"/>
  <c r="P21" i="4"/>
  <c r="S21" i="4"/>
  <c r="S4" i="4"/>
  <c r="F84" i="4"/>
  <c r="Q21" i="4"/>
  <c r="Q4" i="4"/>
  <c r="W21" i="4"/>
  <c r="W4" i="4"/>
  <c r="U21" i="4"/>
  <c r="U4" i="4"/>
  <c r="P4" i="6"/>
  <c r="P21" i="6"/>
  <c r="F84" i="6"/>
  <c r="S21" i="6"/>
  <c r="S4" i="6"/>
  <c r="O33" i="2"/>
  <c r="L75" i="6"/>
  <c r="G58" i="5" s="1"/>
  <c r="R21" i="4"/>
  <c r="R4" i="4"/>
  <c r="X4" i="4"/>
  <c r="X21" i="4"/>
  <c r="K84" i="6"/>
  <c r="L89" i="6"/>
  <c r="L91" i="6"/>
  <c r="Q4" i="6"/>
  <c r="L73" i="6"/>
  <c r="L118" i="2"/>
  <c r="L108" i="6"/>
  <c r="L57" i="6"/>
  <c r="L39" i="6"/>
  <c r="L38" i="6"/>
  <c r="L21" i="6"/>
  <c r="R4" i="6"/>
  <c r="L141" i="6"/>
  <c r="L124" i="6"/>
  <c r="L123" i="6"/>
  <c r="L106" i="6"/>
  <c r="L90" i="6"/>
  <c r="L56" i="6"/>
  <c r="L22" i="6"/>
  <c r="D56" i="5" s="1"/>
  <c r="K33" i="6"/>
  <c r="X4" i="6"/>
  <c r="L23" i="6"/>
  <c r="L125" i="6"/>
  <c r="L55" i="6"/>
  <c r="L40" i="6"/>
  <c r="T4" i="6"/>
  <c r="L107" i="6"/>
  <c r="L74" i="6"/>
  <c r="L72" i="6"/>
  <c r="V4" i="6"/>
  <c r="W4" i="6"/>
  <c r="U4" i="6"/>
  <c r="L6" i="6"/>
  <c r="E135" i="6"/>
  <c r="J135" i="6"/>
  <c r="C169" i="6"/>
  <c r="C101" i="6"/>
  <c r="H101" i="6"/>
  <c r="I33" i="6"/>
  <c r="G152" i="6"/>
  <c r="J169" i="6"/>
  <c r="I169" i="6"/>
  <c r="D118" i="6"/>
  <c r="J118" i="6"/>
  <c r="J67" i="6"/>
  <c r="G169" i="6"/>
  <c r="H169" i="6"/>
  <c r="D169" i="6"/>
  <c r="E169" i="6"/>
  <c r="D152" i="6"/>
  <c r="C152" i="6"/>
  <c r="J152" i="6"/>
  <c r="E152" i="6"/>
  <c r="I152" i="6"/>
  <c r="H152" i="6"/>
  <c r="C118" i="6"/>
  <c r="G118" i="6"/>
  <c r="G84" i="6"/>
  <c r="E84" i="6"/>
  <c r="C67" i="6"/>
  <c r="G67" i="6"/>
  <c r="H50" i="6"/>
  <c r="D33" i="6"/>
  <c r="D14" i="5"/>
  <c r="G16" i="6"/>
  <c r="E16" i="6"/>
  <c r="H16" i="6"/>
  <c r="I16" i="6"/>
  <c r="K16" i="6"/>
  <c r="D16" i="6"/>
  <c r="J16" i="6"/>
  <c r="C33" i="6"/>
  <c r="G33" i="6"/>
  <c r="J33" i="6"/>
  <c r="H33" i="6"/>
  <c r="E33" i="6"/>
  <c r="C50" i="6"/>
  <c r="R16" i="2"/>
  <c r="J50" i="6"/>
  <c r="I50" i="6"/>
  <c r="D50" i="6"/>
  <c r="X16" i="2"/>
  <c r="E50" i="6"/>
  <c r="G50" i="6"/>
  <c r="I67" i="6"/>
  <c r="H67" i="6"/>
  <c r="E67" i="6"/>
  <c r="D67" i="6"/>
  <c r="Q16" i="2"/>
  <c r="J84" i="6"/>
  <c r="I84" i="6"/>
  <c r="H84" i="6"/>
  <c r="P16" i="2"/>
  <c r="D84" i="6"/>
  <c r="C84" i="6"/>
  <c r="J101" i="6"/>
  <c r="I101" i="6"/>
  <c r="T16" i="2"/>
  <c r="G101" i="6"/>
  <c r="E101" i="6"/>
  <c r="D101" i="6"/>
  <c r="W16" i="2"/>
  <c r="V16" i="2"/>
  <c r="H118" i="6"/>
  <c r="E118" i="6"/>
  <c r="U16" i="2"/>
  <c r="I118" i="6"/>
  <c r="D135" i="6"/>
  <c r="C135" i="6"/>
  <c r="G135" i="6"/>
  <c r="H135" i="6"/>
  <c r="I135" i="6"/>
  <c r="M61" i="5" l="1"/>
  <c r="M66" i="5"/>
  <c r="Y14" i="6"/>
  <c r="M62" i="5"/>
  <c r="Y31" i="6"/>
  <c r="M64" i="5"/>
  <c r="C69" i="5"/>
  <c r="M60" i="5"/>
  <c r="D69" i="5"/>
  <c r="M59" i="5"/>
  <c r="O7" i="5"/>
  <c r="O8" i="5" s="1"/>
  <c r="O9" i="5" s="1"/>
  <c r="O6" i="5"/>
  <c r="M38" i="5"/>
  <c r="C48" i="5"/>
  <c r="H6" i="5" s="1"/>
  <c r="D46" i="5"/>
  <c r="D47" i="5"/>
  <c r="C17" i="5"/>
  <c r="C23" i="5"/>
  <c r="M23" i="5" s="1"/>
  <c r="Y10" i="6"/>
  <c r="Y14" i="4"/>
  <c r="Y26" i="6"/>
  <c r="Y27" i="4"/>
  <c r="Y12" i="6"/>
  <c r="Y13" i="6"/>
  <c r="Y27" i="6"/>
  <c r="Y12" i="4"/>
  <c r="Y9" i="6"/>
  <c r="Y28" i="6"/>
  <c r="Y30" i="6"/>
  <c r="Y11" i="6"/>
  <c r="Y16" i="2"/>
  <c r="Y32" i="6"/>
  <c r="Y22" i="6"/>
  <c r="Y29" i="6"/>
  <c r="Y24" i="6"/>
  <c r="Y31" i="4"/>
  <c r="Y10" i="4"/>
  <c r="Y30" i="4"/>
  <c r="Y6" i="4"/>
  <c r="Y8" i="4"/>
  <c r="Y7" i="4"/>
  <c r="Y5" i="4"/>
  <c r="Y25" i="4"/>
  <c r="Y23" i="6"/>
  <c r="Y28" i="4"/>
  <c r="Y23" i="4"/>
  <c r="Y22" i="4"/>
  <c r="Y9" i="4"/>
  <c r="Y32" i="4"/>
  <c r="Y13" i="4"/>
  <c r="Y11" i="4"/>
  <c r="Y26" i="4"/>
  <c r="Y15" i="4"/>
  <c r="Y24" i="4"/>
  <c r="Y29" i="4"/>
  <c r="C55" i="5"/>
  <c r="C68" i="5" s="1"/>
  <c r="C15" i="5"/>
  <c r="D57" i="5"/>
  <c r="D70" i="5" s="1"/>
  <c r="D15" i="5"/>
  <c r="D55" i="5"/>
  <c r="D68" i="5" s="1"/>
  <c r="Y4" i="4"/>
  <c r="Y21" i="4"/>
  <c r="O33" i="6"/>
  <c r="L16" i="6"/>
  <c r="Y21" i="6"/>
  <c r="Y33" i="2"/>
  <c r="X33" i="6"/>
  <c r="Y6" i="6"/>
  <c r="Y5" i="6"/>
  <c r="Y15" i="6"/>
  <c r="Y7" i="6"/>
  <c r="L84" i="6"/>
  <c r="O16" i="6"/>
  <c r="S33" i="6"/>
  <c r="S16" i="6"/>
  <c r="S16" i="4"/>
  <c r="S33" i="4"/>
  <c r="X16" i="6"/>
  <c r="Y4" i="6"/>
  <c r="L135" i="6"/>
  <c r="L33" i="6"/>
  <c r="L101" i="6"/>
  <c r="L169" i="6"/>
  <c r="L67" i="6"/>
  <c r="L118" i="6"/>
  <c r="L50" i="6"/>
  <c r="L152" i="6"/>
  <c r="T33" i="6"/>
  <c r="T16" i="6"/>
  <c r="W33" i="6"/>
  <c r="W16" i="6"/>
  <c r="V33" i="6"/>
  <c r="V16" i="6"/>
  <c r="Q33" i="6"/>
  <c r="Q16" i="6"/>
  <c r="U33" i="6"/>
  <c r="U16" i="6"/>
  <c r="P33" i="6"/>
  <c r="P16" i="6"/>
  <c r="R33" i="6"/>
  <c r="R16" i="6"/>
  <c r="M7" i="5" l="1"/>
  <c r="M6" i="5"/>
  <c r="D67" i="5"/>
  <c r="M17" i="5"/>
  <c r="Y16" i="6"/>
  <c r="Y33" i="6"/>
  <c r="Y16" i="4"/>
  <c r="K43" i="5"/>
  <c r="K15" i="5"/>
  <c r="K34" i="5"/>
  <c r="K39" i="5"/>
  <c r="K37" i="5"/>
  <c r="K36" i="5"/>
  <c r="K55" i="5"/>
  <c r="K35" i="5"/>
  <c r="K41" i="5"/>
  <c r="K42" i="5"/>
  <c r="K40" i="5"/>
  <c r="K14" i="5"/>
  <c r="K56" i="5"/>
  <c r="K57" i="5"/>
  <c r="H42" i="5"/>
  <c r="H43" i="5"/>
  <c r="H15" i="5"/>
  <c r="H37" i="5"/>
  <c r="H35" i="5"/>
  <c r="H36" i="5"/>
  <c r="H34" i="5"/>
  <c r="H41" i="5"/>
  <c r="H39" i="5"/>
  <c r="H40" i="5"/>
  <c r="H55" i="5"/>
  <c r="H14" i="5"/>
  <c r="H56" i="5"/>
  <c r="H57" i="5"/>
  <c r="E40" i="5"/>
  <c r="E36" i="5"/>
  <c r="E37" i="5"/>
  <c r="E34" i="5"/>
  <c r="E41" i="5"/>
  <c r="E35" i="5"/>
  <c r="E55" i="5"/>
  <c r="E43" i="5"/>
  <c r="E14" i="5"/>
  <c r="E42" i="5"/>
  <c r="E56" i="5"/>
  <c r="E15" i="5"/>
  <c r="E57" i="5"/>
  <c r="I55" i="5"/>
  <c r="J40" i="5"/>
  <c r="I15" i="5"/>
  <c r="I34" i="5"/>
  <c r="I57" i="5"/>
  <c r="I14" i="5"/>
  <c r="I56" i="5"/>
  <c r="G34" i="5"/>
  <c r="G40" i="5"/>
  <c r="G37" i="5"/>
  <c r="G43" i="5"/>
  <c r="G41" i="5"/>
  <c r="G42" i="5"/>
  <c r="G35" i="5"/>
  <c r="G36" i="5"/>
  <c r="G56" i="5"/>
  <c r="G39" i="5"/>
  <c r="G55" i="5"/>
  <c r="G15" i="5"/>
  <c r="G57" i="5"/>
  <c r="G14" i="5"/>
  <c r="L37" i="5"/>
  <c r="L43" i="5"/>
  <c r="L39" i="5"/>
  <c r="L41" i="5"/>
  <c r="L40" i="5"/>
  <c r="L34" i="5"/>
  <c r="L42" i="5"/>
  <c r="L56" i="5"/>
  <c r="L35" i="5"/>
  <c r="L36" i="5"/>
  <c r="L55" i="5"/>
  <c r="L14" i="5"/>
  <c r="L57" i="5"/>
  <c r="L15" i="5"/>
  <c r="F34" i="5"/>
  <c r="F15" i="5"/>
  <c r="F35" i="5"/>
  <c r="F42" i="5"/>
  <c r="F55" i="5"/>
  <c r="F37" i="5"/>
  <c r="F36" i="5"/>
  <c r="F56" i="5"/>
  <c r="F40" i="5"/>
  <c r="F57" i="5"/>
  <c r="F41" i="5"/>
  <c r="F43" i="5"/>
  <c r="F39" i="5"/>
  <c r="F14" i="5"/>
  <c r="J15" i="5"/>
  <c r="J41" i="5"/>
  <c r="J39" i="5"/>
  <c r="J42" i="5"/>
  <c r="J37" i="5"/>
  <c r="J43" i="5"/>
  <c r="J34" i="5"/>
  <c r="J55" i="5"/>
  <c r="J36" i="5"/>
  <c r="J35" i="5"/>
  <c r="J56" i="5"/>
  <c r="J57" i="5"/>
  <c r="J14" i="5"/>
  <c r="C56" i="5"/>
  <c r="C37" i="5"/>
  <c r="C42" i="5"/>
  <c r="C43" i="5"/>
  <c r="C50" i="5" s="1"/>
  <c r="C40" i="5"/>
  <c r="C41" i="5"/>
  <c r="C36" i="5"/>
  <c r="C35" i="5"/>
  <c r="C57" i="5"/>
  <c r="C58" i="5"/>
  <c r="M58" i="5" s="1"/>
  <c r="C70" i="5" l="1"/>
  <c r="C67" i="5"/>
  <c r="C47" i="5"/>
  <c r="G6" i="5" s="1"/>
  <c r="J7" i="5"/>
  <c r="J8" i="5" s="1"/>
  <c r="J9" i="5" s="1"/>
  <c r="J6" i="5"/>
  <c r="C49" i="5"/>
  <c r="C46" i="5"/>
  <c r="F6" i="5" s="1"/>
  <c r="E39" i="5"/>
  <c r="T33" i="2"/>
  <c r="R33" i="2"/>
  <c r="U33" i="2"/>
  <c r="X33" i="2"/>
  <c r="W33" i="2"/>
  <c r="V33" i="2"/>
  <c r="M42" i="5"/>
  <c r="M36" i="5"/>
  <c r="M35" i="5"/>
  <c r="M14" i="5"/>
  <c r="M43" i="5"/>
  <c r="M56" i="5"/>
  <c r="M41" i="5"/>
  <c r="M57" i="5"/>
  <c r="M15" i="5"/>
  <c r="M40" i="5"/>
  <c r="M37" i="5"/>
  <c r="M55" i="5"/>
  <c r="M34" i="5"/>
  <c r="N6" i="5" l="1"/>
  <c r="N7" i="5"/>
  <c r="N8" i="5" s="1"/>
  <c r="N9" i="5" s="1"/>
  <c r="I7" i="5"/>
  <c r="I8" i="5" s="1"/>
  <c r="I9" i="5" s="1"/>
  <c r="I6" i="5"/>
  <c r="F7" i="5"/>
  <c r="F8" i="5" s="1"/>
  <c r="F9" i="5" s="1"/>
  <c r="M39" i="5"/>
  <c r="H7" i="5"/>
  <c r="H8" i="5" s="1"/>
  <c r="H9" i="5" s="1"/>
  <c r="G7" i="5"/>
  <c r="G8" i="5" s="1"/>
  <c r="G9" i="5" s="1"/>
  <c r="L7" i="5"/>
  <c r="L8" i="5" s="1"/>
  <c r="L9" i="5" s="1"/>
  <c r="L6" i="5"/>
  <c r="M8" i="5" l="1"/>
  <c r="M9" i="5" s="1"/>
  <c r="K6" i="5"/>
  <c r="K7" i="5"/>
  <c r="K8" i="5" s="1"/>
  <c r="K9" i="5" s="1"/>
  <c r="C16" i="4" l="1"/>
  <c r="G16" i="4"/>
  <c r="K169" i="4"/>
  <c r="K152" i="4"/>
  <c r="K16" i="4"/>
  <c r="K135" i="4"/>
  <c r="G118" i="4"/>
  <c r="G33" i="4"/>
  <c r="C152" i="4"/>
  <c r="L18" i="5"/>
  <c r="G50" i="4"/>
  <c r="G101" i="4"/>
  <c r="G135" i="4"/>
  <c r="C67" i="4"/>
  <c r="C135" i="4"/>
  <c r="C84" i="4"/>
  <c r="L20" i="5"/>
  <c r="K20" i="5"/>
  <c r="J20" i="5"/>
  <c r="I20" i="5"/>
  <c r="H20" i="5"/>
  <c r="G20" i="5"/>
  <c r="F20" i="5"/>
  <c r="D20" i="5"/>
  <c r="E20" i="5"/>
  <c r="G67" i="4"/>
  <c r="G169" i="4"/>
  <c r="C33" i="4"/>
  <c r="C101" i="4"/>
  <c r="C169" i="4"/>
  <c r="G84" i="4"/>
  <c r="G152" i="4"/>
  <c r="C50" i="4"/>
  <c r="C118" i="4"/>
  <c r="C21" i="5" l="1"/>
  <c r="G19" i="5"/>
  <c r="I21" i="5"/>
  <c r="C22" i="5"/>
  <c r="C29" i="5" s="1"/>
  <c r="J22" i="5"/>
  <c r="H18" i="5"/>
  <c r="H21" i="5"/>
  <c r="D19" i="5"/>
  <c r="L22" i="5"/>
  <c r="J21" i="5"/>
  <c r="J19" i="5"/>
  <c r="K21" i="5"/>
  <c r="I22" i="5"/>
  <c r="I18" i="5"/>
  <c r="E19" i="5"/>
  <c r="E22" i="5"/>
  <c r="L21" i="5"/>
  <c r="F18" i="5"/>
  <c r="D22" i="5"/>
  <c r="D29" i="5" s="1"/>
  <c r="F19" i="5"/>
  <c r="K22" i="5"/>
  <c r="G21" i="5"/>
  <c r="K18" i="5"/>
  <c r="C18" i="5"/>
  <c r="C27" i="5" s="1"/>
  <c r="F21" i="5"/>
  <c r="J18" i="5"/>
  <c r="I19" i="5"/>
  <c r="F22" i="5"/>
  <c r="E21" i="5"/>
  <c r="D18" i="5"/>
  <c r="D27" i="5" s="1"/>
  <c r="D21" i="5"/>
  <c r="K19" i="5"/>
  <c r="G22" i="5"/>
  <c r="E18" i="5"/>
  <c r="H19" i="5"/>
  <c r="L19" i="5"/>
  <c r="H22" i="5"/>
  <c r="G18" i="5"/>
  <c r="I16" i="4"/>
  <c r="E16" i="4"/>
  <c r="K118" i="4"/>
  <c r="K33" i="4"/>
  <c r="K101" i="4"/>
  <c r="K50" i="4"/>
  <c r="K67" i="4"/>
  <c r="K84" i="4"/>
  <c r="I84" i="4"/>
  <c r="I50" i="4"/>
  <c r="I169" i="4"/>
  <c r="E50" i="4"/>
  <c r="E101" i="4"/>
  <c r="E169" i="4"/>
  <c r="I33" i="4"/>
  <c r="I118" i="4"/>
  <c r="I152" i="4"/>
  <c r="E84" i="4"/>
  <c r="E118" i="4"/>
  <c r="B152" i="4"/>
  <c r="B135" i="4"/>
  <c r="L123" i="4"/>
  <c r="L140" i="4"/>
  <c r="I67" i="4"/>
  <c r="I101" i="4"/>
  <c r="E135" i="4"/>
  <c r="E152" i="4"/>
  <c r="B50" i="4"/>
  <c r="B84" i="4"/>
  <c r="B169" i="4"/>
  <c r="L106" i="4"/>
  <c r="L89" i="4"/>
  <c r="L157" i="4"/>
  <c r="B101" i="4"/>
  <c r="L21" i="4"/>
  <c r="L38" i="4"/>
  <c r="I135" i="4"/>
  <c r="E33" i="4"/>
  <c r="E67" i="4"/>
  <c r="B67" i="4"/>
  <c r="B118" i="4"/>
  <c r="L72" i="4"/>
  <c r="L55" i="4"/>
  <c r="L4" i="4"/>
  <c r="P16" i="4"/>
  <c r="P33" i="4"/>
  <c r="T16" i="4"/>
  <c r="T33" i="4"/>
  <c r="C20" i="5"/>
  <c r="M20" i="5" s="1"/>
  <c r="E7" i="5" l="1"/>
  <c r="E6" i="5"/>
  <c r="O16" i="4"/>
  <c r="M21" i="5"/>
  <c r="M18" i="5"/>
  <c r="M22" i="5"/>
  <c r="C19" i="5"/>
  <c r="M19" i="5" s="1"/>
  <c r="C13" i="5"/>
  <c r="C26" i="5" s="1"/>
  <c r="J16" i="4"/>
  <c r="H16" i="4"/>
  <c r="D16" i="4"/>
  <c r="X33" i="4"/>
  <c r="J67" i="4"/>
  <c r="J33" i="4"/>
  <c r="X16" i="4"/>
  <c r="J152" i="4"/>
  <c r="J135" i="4"/>
  <c r="J118" i="4"/>
  <c r="J50" i="4"/>
  <c r="J169" i="4"/>
  <c r="J101" i="4"/>
  <c r="J84" i="4"/>
  <c r="D118" i="4"/>
  <c r="D135" i="4"/>
  <c r="H67" i="4"/>
  <c r="H118" i="4"/>
  <c r="D50" i="4"/>
  <c r="D101" i="4"/>
  <c r="H50" i="4"/>
  <c r="H152" i="4"/>
  <c r="D67" i="4"/>
  <c r="D169" i="4"/>
  <c r="H84" i="4"/>
  <c r="H135" i="4"/>
  <c r="D33" i="4"/>
  <c r="D84" i="4"/>
  <c r="D152" i="4"/>
  <c r="H33" i="4"/>
  <c r="H101" i="4"/>
  <c r="H169" i="4"/>
  <c r="J24" i="5"/>
  <c r="H24" i="5"/>
  <c r="R16" i="4"/>
  <c r="R33" i="4"/>
  <c r="L13" i="5"/>
  <c r="G13" i="5"/>
  <c r="V33" i="4"/>
  <c r="V16" i="4"/>
  <c r="J13" i="5"/>
  <c r="D13" i="5"/>
  <c r="F13" i="5"/>
  <c r="E13" i="5"/>
  <c r="H13" i="5"/>
  <c r="K13" i="5"/>
  <c r="I13" i="5"/>
  <c r="O33" i="4"/>
  <c r="D26" i="5" l="1"/>
  <c r="D6" i="5" s="1"/>
  <c r="L16" i="4"/>
  <c r="K16" i="5"/>
  <c r="C24" i="5"/>
  <c r="I16" i="5"/>
  <c r="G16" i="5"/>
  <c r="I24" i="5"/>
  <c r="C16" i="5"/>
  <c r="C28" i="5" s="1"/>
  <c r="L16" i="5"/>
  <c r="G24" i="5"/>
  <c r="E24" i="5"/>
  <c r="H16" i="5"/>
  <c r="E16" i="5"/>
  <c r="D16" i="5"/>
  <c r="D28" i="5" s="1"/>
  <c r="K24" i="5"/>
  <c r="J16" i="5"/>
  <c r="L24" i="5"/>
  <c r="D24" i="5"/>
  <c r="F16" i="5"/>
  <c r="F24" i="5"/>
  <c r="W16" i="4"/>
  <c r="L101" i="4"/>
  <c r="W33" i="4"/>
  <c r="L152" i="4"/>
  <c r="L84" i="4"/>
  <c r="L169" i="4"/>
  <c r="L50" i="4"/>
  <c r="L33" i="4"/>
  <c r="L67" i="4"/>
  <c r="L135" i="4"/>
  <c r="L118" i="4"/>
  <c r="Q33" i="4"/>
  <c r="Q16" i="4"/>
  <c r="U33" i="4"/>
  <c r="U16" i="4"/>
  <c r="M13" i="5"/>
  <c r="D25" i="5" l="1"/>
  <c r="C25" i="5"/>
  <c r="M24" i="5"/>
  <c r="M16" i="5"/>
  <c r="Y33" i="4"/>
  <c r="C7" i="5" l="1"/>
  <c r="C8" i="5" s="1"/>
  <c r="C9" i="5" s="1"/>
  <c r="E8" i="5"/>
  <c r="E9" i="5" s="1"/>
  <c r="C6" i="5"/>
  <c r="D7" i="5"/>
  <c r="D8" i="5" s="1"/>
  <c r="D9" i="5" s="1"/>
</calcChain>
</file>

<file path=xl/sharedStrings.xml><?xml version="1.0" encoding="utf-8"?>
<sst xmlns="http://schemas.openxmlformats.org/spreadsheetml/2006/main" count="1405" uniqueCount="126">
  <si>
    <t>Spreadsheet Guidelines</t>
  </si>
  <si>
    <t>1.</t>
  </si>
  <si>
    <t>Greyed out or yellow cells should not be manipulated.</t>
  </si>
  <si>
    <t>2.</t>
  </si>
  <si>
    <t>3.</t>
  </si>
  <si>
    <t>5.</t>
  </si>
  <si>
    <t>The mean daylight period (over a year) is required to calculate parrotfish bite rates. A default of 12hrs (input as a decimal) has been chosen, however this can be changed if required.</t>
  </si>
  <si>
    <t>6.</t>
  </si>
  <si>
    <t>Site Details</t>
  </si>
  <si>
    <t>Site</t>
  </si>
  <si>
    <t>Survey Period</t>
  </si>
  <si>
    <t>Mean Daylight Period (hrs)</t>
  </si>
  <si>
    <t>Depth</t>
  </si>
  <si>
    <t>Surveyor</t>
  </si>
  <si>
    <t>Latitude</t>
  </si>
  <si>
    <t>Longitude</t>
  </si>
  <si>
    <t>Notes</t>
  </si>
  <si>
    <t>Transect No.</t>
  </si>
  <si>
    <t>Transect ID</t>
  </si>
  <si>
    <t>Survey Date</t>
  </si>
  <si>
    <t>Length (m)</t>
  </si>
  <si>
    <t>Width (m)</t>
  </si>
  <si>
    <r>
      <t>Area (m</t>
    </r>
    <r>
      <rPr>
        <b/>
        <vertAlign val="superscript"/>
        <sz val="11"/>
        <color indexed="8"/>
        <rFont val="Calibri"/>
        <family val="2"/>
      </rPr>
      <t>2</t>
    </r>
    <r>
      <rPr>
        <b/>
        <sz val="11"/>
        <color indexed="8"/>
        <rFont val="Calibri"/>
        <family val="2"/>
      </rPr>
      <t>)</t>
    </r>
  </si>
  <si>
    <t>Initial Phase</t>
  </si>
  <si>
    <t>Terminal Phase</t>
  </si>
  <si>
    <t>Total</t>
  </si>
  <si>
    <t>Mass removed per day (kg)</t>
  </si>
  <si>
    <t>Mass removed per year (kg)</t>
  </si>
  <si>
    <t>Juvenile Phase</t>
  </si>
  <si>
    <t>8-10cm</t>
  </si>
  <si>
    <t>11-20cm</t>
  </si>
  <si>
    <t>21-30cm</t>
  </si>
  <si>
    <t>31-40cm</t>
  </si>
  <si>
    <t>41-50cm</t>
  </si>
  <si>
    <t>Species</t>
  </si>
  <si>
    <t>TRANSECT 2</t>
  </si>
  <si>
    <t>TRANSECT 1</t>
  </si>
  <si>
    <t>TRANSECT 3</t>
  </si>
  <si>
    <t>TRANSECT 4</t>
  </si>
  <si>
    <t>TRANSECT 5</t>
  </si>
  <si>
    <t>TRANSECT 6</t>
  </si>
  <si>
    <t>TRANSECT 7</t>
  </si>
  <si>
    <t>TRANSECT 8</t>
  </si>
  <si>
    <t>TRANSECT 9</t>
  </si>
  <si>
    <t>TRANSECT 10</t>
  </si>
  <si>
    <t>51-60cm</t>
  </si>
  <si>
    <t>Bioerosion by Species</t>
  </si>
  <si>
    <t>Mean</t>
  </si>
  <si>
    <t>SD</t>
  </si>
  <si>
    <t>SE</t>
  </si>
  <si>
    <t>95% CI</t>
  </si>
  <si>
    <t>TOTAL by transect</t>
  </si>
  <si>
    <t>Average by species</t>
  </si>
  <si>
    <t>Excavators</t>
  </si>
  <si>
    <t>Scrapers</t>
  </si>
  <si>
    <t>All</t>
  </si>
  <si>
    <t>Transect</t>
  </si>
  <si>
    <t>Number of transects:</t>
  </si>
  <si>
    <r>
      <t>Bioerosion (kg m</t>
    </r>
    <r>
      <rPr>
        <b/>
        <vertAlign val="superscript"/>
        <sz val="14"/>
        <color indexed="8"/>
        <rFont val="Calibri"/>
        <family val="2"/>
      </rPr>
      <t xml:space="preserve">2 </t>
    </r>
    <r>
      <rPr>
        <b/>
        <sz val="14"/>
        <color indexed="8"/>
        <rFont val="Calibri"/>
        <family val="2"/>
      </rPr>
      <t>yr</t>
    </r>
    <r>
      <rPr>
        <b/>
        <vertAlign val="superscript"/>
        <sz val="14"/>
        <color indexed="8"/>
        <rFont val="Calibri"/>
        <family val="2"/>
      </rPr>
      <t>-1</t>
    </r>
    <r>
      <rPr>
        <b/>
        <sz val="14"/>
        <color indexed="8"/>
        <rFont val="Calibri"/>
        <family val="2"/>
      </rPr>
      <t>)</t>
    </r>
  </si>
  <si>
    <r>
      <t>Bioerosion (kg m</t>
    </r>
    <r>
      <rPr>
        <b/>
        <vertAlign val="superscript"/>
        <sz val="11"/>
        <color theme="1"/>
        <rFont val="Calibri"/>
        <family val="2"/>
        <scheme val="minor"/>
      </rPr>
      <t>2</t>
    </r>
    <r>
      <rPr>
        <b/>
        <sz val="11"/>
        <color theme="1"/>
        <rFont val="Calibri"/>
        <family val="2"/>
        <scheme val="minor"/>
      </rPr>
      <t xml:space="preserve"> yr</t>
    </r>
    <r>
      <rPr>
        <b/>
        <vertAlign val="superscript"/>
        <sz val="11"/>
        <color theme="1"/>
        <rFont val="Calibri"/>
        <family val="2"/>
        <scheme val="minor"/>
      </rPr>
      <t>-1</t>
    </r>
    <r>
      <rPr>
        <b/>
        <sz val="11"/>
        <color theme="1"/>
        <rFont val="Calibri"/>
        <family val="2"/>
        <scheme val="minor"/>
      </rPr>
      <t>)</t>
    </r>
  </si>
  <si>
    <r>
      <t>Density (abundance hectare</t>
    </r>
    <r>
      <rPr>
        <b/>
        <vertAlign val="superscript"/>
        <sz val="11"/>
        <color theme="1"/>
        <rFont val="Calibri"/>
        <family val="2"/>
        <scheme val="minor"/>
      </rPr>
      <t>-1</t>
    </r>
    <r>
      <rPr>
        <b/>
        <sz val="11"/>
        <color theme="1"/>
        <rFont val="Calibri"/>
        <family val="2"/>
        <scheme val="minor"/>
      </rPr>
      <t>)</t>
    </r>
  </si>
  <si>
    <r>
      <t>Biomass (kg hectare</t>
    </r>
    <r>
      <rPr>
        <b/>
        <vertAlign val="superscript"/>
        <sz val="11"/>
        <color theme="1"/>
        <rFont val="Calibri"/>
        <family val="2"/>
        <scheme val="minor"/>
      </rPr>
      <t>-1</t>
    </r>
    <r>
      <rPr>
        <b/>
        <sz val="11"/>
        <color theme="1"/>
        <rFont val="Calibri"/>
        <family val="2"/>
        <scheme val="minor"/>
      </rPr>
      <t>)</t>
    </r>
  </si>
  <si>
    <r>
      <t>Density (abundance hectare</t>
    </r>
    <r>
      <rPr>
        <b/>
        <vertAlign val="superscript"/>
        <sz val="14"/>
        <color indexed="8"/>
        <rFont val="Calibri"/>
        <family val="2"/>
      </rPr>
      <t>-1</t>
    </r>
    <r>
      <rPr>
        <b/>
        <sz val="14"/>
        <color indexed="8"/>
        <rFont val="Calibri"/>
        <family val="2"/>
      </rPr>
      <t>)</t>
    </r>
  </si>
  <si>
    <r>
      <t>Biomass (kg hectare</t>
    </r>
    <r>
      <rPr>
        <b/>
        <vertAlign val="superscript"/>
        <sz val="14"/>
        <color indexed="8"/>
        <rFont val="Calibri"/>
        <family val="2"/>
      </rPr>
      <t>-1</t>
    </r>
    <r>
      <rPr>
        <b/>
        <sz val="14"/>
        <color indexed="8"/>
        <rFont val="Calibri"/>
        <family val="2"/>
      </rPr>
      <t>)</t>
    </r>
  </si>
  <si>
    <t>Size class specific erosion rates</t>
  </si>
  <si>
    <t>Proportion of bites leaving scars</t>
  </si>
  <si>
    <r>
      <t>Bites leaving scars min</t>
    </r>
    <r>
      <rPr>
        <b/>
        <vertAlign val="superscript"/>
        <sz val="11"/>
        <color theme="1"/>
        <rFont val="Calibri"/>
        <family val="2"/>
        <scheme val="minor"/>
      </rPr>
      <t>-1</t>
    </r>
  </si>
  <si>
    <r>
      <t>Volume removed per day (cm</t>
    </r>
    <r>
      <rPr>
        <b/>
        <vertAlign val="superscript"/>
        <sz val="11"/>
        <color theme="1"/>
        <rFont val="Calibri"/>
        <family val="2"/>
        <scheme val="minor"/>
      </rPr>
      <t>3</t>
    </r>
    <r>
      <rPr>
        <b/>
        <sz val="11"/>
        <color theme="1"/>
        <rFont val="Calibri"/>
        <family val="2"/>
        <scheme val="minor"/>
      </rPr>
      <t>)</t>
    </r>
  </si>
  <si>
    <r>
      <t xml:space="preserve">Chlorurus gibbus </t>
    </r>
    <r>
      <rPr>
        <sz val="11"/>
        <color theme="1"/>
        <rFont val="Calibri"/>
        <family val="2"/>
        <scheme val="minor"/>
      </rPr>
      <t>and large parrotfish</t>
    </r>
  </si>
  <si>
    <r>
      <t xml:space="preserve">Chlorurus sordidus </t>
    </r>
    <r>
      <rPr>
        <sz val="11"/>
        <color theme="1"/>
        <rFont val="Calibri"/>
        <family val="2"/>
        <scheme val="minor"/>
      </rPr>
      <t>and small parrotfish</t>
    </r>
  </si>
  <si>
    <t>Juveniles</t>
  </si>
  <si>
    <t>5-10cm</t>
  </si>
  <si>
    <t>Biomass by species</t>
  </si>
  <si>
    <t>Density by species</t>
  </si>
  <si>
    <r>
      <t>Mean Site Biomass (kg transect</t>
    </r>
    <r>
      <rPr>
        <b/>
        <vertAlign val="superscript"/>
        <sz val="10"/>
        <rFont val="Calibri"/>
        <family val="2"/>
      </rPr>
      <t>-1</t>
    </r>
    <r>
      <rPr>
        <b/>
        <sz val="10"/>
        <rFont val="Calibri"/>
        <family val="2"/>
      </rPr>
      <t>)</t>
    </r>
  </si>
  <si>
    <r>
      <t>kg hectare</t>
    </r>
    <r>
      <rPr>
        <b/>
        <vertAlign val="superscript"/>
        <sz val="11"/>
        <rFont val="Calibri"/>
        <family val="2"/>
      </rPr>
      <t>-1</t>
    </r>
  </si>
  <si>
    <r>
      <t>Standard Deviation of Mean Site Biomass (kg transect</t>
    </r>
    <r>
      <rPr>
        <b/>
        <vertAlign val="superscript"/>
        <sz val="10"/>
        <rFont val="Calibri"/>
        <family val="2"/>
      </rPr>
      <t>-1</t>
    </r>
    <r>
      <rPr>
        <b/>
        <sz val="10"/>
        <rFont val="Calibri"/>
        <family val="2"/>
      </rPr>
      <t>)</t>
    </r>
  </si>
  <si>
    <r>
      <t>Mean Site Density (abundance transect</t>
    </r>
    <r>
      <rPr>
        <b/>
        <vertAlign val="superscript"/>
        <sz val="10"/>
        <rFont val="Calibri"/>
        <family val="2"/>
      </rPr>
      <t>-1</t>
    </r>
    <r>
      <rPr>
        <b/>
        <sz val="10"/>
        <rFont val="Calibri"/>
        <family val="2"/>
      </rPr>
      <t>)</t>
    </r>
  </si>
  <si>
    <r>
      <t>Standard Deviation of Mean Site Density (abundance transect</t>
    </r>
    <r>
      <rPr>
        <b/>
        <vertAlign val="superscript"/>
        <sz val="10"/>
        <rFont val="Calibri"/>
        <family val="2"/>
      </rPr>
      <t>-1</t>
    </r>
    <r>
      <rPr>
        <b/>
        <sz val="10"/>
        <rFont val="Calibri"/>
        <family val="2"/>
      </rPr>
      <t>)</t>
    </r>
  </si>
  <si>
    <r>
      <t>Mean Site Bioerosion (kg transect</t>
    </r>
    <r>
      <rPr>
        <b/>
        <vertAlign val="superscript"/>
        <sz val="10"/>
        <rFont val="Calibri"/>
        <family val="2"/>
      </rPr>
      <t>-1</t>
    </r>
    <r>
      <rPr>
        <b/>
        <sz val="10"/>
        <rFont val="Calibri"/>
        <family val="2"/>
      </rPr>
      <t xml:space="preserve"> yr</t>
    </r>
    <r>
      <rPr>
        <b/>
        <vertAlign val="superscript"/>
        <sz val="10"/>
        <rFont val="Calibri"/>
        <family val="2"/>
      </rPr>
      <t>-1</t>
    </r>
    <r>
      <rPr>
        <b/>
        <sz val="10"/>
        <rFont val="Calibri"/>
        <family val="2"/>
      </rPr>
      <t>)</t>
    </r>
  </si>
  <si>
    <r>
      <t>Standard Deviation of Mean Site Bioerosion (kg transect</t>
    </r>
    <r>
      <rPr>
        <b/>
        <vertAlign val="superscript"/>
        <sz val="10"/>
        <rFont val="Calibri"/>
        <family val="2"/>
      </rPr>
      <t>-1</t>
    </r>
    <r>
      <rPr>
        <b/>
        <sz val="10"/>
        <rFont val="Calibri"/>
        <family val="2"/>
      </rPr>
      <t xml:space="preserve"> yr</t>
    </r>
    <r>
      <rPr>
        <b/>
        <vertAlign val="superscript"/>
        <sz val="10"/>
        <rFont val="Calibri"/>
        <family val="2"/>
      </rPr>
      <t>-1</t>
    </r>
    <r>
      <rPr>
        <b/>
        <sz val="10"/>
        <rFont val="Calibri"/>
        <family val="2"/>
      </rPr>
      <t>)</t>
    </r>
  </si>
  <si>
    <t xml:space="preserve">Site information can be added to this tab, data is added to the 'Data Entry' tab. The other tabs combine to calculate bioerosion rates, parrotfish density and biomass which are displayed in the 'Results' tab. </t>
  </si>
  <si>
    <t>Density by size class (abun/ha)</t>
  </si>
  <si>
    <t>(abundance/hectare)</t>
  </si>
  <si>
    <t>(kg/hectare)</t>
  </si>
  <si>
    <t>Biomass by size class (kg/ha)</t>
  </si>
  <si>
    <t>4.</t>
  </si>
  <si>
    <r>
      <t>Bioerosion by size class (kg/m</t>
    </r>
    <r>
      <rPr>
        <b/>
        <vertAlign val="superscript"/>
        <sz val="11"/>
        <rFont val="Calibri"/>
        <family val="2"/>
      </rPr>
      <t>2</t>
    </r>
    <r>
      <rPr>
        <b/>
        <sz val="11"/>
        <rFont val="Calibri"/>
        <family val="2"/>
      </rPr>
      <t>/yr)</t>
    </r>
  </si>
  <si>
    <r>
      <t>(kg m</t>
    </r>
    <r>
      <rPr>
        <b/>
        <vertAlign val="superscript"/>
        <sz val="11"/>
        <rFont val="Calibri"/>
        <family val="2"/>
      </rPr>
      <t xml:space="preserve">-2 </t>
    </r>
    <r>
      <rPr>
        <b/>
        <sz val="11"/>
        <rFont val="Calibri"/>
        <family val="2"/>
      </rPr>
      <t>yr</t>
    </r>
    <r>
      <rPr>
        <b/>
        <vertAlign val="superscript"/>
        <sz val="11"/>
        <rFont val="Calibri"/>
        <family val="2"/>
      </rPr>
      <t>-1)</t>
    </r>
  </si>
  <si>
    <t>Sparisoma viride</t>
  </si>
  <si>
    <t>Sparisoma aurofrenatum</t>
  </si>
  <si>
    <t>Sparisoma rubripinne</t>
  </si>
  <si>
    <t>Sparisoma chrysopterum</t>
  </si>
  <si>
    <t>Scarus vetula</t>
  </si>
  <si>
    <t>Scarus taeniopterus</t>
  </si>
  <si>
    <t>Scarus guacamaia</t>
  </si>
  <si>
    <t>Scarus coelestinus</t>
  </si>
  <si>
    <t>Scarus coeruleus</t>
  </si>
  <si>
    <t>0-9cm</t>
  </si>
  <si>
    <t>10-19cm</t>
  </si>
  <si>
    <t>20-29cm</t>
  </si>
  <si>
    <t>30-39cm</t>
  </si>
  <si>
    <t>40-49cm</t>
  </si>
  <si>
    <t>50-59cm</t>
  </si>
  <si>
    <t>according to Adam et al. (2015) this species does not contribute to reef erosion</t>
  </si>
  <si>
    <r>
      <t xml:space="preserve">% of day feeding </t>
    </r>
    <r>
      <rPr>
        <sz val="11"/>
        <color theme="1"/>
        <rFont val="Calibri"/>
        <family val="2"/>
        <scheme val="minor"/>
      </rPr>
      <t>(Bellwood et al. 1995) from Indo-Pacific values</t>
    </r>
  </si>
  <si>
    <t>~Sparisoma</t>
  </si>
  <si>
    <t>~Scarus</t>
  </si>
  <si>
    <r>
      <t>Substrate density (g cm</t>
    </r>
    <r>
      <rPr>
        <b/>
        <vertAlign val="superscript"/>
        <sz val="11"/>
        <rFont val="Calibri"/>
        <family val="2"/>
      </rPr>
      <t>-3</t>
    </r>
    <r>
      <rPr>
        <b/>
        <sz val="11"/>
        <rFont val="Calibri"/>
        <family val="2"/>
      </rPr>
      <t>)</t>
    </r>
  </si>
  <si>
    <r>
      <t>Bite rate (bites min</t>
    </r>
    <r>
      <rPr>
        <b/>
        <vertAlign val="superscript"/>
        <sz val="11"/>
        <rFont val="Calibri"/>
        <family val="2"/>
        <scheme val="minor"/>
      </rPr>
      <t>-1</t>
    </r>
    <r>
      <rPr>
        <b/>
        <sz val="11"/>
        <rFont val="Calibri"/>
        <family val="2"/>
        <scheme val="minor"/>
      </rPr>
      <t>)</t>
    </r>
  </si>
  <si>
    <r>
      <t>Volume removed per bite (cm</t>
    </r>
    <r>
      <rPr>
        <b/>
        <vertAlign val="superscript"/>
        <sz val="11"/>
        <rFont val="Calibri"/>
        <family val="2"/>
        <scheme val="minor"/>
      </rPr>
      <t>3</t>
    </r>
    <r>
      <rPr>
        <b/>
        <sz val="11"/>
        <rFont val="Calibri"/>
        <family val="2"/>
        <scheme val="minor"/>
      </rPr>
      <t>)</t>
    </r>
  </si>
  <si>
    <t>Grey cells in tables indicate size classes above max size reported at fishbase</t>
  </si>
  <si>
    <t>a</t>
  </si>
  <si>
    <t>b</t>
  </si>
  <si>
    <t>Length-Weight relationships (fishbase.org)</t>
  </si>
  <si>
    <t>Browsers</t>
  </si>
  <si>
    <t>Croppers</t>
  </si>
  <si>
    <t>Groups according to Adam et al. 2018</t>
  </si>
  <si>
    <r>
      <t xml:space="preserve">Transect lengths and widths yield areas which are linked to parrotfish abundance. If necessary (for example, if you have done a point count) enter the area of each transect directly into the "Area" box. </t>
    </r>
    <r>
      <rPr>
        <b/>
        <sz val="11"/>
        <color theme="1"/>
        <rFont val="Calibri"/>
        <family val="2"/>
        <scheme val="minor"/>
      </rPr>
      <t>If this box is empty, the formulas will not calculate correctly</t>
    </r>
  </si>
  <si>
    <r>
      <t xml:space="preserve">Length-weight relationships used for biomass estimations are averages over published data derived from </t>
    </r>
    <r>
      <rPr>
        <i/>
        <sz val="11"/>
        <color theme="1"/>
        <rFont val="Calibri"/>
        <family val="2"/>
        <scheme val="minor"/>
      </rPr>
      <t>fishbase.org</t>
    </r>
    <r>
      <rPr>
        <sz val="11"/>
        <color theme="1"/>
        <rFont val="Calibri"/>
        <family val="2"/>
        <scheme val="minor"/>
      </rPr>
      <t xml:space="preserve"> (Froese &amp; Pauly 2018). They are included in the Biomass tab (colums AB, AC) and can be changed to more local rates if desired</t>
    </r>
  </si>
  <si>
    <r>
      <t xml:space="preserve">In the 'Data Entry' tab it is not necessary to enter "0" where no parrotfish were recorded, as blank cells are treated as 0. Light grey cells in the 'Data Entry' tab represent size classes that are above the max or common length reported at </t>
    </r>
    <r>
      <rPr>
        <i/>
        <sz val="11"/>
        <color theme="1"/>
        <rFont val="Calibri"/>
        <family val="2"/>
        <scheme val="minor"/>
      </rPr>
      <t>fishbase.org</t>
    </r>
    <r>
      <rPr>
        <sz val="11"/>
        <color theme="1"/>
        <rFont val="Calibri"/>
        <family val="2"/>
        <scheme val="minor"/>
      </rPr>
      <t>. In case larger individuals are observed these can still be added in the respective cells and density as well as biomass will calculate correctly. To correctly display total bioerosion in this case, erosion rates for larger size classes have to be added to the respective cells in the 'Equations' tab. Please note that no bioerosion is calculated for juvenile parrotfishes as their rates have been reported to be negligible.</t>
    </r>
  </si>
  <si>
    <t>can be changed for density of local community composition</t>
  </si>
  <si>
    <r>
      <t xml:space="preserve">For references and calculations see supporting file </t>
    </r>
    <r>
      <rPr>
        <i/>
        <sz val="11"/>
        <color theme="1"/>
        <rFont val="Calibri"/>
        <family val="2"/>
        <scheme val="minor"/>
      </rPr>
      <t>Carribbean Parrotfish_database</t>
    </r>
    <r>
      <rPr>
        <sz val="11"/>
        <color theme="1"/>
        <rFont val="Calibri"/>
        <family val="2"/>
        <scheme val="minor"/>
      </rPr>
      <t xml:space="preserve"> on the </t>
    </r>
    <r>
      <rPr>
        <i/>
        <sz val="11"/>
        <color theme="1"/>
        <rFont val="Calibri"/>
        <family val="2"/>
        <scheme val="minor"/>
      </rPr>
      <t>ReefBudget</t>
    </r>
    <r>
      <rPr>
        <sz val="11"/>
        <color theme="1"/>
        <rFont val="Calibri"/>
        <family val="2"/>
        <scheme val="minor"/>
      </rPr>
      <t xml:space="preserve"> homepage</t>
    </r>
  </si>
  <si>
    <t>Scarus iseri</t>
  </si>
  <si>
    <t>Caribbean Species</t>
  </si>
  <si>
    <r>
      <t xml:space="preserve">use </t>
    </r>
    <r>
      <rPr>
        <i/>
        <sz val="11"/>
        <rFont val="Calibri"/>
        <family val="2"/>
        <scheme val="minor"/>
      </rPr>
      <t>S. iseri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</si>
</sst>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00000"/>
    <numFmt numFmtId="167" formatCode="0.0"/>
    <numFmt numFmtId="168" formatCode="0.00000"/>
  </numFmts>
  <fonts count="30" x14ac:knownFonts="1">
    <font>
      <sz val="11"/>
      <color theme="1"/>
      <name val="Calibri"/>
      <family val="2"/>
      <scheme val="minor"/>
    </font>
    <font>
      <b/>
      <sz val="11"/>
      <color theme="1"/>
      <name val="Calibri"/>
      <family val="2"/>
      <scheme val="minor"/>
    </font>
    <font>
      <b/>
      <sz val="16"/>
      <color indexed="8"/>
      <name val="Calibri"/>
      <family val="2"/>
    </font>
    <font>
      <b/>
      <sz val="11"/>
      <color indexed="8"/>
      <name val="Calibri"/>
      <family val="2"/>
    </font>
    <font>
      <sz val="11"/>
      <color indexed="8"/>
      <name val="Calibri"/>
      <family val="2"/>
    </font>
    <font>
      <b/>
      <vertAlign val="superscript"/>
      <sz val="11"/>
      <color indexed="8"/>
      <name val="Calibri"/>
      <family val="2"/>
    </font>
    <font>
      <sz val="10"/>
      <color indexed="8"/>
      <name val="Calibri"/>
      <family val="2"/>
    </font>
    <font>
      <sz val="9"/>
      <color theme="1"/>
      <name val="Calibri"/>
      <family val="2"/>
      <scheme val="minor"/>
    </font>
    <font>
      <i/>
      <sz val="11"/>
      <color indexed="8"/>
      <name val="Calibri"/>
      <family val="2"/>
    </font>
    <font>
      <b/>
      <sz val="14"/>
      <color indexed="8"/>
      <name val="Calibri"/>
      <family val="2"/>
    </font>
    <font>
      <b/>
      <vertAlign val="superscript"/>
      <sz val="14"/>
      <color indexed="8"/>
      <name val="Calibri"/>
      <family val="2"/>
    </font>
    <font>
      <b/>
      <i/>
      <sz val="11"/>
      <color indexed="8"/>
      <name val="Calibri"/>
      <family val="2"/>
    </font>
    <font>
      <b/>
      <vertAlign val="superscript"/>
      <sz val="11"/>
      <color theme="1"/>
      <name val="Calibri"/>
      <family val="2"/>
      <scheme val="minor"/>
    </font>
    <font>
      <sz val="11"/>
      <name val="Calibri"/>
      <family val="2"/>
    </font>
    <font>
      <sz val="11"/>
      <color rgb="FFFF0000"/>
      <name val="Calibri"/>
      <family val="2"/>
    </font>
    <font>
      <i/>
      <sz val="11"/>
      <color theme="1"/>
      <name val="Calibri"/>
      <family val="2"/>
      <scheme val="minor"/>
    </font>
    <font>
      <i/>
      <sz val="11"/>
      <name val="Calibri"/>
      <family val="2"/>
    </font>
    <font>
      <b/>
      <sz val="10"/>
      <name val="Calibri"/>
      <family val="2"/>
    </font>
    <font>
      <b/>
      <vertAlign val="superscript"/>
      <sz val="10"/>
      <name val="Calibri"/>
      <family val="2"/>
    </font>
    <font>
      <sz val="11"/>
      <name val="Calibri"/>
      <family val="2"/>
      <scheme val="minor"/>
    </font>
    <font>
      <sz val="10"/>
      <name val="Calibri"/>
      <family val="2"/>
    </font>
    <font>
      <b/>
      <sz val="11"/>
      <name val="Calibri"/>
      <family val="2"/>
    </font>
    <font>
      <b/>
      <sz val="11"/>
      <name val="Calibri"/>
      <family val="2"/>
      <scheme val="minor"/>
    </font>
    <font>
      <b/>
      <vertAlign val="superscript"/>
      <sz val="11"/>
      <name val="Calibri"/>
      <family val="2"/>
    </font>
    <font>
      <i/>
      <sz val="11"/>
      <color theme="0" tint="-0.249977111117893"/>
      <name val="Calibri"/>
      <family val="2"/>
    </font>
    <font>
      <i/>
      <sz val="11"/>
      <name val="Calibri"/>
      <family val="2"/>
      <scheme val="minor"/>
    </font>
    <font>
      <b/>
      <vertAlign val="superscript"/>
      <sz val="11"/>
      <name val="Calibri"/>
      <family val="2"/>
      <scheme val="minor"/>
    </font>
    <font>
      <i/>
      <sz val="9"/>
      <name val="Calibri"/>
      <family val="2"/>
      <scheme val="minor"/>
    </font>
    <font>
      <sz val="11"/>
      <color theme="0" tint="-0.249977111117893"/>
      <name val="Calibri"/>
      <family val="2"/>
      <scheme val="minor"/>
    </font>
    <font>
      <sz val="11"/>
      <color rgb="FF000000"/>
      <name val="Calibri"/>
      <family val="2"/>
      <scheme val="minor"/>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1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s>
  <borders count="6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hair">
        <color indexed="64"/>
      </right>
      <top/>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hair">
        <color indexed="64"/>
      </left>
      <right/>
      <top style="medium">
        <color indexed="64"/>
      </top>
      <bottom/>
      <diagonal/>
    </border>
    <border>
      <left/>
      <right style="hair">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1">
    <xf numFmtId="0" fontId="0" fillId="0" borderId="0"/>
  </cellStyleXfs>
  <cellXfs count="532">
    <xf numFmtId="0" fontId="0" fillId="0" borderId="0" xfId="0"/>
    <xf numFmtId="0" fontId="0" fillId="2" borderId="0" xfId="0" applyFill="1" applyBorder="1" applyAlignment="1">
      <alignment horizontal="left" wrapText="1"/>
    </xf>
    <xf numFmtId="0" fontId="0" fillId="0" borderId="0" xfId="0" applyFill="1" applyAlignment="1">
      <alignment vertical="top"/>
    </xf>
    <xf numFmtId="0" fontId="0" fillId="0" borderId="0" xfId="0" applyFont="1"/>
    <xf numFmtId="0" fontId="0" fillId="2" borderId="11" xfId="0" applyFill="1" applyBorder="1"/>
    <xf numFmtId="0" fontId="0" fillId="2" borderId="13" xfId="0" applyFill="1" applyBorder="1"/>
    <xf numFmtId="0" fontId="3" fillId="3" borderId="14"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3" fillId="2" borderId="17" xfId="0" applyFont="1" applyFill="1" applyBorder="1"/>
    <xf numFmtId="49" fontId="4" fillId="0" borderId="14" xfId="0" applyNumberFormat="1" applyFont="1" applyFill="1" applyBorder="1" applyAlignment="1" applyProtection="1">
      <alignment horizontal="center"/>
      <protection locked="0"/>
    </xf>
    <xf numFmtId="49" fontId="4" fillId="0" borderId="15" xfId="0" applyNumberFormat="1" applyFont="1" applyFill="1" applyBorder="1" applyAlignment="1" applyProtection="1">
      <alignment horizontal="center"/>
      <protection locked="0"/>
    </xf>
    <xf numFmtId="49" fontId="4" fillId="0" borderId="16" xfId="0" applyNumberFormat="1" applyFont="1" applyFill="1" applyBorder="1" applyAlignment="1" applyProtection="1">
      <alignment horizontal="center"/>
      <protection locked="0"/>
    </xf>
    <xf numFmtId="14" fontId="4" fillId="0" borderId="14" xfId="0" applyNumberFormat="1" applyFont="1" applyFill="1" applyBorder="1" applyAlignment="1" applyProtection="1">
      <alignment horizontal="center"/>
      <protection locked="0"/>
    </xf>
    <xf numFmtId="14" fontId="4" fillId="0" borderId="15" xfId="0" applyNumberFormat="1" applyFont="1" applyFill="1" applyBorder="1" applyAlignment="1" applyProtection="1">
      <alignment horizontal="center"/>
      <protection locked="0"/>
    </xf>
    <xf numFmtId="14" fontId="4" fillId="0" borderId="16" xfId="0" applyNumberFormat="1" applyFont="1" applyFill="1" applyBorder="1" applyAlignment="1" applyProtection="1">
      <alignment horizontal="center"/>
      <protection locked="0"/>
    </xf>
    <xf numFmtId="0" fontId="0" fillId="0" borderId="18" xfId="0" applyFill="1" applyBorder="1" applyAlignment="1" applyProtection="1">
      <alignment horizontal="center"/>
      <protection locked="0"/>
    </xf>
    <xf numFmtId="0" fontId="3" fillId="2" borderId="13" xfId="0" applyFont="1" applyFill="1" applyBorder="1"/>
    <xf numFmtId="0" fontId="0" fillId="0" borderId="21" xfId="0" applyFill="1" applyBorder="1" applyAlignment="1" applyProtection="1">
      <alignment horizontal="center"/>
      <protection locked="0"/>
    </xf>
    <xf numFmtId="0" fontId="3" fillId="4" borderId="1" xfId="0" applyFont="1" applyFill="1" applyBorder="1"/>
    <xf numFmtId="0" fontId="0" fillId="2" borderId="0" xfId="0" applyFill="1" applyBorder="1"/>
    <xf numFmtId="0" fontId="0" fillId="2" borderId="7" xfId="0" applyFill="1" applyBorder="1"/>
    <xf numFmtId="0" fontId="8" fillId="2" borderId="7" xfId="0" applyFont="1" applyFill="1" applyBorder="1" applyAlignment="1">
      <alignment horizontal="left"/>
    </xf>
    <xf numFmtId="0" fontId="3" fillId="3" borderId="19" xfId="0" applyFont="1" applyFill="1" applyBorder="1" applyAlignment="1">
      <alignment horizontal="center"/>
    </xf>
    <xf numFmtId="0" fontId="0" fillId="0" borderId="0" xfId="0" applyFill="1"/>
    <xf numFmtId="0" fontId="8" fillId="2" borderId="7" xfId="0" applyFont="1" applyFill="1" applyBorder="1"/>
    <xf numFmtId="0" fontId="8" fillId="2" borderId="7" xfId="0" applyFont="1" applyFill="1" applyBorder="1" applyAlignment="1"/>
    <xf numFmtId="0" fontId="0" fillId="3" borderId="0" xfId="0" applyFill="1" applyBorder="1"/>
    <xf numFmtId="0" fontId="8" fillId="3" borderId="7" xfId="0" applyFont="1" applyFill="1" applyBorder="1"/>
    <xf numFmtId="0" fontId="0" fillId="3" borderId="8" xfId="0" applyFill="1" applyBorder="1"/>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5" xfId="0" applyFont="1" applyFill="1" applyBorder="1" applyAlignment="1">
      <alignment vertical="center"/>
    </xf>
    <xf numFmtId="2" fontId="0" fillId="3" borderId="9" xfId="0" applyNumberFormat="1" applyFill="1" applyBorder="1" applyAlignment="1" applyProtection="1">
      <alignment vertical="center"/>
      <protection locked="0"/>
    </xf>
    <xf numFmtId="2" fontId="0" fillId="3" borderId="0" xfId="0" applyNumberFormat="1" applyFill="1" applyBorder="1" applyAlignment="1" applyProtection="1">
      <alignment vertical="center"/>
      <protection locked="0"/>
    </xf>
    <xf numFmtId="2" fontId="4" fillId="0" borderId="6" xfId="0" applyNumberFormat="1" applyFont="1" applyFill="1" applyBorder="1" applyAlignment="1">
      <alignment vertical="center"/>
    </xf>
    <xf numFmtId="0" fontId="9" fillId="3" borderId="7" xfId="0" applyFont="1" applyFill="1" applyBorder="1" applyAlignment="1">
      <alignment horizontal="center"/>
    </xf>
    <xf numFmtId="0" fontId="11" fillId="2" borderId="40" xfId="0" applyFont="1" applyFill="1" applyBorder="1" applyAlignment="1">
      <alignment horizontal="left"/>
    </xf>
    <xf numFmtId="0" fontId="0" fillId="3" borderId="3" xfId="0" applyFill="1" applyBorder="1"/>
    <xf numFmtId="0" fontId="0" fillId="3" borderId="9" xfId="0" applyFill="1" applyBorder="1"/>
    <xf numFmtId="0" fontId="0" fillId="3" borderId="4" xfId="0" applyFill="1" applyBorder="1"/>
    <xf numFmtId="0" fontId="0" fillId="3" borderId="7" xfId="0" applyFill="1" applyBorder="1"/>
    <xf numFmtId="0" fontId="1" fillId="3" borderId="29" xfId="0" applyFont="1" applyFill="1" applyBorder="1"/>
    <xf numFmtId="0" fontId="1" fillId="3" borderId="30" xfId="0" applyFont="1" applyFill="1" applyBorder="1"/>
    <xf numFmtId="0" fontId="1" fillId="3" borderId="35" xfId="0" applyFont="1" applyFill="1" applyBorder="1"/>
    <xf numFmtId="0" fontId="0" fillId="3" borderId="19" xfId="0" applyFill="1" applyBorder="1" applyAlignment="1">
      <alignment horizontal="center"/>
    </xf>
    <xf numFmtId="0" fontId="11" fillId="2" borderId="44" xfId="0" applyFont="1" applyFill="1" applyBorder="1" applyAlignment="1">
      <alignment horizontal="left"/>
    </xf>
    <xf numFmtId="0" fontId="11" fillId="2" borderId="49" xfId="0" applyFont="1" applyFill="1" applyBorder="1" applyAlignment="1">
      <alignment horizontal="left"/>
    </xf>
    <xf numFmtId="0" fontId="0" fillId="3" borderId="5" xfId="0" applyFill="1" applyBorder="1"/>
    <xf numFmtId="0" fontId="0" fillId="3" borderId="6" xfId="0" applyFill="1" applyBorder="1"/>
    <xf numFmtId="2" fontId="0" fillId="3" borderId="0" xfId="0" applyNumberFormat="1" applyFill="1" applyBorder="1"/>
    <xf numFmtId="0" fontId="9" fillId="3" borderId="40" xfId="0" applyFont="1" applyFill="1" applyBorder="1" applyAlignment="1">
      <alignment horizontal="center"/>
    </xf>
    <xf numFmtId="164" fontId="0" fillId="5" borderId="47" xfId="0" applyNumberFormat="1" applyFill="1" applyBorder="1"/>
    <xf numFmtId="164" fontId="1" fillId="5" borderId="45" xfId="0" applyNumberFormat="1" applyFont="1" applyFill="1" applyBorder="1"/>
    <xf numFmtId="164" fontId="1" fillId="5" borderId="47" xfId="0" applyNumberFormat="1" applyFont="1" applyFill="1" applyBorder="1"/>
    <xf numFmtId="164" fontId="1" fillId="5" borderId="50" xfId="0" applyNumberFormat="1" applyFont="1" applyFill="1" applyBorder="1"/>
    <xf numFmtId="164" fontId="0" fillId="5" borderId="26" xfId="0" applyNumberFormat="1" applyFill="1" applyBorder="1"/>
    <xf numFmtId="164" fontId="0" fillId="5" borderId="52" xfId="0" applyNumberFormat="1" applyFill="1" applyBorder="1"/>
    <xf numFmtId="164" fontId="0" fillId="5" borderId="40" xfId="0" applyNumberFormat="1" applyFill="1" applyBorder="1"/>
    <xf numFmtId="164" fontId="0" fillId="5" borderId="48" xfId="0" applyNumberFormat="1" applyFill="1" applyBorder="1"/>
    <xf numFmtId="164" fontId="0" fillId="5" borderId="49" xfId="0" applyNumberFormat="1" applyFill="1" applyBorder="1"/>
    <xf numFmtId="164" fontId="0" fillId="5" borderId="50" xfId="0" applyNumberFormat="1" applyFill="1" applyBorder="1"/>
    <xf numFmtId="164" fontId="0" fillId="5" borderId="51" xfId="0" applyNumberFormat="1" applyFill="1" applyBorder="1"/>
    <xf numFmtId="0" fontId="0" fillId="3" borderId="10" xfId="0" applyFill="1" applyBorder="1"/>
    <xf numFmtId="0" fontId="1" fillId="3" borderId="1" xfId="0" applyFont="1" applyFill="1" applyBorder="1"/>
    <xf numFmtId="0" fontId="0" fillId="3" borderId="12" xfId="0" applyFill="1" applyBorder="1"/>
    <xf numFmtId="0" fontId="0" fillId="5" borderId="24" xfId="0" applyFill="1" applyBorder="1"/>
    <xf numFmtId="164" fontId="1" fillId="5" borderId="53" xfId="0" applyNumberFormat="1" applyFont="1" applyFill="1" applyBorder="1"/>
    <xf numFmtId="164" fontId="1" fillId="5" borderId="38" xfId="0" applyNumberFormat="1" applyFont="1" applyFill="1" applyBorder="1"/>
    <xf numFmtId="164" fontId="1" fillId="5" borderId="52" xfId="0" applyNumberFormat="1" applyFont="1" applyFill="1" applyBorder="1"/>
    <xf numFmtId="0" fontId="0" fillId="0" borderId="56" xfId="0" applyFill="1" applyBorder="1" applyAlignment="1" applyProtection="1">
      <alignment horizontal="center"/>
      <protection locked="0"/>
    </xf>
    <xf numFmtId="0" fontId="0" fillId="0" borderId="55" xfId="0" applyFill="1" applyBorder="1" applyAlignment="1" applyProtection="1">
      <alignment horizontal="center"/>
      <protection locked="0"/>
    </xf>
    <xf numFmtId="2" fontId="0" fillId="6" borderId="0" xfId="0" applyNumberFormat="1" applyFill="1" applyBorder="1"/>
    <xf numFmtId="2" fontId="0" fillId="6" borderId="8" xfId="0" applyNumberFormat="1" applyFill="1" applyBorder="1"/>
    <xf numFmtId="0" fontId="3" fillId="3" borderId="59" xfId="0" applyFont="1" applyFill="1" applyBorder="1" applyAlignment="1">
      <alignment horizontal="center"/>
    </xf>
    <xf numFmtId="0" fontId="3" fillId="3" borderId="33" xfId="0" applyFont="1" applyFill="1" applyBorder="1" applyAlignment="1">
      <alignment horizontal="center"/>
    </xf>
    <xf numFmtId="0" fontId="3" fillId="3" borderId="18" xfId="0" applyFont="1" applyFill="1" applyBorder="1" applyAlignment="1">
      <alignment horizontal="center"/>
    </xf>
    <xf numFmtId="0" fontId="3" fillId="5" borderId="22" xfId="0" applyFont="1" applyFill="1" applyBorder="1" applyAlignment="1">
      <alignment horizontal="center"/>
    </xf>
    <xf numFmtId="0" fontId="3" fillId="5" borderId="23" xfId="0" applyFont="1" applyFill="1" applyBorder="1" applyAlignment="1">
      <alignment horizontal="center"/>
    </xf>
    <xf numFmtId="0" fontId="3" fillId="5" borderId="24" xfId="0" applyFont="1" applyFill="1" applyBorder="1" applyAlignment="1">
      <alignment horizontal="center"/>
    </xf>
    <xf numFmtId="0" fontId="16" fillId="2" borderId="7" xfId="0" applyFont="1" applyFill="1" applyBorder="1" applyAlignment="1">
      <alignment horizontal="left"/>
    </xf>
    <xf numFmtId="2" fontId="0" fillId="5" borderId="43" xfId="0" applyNumberFormat="1" applyFill="1" applyBorder="1"/>
    <xf numFmtId="2" fontId="0" fillId="5" borderId="32" xfId="0" applyNumberFormat="1" applyFill="1" applyBorder="1"/>
    <xf numFmtId="2" fontId="0" fillId="5" borderId="25" xfId="0" applyNumberFormat="1" applyFill="1" applyBorder="1"/>
    <xf numFmtId="2" fontId="0" fillId="5" borderId="0" xfId="0" applyNumberFormat="1" applyFill="1" applyBorder="1"/>
    <xf numFmtId="2" fontId="0" fillId="5" borderId="8" xfId="0" applyNumberFormat="1" applyFill="1" applyBorder="1"/>
    <xf numFmtId="164" fontId="17" fillId="0" borderId="5" xfId="0" applyNumberFormat="1" applyFont="1" applyFill="1" applyBorder="1" applyAlignment="1">
      <alignment horizontal="center"/>
    </xf>
    <xf numFmtId="164" fontId="17" fillId="0" borderId="0" xfId="0" applyNumberFormat="1" applyFont="1" applyFill="1" applyBorder="1" applyAlignment="1">
      <alignment horizontal="center"/>
    </xf>
    <xf numFmtId="0" fontId="19" fillId="0" borderId="0" xfId="0" applyFont="1"/>
    <xf numFmtId="0" fontId="20" fillId="3" borderId="40" xfId="0" applyFont="1" applyFill="1" applyBorder="1"/>
    <xf numFmtId="0" fontId="21" fillId="3" borderId="19" xfId="0" applyFont="1" applyFill="1" applyBorder="1" applyAlignment="1">
      <alignment horizontal="center"/>
    </xf>
    <xf numFmtId="164" fontId="21" fillId="3" borderId="11" xfId="0" applyNumberFormat="1" applyFont="1" applyFill="1" applyBorder="1" applyAlignment="1">
      <alignment horizontal="center"/>
    </xf>
    <xf numFmtId="164" fontId="21" fillId="0" borderId="0" xfId="0" applyNumberFormat="1" applyFont="1" applyFill="1" applyBorder="1" applyAlignment="1">
      <alignment horizontal="center"/>
    </xf>
    <xf numFmtId="164" fontId="20" fillId="3" borderId="40" xfId="0" applyNumberFormat="1" applyFont="1" applyFill="1" applyBorder="1" applyAlignment="1">
      <alignment horizontal="left"/>
    </xf>
    <xf numFmtId="164" fontId="21" fillId="3" borderId="14" xfId="0" applyNumberFormat="1" applyFont="1" applyFill="1" applyBorder="1" applyAlignment="1">
      <alignment horizontal="center"/>
    </xf>
    <xf numFmtId="0" fontId="22" fillId="3" borderId="39" xfId="0" applyFont="1" applyFill="1" applyBorder="1"/>
    <xf numFmtId="0" fontId="21" fillId="3" borderId="20" xfId="0" applyFont="1" applyFill="1" applyBorder="1" applyAlignment="1">
      <alignment horizontal="center"/>
    </xf>
    <xf numFmtId="164" fontId="21" fillId="3" borderId="42" xfId="0" applyNumberFormat="1" applyFont="1" applyFill="1" applyBorder="1" applyAlignment="1">
      <alignment horizontal="center"/>
    </xf>
    <xf numFmtId="164" fontId="22" fillId="3" borderId="39" xfId="0" applyNumberFormat="1" applyFont="1" applyFill="1" applyBorder="1" applyAlignment="1">
      <alignment horizontal="left"/>
    </xf>
    <xf numFmtId="164" fontId="21" fillId="3" borderId="18" xfId="0" applyNumberFormat="1" applyFont="1" applyFill="1" applyBorder="1" applyAlignment="1">
      <alignment horizontal="center"/>
    </xf>
    <xf numFmtId="164" fontId="21" fillId="3" borderId="19" xfId="0" applyNumberFormat="1" applyFont="1" applyFill="1" applyBorder="1" applyAlignment="1">
      <alignment horizontal="center"/>
    </xf>
    <xf numFmtId="164" fontId="21" fillId="3" borderId="20" xfId="0" applyNumberFormat="1" applyFont="1" applyFill="1" applyBorder="1" applyAlignment="1">
      <alignment horizontal="center"/>
    </xf>
    <xf numFmtId="0" fontId="16" fillId="2" borderId="7" xfId="0" applyFont="1" applyFill="1" applyBorder="1"/>
    <xf numFmtId="164" fontId="19" fillId="5" borderId="0" xfId="0" applyNumberFormat="1" applyFont="1" applyFill="1" applyBorder="1"/>
    <xf numFmtId="164" fontId="19" fillId="5" borderId="26" xfId="0" applyNumberFormat="1" applyFont="1" applyFill="1" applyBorder="1"/>
    <xf numFmtId="164" fontId="22" fillId="5" borderId="17" xfId="0" applyNumberFormat="1" applyFont="1" applyFill="1" applyBorder="1" applyAlignment="1">
      <alignment horizontal="center"/>
    </xf>
    <xf numFmtId="164" fontId="19" fillId="0" borderId="0" xfId="0" applyNumberFormat="1" applyFont="1" applyFill="1" applyBorder="1" applyAlignment="1">
      <alignment horizontal="center"/>
    </xf>
    <xf numFmtId="0" fontId="16" fillId="3" borderId="7" xfId="0" applyFont="1" applyFill="1" applyBorder="1"/>
    <xf numFmtId="0" fontId="16" fillId="2" borderId="7" xfId="0" applyFont="1" applyFill="1" applyBorder="1" applyAlignment="1"/>
    <xf numFmtId="0" fontId="21" fillId="4" borderId="1" xfId="0" applyFont="1" applyFill="1" applyBorder="1"/>
    <xf numFmtId="164" fontId="21" fillId="4" borderId="12" xfId="0" applyNumberFormat="1" applyFont="1" applyFill="1" applyBorder="1" applyAlignment="1">
      <alignment horizontal="center"/>
    </xf>
    <xf numFmtId="164" fontId="21" fillId="4" borderId="28" xfId="0" applyNumberFormat="1" applyFont="1" applyFill="1" applyBorder="1" applyAlignment="1">
      <alignment horizontal="center"/>
    </xf>
    <xf numFmtId="164" fontId="21" fillId="4" borderId="27" xfId="0" applyNumberFormat="1" applyFont="1" applyFill="1" applyBorder="1" applyAlignment="1">
      <alignment horizontal="center"/>
    </xf>
    <xf numFmtId="164" fontId="21" fillId="4" borderId="2" xfId="0" applyNumberFormat="1" applyFont="1" applyFill="1" applyBorder="1" applyAlignment="1">
      <alignment horizontal="center"/>
    </xf>
    <xf numFmtId="164" fontId="21" fillId="5" borderId="41" xfId="0" applyNumberFormat="1" applyFont="1" applyFill="1" applyBorder="1" applyAlignment="1">
      <alignment horizontal="center"/>
    </xf>
    <xf numFmtId="0" fontId="19" fillId="0" borderId="0" xfId="0" applyFont="1" applyBorder="1"/>
    <xf numFmtId="164" fontId="19" fillId="0" borderId="0" xfId="0" applyNumberFormat="1" applyFont="1" applyFill="1" applyBorder="1" applyAlignment="1">
      <alignment horizontal="left"/>
    </xf>
    <xf numFmtId="164" fontId="22" fillId="5" borderId="8" xfId="0" applyNumberFormat="1" applyFont="1" applyFill="1" applyBorder="1" applyAlignment="1">
      <alignment horizontal="center"/>
    </xf>
    <xf numFmtId="0" fontId="16" fillId="2" borderId="40" xfId="0" applyFont="1" applyFill="1" applyBorder="1" applyAlignment="1">
      <alignment horizontal="left"/>
    </xf>
    <xf numFmtId="0" fontId="19" fillId="2" borderId="40" xfId="0" applyFont="1" applyFill="1" applyBorder="1"/>
    <xf numFmtId="0" fontId="16" fillId="2" borderId="49" xfId="0" applyFont="1" applyFill="1" applyBorder="1" applyAlignment="1">
      <alignment horizontal="left"/>
    </xf>
    <xf numFmtId="164" fontId="17" fillId="0" borderId="0" xfId="0" applyNumberFormat="1" applyFont="1" applyFill="1" applyBorder="1" applyAlignment="1">
      <alignment horizontal="left"/>
    </xf>
    <xf numFmtId="164" fontId="21" fillId="0" borderId="0" xfId="0" applyNumberFormat="1" applyFont="1" applyFill="1" applyBorder="1" applyAlignment="1">
      <alignment horizontal="left"/>
    </xf>
    <xf numFmtId="0" fontId="21" fillId="4" borderId="28" xfId="0" applyFont="1" applyFill="1" applyBorder="1" applyAlignment="1">
      <alignment horizontal="center"/>
    </xf>
    <xf numFmtId="0" fontId="21" fillId="4" borderId="12" xfId="0" applyFont="1" applyFill="1" applyBorder="1" applyAlignment="1">
      <alignment horizontal="center"/>
    </xf>
    <xf numFmtId="0" fontId="21" fillId="4" borderId="27" xfId="0" applyFont="1" applyFill="1" applyBorder="1" applyAlignment="1">
      <alignment horizontal="center"/>
    </xf>
    <xf numFmtId="0" fontId="21" fillId="4" borderId="2" xfId="0" applyFont="1" applyFill="1" applyBorder="1" applyAlignment="1">
      <alignment horizontal="center"/>
    </xf>
    <xf numFmtId="164" fontId="21" fillId="4" borderId="23" xfId="0" applyNumberFormat="1" applyFont="1" applyFill="1" applyBorder="1" applyAlignment="1">
      <alignment horizontal="center"/>
    </xf>
    <xf numFmtId="0" fontId="21" fillId="4" borderId="22" xfId="0" applyFont="1" applyFill="1" applyBorder="1"/>
    <xf numFmtId="164" fontId="19" fillId="0" borderId="0" xfId="0" applyNumberFormat="1" applyFont="1" applyAlignment="1">
      <alignment horizontal="center"/>
    </xf>
    <xf numFmtId="0" fontId="0" fillId="2" borderId="0" xfId="0" applyFill="1" applyBorder="1" applyAlignment="1">
      <alignment horizontal="left" vertical="top" wrapText="1"/>
    </xf>
    <xf numFmtId="2" fontId="0" fillId="6" borderId="26" xfId="0" applyNumberFormat="1" applyFill="1" applyBorder="1"/>
    <xf numFmtId="2" fontId="0" fillId="5" borderId="26" xfId="0" applyNumberFormat="1" applyFill="1" applyBorder="1"/>
    <xf numFmtId="2" fontId="19" fillId="5" borderId="0" xfId="0" applyNumberFormat="1" applyFont="1" applyFill="1" applyBorder="1"/>
    <xf numFmtId="2" fontId="19" fillId="5" borderId="26" xfId="0" applyNumberFormat="1" applyFont="1" applyFill="1" applyBorder="1"/>
    <xf numFmtId="2" fontId="19" fillId="5" borderId="47" xfId="0" applyNumberFormat="1" applyFont="1" applyFill="1" applyBorder="1"/>
    <xf numFmtId="0" fontId="2" fillId="2" borderId="7"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49" fontId="3" fillId="2" borderId="7" xfId="0" applyNumberFormat="1" applyFont="1" applyFill="1" applyBorder="1" applyAlignment="1">
      <alignment horizontal="center" vertical="top"/>
    </xf>
    <xf numFmtId="0" fontId="0" fillId="2" borderId="8" xfId="0" applyFill="1" applyBorder="1" applyAlignment="1">
      <alignment horizontal="left" vertical="top" wrapText="1"/>
    </xf>
    <xf numFmtId="49" fontId="0" fillId="2" borderId="7" xfId="0" applyNumberFormat="1" applyFont="1" applyFill="1" applyBorder="1" applyAlignment="1">
      <alignment horizontal="center" vertical="top"/>
    </xf>
    <xf numFmtId="0" fontId="0" fillId="2" borderId="8" xfId="0" applyFill="1" applyBorder="1"/>
    <xf numFmtId="49" fontId="1" fillId="2" borderId="7" xfId="0" applyNumberFormat="1" applyFont="1" applyFill="1" applyBorder="1" applyAlignment="1">
      <alignment horizontal="center" vertical="top"/>
    </xf>
    <xf numFmtId="0" fontId="0" fillId="2" borderId="0" xfId="0" applyNumberFormat="1" applyFill="1" applyBorder="1" applyAlignment="1">
      <alignment horizontal="left" vertical="top" wrapText="1"/>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3" fillId="2" borderId="7" xfId="0" applyFont="1" applyFill="1" applyBorder="1"/>
    <xf numFmtId="0" fontId="3" fillId="2" borderId="0" xfId="0" applyFont="1" applyFill="1" applyBorder="1" applyAlignment="1">
      <alignment horizontal="left"/>
    </xf>
    <xf numFmtId="0" fontId="3" fillId="2" borderId="0" xfId="0" applyFont="1" applyFill="1" applyBorder="1"/>
    <xf numFmtId="2" fontId="0" fillId="3" borderId="4" xfId="0" applyNumberFormat="1" applyFill="1" applyBorder="1" applyAlignment="1" applyProtection="1">
      <alignment vertical="center"/>
      <protection locked="0"/>
    </xf>
    <xf numFmtId="2" fontId="0" fillId="3" borderId="8" xfId="0" applyNumberFormat="1" applyFill="1" applyBorder="1" applyAlignment="1" applyProtection="1">
      <alignment vertical="center"/>
      <protection locked="0"/>
    </xf>
    <xf numFmtId="1" fontId="22" fillId="5" borderId="17" xfId="0" applyNumberFormat="1" applyFont="1" applyFill="1" applyBorder="1" applyAlignment="1">
      <alignment horizontal="center"/>
    </xf>
    <xf numFmtId="1" fontId="21" fillId="4" borderId="12" xfId="0" applyNumberFormat="1" applyFont="1" applyFill="1" applyBorder="1" applyAlignment="1">
      <alignment horizontal="center"/>
    </xf>
    <xf numFmtId="1" fontId="21" fillId="4" borderId="28" xfId="0" applyNumberFormat="1" applyFont="1" applyFill="1" applyBorder="1" applyAlignment="1">
      <alignment horizontal="center"/>
    </xf>
    <xf numFmtId="1" fontId="21" fillId="4" borderId="27" xfId="0" applyNumberFormat="1" applyFont="1" applyFill="1" applyBorder="1" applyAlignment="1">
      <alignment horizontal="center"/>
    </xf>
    <xf numFmtId="1" fontId="21" fillId="4" borderId="2" xfId="0" applyNumberFormat="1" applyFont="1" applyFill="1" applyBorder="1" applyAlignment="1">
      <alignment horizontal="center"/>
    </xf>
    <xf numFmtId="1" fontId="21" fillId="5" borderId="41" xfId="0" applyNumberFormat="1" applyFont="1" applyFill="1" applyBorder="1" applyAlignment="1">
      <alignment horizontal="center"/>
    </xf>
    <xf numFmtId="164" fontId="0" fillId="5" borderId="0" xfId="0" applyNumberFormat="1" applyFill="1" applyBorder="1"/>
    <xf numFmtId="164" fontId="0" fillId="6" borderId="0" xfId="0" applyNumberFormat="1" applyFill="1" applyBorder="1"/>
    <xf numFmtId="164" fontId="0" fillId="6" borderId="8" xfId="0" applyNumberFormat="1" applyFill="1" applyBorder="1"/>
    <xf numFmtId="164" fontId="0" fillId="5" borderId="8" xfId="0" applyNumberFormat="1" applyFill="1" applyBorder="1"/>
    <xf numFmtId="164" fontId="0" fillId="6" borderId="26" xfId="0" applyNumberFormat="1" applyFill="1" applyBorder="1"/>
    <xf numFmtId="2" fontId="0" fillId="5" borderId="21" xfId="0" applyNumberFormat="1" applyFill="1" applyBorder="1"/>
    <xf numFmtId="0" fontId="3" fillId="3" borderId="66" xfId="0" applyFont="1" applyFill="1" applyBorder="1" applyAlignment="1">
      <alignment horizontal="center"/>
    </xf>
    <xf numFmtId="0" fontId="3" fillId="3" borderId="56" xfId="0" applyFont="1" applyFill="1" applyBorder="1" applyAlignment="1">
      <alignment horizontal="center"/>
    </xf>
    <xf numFmtId="2" fontId="0" fillId="5" borderId="65" xfId="0" applyNumberFormat="1" applyFill="1" applyBorder="1"/>
    <xf numFmtId="2" fontId="0" fillId="5" borderId="50" xfId="0" applyNumberFormat="1" applyFill="1" applyBorder="1"/>
    <xf numFmtId="164" fontId="0" fillId="5" borderId="43" xfId="0" applyNumberFormat="1" applyFill="1" applyBorder="1"/>
    <xf numFmtId="164" fontId="0" fillId="5" borderId="32" xfId="0" applyNumberFormat="1" applyFill="1" applyBorder="1"/>
    <xf numFmtId="164" fontId="0" fillId="5" borderId="21" xfId="0" applyNumberFormat="1" applyFill="1" applyBorder="1"/>
    <xf numFmtId="164" fontId="0" fillId="5" borderId="25" xfId="0" applyNumberFormat="1" applyFill="1" applyBorder="1"/>
    <xf numFmtId="164" fontId="0" fillId="5" borderId="65" xfId="0" applyNumberFormat="1" applyFill="1" applyBorder="1"/>
    <xf numFmtId="0" fontId="8" fillId="2" borderId="40" xfId="0" applyFont="1" applyFill="1" applyBorder="1"/>
    <xf numFmtId="0" fontId="8" fillId="3" borderId="40" xfId="0" applyFont="1" applyFill="1" applyBorder="1"/>
    <xf numFmtId="0" fontId="8" fillId="2" borderId="40" xfId="0" applyFont="1" applyFill="1" applyBorder="1" applyAlignment="1"/>
    <xf numFmtId="0" fontId="8" fillId="2" borderId="40" xfId="0" applyFont="1" applyFill="1" applyBorder="1" applyAlignment="1">
      <alignment horizontal="left"/>
    </xf>
    <xf numFmtId="0" fontId="0" fillId="2" borderId="40" xfId="0" applyFill="1" applyBorder="1"/>
    <xf numFmtId="0" fontId="8" fillId="2" borderId="49" xfId="0" applyFont="1" applyFill="1" applyBorder="1" applyAlignment="1">
      <alignment horizontal="left"/>
    </xf>
    <xf numFmtId="1" fontId="16" fillId="2" borderId="7" xfId="0" applyNumberFormat="1" applyFont="1" applyFill="1" applyBorder="1"/>
    <xf numFmtId="1" fontId="19" fillId="5" borderId="52" xfId="0" applyNumberFormat="1" applyFont="1" applyFill="1" applyBorder="1"/>
    <xf numFmtId="1" fontId="0" fillId="5" borderId="43" xfId="0" applyNumberFormat="1" applyFill="1" applyBorder="1"/>
    <xf numFmtId="1" fontId="0" fillId="5" borderId="32" xfId="0" applyNumberFormat="1" applyFill="1" applyBorder="1"/>
    <xf numFmtId="1" fontId="0" fillId="5" borderId="21" xfId="0" applyNumberFormat="1" applyFill="1" applyBorder="1"/>
    <xf numFmtId="1" fontId="0" fillId="5" borderId="0" xfId="0" applyNumberFormat="1" applyFill="1" applyBorder="1"/>
    <xf numFmtId="1" fontId="0" fillId="5" borderId="8" xfId="0" applyNumberFormat="1" applyFill="1" applyBorder="1"/>
    <xf numFmtId="1" fontId="19" fillId="5" borderId="47" xfId="0" applyNumberFormat="1" applyFont="1" applyFill="1" applyBorder="1"/>
    <xf numFmtId="1" fontId="0" fillId="5" borderId="25" xfId="0" applyNumberFormat="1" applyFill="1" applyBorder="1"/>
    <xf numFmtId="1" fontId="0" fillId="6" borderId="0" xfId="0" applyNumberFormat="1" applyFill="1" applyBorder="1"/>
    <xf numFmtId="1" fontId="0" fillId="6" borderId="26" xfId="0" applyNumberFormat="1" applyFill="1" applyBorder="1"/>
    <xf numFmtId="1" fontId="0" fillId="6" borderId="8" xfId="0" applyNumberFormat="1" applyFill="1" applyBorder="1"/>
    <xf numFmtId="1" fontId="0" fillId="5" borderId="26" xfId="0" applyNumberFormat="1" applyFill="1" applyBorder="1"/>
    <xf numFmtId="1" fontId="16" fillId="3" borderId="7" xfId="0" applyNumberFormat="1" applyFont="1" applyFill="1" applyBorder="1"/>
    <xf numFmtId="1" fontId="16" fillId="2" borderId="7" xfId="0" applyNumberFormat="1" applyFont="1" applyFill="1" applyBorder="1" applyAlignment="1"/>
    <xf numFmtId="1" fontId="16" fillId="2" borderId="7" xfId="0" applyNumberFormat="1" applyFont="1" applyFill="1" applyBorder="1" applyAlignment="1">
      <alignment horizontal="left"/>
    </xf>
    <xf numFmtId="1" fontId="19" fillId="5" borderId="0" xfId="0" applyNumberFormat="1" applyFont="1" applyFill="1" applyBorder="1"/>
    <xf numFmtId="1" fontId="19" fillId="5" borderId="26" xfId="0" applyNumberFormat="1" applyFont="1" applyFill="1" applyBorder="1"/>
    <xf numFmtId="1" fontId="21" fillId="4" borderId="22" xfId="0" applyNumberFormat="1" applyFont="1" applyFill="1" applyBorder="1"/>
    <xf numFmtId="1" fontId="19" fillId="0" borderId="0" xfId="0" applyNumberFormat="1" applyFont="1" applyBorder="1"/>
    <xf numFmtId="1" fontId="19" fillId="0" borderId="0" xfId="0" applyNumberFormat="1" applyFont="1"/>
    <xf numFmtId="1" fontId="20" fillId="3" borderId="40" xfId="0" applyNumberFormat="1" applyFont="1" applyFill="1" applyBorder="1"/>
    <xf numFmtId="1" fontId="21" fillId="3" borderId="19" xfId="0" applyNumberFormat="1" applyFont="1" applyFill="1" applyBorder="1" applyAlignment="1">
      <alignment horizontal="center"/>
    </xf>
    <xf numFmtId="1" fontId="22" fillId="3" borderId="39" xfId="0" applyNumberFormat="1" applyFont="1" applyFill="1" applyBorder="1"/>
    <xf numFmtId="1" fontId="3" fillId="3" borderId="66" xfId="0" applyNumberFormat="1" applyFont="1" applyFill="1" applyBorder="1" applyAlignment="1">
      <alignment horizontal="center"/>
    </xf>
    <xf numFmtId="1" fontId="3" fillId="3" borderId="33" xfId="0" applyNumberFormat="1" applyFont="1" applyFill="1" applyBorder="1" applyAlignment="1">
      <alignment horizontal="center"/>
    </xf>
    <xf numFmtId="1" fontId="3" fillId="3" borderId="18" xfId="0" applyNumberFormat="1" applyFont="1" applyFill="1" applyBorder="1" applyAlignment="1">
      <alignment horizontal="center"/>
    </xf>
    <xf numFmtId="1" fontId="3" fillId="3" borderId="56" xfId="0" applyNumberFormat="1" applyFont="1" applyFill="1" applyBorder="1" applyAlignment="1">
      <alignment horizontal="center"/>
    </xf>
    <xf numFmtId="1" fontId="19" fillId="0" borderId="52" xfId="0" applyNumberFormat="1" applyFont="1" applyBorder="1"/>
    <xf numFmtId="1" fontId="0" fillId="0" borderId="43" xfId="0" applyNumberFormat="1" applyFill="1" applyBorder="1"/>
    <xf numFmtId="1" fontId="19" fillId="0" borderId="47" xfId="0" applyNumberFormat="1" applyFont="1" applyBorder="1"/>
    <xf numFmtId="1" fontId="0" fillId="0" borderId="25" xfId="0" applyNumberFormat="1" applyFill="1" applyBorder="1"/>
    <xf numFmtId="1" fontId="0" fillId="0" borderId="0" xfId="0" applyNumberFormat="1" applyFill="1" applyBorder="1"/>
    <xf numFmtId="1" fontId="0" fillId="0" borderId="26" xfId="0" applyNumberFormat="1" applyFill="1" applyBorder="1"/>
    <xf numFmtId="1" fontId="19" fillId="0" borderId="47" xfId="0" applyNumberFormat="1" applyFont="1" applyFill="1" applyBorder="1"/>
    <xf numFmtId="1" fontId="0" fillId="0" borderId="8" xfId="0" applyNumberFormat="1" applyFill="1" applyBorder="1"/>
    <xf numFmtId="1" fontId="19" fillId="0" borderId="0" xfId="0" applyNumberFormat="1" applyFont="1" applyFill="1" applyBorder="1"/>
    <xf numFmtId="1" fontId="19" fillId="0" borderId="26" xfId="0" applyNumberFormat="1" applyFont="1" applyFill="1" applyBorder="1"/>
    <xf numFmtId="1" fontId="0" fillId="0" borderId="32" xfId="0" applyNumberFormat="1" applyFill="1" applyBorder="1"/>
    <xf numFmtId="1" fontId="0" fillId="0" borderId="21" xfId="0" applyNumberFormat="1" applyFill="1" applyBorder="1"/>
    <xf numFmtId="0" fontId="16" fillId="3" borderId="7" xfId="0" applyFont="1" applyFill="1" applyBorder="1" applyAlignment="1"/>
    <xf numFmtId="0" fontId="16" fillId="3" borderId="7" xfId="0" applyFont="1" applyFill="1" applyBorder="1" applyAlignment="1">
      <alignment horizontal="left"/>
    </xf>
    <xf numFmtId="0" fontId="22" fillId="3" borderId="7" xfId="0" applyFont="1" applyFill="1" applyBorder="1"/>
    <xf numFmtId="0" fontId="22" fillId="3" borderId="0" xfId="0" applyFont="1" applyFill="1" applyBorder="1" applyAlignment="1">
      <alignment horizontal="center"/>
    </xf>
    <xf numFmtId="0" fontId="22" fillId="3" borderId="8" xfId="0" applyFont="1" applyFill="1" applyBorder="1" applyAlignment="1">
      <alignment horizontal="center"/>
    </xf>
    <xf numFmtId="0" fontId="16" fillId="3" borderId="5" xfId="0" applyFont="1" applyFill="1" applyBorder="1" applyAlignment="1">
      <alignment horizontal="left"/>
    </xf>
    <xf numFmtId="168" fontId="29" fillId="0" borderId="0" xfId="0" applyNumberFormat="1" applyFont="1" applyBorder="1" applyProtection="1">
      <protection locked="0"/>
    </xf>
    <xf numFmtId="2" fontId="29" fillId="0" borderId="8" xfId="0" applyNumberFormat="1" applyFont="1" applyBorder="1" applyProtection="1">
      <protection locked="0"/>
    </xf>
    <xf numFmtId="168" fontId="19" fillId="0" borderId="0" xfId="0" applyNumberFormat="1" applyFont="1" applyBorder="1" applyProtection="1">
      <protection locked="0"/>
    </xf>
    <xf numFmtId="2" fontId="19" fillId="0" borderId="8" xfId="0" applyNumberFormat="1" applyFont="1" applyBorder="1" applyProtection="1">
      <protection locked="0"/>
    </xf>
    <xf numFmtId="168" fontId="19" fillId="0" borderId="10" xfId="0" applyNumberFormat="1" applyFont="1" applyBorder="1" applyProtection="1">
      <protection locked="0"/>
    </xf>
    <xf numFmtId="2" fontId="19" fillId="0" borderId="6" xfId="0" applyNumberFormat="1" applyFont="1" applyBorder="1" applyProtection="1">
      <protection locked="0"/>
    </xf>
    <xf numFmtId="166" fontId="0" fillId="7" borderId="43" xfId="0" applyNumberFormat="1" applyFill="1" applyBorder="1" applyProtection="1">
      <protection locked="0"/>
    </xf>
    <xf numFmtId="166" fontId="0" fillId="7" borderId="32" xfId="0" applyNumberFormat="1" applyFill="1" applyBorder="1" applyProtection="1">
      <protection locked="0"/>
    </xf>
    <xf numFmtId="166" fontId="0" fillId="7" borderId="21" xfId="0" applyNumberFormat="1" applyFill="1" applyBorder="1" applyProtection="1">
      <protection locked="0"/>
    </xf>
    <xf numFmtId="166" fontId="0" fillId="7" borderId="55" xfId="0" applyNumberFormat="1" applyFill="1" applyBorder="1" applyProtection="1">
      <protection locked="0"/>
    </xf>
    <xf numFmtId="166" fontId="0" fillId="7" borderId="25" xfId="0" applyNumberFormat="1" applyFill="1" applyBorder="1" applyProtection="1">
      <protection locked="0"/>
    </xf>
    <xf numFmtId="166" fontId="0" fillId="7" borderId="0" xfId="0" applyNumberFormat="1" applyFill="1" applyBorder="1" applyProtection="1">
      <protection locked="0"/>
    </xf>
    <xf numFmtId="166" fontId="0" fillId="6" borderId="0" xfId="0" applyNumberFormat="1" applyFill="1" applyBorder="1" applyProtection="1">
      <protection locked="0"/>
    </xf>
    <xf numFmtId="166" fontId="0" fillId="6" borderId="26" xfId="0" applyNumberFormat="1" applyFill="1" applyBorder="1" applyProtection="1">
      <protection locked="0"/>
    </xf>
    <xf numFmtId="166" fontId="0" fillId="6" borderId="8" xfId="0" applyNumberFormat="1" applyFill="1" applyBorder="1" applyProtection="1">
      <protection locked="0"/>
    </xf>
    <xf numFmtId="166" fontId="0" fillId="7" borderId="26" xfId="0" applyNumberFormat="1" applyFill="1" applyBorder="1" applyProtection="1">
      <protection locked="0"/>
    </xf>
    <xf numFmtId="166" fontId="0" fillId="7" borderId="8" xfId="0" applyNumberFormat="1" applyFill="1" applyBorder="1" applyProtection="1">
      <protection locked="0"/>
    </xf>
    <xf numFmtId="166" fontId="0" fillId="7" borderId="58" xfId="0" applyNumberFormat="1" applyFill="1" applyBorder="1" applyProtection="1">
      <protection locked="0"/>
    </xf>
    <xf numFmtId="166" fontId="0" fillId="7" borderId="10" xfId="0" applyNumberFormat="1" applyFill="1" applyBorder="1" applyProtection="1">
      <protection locked="0"/>
    </xf>
    <xf numFmtId="166" fontId="0" fillId="7" borderId="65" xfId="0" applyNumberFormat="1" applyFill="1" applyBorder="1" applyProtection="1">
      <protection locked="0"/>
    </xf>
    <xf numFmtId="166" fontId="0" fillId="7" borderId="6" xfId="0" applyNumberFormat="1" applyFill="1" applyBorder="1" applyProtection="1">
      <protection locked="0"/>
    </xf>
    <xf numFmtId="0" fontId="0" fillId="3" borderId="3" xfId="0" applyFill="1" applyBorder="1" applyProtection="1">
      <protection locked="0"/>
    </xf>
    <xf numFmtId="0" fontId="0" fillId="3" borderId="9" xfId="0" applyFill="1" applyBorder="1" applyProtection="1">
      <protection locked="0"/>
    </xf>
    <xf numFmtId="0" fontId="0" fillId="3" borderId="4" xfId="0" applyFill="1" applyBorder="1" applyProtection="1">
      <protection locked="0"/>
    </xf>
    <xf numFmtId="0" fontId="0" fillId="0" borderId="0" xfId="0" applyProtection="1">
      <protection locked="0"/>
    </xf>
    <xf numFmtId="0" fontId="0" fillId="3" borderId="7" xfId="0" applyFill="1" applyBorder="1" applyProtection="1">
      <protection locked="0"/>
    </xf>
    <xf numFmtId="0" fontId="0" fillId="3" borderId="0" xfId="0" applyFill="1" applyBorder="1" applyProtection="1">
      <protection locked="0"/>
    </xf>
    <xf numFmtId="0" fontId="0" fillId="3" borderId="8" xfId="0" applyFill="1" applyBorder="1" applyProtection="1">
      <protection locked="0"/>
    </xf>
    <xf numFmtId="0" fontId="6" fillId="3" borderId="44" xfId="0" applyFont="1" applyFill="1" applyBorder="1" applyProtection="1">
      <protection locked="0"/>
    </xf>
    <xf numFmtId="0" fontId="1" fillId="3" borderId="39" xfId="0" applyFont="1" applyFill="1" applyBorder="1" applyProtection="1">
      <protection locked="0"/>
    </xf>
    <xf numFmtId="0" fontId="3" fillId="3" borderId="19" xfId="0" applyFont="1" applyFill="1" applyBorder="1" applyAlignment="1" applyProtection="1">
      <alignment horizontal="center"/>
      <protection locked="0"/>
    </xf>
    <xf numFmtId="0" fontId="3" fillId="3" borderId="20" xfId="0" applyFont="1" applyFill="1" applyBorder="1" applyAlignment="1" applyProtection="1">
      <alignment horizontal="center"/>
      <protection locked="0"/>
    </xf>
    <xf numFmtId="0" fontId="0" fillId="0" borderId="0" xfId="0" applyFill="1" applyProtection="1">
      <protection locked="0"/>
    </xf>
    <xf numFmtId="0" fontId="8" fillId="0" borderId="7" xfId="0" applyFont="1" applyFill="1" applyBorder="1" applyProtection="1">
      <protection locked="0"/>
    </xf>
    <xf numFmtId="2" fontId="0" fillId="0" borderId="25" xfId="0" applyNumberFormat="1" applyFill="1" applyBorder="1" applyProtection="1">
      <protection locked="0"/>
    </xf>
    <xf numFmtId="2" fontId="0" fillId="0" borderId="32" xfId="0" applyNumberFormat="1" applyFill="1" applyBorder="1" applyProtection="1">
      <protection locked="0"/>
    </xf>
    <xf numFmtId="2" fontId="0" fillId="0" borderId="21" xfId="0" applyNumberFormat="1" applyFill="1" applyBorder="1" applyProtection="1">
      <protection locked="0"/>
    </xf>
    <xf numFmtId="2" fontId="0" fillId="0" borderId="0" xfId="0" applyNumberFormat="1" applyFill="1" applyBorder="1" applyProtection="1">
      <protection locked="0"/>
    </xf>
    <xf numFmtId="2" fontId="0" fillId="0" borderId="8" xfId="0" applyNumberFormat="1" applyFill="1" applyBorder="1" applyProtection="1">
      <protection locked="0"/>
    </xf>
    <xf numFmtId="0" fontId="24" fillId="0" borderId="7" xfId="0" applyFont="1" applyFill="1" applyBorder="1" applyProtection="1">
      <protection locked="0"/>
    </xf>
    <xf numFmtId="2" fontId="28" fillId="0" borderId="25" xfId="0" applyNumberFormat="1" applyFont="1" applyFill="1" applyBorder="1" applyProtection="1">
      <protection locked="0"/>
    </xf>
    <xf numFmtId="2" fontId="28" fillId="0" borderId="0" xfId="0" applyNumberFormat="1" applyFont="1" applyFill="1" applyBorder="1" applyProtection="1">
      <protection locked="0"/>
    </xf>
    <xf numFmtId="2" fontId="0" fillId="6" borderId="8" xfId="0" applyNumberFormat="1" applyFill="1" applyBorder="1" applyProtection="1">
      <protection locked="0"/>
    </xf>
    <xf numFmtId="2" fontId="28" fillId="0" borderId="26" xfId="0" applyNumberFormat="1" applyFont="1" applyFill="1" applyBorder="1" applyProtection="1">
      <protection locked="0"/>
    </xf>
    <xf numFmtId="0" fontId="8" fillId="0" borderId="7" xfId="0" applyFont="1" applyFill="1" applyBorder="1" applyAlignment="1" applyProtection="1">
      <protection locked="0"/>
    </xf>
    <xf numFmtId="2" fontId="0" fillId="0" borderId="26" xfId="0" applyNumberFormat="1" applyFill="1" applyBorder="1" applyProtection="1">
      <protection locked="0"/>
    </xf>
    <xf numFmtId="0" fontId="16" fillId="0" borderId="7" xfId="0" applyFont="1" applyFill="1" applyBorder="1" applyAlignment="1" applyProtection="1">
      <protection locked="0"/>
    </xf>
    <xf numFmtId="2" fontId="0" fillId="6" borderId="26" xfId="0" applyNumberFormat="1" applyFill="1" applyBorder="1" applyProtection="1">
      <protection locked="0"/>
    </xf>
    <xf numFmtId="2" fontId="0" fillId="6" borderId="0" xfId="0" applyNumberFormat="1" applyFill="1" applyBorder="1" applyProtection="1">
      <protection locked="0"/>
    </xf>
    <xf numFmtId="0" fontId="8" fillId="0" borderId="7" xfId="0" applyFont="1" applyFill="1" applyBorder="1" applyAlignment="1" applyProtection="1">
      <alignment horizontal="left"/>
      <protection locked="0"/>
    </xf>
    <xf numFmtId="0" fontId="24" fillId="0" borderId="7" xfId="0" applyFont="1" applyFill="1" applyBorder="1" applyAlignment="1" applyProtection="1">
      <alignment horizontal="left"/>
      <protection locked="0"/>
    </xf>
    <xf numFmtId="2" fontId="28" fillId="0" borderId="8" xfId="0" applyNumberFormat="1" applyFont="1" applyFill="1" applyBorder="1" applyProtection="1">
      <protection locked="0"/>
    </xf>
    <xf numFmtId="0" fontId="0" fillId="0" borderId="40" xfId="0" applyFill="1" applyBorder="1" applyProtection="1">
      <protection locked="0"/>
    </xf>
    <xf numFmtId="0" fontId="0" fillId="0" borderId="0" xfId="0" applyFill="1" applyBorder="1" applyProtection="1">
      <protection locked="0"/>
    </xf>
    <xf numFmtId="0" fontId="0" fillId="0" borderId="26" xfId="0" applyFill="1" applyBorder="1" applyProtection="1">
      <protection locked="0"/>
    </xf>
    <xf numFmtId="0" fontId="0" fillId="0" borderId="8" xfId="0" applyFill="1" applyBorder="1" applyProtection="1">
      <protection locked="0"/>
    </xf>
    <xf numFmtId="0" fontId="8" fillId="0" borderId="49" xfId="0" applyFont="1" applyFill="1" applyBorder="1" applyAlignment="1" applyProtection="1">
      <alignment horizontal="left"/>
      <protection locked="0"/>
    </xf>
    <xf numFmtId="2" fontId="0" fillId="0" borderId="10" xfId="0" applyNumberFormat="1" applyFill="1" applyBorder="1" applyProtection="1">
      <protection locked="0"/>
    </xf>
    <xf numFmtId="2" fontId="0" fillId="0" borderId="65" xfId="0" applyNumberFormat="1" applyFill="1" applyBorder="1" applyProtection="1">
      <protection locked="0"/>
    </xf>
    <xf numFmtId="0" fontId="0" fillId="3" borderId="0" xfId="0" applyFill="1" applyProtection="1">
      <protection locked="0"/>
    </xf>
    <xf numFmtId="0" fontId="1" fillId="3" borderId="7" xfId="0" applyFont="1" applyFill="1" applyBorder="1" applyProtection="1">
      <protection locked="0"/>
    </xf>
    <xf numFmtId="0" fontId="25" fillId="3" borderId="38" xfId="0" applyFont="1" applyFill="1" applyBorder="1" applyProtection="1">
      <protection locked="0"/>
    </xf>
    <xf numFmtId="2" fontId="0" fillId="7" borderId="0" xfId="0" applyNumberFormat="1" applyFill="1" applyBorder="1" applyProtection="1">
      <protection locked="0"/>
    </xf>
    <xf numFmtId="2" fontId="0" fillId="7" borderId="21" xfId="0" applyNumberFormat="1" applyFill="1" applyBorder="1" applyProtection="1">
      <protection locked="0"/>
    </xf>
    <xf numFmtId="2" fontId="0" fillId="7" borderId="55" xfId="0" applyNumberFormat="1" applyFill="1" applyBorder="1" applyProtection="1">
      <protection locked="0"/>
    </xf>
    <xf numFmtId="0" fontId="0" fillId="3" borderId="5" xfId="0" applyFill="1" applyBorder="1" applyProtection="1">
      <protection locked="0"/>
    </xf>
    <xf numFmtId="0" fontId="0" fillId="3" borderId="10" xfId="0" applyFill="1" applyBorder="1" applyProtection="1">
      <protection locked="0"/>
    </xf>
    <xf numFmtId="0" fontId="0" fillId="3" borderId="6" xfId="0" applyFill="1" applyBorder="1" applyProtection="1">
      <protection locked="0"/>
    </xf>
    <xf numFmtId="0" fontId="25" fillId="3" borderId="40" xfId="0" applyFont="1" applyFill="1" applyBorder="1" applyProtection="1">
      <protection locked="0"/>
    </xf>
    <xf numFmtId="2" fontId="0" fillId="7" borderId="26" xfId="0" applyNumberFormat="1" applyFill="1" applyBorder="1" applyProtection="1">
      <protection locked="0"/>
    </xf>
    <xf numFmtId="0" fontId="25" fillId="3" borderId="39" xfId="0" applyFont="1" applyFill="1" applyBorder="1" applyProtection="1">
      <protection locked="0"/>
    </xf>
    <xf numFmtId="0" fontId="1" fillId="3" borderId="0" xfId="0" applyFont="1" applyFill="1" applyBorder="1" applyProtection="1">
      <protection locked="0"/>
    </xf>
    <xf numFmtId="0" fontId="25" fillId="3" borderId="31" xfId="0" applyFont="1" applyFill="1" applyBorder="1" applyProtection="1">
      <protection locked="0"/>
    </xf>
    <xf numFmtId="2" fontId="0" fillId="7" borderId="43" xfId="0" applyNumberFormat="1" applyFill="1" applyBorder="1" applyProtection="1">
      <protection locked="0"/>
    </xf>
    <xf numFmtId="2" fontId="0" fillId="7" borderId="32" xfId="0" applyNumberFormat="1" applyFill="1" applyBorder="1" applyProtection="1">
      <protection locked="0"/>
    </xf>
    <xf numFmtId="0" fontId="1" fillId="3" borderId="0" xfId="0" applyFont="1" applyFill="1" applyBorder="1" applyAlignment="1" applyProtection="1">
      <protection locked="0"/>
    </xf>
    <xf numFmtId="0" fontId="25" fillId="3" borderId="7" xfId="0" applyFont="1" applyFill="1" applyBorder="1" applyProtection="1">
      <protection locked="0"/>
    </xf>
    <xf numFmtId="2" fontId="0" fillId="7" borderId="25" xfId="0" applyNumberFormat="1" applyFill="1" applyBorder="1" applyProtection="1">
      <protection locked="0"/>
    </xf>
    <xf numFmtId="0" fontId="3" fillId="3" borderId="0" xfId="0" applyFont="1" applyFill="1" applyBorder="1" applyProtection="1">
      <protection locked="0"/>
    </xf>
    <xf numFmtId="0" fontId="3" fillId="3" borderId="0" xfId="0" applyFont="1" applyFill="1" applyBorder="1" applyAlignment="1" applyProtection="1">
      <alignment horizontal="center"/>
      <protection locked="0"/>
    </xf>
    <xf numFmtId="49" fontId="3" fillId="3" borderId="0" xfId="0" applyNumberFormat="1" applyFont="1" applyFill="1" applyBorder="1" applyAlignment="1" applyProtection="1">
      <alignment horizontal="center"/>
      <protection locked="0"/>
    </xf>
    <xf numFmtId="0" fontId="3" fillId="3" borderId="8" xfId="0" applyFont="1" applyFill="1" applyBorder="1" applyAlignment="1" applyProtection="1">
      <alignment horizontal="center"/>
      <protection locked="0"/>
    </xf>
    <xf numFmtId="0" fontId="3" fillId="0" borderId="0" xfId="0" applyFont="1" applyFill="1" applyBorder="1" applyAlignment="1" applyProtection="1">
      <alignment horizontal="center"/>
      <protection locked="0"/>
    </xf>
    <xf numFmtId="0" fontId="3" fillId="0" borderId="0" xfId="0" applyFont="1" applyFill="1" applyBorder="1" applyProtection="1">
      <protection locked="0"/>
    </xf>
    <xf numFmtId="49" fontId="3" fillId="0" borderId="0" xfId="0" applyNumberFormat="1" applyFont="1" applyFill="1" applyBorder="1" applyAlignment="1" applyProtection="1">
      <alignment horizontal="center"/>
      <protection locked="0"/>
    </xf>
    <xf numFmtId="2" fontId="0" fillId="3" borderId="0" xfId="0" applyNumberFormat="1" applyFill="1" applyBorder="1" applyAlignment="1" applyProtection="1">
      <alignment horizontal="center"/>
      <protection locked="0"/>
    </xf>
    <xf numFmtId="0" fontId="4" fillId="3" borderId="0" xfId="0" applyFont="1" applyFill="1" applyBorder="1" applyAlignment="1" applyProtection="1">
      <alignment horizontal="center"/>
      <protection locked="0"/>
    </xf>
    <xf numFmtId="0" fontId="4" fillId="3" borderId="8" xfId="0"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2" fontId="0" fillId="7" borderId="8" xfId="0" applyNumberFormat="1" applyFill="1" applyBorder="1" applyProtection="1">
      <protection locked="0"/>
    </xf>
    <xf numFmtId="2" fontId="4" fillId="3" borderId="0" xfId="0" applyNumberFormat="1" applyFont="1" applyFill="1" applyBorder="1" applyAlignment="1" applyProtection="1">
      <alignment horizontal="center"/>
      <protection locked="0"/>
    </xf>
    <xf numFmtId="0" fontId="0" fillId="3" borderId="0" xfId="0" applyFill="1" applyBorder="1" applyAlignment="1" applyProtection="1">
      <alignment horizontal="center"/>
      <protection locked="0"/>
    </xf>
    <xf numFmtId="0" fontId="0" fillId="3" borderId="8" xfId="0" applyFill="1" applyBorder="1" applyAlignment="1" applyProtection="1">
      <alignment horizontal="center"/>
      <protection locked="0"/>
    </xf>
    <xf numFmtId="2" fontId="4" fillId="0" borderId="0" xfId="0" applyNumberFormat="1" applyFont="1" applyFill="1" applyBorder="1" applyAlignment="1" applyProtection="1">
      <alignment horizontal="center"/>
      <protection locked="0"/>
    </xf>
    <xf numFmtId="2" fontId="14" fillId="0" borderId="0" xfId="0" applyNumberFormat="1" applyFont="1" applyFill="1" applyBorder="1" applyAlignment="1" applyProtection="1">
      <alignment horizontal="center"/>
      <protection locked="0"/>
    </xf>
    <xf numFmtId="2" fontId="13" fillId="0" borderId="0" xfId="0" applyNumberFormat="1"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67" fontId="0" fillId="0" borderId="4" xfId="0" applyNumberFormat="1" applyFont="1" applyFill="1" applyBorder="1" applyAlignment="1" applyProtection="1">
      <protection locked="0"/>
    </xf>
    <xf numFmtId="0" fontId="0" fillId="3" borderId="0" xfId="0" quotePrefix="1" applyFill="1" applyBorder="1" applyProtection="1">
      <protection locked="0"/>
    </xf>
    <xf numFmtId="0" fontId="0" fillId="3" borderId="0" xfId="0" applyFont="1" applyFill="1" applyBorder="1" applyAlignment="1" applyProtection="1">
      <alignment horizontal="center"/>
      <protection locked="0"/>
    </xf>
    <xf numFmtId="0" fontId="0" fillId="3" borderId="8" xfId="0" applyFont="1" applyFill="1" applyBorder="1" applyAlignment="1" applyProtection="1">
      <alignment horizontal="center"/>
      <protection locked="0"/>
    </xf>
    <xf numFmtId="0" fontId="0" fillId="0" borderId="0" xfId="0" applyFont="1" applyFill="1" applyBorder="1" applyAlignment="1" applyProtection="1">
      <alignment horizontal="center"/>
      <protection locked="0"/>
    </xf>
    <xf numFmtId="0" fontId="25" fillId="3" borderId="5" xfId="0" applyFont="1" applyFill="1" applyBorder="1" applyProtection="1">
      <protection locked="0"/>
    </xf>
    <xf numFmtId="2" fontId="0" fillId="7" borderId="58" xfId="0" applyNumberFormat="1" applyFill="1" applyBorder="1" applyProtection="1">
      <protection locked="0"/>
    </xf>
    <xf numFmtId="2" fontId="0" fillId="7" borderId="10" xfId="0" applyNumberFormat="1" applyFill="1" applyBorder="1" applyProtection="1">
      <protection locked="0"/>
    </xf>
    <xf numFmtId="2" fontId="0" fillId="7" borderId="65" xfId="0" applyNumberFormat="1" applyFill="1" applyBorder="1" applyProtection="1">
      <protection locked="0"/>
    </xf>
    <xf numFmtId="2" fontId="0" fillId="7" borderId="6" xfId="0" applyNumberFormat="1" applyFill="1" applyBorder="1" applyProtection="1">
      <protection locked="0"/>
    </xf>
    <xf numFmtId="0" fontId="0" fillId="0" borderId="6" xfId="0" applyFont="1" applyFill="1" applyBorder="1" applyAlignment="1" applyProtection="1">
      <protection locked="0"/>
    </xf>
    <xf numFmtId="0" fontId="19" fillId="3" borderId="0" xfId="0" applyFont="1" applyFill="1" applyBorder="1" applyProtection="1">
      <protection locked="0"/>
    </xf>
    <xf numFmtId="2" fontId="0" fillId="3" borderId="0" xfId="0" applyNumberFormat="1" applyFill="1" applyBorder="1" applyProtection="1">
      <protection locked="0"/>
    </xf>
    <xf numFmtId="2" fontId="0" fillId="3" borderId="0" xfId="0" applyNumberFormat="1" applyFont="1" applyFill="1" applyBorder="1" applyAlignment="1" applyProtection="1">
      <alignment horizontal="center"/>
      <protection locked="0"/>
    </xf>
    <xf numFmtId="2" fontId="0" fillId="0" borderId="0" xfId="0" applyNumberFormat="1" applyFont="1" applyFill="1" applyBorder="1" applyAlignment="1" applyProtection="1">
      <alignment horizontal="center"/>
      <protection locked="0"/>
    </xf>
    <xf numFmtId="0" fontId="21" fillId="3" borderId="22" xfId="0" applyFont="1" applyFill="1" applyBorder="1" applyProtection="1">
      <protection locked="0"/>
    </xf>
    <xf numFmtId="0" fontId="0" fillId="0" borderId="24" xfId="0" applyBorder="1" applyProtection="1">
      <protection locked="0"/>
    </xf>
    <xf numFmtId="0" fontId="3" fillId="3" borderId="10" xfId="0" applyFont="1" applyFill="1" applyBorder="1" applyAlignment="1" applyProtection="1">
      <alignment horizontal="center"/>
      <protection locked="0"/>
    </xf>
    <xf numFmtId="0" fontId="15" fillId="3" borderId="31" xfId="0" applyFont="1" applyFill="1" applyBorder="1" applyProtection="1">
      <protection locked="0"/>
    </xf>
    <xf numFmtId="0" fontId="15" fillId="3" borderId="32" xfId="0" applyFont="1" applyFill="1" applyBorder="1" applyProtection="1">
      <protection locked="0"/>
    </xf>
    <xf numFmtId="0" fontId="15" fillId="3" borderId="7" xfId="0" applyFont="1" applyFill="1" applyBorder="1" applyProtection="1">
      <protection locked="0"/>
    </xf>
    <xf numFmtId="0" fontId="15" fillId="3" borderId="0" xfId="0" applyFont="1" applyFill="1" applyBorder="1" applyProtection="1">
      <protection locked="0"/>
    </xf>
    <xf numFmtId="0" fontId="15" fillId="3" borderId="26" xfId="0" applyFont="1" applyFill="1" applyBorder="1" applyProtection="1">
      <protection locked="0"/>
    </xf>
    <xf numFmtId="2" fontId="0" fillId="0" borderId="0" xfId="0" applyNumberFormat="1" applyProtection="1">
      <protection locked="0"/>
    </xf>
    <xf numFmtId="2" fontId="0" fillId="7" borderId="34" xfId="0" applyNumberFormat="1" applyFill="1" applyBorder="1" applyProtection="1">
      <protection locked="0"/>
    </xf>
    <xf numFmtId="2" fontId="0" fillId="7" borderId="30" xfId="0" applyNumberFormat="1" applyFill="1" applyBorder="1" applyProtection="1">
      <protection locked="0"/>
    </xf>
    <xf numFmtId="0" fontId="15" fillId="3" borderId="5" xfId="0" applyFont="1" applyFill="1" applyBorder="1" applyProtection="1">
      <protection locked="0"/>
    </xf>
    <xf numFmtId="0" fontId="15" fillId="3" borderId="10" xfId="0" applyFont="1" applyFill="1" applyBorder="1" applyProtection="1">
      <protection locked="0"/>
    </xf>
    <xf numFmtId="0" fontId="27" fillId="3" borderId="44" xfId="0" applyFont="1" applyFill="1" applyBorder="1" applyProtection="1">
      <protection locked="0"/>
    </xf>
    <xf numFmtId="0" fontId="7" fillId="3" borderId="9" xfId="0" applyFont="1" applyFill="1" applyBorder="1" applyProtection="1">
      <protection locked="0"/>
    </xf>
    <xf numFmtId="0" fontId="7" fillId="3" borderId="64" xfId="0" applyFont="1" applyFill="1" applyBorder="1" applyProtection="1">
      <protection locked="0"/>
    </xf>
    <xf numFmtId="0" fontId="7" fillId="3" borderId="4" xfId="0" applyFont="1" applyFill="1" applyBorder="1" applyProtection="1">
      <protection locked="0"/>
    </xf>
    <xf numFmtId="0" fontId="22" fillId="3" borderId="40" xfId="0" applyFont="1" applyFill="1" applyBorder="1" applyProtection="1">
      <protection locked="0"/>
    </xf>
    <xf numFmtId="0" fontId="7" fillId="3" borderId="0" xfId="0" applyFont="1" applyFill="1" applyBorder="1" applyProtection="1">
      <protection locked="0"/>
    </xf>
    <xf numFmtId="0" fontId="7" fillId="3" borderId="57" xfId="0" applyFont="1" applyFill="1" applyBorder="1" applyProtection="1">
      <protection locked="0"/>
    </xf>
    <xf numFmtId="0" fontId="7" fillId="3" borderId="8" xfId="0" applyFont="1" applyFill="1" applyBorder="1" applyProtection="1">
      <protection locked="0"/>
    </xf>
    <xf numFmtId="0" fontId="22" fillId="3" borderId="39" xfId="0" applyFont="1" applyFill="1" applyBorder="1" applyProtection="1">
      <protection locked="0"/>
    </xf>
    <xf numFmtId="0" fontId="0" fillId="3" borderId="57" xfId="0" applyFill="1" applyBorder="1" applyProtection="1">
      <protection locked="0"/>
    </xf>
    <xf numFmtId="0" fontId="25" fillId="3" borderId="49" xfId="0" applyFont="1" applyFill="1" applyBorder="1" applyProtection="1">
      <protection locked="0"/>
    </xf>
    <xf numFmtId="2" fontId="0" fillId="5" borderId="43" xfId="0" applyNumberFormat="1" applyFill="1" applyBorder="1" applyProtection="1"/>
    <xf numFmtId="2" fontId="0" fillId="5" borderId="32" xfId="0" applyNumberFormat="1" applyFill="1" applyBorder="1" applyProtection="1"/>
    <xf numFmtId="2" fontId="0" fillId="5" borderId="21" xfId="0" applyNumberFormat="1" applyFill="1" applyBorder="1" applyProtection="1"/>
    <xf numFmtId="2" fontId="0" fillId="5" borderId="55" xfId="0" applyNumberFormat="1" applyFill="1" applyBorder="1" applyProtection="1"/>
    <xf numFmtId="2" fontId="0" fillId="5" borderId="25" xfId="0" applyNumberFormat="1" applyFill="1" applyBorder="1" applyProtection="1"/>
    <xf numFmtId="2" fontId="0" fillId="5" borderId="0" xfId="0" applyNumberFormat="1" applyFill="1" applyBorder="1" applyProtection="1"/>
    <xf numFmtId="2" fontId="0" fillId="6" borderId="0" xfId="0" applyNumberFormat="1" applyFill="1" applyBorder="1" applyProtection="1"/>
    <xf numFmtId="2" fontId="0" fillId="6" borderId="26" xfId="0" applyNumberFormat="1" applyFill="1" applyBorder="1" applyProtection="1"/>
    <xf numFmtId="2" fontId="0" fillId="6" borderId="8" xfId="0" applyNumberFormat="1" applyFill="1" applyBorder="1" applyProtection="1"/>
    <xf numFmtId="2" fontId="0" fillId="5" borderId="26" xfId="0" applyNumberFormat="1" applyFill="1" applyBorder="1" applyProtection="1"/>
    <xf numFmtId="2" fontId="0" fillId="5" borderId="8" xfId="0" applyNumberFormat="1" applyFill="1" applyBorder="1" applyProtection="1"/>
    <xf numFmtId="2" fontId="0" fillId="5" borderId="58" xfId="0" applyNumberFormat="1" applyFill="1" applyBorder="1" applyProtection="1"/>
    <xf numFmtId="2" fontId="0" fillId="5" borderId="10" xfId="0" applyNumberFormat="1" applyFill="1" applyBorder="1" applyProtection="1"/>
    <xf numFmtId="2" fontId="0" fillId="5" borderId="65" xfId="0" applyNumberFormat="1" applyFill="1" applyBorder="1" applyProtection="1"/>
    <xf numFmtId="2" fontId="0" fillId="5" borderId="6" xfId="0" applyNumberFormat="1" applyFill="1" applyBorder="1" applyProtection="1"/>
    <xf numFmtId="0" fontId="7" fillId="3" borderId="9" xfId="0" applyFont="1" applyFill="1" applyBorder="1" applyProtection="1"/>
    <xf numFmtId="0" fontId="7" fillId="3" borderId="64" xfId="0" applyFont="1" applyFill="1" applyBorder="1" applyProtection="1"/>
    <xf numFmtId="0" fontId="7" fillId="3" borderId="4" xfId="0" applyFont="1" applyFill="1" applyBorder="1" applyProtection="1"/>
    <xf numFmtId="0" fontId="7" fillId="3" borderId="0" xfId="0" applyFont="1" applyFill="1" applyBorder="1" applyProtection="1"/>
    <xf numFmtId="0" fontId="7" fillId="3" borderId="57" xfId="0" applyFont="1" applyFill="1" applyBorder="1" applyProtection="1"/>
    <xf numFmtId="0" fontId="7" fillId="3" borderId="8" xfId="0" applyFont="1" applyFill="1" applyBorder="1" applyProtection="1"/>
    <xf numFmtId="0" fontId="7" fillId="3" borderId="63" xfId="0" applyFont="1" applyFill="1" applyBorder="1" applyProtection="1"/>
    <xf numFmtId="165" fontId="0" fillId="5" borderId="43" xfId="0" applyNumberFormat="1" applyFill="1" applyBorder="1" applyProtection="1"/>
    <xf numFmtId="165" fontId="0" fillId="5" borderId="32" xfId="0" applyNumberFormat="1" applyFill="1" applyBorder="1" applyProtection="1"/>
    <xf numFmtId="165" fontId="0" fillId="5" borderId="21" xfId="0" applyNumberFormat="1" applyFill="1" applyBorder="1" applyProtection="1"/>
    <xf numFmtId="165" fontId="0" fillId="5" borderId="55" xfId="0" applyNumberFormat="1" applyFill="1" applyBorder="1" applyProtection="1"/>
    <xf numFmtId="165" fontId="0" fillId="5" borderId="25" xfId="0" applyNumberFormat="1" applyFill="1" applyBorder="1" applyProtection="1"/>
    <xf numFmtId="165" fontId="0" fillId="5" borderId="0" xfId="0" applyNumberFormat="1" applyFill="1" applyBorder="1" applyProtection="1"/>
    <xf numFmtId="165" fontId="0" fillId="6" borderId="0" xfId="0" applyNumberFormat="1" applyFill="1" applyBorder="1" applyProtection="1"/>
    <xf numFmtId="165" fontId="0" fillId="6" borderId="26" xfId="0" applyNumberFormat="1" applyFill="1" applyBorder="1" applyProtection="1"/>
    <xf numFmtId="165" fontId="0" fillId="6" borderId="8" xfId="0" applyNumberFormat="1" applyFill="1" applyBorder="1" applyProtection="1"/>
    <xf numFmtId="165" fontId="0" fillId="5" borderId="26" xfId="0" applyNumberFormat="1" applyFill="1" applyBorder="1" applyProtection="1"/>
    <xf numFmtId="165" fontId="0" fillId="5" borderId="58" xfId="0" applyNumberFormat="1" applyFill="1" applyBorder="1" applyProtection="1"/>
    <xf numFmtId="165" fontId="0" fillId="5" borderId="10" xfId="0" applyNumberFormat="1" applyFill="1" applyBorder="1" applyProtection="1"/>
    <xf numFmtId="165" fontId="0" fillId="5" borderId="65" xfId="0" applyNumberFormat="1" applyFill="1" applyBorder="1" applyProtection="1"/>
    <xf numFmtId="0" fontId="0" fillId="7" borderId="3" xfId="0" applyFill="1" applyBorder="1" applyProtection="1">
      <protection locked="0"/>
    </xf>
    <xf numFmtId="0" fontId="0" fillId="7" borderId="9" xfId="0" applyFill="1" applyBorder="1" applyProtection="1">
      <protection locked="0"/>
    </xf>
    <xf numFmtId="0" fontId="0" fillId="7" borderId="4" xfId="0" applyFill="1" applyBorder="1" applyProtection="1">
      <protection locked="0"/>
    </xf>
    <xf numFmtId="0" fontId="0" fillId="7" borderId="5" xfId="0" applyFill="1" applyBorder="1" applyProtection="1">
      <protection locked="0"/>
    </xf>
    <xf numFmtId="0" fontId="0" fillId="7" borderId="10" xfId="0" applyFill="1" applyBorder="1" applyProtection="1">
      <protection locked="0"/>
    </xf>
    <xf numFmtId="0" fontId="0" fillId="7" borderId="6" xfId="0" applyFill="1" applyBorder="1" applyProtection="1">
      <protection locked="0"/>
    </xf>
    <xf numFmtId="164" fontId="1" fillId="5" borderId="43" xfId="0" applyNumberFormat="1" applyFont="1" applyFill="1" applyBorder="1"/>
    <xf numFmtId="164" fontId="0" fillId="5" borderId="58" xfId="0" applyNumberFormat="1" applyFill="1" applyBorder="1"/>
    <xf numFmtId="164" fontId="1" fillId="5" borderId="62" xfId="0" applyNumberFormat="1" applyFont="1" applyFill="1" applyBorder="1"/>
    <xf numFmtId="164" fontId="1" fillId="5" borderId="25" xfId="0" applyNumberFormat="1" applyFont="1" applyFill="1" applyBorder="1"/>
    <xf numFmtId="164" fontId="1" fillId="5" borderId="58" xfId="0" applyNumberFormat="1" applyFont="1" applyFill="1" applyBorder="1"/>
    <xf numFmtId="0" fontId="1" fillId="3" borderId="67" xfId="0" applyFont="1" applyFill="1" applyBorder="1" applyAlignment="1">
      <alignment horizontal="center" wrapText="1"/>
    </xf>
    <xf numFmtId="164" fontId="1" fillId="5" borderId="17" xfId="0" applyNumberFormat="1" applyFont="1" applyFill="1" applyBorder="1"/>
    <xf numFmtId="164" fontId="1" fillId="5" borderId="11" xfId="0" applyNumberFormat="1" applyFont="1" applyFill="1" applyBorder="1"/>
    <xf numFmtId="164" fontId="1" fillId="5" borderId="13" xfId="0" applyNumberFormat="1" applyFont="1" applyFill="1" applyBorder="1"/>
    <xf numFmtId="164" fontId="1" fillId="5" borderId="68" xfId="0" applyNumberFormat="1" applyFont="1" applyFill="1" applyBorder="1"/>
    <xf numFmtId="0" fontId="1" fillId="3" borderId="11" xfId="0" applyFont="1" applyFill="1" applyBorder="1" applyAlignment="1">
      <alignment horizontal="right"/>
    </xf>
    <xf numFmtId="0" fontId="1" fillId="3" borderId="17" xfId="0" applyFont="1" applyFill="1" applyBorder="1" applyAlignment="1">
      <alignment horizontal="right"/>
    </xf>
    <xf numFmtId="0" fontId="1" fillId="3" borderId="13" xfId="0" applyFont="1" applyFill="1" applyBorder="1" applyAlignment="1">
      <alignment horizontal="right"/>
    </xf>
    <xf numFmtId="0" fontId="3" fillId="3" borderId="0" xfId="0" applyFont="1" applyFill="1" applyBorder="1" applyAlignment="1"/>
    <xf numFmtId="2" fontId="19" fillId="0" borderId="25" xfId="0" applyNumberFormat="1" applyFont="1" applyFill="1" applyBorder="1" applyProtection="1">
      <protection locked="0"/>
    </xf>
    <xf numFmtId="2" fontId="19" fillId="0" borderId="0" xfId="0" applyNumberFormat="1" applyFont="1" applyFill="1" applyBorder="1" applyProtection="1">
      <protection locked="0"/>
    </xf>
    <xf numFmtId="2" fontId="19" fillId="6" borderId="0" xfId="0" applyNumberFormat="1" applyFont="1" applyFill="1" applyBorder="1" applyProtection="1">
      <protection locked="0"/>
    </xf>
    <xf numFmtId="2" fontId="19" fillId="6" borderId="26" xfId="0" applyNumberFormat="1" applyFont="1" applyFill="1" applyBorder="1" applyProtection="1">
      <protection locked="0"/>
    </xf>
    <xf numFmtId="2" fontId="19" fillId="0" borderId="26" xfId="0" applyNumberFormat="1" applyFont="1" applyFill="1" applyBorder="1" applyProtection="1">
      <protection locked="0"/>
    </xf>
    <xf numFmtId="0" fontId="0" fillId="0" borderId="1" xfId="0"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1"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0" fillId="0" borderId="3" xfId="0" applyFill="1" applyBorder="1" applyAlignment="1" applyProtection="1">
      <alignment horizontal="left" vertical="top" wrapText="1"/>
      <protection locked="0"/>
    </xf>
    <xf numFmtId="0" fontId="0" fillId="0" borderId="9" xfId="0" applyFill="1" applyBorder="1" applyAlignment="1" applyProtection="1">
      <alignment horizontal="left" vertical="top" wrapText="1"/>
      <protection locked="0"/>
    </xf>
    <xf numFmtId="0" fontId="0" fillId="0" borderId="4" xfId="0" applyFill="1" applyBorder="1" applyAlignment="1" applyProtection="1">
      <alignment horizontal="left" vertical="top" wrapText="1"/>
      <protection locked="0"/>
    </xf>
    <xf numFmtId="0" fontId="0" fillId="0" borderId="7"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8" xfId="0" applyFill="1" applyBorder="1" applyAlignment="1" applyProtection="1">
      <alignment horizontal="left" vertical="top" wrapText="1"/>
      <protection locked="0"/>
    </xf>
    <xf numFmtId="0" fontId="0" fillId="0" borderId="5" xfId="0" applyFill="1" applyBorder="1" applyAlignment="1" applyProtection="1">
      <alignment horizontal="left" vertical="top" wrapText="1"/>
      <protection locked="0"/>
    </xf>
    <xf numFmtId="0" fontId="0" fillId="0" borderId="10" xfId="0" applyFill="1" applyBorder="1" applyAlignment="1" applyProtection="1">
      <alignment horizontal="left" vertical="top" wrapText="1"/>
      <protection locked="0"/>
    </xf>
    <xf numFmtId="0" fontId="0" fillId="0" borderId="6" xfId="0" applyFill="1" applyBorder="1" applyAlignment="1" applyProtection="1">
      <alignment horizontal="left" vertical="top" wrapText="1"/>
      <protection locked="0"/>
    </xf>
    <xf numFmtId="0" fontId="3" fillId="2" borderId="12" xfId="0" applyFont="1" applyFill="1" applyBorder="1" applyAlignment="1">
      <alignment horizontal="center"/>
    </xf>
    <xf numFmtId="0" fontId="3" fillId="2" borderId="2" xfId="0" applyFont="1" applyFill="1" applyBorder="1" applyAlignment="1">
      <alignment horizontal="center"/>
    </xf>
    <xf numFmtId="0" fontId="0" fillId="2" borderId="0" xfId="0" applyNumberFormat="1" applyFill="1" applyBorder="1" applyAlignment="1">
      <alignment horizontal="left" vertical="top" wrapText="1"/>
    </xf>
    <xf numFmtId="0" fontId="0" fillId="2" borderId="8" xfId="0" applyNumberFormat="1" applyFill="1" applyBorder="1" applyAlignment="1">
      <alignment horizontal="left" vertical="top" wrapText="1"/>
    </xf>
    <xf numFmtId="0" fontId="2" fillId="2" borderId="7" xfId="0" applyFont="1" applyFill="1" applyBorder="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xf>
    <xf numFmtId="49" fontId="0" fillId="0" borderId="1" xfId="0" applyNumberFormat="1" applyFill="1" applyBorder="1" applyAlignment="1" applyProtection="1">
      <alignment horizontal="center"/>
      <protection locked="0"/>
    </xf>
    <xf numFmtId="49" fontId="0" fillId="0" borderId="2" xfId="0" applyNumberFormat="1" applyFill="1" applyBorder="1" applyAlignment="1" applyProtection="1">
      <alignment horizontal="center"/>
      <protection locked="0"/>
    </xf>
    <xf numFmtId="0" fontId="2" fillId="2" borderId="3" xfId="0" applyFont="1" applyFill="1" applyBorder="1" applyAlignment="1">
      <alignment horizontal="center"/>
    </xf>
    <xf numFmtId="0" fontId="2" fillId="2" borderId="9" xfId="0" applyFont="1" applyFill="1" applyBorder="1" applyAlignment="1">
      <alignment horizontal="center"/>
    </xf>
    <xf numFmtId="0" fontId="2" fillId="2" borderId="4" xfId="0" applyFont="1" applyFill="1" applyBorder="1" applyAlignment="1">
      <alignment horizontal="center"/>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17" fillId="3" borderId="3" xfId="0" applyFont="1" applyFill="1" applyBorder="1" applyAlignment="1">
      <alignment horizontal="center"/>
    </xf>
    <xf numFmtId="0" fontId="17" fillId="3" borderId="9" xfId="0" applyFont="1" applyFill="1" applyBorder="1" applyAlignment="1">
      <alignment horizontal="center"/>
    </xf>
    <xf numFmtId="0" fontId="17" fillId="3" borderId="36" xfId="0" applyFont="1" applyFill="1" applyBorder="1" applyAlignment="1">
      <alignment horizontal="center"/>
    </xf>
    <xf numFmtId="0" fontId="17" fillId="3" borderId="37" xfId="0" applyFont="1" applyFill="1" applyBorder="1" applyAlignment="1">
      <alignment horizontal="center"/>
    </xf>
    <xf numFmtId="0" fontId="21" fillId="3" borderId="34" xfId="0" applyFont="1" applyFill="1" applyBorder="1" applyAlignment="1">
      <alignment horizontal="center"/>
    </xf>
    <xf numFmtId="0" fontId="21" fillId="3" borderId="30" xfId="0" applyFont="1" applyFill="1" applyBorder="1" applyAlignment="1">
      <alignment horizontal="center"/>
    </xf>
    <xf numFmtId="0" fontId="21" fillId="3" borderId="35" xfId="0" applyFont="1" applyFill="1" applyBorder="1" applyAlignment="1">
      <alignment horizontal="center"/>
    </xf>
    <xf numFmtId="0" fontId="21" fillId="3" borderId="59" xfId="0" applyFont="1" applyFill="1" applyBorder="1" applyAlignment="1">
      <alignment horizontal="center"/>
    </xf>
    <xf numFmtId="0" fontId="21" fillId="3" borderId="33" xfId="0" applyFont="1" applyFill="1" applyBorder="1" applyAlignment="1">
      <alignment horizontal="center"/>
    </xf>
    <xf numFmtId="0" fontId="21" fillId="3" borderId="18" xfId="0" applyFont="1" applyFill="1" applyBorder="1" applyAlignment="1">
      <alignment horizontal="center"/>
    </xf>
    <xf numFmtId="1" fontId="21" fillId="3" borderId="34" xfId="0" applyNumberFormat="1" applyFont="1" applyFill="1" applyBorder="1" applyAlignment="1">
      <alignment horizontal="center"/>
    </xf>
    <xf numFmtId="1" fontId="21" fillId="3" borderId="30" xfId="0" applyNumberFormat="1" applyFont="1" applyFill="1" applyBorder="1" applyAlignment="1">
      <alignment horizontal="center"/>
    </xf>
    <xf numFmtId="1" fontId="21" fillId="3" borderId="35" xfId="0" applyNumberFormat="1" applyFont="1" applyFill="1" applyBorder="1" applyAlignment="1">
      <alignment horizontal="center"/>
    </xf>
    <xf numFmtId="1" fontId="17" fillId="3" borderId="3" xfId="0" applyNumberFormat="1" applyFont="1" applyFill="1" applyBorder="1" applyAlignment="1">
      <alignment horizontal="center"/>
    </xf>
    <xf numFmtId="1" fontId="17" fillId="3" borderId="9" xfId="0" applyNumberFormat="1" applyFont="1" applyFill="1" applyBorder="1" applyAlignment="1">
      <alignment horizontal="center"/>
    </xf>
    <xf numFmtId="1" fontId="17" fillId="3" borderId="36" xfId="0" applyNumberFormat="1" applyFont="1" applyFill="1" applyBorder="1" applyAlignment="1">
      <alignment horizontal="center"/>
    </xf>
    <xf numFmtId="1" fontId="17" fillId="3" borderId="37" xfId="0" applyNumberFormat="1" applyFont="1" applyFill="1" applyBorder="1" applyAlignment="1">
      <alignment horizontal="center"/>
    </xf>
    <xf numFmtId="0" fontId="21" fillId="3" borderId="56" xfId="0" applyFont="1" applyFill="1" applyBorder="1" applyAlignment="1">
      <alignment horizontal="center"/>
    </xf>
    <xf numFmtId="1" fontId="21" fillId="3" borderId="59" xfId="0" applyNumberFormat="1" applyFont="1" applyFill="1" applyBorder="1" applyAlignment="1">
      <alignment horizontal="center"/>
    </xf>
    <xf numFmtId="1" fontId="21" fillId="3" borderId="33" xfId="0" applyNumberFormat="1" applyFont="1" applyFill="1" applyBorder="1" applyAlignment="1">
      <alignment horizontal="center"/>
    </xf>
    <xf numFmtId="1" fontId="21" fillId="3" borderId="18" xfId="0" applyNumberFormat="1" applyFont="1" applyFill="1" applyBorder="1" applyAlignment="1">
      <alignment horizontal="center"/>
    </xf>
    <xf numFmtId="164" fontId="17" fillId="3" borderId="3" xfId="0" applyNumberFormat="1" applyFont="1" applyFill="1" applyBorder="1" applyAlignment="1">
      <alignment horizontal="center"/>
    </xf>
    <xf numFmtId="164" fontId="17" fillId="3" borderId="36" xfId="0" applyNumberFormat="1" applyFont="1" applyFill="1" applyBorder="1" applyAlignment="1">
      <alignment horizontal="center"/>
    </xf>
    <xf numFmtId="164" fontId="17" fillId="3" borderId="37" xfId="0" applyNumberFormat="1" applyFont="1" applyFill="1" applyBorder="1" applyAlignment="1">
      <alignment horizontal="center"/>
    </xf>
    <xf numFmtId="0" fontId="22" fillId="3" borderId="3" xfId="0" applyFont="1" applyFill="1" applyBorder="1" applyAlignment="1">
      <alignment horizontal="center"/>
    </xf>
    <xf numFmtId="0" fontId="22" fillId="3" borderId="9" xfId="0" applyFont="1" applyFill="1" applyBorder="1" applyAlignment="1">
      <alignment horizontal="center"/>
    </xf>
    <xf numFmtId="0" fontId="22" fillId="3" borderId="4" xfId="0" applyFont="1" applyFill="1" applyBorder="1" applyAlignment="1">
      <alignment horizontal="center"/>
    </xf>
    <xf numFmtId="164" fontId="21" fillId="3" borderId="34" xfId="0" applyNumberFormat="1" applyFont="1" applyFill="1" applyBorder="1" applyAlignment="1">
      <alignment horizontal="center"/>
    </xf>
    <xf numFmtId="164" fontId="21" fillId="3" borderId="30" xfId="0" applyNumberFormat="1" applyFont="1" applyFill="1" applyBorder="1" applyAlignment="1">
      <alignment horizontal="center"/>
    </xf>
    <xf numFmtId="164" fontId="21" fillId="3" borderId="35" xfId="0" applyNumberFormat="1" applyFont="1" applyFill="1" applyBorder="1" applyAlignment="1">
      <alignment horizontal="center"/>
    </xf>
    <xf numFmtId="164" fontId="21" fillId="3" borderId="59" xfId="0" applyNumberFormat="1" applyFont="1" applyFill="1" applyBorder="1" applyAlignment="1">
      <alignment horizontal="center"/>
    </xf>
    <xf numFmtId="164" fontId="21" fillId="3" borderId="33" xfId="0" applyNumberFormat="1" applyFont="1" applyFill="1" applyBorder="1" applyAlignment="1">
      <alignment horizontal="center"/>
    </xf>
    <xf numFmtId="164" fontId="21" fillId="3" borderId="18" xfId="0" applyNumberFormat="1" applyFont="1" applyFill="1" applyBorder="1" applyAlignment="1">
      <alignment horizontal="center"/>
    </xf>
    <xf numFmtId="0" fontId="1" fillId="3" borderId="3" xfId="0" applyFont="1" applyFill="1" applyBorder="1" applyAlignment="1" applyProtection="1">
      <alignment horizontal="left" wrapText="1"/>
      <protection locked="0"/>
    </xf>
    <xf numFmtId="0" fontId="1" fillId="3" borderId="54" xfId="0" applyFont="1" applyFill="1" applyBorder="1" applyAlignment="1" applyProtection="1">
      <alignment horizontal="left" wrapText="1"/>
      <protection locked="0"/>
    </xf>
    <xf numFmtId="0" fontId="1" fillId="3" borderId="29" xfId="0" applyFont="1" applyFill="1" applyBorder="1" applyAlignment="1" applyProtection="1">
      <alignment horizontal="left" wrapText="1"/>
      <protection locked="0"/>
    </xf>
    <xf numFmtId="0" fontId="1" fillId="3" borderId="14" xfId="0" applyFont="1" applyFill="1" applyBorder="1" applyAlignment="1" applyProtection="1">
      <alignment horizontal="left" wrapText="1"/>
      <protection locked="0"/>
    </xf>
    <xf numFmtId="0" fontId="15" fillId="3" borderId="5" xfId="0" applyFont="1" applyFill="1" applyBorder="1" applyAlignment="1" applyProtection="1">
      <alignment horizontal="left"/>
      <protection locked="0"/>
    </xf>
    <xf numFmtId="0" fontId="15" fillId="3" borderId="10" xfId="0" applyFont="1" applyFill="1" applyBorder="1" applyAlignment="1" applyProtection="1">
      <alignment horizontal="left"/>
      <protection locked="0"/>
    </xf>
    <xf numFmtId="0" fontId="15" fillId="3" borderId="3" xfId="0" applyFont="1" applyFill="1" applyBorder="1" applyAlignment="1" applyProtection="1">
      <alignment horizontal="left"/>
      <protection locked="0"/>
    </xf>
    <xf numFmtId="0" fontId="15" fillId="3" borderId="9" xfId="0" applyFont="1" applyFill="1" applyBorder="1" applyAlignment="1" applyProtection="1">
      <alignment horizontal="left"/>
      <protection locked="0"/>
    </xf>
    <xf numFmtId="0" fontId="1" fillId="3" borderId="7" xfId="0" applyFont="1" applyFill="1" applyBorder="1" applyAlignment="1" applyProtection="1">
      <alignment horizontal="right" textRotation="90"/>
      <protection locked="0"/>
    </xf>
    <xf numFmtId="0" fontId="3" fillId="3" borderId="9" xfId="0" applyFont="1" applyFill="1" applyBorder="1" applyAlignment="1" applyProtection="1">
      <alignment horizontal="center"/>
      <protection locked="0"/>
    </xf>
    <xf numFmtId="0" fontId="3" fillId="3" borderId="54" xfId="0" applyFont="1" applyFill="1" applyBorder="1" applyAlignment="1" applyProtection="1">
      <alignment horizontal="center"/>
      <protection locked="0"/>
    </xf>
    <xf numFmtId="0" fontId="3" fillId="3" borderId="36" xfId="0" applyFont="1" applyFill="1" applyBorder="1" applyAlignment="1" applyProtection="1">
      <alignment horizontal="center"/>
      <protection locked="0"/>
    </xf>
    <xf numFmtId="0" fontId="3" fillId="3" borderId="37" xfId="0" applyFont="1" applyFill="1" applyBorder="1" applyAlignment="1" applyProtection="1">
      <alignment horizontal="center"/>
      <protection locked="0"/>
    </xf>
    <xf numFmtId="0" fontId="3" fillId="3" borderId="62" xfId="0" applyFont="1" applyFill="1" applyBorder="1" applyAlignment="1" applyProtection="1">
      <alignment horizontal="center"/>
      <protection locked="0"/>
    </xf>
    <xf numFmtId="0" fontId="22" fillId="3" borderId="44" xfId="0" applyFont="1" applyFill="1" applyBorder="1" applyAlignment="1" applyProtection="1">
      <alignment horizontal="left"/>
      <protection locked="0"/>
    </xf>
    <xf numFmtId="0" fontId="22" fillId="3" borderId="39" xfId="0" applyFont="1" applyFill="1" applyBorder="1" applyAlignment="1" applyProtection="1">
      <alignment horizontal="left"/>
      <protection locked="0"/>
    </xf>
    <xf numFmtId="0" fontId="1" fillId="3" borderId="8" xfId="0" applyFont="1" applyFill="1" applyBorder="1" applyAlignment="1" applyProtection="1">
      <alignment horizontal="right" vertical="center" textRotation="90"/>
      <protection locked="0"/>
    </xf>
    <xf numFmtId="0" fontId="1" fillId="0" borderId="0" xfId="0" applyFont="1" applyFill="1" applyBorder="1" applyAlignment="1" applyProtection="1">
      <alignment horizontal="center"/>
      <protection locked="0"/>
    </xf>
    <xf numFmtId="0" fontId="0" fillId="0" borderId="0" xfId="0" applyBorder="1" applyProtection="1">
      <protection locked="0"/>
    </xf>
    <xf numFmtId="0" fontId="0" fillId="0" borderId="8" xfId="0" applyBorder="1" applyProtection="1">
      <protection locked="0"/>
    </xf>
    <xf numFmtId="0" fontId="0" fillId="0" borderId="7" xfId="0" applyFill="1" applyBorder="1" applyProtection="1">
      <protection locked="0"/>
    </xf>
    <xf numFmtId="0" fontId="0" fillId="0" borderId="0" xfId="0" applyFill="1" applyBorder="1" applyProtection="1">
      <protection locked="0"/>
    </xf>
    <xf numFmtId="0" fontId="0" fillId="0" borderId="8" xfId="0" applyFill="1" applyBorder="1" applyProtection="1">
      <protection locked="0"/>
    </xf>
    <xf numFmtId="0" fontId="0" fillId="0" borderId="5" xfId="0" applyFill="1" applyBorder="1" applyProtection="1">
      <protection locked="0"/>
    </xf>
    <xf numFmtId="0" fontId="0" fillId="0" borderId="10" xfId="0" applyFill="1" applyBorder="1" applyProtection="1">
      <protection locked="0"/>
    </xf>
    <xf numFmtId="0" fontId="0" fillId="0" borderId="6" xfId="0" applyFill="1" applyBorder="1" applyProtection="1">
      <protection locked="0"/>
    </xf>
    <xf numFmtId="0" fontId="1" fillId="3" borderId="1" xfId="0" applyFont="1" applyFill="1" applyBorder="1" applyAlignment="1" applyProtection="1">
      <alignment horizontal="center"/>
      <protection locked="0"/>
    </xf>
    <xf numFmtId="0" fontId="1" fillId="3" borderId="12" xfId="0" applyFont="1" applyFill="1" applyBorder="1" applyAlignment="1" applyProtection="1">
      <alignment horizontal="center"/>
      <protection locked="0"/>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vertical="center" wrapText="1"/>
      <protection locked="0"/>
    </xf>
    <xf numFmtId="0" fontId="1" fillId="3" borderId="9" xfId="0" applyFont="1" applyFill="1" applyBorder="1" applyAlignment="1" applyProtection="1">
      <alignment horizontal="center" vertical="center" wrapText="1"/>
      <protection locked="0"/>
    </xf>
    <xf numFmtId="0" fontId="1" fillId="3" borderId="4" xfId="0" applyFont="1" applyFill="1" applyBorder="1" applyAlignment="1" applyProtection="1">
      <alignment horizontal="center" vertical="center" wrapText="1"/>
      <protection locked="0"/>
    </xf>
    <xf numFmtId="0" fontId="1" fillId="3" borderId="5" xfId="0" applyFont="1" applyFill="1" applyBorder="1" applyAlignment="1" applyProtection="1">
      <alignment horizontal="center" vertical="center" wrapText="1"/>
      <protection locked="0"/>
    </xf>
    <xf numFmtId="0" fontId="1" fillId="3" borderId="10" xfId="0" applyFont="1" applyFill="1" applyBorder="1" applyAlignment="1" applyProtection="1">
      <alignment horizontal="center" vertical="center" wrapText="1"/>
      <protection locked="0"/>
    </xf>
    <xf numFmtId="0" fontId="1" fillId="3" borderId="6" xfId="0" applyFont="1" applyFill="1" applyBorder="1" applyAlignment="1" applyProtection="1">
      <alignment horizontal="center" vertical="center" wrapText="1"/>
      <protection locked="0"/>
    </xf>
    <xf numFmtId="0" fontId="0" fillId="0" borderId="9" xfId="0" applyBorder="1" applyProtection="1">
      <protection locked="0"/>
    </xf>
    <xf numFmtId="0" fontId="0" fillId="0" borderId="4" xfId="0" applyBorder="1" applyProtection="1">
      <protection locked="0"/>
    </xf>
    <xf numFmtId="0" fontId="3" fillId="3" borderId="60" xfId="0" applyFont="1" applyFill="1" applyBorder="1" applyAlignment="1" applyProtection="1">
      <alignment horizontal="center"/>
      <protection locked="0"/>
    </xf>
    <xf numFmtId="0" fontId="3" fillId="3" borderId="61" xfId="0" applyFont="1" applyFill="1" applyBorder="1" applyAlignment="1" applyProtection="1">
      <alignment horizontal="center"/>
      <protection locked="0"/>
    </xf>
    <xf numFmtId="0" fontId="0" fillId="3" borderId="7" xfId="0" applyFill="1" applyBorder="1" applyAlignment="1">
      <alignment horizontal="center" wrapText="1"/>
    </xf>
    <xf numFmtId="0" fontId="9" fillId="3" borderId="44" xfId="0" applyFont="1" applyFill="1" applyBorder="1" applyAlignment="1">
      <alignment horizontal="center"/>
    </xf>
    <xf numFmtId="0" fontId="9" fillId="3" borderId="45" xfId="0" applyFont="1" applyFill="1" applyBorder="1" applyAlignment="1">
      <alignment horizontal="center"/>
    </xf>
    <xf numFmtId="0" fontId="9" fillId="3" borderId="46" xfId="0" applyFont="1" applyFill="1" applyBorder="1" applyAlignment="1">
      <alignment horizontal="center"/>
    </xf>
    <xf numFmtId="0" fontId="9" fillId="3" borderId="3" xfId="0" applyFont="1" applyFill="1" applyBorder="1" applyAlignment="1">
      <alignment horizontal="center"/>
    </xf>
    <xf numFmtId="0" fontId="9" fillId="3" borderId="9" xfId="0" applyFont="1" applyFill="1" applyBorder="1" applyAlignment="1">
      <alignment horizontal="center"/>
    </xf>
    <xf numFmtId="0" fontId="9" fillId="3" borderId="4" xfId="0" applyFont="1" applyFill="1" applyBorder="1" applyAlignment="1">
      <alignment horizontal="center"/>
    </xf>
    <xf numFmtId="0" fontId="1" fillId="3" borderId="1" xfId="0" applyFont="1" applyFill="1" applyBorder="1" applyAlignment="1">
      <alignment horizontal="center"/>
    </xf>
    <xf numFmtId="0" fontId="1" fillId="3" borderId="12" xfId="0" applyFont="1" applyFill="1" applyBorder="1" applyAlignment="1">
      <alignment horizontal="center"/>
    </xf>
    <xf numFmtId="0" fontId="1" fillId="3"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abSelected="1" zoomScale="90" zoomScaleNormal="90" workbookViewId="0">
      <selection activeCell="B32" sqref="B32:C33"/>
    </sheetView>
  </sheetViews>
  <sheetFormatPr defaultRowHeight="14.5" x14ac:dyDescent="0.35"/>
  <cols>
    <col min="1" max="1" width="11.7265625" customWidth="1"/>
    <col min="2" max="11" width="12.7265625" customWidth="1"/>
  </cols>
  <sheetData>
    <row r="1" spans="1:15" ht="21" x14ac:dyDescent="0.5">
      <c r="A1" s="445" t="s">
        <v>0</v>
      </c>
      <c r="B1" s="446"/>
      <c r="C1" s="446"/>
      <c r="D1" s="446"/>
      <c r="E1" s="446"/>
      <c r="F1" s="446"/>
      <c r="G1" s="446"/>
      <c r="H1" s="446"/>
      <c r="I1" s="446"/>
      <c r="J1" s="446"/>
      <c r="K1" s="447"/>
    </row>
    <row r="2" spans="1:15" ht="21" x14ac:dyDescent="0.5">
      <c r="A2" s="136"/>
      <c r="B2" s="137"/>
      <c r="C2" s="137"/>
      <c r="D2" s="137"/>
      <c r="E2" s="137"/>
      <c r="F2" s="137"/>
      <c r="G2" s="137"/>
      <c r="H2" s="137"/>
      <c r="I2" s="137"/>
      <c r="J2" s="137"/>
      <c r="K2" s="138"/>
    </row>
    <row r="3" spans="1:15" ht="15" customHeight="1" x14ac:dyDescent="0.35">
      <c r="A3" s="139" t="s">
        <v>1</v>
      </c>
      <c r="B3" s="448" t="s">
        <v>2</v>
      </c>
      <c r="C3" s="448"/>
      <c r="D3" s="448"/>
      <c r="E3" s="448"/>
      <c r="F3" s="448"/>
      <c r="G3" s="448"/>
      <c r="H3" s="448"/>
      <c r="I3" s="448"/>
      <c r="J3" s="448"/>
      <c r="K3" s="449"/>
    </row>
    <row r="4" spans="1:15" ht="15" customHeight="1" x14ac:dyDescent="0.35">
      <c r="A4" s="139"/>
      <c r="B4" s="130"/>
      <c r="C4" s="130"/>
      <c r="D4" s="130"/>
      <c r="E4" s="130"/>
      <c r="F4" s="130"/>
      <c r="G4" s="130"/>
      <c r="H4" s="130"/>
      <c r="I4" s="130"/>
      <c r="J4" s="130"/>
      <c r="K4" s="140"/>
    </row>
    <row r="5" spans="1:15" ht="30" customHeight="1" x14ac:dyDescent="0.35">
      <c r="A5" s="139" t="s">
        <v>3</v>
      </c>
      <c r="B5" s="448" t="s">
        <v>81</v>
      </c>
      <c r="C5" s="448"/>
      <c r="D5" s="448"/>
      <c r="E5" s="448"/>
      <c r="F5" s="448"/>
      <c r="G5" s="448"/>
      <c r="H5" s="448"/>
      <c r="I5" s="448"/>
      <c r="J5" s="448"/>
      <c r="K5" s="449"/>
    </row>
    <row r="6" spans="1:15" x14ac:dyDescent="0.35">
      <c r="A6" s="141"/>
      <c r="B6" s="1"/>
      <c r="C6" s="1"/>
      <c r="D6" s="1"/>
      <c r="E6" s="1"/>
      <c r="F6" s="1"/>
      <c r="G6" s="1"/>
      <c r="H6" s="20"/>
      <c r="I6" s="20"/>
      <c r="J6" s="20"/>
      <c r="K6" s="142"/>
    </row>
    <row r="7" spans="1:15" ht="30" customHeight="1" x14ac:dyDescent="0.35">
      <c r="A7" s="139" t="s">
        <v>4</v>
      </c>
      <c r="B7" s="448" t="s">
        <v>118</v>
      </c>
      <c r="C7" s="448"/>
      <c r="D7" s="448"/>
      <c r="E7" s="448"/>
      <c r="F7" s="448"/>
      <c r="G7" s="448"/>
      <c r="H7" s="448"/>
      <c r="I7" s="448"/>
      <c r="J7" s="448"/>
      <c r="K7" s="449"/>
      <c r="L7" s="2"/>
      <c r="M7" s="2"/>
      <c r="N7" s="2"/>
      <c r="O7" s="2"/>
    </row>
    <row r="8" spans="1:15" x14ac:dyDescent="0.35">
      <c r="A8" s="141"/>
      <c r="B8" s="130"/>
      <c r="C8" s="130"/>
      <c r="D8" s="130"/>
      <c r="E8" s="130"/>
      <c r="F8" s="130"/>
      <c r="G8" s="130"/>
      <c r="H8" s="20"/>
      <c r="I8" s="20"/>
      <c r="J8" s="20"/>
      <c r="K8" s="142"/>
    </row>
    <row r="9" spans="1:15" ht="32.25" customHeight="1" x14ac:dyDescent="0.35">
      <c r="A9" s="143" t="s">
        <v>86</v>
      </c>
      <c r="B9" s="448" t="s">
        <v>119</v>
      </c>
      <c r="C9" s="448"/>
      <c r="D9" s="448"/>
      <c r="E9" s="448"/>
      <c r="F9" s="448"/>
      <c r="G9" s="448"/>
      <c r="H9" s="448"/>
      <c r="I9" s="448"/>
      <c r="J9" s="448"/>
      <c r="K9" s="449"/>
    </row>
    <row r="10" spans="1:15" x14ac:dyDescent="0.35">
      <c r="A10" s="141"/>
      <c r="B10" s="130"/>
      <c r="C10" s="130"/>
      <c r="D10" s="130"/>
      <c r="E10" s="130"/>
      <c r="F10" s="130"/>
      <c r="G10" s="130"/>
      <c r="H10" s="20"/>
      <c r="I10" s="20"/>
      <c r="J10" s="20"/>
      <c r="K10" s="142"/>
    </row>
    <row r="11" spans="1:15" ht="31.5" customHeight="1" x14ac:dyDescent="0.35">
      <c r="A11" s="139" t="s">
        <v>5</v>
      </c>
      <c r="B11" s="438" t="s">
        <v>6</v>
      </c>
      <c r="C11" s="438"/>
      <c r="D11" s="438"/>
      <c r="E11" s="438"/>
      <c r="F11" s="438"/>
      <c r="G11" s="438"/>
      <c r="H11" s="438"/>
      <c r="I11" s="438"/>
      <c r="J11" s="438"/>
      <c r="K11" s="439"/>
    </row>
    <row r="12" spans="1:15" x14ac:dyDescent="0.35">
      <c r="A12" s="139"/>
      <c r="B12" s="144"/>
      <c r="C12" s="144"/>
      <c r="D12" s="144"/>
      <c r="E12" s="144"/>
      <c r="F12" s="144"/>
      <c r="G12" s="144"/>
      <c r="H12" s="20"/>
      <c r="I12" s="20"/>
      <c r="J12" s="20"/>
      <c r="K12" s="142"/>
    </row>
    <row r="13" spans="1:15" ht="81.75" customHeight="1" x14ac:dyDescent="0.35">
      <c r="A13" s="139" t="s">
        <v>7</v>
      </c>
      <c r="B13" s="438" t="s">
        <v>120</v>
      </c>
      <c r="C13" s="438"/>
      <c r="D13" s="438"/>
      <c r="E13" s="438"/>
      <c r="F13" s="438"/>
      <c r="G13" s="438"/>
      <c r="H13" s="438"/>
      <c r="I13" s="438"/>
      <c r="J13" s="438"/>
      <c r="K13" s="439"/>
    </row>
    <row r="14" spans="1:15" x14ac:dyDescent="0.35">
      <c r="A14" s="21"/>
      <c r="B14" s="20"/>
      <c r="C14" s="20"/>
      <c r="D14" s="20"/>
      <c r="E14" s="20"/>
      <c r="F14" s="20"/>
      <c r="G14" s="20"/>
      <c r="H14" s="20"/>
      <c r="I14" s="20"/>
      <c r="J14" s="20"/>
      <c r="K14" s="142"/>
    </row>
    <row r="15" spans="1:15" ht="15" customHeight="1" x14ac:dyDescent="0.5">
      <c r="A15" s="440" t="s">
        <v>8</v>
      </c>
      <c r="B15" s="441"/>
      <c r="C15" s="441"/>
      <c r="D15" s="441"/>
      <c r="E15" s="441"/>
      <c r="F15" s="441"/>
      <c r="G15" s="441"/>
      <c r="H15" s="441"/>
      <c r="I15" s="441"/>
      <c r="J15" s="441"/>
      <c r="K15" s="442"/>
    </row>
    <row r="16" spans="1:15" ht="15" thickBot="1" x14ac:dyDescent="0.4">
      <c r="A16" s="145"/>
      <c r="B16" s="146"/>
      <c r="C16" s="146"/>
      <c r="D16" s="146"/>
      <c r="E16" s="146"/>
      <c r="F16" s="146"/>
      <c r="G16" s="146"/>
      <c r="H16" s="146"/>
      <c r="I16" s="146"/>
      <c r="J16" s="146"/>
      <c r="K16" s="147"/>
    </row>
    <row r="17" spans="1:11" ht="15" thickBot="1" x14ac:dyDescent="0.4">
      <c r="A17" s="148" t="s">
        <v>9</v>
      </c>
      <c r="B17" s="425"/>
      <c r="C17" s="426"/>
      <c r="D17" s="20"/>
      <c r="E17" s="149" t="s">
        <v>10</v>
      </c>
      <c r="F17" s="20"/>
      <c r="G17" s="443"/>
      <c r="H17" s="444"/>
      <c r="I17" s="20"/>
      <c r="J17" s="30" t="s">
        <v>11</v>
      </c>
      <c r="K17" s="31"/>
    </row>
    <row r="18" spans="1:11" s="3" customFormat="1" ht="15" thickBot="1" x14ac:dyDescent="0.4">
      <c r="A18" s="21"/>
      <c r="B18" s="20"/>
      <c r="C18" s="20"/>
      <c r="D18" s="20"/>
      <c r="E18" s="20"/>
      <c r="F18" s="20"/>
      <c r="G18" s="20"/>
      <c r="H18" s="20"/>
      <c r="I18" s="20"/>
      <c r="J18" s="32"/>
      <c r="K18" s="35">
        <v>12</v>
      </c>
    </row>
    <row r="19" spans="1:11" ht="15" thickBot="1" x14ac:dyDescent="0.4">
      <c r="A19" s="148" t="s">
        <v>12</v>
      </c>
      <c r="B19" s="425"/>
      <c r="C19" s="426"/>
      <c r="D19" s="20"/>
      <c r="E19" s="150" t="s">
        <v>13</v>
      </c>
      <c r="F19" s="20"/>
      <c r="G19" s="425"/>
      <c r="H19" s="426"/>
      <c r="I19" s="20"/>
      <c r="J19" s="33"/>
      <c r="K19" s="151"/>
    </row>
    <row r="20" spans="1:11" ht="15" thickBot="1" x14ac:dyDescent="0.4">
      <c r="A20" s="21"/>
      <c r="B20" s="20"/>
      <c r="C20" s="20"/>
      <c r="D20" s="20"/>
      <c r="E20" s="20"/>
      <c r="F20" s="20"/>
      <c r="G20" s="20"/>
      <c r="H20" s="20"/>
      <c r="I20" s="20"/>
      <c r="J20" s="34"/>
      <c r="K20" s="152"/>
    </row>
    <row r="21" spans="1:11" ht="15" thickBot="1" x14ac:dyDescent="0.4">
      <c r="A21" s="148" t="s">
        <v>14</v>
      </c>
      <c r="B21" s="423"/>
      <c r="C21" s="424"/>
      <c r="D21" s="20"/>
      <c r="E21" s="150" t="s">
        <v>15</v>
      </c>
      <c r="F21" s="20"/>
      <c r="G21" s="425"/>
      <c r="H21" s="426"/>
      <c r="I21" s="20"/>
      <c r="J21" s="20"/>
      <c r="K21" s="142"/>
    </row>
    <row r="22" spans="1:11" ht="15" thickBot="1" x14ac:dyDescent="0.4">
      <c r="A22" s="21"/>
      <c r="B22" s="20"/>
      <c r="C22" s="20"/>
      <c r="D22" s="20"/>
      <c r="E22" s="20"/>
      <c r="F22" s="20"/>
      <c r="G22" s="20"/>
      <c r="H22" s="20"/>
      <c r="I22" s="20"/>
      <c r="J22" s="20"/>
      <c r="K22" s="142"/>
    </row>
    <row r="23" spans="1:11" x14ac:dyDescent="0.35">
      <c r="A23" s="148" t="s">
        <v>16</v>
      </c>
      <c r="B23" s="427"/>
      <c r="C23" s="428"/>
      <c r="D23" s="428"/>
      <c r="E23" s="428"/>
      <c r="F23" s="428"/>
      <c r="G23" s="428"/>
      <c r="H23" s="428"/>
      <c r="I23" s="428"/>
      <c r="J23" s="428"/>
      <c r="K23" s="429"/>
    </row>
    <row r="24" spans="1:11" x14ac:dyDescent="0.35">
      <c r="A24" s="21"/>
      <c r="B24" s="430"/>
      <c r="C24" s="431"/>
      <c r="D24" s="431"/>
      <c r="E24" s="431"/>
      <c r="F24" s="431"/>
      <c r="G24" s="431"/>
      <c r="H24" s="431"/>
      <c r="I24" s="431"/>
      <c r="J24" s="431"/>
      <c r="K24" s="432"/>
    </row>
    <row r="25" spans="1:11" ht="15" customHeight="1" x14ac:dyDescent="0.35">
      <c r="A25" s="21"/>
      <c r="B25" s="430"/>
      <c r="C25" s="431"/>
      <c r="D25" s="431"/>
      <c r="E25" s="431"/>
      <c r="F25" s="431"/>
      <c r="G25" s="431"/>
      <c r="H25" s="431"/>
      <c r="I25" s="431"/>
      <c r="J25" s="431"/>
      <c r="K25" s="432"/>
    </row>
    <row r="26" spans="1:11" ht="15" thickBot="1" x14ac:dyDescent="0.4">
      <c r="A26" s="21"/>
      <c r="B26" s="433"/>
      <c r="C26" s="434"/>
      <c r="D26" s="434"/>
      <c r="E26" s="434"/>
      <c r="F26" s="434"/>
      <c r="G26" s="434"/>
      <c r="H26" s="434"/>
      <c r="I26" s="434"/>
      <c r="J26" s="434"/>
      <c r="K26" s="435"/>
    </row>
    <row r="27" spans="1:11" ht="15" thickBot="1" x14ac:dyDescent="0.4">
      <c r="A27" s="21"/>
      <c r="B27" s="20"/>
      <c r="C27" s="20"/>
      <c r="D27" s="20"/>
      <c r="E27" s="20"/>
      <c r="F27" s="20"/>
      <c r="G27" s="20"/>
      <c r="H27" s="20"/>
      <c r="I27" s="20"/>
      <c r="J27" s="20"/>
      <c r="K27" s="142"/>
    </row>
    <row r="28" spans="1:11" ht="15" thickBot="1" x14ac:dyDescent="0.4">
      <c r="A28" s="4"/>
      <c r="B28" s="436" t="s">
        <v>17</v>
      </c>
      <c r="C28" s="436"/>
      <c r="D28" s="436"/>
      <c r="E28" s="436"/>
      <c r="F28" s="436"/>
      <c r="G28" s="436"/>
      <c r="H28" s="436"/>
      <c r="I28" s="436"/>
      <c r="J28" s="436"/>
      <c r="K28" s="437"/>
    </row>
    <row r="29" spans="1:11" ht="15" thickBot="1" x14ac:dyDescent="0.4">
      <c r="A29" s="5"/>
      <c r="B29" s="6">
        <v>1</v>
      </c>
      <c r="C29" s="7">
        <v>2</v>
      </c>
      <c r="D29" s="7">
        <v>3</v>
      </c>
      <c r="E29" s="7">
        <v>4</v>
      </c>
      <c r="F29" s="7">
        <v>5</v>
      </c>
      <c r="G29" s="7">
        <v>6</v>
      </c>
      <c r="H29" s="7">
        <v>7</v>
      </c>
      <c r="I29" s="7">
        <v>8</v>
      </c>
      <c r="J29" s="7">
        <v>9</v>
      </c>
      <c r="K29" s="8">
        <v>10</v>
      </c>
    </row>
    <row r="30" spans="1:11" x14ac:dyDescent="0.35">
      <c r="A30" s="9" t="s">
        <v>18</v>
      </c>
      <c r="B30" s="10"/>
      <c r="C30" s="10"/>
      <c r="D30" s="10"/>
      <c r="E30" s="10"/>
      <c r="F30" s="10"/>
      <c r="G30" s="10"/>
      <c r="H30" s="10"/>
      <c r="I30" s="10"/>
      <c r="J30" s="11"/>
      <c r="K30" s="12"/>
    </row>
    <row r="31" spans="1:11" x14ac:dyDescent="0.35">
      <c r="A31" s="9" t="s">
        <v>19</v>
      </c>
      <c r="B31" s="13"/>
      <c r="C31" s="13"/>
      <c r="D31" s="13"/>
      <c r="E31" s="13"/>
      <c r="F31" s="13"/>
      <c r="G31" s="13"/>
      <c r="H31" s="13"/>
      <c r="I31" s="13"/>
      <c r="J31" s="14"/>
      <c r="K31" s="15"/>
    </row>
    <row r="32" spans="1:11" x14ac:dyDescent="0.35">
      <c r="A32" s="9" t="s">
        <v>20</v>
      </c>
      <c r="B32" s="16"/>
      <c r="C32" s="16"/>
      <c r="D32" s="16"/>
      <c r="E32" s="16"/>
      <c r="F32" s="16"/>
      <c r="G32" s="16"/>
      <c r="H32" s="16"/>
      <c r="I32" s="16"/>
      <c r="J32" s="16"/>
      <c r="K32" s="70"/>
    </row>
    <row r="33" spans="1:11" ht="15" thickBot="1" x14ac:dyDescent="0.4">
      <c r="A33" s="17" t="s">
        <v>21</v>
      </c>
      <c r="B33" s="18"/>
      <c r="C33" s="18"/>
      <c r="D33" s="18"/>
      <c r="E33" s="18"/>
      <c r="F33" s="18"/>
      <c r="G33" s="18"/>
      <c r="H33" s="18"/>
      <c r="I33" s="18"/>
      <c r="J33" s="18"/>
      <c r="K33" s="71"/>
    </row>
    <row r="34" spans="1:11" ht="17" thickBot="1" x14ac:dyDescent="0.4">
      <c r="A34" s="19" t="s">
        <v>22</v>
      </c>
      <c r="B34" s="77" t="str">
        <f>IF(B33&gt;0,B32*B33,"")</f>
        <v/>
      </c>
      <c r="C34" s="78" t="str">
        <f t="shared" ref="C34:K34" si="0">IF(C33&gt;0,C32*C33,"")</f>
        <v/>
      </c>
      <c r="D34" s="78" t="str">
        <f t="shared" si="0"/>
        <v/>
      </c>
      <c r="E34" s="78" t="str">
        <f t="shared" si="0"/>
        <v/>
      </c>
      <c r="F34" s="78" t="str">
        <f t="shared" si="0"/>
        <v/>
      </c>
      <c r="G34" s="78" t="str">
        <f>IF(G33&gt;0,G32*G33,"")</f>
        <v/>
      </c>
      <c r="H34" s="78" t="str">
        <f t="shared" si="0"/>
        <v/>
      </c>
      <c r="I34" s="78" t="str">
        <f t="shared" si="0"/>
        <v/>
      </c>
      <c r="J34" s="78" t="str">
        <f t="shared" si="0"/>
        <v/>
      </c>
      <c r="K34" s="79" t="str">
        <f t="shared" si="0"/>
        <v/>
      </c>
    </row>
  </sheetData>
  <mergeCells count="16">
    <mergeCell ref="B11:K11"/>
    <mergeCell ref="A1:K1"/>
    <mergeCell ref="B3:K3"/>
    <mergeCell ref="B5:K5"/>
    <mergeCell ref="B7:K7"/>
    <mergeCell ref="B9:K9"/>
    <mergeCell ref="B21:C21"/>
    <mergeCell ref="G21:H21"/>
    <mergeCell ref="B23:K26"/>
    <mergeCell ref="B28:K28"/>
    <mergeCell ref="B13:K13"/>
    <mergeCell ref="A15:K15"/>
    <mergeCell ref="B17:C17"/>
    <mergeCell ref="G17:H17"/>
    <mergeCell ref="B19:C19"/>
    <mergeCell ref="G19:H19"/>
  </mergeCells>
  <pageMargins left="0.31496062992125984" right="0.31496062992125984" top="0.23622047244094491" bottom="0.23622047244094491" header="0.11811023622047245" footer="0.11811023622047245"/>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9"/>
  <sheetViews>
    <sheetView zoomScale="80" zoomScaleNormal="80" workbookViewId="0">
      <selection activeCell="B4" sqref="B4"/>
    </sheetView>
  </sheetViews>
  <sheetFormatPr defaultColWidth="9.1796875" defaultRowHeight="14.5" x14ac:dyDescent="0.35"/>
  <cols>
    <col min="1" max="1" width="27" style="115" bestFit="1" customWidth="1"/>
    <col min="2" max="2" width="15.453125" style="115" customWidth="1"/>
    <col min="3" max="10" width="14.26953125" style="88" customWidth="1"/>
    <col min="11" max="11" width="14.7265625" style="88" customWidth="1"/>
    <col min="12" max="16384" width="9.1796875" style="88"/>
  </cols>
  <sheetData>
    <row r="1" spans="1:11" x14ac:dyDescent="0.35">
      <c r="A1" s="450" t="s">
        <v>36</v>
      </c>
      <c r="B1" s="451"/>
      <c r="C1" s="452"/>
      <c r="D1" s="452"/>
      <c r="E1" s="452"/>
      <c r="F1" s="452"/>
      <c r="G1" s="452"/>
      <c r="H1" s="452"/>
      <c r="I1" s="452"/>
      <c r="J1" s="452"/>
      <c r="K1" s="453"/>
    </row>
    <row r="2" spans="1:11" x14ac:dyDescent="0.35">
      <c r="A2" s="89"/>
      <c r="B2" s="90" t="s">
        <v>70</v>
      </c>
      <c r="C2" s="457" t="s">
        <v>23</v>
      </c>
      <c r="D2" s="458"/>
      <c r="E2" s="458"/>
      <c r="F2" s="459"/>
      <c r="G2" s="454" t="s">
        <v>24</v>
      </c>
      <c r="H2" s="455"/>
      <c r="I2" s="455"/>
      <c r="J2" s="455"/>
      <c r="K2" s="456"/>
    </row>
    <row r="3" spans="1:11" x14ac:dyDescent="0.35">
      <c r="A3" s="95" t="s">
        <v>34</v>
      </c>
      <c r="B3" s="165" t="s">
        <v>98</v>
      </c>
      <c r="C3" s="75" t="s">
        <v>99</v>
      </c>
      <c r="D3" s="75" t="s">
        <v>100</v>
      </c>
      <c r="E3" s="75" t="s">
        <v>101</v>
      </c>
      <c r="F3" s="76" t="s">
        <v>102</v>
      </c>
      <c r="G3" s="75" t="s">
        <v>99</v>
      </c>
      <c r="H3" s="75" t="s">
        <v>100</v>
      </c>
      <c r="I3" s="75" t="s">
        <v>101</v>
      </c>
      <c r="J3" s="75" t="s">
        <v>102</v>
      </c>
      <c r="K3" s="166" t="s">
        <v>103</v>
      </c>
    </row>
    <row r="4" spans="1:11" x14ac:dyDescent="0.35">
      <c r="A4" s="102" t="s">
        <v>89</v>
      </c>
      <c r="B4" s="208"/>
      <c r="C4" s="209"/>
      <c r="D4" s="218"/>
      <c r="E4" s="218"/>
      <c r="F4" s="219"/>
      <c r="G4" s="212"/>
      <c r="H4" s="212"/>
      <c r="I4" s="212"/>
      <c r="J4" s="212"/>
      <c r="K4" s="215"/>
    </row>
    <row r="5" spans="1:11" x14ac:dyDescent="0.35">
      <c r="A5" s="102" t="s">
        <v>90</v>
      </c>
      <c r="B5" s="210"/>
      <c r="C5" s="211"/>
      <c r="D5" s="212"/>
      <c r="E5" s="189"/>
      <c r="F5" s="190"/>
      <c r="G5" s="212"/>
      <c r="H5" s="212"/>
      <c r="I5" s="189"/>
      <c r="J5" s="189"/>
      <c r="K5" s="191"/>
    </row>
    <row r="6" spans="1:11" x14ac:dyDescent="0.35">
      <c r="A6" s="102" t="s">
        <v>91</v>
      </c>
      <c r="B6" s="210"/>
      <c r="C6" s="211"/>
      <c r="D6" s="212"/>
      <c r="E6" s="212"/>
      <c r="F6" s="213"/>
      <c r="G6" s="212"/>
      <c r="H6" s="212"/>
      <c r="I6" s="212"/>
      <c r="J6" s="212"/>
      <c r="K6" s="191"/>
    </row>
    <row r="7" spans="1:11" x14ac:dyDescent="0.35">
      <c r="A7" s="107" t="s">
        <v>92</v>
      </c>
      <c r="B7" s="210"/>
      <c r="C7" s="211"/>
      <c r="D7" s="212"/>
      <c r="E7" s="212"/>
      <c r="F7" s="213"/>
      <c r="G7" s="212"/>
      <c r="H7" s="212"/>
      <c r="I7" s="212"/>
      <c r="J7" s="212"/>
      <c r="K7" s="191"/>
    </row>
    <row r="8" spans="1:11" x14ac:dyDescent="0.35">
      <c r="A8" s="108" t="s">
        <v>93</v>
      </c>
      <c r="B8" s="214"/>
      <c r="C8" s="211"/>
      <c r="D8" s="212"/>
      <c r="E8" s="212"/>
      <c r="F8" s="213"/>
      <c r="G8" s="212"/>
      <c r="H8" s="212"/>
      <c r="I8" s="212"/>
      <c r="J8" s="212"/>
      <c r="K8" s="215"/>
    </row>
    <row r="9" spans="1:11" x14ac:dyDescent="0.35">
      <c r="A9" s="108" t="s">
        <v>94</v>
      </c>
      <c r="B9" s="214"/>
      <c r="C9" s="211"/>
      <c r="D9" s="212"/>
      <c r="E9" s="212"/>
      <c r="F9" s="190"/>
      <c r="G9" s="212"/>
      <c r="H9" s="212"/>
      <c r="I9" s="212"/>
      <c r="J9" s="189"/>
      <c r="K9" s="191"/>
    </row>
    <row r="10" spans="1:11" x14ac:dyDescent="0.35">
      <c r="A10" s="80" t="s">
        <v>123</v>
      </c>
      <c r="B10" s="214"/>
      <c r="C10" s="211"/>
      <c r="D10" s="212"/>
      <c r="E10" s="212"/>
      <c r="F10" s="190"/>
      <c r="G10" s="212"/>
      <c r="H10" s="212"/>
      <c r="I10" s="212"/>
      <c r="J10" s="189"/>
      <c r="K10" s="191"/>
    </row>
    <row r="11" spans="1:11" x14ac:dyDescent="0.35">
      <c r="A11" s="80" t="s">
        <v>95</v>
      </c>
      <c r="B11" s="214"/>
      <c r="C11" s="211"/>
      <c r="D11" s="212"/>
      <c r="E11" s="212"/>
      <c r="F11" s="213"/>
      <c r="G11" s="212"/>
      <c r="H11" s="212"/>
      <c r="I11" s="212"/>
      <c r="J11" s="212"/>
      <c r="K11" s="215"/>
    </row>
    <row r="12" spans="1:11" x14ac:dyDescent="0.35">
      <c r="A12" s="80" t="s">
        <v>96</v>
      </c>
      <c r="B12" s="214"/>
      <c r="C12" s="211"/>
      <c r="D12" s="212"/>
      <c r="E12" s="212"/>
      <c r="F12" s="213"/>
      <c r="G12" s="212"/>
      <c r="H12" s="212"/>
      <c r="I12" s="212"/>
      <c r="J12" s="212"/>
      <c r="K12" s="215"/>
    </row>
    <row r="13" spans="1:11" x14ac:dyDescent="0.35">
      <c r="A13" s="80" t="s">
        <v>97</v>
      </c>
      <c r="B13" s="214"/>
      <c r="C13" s="211"/>
      <c r="D13" s="212"/>
      <c r="E13" s="212"/>
      <c r="F13" s="213"/>
      <c r="G13" s="212"/>
      <c r="H13" s="212"/>
      <c r="I13" s="212"/>
      <c r="J13" s="212"/>
      <c r="K13" s="215"/>
    </row>
    <row r="14" spans="1:11" x14ac:dyDescent="0.35">
      <c r="A14" s="80"/>
      <c r="B14" s="214"/>
      <c r="C14" s="216"/>
      <c r="D14" s="216"/>
      <c r="E14" s="216"/>
      <c r="F14" s="217"/>
      <c r="G14" s="212"/>
      <c r="H14" s="212"/>
      <c r="I14" s="212"/>
      <c r="J14" s="212"/>
      <c r="K14" s="215"/>
    </row>
    <row r="15" spans="1:11" ht="15" thickBot="1" x14ac:dyDescent="0.4">
      <c r="A15" s="80"/>
      <c r="B15" s="210"/>
      <c r="C15" s="212"/>
      <c r="D15" s="212"/>
      <c r="E15" s="212"/>
      <c r="F15" s="213"/>
      <c r="G15" s="212"/>
      <c r="H15" s="212"/>
      <c r="I15" s="212"/>
      <c r="J15" s="212"/>
      <c r="K15" s="215"/>
    </row>
    <row r="16" spans="1:11" ht="15" thickBot="1" x14ac:dyDescent="0.4">
      <c r="A16" s="128" t="s">
        <v>25</v>
      </c>
      <c r="B16" s="124">
        <f t="shared" ref="B16:K16" si="0">SUM(B4:B15)</f>
        <v>0</v>
      </c>
      <c r="C16" s="123">
        <f t="shared" si="0"/>
        <v>0</v>
      </c>
      <c r="D16" s="124">
        <f t="shared" si="0"/>
        <v>0</v>
      </c>
      <c r="E16" s="124">
        <f t="shared" si="0"/>
        <v>0</v>
      </c>
      <c r="F16" s="125">
        <f t="shared" si="0"/>
        <v>0</v>
      </c>
      <c r="G16" s="124">
        <f t="shared" si="0"/>
        <v>0</v>
      </c>
      <c r="H16" s="124">
        <f t="shared" si="0"/>
        <v>0</v>
      </c>
      <c r="I16" s="124">
        <f t="shared" si="0"/>
        <v>0</v>
      </c>
      <c r="J16" s="124">
        <f t="shared" si="0"/>
        <v>0</v>
      </c>
      <c r="K16" s="126">
        <f t="shared" si="0"/>
        <v>0</v>
      </c>
    </row>
    <row r="17" spans="1:11" ht="15" thickBot="1" x14ac:dyDescent="0.4"/>
    <row r="18" spans="1:11" x14ac:dyDescent="0.35">
      <c r="A18" s="450" t="s">
        <v>35</v>
      </c>
      <c r="B18" s="451"/>
      <c r="C18" s="452"/>
      <c r="D18" s="452"/>
      <c r="E18" s="452"/>
      <c r="F18" s="452"/>
      <c r="G18" s="452"/>
      <c r="H18" s="452"/>
      <c r="I18" s="452"/>
      <c r="J18" s="452"/>
      <c r="K18" s="453"/>
    </row>
    <row r="19" spans="1:11" x14ac:dyDescent="0.35">
      <c r="A19" s="89"/>
      <c r="B19" s="90" t="s">
        <v>70</v>
      </c>
      <c r="C19" s="457" t="s">
        <v>23</v>
      </c>
      <c r="D19" s="458"/>
      <c r="E19" s="458"/>
      <c r="F19" s="459"/>
      <c r="G19" s="454" t="s">
        <v>24</v>
      </c>
      <c r="H19" s="455"/>
      <c r="I19" s="455"/>
      <c r="J19" s="455"/>
      <c r="K19" s="456"/>
    </row>
    <row r="20" spans="1:11" x14ac:dyDescent="0.35">
      <c r="A20" s="95" t="s">
        <v>34</v>
      </c>
      <c r="B20" s="165" t="s">
        <v>98</v>
      </c>
      <c r="C20" s="75" t="s">
        <v>99</v>
      </c>
      <c r="D20" s="75" t="s">
        <v>100</v>
      </c>
      <c r="E20" s="75" t="s">
        <v>101</v>
      </c>
      <c r="F20" s="76" t="s">
        <v>102</v>
      </c>
      <c r="G20" s="75" t="s">
        <v>99</v>
      </c>
      <c r="H20" s="75" t="s">
        <v>100</v>
      </c>
      <c r="I20" s="75" t="s">
        <v>101</v>
      </c>
      <c r="J20" s="75" t="s">
        <v>102</v>
      </c>
      <c r="K20" s="166" t="s">
        <v>103</v>
      </c>
    </row>
    <row r="21" spans="1:11" x14ac:dyDescent="0.35">
      <c r="A21" s="102" t="s">
        <v>89</v>
      </c>
      <c r="B21" s="208"/>
      <c r="C21" s="209"/>
      <c r="D21" s="218"/>
      <c r="E21" s="218"/>
      <c r="F21" s="219"/>
      <c r="G21" s="212"/>
      <c r="H21" s="212"/>
      <c r="I21" s="212"/>
      <c r="J21" s="212"/>
      <c r="K21" s="215"/>
    </row>
    <row r="22" spans="1:11" x14ac:dyDescent="0.35">
      <c r="A22" s="102" t="s">
        <v>90</v>
      </c>
      <c r="B22" s="210"/>
      <c r="C22" s="211"/>
      <c r="D22" s="212"/>
      <c r="E22" s="189"/>
      <c r="F22" s="190"/>
      <c r="G22" s="212"/>
      <c r="H22" s="212"/>
      <c r="I22" s="189"/>
      <c r="J22" s="189"/>
      <c r="K22" s="191"/>
    </row>
    <row r="23" spans="1:11" x14ac:dyDescent="0.35">
      <c r="A23" s="102" t="s">
        <v>91</v>
      </c>
      <c r="B23" s="210"/>
      <c r="C23" s="211"/>
      <c r="D23" s="212"/>
      <c r="E23" s="212"/>
      <c r="F23" s="213"/>
      <c r="G23" s="212"/>
      <c r="H23" s="212"/>
      <c r="I23" s="212"/>
      <c r="J23" s="212"/>
      <c r="K23" s="191"/>
    </row>
    <row r="24" spans="1:11" x14ac:dyDescent="0.35">
      <c r="A24" s="107" t="s">
        <v>92</v>
      </c>
      <c r="B24" s="210"/>
      <c r="C24" s="211"/>
      <c r="D24" s="212"/>
      <c r="E24" s="212"/>
      <c r="F24" s="213"/>
      <c r="G24" s="212"/>
      <c r="H24" s="212"/>
      <c r="I24" s="212"/>
      <c r="J24" s="212"/>
      <c r="K24" s="191"/>
    </row>
    <row r="25" spans="1:11" x14ac:dyDescent="0.35">
      <c r="A25" s="108" t="s">
        <v>93</v>
      </c>
      <c r="B25" s="214"/>
      <c r="C25" s="211"/>
      <c r="D25" s="212"/>
      <c r="E25" s="212"/>
      <c r="F25" s="213"/>
      <c r="G25" s="212"/>
      <c r="H25" s="212"/>
      <c r="I25" s="212"/>
      <c r="J25" s="212"/>
      <c r="K25" s="215"/>
    </row>
    <row r="26" spans="1:11" x14ac:dyDescent="0.35">
      <c r="A26" s="108" t="s">
        <v>94</v>
      </c>
      <c r="B26" s="214"/>
      <c r="C26" s="211"/>
      <c r="D26" s="212"/>
      <c r="E26" s="212"/>
      <c r="F26" s="190"/>
      <c r="G26" s="212"/>
      <c r="H26" s="212"/>
      <c r="I26" s="212"/>
      <c r="J26" s="189"/>
      <c r="K26" s="191"/>
    </row>
    <row r="27" spans="1:11" x14ac:dyDescent="0.35">
      <c r="A27" s="80" t="s">
        <v>123</v>
      </c>
      <c r="B27" s="214"/>
      <c r="C27" s="211"/>
      <c r="D27" s="212"/>
      <c r="E27" s="212"/>
      <c r="F27" s="190"/>
      <c r="G27" s="212"/>
      <c r="H27" s="212"/>
      <c r="I27" s="212"/>
      <c r="J27" s="189"/>
      <c r="K27" s="191"/>
    </row>
    <row r="28" spans="1:11" x14ac:dyDescent="0.35">
      <c r="A28" s="80" t="s">
        <v>95</v>
      </c>
      <c r="B28" s="214"/>
      <c r="C28" s="211"/>
      <c r="D28" s="212"/>
      <c r="E28" s="212"/>
      <c r="F28" s="213"/>
      <c r="G28" s="212"/>
      <c r="H28" s="212"/>
      <c r="I28" s="212"/>
      <c r="J28" s="212"/>
      <c r="K28" s="215"/>
    </row>
    <row r="29" spans="1:11" x14ac:dyDescent="0.35">
      <c r="A29" s="80" t="s">
        <v>96</v>
      </c>
      <c r="B29" s="214"/>
      <c r="C29" s="211"/>
      <c r="D29" s="212"/>
      <c r="E29" s="212"/>
      <c r="F29" s="213"/>
      <c r="G29" s="212"/>
      <c r="H29" s="212"/>
      <c r="I29" s="212"/>
      <c r="J29" s="212"/>
      <c r="K29" s="215"/>
    </row>
    <row r="30" spans="1:11" x14ac:dyDescent="0.35">
      <c r="A30" s="80" t="s">
        <v>97</v>
      </c>
      <c r="B30" s="214"/>
      <c r="C30" s="211"/>
      <c r="D30" s="212"/>
      <c r="E30" s="212"/>
      <c r="F30" s="213"/>
      <c r="G30" s="212"/>
      <c r="H30" s="212"/>
      <c r="I30" s="212"/>
      <c r="J30" s="212"/>
      <c r="K30" s="215"/>
    </row>
    <row r="31" spans="1:11" x14ac:dyDescent="0.35">
      <c r="A31" s="80"/>
      <c r="B31" s="214"/>
      <c r="C31" s="216"/>
      <c r="D31" s="216"/>
      <c r="E31" s="216"/>
      <c r="F31" s="217"/>
      <c r="G31" s="212"/>
      <c r="H31" s="212"/>
      <c r="I31" s="212"/>
      <c r="J31" s="212"/>
      <c r="K31" s="215"/>
    </row>
    <row r="32" spans="1:11" ht="15" thickBot="1" x14ac:dyDescent="0.4">
      <c r="A32" s="80"/>
      <c r="B32" s="210"/>
      <c r="C32" s="212"/>
      <c r="D32" s="212"/>
      <c r="E32" s="212"/>
      <c r="F32" s="213"/>
      <c r="G32" s="212"/>
      <c r="H32" s="212"/>
      <c r="I32" s="212"/>
      <c r="J32" s="212"/>
      <c r="K32" s="215"/>
    </row>
    <row r="33" spans="1:11" ht="15" thickBot="1" x14ac:dyDescent="0.4">
      <c r="A33" s="128" t="s">
        <v>25</v>
      </c>
      <c r="B33" s="124">
        <f t="shared" ref="B33:K33" si="1">SUM(B21:B32)</f>
        <v>0</v>
      </c>
      <c r="C33" s="123">
        <f t="shared" si="1"/>
        <v>0</v>
      </c>
      <c r="D33" s="124">
        <f t="shared" si="1"/>
        <v>0</v>
      </c>
      <c r="E33" s="124">
        <f t="shared" si="1"/>
        <v>0</v>
      </c>
      <c r="F33" s="125">
        <f t="shared" si="1"/>
        <v>0</v>
      </c>
      <c r="G33" s="124">
        <f t="shared" si="1"/>
        <v>0</v>
      </c>
      <c r="H33" s="124">
        <f t="shared" si="1"/>
        <v>0</v>
      </c>
      <c r="I33" s="124">
        <f t="shared" si="1"/>
        <v>0</v>
      </c>
      <c r="J33" s="124">
        <f t="shared" si="1"/>
        <v>0</v>
      </c>
      <c r="K33" s="126">
        <f t="shared" si="1"/>
        <v>0</v>
      </c>
    </row>
    <row r="34" spans="1:11" ht="15" thickBot="1" x14ac:dyDescent="0.4"/>
    <row r="35" spans="1:11" x14ac:dyDescent="0.35">
      <c r="A35" s="450" t="s">
        <v>37</v>
      </c>
      <c r="B35" s="451"/>
      <c r="C35" s="452"/>
      <c r="D35" s="452"/>
      <c r="E35" s="452"/>
      <c r="F35" s="452"/>
      <c r="G35" s="452"/>
      <c r="H35" s="452"/>
      <c r="I35" s="452"/>
      <c r="J35" s="452"/>
      <c r="K35" s="453"/>
    </row>
    <row r="36" spans="1:11" x14ac:dyDescent="0.35">
      <c r="A36" s="89"/>
      <c r="B36" s="90" t="s">
        <v>70</v>
      </c>
      <c r="C36" s="457" t="s">
        <v>23</v>
      </c>
      <c r="D36" s="458"/>
      <c r="E36" s="458"/>
      <c r="F36" s="459"/>
      <c r="G36" s="454" t="s">
        <v>24</v>
      </c>
      <c r="H36" s="455"/>
      <c r="I36" s="455"/>
      <c r="J36" s="455"/>
      <c r="K36" s="456"/>
    </row>
    <row r="37" spans="1:11" x14ac:dyDescent="0.35">
      <c r="A37" s="95" t="s">
        <v>34</v>
      </c>
      <c r="B37" s="165" t="s">
        <v>98</v>
      </c>
      <c r="C37" s="75" t="s">
        <v>99</v>
      </c>
      <c r="D37" s="75" t="s">
        <v>100</v>
      </c>
      <c r="E37" s="75" t="s">
        <v>101</v>
      </c>
      <c r="F37" s="76" t="s">
        <v>102</v>
      </c>
      <c r="G37" s="75" t="s">
        <v>99</v>
      </c>
      <c r="H37" s="75" t="s">
        <v>100</v>
      </c>
      <c r="I37" s="75" t="s">
        <v>101</v>
      </c>
      <c r="J37" s="75" t="s">
        <v>102</v>
      </c>
      <c r="K37" s="166" t="s">
        <v>103</v>
      </c>
    </row>
    <row r="38" spans="1:11" x14ac:dyDescent="0.35">
      <c r="A38" s="102" t="s">
        <v>89</v>
      </c>
      <c r="B38" s="208"/>
      <c r="C38" s="209"/>
      <c r="D38" s="218"/>
      <c r="E38" s="218"/>
      <c r="F38" s="219"/>
      <c r="G38" s="212"/>
      <c r="H38" s="212"/>
      <c r="I38" s="212"/>
      <c r="J38" s="212"/>
      <c r="K38" s="215"/>
    </row>
    <row r="39" spans="1:11" x14ac:dyDescent="0.35">
      <c r="A39" s="102" t="s">
        <v>90</v>
      </c>
      <c r="B39" s="210"/>
      <c r="C39" s="211"/>
      <c r="D39" s="212"/>
      <c r="E39" s="189"/>
      <c r="F39" s="190"/>
      <c r="G39" s="212"/>
      <c r="H39" s="212"/>
      <c r="I39" s="189"/>
      <c r="J39" s="189"/>
      <c r="K39" s="191"/>
    </row>
    <row r="40" spans="1:11" x14ac:dyDescent="0.35">
      <c r="A40" s="102" t="s">
        <v>91</v>
      </c>
      <c r="B40" s="210"/>
      <c r="C40" s="211"/>
      <c r="D40" s="212"/>
      <c r="E40" s="212"/>
      <c r="F40" s="213"/>
      <c r="G40" s="212"/>
      <c r="H40" s="212"/>
      <c r="I40" s="212"/>
      <c r="J40" s="212"/>
      <c r="K40" s="191"/>
    </row>
    <row r="41" spans="1:11" x14ac:dyDescent="0.35">
      <c r="A41" s="107" t="s">
        <v>92</v>
      </c>
      <c r="B41" s="210"/>
      <c r="C41" s="211"/>
      <c r="D41" s="212"/>
      <c r="E41" s="212"/>
      <c r="F41" s="213"/>
      <c r="G41" s="212"/>
      <c r="H41" s="212"/>
      <c r="I41" s="212"/>
      <c r="J41" s="212"/>
      <c r="K41" s="191"/>
    </row>
    <row r="42" spans="1:11" x14ac:dyDescent="0.35">
      <c r="A42" s="108" t="s">
        <v>93</v>
      </c>
      <c r="B42" s="214"/>
      <c r="C42" s="211"/>
      <c r="D42" s="212"/>
      <c r="E42" s="212"/>
      <c r="F42" s="213"/>
      <c r="G42" s="212"/>
      <c r="H42" s="212"/>
      <c r="I42" s="212"/>
      <c r="J42" s="212"/>
      <c r="K42" s="215"/>
    </row>
    <row r="43" spans="1:11" x14ac:dyDescent="0.35">
      <c r="A43" s="108" t="s">
        <v>94</v>
      </c>
      <c r="B43" s="214"/>
      <c r="C43" s="211"/>
      <c r="D43" s="212"/>
      <c r="E43" s="212"/>
      <c r="F43" s="190"/>
      <c r="G43" s="212"/>
      <c r="H43" s="212"/>
      <c r="I43" s="212"/>
      <c r="J43" s="189"/>
      <c r="K43" s="191"/>
    </row>
    <row r="44" spans="1:11" x14ac:dyDescent="0.35">
      <c r="A44" s="80" t="s">
        <v>123</v>
      </c>
      <c r="B44" s="214"/>
      <c r="C44" s="211"/>
      <c r="D44" s="212"/>
      <c r="E44" s="212"/>
      <c r="F44" s="190"/>
      <c r="G44" s="212"/>
      <c r="H44" s="212"/>
      <c r="I44" s="212"/>
      <c r="J44" s="189"/>
      <c r="K44" s="191"/>
    </row>
    <row r="45" spans="1:11" x14ac:dyDescent="0.35">
      <c r="A45" s="80" t="s">
        <v>95</v>
      </c>
      <c r="B45" s="214"/>
      <c r="C45" s="211"/>
      <c r="D45" s="212"/>
      <c r="E45" s="212"/>
      <c r="F45" s="213"/>
      <c r="G45" s="212"/>
      <c r="H45" s="212"/>
      <c r="I45" s="212"/>
      <c r="J45" s="212"/>
      <c r="K45" s="215"/>
    </row>
    <row r="46" spans="1:11" x14ac:dyDescent="0.35">
      <c r="A46" s="80" t="s">
        <v>96</v>
      </c>
      <c r="B46" s="214"/>
      <c r="C46" s="211"/>
      <c r="D46" s="212"/>
      <c r="E46" s="212"/>
      <c r="F46" s="213"/>
      <c r="G46" s="212"/>
      <c r="H46" s="212"/>
      <c r="I46" s="212"/>
      <c r="J46" s="212"/>
      <c r="K46" s="215"/>
    </row>
    <row r="47" spans="1:11" x14ac:dyDescent="0.35">
      <c r="A47" s="80" t="s">
        <v>97</v>
      </c>
      <c r="B47" s="214"/>
      <c r="C47" s="211"/>
      <c r="D47" s="212"/>
      <c r="E47" s="212"/>
      <c r="F47" s="213"/>
      <c r="G47" s="212"/>
      <c r="H47" s="212"/>
      <c r="I47" s="212"/>
      <c r="J47" s="212"/>
      <c r="K47" s="215"/>
    </row>
    <row r="48" spans="1:11" x14ac:dyDescent="0.35">
      <c r="A48" s="80"/>
      <c r="B48" s="214"/>
      <c r="C48" s="216"/>
      <c r="D48" s="216"/>
      <c r="E48" s="216"/>
      <c r="F48" s="217"/>
      <c r="G48" s="212"/>
      <c r="H48" s="212"/>
      <c r="I48" s="212"/>
      <c r="J48" s="212"/>
      <c r="K48" s="215"/>
    </row>
    <row r="49" spans="1:11" ht="15" thickBot="1" x14ac:dyDescent="0.4">
      <c r="A49" s="80"/>
      <c r="B49" s="210"/>
      <c r="C49" s="212"/>
      <c r="D49" s="212"/>
      <c r="E49" s="212"/>
      <c r="F49" s="213"/>
      <c r="G49" s="212"/>
      <c r="H49" s="212"/>
      <c r="I49" s="212"/>
      <c r="J49" s="212"/>
      <c r="K49" s="215"/>
    </row>
    <row r="50" spans="1:11" ht="15" thickBot="1" x14ac:dyDescent="0.4">
      <c r="A50" s="128" t="s">
        <v>25</v>
      </c>
      <c r="B50" s="124">
        <f t="shared" ref="B50:K50" si="2">SUM(B38:B49)</f>
        <v>0</v>
      </c>
      <c r="C50" s="123">
        <f t="shared" si="2"/>
        <v>0</v>
      </c>
      <c r="D50" s="124">
        <f t="shared" si="2"/>
        <v>0</v>
      </c>
      <c r="E50" s="124">
        <f t="shared" si="2"/>
        <v>0</v>
      </c>
      <c r="F50" s="125">
        <f t="shared" si="2"/>
        <v>0</v>
      </c>
      <c r="G50" s="124">
        <f t="shared" si="2"/>
        <v>0</v>
      </c>
      <c r="H50" s="124">
        <f t="shared" si="2"/>
        <v>0</v>
      </c>
      <c r="I50" s="124">
        <f t="shared" si="2"/>
        <v>0</v>
      </c>
      <c r="J50" s="124">
        <f t="shared" si="2"/>
        <v>0</v>
      </c>
      <c r="K50" s="126">
        <f t="shared" si="2"/>
        <v>0</v>
      </c>
    </row>
    <row r="51" spans="1:11" ht="15" thickBot="1" x14ac:dyDescent="0.4"/>
    <row r="52" spans="1:11" x14ac:dyDescent="0.35">
      <c r="A52" s="450" t="s">
        <v>38</v>
      </c>
      <c r="B52" s="451"/>
      <c r="C52" s="452"/>
      <c r="D52" s="452"/>
      <c r="E52" s="452"/>
      <c r="F52" s="452"/>
      <c r="G52" s="452"/>
      <c r="H52" s="452"/>
      <c r="I52" s="452"/>
      <c r="J52" s="452"/>
      <c r="K52" s="453"/>
    </row>
    <row r="53" spans="1:11" x14ac:dyDescent="0.35">
      <c r="A53" s="89"/>
      <c r="B53" s="90" t="s">
        <v>70</v>
      </c>
      <c r="C53" s="457" t="s">
        <v>23</v>
      </c>
      <c r="D53" s="458"/>
      <c r="E53" s="458"/>
      <c r="F53" s="459"/>
      <c r="G53" s="454" t="s">
        <v>24</v>
      </c>
      <c r="H53" s="455"/>
      <c r="I53" s="455"/>
      <c r="J53" s="455"/>
      <c r="K53" s="456"/>
    </row>
    <row r="54" spans="1:11" x14ac:dyDescent="0.35">
      <c r="A54" s="95" t="s">
        <v>34</v>
      </c>
      <c r="B54" s="165" t="s">
        <v>98</v>
      </c>
      <c r="C54" s="75" t="s">
        <v>99</v>
      </c>
      <c r="D54" s="75" t="s">
        <v>100</v>
      </c>
      <c r="E54" s="75" t="s">
        <v>101</v>
      </c>
      <c r="F54" s="76" t="s">
        <v>102</v>
      </c>
      <c r="G54" s="75" t="s">
        <v>99</v>
      </c>
      <c r="H54" s="75" t="s">
        <v>100</v>
      </c>
      <c r="I54" s="75" t="s">
        <v>101</v>
      </c>
      <c r="J54" s="75" t="s">
        <v>102</v>
      </c>
      <c r="K54" s="166" t="s">
        <v>103</v>
      </c>
    </row>
    <row r="55" spans="1:11" x14ac:dyDescent="0.35">
      <c r="A55" s="102" t="s">
        <v>89</v>
      </c>
      <c r="B55" s="208"/>
      <c r="C55" s="209"/>
      <c r="D55" s="218"/>
      <c r="E55" s="218"/>
      <c r="F55" s="219"/>
      <c r="G55" s="212"/>
      <c r="H55" s="212"/>
      <c r="I55" s="212"/>
      <c r="J55" s="212"/>
      <c r="K55" s="215"/>
    </row>
    <row r="56" spans="1:11" x14ac:dyDescent="0.35">
      <c r="A56" s="102" t="s">
        <v>90</v>
      </c>
      <c r="B56" s="210"/>
      <c r="C56" s="211"/>
      <c r="D56" s="212"/>
      <c r="E56" s="189"/>
      <c r="F56" s="190"/>
      <c r="G56" s="212"/>
      <c r="H56" s="212"/>
      <c r="I56" s="189"/>
      <c r="J56" s="189"/>
      <c r="K56" s="191"/>
    </row>
    <row r="57" spans="1:11" x14ac:dyDescent="0.35">
      <c r="A57" s="102" t="s">
        <v>91</v>
      </c>
      <c r="B57" s="210"/>
      <c r="C57" s="211"/>
      <c r="D57" s="212"/>
      <c r="E57" s="212"/>
      <c r="F57" s="213"/>
      <c r="G57" s="212"/>
      <c r="H57" s="212"/>
      <c r="I57" s="212"/>
      <c r="J57" s="212"/>
      <c r="K57" s="191"/>
    </row>
    <row r="58" spans="1:11" x14ac:dyDescent="0.35">
      <c r="A58" s="107" t="s">
        <v>92</v>
      </c>
      <c r="B58" s="210"/>
      <c r="C58" s="211"/>
      <c r="D58" s="212"/>
      <c r="E58" s="212"/>
      <c r="F58" s="213"/>
      <c r="G58" s="212"/>
      <c r="H58" s="212"/>
      <c r="I58" s="212"/>
      <c r="J58" s="212"/>
      <c r="K58" s="191"/>
    </row>
    <row r="59" spans="1:11" x14ac:dyDescent="0.35">
      <c r="A59" s="108" t="s">
        <v>93</v>
      </c>
      <c r="B59" s="214"/>
      <c r="C59" s="211"/>
      <c r="D59" s="212"/>
      <c r="E59" s="212"/>
      <c r="F59" s="213"/>
      <c r="G59" s="212"/>
      <c r="H59" s="212"/>
      <c r="I59" s="212"/>
      <c r="J59" s="212"/>
      <c r="K59" s="215"/>
    </row>
    <row r="60" spans="1:11" x14ac:dyDescent="0.35">
      <c r="A60" s="108" t="s">
        <v>94</v>
      </c>
      <c r="B60" s="214"/>
      <c r="C60" s="211"/>
      <c r="D60" s="212"/>
      <c r="E60" s="212"/>
      <c r="F60" s="190"/>
      <c r="G60" s="212"/>
      <c r="H60" s="212"/>
      <c r="I60" s="212"/>
      <c r="J60" s="189"/>
      <c r="K60" s="191"/>
    </row>
    <row r="61" spans="1:11" x14ac:dyDescent="0.35">
      <c r="A61" s="80" t="s">
        <v>123</v>
      </c>
      <c r="B61" s="214"/>
      <c r="C61" s="211"/>
      <c r="D61" s="212"/>
      <c r="E61" s="212"/>
      <c r="F61" s="190"/>
      <c r="G61" s="212"/>
      <c r="H61" s="212"/>
      <c r="I61" s="212"/>
      <c r="J61" s="189"/>
      <c r="K61" s="191"/>
    </row>
    <row r="62" spans="1:11" x14ac:dyDescent="0.35">
      <c r="A62" s="80" t="s">
        <v>95</v>
      </c>
      <c r="B62" s="214"/>
      <c r="C62" s="211"/>
      <c r="D62" s="212"/>
      <c r="E62" s="212"/>
      <c r="F62" s="213"/>
      <c r="G62" s="212"/>
      <c r="H62" s="212"/>
      <c r="I62" s="212"/>
      <c r="J62" s="212"/>
      <c r="K62" s="215"/>
    </row>
    <row r="63" spans="1:11" x14ac:dyDescent="0.35">
      <c r="A63" s="80" t="s">
        <v>96</v>
      </c>
      <c r="B63" s="214"/>
      <c r="C63" s="211"/>
      <c r="D63" s="212"/>
      <c r="E63" s="212"/>
      <c r="F63" s="213"/>
      <c r="G63" s="212"/>
      <c r="H63" s="212"/>
      <c r="I63" s="212"/>
      <c r="J63" s="212"/>
      <c r="K63" s="215"/>
    </row>
    <row r="64" spans="1:11" x14ac:dyDescent="0.35">
      <c r="A64" s="80" t="s">
        <v>97</v>
      </c>
      <c r="B64" s="214"/>
      <c r="C64" s="211"/>
      <c r="D64" s="212"/>
      <c r="E64" s="212"/>
      <c r="F64" s="213"/>
      <c r="G64" s="212"/>
      <c r="H64" s="212"/>
      <c r="I64" s="212"/>
      <c r="J64" s="212"/>
      <c r="K64" s="215"/>
    </row>
    <row r="65" spans="1:11" x14ac:dyDescent="0.35">
      <c r="A65" s="80"/>
      <c r="B65" s="214"/>
      <c r="C65" s="216"/>
      <c r="D65" s="216"/>
      <c r="E65" s="216"/>
      <c r="F65" s="217"/>
      <c r="G65" s="212"/>
      <c r="H65" s="212"/>
      <c r="I65" s="212"/>
      <c r="J65" s="212"/>
      <c r="K65" s="215"/>
    </row>
    <row r="66" spans="1:11" ht="15" thickBot="1" x14ac:dyDescent="0.4">
      <c r="A66" s="80"/>
      <c r="B66" s="210"/>
      <c r="C66" s="212"/>
      <c r="D66" s="212"/>
      <c r="E66" s="212"/>
      <c r="F66" s="213"/>
      <c r="G66" s="212"/>
      <c r="H66" s="212"/>
      <c r="I66" s="212"/>
      <c r="J66" s="212"/>
      <c r="K66" s="215"/>
    </row>
    <row r="67" spans="1:11" ht="15" thickBot="1" x14ac:dyDescent="0.4">
      <c r="A67" s="128" t="s">
        <v>25</v>
      </c>
      <c r="B67" s="124">
        <f t="shared" ref="B67:K67" si="3">SUM(B55:B66)</f>
        <v>0</v>
      </c>
      <c r="C67" s="123">
        <f t="shared" si="3"/>
        <v>0</v>
      </c>
      <c r="D67" s="124">
        <f t="shared" si="3"/>
        <v>0</v>
      </c>
      <c r="E67" s="124">
        <f t="shared" si="3"/>
        <v>0</v>
      </c>
      <c r="F67" s="125">
        <f t="shared" si="3"/>
        <v>0</v>
      </c>
      <c r="G67" s="124">
        <f t="shared" si="3"/>
        <v>0</v>
      </c>
      <c r="H67" s="124">
        <f t="shared" si="3"/>
        <v>0</v>
      </c>
      <c r="I67" s="124">
        <f t="shared" si="3"/>
        <v>0</v>
      </c>
      <c r="J67" s="124">
        <f t="shared" si="3"/>
        <v>0</v>
      </c>
      <c r="K67" s="126">
        <f t="shared" si="3"/>
        <v>0</v>
      </c>
    </row>
    <row r="68" spans="1:11" ht="15" thickBot="1" x14ac:dyDescent="0.4"/>
    <row r="69" spans="1:11" x14ac:dyDescent="0.35">
      <c r="A69" s="450" t="s">
        <v>39</v>
      </c>
      <c r="B69" s="451"/>
      <c r="C69" s="452"/>
      <c r="D69" s="452"/>
      <c r="E69" s="452"/>
      <c r="F69" s="452"/>
      <c r="G69" s="452"/>
      <c r="H69" s="452"/>
      <c r="I69" s="452"/>
      <c r="J69" s="452"/>
      <c r="K69" s="453"/>
    </row>
    <row r="70" spans="1:11" x14ac:dyDescent="0.35">
      <c r="A70" s="89"/>
      <c r="B70" s="90" t="s">
        <v>70</v>
      </c>
      <c r="C70" s="457" t="s">
        <v>23</v>
      </c>
      <c r="D70" s="458"/>
      <c r="E70" s="458"/>
      <c r="F70" s="459"/>
      <c r="G70" s="454" t="s">
        <v>24</v>
      </c>
      <c r="H70" s="455"/>
      <c r="I70" s="455"/>
      <c r="J70" s="455"/>
      <c r="K70" s="456"/>
    </row>
    <row r="71" spans="1:11" x14ac:dyDescent="0.35">
      <c r="A71" s="95" t="s">
        <v>34</v>
      </c>
      <c r="B71" s="165" t="s">
        <v>98</v>
      </c>
      <c r="C71" s="75" t="s">
        <v>99</v>
      </c>
      <c r="D71" s="75" t="s">
        <v>100</v>
      </c>
      <c r="E71" s="75" t="s">
        <v>101</v>
      </c>
      <c r="F71" s="76" t="s">
        <v>102</v>
      </c>
      <c r="G71" s="75" t="s">
        <v>99</v>
      </c>
      <c r="H71" s="75" t="s">
        <v>100</v>
      </c>
      <c r="I71" s="75" t="s">
        <v>101</v>
      </c>
      <c r="J71" s="75" t="s">
        <v>102</v>
      </c>
      <c r="K71" s="166" t="s">
        <v>103</v>
      </c>
    </row>
    <row r="72" spans="1:11" x14ac:dyDescent="0.35">
      <c r="A72" s="102" t="s">
        <v>89</v>
      </c>
      <c r="B72" s="208"/>
      <c r="C72" s="209"/>
      <c r="D72" s="218"/>
      <c r="E72" s="218"/>
      <c r="F72" s="219"/>
      <c r="G72" s="212"/>
      <c r="H72" s="212"/>
      <c r="I72" s="212"/>
      <c r="J72" s="212"/>
      <c r="K72" s="215"/>
    </row>
    <row r="73" spans="1:11" x14ac:dyDescent="0.35">
      <c r="A73" s="102" t="s">
        <v>90</v>
      </c>
      <c r="B73" s="210"/>
      <c r="C73" s="211"/>
      <c r="D73" s="212"/>
      <c r="E73" s="189"/>
      <c r="F73" s="190"/>
      <c r="G73" s="212"/>
      <c r="H73" s="212"/>
      <c r="I73" s="189"/>
      <c r="J73" s="189"/>
      <c r="K73" s="191"/>
    </row>
    <row r="74" spans="1:11" x14ac:dyDescent="0.35">
      <c r="A74" s="102" t="s">
        <v>91</v>
      </c>
      <c r="B74" s="210"/>
      <c r="C74" s="211"/>
      <c r="D74" s="212"/>
      <c r="E74" s="212"/>
      <c r="F74" s="213"/>
      <c r="G74" s="212"/>
      <c r="H74" s="212"/>
      <c r="I74" s="212"/>
      <c r="J74" s="212"/>
      <c r="K74" s="191"/>
    </row>
    <row r="75" spans="1:11" x14ac:dyDescent="0.35">
      <c r="A75" s="107" t="s">
        <v>92</v>
      </c>
      <c r="B75" s="210"/>
      <c r="C75" s="211"/>
      <c r="D75" s="212"/>
      <c r="E75" s="212"/>
      <c r="F75" s="213"/>
      <c r="G75" s="212"/>
      <c r="H75" s="212"/>
      <c r="I75" s="212"/>
      <c r="J75" s="212"/>
      <c r="K75" s="191"/>
    </row>
    <row r="76" spans="1:11" x14ac:dyDescent="0.35">
      <c r="A76" s="108" t="s">
        <v>93</v>
      </c>
      <c r="B76" s="214"/>
      <c r="C76" s="211"/>
      <c r="D76" s="212"/>
      <c r="E76" s="212"/>
      <c r="F76" s="213"/>
      <c r="G76" s="212"/>
      <c r="H76" s="212"/>
      <c r="I76" s="212"/>
      <c r="J76" s="212"/>
      <c r="K76" s="215"/>
    </row>
    <row r="77" spans="1:11" x14ac:dyDescent="0.35">
      <c r="A77" s="108" t="s">
        <v>94</v>
      </c>
      <c r="B77" s="214"/>
      <c r="C77" s="211"/>
      <c r="D77" s="212"/>
      <c r="E77" s="212"/>
      <c r="F77" s="190"/>
      <c r="G77" s="212"/>
      <c r="H77" s="212"/>
      <c r="I77" s="212"/>
      <c r="J77" s="189"/>
      <c r="K77" s="191"/>
    </row>
    <row r="78" spans="1:11" x14ac:dyDescent="0.35">
      <c r="A78" s="80" t="s">
        <v>123</v>
      </c>
      <c r="B78" s="214"/>
      <c r="C78" s="211"/>
      <c r="D78" s="212"/>
      <c r="E78" s="212"/>
      <c r="F78" s="190"/>
      <c r="G78" s="212"/>
      <c r="H78" s="212"/>
      <c r="I78" s="212"/>
      <c r="J78" s="189"/>
      <c r="K78" s="191"/>
    </row>
    <row r="79" spans="1:11" x14ac:dyDescent="0.35">
      <c r="A79" s="80" t="s">
        <v>95</v>
      </c>
      <c r="B79" s="214"/>
      <c r="C79" s="211"/>
      <c r="D79" s="212"/>
      <c r="E79" s="212"/>
      <c r="F79" s="213"/>
      <c r="G79" s="212"/>
      <c r="H79" s="212"/>
      <c r="I79" s="212"/>
      <c r="J79" s="212"/>
      <c r="K79" s="215"/>
    </row>
    <row r="80" spans="1:11" x14ac:dyDescent="0.35">
      <c r="A80" s="80" t="s">
        <v>96</v>
      </c>
      <c r="B80" s="214"/>
      <c r="C80" s="211"/>
      <c r="D80" s="212"/>
      <c r="E80" s="212"/>
      <c r="F80" s="213"/>
      <c r="G80" s="212"/>
      <c r="H80" s="212"/>
      <c r="I80" s="212"/>
      <c r="J80" s="212"/>
      <c r="K80" s="215"/>
    </row>
    <row r="81" spans="1:11" x14ac:dyDescent="0.35">
      <c r="A81" s="80" t="s">
        <v>97</v>
      </c>
      <c r="B81" s="214"/>
      <c r="C81" s="211"/>
      <c r="D81" s="212"/>
      <c r="E81" s="212"/>
      <c r="F81" s="213"/>
      <c r="G81" s="212"/>
      <c r="H81" s="212"/>
      <c r="I81" s="212"/>
      <c r="J81" s="212"/>
      <c r="K81" s="215"/>
    </row>
    <row r="82" spans="1:11" x14ac:dyDescent="0.35">
      <c r="A82" s="80"/>
      <c r="B82" s="214"/>
      <c r="C82" s="216"/>
      <c r="D82" s="216"/>
      <c r="E82" s="216"/>
      <c r="F82" s="217"/>
      <c r="G82" s="212"/>
      <c r="H82" s="212"/>
      <c r="I82" s="212"/>
      <c r="J82" s="212"/>
      <c r="K82" s="215"/>
    </row>
    <row r="83" spans="1:11" ht="15" thickBot="1" x14ac:dyDescent="0.4">
      <c r="A83" s="80"/>
      <c r="B83" s="210"/>
      <c r="C83" s="212"/>
      <c r="D83" s="212"/>
      <c r="E83" s="212"/>
      <c r="F83" s="213"/>
      <c r="G83" s="212"/>
      <c r="H83" s="212"/>
      <c r="I83" s="212"/>
      <c r="J83" s="212"/>
      <c r="K83" s="215"/>
    </row>
    <row r="84" spans="1:11" ht="15" thickBot="1" x14ac:dyDescent="0.4">
      <c r="A84" s="128" t="s">
        <v>25</v>
      </c>
      <c r="B84" s="124">
        <f t="shared" ref="B84:K84" si="4">SUM(B72:B83)</f>
        <v>0</v>
      </c>
      <c r="C84" s="123">
        <f t="shared" si="4"/>
        <v>0</v>
      </c>
      <c r="D84" s="124">
        <f t="shared" si="4"/>
        <v>0</v>
      </c>
      <c r="E84" s="124">
        <f t="shared" si="4"/>
        <v>0</v>
      </c>
      <c r="F84" s="125">
        <f t="shared" si="4"/>
        <v>0</v>
      </c>
      <c r="G84" s="124">
        <f t="shared" si="4"/>
        <v>0</v>
      </c>
      <c r="H84" s="124">
        <f t="shared" si="4"/>
        <v>0</v>
      </c>
      <c r="I84" s="124">
        <f t="shared" si="4"/>
        <v>0</v>
      </c>
      <c r="J84" s="124">
        <f t="shared" si="4"/>
        <v>0</v>
      </c>
      <c r="K84" s="126">
        <f t="shared" si="4"/>
        <v>0</v>
      </c>
    </row>
    <row r="85" spans="1:11" ht="15" thickBot="1" x14ac:dyDescent="0.4"/>
    <row r="86" spans="1:11" x14ac:dyDescent="0.35">
      <c r="A86" s="450" t="s">
        <v>40</v>
      </c>
      <c r="B86" s="451"/>
      <c r="C86" s="452"/>
      <c r="D86" s="452"/>
      <c r="E86" s="452"/>
      <c r="F86" s="452"/>
      <c r="G86" s="452"/>
      <c r="H86" s="452"/>
      <c r="I86" s="452"/>
      <c r="J86" s="452"/>
      <c r="K86" s="453"/>
    </row>
    <row r="87" spans="1:11" x14ac:dyDescent="0.35">
      <c r="A87" s="89"/>
      <c r="B87" s="90" t="s">
        <v>70</v>
      </c>
      <c r="C87" s="457" t="s">
        <v>23</v>
      </c>
      <c r="D87" s="458"/>
      <c r="E87" s="458"/>
      <c r="F87" s="459"/>
      <c r="G87" s="454" t="s">
        <v>24</v>
      </c>
      <c r="H87" s="455"/>
      <c r="I87" s="455"/>
      <c r="J87" s="455"/>
      <c r="K87" s="456"/>
    </row>
    <row r="88" spans="1:11" x14ac:dyDescent="0.35">
      <c r="A88" s="95" t="s">
        <v>34</v>
      </c>
      <c r="B88" s="165" t="s">
        <v>98</v>
      </c>
      <c r="C88" s="75" t="s">
        <v>99</v>
      </c>
      <c r="D88" s="75" t="s">
        <v>100</v>
      </c>
      <c r="E88" s="75" t="s">
        <v>101</v>
      </c>
      <c r="F88" s="76" t="s">
        <v>102</v>
      </c>
      <c r="G88" s="75" t="s">
        <v>99</v>
      </c>
      <c r="H88" s="75" t="s">
        <v>100</v>
      </c>
      <c r="I88" s="75" t="s">
        <v>101</v>
      </c>
      <c r="J88" s="75" t="s">
        <v>102</v>
      </c>
      <c r="K88" s="166" t="s">
        <v>103</v>
      </c>
    </row>
    <row r="89" spans="1:11" x14ac:dyDescent="0.35">
      <c r="A89" s="102" t="s">
        <v>89</v>
      </c>
      <c r="B89" s="208"/>
      <c r="C89" s="209"/>
      <c r="D89" s="218"/>
      <c r="E89" s="218"/>
      <c r="F89" s="219"/>
      <c r="G89" s="212"/>
      <c r="H89" s="212"/>
      <c r="I89" s="212"/>
      <c r="J89" s="212"/>
      <c r="K89" s="215"/>
    </row>
    <row r="90" spans="1:11" x14ac:dyDescent="0.35">
      <c r="A90" s="102" t="s">
        <v>90</v>
      </c>
      <c r="B90" s="210"/>
      <c r="C90" s="211"/>
      <c r="D90" s="212"/>
      <c r="E90" s="189"/>
      <c r="F90" s="190"/>
      <c r="G90" s="212"/>
      <c r="H90" s="212"/>
      <c r="I90" s="189"/>
      <c r="J90" s="189"/>
      <c r="K90" s="191"/>
    </row>
    <row r="91" spans="1:11" x14ac:dyDescent="0.35">
      <c r="A91" s="102" t="s">
        <v>91</v>
      </c>
      <c r="B91" s="210"/>
      <c r="C91" s="211"/>
      <c r="D91" s="212"/>
      <c r="E91" s="212"/>
      <c r="F91" s="213"/>
      <c r="G91" s="212"/>
      <c r="H91" s="212"/>
      <c r="I91" s="212"/>
      <c r="J91" s="212"/>
      <c r="K91" s="191"/>
    </row>
    <row r="92" spans="1:11" x14ac:dyDescent="0.35">
      <c r="A92" s="107" t="s">
        <v>92</v>
      </c>
      <c r="B92" s="210"/>
      <c r="C92" s="211"/>
      <c r="D92" s="212"/>
      <c r="E92" s="212"/>
      <c r="F92" s="213"/>
      <c r="G92" s="212"/>
      <c r="H92" s="212"/>
      <c r="I92" s="212"/>
      <c r="J92" s="212"/>
      <c r="K92" s="191"/>
    </row>
    <row r="93" spans="1:11" x14ac:dyDescent="0.35">
      <c r="A93" s="108" t="s">
        <v>93</v>
      </c>
      <c r="B93" s="214"/>
      <c r="C93" s="211"/>
      <c r="D93" s="212"/>
      <c r="E93" s="212"/>
      <c r="F93" s="213"/>
      <c r="G93" s="212"/>
      <c r="H93" s="212"/>
      <c r="I93" s="212"/>
      <c r="J93" s="212"/>
      <c r="K93" s="215"/>
    </row>
    <row r="94" spans="1:11" x14ac:dyDescent="0.35">
      <c r="A94" s="108" t="s">
        <v>94</v>
      </c>
      <c r="B94" s="214"/>
      <c r="C94" s="211"/>
      <c r="D94" s="212"/>
      <c r="E94" s="212"/>
      <c r="F94" s="190"/>
      <c r="G94" s="212"/>
      <c r="H94" s="212"/>
      <c r="I94" s="212"/>
      <c r="J94" s="189"/>
      <c r="K94" s="191"/>
    </row>
    <row r="95" spans="1:11" x14ac:dyDescent="0.35">
      <c r="A95" s="80" t="s">
        <v>123</v>
      </c>
      <c r="B95" s="214"/>
      <c r="C95" s="211"/>
      <c r="D95" s="212"/>
      <c r="E95" s="212"/>
      <c r="F95" s="190"/>
      <c r="G95" s="212"/>
      <c r="H95" s="212"/>
      <c r="I95" s="212"/>
      <c r="J95" s="189"/>
      <c r="K95" s="191"/>
    </row>
    <row r="96" spans="1:11" x14ac:dyDescent="0.35">
      <c r="A96" s="80" t="s">
        <v>95</v>
      </c>
      <c r="B96" s="214"/>
      <c r="C96" s="211"/>
      <c r="D96" s="212"/>
      <c r="E96" s="212"/>
      <c r="F96" s="213"/>
      <c r="G96" s="212"/>
      <c r="H96" s="212"/>
      <c r="I96" s="212"/>
      <c r="J96" s="212"/>
      <c r="K96" s="215"/>
    </row>
    <row r="97" spans="1:11" x14ac:dyDescent="0.35">
      <c r="A97" s="80" t="s">
        <v>96</v>
      </c>
      <c r="B97" s="214"/>
      <c r="C97" s="211"/>
      <c r="D97" s="212"/>
      <c r="E97" s="212"/>
      <c r="F97" s="213"/>
      <c r="G97" s="212"/>
      <c r="H97" s="212"/>
      <c r="I97" s="212"/>
      <c r="J97" s="212"/>
      <c r="K97" s="215"/>
    </row>
    <row r="98" spans="1:11" x14ac:dyDescent="0.35">
      <c r="A98" s="80" t="s">
        <v>97</v>
      </c>
      <c r="B98" s="214"/>
      <c r="C98" s="211"/>
      <c r="D98" s="212"/>
      <c r="E98" s="212"/>
      <c r="F98" s="213"/>
      <c r="G98" s="212"/>
      <c r="H98" s="212"/>
      <c r="I98" s="212"/>
      <c r="J98" s="212"/>
      <c r="K98" s="215"/>
    </row>
    <row r="99" spans="1:11" x14ac:dyDescent="0.35">
      <c r="A99" s="80"/>
      <c r="B99" s="214"/>
      <c r="C99" s="216"/>
      <c r="D99" s="216"/>
      <c r="E99" s="216"/>
      <c r="F99" s="217"/>
      <c r="G99" s="212"/>
      <c r="H99" s="212"/>
      <c r="I99" s="212"/>
      <c r="J99" s="212"/>
      <c r="K99" s="215"/>
    </row>
    <row r="100" spans="1:11" ht="15" thickBot="1" x14ac:dyDescent="0.4">
      <c r="A100" s="80"/>
      <c r="B100" s="210"/>
      <c r="C100" s="212"/>
      <c r="D100" s="212"/>
      <c r="E100" s="212"/>
      <c r="F100" s="213"/>
      <c r="G100" s="212"/>
      <c r="H100" s="212"/>
      <c r="I100" s="212"/>
      <c r="J100" s="212"/>
      <c r="K100" s="215"/>
    </row>
    <row r="101" spans="1:11" ht="15" thickBot="1" x14ac:dyDescent="0.4">
      <c r="A101" s="128" t="s">
        <v>25</v>
      </c>
      <c r="B101" s="124">
        <f t="shared" ref="B101:K101" si="5">SUM(B89:B100)</f>
        <v>0</v>
      </c>
      <c r="C101" s="123">
        <f t="shared" si="5"/>
        <v>0</v>
      </c>
      <c r="D101" s="124">
        <f t="shared" si="5"/>
        <v>0</v>
      </c>
      <c r="E101" s="124">
        <f t="shared" si="5"/>
        <v>0</v>
      </c>
      <c r="F101" s="125">
        <f t="shared" si="5"/>
        <v>0</v>
      </c>
      <c r="G101" s="124">
        <f t="shared" si="5"/>
        <v>0</v>
      </c>
      <c r="H101" s="124">
        <f t="shared" si="5"/>
        <v>0</v>
      </c>
      <c r="I101" s="124">
        <f t="shared" si="5"/>
        <v>0</v>
      </c>
      <c r="J101" s="124">
        <f t="shared" si="5"/>
        <v>0</v>
      </c>
      <c r="K101" s="126">
        <f t="shared" si="5"/>
        <v>0</v>
      </c>
    </row>
    <row r="102" spans="1:11" ht="15" thickBot="1" x14ac:dyDescent="0.4"/>
    <row r="103" spans="1:11" x14ac:dyDescent="0.35">
      <c r="A103" s="450" t="s">
        <v>41</v>
      </c>
      <c r="B103" s="451"/>
      <c r="C103" s="452"/>
      <c r="D103" s="452"/>
      <c r="E103" s="452"/>
      <c r="F103" s="452"/>
      <c r="G103" s="452"/>
      <c r="H103" s="452"/>
      <c r="I103" s="452"/>
      <c r="J103" s="452"/>
      <c r="K103" s="453"/>
    </row>
    <row r="104" spans="1:11" x14ac:dyDescent="0.35">
      <c r="A104" s="89"/>
      <c r="B104" s="90" t="s">
        <v>70</v>
      </c>
      <c r="C104" s="457" t="s">
        <v>23</v>
      </c>
      <c r="D104" s="458"/>
      <c r="E104" s="458"/>
      <c r="F104" s="459"/>
      <c r="G104" s="454" t="s">
        <v>24</v>
      </c>
      <c r="H104" s="455"/>
      <c r="I104" s="455"/>
      <c r="J104" s="455"/>
      <c r="K104" s="456"/>
    </row>
    <row r="105" spans="1:11" x14ac:dyDescent="0.35">
      <c r="A105" s="95" t="s">
        <v>34</v>
      </c>
      <c r="B105" s="165" t="s">
        <v>98</v>
      </c>
      <c r="C105" s="75" t="s">
        <v>99</v>
      </c>
      <c r="D105" s="75" t="s">
        <v>100</v>
      </c>
      <c r="E105" s="75" t="s">
        <v>101</v>
      </c>
      <c r="F105" s="76" t="s">
        <v>102</v>
      </c>
      <c r="G105" s="75" t="s">
        <v>99</v>
      </c>
      <c r="H105" s="75" t="s">
        <v>100</v>
      </c>
      <c r="I105" s="75" t="s">
        <v>101</v>
      </c>
      <c r="J105" s="75" t="s">
        <v>102</v>
      </c>
      <c r="K105" s="166" t="s">
        <v>103</v>
      </c>
    </row>
    <row r="106" spans="1:11" x14ac:dyDescent="0.35">
      <c r="A106" s="102" t="s">
        <v>89</v>
      </c>
      <c r="B106" s="208"/>
      <c r="C106" s="209"/>
      <c r="D106" s="218"/>
      <c r="E106" s="218"/>
      <c r="F106" s="219"/>
      <c r="G106" s="212"/>
      <c r="H106" s="212"/>
      <c r="I106" s="212"/>
      <c r="J106" s="212"/>
      <c r="K106" s="215"/>
    </row>
    <row r="107" spans="1:11" x14ac:dyDescent="0.35">
      <c r="A107" s="102" t="s">
        <v>90</v>
      </c>
      <c r="B107" s="210"/>
      <c r="C107" s="211"/>
      <c r="D107" s="212"/>
      <c r="E107" s="189"/>
      <c r="F107" s="190"/>
      <c r="G107" s="212"/>
      <c r="H107" s="212"/>
      <c r="I107" s="189"/>
      <c r="J107" s="189"/>
      <c r="K107" s="191"/>
    </row>
    <row r="108" spans="1:11" x14ac:dyDescent="0.35">
      <c r="A108" s="102" t="s">
        <v>91</v>
      </c>
      <c r="B108" s="210"/>
      <c r="C108" s="211"/>
      <c r="D108" s="212"/>
      <c r="E108" s="212"/>
      <c r="F108" s="213"/>
      <c r="G108" s="212"/>
      <c r="H108" s="212"/>
      <c r="I108" s="212"/>
      <c r="J108" s="212"/>
      <c r="K108" s="191"/>
    </row>
    <row r="109" spans="1:11" x14ac:dyDescent="0.35">
      <c r="A109" s="107" t="s">
        <v>92</v>
      </c>
      <c r="B109" s="210"/>
      <c r="C109" s="211"/>
      <c r="D109" s="212"/>
      <c r="E109" s="212"/>
      <c r="F109" s="213"/>
      <c r="G109" s="212"/>
      <c r="H109" s="212"/>
      <c r="I109" s="212"/>
      <c r="J109" s="212"/>
      <c r="K109" s="191"/>
    </row>
    <row r="110" spans="1:11" x14ac:dyDescent="0.35">
      <c r="A110" s="108" t="s">
        <v>93</v>
      </c>
      <c r="B110" s="214"/>
      <c r="C110" s="211"/>
      <c r="D110" s="212"/>
      <c r="E110" s="212"/>
      <c r="F110" s="213"/>
      <c r="G110" s="212"/>
      <c r="H110" s="212"/>
      <c r="I110" s="212"/>
      <c r="J110" s="212"/>
      <c r="K110" s="215"/>
    </row>
    <row r="111" spans="1:11" x14ac:dyDescent="0.35">
      <c r="A111" s="108" t="s">
        <v>94</v>
      </c>
      <c r="B111" s="214"/>
      <c r="C111" s="211"/>
      <c r="D111" s="212"/>
      <c r="E111" s="212"/>
      <c r="F111" s="190"/>
      <c r="G111" s="212"/>
      <c r="H111" s="212"/>
      <c r="I111" s="212"/>
      <c r="J111" s="189"/>
      <c r="K111" s="191"/>
    </row>
    <row r="112" spans="1:11" x14ac:dyDescent="0.35">
      <c r="A112" s="80" t="s">
        <v>123</v>
      </c>
      <c r="B112" s="214"/>
      <c r="C112" s="211"/>
      <c r="D112" s="212"/>
      <c r="E112" s="212"/>
      <c r="F112" s="190"/>
      <c r="G112" s="212"/>
      <c r="H112" s="212"/>
      <c r="I112" s="212"/>
      <c r="J112" s="189"/>
      <c r="K112" s="191"/>
    </row>
    <row r="113" spans="1:11" x14ac:dyDescent="0.35">
      <c r="A113" s="80" t="s">
        <v>95</v>
      </c>
      <c r="B113" s="214"/>
      <c r="C113" s="211"/>
      <c r="D113" s="212"/>
      <c r="E113" s="212"/>
      <c r="F113" s="213"/>
      <c r="G113" s="212"/>
      <c r="H113" s="212"/>
      <c r="I113" s="212"/>
      <c r="J113" s="212"/>
      <c r="K113" s="215"/>
    </row>
    <row r="114" spans="1:11" x14ac:dyDescent="0.35">
      <c r="A114" s="80" t="s">
        <v>96</v>
      </c>
      <c r="B114" s="214"/>
      <c r="C114" s="211"/>
      <c r="D114" s="212"/>
      <c r="E114" s="212"/>
      <c r="F114" s="213"/>
      <c r="G114" s="212"/>
      <c r="H114" s="212"/>
      <c r="I114" s="212"/>
      <c r="J114" s="212"/>
      <c r="K114" s="215"/>
    </row>
    <row r="115" spans="1:11" x14ac:dyDescent="0.35">
      <c r="A115" s="80" t="s">
        <v>97</v>
      </c>
      <c r="B115" s="214"/>
      <c r="C115" s="211"/>
      <c r="D115" s="212"/>
      <c r="E115" s="212"/>
      <c r="F115" s="213"/>
      <c r="G115" s="212"/>
      <c r="H115" s="212"/>
      <c r="I115" s="212"/>
      <c r="J115" s="212"/>
      <c r="K115" s="215"/>
    </row>
    <row r="116" spans="1:11" x14ac:dyDescent="0.35">
      <c r="A116" s="80"/>
      <c r="B116" s="214"/>
      <c r="C116" s="216"/>
      <c r="D116" s="216"/>
      <c r="E116" s="216"/>
      <c r="F116" s="217"/>
      <c r="G116" s="212"/>
      <c r="H116" s="212"/>
      <c r="I116" s="212"/>
      <c r="J116" s="212"/>
      <c r="K116" s="215"/>
    </row>
    <row r="117" spans="1:11" ht="15" thickBot="1" x14ac:dyDescent="0.4">
      <c r="A117" s="80"/>
      <c r="B117" s="210"/>
      <c r="C117" s="212"/>
      <c r="D117" s="212"/>
      <c r="E117" s="212"/>
      <c r="F117" s="213"/>
      <c r="G117" s="212"/>
      <c r="H117" s="212"/>
      <c r="I117" s="212"/>
      <c r="J117" s="212"/>
      <c r="K117" s="215"/>
    </row>
    <row r="118" spans="1:11" ht="15" thickBot="1" x14ac:dyDescent="0.4">
      <c r="A118" s="128" t="s">
        <v>25</v>
      </c>
      <c r="B118" s="124">
        <f t="shared" ref="B118:K118" si="6">SUM(B106:B117)</f>
        <v>0</v>
      </c>
      <c r="C118" s="123">
        <f t="shared" si="6"/>
        <v>0</v>
      </c>
      <c r="D118" s="124">
        <f t="shared" si="6"/>
        <v>0</v>
      </c>
      <c r="E118" s="124">
        <f t="shared" si="6"/>
        <v>0</v>
      </c>
      <c r="F118" s="125">
        <f t="shared" si="6"/>
        <v>0</v>
      </c>
      <c r="G118" s="124">
        <f t="shared" si="6"/>
        <v>0</v>
      </c>
      <c r="H118" s="124">
        <f t="shared" si="6"/>
        <v>0</v>
      </c>
      <c r="I118" s="124">
        <f t="shared" si="6"/>
        <v>0</v>
      </c>
      <c r="J118" s="124">
        <f t="shared" si="6"/>
        <v>0</v>
      </c>
      <c r="K118" s="126">
        <f t="shared" si="6"/>
        <v>0</v>
      </c>
    </row>
    <row r="119" spans="1:11" ht="15" thickBot="1" x14ac:dyDescent="0.4"/>
    <row r="120" spans="1:11" x14ac:dyDescent="0.35">
      <c r="A120" s="450" t="s">
        <v>42</v>
      </c>
      <c r="B120" s="451"/>
      <c r="C120" s="452"/>
      <c r="D120" s="452"/>
      <c r="E120" s="452"/>
      <c r="F120" s="452"/>
      <c r="G120" s="452"/>
      <c r="H120" s="452"/>
      <c r="I120" s="452"/>
      <c r="J120" s="452"/>
      <c r="K120" s="453"/>
    </row>
    <row r="121" spans="1:11" x14ac:dyDescent="0.35">
      <c r="A121" s="89"/>
      <c r="B121" s="90" t="s">
        <v>70</v>
      </c>
      <c r="C121" s="457" t="s">
        <v>23</v>
      </c>
      <c r="D121" s="458"/>
      <c r="E121" s="458"/>
      <c r="F121" s="459"/>
      <c r="G121" s="454" t="s">
        <v>24</v>
      </c>
      <c r="H121" s="455"/>
      <c r="I121" s="455"/>
      <c r="J121" s="455"/>
      <c r="K121" s="456"/>
    </row>
    <row r="122" spans="1:11" x14ac:dyDescent="0.35">
      <c r="A122" s="95" t="s">
        <v>34</v>
      </c>
      <c r="B122" s="165" t="s">
        <v>98</v>
      </c>
      <c r="C122" s="75" t="s">
        <v>99</v>
      </c>
      <c r="D122" s="75" t="s">
        <v>100</v>
      </c>
      <c r="E122" s="75" t="s">
        <v>101</v>
      </c>
      <c r="F122" s="76" t="s">
        <v>102</v>
      </c>
      <c r="G122" s="75" t="s">
        <v>99</v>
      </c>
      <c r="H122" s="75" t="s">
        <v>100</v>
      </c>
      <c r="I122" s="75" t="s">
        <v>101</v>
      </c>
      <c r="J122" s="75" t="s">
        <v>102</v>
      </c>
      <c r="K122" s="166" t="s">
        <v>103</v>
      </c>
    </row>
    <row r="123" spans="1:11" x14ac:dyDescent="0.35">
      <c r="A123" s="102" t="s">
        <v>89</v>
      </c>
      <c r="B123" s="208"/>
      <c r="C123" s="209"/>
      <c r="D123" s="218"/>
      <c r="E123" s="218"/>
      <c r="F123" s="219"/>
      <c r="G123" s="212"/>
      <c r="H123" s="212"/>
      <c r="I123" s="212"/>
      <c r="J123" s="212"/>
      <c r="K123" s="215"/>
    </row>
    <row r="124" spans="1:11" x14ac:dyDescent="0.35">
      <c r="A124" s="102" t="s">
        <v>90</v>
      </c>
      <c r="B124" s="210"/>
      <c r="C124" s="211"/>
      <c r="D124" s="212"/>
      <c r="E124" s="189"/>
      <c r="F124" s="190"/>
      <c r="G124" s="212"/>
      <c r="H124" s="212"/>
      <c r="I124" s="189"/>
      <c r="J124" s="189"/>
      <c r="K124" s="191"/>
    </row>
    <row r="125" spans="1:11" x14ac:dyDescent="0.35">
      <c r="A125" s="102" t="s">
        <v>91</v>
      </c>
      <c r="B125" s="210"/>
      <c r="C125" s="211"/>
      <c r="D125" s="212"/>
      <c r="E125" s="212"/>
      <c r="F125" s="213"/>
      <c r="G125" s="212"/>
      <c r="H125" s="212"/>
      <c r="I125" s="212"/>
      <c r="J125" s="212"/>
      <c r="K125" s="191"/>
    </row>
    <row r="126" spans="1:11" x14ac:dyDescent="0.35">
      <c r="A126" s="107" t="s">
        <v>92</v>
      </c>
      <c r="B126" s="210"/>
      <c r="C126" s="211"/>
      <c r="D126" s="212"/>
      <c r="E126" s="212"/>
      <c r="F126" s="213"/>
      <c r="G126" s="212"/>
      <c r="H126" s="212"/>
      <c r="I126" s="212"/>
      <c r="J126" s="212"/>
      <c r="K126" s="191"/>
    </row>
    <row r="127" spans="1:11" x14ac:dyDescent="0.35">
      <c r="A127" s="108" t="s">
        <v>93</v>
      </c>
      <c r="B127" s="214"/>
      <c r="C127" s="211"/>
      <c r="D127" s="212"/>
      <c r="E127" s="212"/>
      <c r="F127" s="213"/>
      <c r="G127" s="212"/>
      <c r="H127" s="212"/>
      <c r="I127" s="212"/>
      <c r="J127" s="212"/>
      <c r="K127" s="215"/>
    </row>
    <row r="128" spans="1:11" x14ac:dyDescent="0.35">
      <c r="A128" s="108" t="s">
        <v>94</v>
      </c>
      <c r="B128" s="214"/>
      <c r="C128" s="211"/>
      <c r="D128" s="212"/>
      <c r="E128" s="212"/>
      <c r="F128" s="190"/>
      <c r="G128" s="212"/>
      <c r="H128" s="212"/>
      <c r="I128" s="212"/>
      <c r="J128" s="189"/>
      <c r="K128" s="191"/>
    </row>
    <row r="129" spans="1:11" x14ac:dyDescent="0.35">
      <c r="A129" s="80" t="s">
        <v>123</v>
      </c>
      <c r="B129" s="214"/>
      <c r="C129" s="211"/>
      <c r="D129" s="212"/>
      <c r="E129" s="212"/>
      <c r="F129" s="190"/>
      <c r="G129" s="212"/>
      <c r="H129" s="212"/>
      <c r="I129" s="212"/>
      <c r="J129" s="189"/>
      <c r="K129" s="191"/>
    </row>
    <row r="130" spans="1:11" x14ac:dyDescent="0.35">
      <c r="A130" s="80" t="s">
        <v>95</v>
      </c>
      <c r="B130" s="214"/>
      <c r="C130" s="211"/>
      <c r="D130" s="212"/>
      <c r="E130" s="212"/>
      <c r="F130" s="213"/>
      <c r="G130" s="212"/>
      <c r="H130" s="212"/>
      <c r="I130" s="212"/>
      <c r="J130" s="212"/>
      <c r="K130" s="215"/>
    </row>
    <row r="131" spans="1:11" x14ac:dyDescent="0.35">
      <c r="A131" s="80" t="s">
        <v>96</v>
      </c>
      <c r="B131" s="214"/>
      <c r="C131" s="211"/>
      <c r="D131" s="212"/>
      <c r="E131" s="212"/>
      <c r="F131" s="213"/>
      <c r="G131" s="212"/>
      <c r="H131" s="212"/>
      <c r="I131" s="212"/>
      <c r="J131" s="212"/>
      <c r="K131" s="215"/>
    </row>
    <row r="132" spans="1:11" x14ac:dyDescent="0.35">
      <c r="A132" s="80" t="s">
        <v>97</v>
      </c>
      <c r="B132" s="214"/>
      <c r="C132" s="211"/>
      <c r="D132" s="212"/>
      <c r="E132" s="212"/>
      <c r="F132" s="213"/>
      <c r="G132" s="212"/>
      <c r="H132" s="212"/>
      <c r="I132" s="212"/>
      <c r="J132" s="212"/>
      <c r="K132" s="215"/>
    </row>
    <row r="133" spans="1:11" x14ac:dyDescent="0.35">
      <c r="A133" s="80"/>
      <c r="B133" s="214"/>
      <c r="C133" s="216"/>
      <c r="D133" s="216"/>
      <c r="E133" s="216"/>
      <c r="F133" s="217"/>
      <c r="G133" s="212"/>
      <c r="H133" s="212"/>
      <c r="I133" s="212"/>
      <c r="J133" s="212"/>
      <c r="K133" s="215"/>
    </row>
    <row r="134" spans="1:11" ht="15" thickBot="1" x14ac:dyDescent="0.4">
      <c r="A134" s="80"/>
      <c r="B134" s="210"/>
      <c r="C134" s="212"/>
      <c r="D134" s="212"/>
      <c r="E134" s="212"/>
      <c r="F134" s="213"/>
      <c r="G134" s="212"/>
      <c r="H134" s="212"/>
      <c r="I134" s="212"/>
      <c r="J134" s="212"/>
      <c r="K134" s="215"/>
    </row>
    <row r="135" spans="1:11" ht="15" thickBot="1" x14ac:dyDescent="0.4">
      <c r="A135" s="128" t="s">
        <v>25</v>
      </c>
      <c r="B135" s="124">
        <f t="shared" ref="B135:K135" si="7">SUM(B123:B134)</f>
        <v>0</v>
      </c>
      <c r="C135" s="123">
        <f t="shared" si="7"/>
        <v>0</v>
      </c>
      <c r="D135" s="124">
        <f t="shared" si="7"/>
        <v>0</v>
      </c>
      <c r="E135" s="124">
        <f t="shared" si="7"/>
        <v>0</v>
      </c>
      <c r="F135" s="125">
        <f t="shared" si="7"/>
        <v>0</v>
      </c>
      <c r="G135" s="124">
        <f t="shared" si="7"/>
        <v>0</v>
      </c>
      <c r="H135" s="124">
        <f t="shared" si="7"/>
        <v>0</v>
      </c>
      <c r="I135" s="124">
        <f t="shared" si="7"/>
        <v>0</v>
      </c>
      <c r="J135" s="124">
        <f t="shared" si="7"/>
        <v>0</v>
      </c>
      <c r="K135" s="126">
        <f t="shared" si="7"/>
        <v>0</v>
      </c>
    </row>
    <row r="136" spans="1:11" ht="15" thickBot="1" x14ac:dyDescent="0.4"/>
    <row r="137" spans="1:11" x14ac:dyDescent="0.35">
      <c r="A137" s="450" t="s">
        <v>43</v>
      </c>
      <c r="B137" s="451"/>
      <c r="C137" s="452"/>
      <c r="D137" s="452"/>
      <c r="E137" s="452"/>
      <c r="F137" s="452"/>
      <c r="G137" s="452"/>
      <c r="H137" s="452"/>
      <c r="I137" s="452"/>
      <c r="J137" s="452"/>
      <c r="K137" s="453"/>
    </row>
    <row r="138" spans="1:11" x14ac:dyDescent="0.35">
      <c r="A138" s="89"/>
      <c r="B138" s="90" t="s">
        <v>70</v>
      </c>
      <c r="C138" s="457" t="s">
        <v>23</v>
      </c>
      <c r="D138" s="458"/>
      <c r="E138" s="458"/>
      <c r="F138" s="459"/>
      <c r="G138" s="454" t="s">
        <v>24</v>
      </c>
      <c r="H138" s="455"/>
      <c r="I138" s="455"/>
      <c r="J138" s="455"/>
      <c r="K138" s="456"/>
    </row>
    <row r="139" spans="1:11" x14ac:dyDescent="0.35">
      <c r="A139" s="95" t="s">
        <v>34</v>
      </c>
      <c r="B139" s="165" t="s">
        <v>98</v>
      </c>
      <c r="C139" s="75" t="s">
        <v>99</v>
      </c>
      <c r="D139" s="75" t="s">
        <v>100</v>
      </c>
      <c r="E139" s="75" t="s">
        <v>101</v>
      </c>
      <c r="F139" s="76" t="s">
        <v>102</v>
      </c>
      <c r="G139" s="75" t="s">
        <v>99</v>
      </c>
      <c r="H139" s="75" t="s">
        <v>100</v>
      </c>
      <c r="I139" s="75" t="s">
        <v>101</v>
      </c>
      <c r="J139" s="75" t="s">
        <v>102</v>
      </c>
      <c r="K139" s="166" t="s">
        <v>103</v>
      </c>
    </row>
    <row r="140" spans="1:11" x14ac:dyDescent="0.35">
      <c r="A140" s="102" t="s">
        <v>89</v>
      </c>
      <c r="B140" s="208"/>
      <c r="C140" s="209"/>
      <c r="D140" s="218"/>
      <c r="E140" s="218"/>
      <c r="F140" s="219"/>
      <c r="G140" s="212"/>
      <c r="H140" s="212"/>
      <c r="I140" s="212"/>
      <c r="J140" s="212"/>
      <c r="K140" s="215"/>
    </row>
    <row r="141" spans="1:11" x14ac:dyDescent="0.35">
      <c r="A141" s="102" t="s">
        <v>90</v>
      </c>
      <c r="B141" s="210"/>
      <c r="C141" s="211"/>
      <c r="D141" s="212"/>
      <c r="E141" s="189"/>
      <c r="F141" s="190"/>
      <c r="G141" s="212"/>
      <c r="H141" s="212"/>
      <c r="I141" s="189"/>
      <c r="J141" s="189"/>
      <c r="K141" s="191"/>
    </row>
    <row r="142" spans="1:11" x14ac:dyDescent="0.35">
      <c r="A142" s="102" t="s">
        <v>91</v>
      </c>
      <c r="B142" s="210"/>
      <c r="C142" s="211"/>
      <c r="D142" s="212"/>
      <c r="E142" s="212"/>
      <c r="F142" s="213"/>
      <c r="G142" s="212"/>
      <c r="H142" s="212"/>
      <c r="I142" s="212"/>
      <c r="J142" s="212"/>
      <c r="K142" s="191"/>
    </row>
    <row r="143" spans="1:11" x14ac:dyDescent="0.35">
      <c r="A143" s="107" t="s">
        <v>92</v>
      </c>
      <c r="B143" s="210"/>
      <c r="C143" s="211"/>
      <c r="D143" s="212"/>
      <c r="E143" s="212"/>
      <c r="F143" s="213"/>
      <c r="G143" s="212"/>
      <c r="H143" s="212"/>
      <c r="I143" s="212"/>
      <c r="J143" s="212"/>
      <c r="K143" s="191"/>
    </row>
    <row r="144" spans="1:11" x14ac:dyDescent="0.35">
      <c r="A144" s="108" t="s">
        <v>93</v>
      </c>
      <c r="B144" s="214"/>
      <c r="C144" s="211"/>
      <c r="D144" s="212"/>
      <c r="E144" s="212"/>
      <c r="F144" s="213"/>
      <c r="G144" s="212"/>
      <c r="H144" s="212"/>
      <c r="I144" s="212"/>
      <c r="J144" s="212"/>
      <c r="K144" s="215"/>
    </row>
    <row r="145" spans="1:11" x14ac:dyDescent="0.35">
      <c r="A145" s="108" t="s">
        <v>94</v>
      </c>
      <c r="B145" s="214"/>
      <c r="C145" s="211"/>
      <c r="D145" s="212"/>
      <c r="E145" s="212"/>
      <c r="F145" s="190"/>
      <c r="G145" s="212"/>
      <c r="H145" s="212"/>
      <c r="I145" s="212"/>
      <c r="J145" s="189"/>
      <c r="K145" s="191"/>
    </row>
    <row r="146" spans="1:11" x14ac:dyDescent="0.35">
      <c r="A146" s="80" t="s">
        <v>123</v>
      </c>
      <c r="B146" s="214"/>
      <c r="C146" s="211"/>
      <c r="D146" s="212"/>
      <c r="E146" s="212"/>
      <c r="F146" s="190"/>
      <c r="G146" s="212"/>
      <c r="H146" s="212"/>
      <c r="I146" s="212"/>
      <c r="J146" s="189"/>
      <c r="K146" s="191"/>
    </row>
    <row r="147" spans="1:11" x14ac:dyDescent="0.35">
      <c r="A147" s="80" t="s">
        <v>95</v>
      </c>
      <c r="B147" s="214"/>
      <c r="C147" s="211"/>
      <c r="D147" s="212"/>
      <c r="E147" s="212"/>
      <c r="F147" s="213"/>
      <c r="G147" s="212"/>
      <c r="H147" s="212"/>
      <c r="I147" s="212"/>
      <c r="J147" s="212"/>
      <c r="K147" s="215"/>
    </row>
    <row r="148" spans="1:11" x14ac:dyDescent="0.35">
      <c r="A148" s="80" t="s">
        <v>96</v>
      </c>
      <c r="B148" s="214"/>
      <c r="C148" s="211"/>
      <c r="D148" s="212"/>
      <c r="E148" s="212"/>
      <c r="F148" s="213"/>
      <c r="G148" s="212"/>
      <c r="H148" s="212"/>
      <c r="I148" s="212"/>
      <c r="J148" s="212"/>
      <c r="K148" s="215"/>
    </row>
    <row r="149" spans="1:11" x14ac:dyDescent="0.35">
      <c r="A149" s="80" t="s">
        <v>97</v>
      </c>
      <c r="B149" s="214"/>
      <c r="C149" s="211"/>
      <c r="D149" s="212"/>
      <c r="E149" s="212"/>
      <c r="F149" s="213"/>
      <c r="G149" s="212"/>
      <c r="H149" s="212"/>
      <c r="I149" s="212"/>
      <c r="J149" s="212"/>
      <c r="K149" s="215"/>
    </row>
    <row r="150" spans="1:11" x14ac:dyDescent="0.35">
      <c r="A150" s="80"/>
      <c r="B150" s="214"/>
      <c r="C150" s="216"/>
      <c r="D150" s="216"/>
      <c r="E150" s="216"/>
      <c r="F150" s="217"/>
      <c r="G150" s="212"/>
      <c r="H150" s="212"/>
      <c r="I150" s="212"/>
      <c r="J150" s="212"/>
      <c r="K150" s="215"/>
    </row>
    <row r="151" spans="1:11" ht="15" thickBot="1" x14ac:dyDescent="0.4">
      <c r="A151" s="80"/>
      <c r="B151" s="210"/>
      <c r="C151" s="212"/>
      <c r="D151" s="212"/>
      <c r="E151" s="212"/>
      <c r="F151" s="213"/>
      <c r="G151" s="212"/>
      <c r="H151" s="212"/>
      <c r="I151" s="212"/>
      <c r="J151" s="212"/>
      <c r="K151" s="215"/>
    </row>
    <row r="152" spans="1:11" ht="15" thickBot="1" x14ac:dyDescent="0.4">
      <c r="A152" s="128" t="s">
        <v>25</v>
      </c>
      <c r="B152" s="124">
        <f t="shared" ref="B152:K152" si="8">SUM(B140:B151)</f>
        <v>0</v>
      </c>
      <c r="C152" s="123">
        <f t="shared" si="8"/>
        <v>0</v>
      </c>
      <c r="D152" s="124">
        <f t="shared" si="8"/>
        <v>0</v>
      </c>
      <c r="E152" s="124">
        <f t="shared" si="8"/>
        <v>0</v>
      </c>
      <c r="F152" s="125">
        <f t="shared" si="8"/>
        <v>0</v>
      </c>
      <c r="G152" s="124">
        <f t="shared" si="8"/>
        <v>0</v>
      </c>
      <c r="H152" s="124">
        <f t="shared" si="8"/>
        <v>0</v>
      </c>
      <c r="I152" s="124">
        <f t="shared" si="8"/>
        <v>0</v>
      </c>
      <c r="J152" s="124">
        <f t="shared" si="8"/>
        <v>0</v>
      </c>
      <c r="K152" s="126">
        <f t="shared" si="8"/>
        <v>0</v>
      </c>
    </row>
    <row r="153" spans="1:11" ht="15" thickBot="1" x14ac:dyDescent="0.4"/>
    <row r="154" spans="1:11" x14ac:dyDescent="0.35">
      <c r="A154" s="450" t="s">
        <v>44</v>
      </c>
      <c r="B154" s="451"/>
      <c r="C154" s="452"/>
      <c r="D154" s="452"/>
      <c r="E154" s="452"/>
      <c r="F154" s="452"/>
      <c r="G154" s="452"/>
      <c r="H154" s="452"/>
      <c r="I154" s="452"/>
      <c r="J154" s="452"/>
      <c r="K154" s="453"/>
    </row>
    <row r="155" spans="1:11" x14ac:dyDescent="0.35">
      <c r="A155" s="89"/>
      <c r="B155" s="90" t="s">
        <v>70</v>
      </c>
      <c r="C155" s="457" t="s">
        <v>23</v>
      </c>
      <c r="D155" s="458"/>
      <c r="E155" s="458"/>
      <c r="F155" s="459"/>
      <c r="G155" s="454" t="s">
        <v>24</v>
      </c>
      <c r="H155" s="455"/>
      <c r="I155" s="455"/>
      <c r="J155" s="455"/>
      <c r="K155" s="456"/>
    </row>
    <row r="156" spans="1:11" x14ac:dyDescent="0.35">
      <c r="A156" s="95" t="s">
        <v>34</v>
      </c>
      <c r="B156" s="165" t="s">
        <v>98</v>
      </c>
      <c r="C156" s="75" t="s">
        <v>99</v>
      </c>
      <c r="D156" s="75" t="s">
        <v>100</v>
      </c>
      <c r="E156" s="75" t="s">
        <v>101</v>
      </c>
      <c r="F156" s="76" t="s">
        <v>102</v>
      </c>
      <c r="G156" s="75" t="s">
        <v>99</v>
      </c>
      <c r="H156" s="75" t="s">
        <v>100</v>
      </c>
      <c r="I156" s="75" t="s">
        <v>101</v>
      </c>
      <c r="J156" s="75" t="s">
        <v>102</v>
      </c>
      <c r="K156" s="166" t="s">
        <v>103</v>
      </c>
    </row>
    <row r="157" spans="1:11" x14ac:dyDescent="0.35">
      <c r="A157" s="102" t="s">
        <v>89</v>
      </c>
      <c r="B157" s="208"/>
      <c r="C157" s="209"/>
      <c r="D157" s="218"/>
      <c r="E157" s="218"/>
      <c r="F157" s="219"/>
      <c r="G157" s="212"/>
      <c r="H157" s="212"/>
      <c r="I157" s="212"/>
      <c r="J157" s="212"/>
      <c r="K157" s="215"/>
    </row>
    <row r="158" spans="1:11" x14ac:dyDescent="0.35">
      <c r="A158" s="102" t="s">
        <v>90</v>
      </c>
      <c r="B158" s="210"/>
      <c r="C158" s="211"/>
      <c r="D158" s="212"/>
      <c r="E158" s="189"/>
      <c r="F158" s="190"/>
      <c r="G158" s="212"/>
      <c r="H158" s="212"/>
      <c r="I158" s="189"/>
      <c r="J158" s="189"/>
      <c r="K158" s="191"/>
    </row>
    <row r="159" spans="1:11" x14ac:dyDescent="0.35">
      <c r="A159" s="102" t="s">
        <v>91</v>
      </c>
      <c r="B159" s="210"/>
      <c r="C159" s="211"/>
      <c r="D159" s="212"/>
      <c r="E159" s="212"/>
      <c r="F159" s="213"/>
      <c r="G159" s="212"/>
      <c r="H159" s="212"/>
      <c r="I159" s="212"/>
      <c r="J159" s="212"/>
      <c r="K159" s="191"/>
    </row>
    <row r="160" spans="1:11" x14ac:dyDescent="0.35">
      <c r="A160" s="107" t="s">
        <v>92</v>
      </c>
      <c r="B160" s="210"/>
      <c r="C160" s="211"/>
      <c r="D160" s="212"/>
      <c r="E160" s="212"/>
      <c r="F160" s="213"/>
      <c r="G160" s="212"/>
      <c r="H160" s="212"/>
      <c r="I160" s="212"/>
      <c r="J160" s="212"/>
      <c r="K160" s="191"/>
    </row>
    <row r="161" spans="1:11" x14ac:dyDescent="0.35">
      <c r="A161" s="108" t="s">
        <v>93</v>
      </c>
      <c r="B161" s="214"/>
      <c r="C161" s="211"/>
      <c r="D161" s="212"/>
      <c r="E161" s="212"/>
      <c r="F161" s="213"/>
      <c r="G161" s="212"/>
      <c r="H161" s="212"/>
      <c r="I161" s="212"/>
      <c r="J161" s="212"/>
      <c r="K161" s="215"/>
    </row>
    <row r="162" spans="1:11" x14ac:dyDescent="0.35">
      <c r="A162" s="108" t="s">
        <v>94</v>
      </c>
      <c r="B162" s="214"/>
      <c r="C162" s="211"/>
      <c r="D162" s="212"/>
      <c r="E162" s="212"/>
      <c r="F162" s="190"/>
      <c r="G162" s="212"/>
      <c r="H162" s="212"/>
      <c r="I162" s="212"/>
      <c r="J162" s="189"/>
      <c r="K162" s="191"/>
    </row>
    <row r="163" spans="1:11" x14ac:dyDescent="0.35">
      <c r="A163" s="80" t="s">
        <v>123</v>
      </c>
      <c r="B163" s="214"/>
      <c r="C163" s="211"/>
      <c r="D163" s="212"/>
      <c r="E163" s="212"/>
      <c r="F163" s="190"/>
      <c r="G163" s="212"/>
      <c r="H163" s="212"/>
      <c r="I163" s="212"/>
      <c r="J163" s="189"/>
      <c r="K163" s="191"/>
    </row>
    <row r="164" spans="1:11" x14ac:dyDescent="0.35">
      <c r="A164" s="80" t="s">
        <v>95</v>
      </c>
      <c r="B164" s="214"/>
      <c r="C164" s="211"/>
      <c r="D164" s="212"/>
      <c r="E164" s="212"/>
      <c r="F164" s="213"/>
      <c r="G164" s="212"/>
      <c r="H164" s="212"/>
      <c r="I164" s="212"/>
      <c r="J164" s="212"/>
      <c r="K164" s="215"/>
    </row>
    <row r="165" spans="1:11" x14ac:dyDescent="0.35">
      <c r="A165" s="80" t="s">
        <v>96</v>
      </c>
      <c r="B165" s="214"/>
      <c r="C165" s="211"/>
      <c r="D165" s="212"/>
      <c r="E165" s="212"/>
      <c r="F165" s="213"/>
      <c r="G165" s="212"/>
      <c r="H165" s="212"/>
      <c r="I165" s="212"/>
      <c r="J165" s="212"/>
      <c r="K165" s="215"/>
    </row>
    <row r="166" spans="1:11" x14ac:dyDescent="0.35">
      <c r="A166" s="80" t="s">
        <v>97</v>
      </c>
      <c r="B166" s="214"/>
      <c r="C166" s="211"/>
      <c r="D166" s="212"/>
      <c r="E166" s="212"/>
      <c r="F166" s="213"/>
      <c r="G166" s="212"/>
      <c r="H166" s="212"/>
      <c r="I166" s="212"/>
      <c r="J166" s="212"/>
      <c r="K166" s="215"/>
    </row>
    <row r="167" spans="1:11" x14ac:dyDescent="0.35">
      <c r="A167" s="80"/>
      <c r="B167" s="214"/>
      <c r="C167" s="216"/>
      <c r="D167" s="216"/>
      <c r="E167" s="216"/>
      <c r="F167" s="217"/>
      <c r="G167" s="212"/>
      <c r="H167" s="212"/>
      <c r="I167" s="212"/>
      <c r="J167" s="212"/>
      <c r="K167" s="215"/>
    </row>
    <row r="168" spans="1:11" ht="15" thickBot="1" x14ac:dyDescent="0.4">
      <c r="A168" s="80"/>
      <c r="B168" s="210"/>
      <c r="C168" s="212"/>
      <c r="D168" s="212"/>
      <c r="E168" s="212"/>
      <c r="F168" s="213"/>
      <c r="G168" s="212"/>
      <c r="H168" s="212"/>
      <c r="I168" s="212"/>
      <c r="J168" s="212"/>
      <c r="K168" s="215"/>
    </row>
    <row r="169" spans="1:11" ht="15" thickBot="1" x14ac:dyDescent="0.4">
      <c r="A169" s="128" t="s">
        <v>25</v>
      </c>
      <c r="B169" s="124">
        <f t="shared" ref="B169:K169" si="9">SUM(B157:B168)</f>
        <v>0</v>
      </c>
      <c r="C169" s="123">
        <f t="shared" si="9"/>
        <v>0</v>
      </c>
      <c r="D169" s="124">
        <f t="shared" si="9"/>
        <v>0</v>
      </c>
      <c r="E169" s="124">
        <f t="shared" si="9"/>
        <v>0</v>
      </c>
      <c r="F169" s="125">
        <f t="shared" si="9"/>
        <v>0</v>
      </c>
      <c r="G169" s="124">
        <f t="shared" si="9"/>
        <v>0</v>
      </c>
      <c r="H169" s="124">
        <f t="shared" si="9"/>
        <v>0</v>
      </c>
      <c r="I169" s="124">
        <f t="shared" si="9"/>
        <v>0</v>
      </c>
      <c r="J169" s="124">
        <f t="shared" si="9"/>
        <v>0</v>
      </c>
      <c r="K169" s="126">
        <f t="shared" si="9"/>
        <v>0</v>
      </c>
    </row>
  </sheetData>
  <protectedRanges>
    <protectedRange sqref="C55:K66 C72:K83 C89:K100 C106:K117 C123:K134 C140:K151 C157:K168 C38:K49 C4:K15 C21:K32" name="Range1"/>
  </protectedRanges>
  <mergeCells count="30">
    <mergeCell ref="A1:K1"/>
    <mergeCell ref="G2:K2"/>
    <mergeCell ref="A18:K18"/>
    <mergeCell ref="G19:K19"/>
    <mergeCell ref="C2:F2"/>
    <mergeCell ref="C19:F19"/>
    <mergeCell ref="A35:K35"/>
    <mergeCell ref="G36:K36"/>
    <mergeCell ref="A52:K52"/>
    <mergeCell ref="G53:K53"/>
    <mergeCell ref="C36:F36"/>
    <mergeCell ref="C53:F53"/>
    <mergeCell ref="A69:K69"/>
    <mergeCell ref="G70:K70"/>
    <mergeCell ref="A86:K86"/>
    <mergeCell ref="G87:K87"/>
    <mergeCell ref="C70:F70"/>
    <mergeCell ref="C87:F87"/>
    <mergeCell ref="A103:K103"/>
    <mergeCell ref="G104:K104"/>
    <mergeCell ref="A120:K120"/>
    <mergeCell ref="G121:K121"/>
    <mergeCell ref="C104:F104"/>
    <mergeCell ref="C121:F121"/>
    <mergeCell ref="A137:K137"/>
    <mergeCell ref="G138:K138"/>
    <mergeCell ref="A154:K154"/>
    <mergeCell ref="G155:K155"/>
    <mergeCell ref="C138:F138"/>
    <mergeCell ref="C155:F15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9"/>
  <sheetViews>
    <sheetView zoomScale="80" zoomScaleNormal="80" workbookViewId="0">
      <selection activeCell="B4" sqref="B4"/>
    </sheetView>
  </sheetViews>
  <sheetFormatPr defaultColWidth="9.1796875" defaultRowHeight="14.5" x14ac:dyDescent="0.35"/>
  <cols>
    <col min="1" max="1" width="27" style="115" bestFit="1" customWidth="1"/>
    <col min="2" max="2" width="14.453125" style="115" customWidth="1"/>
    <col min="3" max="10" width="14.26953125" style="88" customWidth="1"/>
    <col min="11" max="11" width="14.7265625" style="88" customWidth="1"/>
    <col min="12" max="12" width="20.54296875" style="106" bestFit="1" customWidth="1"/>
    <col min="13" max="13" width="14.7265625" style="106" customWidth="1"/>
    <col min="14" max="14" width="27" style="116" bestFit="1" customWidth="1"/>
    <col min="15" max="24" width="14.7265625" style="106" customWidth="1"/>
    <col min="25" max="25" width="20.54296875" style="106" bestFit="1" customWidth="1"/>
    <col min="26" max="83" width="14.7265625" style="88" customWidth="1"/>
    <col min="84" max="16384" width="9.1796875" style="88"/>
  </cols>
  <sheetData>
    <row r="1" spans="1:25" ht="15.5" thickBot="1" x14ac:dyDescent="0.4">
      <c r="A1" s="450" t="s">
        <v>36</v>
      </c>
      <c r="B1" s="451"/>
      <c r="C1" s="452"/>
      <c r="D1" s="452"/>
      <c r="E1" s="452"/>
      <c r="F1" s="452"/>
      <c r="G1" s="452"/>
      <c r="H1" s="452"/>
      <c r="I1" s="452"/>
      <c r="J1" s="452"/>
      <c r="K1" s="453"/>
      <c r="L1" s="86"/>
      <c r="M1" s="87"/>
      <c r="N1" s="471" t="s">
        <v>77</v>
      </c>
      <c r="O1" s="472"/>
      <c r="P1" s="472"/>
      <c r="Q1" s="472"/>
      <c r="R1" s="472"/>
      <c r="S1" s="472"/>
      <c r="T1" s="472"/>
      <c r="U1" s="472"/>
      <c r="V1" s="472"/>
      <c r="W1" s="472"/>
      <c r="X1" s="473"/>
      <c r="Y1" s="86"/>
    </row>
    <row r="2" spans="1:25" x14ac:dyDescent="0.35">
      <c r="A2" s="89"/>
      <c r="B2" s="90" t="s">
        <v>70</v>
      </c>
      <c r="C2" s="457" t="s">
        <v>23</v>
      </c>
      <c r="D2" s="458"/>
      <c r="E2" s="458"/>
      <c r="F2" s="459"/>
      <c r="G2" s="457" t="s">
        <v>24</v>
      </c>
      <c r="H2" s="458"/>
      <c r="I2" s="458"/>
      <c r="J2" s="458"/>
      <c r="K2" s="467"/>
      <c r="L2" s="91" t="s">
        <v>73</v>
      </c>
      <c r="M2" s="92"/>
      <c r="N2" s="93"/>
      <c r="O2" s="94" t="s">
        <v>28</v>
      </c>
      <c r="P2" s="457" t="s">
        <v>23</v>
      </c>
      <c r="Q2" s="458"/>
      <c r="R2" s="458"/>
      <c r="S2" s="459"/>
      <c r="T2" s="454" t="s">
        <v>24</v>
      </c>
      <c r="U2" s="455"/>
      <c r="V2" s="455"/>
      <c r="W2" s="455"/>
      <c r="X2" s="456"/>
      <c r="Y2" s="91" t="s">
        <v>73</v>
      </c>
    </row>
    <row r="3" spans="1:25" x14ac:dyDescent="0.35">
      <c r="A3" s="95" t="s">
        <v>34</v>
      </c>
      <c r="B3" s="165" t="s">
        <v>98</v>
      </c>
      <c r="C3" s="75" t="s">
        <v>99</v>
      </c>
      <c r="D3" s="75" t="s">
        <v>100</v>
      </c>
      <c r="E3" s="75" t="s">
        <v>101</v>
      </c>
      <c r="F3" s="76" t="s">
        <v>102</v>
      </c>
      <c r="G3" s="75" t="s">
        <v>99</v>
      </c>
      <c r="H3" s="75" t="s">
        <v>100</v>
      </c>
      <c r="I3" s="75" t="s">
        <v>101</v>
      </c>
      <c r="J3" s="75" t="s">
        <v>102</v>
      </c>
      <c r="K3" s="166" t="s">
        <v>103</v>
      </c>
      <c r="L3" s="97" t="s">
        <v>83</v>
      </c>
      <c r="M3" s="92"/>
      <c r="N3" s="98" t="s">
        <v>34</v>
      </c>
      <c r="O3" s="165" t="s">
        <v>98</v>
      </c>
      <c r="P3" s="75" t="s">
        <v>99</v>
      </c>
      <c r="Q3" s="75" t="s">
        <v>100</v>
      </c>
      <c r="R3" s="75" t="s">
        <v>101</v>
      </c>
      <c r="S3" s="76" t="s">
        <v>102</v>
      </c>
      <c r="T3" s="75" t="s">
        <v>99</v>
      </c>
      <c r="U3" s="75" t="s">
        <v>100</v>
      </c>
      <c r="V3" s="75" t="s">
        <v>101</v>
      </c>
      <c r="W3" s="75" t="s">
        <v>102</v>
      </c>
      <c r="X3" s="166" t="s">
        <v>103</v>
      </c>
      <c r="Y3" s="97" t="s">
        <v>83</v>
      </c>
    </row>
    <row r="4" spans="1:25" x14ac:dyDescent="0.35">
      <c r="A4" s="180" t="s">
        <v>89</v>
      </c>
      <c r="B4" s="181" t="str">
        <f>IF('Site Description'!$B$34="","", IF('Data Entry'!B4&gt;0,'Data Entry'!B4,0))</f>
        <v/>
      </c>
      <c r="C4" s="182" t="str">
        <f>IF('Site Description'!$B$34="","", IF('Data Entry'!C4&gt;0,'Data Entry'!C4,0))</f>
        <v/>
      </c>
      <c r="D4" s="183" t="str">
        <f>IF('Site Description'!$B$34="","", IF('Data Entry'!D4&gt;0,'Data Entry'!D4,0))</f>
        <v/>
      </c>
      <c r="E4" s="183" t="str">
        <f>IF('Site Description'!$B$34="","", IF('Data Entry'!E4&gt;0,'Data Entry'!E4,0))</f>
        <v/>
      </c>
      <c r="F4" s="184" t="str">
        <f>IF('Site Description'!$B$34="","", IF('Data Entry'!F4&gt;0,'Data Entry'!F4,0))</f>
        <v/>
      </c>
      <c r="G4" s="185" t="str">
        <f>IF('Site Description'!$B$34="","", IF('Data Entry'!G4&gt;0,'Data Entry'!G4,0))</f>
        <v/>
      </c>
      <c r="H4" s="185" t="str">
        <f>IF('Site Description'!$B$34="","", IF('Data Entry'!H4&gt;0,'Data Entry'!H4,0))</f>
        <v/>
      </c>
      <c r="I4" s="185" t="str">
        <f>IF('Site Description'!$B$34="","", IF('Data Entry'!I4&gt;0,'Data Entry'!I4,0))</f>
        <v/>
      </c>
      <c r="J4" s="185" t="str">
        <f>IF('Site Description'!$B$34="","", IF('Data Entry'!J4&gt;0,'Data Entry'!J4,0))</f>
        <v/>
      </c>
      <c r="K4" s="186" t="str">
        <f>IF('Site Description'!$B$34="","", IF('Data Entry'!K4&gt;0,'Data Entry'!K4,0))</f>
        <v/>
      </c>
      <c r="L4" s="153" t="e">
        <f>SUM(B4:K4)/('Site Description'!$B$34/10000)</f>
        <v>#VALUE!</v>
      </c>
      <c r="N4" s="102" t="s">
        <v>89</v>
      </c>
      <c r="O4" s="81">
        <f t="shared" ref="O4:X4" si="0">IFERROR(AVERAGE(B4,B21,B38,B55,B72,B89,B106,B123,B140,B157),0)</f>
        <v>0</v>
      </c>
      <c r="P4" s="81">
        <f t="shared" si="0"/>
        <v>0</v>
      </c>
      <c r="Q4" s="82">
        <f t="shared" si="0"/>
        <v>0</v>
      </c>
      <c r="R4" s="82">
        <f t="shared" si="0"/>
        <v>0</v>
      </c>
      <c r="S4" s="164">
        <f t="shared" si="0"/>
        <v>0</v>
      </c>
      <c r="T4" s="84">
        <f t="shared" si="0"/>
        <v>0</v>
      </c>
      <c r="U4" s="84">
        <f t="shared" si="0"/>
        <v>0</v>
      </c>
      <c r="V4" s="84">
        <f t="shared" si="0"/>
        <v>0</v>
      </c>
      <c r="W4" s="84">
        <f t="shared" si="0"/>
        <v>0</v>
      </c>
      <c r="X4" s="85">
        <f t="shared" si="0"/>
        <v>0</v>
      </c>
      <c r="Y4" s="105" t="e">
        <f>SUM(O4:X4)/(AVERAGE('Site Description'!$B$34:$K$34)/10000)</f>
        <v>#DIV/0!</v>
      </c>
    </row>
    <row r="5" spans="1:25" x14ac:dyDescent="0.35">
      <c r="A5" s="180" t="s">
        <v>90</v>
      </c>
      <c r="B5" s="187" t="str">
        <f>IF('Site Description'!$B$34="","", IF('Data Entry'!B5&gt;0,'Data Entry'!B5,0))</f>
        <v/>
      </c>
      <c r="C5" s="188" t="str">
        <f>IF('Site Description'!$B$34="","", IF('Data Entry'!C5&gt;0,'Data Entry'!C5,0))</f>
        <v/>
      </c>
      <c r="D5" s="185" t="str">
        <f>IF('Site Description'!$B$34="","", IF('Data Entry'!D5&gt;0,'Data Entry'!D5,0))</f>
        <v/>
      </c>
      <c r="E5" s="189" t="str">
        <f>IF('Site Description'!$B$34="","", IF('Data Entry'!E5&gt;0,'Data Entry'!E5,0))</f>
        <v/>
      </c>
      <c r="F5" s="190" t="str">
        <f>IF('Site Description'!$B$34="","", IF('Data Entry'!F5&gt;0,'Data Entry'!F5,0))</f>
        <v/>
      </c>
      <c r="G5" s="185" t="str">
        <f>IF('Site Description'!$B$34="","", IF('Data Entry'!G5&gt;0,'Data Entry'!G5,0))</f>
        <v/>
      </c>
      <c r="H5" s="185" t="str">
        <f>IF('Site Description'!$B$34="","", IF('Data Entry'!H5&gt;0,'Data Entry'!H5,0))</f>
        <v/>
      </c>
      <c r="I5" s="189" t="str">
        <f>IF('Site Description'!$B$34="","", IF('Data Entry'!I5&gt;0,'Data Entry'!I5,0))</f>
        <v/>
      </c>
      <c r="J5" s="189" t="str">
        <f>IF('Site Description'!$B$34="","", IF('Data Entry'!J5&gt;0,'Data Entry'!J5,0))</f>
        <v/>
      </c>
      <c r="K5" s="191" t="str">
        <f>IF('Site Description'!$B$34="","", IF('Data Entry'!K5&gt;0,'Data Entry'!K5,0))</f>
        <v/>
      </c>
      <c r="L5" s="153" t="e">
        <f>SUM(B5:K5)/('Site Description'!$B$34/10000)</f>
        <v>#VALUE!</v>
      </c>
      <c r="N5" s="102" t="s">
        <v>90</v>
      </c>
      <c r="O5" s="83">
        <f t="shared" ref="O5:X5" si="1">IFERROR(AVERAGE(B5,B22,B39,B56,B73,B90,B107,B124,B141,B158),0)</f>
        <v>0</v>
      </c>
      <c r="P5" s="83">
        <f t="shared" si="1"/>
        <v>0</v>
      </c>
      <c r="Q5" s="84">
        <f t="shared" si="1"/>
        <v>0</v>
      </c>
      <c r="R5" s="72">
        <f t="shared" si="1"/>
        <v>0</v>
      </c>
      <c r="S5" s="131">
        <f t="shared" si="1"/>
        <v>0</v>
      </c>
      <c r="T5" s="84">
        <f t="shared" si="1"/>
        <v>0</v>
      </c>
      <c r="U5" s="84">
        <f t="shared" si="1"/>
        <v>0</v>
      </c>
      <c r="V5" s="72">
        <f t="shared" si="1"/>
        <v>0</v>
      </c>
      <c r="W5" s="72">
        <f t="shared" si="1"/>
        <v>0</v>
      </c>
      <c r="X5" s="73">
        <f t="shared" si="1"/>
        <v>0</v>
      </c>
      <c r="Y5" s="105" t="e">
        <f>SUM(O5:X5)/(AVERAGE('Site Description'!$B$34:$K$34)/10000)</f>
        <v>#DIV/0!</v>
      </c>
    </row>
    <row r="6" spans="1:25" x14ac:dyDescent="0.35">
      <c r="A6" s="180" t="s">
        <v>91</v>
      </c>
      <c r="B6" s="187" t="str">
        <f>IF('Site Description'!$B$34="","", IF('Data Entry'!B6&gt;0,'Data Entry'!B6,0))</f>
        <v/>
      </c>
      <c r="C6" s="188" t="str">
        <f>IF('Site Description'!$B$34="","", IF('Data Entry'!C6&gt;0,'Data Entry'!C6,0))</f>
        <v/>
      </c>
      <c r="D6" s="185" t="str">
        <f>IF('Site Description'!$B$34="","", IF('Data Entry'!D6&gt;0,'Data Entry'!D6,0))</f>
        <v/>
      </c>
      <c r="E6" s="185" t="str">
        <f>IF('Site Description'!$B$34="","", IF('Data Entry'!E6&gt;0,'Data Entry'!E6,0))</f>
        <v/>
      </c>
      <c r="F6" s="192" t="str">
        <f>IF('Site Description'!$B$34="","", IF('Data Entry'!F6&gt;0,'Data Entry'!F6,0))</f>
        <v/>
      </c>
      <c r="G6" s="185" t="str">
        <f>IF('Site Description'!$B$34="","", IF('Data Entry'!G6&gt;0,'Data Entry'!G6,0))</f>
        <v/>
      </c>
      <c r="H6" s="185" t="str">
        <f>IF('Site Description'!$B$34="","", IF('Data Entry'!H6&gt;0,'Data Entry'!H6,0))</f>
        <v/>
      </c>
      <c r="I6" s="185" t="str">
        <f>IF('Site Description'!$B$34="","", IF('Data Entry'!I6&gt;0,'Data Entry'!I6,0))</f>
        <v/>
      </c>
      <c r="J6" s="185" t="str">
        <f>IF('Site Description'!$B$34="","", IF('Data Entry'!J6&gt;0,'Data Entry'!J6,0))</f>
        <v/>
      </c>
      <c r="K6" s="191" t="str">
        <f>IF('Site Description'!$B$34="","", IF('Data Entry'!K6&gt;0,'Data Entry'!K6,0))</f>
        <v/>
      </c>
      <c r="L6" s="153" t="e">
        <f>SUM(B6:K6)/('Site Description'!$B$34/10000)</f>
        <v>#VALUE!</v>
      </c>
      <c r="N6" s="102" t="s">
        <v>91</v>
      </c>
      <c r="O6" s="83">
        <f t="shared" ref="O6:X6" si="2">IFERROR(AVERAGE(B6,B23,B40,B57,B74,B91,B108,B125,B142,B159),0)</f>
        <v>0</v>
      </c>
      <c r="P6" s="83">
        <f t="shared" si="2"/>
        <v>0</v>
      </c>
      <c r="Q6" s="84">
        <f t="shared" si="2"/>
        <v>0</v>
      </c>
      <c r="R6" s="84">
        <f t="shared" si="2"/>
        <v>0</v>
      </c>
      <c r="S6" s="132">
        <f t="shared" si="2"/>
        <v>0</v>
      </c>
      <c r="T6" s="84">
        <f t="shared" si="2"/>
        <v>0</v>
      </c>
      <c r="U6" s="84">
        <f t="shared" si="2"/>
        <v>0</v>
      </c>
      <c r="V6" s="84">
        <f t="shared" si="2"/>
        <v>0</v>
      </c>
      <c r="W6" s="84">
        <f t="shared" si="2"/>
        <v>0</v>
      </c>
      <c r="X6" s="73">
        <f t="shared" si="2"/>
        <v>0</v>
      </c>
      <c r="Y6" s="105" t="e">
        <f>SUM(O6:X6)/(AVERAGE('Site Description'!$B$34:$K$34)/10000)</f>
        <v>#DIV/0!</v>
      </c>
    </row>
    <row r="7" spans="1:25" x14ac:dyDescent="0.35">
      <c r="A7" s="193" t="s">
        <v>92</v>
      </c>
      <c r="B7" s="187" t="str">
        <f>IF('Site Description'!$B$34="","", IF('Data Entry'!B7&gt;0,'Data Entry'!B7,0))</f>
        <v/>
      </c>
      <c r="C7" s="188" t="str">
        <f>IF('Site Description'!$B$34="","", IF('Data Entry'!C7&gt;0,'Data Entry'!C7,0))</f>
        <v/>
      </c>
      <c r="D7" s="185" t="str">
        <f>IF('Site Description'!$B$34="","", IF('Data Entry'!D7&gt;0,'Data Entry'!D7,0))</f>
        <v/>
      </c>
      <c r="E7" s="185" t="str">
        <f>IF('Site Description'!$B$34="","", IF('Data Entry'!E7&gt;0,'Data Entry'!E7,0))</f>
        <v/>
      </c>
      <c r="F7" s="192" t="str">
        <f>IF('Site Description'!$B$34="","", IF('Data Entry'!F7&gt;0,'Data Entry'!F7,0))</f>
        <v/>
      </c>
      <c r="G7" s="185" t="str">
        <f>IF('Site Description'!$B$34="","", IF('Data Entry'!G7&gt;0,'Data Entry'!G7,0))</f>
        <v/>
      </c>
      <c r="H7" s="185" t="str">
        <f>IF('Site Description'!$B$34="","", IF('Data Entry'!H7&gt;0,'Data Entry'!H7,0))</f>
        <v/>
      </c>
      <c r="I7" s="185" t="str">
        <f>IF('Site Description'!$B$34="","", IF('Data Entry'!I7&gt;0,'Data Entry'!I7,0))</f>
        <v/>
      </c>
      <c r="J7" s="185" t="str">
        <f>IF('Site Description'!$B$34="","", IF('Data Entry'!J7&gt;0,'Data Entry'!J7,0))</f>
        <v/>
      </c>
      <c r="K7" s="191" t="str">
        <f>IF('Site Description'!$B$34="","", IF('Data Entry'!K7&gt;0,'Data Entry'!K7,0))</f>
        <v/>
      </c>
      <c r="L7" s="153" t="e">
        <f>SUM(B7:K7)/('Site Description'!$B$34/10000)</f>
        <v>#VALUE!</v>
      </c>
      <c r="N7" s="107" t="s">
        <v>92</v>
      </c>
      <c r="O7" s="83">
        <f t="shared" ref="O7:X7" si="3">IFERROR(AVERAGE(B7,B24,B41,B58,B75,B92,B109,B126,B143,B160),0)</f>
        <v>0</v>
      </c>
      <c r="P7" s="83">
        <f t="shared" si="3"/>
        <v>0</v>
      </c>
      <c r="Q7" s="84">
        <f t="shared" si="3"/>
        <v>0</v>
      </c>
      <c r="R7" s="84">
        <f t="shared" si="3"/>
        <v>0</v>
      </c>
      <c r="S7" s="132">
        <f t="shared" si="3"/>
        <v>0</v>
      </c>
      <c r="T7" s="84">
        <f t="shared" si="3"/>
        <v>0</v>
      </c>
      <c r="U7" s="84">
        <f t="shared" si="3"/>
        <v>0</v>
      </c>
      <c r="V7" s="84">
        <f t="shared" si="3"/>
        <v>0</v>
      </c>
      <c r="W7" s="84">
        <f t="shared" si="3"/>
        <v>0</v>
      </c>
      <c r="X7" s="73">
        <f t="shared" si="3"/>
        <v>0</v>
      </c>
      <c r="Y7" s="105" t="e">
        <f>SUM(O7:X7)/(AVERAGE('Site Description'!$B$34:$K$34)/10000)</f>
        <v>#DIV/0!</v>
      </c>
    </row>
    <row r="8" spans="1:25" x14ac:dyDescent="0.35">
      <c r="A8" s="194" t="s">
        <v>93</v>
      </c>
      <c r="B8" s="187" t="str">
        <f>IF('Site Description'!$B$34="","", IF('Data Entry'!B8&gt;0,'Data Entry'!B8,0))</f>
        <v/>
      </c>
      <c r="C8" s="188" t="str">
        <f>IF('Site Description'!$B$34="","", IF('Data Entry'!C8&gt;0,'Data Entry'!C8,0))</f>
        <v/>
      </c>
      <c r="D8" s="185" t="str">
        <f>IF('Site Description'!$B$34="","", IF('Data Entry'!D8&gt;0,'Data Entry'!D8,0))</f>
        <v/>
      </c>
      <c r="E8" s="185" t="str">
        <f>IF('Site Description'!$B$34="","", IF('Data Entry'!E8&gt;0,'Data Entry'!E8,0))</f>
        <v/>
      </c>
      <c r="F8" s="192" t="str">
        <f>IF('Site Description'!$B$34="","", IF('Data Entry'!F8&gt;0,'Data Entry'!F8,0))</f>
        <v/>
      </c>
      <c r="G8" s="185" t="str">
        <f>IF('Site Description'!$B$34="","", IF('Data Entry'!G8&gt;0,'Data Entry'!G8,0))</f>
        <v/>
      </c>
      <c r="H8" s="185" t="str">
        <f>IF('Site Description'!$B$34="","", IF('Data Entry'!H8&gt;0,'Data Entry'!H8,0))</f>
        <v/>
      </c>
      <c r="I8" s="185" t="str">
        <f>IF('Site Description'!$B$34="","", IF('Data Entry'!I8&gt;0,'Data Entry'!I8,0))</f>
        <v/>
      </c>
      <c r="J8" s="185" t="str">
        <f>IF('Site Description'!$B$34="","", IF('Data Entry'!J8&gt;0,'Data Entry'!J8,0))</f>
        <v/>
      </c>
      <c r="K8" s="186" t="str">
        <f>IF('Site Description'!$B$34="","", IF('Data Entry'!K8&gt;0,'Data Entry'!K8,0))</f>
        <v/>
      </c>
      <c r="L8" s="153" t="e">
        <f>SUM(B8:K8)/('Site Description'!$B$34/10000)</f>
        <v>#VALUE!</v>
      </c>
      <c r="N8" s="108" t="s">
        <v>93</v>
      </c>
      <c r="O8" s="83">
        <f t="shared" ref="O8:X8" si="4">IFERROR(AVERAGE(B8,B25,B42,B59,B76,B93,B110,B127,B144,B161),0)</f>
        <v>0</v>
      </c>
      <c r="P8" s="83">
        <f t="shared" si="4"/>
        <v>0</v>
      </c>
      <c r="Q8" s="84">
        <f t="shared" si="4"/>
        <v>0</v>
      </c>
      <c r="R8" s="84">
        <f t="shared" si="4"/>
        <v>0</v>
      </c>
      <c r="S8" s="132">
        <f t="shared" si="4"/>
        <v>0</v>
      </c>
      <c r="T8" s="84">
        <f t="shared" si="4"/>
        <v>0</v>
      </c>
      <c r="U8" s="84">
        <f t="shared" si="4"/>
        <v>0</v>
      </c>
      <c r="V8" s="84">
        <f t="shared" si="4"/>
        <v>0</v>
      </c>
      <c r="W8" s="84">
        <f t="shared" si="4"/>
        <v>0</v>
      </c>
      <c r="X8" s="85">
        <f t="shared" si="4"/>
        <v>0</v>
      </c>
      <c r="Y8" s="105" t="e">
        <f>SUM(O8:X8)/(AVERAGE('Site Description'!$B$34:$K$34)/10000)</f>
        <v>#DIV/0!</v>
      </c>
    </row>
    <row r="9" spans="1:25" x14ac:dyDescent="0.35">
      <c r="A9" s="194" t="s">
        <v>94</v>
      </c>
      <c r="B9" s="187" t="str">
        <f>IF('Site Description'!$B$34="","", IF('Data Entry'!B9&gt;0,'Data Entry'!B9,0))</f>
        <v/>
      </c>
      <c r="C9" s="188" t="str">
        <f>IF('Site Description'!$B$34="","", IF('Data Entry'!C9&gt;0,'Data Entry'!C9,0))</f>
        <v/>
      </c>
      <c r="D9" s="185" t="str">
        <f>IF('Site Description'!$B$34="","", IF('Data Entry'!D9&gt;0,'Data Entry'!D9,0))</f>
        <v/>
      </c>
      <c r="E9" s="185" t="str">
        <f>IF('Site Description'!$B$34="","", IF('Data Entry'!E9&gt;0,'Data Entry'!E9,0))</f>
        <v/>
      </c>
      <c r="F9" s="190" t="str">
        <f>IF('Site Description'!$B$34="","", IF('Data Entry'!F9&gt;0,'Data Entry'!F9,0))</f>
        <v/>
      </c>
      <c r="G9" s="185" t="str">
        <f>IF('Site Description'!$B$34="","", IF('Data Entry'!G9&gt;0,'Data Entry'!G9,0))</f>
        <v/>
      </c>
      <c r="H9" s="185" t="str">
        <f>IF('Site Description'!$B$34="","", IF('Data Entry'!H9&gt;0,'Data Entry'!H9,0))</f>
        <v/>
      </c>
      <c r="I9" s="185" t="str">
        <f>IF('Site Description'!$B$34="","", IF('Data Entry'!I9&gt;0,'Data Entry'!I9,0))</f>
        <v/>
      </c>
      <c r="J9" s="189" t="str">
        <f>IF('Site Description'!$B$34="","", IF('Data Entry'!J9&gt;0,'Data Entry'!J9,0))</f>
        <v/>
      </c>
      <c r="K9" s="191" t="str">
        <f>IF('Site Description'!$B$34="","", IF('Data Entry'!K9&gt;0,'Data Entry'!K9,0))</f>
        <v/>
      </c>
      <c r="L9" s="153" t="e">
        <f>SUM(B9:K9)/('Site Description'!$B$34/10000)</f>
        <v>#VALUE!</v>
      </c>
      <c r="N9" s="108" t="s">
        <v>94</v>
      </c>
      <c r="O9" s="83">
        <f t="shared" ref="O9:X9" si="5">IFERROR(AVERAGE(B9,B26,B43,B60,B77,B94,B111,B128,B145,B162),0)</f>
        <v>0</v>
      </c>
      <c r="P9" s="83">
        <f t="shared" si="5"/>
        <v>0</v>
      </c>
      <c r="Q9" s="84">
        <f t="shared" si="5"/>
        <v>0</v>
      </c>
      <c r="R9" s="84">
        <f t="shared" si="5"/>
        <v>0</v>
      </c>
      <c r="S9" s="131">
        <f t="shared" si="5"/>
        <v>0</v>
      </c>
      <c r="T9" s="84">
        <f t="shared" si="5"/>
        <v>0</v>
      </c>
      <c r="U9" s="84">
        <f t="shared" si="5"/>
        <v>0</v>
      </c>
      <c r="V9" s="84">
        <f t="shared" si="5"/>
        <v>0</v>
      </c>
      <c r="W9" s="72">
        <f t="shared" si="5"/>
        <v>0</v>
      </c>
      <c r="X9" s="73">
        <f t="shared" si="5"/>
        <v>0</v>
      </c>
      <c r="Y9" s="105" t="e">
        <f>SUM(O9:X9)/(AVERAGE('Site Description'!$B$34:$K$34)/10000)</f>
        <v>#DIV/0!</v>
      </c>
    </row>
    <row r="10" spans="1:25" x14ac:dyDescent="0.35">
      <c r="A10" s="195" t="s">
        <v>123</v>
      </c>
      <c r="B10" s="187" t="str">
        <f>IF('Site Description'!$B$34="","", IF('Data Entry'!B10&gt;0,'Data Entry'!B10,0))</f>
        <v/>
      </c>
      <c r="C10" s="188" t="str">
        <f>IF('Site Description'!$B$34="","", IF('Data Entry'!C10&gt;0,'Data Entry'!C10,0))</f>
        <v/>
      </c>
      <c r="D10" s="185" t="str">
        <f>IF('Site Description'!$B$34="","", IF('Data Entry'!D10&gt;0,'Data Entry'!D10,0))</f>
        <v/>
      </c>
      <c r="E10" s="185" t="str">
        <f>IF('Site Description'!$B$34="","", IF('Data Entry'!E10&gt;0,'Data Entry'!E10,0))</f>
        <v/>
      </c>
      <c r="F10" s="190" t="str">
        <f>IF('Site Description'!$B$34="","", IF('Data Entry'!F10&gt;0,'Data Entry'!F10,0))</f>
        <v/>
      </c>
      <c r="G10" s="185" t="str">
        <f>IF('Site Description'!$B$34="","", IF('Data Entry'!G10&gt;0,'Data Entry'!G10,0))</f>
        <v/>
      </c>
      <c r="H10" s="185" t="str">
        <f>IF('Site Description'!$B$34="","", IF('Data Entry'!H10&gt;0,'Data Entry'!H10,0))</f>
        <v/>
      </c>
      <c r="I10" s="185" t="str">
        <f>IF('Site Description'!$B$34="","", IF('Data Entry'!I10&gt;0,'Data Entry'!I10,0))</f>
        <v/>
      </c>
      <c r="J10" s="189" t="str">
        <f>IF('Site Description'!$B$34="","", IF('Data Entry'!J10&gt;0,'Data Entry'!J10,0))</f>
        <v/>
      </c>
      <c r="K10" s="191" t="str">
        <f>IF('Site Description'!$B$34="","", IF('Data Entry'!K10&gt;0,'Data Entry'!K10,0))</f>
        <v/>
      </c>
      <c r="L10" s="153" t="e">
        <f>SUM(B10:K10)/('Site Description'!$B$34/10000)</f>
        <v>#VALUE!</v>
      </c>
      <c r="N10" s="195" t="s">
        <v>123</v>
      </c>
      <c r="O10" s="83">
        <f t="shared" ref="O10:X10" si="6">IFERROR(AVERAGE(B10,B27,B44,B61,B78,B95,B112,B129,B146,B163),0)</f>
        <v>0</v>
      </c>
      <c r="P10" s="83">
        <f t="shared" si="6"/>
        <v>0</v>
      </c>
      <c r="Q10" s="84">
        <f t="shared" si="6"/>
        <v>0</v>
      </c>
      <c r="R10" s="84">
        <f t="shared" si="6"/>
        <v>0</v>
      </c>
      <c r="S10" s="131">
        <f t="shared" si="6"/>
        <v>0</v>
      </c>
      <c r="T10" s="84">
        <f t="shared" si="6"/>
        <v>0</v>
      </c>
      <c r="U10" s="84">
        <f t="shared" si="6"/>
        <v>0</v>
      </c>
      <c r="V10" s="84">
        <f t="shared" si="6"/>
        <v>0</v>
      </c>
      <c r="W10" s="72">
        <f t="shared" si="6"/>
        <v>0</v>
      </c>
      <c r="X10" s="73">
        <f t="shared" si="6"/>
        <v>0</v>
      </c>
      <c r="Y10" s="105" t="e">
        <f>SUM(O10:X10)/(AVERAGE('Site Description'!$B$34:$K$34)/10000)</f>
        <v>#DIV/0!</v>
      </c>
    </row>
    <row r="11" spans="1:25" x14ac:dyDescent="0.35">
      <c r="A11" s="195" t="s">
        <v>95</v>
      </c>
      <c r="B11" s="187" t="str">
        <f>IF('Site Description'!$B$34="","", IF('Data Entry'!B11&gt;0,'Data Entry'!B11,0))</f>
        <v/>
      </c>
      <c r="C11" s="188" t="str">
        <f>IF('Site Description'!$B$34="","", IF('Data Entry'!C11&gt;0,'Data Entry'!C11,0))</f>
        <v/>
      </c>
      <c r="D11" s="185" t="str">
        <f>IF('Site Description'!$B$34="","", IF('Data Entry'!D11&gt;0,'Data Entry'!D11,0))</f>
        <v/>
      </c>
      <c r="E11" s="185" t="str">
        <f>IF('Site Description'!$B$34="","", IF('Data Entry'!E11&gt;0,'Data Entry'!E11,0))</f>
        <v/>
      </c>
      <c r="F11" s="192" t="str">
        <f>IF('Site Description'!$B$34="","", IF('Data Entry'!F11&gt;0,'Data Entry'!F11,0))</f>
        <v/>
      </c>
      <c r="G11" s="185" t="str">
        <f>IF('Site Description'!$B$34="","", IF('Data Entry'!G11&gt;0,'Data Entry'!G11,0))</f>
        <v/>
      </c>
      <c r="H11" s="185" t="str">
        <f>IF('Site Description'!$B$34="","", IF('Data Entry'!H11&gt;0,'Data Entry'!H11,0))</f>
        <v/>
      </c>
      <c r="I11" s="185" t="str">
        <f>IF('Site Description'!$B$34="","", IF('Data Entry'!I11&gt;0,'Data Entry'!I11,0))</f>
        <v/>
      </c>
      <c r="J11" s="185" t="str">
        <f>IF('Site Description'!$B$34="","", IF('Data Entry'!J11&gt;0,'Data Entry'!J11,0))</f>
        <v/>
      </c>
      <c r="K11" s="186" t="str">
        <f>IF('Site Description'!$B$34="","", IF('Data Entry'!K11&gt;0,'Data Entry'!K11,0))</f>
        <v/>
      </c>
      <c r="L11" s="153" t="e">
        <f>SUM(B11:K11)/('Site Description'!$B$34/10000)</f>
        <v>#VALUE!</v>
      </c>
      <c r="N11" s="80" t="s">
        <v>95</v>
      </c>
      <c r="O11" s="83">
        <f t="shared" ref="O11:X11" si="7">IFERROR(AVERAGE(B11,B28,B45,B62,B79,B96,B113,B130,B147,B164),0)</f>
        <v>0</v>
      </c>
      <c r="P11" s="83">
        <f t="shared" si="7"/>
        <v>0</v>
      </c>
      <c r="Q11" s="84">
        <f t="shared" si="7"/>
        <v>0</v>
      </c>
      <c r="R11" s="84">
        <f t="shared" si="7"/>
        <v>0</v>
      </c>
      <c r="S11" s="132">
        <f t="shared" si="7"/>
        <v>0</v>
      </c>
      <c r="T11" s="84">
        <f t="shared" si="7"/>
        <v>0</v>
      </c>
      <c r="U11" s="84">
        <f t="shared" si="7"/>
        <v>0</v>
      </c>
      <c r="V11" s="84">
        <f t="shared" si="7"/>
        <v>0</v>
      </c>
      <c r="W11" s="84">
        <f t="shared" si="7"/>
        <v>0</v>
      </c>
      <c r="X11" s="85">
        <f t="shared" si="7"/>
        <v>0</v>
      </c>
      <c r="Y11" s="105" t="e">
        <f>SUM(O11:X11)/(AVERAGE('Site Description'!$B$34:$K$34)/10000)</f>
        <v>#DIV/0!</v>
      </c>
    </row>
    <row r="12" spans="1:25" x14ac:dyDescent="0.35">
      <c r="A12" s="195" t="s">
        <v>96</v>
      </c>
      <c r="B12" s="187" t="str">
        <f>IF('Site Description'!$B$34="","", IF('Data Entry'!B12&gt;0,'Data Entry'!B12,0))</f>
        <v/>
      </c>
      <c r="C12" s="188" t="str">
        <f>IF('Site Description'!$B$34="","", IF('Data Entry'!C12&gt;0,'Data Entry'!C12,0))</f>
        <v/>
      </c>
      <c r="D12" s="185" t="str">
        <f>IF('Site Description'!$B$34="","", IF('Data Entry'!D12&gt;0,'Data Entry'!D12,0))</f>
        <v/>
      </c>
      <c r="E12" s="185" t="str">
        <f>IF('Site Description'!$B$34="","", IF('Data Entry'!E12&gt;0,'Data Entry'!E12,0))</f>
        <v/>
      </c>
      <c r="F12" s="192" t="str">
        <f>IF('Site Description'!$B$34="","", IF('Data Entry'!F12&gt;0,'Data Entry'!F12,0))</f>
        <v/>
      </c>
      <c r="G12" s="185" t="str">
        <f>IF('Site Description'!$B$34="","", IF('Data Entry'!G12&gt;0,'Data Entry'!G12,0))</f>
        <v/>
      </c>
      <c r="H12" s="185" t="str">
        <f>IF('Site Description'!$B$34="","", IF('Data Entry'!H12&gt;0,'Data Entry'!H12,0))</f>
        <v/>
      </c>
      <c r="I12" s="185" t="str">
        <f>IF('Site Description'!$B$34="","", IF('Data Entry'!I12&gt;0,'Data Entry'!I12,0))</f>
        <v/>
      </c>
      <c r="J12" s="185" t="str">
        <f>IF('Site Description'!$B$34="","", IF('Data Entry'!J12&gt;0,'Data Entry'!J12,0))</f>
        <v/>
      </c>
      <c r="K12" s="186" t="str">
        <f>IF('Site Description'!$B$34="","", IF('Data Entry'!K12&gt;0,'Data Entry'!K12,0))</f>
        <v/>
      </c>
      <c r="L12" s="153" t="e">
        <f>SUM(B12:K12)/('Site Description'!$B$34/10000)</f>
        <v>#VALUE!</v>
      </c>
      <c r="N12" s="80" t="s">
        <v>96</v>
      </c>
      <c r="O12" s="83">
        <f t="shared" ref="O12:X12" si="8">IFERROR(AVERAGE(B12,B29,B46,B63,B80,B97,B114,B131,B148,B165),0)</f>
        <v>0</v>
      </c>
      <c r="P12" s="83">
        <f t="shared" si="8"/>
        <v>0</v>
      </c>
      <c r="Q12" s="84">
        <f t="shared" si="8"/>
        <v>0</v>
      </c>
      <c r="R12" s="84">
        <f t="shared" si="8"/>
        <v>0</v>
      </c>
      <c r="S12" s="132">
        <f t="shared" si="8"/>
        <v>0</v>
      </c>
      <c r="T12" s="84">
        <f t="shared" si="8"/>
        <v>0</v>
      </c>
      <c r="U12" s="84">
        <f t="shared" si="8"/>
        <v>0</v>
      </c>
      <c r="V12" s="84">
        <f t="shared" si="8"/>
        <v>0</v>
      </c>
      <c r="W12" s="84">
        <f t="shared" si="8"/>
        <v>0</v>
      </c>
      <c r="X12" s="85">
        <f t="shared" si="8"/>
        <v>0</v>
      </c>
      <c r="Y12" s="105" t="e">
        <f>SUM(O12:X12)/(AVERAGE('Site Description'!$B$34:$K$34)/10000)</f>
        <v>#DIV/0!</v>
      </c>
    </row>
    <row r="13" spans="1:25" x14ac:dyDescent="0.35">
      <c r="A13" s="195" t="s">
        <v>97</v>
      </c>
      <c r="B13" s="187" t="str">
        <f>IF('Site Description'!$B$34="","", IF('Data Entry'!B13&gt;0,'Data Entry'!B13,0))</f>
        <v/>
      </c>
      <c r="C13" s="188" t="str">
        <f>IF('Site Description'!$B$34="","", IF('Data Entry'!C13&gt;0,'Data Entry'!C13,0))</f>
        <v/>
      </c>
      <c r="D13" s="185" t="str">
        <f>IF('Site Description'!$B$34="","", IF('Data Entry'!D13&gt;0,'Data Entry'!D13,0))</f>
        <v/>
      </c>
      <c r="E13" s="185" t="str">
        <f>IF('Site Description'!$B$34="","", IF('Data Entry'!E13&gt;0,'Data Entry'!E13,0))</f>
        <v/>
      </c>
      <c r="F13" s="192" t="str">
        <f>IF('Site Description'!$B$34="","", IF('Data Entry'!F13&gt;0,'Data Entry'!F13,0))</f>
        <v/>
      </c>
      <c r="G13" s="185" t="str">
        <f>IF('Site Description'!$B$34="","", IF('Data Entry'!G13&gt;0,'Data Entry'!G13,0))</f>
        <v/>
      </c>
      <c r="H13" s="185" t="str">
        <f>IF('Site Description'!$B$34="","", IF('Data Entry'!H13&gt;0,'Data Entry'!H13,0))</f>
        <v/>
      </c>
      <c r="I13" s="185" t="str">
        <f>IF('Site Description'!$B$34="","", IF('Data Entry'!I13&gt;0,'Data Entry'!I13,0))</f>
        <v/>
      </c>
      <c r="J13" s="185" t="str">
        <f>IF('Site Description'!$B$34="","", IF('Data Entry'!J13&gt;0,'Data Entry'!J13,0))</f>
        <v/>
      </c>
      <c r="K13" s="186" t="str">
        <f>IF('Site Description'!$B$34="","", IF('Data Entry'!K13&gt;0,'Data Entry'!K13,0))</f>
        <v/>
      </c>
      <c r="L13" s="153" t="e">
        <f>SUM(B13:K13)/('Site Description'!$B$34/10000)</f>
        <v>#VALUE!</v>
      </c>
      <c r="N13" s="80" t="s">
        <v>97</v>
      </c>
      <c r="O13" s="83">
        <f t="shared" ref="O13:X13" si="9">IFERROR(AVERAGE(B13,B30,B47,B64,B81,B98,B115,B132,B149,B166),0)</f>
        <v>0</v>
      </c>
      <c r="P13" s="83">
        <f t="shared" si="9"/>
        <v>0</v>
      </c>
      <c r="Q13" s="84">
        <f t="shared" si="9"/>
        <v>0</v>
      </c>
      <c r="R13" s="84">
        <f t="shared" si="9"/>
        <v>0</v>
      </c>
      <c r="S13" s="132">
        <f t="shared" si="9"/>
        <v>0</v>
      </c>
      <c r="T13" s="84">
        <f t="shared" si="9"/>
        <v>0</v>
      </c>
      <c r="U13" s="84">
        <f t="shared" si="9"/>
        <v>0</v>
      </c>
      <c r="V13" s="84">
        <f t="shared" si="9"/>
        <v>0</v>
      </c>
      <c r="W13" s="84">
        <f t="shared" si="9"/>
        <v>0</v>
      </c>
      <c r="X13" s="85">
        <f t="shared" si="9"/>
        <v>0</v>
      </c>
      <c r="Y13" s="105" t="e">
        <f>SUM(O13:X13)/(AVERAGE('Site Description'!$B$34:$K$34)/10000)</f>
        <v>#DIV/0!</v>
      </c>
    </row>
    <row r="14" spans="1:25" x14ac:dyDescent="0.35">
      <c r="A14" s="195"/>
      <c r="B14" s="187" t="str">
        <f>IF('Site Description'!$B$34="","", IF('Data Entry'!B14&gt;0,'Data Entry'!B14,0))</f>
        <v/>
      </c>
      <c r="C14" s="196" t="str">
        <f>IF('Site Description'!$B$34="","", IF('Data Entry'!C14&gt;0,'Data Entry'!C14,0))</f>
        <v/>
      </c>
      <c r="D14" s="196" t="str">
        <f>IF('Site Description'!$B$34="","", IF('Data Entry'!D14&gt;0,'Data Entry'!D14,0))</f>
        <v/>
      </c>
      <c r="E14" s="196" t="str">
        <f>IF('Site Description'!$B$34="","", IF('Data Entry'!E14&gt;0,'Data Entry'!E14,0))</f>
        <v/>
      </c>
      <c r="F14" s="197" t="str">
        <f>IF('Site Description'!$B$34="","", IF('Data Entry'!F14&gt;0,'Data Entry'!F14,0))</f>
        <v/>
      </c>
      <c r="G14" s="185" t="str">
        <f>IF('Site Description'!$B$34="","", IF('Data Entry'!G14&gt;0,'Data Entry'!G14,0))</f>
        <v/>
      </c>
      <c r="H14" s="185" t="str">
        <f>IF('Site Description'!$B$34="","", IF('Data Entry'!H14&gt;0,'Data Entry'!H14,0))</f>
        <v/>
      </c>
      <c r="I14" s="185" t="str">
        <f>IF('Site Description'!$B$34="","", IF('Data Entry'!I14&gt;0,'Data Entry'!I14,0))</f>
        <v/>
      </c>
      <c r="J14" s="185" t="str">
        <f>IF('Site Description'!$B$34="","", IF('Data Entry'!J14&gt;0,'Data Entry'!J14,0))</f>
        <v/>
      </c>
      <c r="K14" s="186" t="str">
        <f>IF('Site Description'!$B$34="","", IF('Data Entry'!K14&gt;0,'Data Entry'!K14,0))</f>
        <v/>
      </c>
      <c r="L14" s="153" t="e">
        <f>SUM(B14:K14)/('Site Description'!$B$34/10000)</f>
        <v>#VALUE!</v>
      </c>
      <c r="N14" s="118"/>
      <c r="O14" s="135">
        <f t="shared" ref="O14:X14" si="10">IFERROR(AVERAGE(B14,B31,B48,B65,B82,B99,B116,B133,B150,B167),0)</f>
        <v>0</v>
      </c>
      <c r="P14" s="133">
        <f t="shared" si="10"/>
        <v>0</v>
      </c>
      <c r="Q14" s="133">
        <f t="shared" si="10"/>
        <v>0</v>
      </c>
      <c r="R14" s="133">
        <f t="shared" si="10"/>
        <v>0</v>
      </c>
      <c r="S14" s="134">
        <f t="shared" si="10"/>
        <v>0</v>
      </c>
      <c r="T14" s="84">
        <f t="shared" si="10"/>
        <v>0</v>
      </c>
      <c r="U14" s="84">
        <f t="shared" si="10"/>
        <v>0</v>
      </c>
      <c r="V14" s="84">
        <f t="shared" si="10"/>
        <v>0</v>
      </c>
      <c r="W14" s="84">
        <f t="shared" si="10"/>
        <v>0</v>
      </c>
      <c r="X14" s="85">
        <f t="shared" si="10"/>
        <v>0</v>
      </c>
      <c r="Y14" s="105" t="e">
        <f>SUM(O14:X14)/(AVERAGE('Site Description'!$B$34:$K$34)/10000)</f>
        <v>#DIV/0!</v>
      </c>
    </row>
    <row r="15" spans="1:25" ht="15" thickBot="1" x14ac:dyDescent="0.4">
      <c r="A15" s="195"/>
      <c r="B15" s="187" t="str">
        <f>IF('Site Description'!$B$34="","", IF('Data Entry'!B15&gt;0,'Data Entry'!B15,0))</f>
        <v/>
      </c>
      <c r="C15" s="185" t="str">
        <f>IF('Site Description'!$B$34="","", IF('Data Entry'!C15&gt;0,'Data Entry'!C15,0))</f>
        <v/>
      </c>
      <c r="D15" s="185" t="str">
        <f>IF('Site Description'!$B$34="","", IF('Data Entry'!D15&gt;0,'Data Entry'!D15,0))</f>
        <v/>
      </c>
      <c r="E15" s="185" t="str">
        <f>IF('Site Description'!$B$34="","", IF('Data Entry'!E15&gt;0,'Data Entry'!E15,0))</f>
        <v/>
      </c>
      <c r="F15" s="192" t="str">
        <f>IF('Site Description'!$B$34="","", IF('Data Entry'!F15&gt;0,'Data Entry'!F15,0))</f>
        <v/>
      </c>
      <c r="G15" s="185" t="str">
        <f>IF('Site Description'!$B$34="","", IF('Data Entry'!G15&gt;0,'Data Entry'!G15,0))</f>
        <v/>
      </c>
      <c r="H15" s="185" t="str">
        <f>IF('Site Description'!$B$34="","", IF('Data Entry'!H15&gt;0,'Data Entry'!H15,0))</f>
        <v/>
      </c>
      <c r="I15" s="185" t="str">
        <f>IF('Site Description'!$B$34="","", IF('Data Entry'!I15&gt;0,'Data Entry'!I15,0))</f>
        <v/>
      </c>
      <c r="J15" s="185" t="str">
        <f>IF('Site Description'!$B$34="","", IF('Data Entry'!J15&gt;0,'Data Entry'!J15,0))</f>
        <v/>
      </c>
      <c r="K15" s="186" t="str">
        <f>IF('Site Description'!$B$34="","", IF('Data Entry'!K15&gt;0,'Data Entry'!K15,0))</f>
        <v/>
      </c>
      <c r="L15" s="153" t="e">
        <f>SUM(B15:K15)/('Site Description'!$B$34/10000)</f>
        <v>#VALUE!</v>
      </c>
      <c r="N15" s="120"/>
      <c r="O15" s="168">
        <f t="shared" ref="O15:X15" si="11">IFERROR(AVERAGE(B15,B32,B49,B66,B83,B100,B117,B134,B151,B168),0)</f>
        <v>0</v>
      </c>
      <c r="P15" s="84">
        <f t="shared" si="11"/>
        <v>0</v>
      </c>
      <c r="Q15" s="84">
        <f t="shared" si="11"/>
        <v>0</v>
      </c>
      <c r="R15" s="84">
        <f t="shared" si="11"/>
        <v>0</v>
      </c>
      <c r="S15" s="132">
        <f t="shared" si="11"/>
        <v>0</v>
      </c>
      <c r="T15" s="84">
        <f t="shared" si="11"/>
        <v>0</v>
      </c>
      <c r="U15" s="84">
        <f t="shared" si="11"/>
        <v>0</v>
      </c>
      <c r="V15" s="84">
        <f t="shared" si="11"/>
        <v>0</v>
      </c>
      <c r="W15" s="84">
        <f t="shared" si="11"/>
        <v>0</v>
      </c>
      <c r="X15" s="85">
        <f t="shared" si="11"/>
        <v>0</v>
      </c>
      <c r="Y15" s="105" t="e">
        <f>SUM(O15:X15)/(AVERAGE('Site Description'!$B$34:$K$34)/10000)</f>
        <v>#DIV/0!</v>
      </c>
    </row>
    <row r="16" spans="1:25" ht="15" thickBot="1" x14ac:dyDescent="0.4">
      <c r="A16" s="198" t="s">
        <v>82</v>
      </c>
      <c r="B16" s="154" t="str">
        <f>IFERROR(SUM(B4:B15)/('Site Description'!$B$34/10000),"")</f>
        <v/>
      </c>
      <c r="C16" s="155" t="str">
        <f>IFERROR(SUM(C4:C15)/('Site Description'!$B$34/10000),"")</f>
        <v/>
      </c>
      <c r="D16" s="154" t="str">
        <f>IFERROR(SUM(D4:D15)/('Site Description'!$B$34/10000),"")</f>
        <v/>
      </c>
      <c r="E16" s="154" t="str">
        <f>IFERROR(SUM(E4:E15)/('Site Description'!$B$34/10000),"")</f>
        <v/>
      </c>
      <c r="F16" s="156" t="str">
        <f>IFERROR(SUM(F4:F15)/('Site Description'!$B$34/10000),"")</f>
        <v/>
      </c>
      <c r="G16" s="154" t="str">
        <f>IFERROR(SUM(G4:G15)/('Site Description'!$B$34/10000),"")</f>
        <v/>
      </c>
      <c r="H16" s="154" t="str">
        <f>IFERROR(SUM(H4:H15)/('Site Description'!$B$34/10000),"")</f>
        <v/>
      </c>
      <c r="I16" s="154" t="str">
        <f>IFERROR(SUM(I4:I15)/('Site Description'!$B$34/10000),"")</f>
        <v/>
      </c>
      <c r="J16" s="154" t="str">
        <f>IFERROR(SUM(J4:J15)/('Site Description'!$B$34/10000),"")</f>
        <v/>
      </c>
      <c r="K16" s="157" t="str">
        <f>IFERROR(SUM(K4:K15)/('Site Description'!$B$34/10000),"")</f>
        <v/>
      </c>
      <c r="L16" s="158" t="str">
        <f>IF(SUM(B16:K16)&gt;0,SUM(B16:K16),"")</f>
        <v/>
      </c>
      <c r="M16" s="87"/>
      <c r="N16" s="128" t="s">
        <v>82</v>
      </c>
      <c r="O16" s="111" t="e">
        <f t="shared" ref="O16:X16" si="12">AVERAGE(B16,B33,B50,B67,B84,B101,B118,B135,B152,B169)</f>
        <v>#DIV/0!</v>
      </c>
      <c r="P16" s="111" t="e">
        <f t="shared" si="12"/>
        <v>#DIV/0!</v>
      </c>
      <c r="Q16" s="110" t="e">
        <f t="shared" si="12"/>
        <v>#DIV/0!</v>
      </c>
      <c r="R16" s="110" t="e">
        <f t="shared" si="12"/>
        <v>#DIV/0!</v>
      </c>
      <c r="S16" s="112" t="e">
        <f t="shared" si="12"/>
        <v>#DIV/0!</v>
      </c>
      <c r="T16" s="110" t="e">
        <f t="shared" si="12"/>
        <v>#DIV/0!</v>
      </c>
      <c r="U16" s="110" t="e">
        <f t="shared" si="12"/>
        <v>#DIV/0!</v>
      </c>
      <c r="V16" s="110" t="e">
        <f t="shared" si="12"/>
        <v>#DIV/0!</v>
      </c>
      <c r="W16" s="110" t="e">
        <f t="shared" si="12"/>
        <v>#DIV/0!</v>
      </c>
      <c r="X16" s="113" t="e">
        <f t="shared" si="12"/>
        <v>#DIV/0!</v>
      </c>
      <c r="Y16" s="114" t="e">
        <f>SUM(Y4:Y15)</f>
        <v>#DIV/0!</v>
      </c>
    </row>
    <row r="17" spans="1:25" ht="15" thickBot="1" x14ac:dyDescent="0.4">
      <c r="A17" s="199"/>
      <c r="B17" s="199"/>
      <c r="C17" s="200"/>
      <c r="D17" s="200"/>
      <c r="E17" s="200"/>
      <c r="F17" s="200"/>
      <c r="G17" s="200"/>
      <c r="H17" s="200"/>
      <c r="I17" s="200"/>
      <c r="J17" s="200"/>
      <c r="K17" s="200"/>
      <c r="M17" s="92"/>
    </row>
    <row r="18" spans="1:25" ht="15.5" thickBot="1" x14ac:dyDescent="0.4">
      <c r="A18" s="463" t="s">
        <v>35</v>
      </c>
      <c r="B18" s="464"/>
      <c r="C18" s="465"/>
      <c r="D18" s="465"/>
      <c r="E18" s="465"/>
      <c r="F18" s="465"/>
      <c r="G18" s="465"/>
      <c r="H18" s="465"/>
      <c r="I18" s="465"/>
      <c r="J18" s="465"/>
      <c r="K18" s="466"/>
      <c r="L18" s="86"/>
      <c r="M18" s="92"/>
      <c r="N18" s="471" t="s">
        <v>78</v>
      </c>
      <c r="O18" s="472"/>
      <c r="P18" s="472"/>
      <c r="Q18" s="472"/>
      <c r="R18" s="472"/>
      <c r="S18" s="472"/>
      <c r="T18" s="472"/>
      <c r="U18" s="472"/>
      <c r="V18" s="472"/>
      <c r="W18" s="472"/>
      <c r="X18" s="473"/>
      <c r="Y18" s="86"/>
    </row>
    <row r="19" spans="1:25" x14ac:dyDescent="0.35">
      <c r="A19" s="201"/>
      <c r="B19" s="202" t="s">
        <v>70</v>
      </c>
      <c r="C19" s="468" t="s">
        <v>23</v>
      </c>
      <c r="D19" s="469"/>
      <c r="E19" s="469"/>
      <c r="F19" s="470"/>
      <c r="G19" s="460" t="s">
        <v>24</v>
      </c>
      <c r="H19" s="461"/>
      <c r="I19" s="461"/>
      <c r="J19" s="461"/>
      <c r="K19" s="462"/>
      <c r="L19" s="91" t="s">
        <v>73</v>
      </c>
      <c r="N19" s="93"/>
      <c r="O19" s="94" t="s">
        <v>28</v>
      </c>
      <c r="P19" s="457" t="s">
        <v>23</v>
      </c>
      <c r="Q19" s="458"/>
      <c r="R19" s="458"/>
      <c r="S19" s="459"/>
      <c r="T19" s="454" t="s">
        <v>24</v>
      </c>
      <c r="U19" s="455"/>
      <c r="V19" s="455"/>
      <c r="W19" s="455"/>
      <c r="X19" s="456"/>
      <c r="Y19" s="91" t="s">
        <v>73</v>
      </c>
    </row>
    <row r="20" spans="1:25" x14ac:dyDescent="0.35">
      <c r="A20" s="203" t="s">
        <v>34</v>
      </c>
      <c r="B20" s="204" t="s">
        <v>98</v>
      </c>
      <c r="C20" s="205" t="s">
        <v>99</v>
      </c>
      <c r="D20" s="205" t="s">
        <v>100</v>
      </c>
      <c r="E20" s="205" t="s">
        <v>101</v>
      </c>
      <c r="F20" s="206" t="s">
        <v>102</v>
      </c>
      <c r="G20" s="205" t="s">
        <v>99</v>
      </c>
      <c r="H20" s="205" t="s">
        <v>100</v>
      </c>
      <c r="I20" s="205" t="s">
        <v>101</v>
      </c>
      <c r="J20" s="205" t="s">
        <v>102</v>
      </c>
      <c r="K20" s="207" t="s">
        <v>103</v>
      </c>
      <c r="L20" s="97" t="s">
        <v>83</v>
      </c>
      <c r="N20" s="98" t="s">
        <v>34</v>
      </c>
      <c r="O20" s="165" t="s">
        <v>98</v>
      </c>
      <c r="P20" s="75" t="s">
        <v>99</v>
      </c>
      <c r="Q20" s="75" t="s">
        <v>100</v>
      </c>
      <c r="R20" s="75" t="s">
        <v>101</v>
      </c>
      <c r="S20" s="76" t="s">
        <v>102</v>
      </c>
      <c r="T20" s="75" t="s">
        <v>99</v>
      </c>
      <c r="U20" s="75" t="s">
        <v>100</v>
      </c>
      <c r="V20" s="75" t="s">
        <v>101</v>
      </c>
      <c r="W20" s="75" t="s">
        <v>102</v>
      </c>
      <c r="X20" s="166" t="s">
        <v>103</v>
      </c>
      <c r="Y20" s="97" t="s">
        <v>83</v>
      </c>
    </row>
    <row r="21" spans="1:25" x14ac:dyDescent="0.35">
      <c r="A21" s="180" t="s">
        <v>89</v>
      </c>
      <c r="B21" s="181" t="str">
        <f>IF('Site Description'!$C$34="","", IF('Data Entry'!B21&gt;0,'Data Entry'!B21,0))</f>
        <v/>
      </c>
      <c r="C21" s="182" t="str">
        <f>IF('Site Description'!$C$34="","", IF('Data Entry'!C21&gt;0,'Data Entry'!C21,0))</f>
        <v/>
      </c>
      <c r="D21" s="183" t="str">
        <f>IF('Site Description'!$C$34="","", IF('Data Entry'!D21&gt;0,'Data Entry'!D21,0))</f>
        <v/>
      </c>
      <c r="E21" s="183" t="str">
        <f>IF('Site Description'!$C$34="","", IF('Data Entry'!E21&gt;0,'Data Entry'!E21,0))</f>
        <v/>
      </c>
      <c r="F21" s="184" t="str">
        <f>IF('Site Description'!$C$34="","", IF('Data Entry'!F21&gt;0,'Data Entry'!F21,0))</f>
        <v/>
      </c>
      <c r="G21" s="185" t="str">
        <f>IF('Site Description'!$C$34="","", IF('Data Entry'!G21&gt;0,'Data Entry'!G21,0))</f>
        <v/>
      </c>
      <c r="H21" s="185" t="str">
        <f>IF('Site Description'!$C$34="","", IF('Data Entry'!H21&gt;0,'Data Entry'!H21,0))</f>
        <v/>
      </c>
      <c r="I21" s="185" t="str">
        <f>IF('Site Description'!$C$34="","", IF('Data Entry'!I21&gt;0,'Data Entry'!I21,0))</f>
        <v/>
      </c>
      <c r="J21" s="185" t="str">
        <f>IF('Site Description'!$C$34="","", IF('Data Entry'!J21&gt;0,'Data Entry'!J21,0))</f>
        <v/>
      </c>
      <c r="K21" s="186" t="str">
        <f>IF('Site Description'!$C$34="","", IF('Data Entry'!K21&gt;0,'Data Entry'!K21,0))</f>
        <v/>
      </c>
      <c r="L21" s="153" t="e">
        <f>SUM(B21:K21)/('Site Description'!$C$34/10000)</f>
        <v>#VALUE!</v>
      </c>
      <c r="N21" s="102" t="s">
        <v>89</v>
      </c>
      <c r="O21" s="81">
        <f t="shared" ref="O21:X21" si="13">IFERROR(STDEV(B4,B21,B38,B55,B72,B89,B106,B123,B140,B157),0)</f>
        <v>0</v>
      </c>
      <c r="P21" s="81">
        <f t="shared" si="13"/>
        <v>0</v>
      </c>
      <c r="Q21" s="82">
        <f t="shared" si="13"/>
        <v>0</v>
      </c>
      <c r="R21" s="82">
        <f t="shared" si="13"/>
        <v>0</v>
      </c>
      <c r="S21" s="164">
        <f t="shared" si="13"/>
        <v>0</v>
      </c>
      <c r="T21" s="84">
        <f t="shared" si="13"/>
        <v>0</v>
      </c>
      <c r="U21" s="84">
        <f t="shared" si="13"/>
        <v>0</v>
      </c>
      <c r="V21" s="84">
        <f t="shared" si="13"/>
        <v>0</v>
      </c>
      <c r="W21" s="84">
        <f t="shared" si="13"/>
        <v>0</v>
      </c>
      <c r="X21" s="85">
        <f t="shared" si="13"/>
        <v>0</v>
      </c>
      <c r="Y21" s="105" t="e">
        <f>(SQRT(POWER(O21,2)+POWER(P21,2)+POWER(Q21,2)+POWER(R21,2)+POWER(S21,2)+POWER(T21,2)+POWER(U21,2)+POWER(V21,2)+POWER(W21,2)+POWER(X21,2)))/AVERAGE('Site Description'!$B$34:$K$34)</f>
        <v>#DIV/0!</v>
      </c>
    </row>
    <row r="22" spans="1:25" x14ac:dyDescent="0.35">
      <c r="A22" s="180" t="s">
        <v>90</v>
      </c>
      <c r="B22" s="187" t="str">
        <f>IF('Site Description'!$C$34="","", IF('Data Entry'!B22&gt;0,'Data Entry'!B22,0))</f>
        <v/>
      </c>
      <c r="C22" s="188" t="str">
        <f>IF('Site Description'!$C$34="","", IF('Data Entry'!C22&gt;0,'Data Entry'!C22,0))</f>
        <v/>
      </c>
      <c r="D22" s="185" t="str">
        <f>IF('Site Description'!$C$34="","", IF('Data Entry'!D22&gt;0,'Data Entry'!D22,0))</f>
        <v/>
      </c>
      <c r="E22" s="189" t="str">
        <f>IF('Site Description'!$C$34="","", IF('Data Entry'!E22&gt;0,'Data Entry'!E22,0))</f>
        <v/>
      </c>
      <c r="F22" s="190" t="str">
        <f>IF('Site Description'!$C$34="","", IF('Data Entry'!F22&gt;0,'Data Entry'!F22,0))</f>
        <v/>
      </c>
      <c r="G22" s="185" t="str">
        <f>IF('Site Description'!$C$34="","", IF('Data Entry'!G22&gt;0,'Data Entry'!G22,0))</f>
        <v/>
      </c>
      <c r="H22" s="185" t="str">
        <f>IF('Site Description'!$C$34="","", IF('Data Entry'!H22&gt;0,'Data Entry'!H22,0))</f>
        <v/>
      </c>
      <c r="I22" s="189" t="str">
        <f>IF('Site Description'!$C$34="","", IF('Data Entry'!I22&gt;0,'Data Entry'!I22,0))</f>
        <v/>
      </c>
      <c r="J22" s="189" t="str">
        <f>IF('Site Description'!$C$34="","", IF('Data Entry'!J22&gt;0,'Data Entry'!J22,0))</f>
        <v/>
      </c>
      <c r="K22" s="191" t="str">
        <f>IF('Site Description'!$C$34="","", IF('Data Entry'!K22&gt;0,'Data Entry'!K22,0))</f>
        <v/>
      </c>
      <c r="L22" s="153" t="e">
        <f>SUM(B22:K22)/('Site Description'!$C$34/10000)</f>
        <v>#VALUE!</v>
      </c>
      <c r="N22" s="102" t="s">
        <v>90</v>
      </c>
      <c r="O22" s="83">
        <f t="shared" ref="O22:X22" si="14">IFERROR(STDEV(B5,B22,B39,B56,B73,B90,B107,B124,B141,B158),0)</f>
        <v>0</v>
      </c>
      <c r="P22" s="83">
        <f t="shared" si="14"/>
        <v>0</v>
      </c>
      <c r="Q22" s="84">
        <f t="shared" si="14"/>
        <v>0</v>
      </c>
      <c r="R22" s="72">
        <f t="shared" si="14"/>
        <v>0</v>
      </c>
      <c r="S22" s="131">
        <f t="shared" si="14"/>
        <v>0</v>
      </c>
      <c r="T22" s="84">
        <f t="shared" si="14"/>
        <v>0</v>
      </c>
      <c r="U22" s="84">
        <f t="shared" si="14"/>
        <v>0</v>
      </c>
      <c r="V22" s="72">
        <f t="shared" si="14"/>
        <v>0</v>
      </c>
      <c r="W22" s="72">
        <f t="shared" si="14"/>
        <v>0</v>
      </c>
      <c r="X22" s="73">
        <f t="shared" si="14"/>
        <v>0</v>
      </c>
      <c r="Y22" s="105" t="e">
        <f>(SQRT(POWER(O22,2)+POWER(P22,2)+POWER(Q22,2)+POWER(R22,2)+POWER(S22,2)+POWER(T22,2)+POWER(U22,2)+POWER(V22,2)+POWER(W22,2)+POWER(X22,2)))/AVERAGE('Site Description'!$B$34:$K$34)</f>
        <v>#DIV/0!</v>
      </c>
    </row>
    <row r="23" spans="1:25" x14ac:dyDescent="0.35">
      <c r="A23" s="180" t="s">
        <v>91</v>
      </c>
      <c r="B23" s="187" t="str">
        <f>IF('Site Description'!$C$34="","", IF('Data Entry'!B23&gt;0,'Data Entry'!B23,0))</f>
        <v/>
      </c>
      <c r="C23" s="188" t="str">
        <f>IF('Site Description'!$C$34="","", IF('Data Entry'!C23&gt;0,'Data Entry'!C23,0))</f>
        <v/>
      </c>
      <c r="D23" s="185" t="str">
        <f>IF('Site Description'!$C$34="","", IF('Data Entry'!D23&gt;0,'Data Entry'!D23,0))</f>
        <v/>
      </c>
      <c r="E23" s="185" t="str">
        <f>IF('Site Description'!$C$34="","", IF('Data Entry'!E23&gt;0,'Data Entry'!E23,0))</f>
        <v/>
      </c>
      <c r="F23" s="192" t="str">
        <f>IF('Site Description'!$C$34="","", IF('Data Entry'!F23&gt;0,'Data Entry'!F23,0))</f>
        <v/>
      </c>
      <c r="G23" s="185" t="str">
        <f>IF('Site Description'!$C$34="","", IF('Data Entry'!G23&gt;0,'Data Entry'!G23,0))</f>
        <v/>
      </c>
      <c r="H23" s="185" t="str">
        <f>IF('Site Description'!$C$34="","", IF('Data Entry'!H23&gt;0,'Data Entry'!H23,0))</f>
        <v/>
      </c>
      <c r="I23" s="185" t="str">
        <f>IF('Site Description'!$C$34="","", IF('Data Entry'!I23&gt;0,'Data Entry'!I23,0))</f>
        <v/>
      </c>
      <c r="J23" s="185" t="str">
        <f>IF('Site Description'!$C$34="","", IF('Data Entry'!J23&gt;0,'Data Entry'!J23,0))</f>
        <v/>
      </c>
      <c r="K23" s="191" t="str">
        <f>IF('Site Description'!$C$34="","", IF('Data Entry'!K23&gt;0,'Data Entry'!K23,0))</f>
        <v/>
      </c>
      <c r="L23" s="153" t="e">
        <f>SUM(B23:K23)/('Site Description'!$C$34/10000)</f>
        <v>#VALUE!</v>
      </c>
      <c r="N23" s="102" t="s">
        <v>91</v>
      </c>
      <c r="O23" s="83">
        <f t="shared" ref="O23:X23" si="15">IFERROR(STDEV(B6,B23,B40,B57,B74,B91,B108,B125,B142,B159),0)</f>
        <v>0</v>
      </c>
      <c r="P23" s="83">
        <f t="shared" si="15"/>
        <v>0</v>
      </c>
      <c r="Q23" s="84">
        <f t="shared" si="15"/>
        <v>0</v>
      </c>
      <c r="R23" s="84">
        <f t="shared" si="15"/>
        <v>0</v>
      </c>
      <c r="S23" s="132">
        <f t="shared" si="15"/>
        <v>0</v>
      </c>
      <c r="T23" s="84">
        <f t="shared" si="15"/>
        <v>0</v>
      </c>
      <c r="U23" s="84">
        <f t="shared" si="15"/>
        <v>0</v>
      </c>
      <c r="V23" s="84">
        <f t="shared" si="15"/>
        <v>0</v>
      </c>
      <c r="W23" s="84">
        <f t="shared" si="15"/>
        <v>0</v>
      </c>
      <c r="X23" s="73">
        <f t="shared" si="15"/>
        <v>0</v>
      </c>
      <c r="Y23" s="105" t="e">
        <f>(SQRT(POWER(O23,2)+POWER(P23,2)+POWER(Q23,2)+POWER(R23,2)+POWER(S23,2)+POWER(T23,2)+POWER(U23,2)+POWER(V23,2)+POWER(W23,2)+POWER(X23,2)))/AVERAGE('Site Description'!$B$34:$K$34)</f>
        <v>#DIV/0!</v>
      </c>
    </row>
    <row r="24" spans="1:25" x14ac:dyDescent="0.35">
      <c r="A24" s="193" t="s">
        <v>92</v>
      </c>
      <c r="B24" s="187" t="str">
        <f>IF('Site Description'!$C$34="","", IF('Data Entry'!B24&gt;0,'Data Entry'!B24,0))</f>
        <v/>
      </c>
      <c r="C24" s="188" t="str">
        <f>IF('Site Description'!$C$34="","", IF('Data Entry'!C24&gt;0,'Data Entry'!C24,0))</f>
        <v/>
      </c>
      <c r="D24" s="185" t="str">
        <f>IF('Site Description'!$C$34="","", IF('Data Entry'!D24&gt;0,'Data Entry'!D24,0))</f>
        <v/>
      </c>
      <c r="E24" s="185" t="str">
        <f>IF('Site Description'!$C$34="","", IF('Data Entry'!E24&gt;0,'Data Entry'!E24,0))</f>
        <v/>
      </c>
      <c r="F24" s="192" t="str">
        <f>IF('Site Description'!$C$34="","", IF('Data Entry'!F24&gt;0,'Data Entry'!F24,0))</f>
        <v/>
      </c>
      <c r="G24" s="185" t="str">
        <f>IF('Site Description'!$C$34="","", IF('Data Entry'!G24&gt;0,'Data Entry'!G24,0))</f>
        <v/>
      </c>
      <c r="H24" s="185" t="str">
        <f>IF('Site Description'!$C$34="","", IF('Data Entry'!H24&gt;0,'Data Entry'!H24,0))</f>
        <v/>
      </c>
      <c r="I24" s="185" t="str">
        <f>IF('Site Description'!$C$34="","", IF('Data Entry'!I24&gt;0,'Data Entry'!I24,0))</f>
        <v/>
      </c>
      <c r="J24" s="185" t="str">
        <f>IF('Site Description'!$C$34="","", IF('Data Entry'!J24&gt;0,'Data Entry'!J24,0))</f>
        <v/>
      </c>
      <c r="K24" s="191" t="str">
        <f>IF('Site Description'!$C$34="","", IF('Data Entry'!K24&gt;0,'Data Entry'!K24,0))</f>
        <v/>
      </c>
      <c r="L24" s="153" t="e">
        <f>SUM(B24:K24)/('Site Description'!$C$34/10000)</f>
        <v>#VALUE!</v>
      </c>
      <c r="N24" s="107" t="s">
        <v>92</v>
      </c>
      <c r="O24" s="83">
        <f t="shared" ref="O24:X24" si="16">IFERROR(STDEV(B7,B24,B41,B58,B75,B92,B109,B126,B143,B160),0)</f>
        <v>0</v>
      </c>
      <c r="P24" s="83">
        <f t="shared" si="16"/>
        <v>0</v>
      </c>
      <c r="Q24" s="84">
        <f t="shared" si="16"/>
        <v>0</v>
      </c>
      <c r="R24" s="84">
        <f t="shared" si="16"/>
        <v>0</v>
      </c>
      <c r="S24" s="132">
        <f t="shared" si="16"/>
        <v>0</v>
      </c>
      <c r="T24" s="84">
        <f t="shared" si="16"/>
        <v>0</v>
      </c>
      <c r="U24" s="84">
        <f t="shared" si="16"/>
        <v>0</v>
      </c>
      <c r="V24" s="84">
        <f t="shared" si="16"/>
        <v>0</v>
      </c>
      <c r="W24" s="84">
        <f t="shared" si="16"/>
        <v>0</v>
      </c>
      <c r="X24" s="73">
        <f t="shared" si="16"/>
        <v>0</v>
      </c>
      <c r="Y24" s="105" t="e">
        <f>(SQRT(POWER(O24,2)+POWER(P24,2)+POWER(Q24,2)+POWER(R24,2)+POWER(S24,2)+POWER(T24,2)+POWER(U24,2)+POWER(V24,2)+POWER(W24,2)+POWER(X24,2)))/AVERAGE('Site Description'!$B$34:$K$34)</f>
        <v>#DIV/0!</v>
      </c>
    </row>
    <row r="25" spans="1:25" x14ac:dyDescent="0.35">
      <c r="A25" s="194" t="s">
        <v>93</v>
      </c>
      <c r="B25" s="187" t="str">
        <f>IF('Site Description'!$C$34="","", IF('Data Entry'!B25&gt;0,'Data Entry'!B25,0))</f>
        <v/>
      </c>
      <c r="C25" s="188" t="str">
        <f>IF('Site Description'!$C$34="","", IF('Data Entry'!C25&gt;0,'Data Entry'!C25,0))</f>
        <v/>
      </c>
      <c r="D25" s="185" t="str">
        <f>IF('Site Description'!$C$34="","", IF('Data Entry'!D25&gt;0,'Data Entry'!D25,0))</f>
        <v/>
      </c>
      <c r="E25" s="185" t="str">
        <f>IF('Site Description'!$C$34="","", IF('Data Entry'!E25&gt;0,'Data Entry'!E25,0))</f>
        <v/>
      </c>
      <c r="F25" s="192" t="str">
        <f>IF('Site Description'!$C$34="","", IF('Data Entry'!F25&gt;0,'Data Entry'!F25,0))</f>
        <v/>
      </c>
      <c r="G25" s="185" t="str">
        <f>IF('Site Description'!$C$34="","", IF('Data Entry'!G25&gt;0,'Data Entry'!G25,0))</f>
        <v/>
      </c>
      <c r="H25" s="185" t="str">
        <f>IF('Site Description'!$C$34="","", IF('Data Entry'!H25&gt;0,'Data Entry'!H25,0))</f>
        <v/>
      </c>
      <c r="I25" s="185" t="str">
        <f>IF('Site Description'!$C$34="","", IF('Data Entry'!I25&gt;0,'Data Entry'!I25,0))</f>
        <v/>
      </c>
      <c r="J25" s="185" t="str">
        <f>IF('Site Description'!$C$34="","", IF('Data Entry'!J25&gt;0,'Data Entry'!J25,0))</f>
        <v/>
      </c>
      <c r="K25" s="186" t="str">
        <f>IF('Site Description'!$C$34="","", IF('Data Entry'!K25&gt;0,'Data Entry'!K25,0))</f>
        <v/>
      </c>
      <c r="L25" s="153" t="e">
        <f>SUM(B25:K25)/('Site Description'!$C$34/10000)</f>
        <v>#VALUE!</v>
      </c>
      <c r="N25" s="108" t="s">
        <v>93</v>
      </c>
      <c r="O25" s="83">
        <f t="shared" ref="O25:X25" si="17">IFERROR(STDEV(B8,B25,B42,B59,B76,B93,B110,B127,B144,B161),0)</f>
        <v>0</v>
      </c>
      <c r="P25" s="83">
        <f t="shared" si="17"/>
        <v>0</v>
      </c>
      <c r="Q25" s="84">
        <f t="shared" si="17"/>
        <v>0</v>
      </c>
      <c r="R25" s="84">
        <f t="shared" si="17"/>
        <v>0</v>
      </c>
      <c r="S25" s="132">
        <f t="shared" si="17"/>
        <v>0</v>
      </c>
      <c r="T25" s="84">
        <f t="shared" si="17"/>
        <v>0</v>
      </c>
      <c r="U25" s="84">
        <f t="shared" si="17"/>
        <v>0</v>
      </c>
      <c r="V25" s="84">
        <f t="shared" si="17"/>
        <v>0</v>
      </c>
      <c r="W25" s="84">
        <f t="shared" si="17"/>
        <v>0</v>
      </c>
      <c r="X25" s="85">
        <f t="shared" si="17"/>
        <v>0</v>
      </c>
      <c r="Y25" s="105" t="e">
        <f>(SQRT(POWER(O25,2)+POWER(P25,2)+POWER(Q25,2)+POWER(R25,2)+POWER(S25,2)+POWER(T25,2)+POWER(U25,2)+POWER(V25,2)+POWER(W25,2)+POWER(X25,2)))/AVERAGE('Site Description'!$B$34:$K$34)</f>
        <v>#DIV/0!</v>
      </c>
    </row>
    <row r="26" spans="1:25" x14ac:dyDescent="0.35">
      <c r="A26" s="194" t="s">
        <v>94</v>
      </c>
      <c r="B26" s="187" t="str">
        <f>IF('Site Description'!$C$34="","", IF('Data Entry'!B26&gt;0,'Data Entry'!B26,0))</f>
        <v/>
      </c>
      <c r="C26" s="188" t="str">
        <f>IF('Site Description'!$C$34="","", IF('Data Entry'!C26&gt;0,'Data Entry'!C26,0))</f>
        <v/>
      </c>
      <c r="D26" s="185" t="str">
        <f>IF('Site Description'!$C$34="","", IF('Data Entry'!D26&gt;0,'Data Entry'!D26,0))</f>
        <v/>
      </c>
      <c r="E26" s="185" t="str">
        <f>IF('Site Description'!$C$34="","", IF('Data Entry'!E26&gt;0,'Data Entry'!E26,0))</f>
        <v/>
      </c>
      <c r="F26" s="190" t="str">
        <f>IF('Site Description'!$C$34="","", IF('Data Entry'!F26&gt;0,'Data Entry'!F26,0))</f>
        <v/>
      </c>
      <c r="G26" s="185" t="str">
        <f>IF('Site Description'!$C$34="","", IF('Data Entry'!G26&gt;0,'Data Entry'!G26,0))</f>
        <v/>
      </c>
      <c r="H26" s="185" t="str">
        <f>IF('Site Description'!$C$34="","", IF('Data Entry'!H26&gt;0,'Data Entry'!H26,0))</f>
        <v/>
      </c>
      <c r="I26" s="185" t="str">
        <f>IF('Site Description'!$C$34="","", IF('Data Entry'!I26&gt;0,'Data Entry'!I26,0))</f>
        <v/>
      </c>
      <c r="J26" s="189" t="str">
        <f>IF('Site Description'!$C$34="","", IF('Data Entry'!J26&gt;0,'Data Entry'!J26,0))</f>
        <v/>
      </c>
      <c r="K26" s="191" t="str">
        <f>IF('Site Description'!$C$34="","", IF('Data Entry'!K26&gt;0,'Data Entry'!K26,0))</f>
        <v/>
      </c>
      <c r="L26" s="153" t="e">
        <f>SUM(B26:K26)/('Site Description'!$C$34/10000)</f>
        <v>#VALUE!</v>
      </c>
      <c r="N26" s="108" t="s">
        <v>94</v>
      </c>
      <c r="O26" s="83">
        <f t="shared" ref="O26:X26" si="18">IFERROR(STDEV(B9,B26,B43,B60,B77,B94,B111,B128,B145,B162),0)</f>
        <v>0</v>
      </c>
      <c r="P26" s="83">
        <f t="shared" si="18"/>
        <v>0</v>
      </c>
      <c r="Q26" s="84">
        <f t="shared" si="18"/>
        <v>0</v>
      </c>
      <c r="R26" s="84">
        <f t="shared" si="18"/>
        <v>0</v>
      </c>
      <c r="S26" s="131">
        <f t="shared" si="18"/>
        <v>0</v>
      </c>
      <c r="T26" s="84">
        <f t="shared" si="18"/>
        <v>0</v>
      </c>
      <c r="U26" s="84">
        <f t="shared" si="18"/>
        <v>0</v>
      </c>
      <c r="V26" s="84">
        <f t="shared" si="18"/>
        <v>0</v>
      </c>
      <c r="W26" s="72">
        <f t="shared" si="18"/>
        <v>0</v>
      </c>
      <c r="X26" s="73">
        <f t="shared" si="18"/>
        <v>0</v>
      </c>
      <c r="Y26" s="105" t="e">
        <f>(SQRT(POWER(O26,2)+POWER(P26,2)+POWER(Q26,2)+POWER(R26,2)+POWER(S26,2)+POWER(T26,2)+POWER(U26,2)+POWER(V26,2)+POWER(W26,2)+POWER(X26,2)))/AVERAGE('Site Description'!$B$34:$K$34)</f>
        <v>#DIV/0!</v>
      </c>
    </row>
    <row r="27" spans="1:25" x14ac:dyDescent="0.35">
      <c r="A27" s="195" t="s">
        <v>123</v>
      </c>
      <c r="B27" s="187" t="str">
        <f>IF('Site Description'!$C$34="","", IF('Data Entry'!B27&gt;0,'Data Entry'!B27,0))</f>
        <v/>
      </c>
      <c r="C27" s="188" t="str">
        <f>IF('Site Description'!$C$34="","", IF('Data Entry'!C27&gt;0,'Data Entry'!C27,0))</f>
        <v/>
      </c>
      <c r="D27" s="185" t="str">
        <f>IF('Site Description'!$C$34="","", IF('Data Entry'!D27&gt;0,'Data Entry'!D27,0))</f>
        <v/>
      </c>
      <c r="E27" s="185" t="str">
        <f>IF('Site Description'!$C$34="","", IF('Data Entry'!E27&gt;0,'Data Entry'!E27,0))</f>
        <v/>
      </c>
      <c r="F27" s="190" t="str">
        <f>IF('Site Description'!$C$34="","", IF('Data Entry'!F27&gt;0,'Data Entry'!F27,0))</f>
        <v/>
      </c>
      <c r="G27" s="185" t="str">
        <f>IF('Site Description'!$C$34="","", IF('Data Entry'!G27&gt;0,'Data Entry'!G27,0))</f>
        <v/>
      </c>
      <c r="H27" s="185" t="str">
        <f>IF('Site Description'!$C$34="","", IF('Data Entry'!H27&gt;0,'Data Entry'!H27,0))</f>
        <v/>
      </c>
      <c r="I27" s="185" t="str">
        <f>IF('Site Description'!$C$34="","", IF('Data Entry'!I27&gt;0,'Data Entry'!I27,0))</f>
        <v/>
      </c>
      <c r="J27" s="189" t="str">
        <f>IF('Site Description'!$C$34="","", IF('Data Entry'!J27&gt;0,'Data Entry'!J27,0))</f>
        <v/>
      </c>
      <c r="K27" s="191" t="str">
        <f>IF('Site Description'!$C$34="","", IF('Data Entry'!K27&gt;0,'Data Entry'!K27,0))</f>
        <v/>
      </c>
      <c r="L27" s="153" t="e">
        <f>SUM(B27:K27)/('Site Description'!$C$34/10000)</f>
        <v>#VALUE!</v>
      </c>
      <c r="N27" s="195" t="s">
        <v>123</v>
      </c>
      <c r="O27" s="83">
        <f t="shared" ref="O27:X27" si="19">IFERROR(STDEV(B10,B27,B44,B61,B78,B95,B112,B129,B146,B163),0)</f>
        <v>0</v>
      </c>
      <c r="P27" s="83">
        <f t="shared" si="19"/>
        <v>0</v>
      </c>
      <c r="Q27" s="84">
        <f t="shared" si="19"/>
        <v>0</v>
      </c>
      <c r="R27" s="84">
        <f t="shared" si="19"/>
        <v>0</v>
      </c>
      <c r="S27" s="131">
        <f t="shared" si="19"/>
        <v>0</v>
      </c>
      <c r="T27" s="84">
        <f t="shared" si="19"/>
        <v>0</v>
      </c>
      <c r="U27" s="84">
        <f t="shared" si="19"/>
        <v>0</v>
      </c>
      <c r="V27" s="84">
        <f t="shared" si="19"/>
        <v>0</v>
      </c>
      <c r="W27" s="72">
        <f t="shared" si="19"/>
        <v>0</v>
      </c>
      <c r="X27" s="73">
        <f t="shared" si="19"/>
        <v>0</v>
      </c>
      <c r="Y27" s="105" t="e">
        <f>(SQRT(POWER(O27,2)+POWER(P27,2)+POWER(Q27,2)+POWER(R27,2)+POWER(S27,2)+POWER(T27,2)+POWER(U27,2)+POWER(V27,2)+POWER(W27,2)+POWER(X27,2)))/AVERAGE('Site Description'!$B$34:$K$34)</f>
        <v>#DIV/0!</v>
      </c>
    </row>
    <row r="28" spans="1:25" x14ac:dyDescent="0.35">
      <c r="A28" s="195" t="s">
        <v>95</v>
      </c>
      <c r="B28" s="187" t="str">
        <f>IF('Site Description'!$C$34="","", IF('Data Entry'!B28&gt;0,'Data Entry'!B28,0))</f>
        <v/>
      </c>
      <c r="C28" s="188" t="str">
        <f>IF('Site Description'!$C$34="","", IF('Data Entry'!C28&gt;0,'Data Entry'!C28,0))</f>
        <v/>
      </c>
      <c r="D28" s="185" t="str">
        <f>IF('Site Description'!$C$34="","", IF('Data Entry'!D28&gt;0,'Data Entry'!D28,0))</f>
        <v/>
      </c>
      <c r="E28" s="185" t="str">
        <f>IF('Site Description'!$C$34="","", IF('Data Entry'!E28&gt;0,'Data Entry'!E28,0))</f>
        <v/>
      </c>
      <c r="F28" s="192" t="str">
        <f>IF('Site Description'!$C$34="","", IF('Data Entry'!F28&gt;0,'Data Entry'!F28,0))</f>
        <v/>
      </c>
      <c r="G28" s="185" t="str">
        <f>IF('Site Description'!$C$34="","", IF('Data Entry'!G28&gt;0,'Data Entry'!G28,0))</f>
        <v/>
      </c>
      <c r="H28" s="185" t="str">
        <f>IF('Site Description'!$C$34="","", IF('Data Entry'!H28&gt;0,'Data Entry'!H28,0))</f>
        <v/>
      </c>
      <c r="I28" s="185" t="str">
        <f>IF('Site Description'!$C$34="","", IF('Data Entry'!I28&gt;0,'Data Entry'!I28,0))</f>
        <v/>
      </c>
      <c r="J28" s="185" t="str">
        <f>IF('Site Description'!$C$34="","", IF('Data Entry'!J28&gt;0,'Data Entry'!J28,0))</f>
        <v/>
      </c>
      <c r="K28" s="186" t="str">
        <f>IF('Site Description'!$C$34="","", IF('Data Entry'!K28&gt;0,'Data Entry'!K28,0))</f>
        <v/>
      </c>
      <c r="L28" s="153" t="e">
        <f>SUM(B28:K28)/('Site Description'!$C$34/10000)</f>
        <v>#VALUE!</v>
      </c>
      <c r="N28" s="80" t="s">
        <v>95</v>
      </c>
      <c r="O28" s="83">
        <f t="shared" ref="O28:X28" si="20">IFERROR(STDEV(B11,B28,B45,B62,B79,B96,B113,B130,B147,B164),0)</f>
        <v>0</v>
      </c>
      <c r="P28" s="83">
        <f t="shared" si="20"/>
        <v>0</v>
      </c>
      <c r="Q28" s="84">
        <f t="shared" si="20"/>
        <v>0</v>
      </c>
      <c r="R28" s="84">
        <f t="shared" si="20"/>
        <v>0</v>
      </c>
      <c r="S28" s="132">
        <f t="shared" si="20"/>
        <v>0</v>
      </c>
      <c r="T28" s="84">
        <f t="shared" si="20"/>
        <v>0</v>
      </c>
      <c r="U28" s="84">
        <f t="shared" si="20"/>
        <v>0</v>
      </c>
      <c r="V28" s="84">
        <f t="shared" si="20"/>
        <v>0</v>
      </c>
      <c r="W28" s="84">
        <f t="shared" si="20"/>
        <v>0</v>
      </c>
      <c r="X28" s="85">
        <f t="shared" si="20"/>
        <v>0</v>
      </c>
      <c r="Y28" s="105" t="e">
        <f>(SQRT(POWER(O28,2)+POWER(P28,2)+POWER(Q28,2)+POWER(R28,2)+POWER(S28,2)+POWER(T28,2)+POWER(U28,2)+POWER(V28,2)+POWER(W28,2)+POWER(X28,2)))/AVERAGE('Site Description'!$B$34:$K$34)</f>
        <v>#DIV/0!</v>
      </c>
    </row>
    <row r="29" spans="1:25" x14ac:dyDescent="0.35">
      <c r="A29" s="195" t="s">
        <v>96</v>
      </c>
      <c r="B29" s="187" t="str">
        <f>IF('Site Description'!$C$34="","", IF('Data Entry'!B29&gt;0,'Data Entry'!B29,0))</f>
        <v/>
      </c>
      <c r="C29" s="188" t="str">
        <f>IF('Site Description'!$C$34="","", IF('Data Entry'!C29&gt;0,'Data Entry'!C29,0))</f>
        <v/>
      </c>
      <c r="D29" s="185" t="str">
        <f>IF('Site Description'!$C$34="","", IF('Data Entry'!D29&gt;0,'Data Entry'!D29,0))</f>
        <v/>
      </c>
      <c r="E29" s="185" t="str">
        <f>IF('Site Description'!$C$34="","", IF('Data Entry'!E29&gt;0,'Data Entry'!E29,0))</f>
        <v/>
      </c>
      <c r="F29" s="192" t="str">
        <f>IF('Site Description'!$C$34="","", IF('Data Entry'!F29&gt;0,'Data Entry'!F29,0))</f>
        <v/>
      </c>
      <c r="G29" s="185" t="str">
        <f>IF('Site Description'!$C$34="","", IF('Data Entry'!G29&gt;0,'Data Entry'!G29,0))</f>
        <v/>
      </c>
      <c r="H29" s="185" t="str">
        <f>IF('Site Description'!$C$34="","", IF('Data Entry'!H29&gt;0,'Data Entry'!H29,0))</f>
        <v/>
      </c>
      <c r="I29" s="185" t="str">
        <f>IF('Site Description'!$C$34="","", IF('Data Entry'!I29&gt;0,'Data Entry'!I29,0))</f>
        <v/>
      </c>
      <c r="J29" s="185" t="str">
        <f>IF('Site Description'!$C$34="","", IF('Data Entry'!J29&gt;0,'Data Entry'!J29,0))</f>
        <v/>
      </c>
      <c r="K29" s="186" t="str">
        <f>IF('Site Description'!$C$34="","", IF('Data Entry'!K29&gt;0,'Data Entry'!K29,0))</f>
        <v/>
      </c>
      <c r="L29" s="153" t="e">
        <f>SUM(B29:K29)/('Site Description'!$C$34/10000)</f>
        <v>#VALUE!</v>
      </c>
      <c r="N29" s="80" t="s">
        <v>96</v>
      </c>
      <c r="O29" s="83">
        <f t="shared" ref="O29:X29" si="21">IFERROR(STDEV(B12,B29,B46,B63,B80,B97,B114,B131,B148,B165),0)</f>
        <v>0</v>
      </c>
      <c r="P29" s="83">
        <f t="shared" si="21"/>
        <v>0</v>
      </c>
      <c r="Q29" s="84">
        <f t="shared" si="21"/>
        <v>0</v>
      </c>
      <c r="R29" s="84">
        <f t="shared" si="21"/>
        <v>0</v>
      </c>
      <c r="S29" s="132">
        <f t="shared" si="21"/>
        <v>0</v>
      </c>
      <c r="T29" s="84">
        <f t="shared" si="21"/>
        <v>0</v>
      </c>
      <c r="U29" s="84">
        <f t="shared" si="21"/>
        <v>0</v>
      </c>
      <c r="V29" s="84">
        <f t="shared" si="21"/>
        <v>0</v>
      </c>
      <c r="W29" s="84">
        <f t="shared" si="21"/>
        <v>0</v>
      </c>
      <c r="X29" s="85">
        <f t="shared" si="21"/>
        <v>0</v>
      </c>
      <c r="Y29" s="105" t="e">
        <f>(SQRT(POWER(O29,2)+POWER(P29,2)+POWER(Q29,2)+POWER(R29,2)+POWER(S29,2)+POWER(T29,2)+POWER(U29,2)+POWER(V29,2)+POWER(W29,2)+POWER(X29,2)))/AVERAGE('Site Description'!$B$34:$K$34)</f>
        <v>#DIV/0!</v>
      </c>
    </row>
    <row r="30" spans="1:25" x14ac:dyDescent="0.35">
      <c r="A30" s="195" t="s">
        <v>97</v>
      </c>
      <c r="B30" s="187" t="str">
        <f>IF('Site Description'!$C$34="","", IF('Data Entry'!B30&gt;0,'Data Entry'!B30,0))</f>
        <v/>
      </c>
      <c r="C30" s="188" t="str">
        <f>IF('Site Description'!$C$34="","", IF('Data Entry'!C30&gt;0,'Data Entry'!C30,0))</f>
        <v/>
      </c>
      <c r="D30" s="185" t="str">
        <f>IF('Site Description'!$C$34="","", IF('Data Entry'!D30&gt;0,'Data Entry'!D30,0))</f>
        <v/>
      </c>
      <c r="E30" s="185" t="str">
        <f>IF('Site Description'!$C$34="","", IF('Data Entry'!E30&gt;0,'Data Entry'!E30,0))</f>
        <v/>
      </c>
      <c r="F30" s="192" t="str">
        <f>IF('Site Description'!$C$34="","", IF('Data Entry'!F30&gt;0,'Data Entry'!F30,0))</f>
        <v/>
      </c>
      <c r="G30" s="185" t="str">
        <f>IF('Site Description'!$C$34="","", IF('Data Entry'!G30&gt;0,'Data Entry'!G30,0))</f>
        <v/>
      </c>
      <c r="H30" s="185" t="str">
        <f>IF('Site Description'!$C$34="","", IF('Data Entry'!H30&gt;0,'Data Entry'!H30,0))</f>
        <v/>
      </c>
      <c r="I30" s="185" t="str">
        <f>IF('Site Description'!$C$34="","", IF('Data Entry'!I30&gt;0,'Data Entry'!I30,0))</f>
        <v/>
      </c>
      <c r="J30" s="185" t="str">
        <f>IF('Site Description'!$C$34="","", IF('Data Entry'!J30&gt;0,'Data Entry'!J30,0))</f>
        <v/>
      </c>
      <c r="K30" s="186" t="str">
        <f>IF('Site Description'!$C$34="","", IF('Data Entry'!K30&gt;0,'Data Entry'!K30,0))</f>
        <v/>
      </c>
      <c r="L30" s="153" t="e">
        <f>SUM(B30:K30)/('Site Description'!$C$34/10000)</f>
        <v>#VALUE!</v>
      </c>
      <c r="N30" s="80" t="s">
        <v>97</v>
      </c>
      <c r="O30" s="83">
        <f t="shared" ref="O30:X30" si="22">IFERROR(STDEV(B13,B30,B47,B64,B81,B98,B115,B132,B149,B166),0)</f>
        <v>0</v>
      </c>
      <c r="P30" s="83">
        <f t="shared" si="22"/>
        <v>0</v>
      </c>
      <c r="Q30" s="84">
        <f t="shared" si="22"/>
        <v>0</v>
      </c>
      <c r="R30" s="84">
        <f t="shared" si="22"/>
        <v>0</v>
      </c>
      <c r="S30" s="132">
        <f t="shared" si="22"/>
        <v>0</v>
      </c>
      <c r="T30" s="84">
        <f t="shared" si="22"/>
        <v>0</v>
      </c>
      <c r="U30" s="84">
        <f t="shared" si="22"/>
        <v>0</v>
      </c>
      <c r="V30" s="84">
        <f t="shared" si="22"/>
        <v>0</v>
      </c>
      <c r="W30" s="84">
        <f t="shared" si="22"/>
        <v>0</v>
      </c>
      <c r="X30" s="85">
        <f t="shared" si="22"/>
        <v>0</v>
      </c>
      <c r="Y30" s="105" t="e">
        <f>(SQRT(POWER(O30,2)+POWER(P30,2)+POWER(Q30,2)+POWER(R30,2)+POWER(S30,2)+POWER(T30,2)+POWER(U30,2)+POWER(V30,2)+POWER(W30,2)+POWER(X30,2)))/AVERAGE('Site Description'!$B$34:$K$34)</f>
        <v>#DIV/0!</v>
      </c>
    </row>
    <row r="31" spans="1:25" x14ac:dyDescent="0.35">
      <c r="A31" s="195"/>
      <c r="B31" s="187" t="str">
        <f>IF('Site Description'!$C$34="","", IF('Data Entry'!B31&gt;0,'Data Entry'!B31,0))</f>
        <v/>
      </c>
      <c r="C31" s="196" t="str">
        <f>IF('Site Description'!$C$34="","", IF('Data Entry'!C31&gt;0,'Data Entry'!C31,0))</f>
        <v/>
      </c>
      <c r="D31" s="196" t="str">
        <f>IF('Site Description'!$C$34="","", IF('Data Entry'!D31&gt;0,'Data Entry'!D31,0))</f>
        <v/>
      </c>
      <c r="E31" s="196" t="str">
        <f>IF('Site Description'!$C$34="","", IF('Data Entry'!E31&gt;0,'Data Entry'!E31,0))</f>
        <v/>
      </c>
      <c r="F31" s="197" t="str">
        <f>IF('Site Description'!$C$34="","", IF('Data Entry'!F31&gt;0,'Data Entry'!F31,0))</f>
        <v/>
      </c>
      <c r="G31" s="185" t="str">
        <f>IF('Site Description'!$C$34="","", IF('Data Entry'!G31&gt;0,'Data Entry'!G31,0))</f>
        <v/>
      </c>
      <c r="H31" s="185" t="str">
        <f>IF('Site Description'!$C$34="","", IF('Data Entry'!H31&gt;0,'Data Entry'!H31,0))</f>
        <v/>
      </c>
      <c r="I31" s="185" t="str">
        <f>IF('Site Description'!$C$34="","", IF('Data Entry'!I31&gt;0,'Data Entry'!I31,0))</f>
        <v/>
      </c>
      <c r="J31" s="185" t="str">
        <f>IF('Site Description'!$C$34="","", IF('Data Entry'!J31&gt;0,'Data Entry'!J31,0))</f>
        <v/>
      </c>
      <c r="K31" s="186" t="str">
        <f>IF('Site Description'!$C$34="","", IF('Data Entry'!K31&gt;0,'Data Entry'!K31,0))</f>
        <v/>
      </c>
      <c r="L31" s="153" t="e">
        <f>SUM(B31:K31)/('Site Description'!$C$34/10000)</f>
        <v>#VALUE!</v>
      </c>
      <c r="N31" s="119"/>
      <c r="O31" s="134">
        <f t="shared" ref="O31:X31" si="23">IFERROR(STDEV(B14,B31,B48,B65,B82,B99,B116,B133,B150,B167),0)</f>
        <v>0</v>
      </c>
      <c r="P31" s="133">
        <f t="shared" si="23"/>
        <v>0</v>
      </c>
      <c r="Q31" s="133">
        <f t="shared" si="23"/>
        <v>0</v>
      </c>
      <c r="R31" s="133">
        <f t="shared" si="23"/>
        <v>0</v>
      </c>
      <c r="S31" s="134">
        <f t="shared" si="23"/>
        <v>0</v>
      </c>
      <c r="T31" s="84">
        <f t="shared" si="23"/>
        <v>0</v>
      </c>
      <c r="U31" s="84">
        <f t="shared" si="23"/>
        <v>0</v>
      </c>
      <c r="V31" s="84">
        <f t="shared" si="23"/>
        <v>0</v>
      </c>
      <c r="W31" s="84">
        <f t="shared" si="23"/>
        <v>0</v>
      </c>
      <c r="X31" s="85">
        <f t="shared" si="23"/>
        <v>0</v>
      </c>
      <c r="Y31" s="105" t="e">
        <f>(SQRT(POWER(O31,2)+POWER(P31,2)+POWER(Q31,2)+POWER(R31,2)+POWER(S31,2)+POWER(T31,2)+POWER(U31,2)+POWER(V31,2)+POWER(W31,2)+POWER(X31,2)))/AVERAGE('Site Description'!$B$34:$K$34)</f>
        <v>#DIV/0!</v>
      </c>
    </row>
    <row r="32" spans="1:25" ht="15" thickBot="1" x14ac:dyDescent="0.4">
      <c r="A32" s="195"/>
      <c r="B32" s="187" t="str">
        <f>IF('Site Description'!$C$34="","", IF('Data Entry'!B32&gt;0,'Data Entry'!B32,0))</f>
        <v/>
      </c>
      <c r="C32" s="185" t="str">
        <f>IF('Site Description'!$C$34="","", IF('Data Entry'!C32&gt;0,'Data Entry'!C32,0))</f>
        <v/>
      </c>
      <c r="D32" s="185" t="str">
        <f>IF('Site Description'!$C$34="","", IF('Data Entry'!D32&gt;0,'Data Entry'!D32,0))</f>
        <v/>
      </c>
      <c r="E32" s="185" t="str">
        <f>IF('Site Description'!$C$34="","", IF('Data Entry'!E32&gt;0,'Data Entry'!E32,0))</f>
        <v/>
      </c>
      <c r="F32" s="192" t="str">
        <f>IF('Site Description'!$C$34="","", IF('Data Entry'!F32&gt;0,'Data Entry'!F32,0))</f>
        <v/>
      </c>
      <c r="G32" s="185" t="str">
        <f>IF('Site Description'!$C$34="","", IF('Data Entry'!G32&gt;0,'Data Entry'!G32,0))</f>
        <v/>
      </c>
      <c r="H32" s="185" t="str">
        <f>IF('Site Description'!$C$34="","", IF('Data Entry'!H32&gt;0,'Data Entry'!H32,0))</f>
        <v/>
      </c>
      <c r="I32" s="185" t="str">
        <f>IF('Site Description'!$C$34="","", IF('Data Entry'!I32&gt;0,'Data Entry'!I32,0))</f>
        <v/>
      </c>
      <c r="J32" s="185" t="str">
        <f>IF('Site Description'!$C$34="","", IF('Data Entry'!J32&gt;0,'Data Entry'!J32,0))</f>
        <v/>
      </c>
      <c r="K32" s="186" t="str">
        <f>IF('Site Description'!$C$34="","", IF('Data Entry'!K32&gt;0,'Data Entry'!K32,0))</f>
        <v/>
      </c>
      <c r="L32" s="153" t="e">
        <f>SUM(B32:K32)/('Site Description'!$C$34/10000)</f>
        <v>#VALUE!</v>
      </c>
      <c r="N32" s="120"/>
      <c r="O32" s="167">
        <f t="shared" ref="O32:X32" si="24">IFERROR(STDEV(B15,B32,B49,B66,B83,B100,B117,B134,B151,B168),0)</f>
        <v>0</v>
      </c>
      <c r="P32" s="84">
        <f t="shared" si="24"/>
        <v>0</v>
      </c>
      <c r="Q32" s="84">
        <f t="shared" si="24"/>
        <v>0</v>
      </c>
      <c r="R32" s="84">
        <f t="shared" si="24"/>
        <v>0</v>
      </c>
      <c r="S32" s="132">
        <f t="shared" si="24"/>
        <v>0</v>
      </c>
      <c r="T32" s="84">
        <f t="shared" si="24"/>
        <v>0</v>
      </c>
      <c r="U32" s="84">
        <f t="shared" si="24"/>
        <v>0</v>
      </c>
      <c r="V32" s="84">
        <f t="shared" si="24"/>
        <v>0</v>
      </c>
      <c r="W32" s="84">
        <f t="shared" si="24"/>
        <v>0</v>
      </c>
      <c r="X32" s="85">
        <f t="shared" si="24"/>
        <v>0</v>
      </c>
      <c r="Y32" s="105" t="e">
        <f>(SQRT(POWER(O32,2)+POWER(P32,2)+POWER(Q32,2)+POWER(R32,2)+POWER(S32,2)+POWER(T32,2)+POWER(U32,2)+POWER(V32,2)+POWER(W32,2)+POWER(X32,2)))/AVERAGE('Site Description'!$B$34:$K$34)</f>
        <v>#DIV/0!</v>
      </c>
    </row>
    <row r="33" spans="1:25" ht="15" thickBot="1" x14ac:dyDescent="0.4">
      <c r="A33" s="198" t="s">
        <v>82</v>
      </c>
      <c r="B33" s="154" t="str">
        <f>IFERROR(SUM(B21:B32)/('Site Description'!$C$34/10000),"")</f>
        <v/>
      </c>
      <c r="C33" s="155" t="str">
        <f>IFERROR(SUM(C21:C32)/('Site Description'!$C$34/10000),"")</f>
        <v/>
      </c>
      <c r="D33" s="154" t="str">
        <f>IFERROR(SUM(D21:D32)/('Site Description'!$C$34/10000),"")</f>
        <v/>
      </c>
      <c r="E33" s="154" t="str">
        <f>IFERROR(SUM(E21:E32)/('Site Description'!$C$34/10000),"")</f>
        <v/>
      </c>
      <c r="F33" s="156" t="str">
        <f>IFERROR(SUM(F21:F32)/('Site Description'!$C$34/10000),"")</f>
        <v/>
      </c>
      <c r="G33" s="154" t="str">
        <f>IFERROR(SUM(G21:G32)/('Site Description'!$C$34/10000),"")</f>
        <v/>
      </c>
      <c r="H33" s="154" t="str">
        <f>IFERROR(SUM(H21:H32)/('Site Description'!$C$34/10000),"")</f>
        <v/>
      </c>
      <c r="I33" s="154" t="str">
        <f>IFERROR(SUM(I21:I32)/('Site Description'!$C$34/10000),"")</f>
        <v/>
      </c>
      <c r="J33" s="154" t="str">
        <f>IFERROR(SUM(J21:J32)/('Site Description'!$C$34/10000),"")</f>
        <v/>
      </c>
      <c r="K33" s="157" t="str">
        <f>IFERROR(SUM(K21:K32)/('Site Description'!$C$34/10000),"")</f>
        <v/>
      </c>
      <c r="L33" s="158" t="str">
        <f>IF(SUM(B33:K33)&gt;0,SUM(B33:K33),"")</f>
        <v/>
      </c>
      <c r="M33" s="92"/>
      <c r="N33" s="128" t="s">
        <v>82</v>
      </c>
      <c r="O33" s="111" t="e">
        <f t="shared" ref="O33:Y33" si="25">STDEV(B16,B33,B50,B67,B84,B101,B118,B135,B152,B169)</f>
        <v>#DIV/0!</v>
      </c>
      <c r="P33" s="111" t="e">
        <f t="shared" si="25"/>
        <v>#DIV/0!</v>
      </c>
      <c r="Q33" s="110" t="e">
        <f t="shared" si="25"/>
        <v>#DIV/0!</v>
      </c>
      <c r="R33" s="110" t="e">
        <f t="shared" si="25"/>
        <v>#DIV/0!</v>
      </c>
      <c r="S33" s="112" t="e">
        <f t="shared" si="25"/>
        <v>#DIV/0!</v>
      </c>
      <c r="T33" s="110" t="e">
        <f t="shared" si="25"/>
        <v>#DIV/0!</v>
      </c>
      <c r="U33" s="110" t="e">
        <f t="shared" si="25"/>
        <v>#DIV/0!</v>
      </c>
      <c r="V33" s="110" t="e">
        <f t="shared" si="25"/>
        <v>#DIV/0!</v>
      </c>
      <c r="W33" s="110" t="e">
        <f t="shared" si="25"/>
        <v>#DIV/0!</v>
      </c>
      <c r="X33" s="113" t="e">
        <f t="shared" si="25"/>
        <v>#DIV/0!</v>
      </c>
      <c r="Y33" s="114" t="e">
        <f t="shared" si="25"/>
        <v>#DIV/0!</v>
      </c>
    </row>
    <row r="34" spans="1:25" ht="15" thickBot="1" x14ac:dyDescent="0.4">
      <c r="A34" s="199"/>
      <c r="B34" s="199"/>
      <c r="C34" s="200"/>
      <c r="D34" s="200"/>
      <c r="E34" s="200"/>
      <c r="F34" s="200"/>
      <c r="G34" s="200"/>
      <c r="H34" s="200"/>
      <c r="I34" s="200"/>
      <c r="J34" s="200"/>
      <c r="K34" s="200"/>
    </row>
    <row r="35" spans="1:25" ht="15" thickBot="1" x14ac:dyDescent="0.4">
      <c r="A35" s="463" t="s">
        <v>37</v>
      </c>
      <c r="B35" s="464"/>
      <c r="C35" s="465"/>
      <c r="D35" s="465"/>
      <c r="E35" s="465"/>
      <c r="F35" s="465"/>
      <c r="G35" s="465"/>
      <c r="H35" s="465"/>
      <c r="I35" s="465"/>
      <c r="J35" s="465"/>
      <c r="K35" s="466"/>
      <c r="L35" s="86"/>
      <c r="N35" s="121"/>
      <c r="O35" s="87"/>
      <c r="P35" s="87"/>
      <c r="Q35" s="87"/>
      <c r="R35" s="87"/>
      <c r="S35" s="87"/>
      <c r="T35" s="87"/>
      <c r="U35" s="87"/>
      <c r="V35" s="87"/>
      <c r="W35" s="87"/>
      <c r="X35" s="87"/>
      <c r="Y35" s="87"/>
    </row>
    <row r="36" spans="1:25" x14ac:dyDescent="0.35">
      <c r="A36" s="201"/>
      <c r="B36" s="202" t="s">
        <v>70</v>
      </c>
      <c r="C36" s="468" t="s">
        <v>23</v>
      </c>
      <c r="D36" s="469"/>
      <c r="E36" s="469"/>
      <c r="F36" s="470"/>
      <c r="G36" s="460" t="s">
        <v>24</v>
      </c>
      <c r="H36" s="461"/>
      <c r="I36" s="461"/>
      <c r="J36" s="461"/>
      <c r="K36" s="462"/>
      <c r="L36" s="91" t="s">
        <v>73</v>
      </c>
      <c r="N36" s="122"/>
      <c r="O36" s="92"/>
      <c r="P36" s="92"/>
      <c r="Q36" s="92"/>
      <c r="R36" s="92"/>
      <c r="S36" s="92"/>
      <c r="T36" s="92"/>
      <c r="U36" s="92"/>
      <c r="V36" s="92"/>
      <c r="W36" s="92"/>
      <c r="X36" s="92"/>
      <c r="Y36" s="92"/>
    </row>
    <row r="37" spans="1:25" x14ac:dyDescent="0.35">
      <c r="A37" s="203" t="s">
        <v>34</v>
      </c>
      <c r="B37" s="204" t="s">
        <v>98</v>
      </c>
      <c r="C37" s="205" t="s">
        <v>99</v>
      </c>
      <c r="D37" s="205" t="s">
        <v>100</v>
      </c>
      <c r="E37" s="205" t="s">
        <v>101</v>
      </c>
      <c r="F37" s="206" t="s">
        <v>102</v>
      </c>
      <c r="G37" s="205" t="s">
        <v>99</v>
      </c>
      <c r="H37" s="205" t="s">
        <v>100</v>
      </c>
      <c r="I37" s="205" t="s">
        <v>101</v>
      </c>
      <c r="J37" s="205" t="s">
        <v>102</v>
      </c>
      <c r="K37" s="207" t="s">
        <v>103</v>
      </c>
      <c r="L37" s="97" t="s">
        <v>83</v>
      </c>
      <c r="N37" s="122"/>
      <c r="O37" s="92"/>
      <c r="P37" s="92"/>
      <c r="Q37" s="92"/>
      <c r="R37" s="92"/>
      <c r="S37" s="92"/>
      <c r="T37" s="92"/>
      <c r="U37" s="92"/>
      <c r="V37" s="92"/>
      <c r="W37" s="92"/>
      <c r="X37" s="92"/>
      <c r="Y37" s="92"/>
    </row>
    <row r="38" spans="1:25" x14ac:dyDescent="0.35">
      <c r="A38" s="180" t="s">
        <v>89</v>
      </c>
      <c r="B38" s="181" t="str">
        <f>IF('Site Description'!$D$34="","", IF('Data Entry'!B38&gt;0,'Data Entry'!B38,0))</f>
        <v/>
      </c>
      <c r="C38" s="182" t="str">
        <f>IF('Site Description'!$D$34="","", IF('Data Entry'!C38&gt;0,'Data Entry'!C38,0))</f>
        <v/>
      </c>
      <c r="D38" s="183" t="str">
        <f>IF('Site Description'!$D$34="","", IF('Data Entry'!D38&gt;0,'Data Entry'!D38,0))</f>
        <v/>
      </c>
      <c r="E38" s="183" t="str">
        <f>IF('Site Description'!$D$34="","", IF('Data Entry'!E38&gt;0,'Data Entry'!E38,0))</f>
        <v/>
      </c>
      <c r="F38" s="184" t="str">
        <f>IF('Site Description'!$D$34="","", IF('Data Entry'!F38&gt;0,'Data Entry'!F38,0))</f>
        <v/>
      </c>
      <c r="G38" s="185" t="str">
        <f>IF('Site Description'!$D$34="","", IF('Data Entry'!G38&gt;0,'Data Entry'!G38,0))</f>
        <v/>
      </c>
      <c r="H38" s="185" t="str">
        <f>IF('Site Description'!$D$34="","", IF('Data Entry'!H38&gt;0,'Data Entry'!H38,0))</f>
        <v/>
      </c>
      <c r="I38" s="185" t="str">
        <f>IF('Site Description'!$D$34="","", IF('Data Entry'!I38&gt;0,'Data Entry'!I38,0))</f>
        <v/>
      </c>
      <c r="J38" s="185" t="str">
        <f>IF('Site Description'!$D$34="","", IF('Data Entry'!J38&gt;0,'Data Entry'!J38,0))</f>
        <v/>
      </c>
      <c r="K38" s="186" t="str">
        <f>IF('Site Description'!$D$34="","", IF('Data Entry'!K38&gt;0,'Data Entry'!K38,0))</f>
        <v/>
      </c>
      <c r="L38" s="153" t="e">
        <f>SUM(B38:K38)/('Site Description'!$D$34/10000)</f>
        <v>#VALUE!</v>
      </c>
    </row>
    <row r="39" spans="1:25" x14ac:dyDescent="0.35">
      <c r="A39" s="180" t="s">
        <v>90</v>
      </c>
      <c r="B39" s="187" t="str">
        <f>IF('Site Description'!$D$34="","", IF('Data Entry'!B39&gt;0,'Data Entry'!B39,0))</f>
        <v/>
      </c>
      <c r="C39" s="188" t="str">
        <f>IF('Site Description'!$D$34="","", IF('Data Entry'!C39&gt;0,'Data Entry'!C39,0))</f>
        <v/>
      </c>
      <c r="D39" s="185" t="str">
        <f>IF('Site Description'!$D$34="","", IF('Data Entry'!D39&gt;0,'Data Entry'!D39,0))</f>
        <v/>
      </c>
      <c r="E39" s="189" t="str">
        <f>IF('Site Description'!$D$34="","", IF('Data Entry'!E39&gt;0,'Data Entry'!E39,0))</f>
        <v/>
      </c>
      <c r="F39" s="190" t="str">
        <f>IF('Site Description'!$D$34="","", IF('Data Entry'!F39&gt;0,'Data Entry'!F39,0))</f>
        <v/>
      </c>
      <c r="G39" s="185" t="str">
        <f>IF('Site Description'!$D$34="","", IF('Data Entry'!G39&gt;0,'Data Entry'!G39,0))</f>
        <v/>
      </c>
      <c r="H39" s="185" t="str">
        <f>IF('Site Description'!$D$34="","", IF('Data Entry'!H39&gt;0,'Data Entry'!H39,0))</f>
        <v/>
      </c>
      <c r="I39" s="189" t="str">
        <f>IF('Site Description'!$D$34="","", IF('Data Entry'!I39&gt;0,'Data Entry'!I39,0))</f>
        <v/>
      </c>
      <c r="J39" s="189" t="str">
        <f>IF('Site Description'!$D$34="","", IF('Data Entry'!J39&gt;0,'Data Entry'!J39,0))</f>
        <v/>
      </c>
      <c r="K39" s="191" t="str">
        <f>IF('Site Description'!$D$34="","", IF('Data Entry'!K39&gt;0,'Data Entry'!K39,0))</f>
        <v/>
      </c>
      <c r="L39" s="153" t="e">
        <f>SUM(B39:K39)/('Site Description'!$D$34/10000)</f>
        <v>#VALUE!</v>
      </c>
    </row>
    <row r="40" spans="1:25" x14ac:dyDescent="0.35">
      <c r="A40" s="180" t="s">
        <v>91</v>
      </c>
      <c r="B40" s="187" t="str">
        <f>IF('Site Description'!$D$34="","", IF('Data Entry'!B40&gt;0,'Data Entry'!B40,0))</f>
        <v/>
      </c>
      <c r="C40" s="188" t="str">
        <f>IF('Site Description'!$D$34="","", IF('Data Entry'!C40&gt;0,'Data Entry'!C40,0))</f>
        <v/>
      </c>
      <c r="D40" s="185" t="str">
        <f>IF('Site Description'!$D$34="","", IF('Data Entry'!D40&gt;0,'Data Entry'!D40,0))</f>
        <v/>
      </c>
      <c r="E40" s="185" t="str">
        <f>IF('Site Description'!$D$34="","", IF('Data Entry'!E40&gt;0,'Data Entry'!E40,0))</f>
        <v/>
      </c>
      <c r="F40" s="192" t="str">
        <f>IF('Site Description'!$D$34="","", IF('Data Entry'!F40&gt;0,'Data Entry'!F40,0))</f>
        <v/>
      </c>
      <c r="G40" s="185" t="str">
        <f>IF('Site Description'!$D$34="","", IF('Data Entry'!G40&gt;0,'Data Entry'!G40,0))</f>
        <v/>
      </c>
      <c r="H40" s="185" t="str">
        <f>IF('Site Description'!$D$34="","", IF('Data Entry'!H40&gt;0,'Data Entry'!H40,0))</f>
        <v/>
      </c>
      <c r="I40" s="185" t="str">
        <f>IF('Site Description'!$D$34="","", IF('Data Entry'!I40&gt;0,'Data Entry'!I40,0))</f>
        <v/>
      </c>
      <c r="J40" s="185" t="str">
        <f>IF('Site Description'!$D$34="","", IF('Data Entry'!J40&gt;0,'Data Entry'!J40,0))</f>
        <v/>
      </c>
      <c r="K40" s="191" t="str">
        <f>IF('Site Description'!$D$34="","", IF('Data Entry'!K40&gt;0,'Data Entry'!K40,0))</f>
        <v/>
      </c>
      <c r="L40" s="153" t="e">
        <f>SUM(B40:K40)/('Site Description'!$D$34/10000)</f>
        <v>#VALUE!</v>
      </c>
    </row>
    <row r="41" spans="1:25" x14ac:dyDescent="0.35">
      <c r="A41" s="193" t="s">
        <v>92</v>
      </c>
      <c r="B41" s="187" t="str">
        <f>IF('Site Description'!$D$34="","", IF('Data Entry'!B41&gt;0,'Data Entry'!B41,0))</f>
        <v/>
      </c>
      <c r="C41" s="188" t="str">
        <f>IF('Site Description'!$D$34="","", IF('Data Entry'!C41&gt;0,'Data Entry'!C41,0))</f>
        <v/>
      </c>
      <c r="D41" s="185" t="str">
        <f>IF('Site Description'!$D$34="","", IF('Data Entry'!D41&gt;0,'Data Entry'!D41,0))</f>
        <v/>
      </c>
      <c r="E41" s="185" t="str">
        <f>IF('Site Description'!$D$34="","", IF('Data Entry'!E41&gt;0,'Data Entry'!E41,0))</f>
        <v/>
      </c>
      <c r="F41" s="192" t="str">
        <f>IF('Site Description'!$D$34="","", IF('Data Entry'!F41&gt;0,'Data Entry'!F41,0))</f>
        <v/>
      </c>
      <c r="G41" s="185" t="str">
        <f>IF('Site Description'!$D$34="","", IF('Data Entry'!G41&gt;0,'Data Entry'!G41,0))</f>
        <v/>
      </c>
      <c r="H41" s="185" t="str">
        <f>IF('Site Description'!$D$34="","", IF('Data Entry'!H41&gt;0,'Data Entry'!H41,0))</f>
        <v/>
      </c>
      <c r="I41" s="185" t="str">
        <f>IF('Site Description'!$D$34="","", IF('Data Entry'!I41&gt;0,'Data Entry'!I41,0))</f>
        <v/>
      </c>
      <c r="J41" s="185" t="str">
        <f>IF('Site Description'!$D$34="","", IF('Data Entry'!J41&gt;0,'Data Entry'!J41,0))</f>
        <v/>
      </c>
      <c r="K41" s="191" t="str">
        <f>IF('Site Description'!$D$34="","", IF('Data Entry'!K41&gt;0,'Data Entry'!K41,0))</f>
        <v/>
      </c>
      <c r="L41" s="153" t="e">
        <f>SUM(B41:K41)/('Site Description'!$D$34/10000)</f>
        <v>#VALUE!</v>
      </c>
    </row>
    <row r="42" spans="1:25" x14ac:dyDescent="0.35">
      <c r="A42" s="194" t="s">
        <v>93</v>
      </c>
      <c r="B42" s="187" t="str">
        <f>IF('Site Description'!$D$34="","", IF('Data Entry'!B42&gt;0,'Data Entry'!B42,0))</f>
        <v/>
      </c>
      <c r="C42" s="188" t="str">
        <f>IF('Site Description'!$D$34="","", IF('Data Entry'!C42&gt;0,'Data Entry'!C42,0))</f>
        <v/>
      </c>
      <c r="D42" s="185" t="str">
        <f>IF('Site Description'!$D$34="","", IF('Data Entry'!D42&gt;0,'Data Entry'!D42,0))</f>
        <v/>
      </c>
      <c r="E42" s="185" t="str">
        <f>IF('Site Description'!$D$34="","", IF('Data Entry'!E42&gt;0,'Data Entry'!E42,0))</f>
        <v/>
      </c>
      <c r="F42" s="192" t="str">
        <f>IF('Site Description'!$D$34="","", IF('Data Entry'!F42&gt;0,'Data Entry'!F42,0))</f>
        <v/>
      </c>
      <c r="G42" s="185" t="str">
        <f>IF('Site Description'!$D$34="","", IF('Data Entry'!G42&gt;0,'Data Entry'!G42,0))</f>
        <v/>
      </c>
      <c r="H42" s="185" t="str">
        <f>IF('Site Description'!$D$34="","", IF('Data Entry'!H42&gt;0,'Data Entry'!H42,0))</f>
        <v/>
      </c>
      <c r="I42" s="185" t="str">
        <f>IF('Site Description'!$D$34="","", IF('Data Entry'!I42&gt;0,'Data Entry'!I42,0))</f>
        <v/>
      </c>
      <c r="J42" s="185" t="str">
        <f>IF('Site Description'!$D$34="","", IF('Data Entry'!J42&gt;0,'Data Entry'!J42,0))</f>
        <v/>
      </c>
      <c r="K42" s="186" t="str">
        <f>IF('Site Description'!$D$34="","", IF('Data Entry'!K42&gt;0,'Data Entry'!K42,0))</f>
        <v/>
      </c>
      <c r="L42" s="153" t="e">
        <f>SUM(B42:K42)/('Site Description'!$D$34/10000)</f>
        <v>#VALUE!</v>
      </c>
    </row>
    <row r="43" spans="1:25" x14ac:dyDescent="0.35">
      <c r="A43" s="194" t="s">
        <v>94</v>
      </c>
      <c r="B43" s="187" t="str">
        <f>IF('Site Description'!$D$34="","", IF('Data Entry'!B43&gt;0,'Data Entry'!B43,0))</f>
        <v/>
      </c>
      <c r="C43" s="188" t="str">
        <f>IF('Site Description'!$D$34="","", IF('Data Entry'!C43&gt;0,'Data Entry'!C43,0))</f>
        <v/>
      </c>
      <c r="D43" s="185" t="str">
        <f>IF('Site Description'!$D$34="","", IF('Data Entry'!D43&gt;0,'Data Entry'!D43,0))</f>
        <v/>
      </c>
      <c r="E43" s="185" t="str">
        <f>IF('Site Description'!$D$34="","", IF('Data Entry'!E43&gt;0,'Data Entry'!E43,0))</f>
        <v/>
      </c>
      <c r="F43" s="190" t="str">
        <f>IF('Site Description'!$D$34="","", IF('Data Entry'!F43&gt;0,'Data Entry'!F43,0))</f>
        <v/>
      </c>
      <c r="G43" s="185" t="str">
        <f>IF('Site Description'!$D$34="","", IF('Data Entry'!G43&gt;0,'Data Entry'!G43,0))</f>
        <v/>
      </c>
      <c r="H43" s="185" t="str">
        <f>IF('Site Description'!$D$34="","", IF('Data Entry'!H43&gt;0,'Data Entry'!H43,0))</f>
        <v/>
      </c>
      <c r="I43" s="185" t="str">
        <f>IF('Site Description'!$D$34="","", IF('Data Entry'!I43&gt;0,'Data Entry'!I43,0))</f>
        <v/>
      </c>
      <c r="J43" s="189" t="str">
        <f>IF('Site Description'!$D$34="","", IF('Data Entry'!J43&gt;0,'Data Entry'!J43,0))</f>
        <v/>
      </c>
      <c r="K43" s="191" t="str">
        <f>IF('Site Description'!$D$34="","", IF('Data Entry'!K43&gt;0,'Data Entry'!K43,0))</f>
        <v/>
      </c>
      <c r="L43" s="153" t="e">
        <f>SUM(B43:K43)/('Site Description'!$D$34/10000)</f>
        <v>#VALUE!</v>
      </c>
    </row>
    <row r="44" spans="1:25" x14ac:dyDescent="0.35">
      <c r="A44" s="195" t="s">
        <v>123</v>
      </c>
      <c r="B44" s="187" t="str">
        <f>IF('Site Description'!$D$34="","", IF('Data Entry'!B44&gt;0,'Data Entry'!B44,0))</f>
        <v/>
      </c>
      <c r="C44" s="188" t="str">
        <f>IF('Site Description'!$D$34="","", IF('Data Entry'!C44&gt;0,'Data Entry'!C44,0))</f>
        <v/>
      </c>
      <c r="D44" s="185" t="str">
        <f>IF('Site Description'!$D$34="","", IF('Data Entry'!D44&gt;0,'Data Entry'!D44,0))</f>
        <v/>
      </c>
      <c r="E44" s="185" t="str">
        <f>IF('Site Description'!$D$34="","", IF('Data Entry'!E44&gt;0,'Data Entry'!E44,0))</f>
        <v/>
      </c>
      <c r="F44" s="190" t="str">
        <f>IF('Site Description'!$D$34="","", IF('Data Entry'!F44&gt;0,'Data Entry'!F44,0))</f>
        <v/>
      </c>
      <c r="G44" s="185" t="str">
        <f>IF('Site Description'!$D$34="","", IF('Data Entry'!G44&gt;0,'Data Entry'!G44,0))</f>
        <v/>
      </c>
      <c r="H44" s="185" t="str">
        <f>IF('Site Description'!$D$34="","", IF('Data Entry'!H44&gt;0,'Data Entry'!H44,0))</f>
        <v/>
      </c>
      <c r="I44" s="185" t="str">
        <f>IF('Site Description'!$D$34="","", IF('Data Entry'!I44&gt;0,'Data Entry'!I44,0))</f>
        <v/>
      </c>
      <c r="J44" s="189" t="str">
        <f>IF('Site Description'!$D$34="","", IF('Data Entry'!J44&gt;0,'Data Entry'!J44,0))</f>
        <v/>
      </c>
      <c r="K44" s="191" t="str">
        <f>IF('Site Description'!$D$34="","", IF('Data Entry'!K44&gt;0,'Data Entry'!K44,0))</f>
        <v/>
      </c>
      <c r="L44" s="153" t="e">
        <f>SUM(B44:K44)/('Site Description'!$D$34/10000)</f>
        <v>#VALUE!</v>
      </c>
    </row>
    <row r="45" spans="1:25" x14ac:dyDescent="0.35">
      <c r="A45" s="195" t="s">
        <v>95</v>
      </c>
      <c r="B45" s="187" t="str">
        <f>IF('Site Description'!$D$34="","", IF('Data Entry'!B45&gt;0,'Data Entry'!B45,0))</f>
        <v/>
      </c>
      <c r="C45" s="188" t="str">
        <f>IF('Site Description'!$D$34="","", IF('Data Entry'!C45&gt;0,'Data Entry'!C45,0))</f>
        <v/>
      </c>
      <c r="D45" s="185" t="str">
        <f>IF('Site Description'!$D$34="","", IF('Data Entry'!D45&gt;0,'Data Entry'!D45,0))</f>
        <v/>
      </c>
      <c r="E45" s="185" t="str">
        <f>IF('Site Description'!$D$34="","", IF('Data Entry'!E45&gt;0,'Data Entry'!E45,0))</f>
        <v/>
      </c>
      <c r="F45" s="192" t="str">
        <f>IF('Site Description'!$D$34="","", IF('Data Entry'!F45&gt;0,'Data Entry'!F45,0))</f>
        <v/>
      </c>
      <c r="G45" s="185" t="str">
        <f>IF('Site Description'!$D$34="","", IF('Data Entry'!G45&gt;0,'Data Entry'!G45,0))</f>
        <v/>
      </c>
      <c r="H45" s="185" t="str">
        <f>IF('Site Description'!$D$34="","", IF('Data Entry'!H45&gt;0,'Data Entry'!H45,0))</f>
        <v/>
      </c>
      <c r="I45" s="185" t="str">
        <f>IF('Site Description'!$D$34="","", IF('Data Entry'!I45&gt;0,'Data Entry'!I45,0))</f>
        <v/>
      </c>
      <c r="J45" s="185" t="str">
        <f>IF('Site Description'!$D$34="","", IF('Data Entry'!J45&gt;0,'Data Entry'!J45,0))</f>
        <v/>
      </c>
      <c r="K45" s="186" t="str">
        <f>IF('Site Description'!$D$34="","", IF('Data Entry'!K45&gt;0,'Data Entry'!K45,0))</f>
        <v/>
      </c>
      <c r="L45" s="153" t="e">
        <f>SUM(B45:K45)/('Site Description'!$D$34/10000)</f>
        <v>#VALUE!</v>
      </c>
    </row>
    <row r="46" spans="1:25" x14ac:dyDescent="0.35">
      <c r="A46" s="195" t="s">
        <v>96</v>
      </c>
      <c r="B46" s="187" t="str">
        <f>IF('Site Description'!$D$34="","", IF('Data Entry'!B46&gt;0,'Data Entry'!B46,0))</f>
        <v/>
      </c>
      <c r="C46" s="188" t="str">
        <f>IF('Site Description'!$D$34="","", IF('Data Entry'!C46&gt;0,'Data Entry'!C46,0))</f>
        <v/>
      </c>
      <c r="D46" s="185" t="str">
        <f>IF('Site Description'!$D$34="","", IF('Data Entry'!D46&gt;0,'Data Entry'!D46,0))</f>
        <v/>
      </c>
      <c r="E46" s="185" t="str">
        <f>IF('Site Description'!$D$34="","", IF('Data Entry'!E46&gt;0,'Data Entry'!E46,0))</f>
        <v/>
      </c>
      <c r="F46" s="192" t="str">
        <f>IF('Site Description'!$D$34="","", IF('Data Entry'!F46&gt;0,'Data Entry'!F46,0))</f>
        <v/>
      </c>
      <c r="G46" s="185" t="str">
        <f>IF('Site Description'!$D$34="","", IF('Data Entry'!G46&gt;0,'Data Entry'!G46,0))</f>
        <v/>
      </c>
      <c r="H46" s="185" t="str">
        <f>IF('Site Description'!$D$34="","", IF('Data Entry'!H46&gt;0,'Data Entry'!H46,0))</f>
        <v/>
      </c>
      <c r="I46" s="185" t="str">
        <f>IF('Site Description'!$D$34="","", IF('Data Entry'!I46&gt;0,'Data Entry'!I46,0))</f>
        <v/>
      </c>
      <c r="J46" s="185" t="str">
        <f>IF('Site Description'!$D$34="","", IF('Data Entry'!J46&gt;0,'Data Entry'!J46,0))</f>
        <v/>
      </c>
      <c r="K46" s="186" t="str">
        <f>IF('Site Description'!$D$34="","", IF('Data Entry'!K46&gt;0,'Data Entry'!K46,0))</f>
        <v/>
      </c>
      <c r="L46" s="153" t="e">
        <f>SUM(B46:K46)/('Site Description'!$D$34/10000)</f>
        <v>#VALUE!</v>
      </c>
    </row>
    <row r="47" spans="1:25" x14ac:dyDescent="0.35">
      <c r="A47" s="195" t="s">
        <v>97</v>
      </c>
      <c r="B47" s="187" t="str">
        <f>IF('Site Description'!$D$34="","", IF('Data Entry'!B47&gt;0,'Data Entry'!B47,0))</f>
        <v/>
      </c>
      <c r="C47" s="188" t="str">
        <f>IF('Site Description'!$D$34="","", IF('Data Entry'!C47&gt;0,'Data Entry'!C47,0))</f>
        <v/>
      </c>
      <c r="D47" s="185" t="str">
        <f>IF('Site Description'!$D$34="","", IF('Data Entry'!D47&gt;0,'Data Entry'!D47,0))</f>
        <v/>
      </c>
      <c r="E47" s="185" t="str">
        <f>IF('Site Description'!$D$34="","", IF('Data Entry'!E47&gt;0,'Data Entry'!E47,0))</f>
        <v/>
      </c>
      <c r="F47" s="192" t="str">
        <f>IF('Site Description'!$D$34="","", IF('Data Entry'!F47&gt;0,'Data Entry'!F47,0))</f>
        <v/>
      </c>
      <c r="G47" s="185" t="str">
        <f>IF('Site Description'!$D$34="","", IF('Data Entry'!G47&gt;0,'Data Entry'!G47,0))</f>
        <v/>
      </c>
      <c r="H47" s="185" t="str">
        <f>IF('Site Description'!$D$34="","", IF('Data Entry'!H47&gt;0,'Data Entry'!H47,0))</f>
        <v/>
      </c>
      <c r="I47" s="185" t="str">
        <f>IF('Site Description'!$D$34="","", IF('Data Entry'!I47&gt;0,'Data Entry'!I47,0))</f>
        <v/>
      </c>
      <c r="J47" s="185" t="str">
        <f>IF('Site Description'!$D$34="","", IF('Data Entry'!J47&gt;0,'Data Entry'!J47,0))</f>
        <v/>
      </c>
      <c r="K47" s="186" t="str">
        <f>IF('Site Description'!$D$34="","", IF('Data Entry'!K47&gt;0,'Data Entry'!K47,0))</f>
        <v/>
      </c>
      <c r="L47" s="153" t="e">
        <f>SUM(B47:K47)/('Site Description'!$D$34/10000)</f>
        <v>#VALUE!</v>
      </c>
    </row>
    <row r="48" spans="1:25" x14ac:dyDescent="0.35">
      <c r="A48" s="195"/>
      <c r="B48" s="187" t="str">
        <f>IF('Site Description'!$D$34="","", IF('Data Entry'!B48&gt;0,'Data Entry'!B48,0))</f>
        <v/>
      </c>
      <c r="C48" s="196" t="str">
        <f>IF('Site Description'!$D$34="","", IF('Data Entry'!C48&gt;0,'Data Entry'!C48,0))</f>
        <v/>
      </c>
      <c r="D48" s="196" t="str">
        <f>IF('Site Description'!$D$34="","", IF('Data Entry'!D48&gt;0,'Data Entry'!D48,0))</f>
        <v/>
      </c>
      <c r="E48" s="196" t="str">
        <f>IF('Site Description'!$D$34="","", IF('Data Entry'!E48&gt;0,'Data Entry'!E48,0))</f>
        <v/>
      </c>
      <c r="F48" s="197" t="str">
        <f>IF('Site Description'!$D$34="","", IF('Data Entry'!F48&gt;0,'Data Entry'!F48,0))</f>
        <v/>
      </c>
      <c r="G48" s="185" t="str">
        <f>IF('Site Description'!$D$34="","", IF('Data Entry'!G48&gt;0,'Data Entry'!G48,0))</f>
        <v/>
      </c>
      <c r="H48" s="185" t="str">
        <f>IF('Site Description'!$D$34="","", IF('Data Entry'!H48&gt;0,'Data Entry'!H48,0))</f>
        <v/>
      </c>
      <c r="I48" s="185" t="str">
        <f>IF('Site Description'!$D$34="","", IF('Data Entry'!I48&gt;0,'Data Entry'!I48,0))</f>
        <v/>
      </c>
      <c r="J48" s="185" t="str">
        <f>IF('Site Description'!$D$34="","", IF('Data Entry'!J48&gt;0,'Data Entry'!J48,0))</f>
        <v/>
      </c>
      <c r="K48" s="186" t="str">
        <f>IF('Site Description'!$D$34="","", IF('Data Entry'!K48&gt;0,'Data Entry'!K48,0))</f>
        <v/>
      </c>
      <c r="L48" s="153" t="e">
        <f>SUM(B48:K48)/('Site Description'!$D$34/10000)</f>
        <v>#VALUE!</v>
      </c>
    </row>
    <row r="49" spans="1:25" ht="15" thickBot="1" x14ac:dyDescent="0.4">
      <c r="A49" s="195"/>
      <c r="B49" s="187" t="str">
        <f>IF('Site Description'!$D$34="","", IF('Data Entry'!B49&gt;0,'Data Entry'!B49,0))</f>
        <v/>
      </c>
      <c r="C49" s="185" t="str">
        <f>IF('Site Description'!$D$34="","", IF('Data Entry'!C49&gt;0,'Data Entry'!C49,0))</f>
        <v/>
      </c>
      <c r="D49" s="185" t="str">
        <f>IF('Site Description'!$D$34="","", IF('Data Entry'!D49&gt;0,'Data Entry'!D49,0))</f>
        <v/>
      </c>
      <c r="E49" s="185" t="str">
        <f>IF('Site Description'!$D$34="","", IF('Data Entry'!E49&gt;0,'Data Entry'!E49,0))</f>
        <v/>
      </c>
      <c r="F49" s="192" t="str">
        <f>IF('Site Description'!$D$34="","", IF('Data Entry'!F49&gt;0,'Data Entry'!F49,0))</f>
        <v/>
      </c>
      <c r="G49" s="185" t="str">
        <f>IF('Site Description'!$D$34="","", IF('Data Entry'!G49&gt;0,'Data Entry'!G49,0))</f>
        <v/>
      </c>
      <c r="H49" s="185" t="str">
        <f>IF('Site Description'!$D$34="","", IF('Data Entry'!H49&gt;0,'Data Entry'!H49,0))</f>
        <v/>
      </c>
      <c r="I49" s="185" t="str">
        <f>IF('Site Description'!$D$34="","", IF('Data Entry'!I49&gt;0,'Data Entry'!I49,0))</f>
        <v/>
      </c>
      <c r="J49" s="185" t="str">
        <f>IF('Site Description'!$D$34="","", IF('Data Entry'!J49&gt;0,'Data Entry'!J49,0))</f>
        <v/>
      </c>
      <c r="K49" s="186" t="str">
        <f>IF('Site Description'!$D$34="","", IF('Data Entry'!K49&gt;0,'Data Entry'!K49,0))</f>
        <v/>
      </c>
      <c r="L49" s="153" t="e">
        <f>SUM(B49:K49)/('Site Description'!$D$34/10000)</f>
        <v>#VALUE!</v>
      </c>
    </row>
    <row r="50" spans="1:25" ht="15" thickBot="1" x14ac:dyDescent="0.4">
      <c r="A50" s="198" t="s">
        <v>82</v>
      </c>
      <c r="B50" s="154" t="str">
        <f>IFERROR(SUM(B38:B49)/('Site Description'!$D$34/10000),"")</f>
        <v/>
      </c>
      <c r="C50" s="155" t="str">
        <f>IFERROR(SUM(C38:C49)/('Site Description'!$D$34/10000),"")</f>
        <v/>
      </c>
      <c r="D50" s="154" t="str">
        <f>IFERROR(SUM(D38:D49)/('Site Description'!$D$34/10000),"")</f>
        <v/>
      </c>
      <c r="E50" s="154" t="str">
        <f>IFERROR(SUM(E38:E49)/('Site Description'!$D$34/10000),"")</f>
        <v/>
      </c>
      <c r="F50" s="156" t="str">
        <f>IFERROR(SUM(F38:F49)/('Site Description'!$D$34/10000),"")</f>
        <v/>
      </c>
      <c r="G50" s="154" t="str">
        <f>IFERROR(SUM(G38:G49)/('Site Description'!$D$34/10000),"")</f>
        <v/>
      </c>
      <c r="H50" s="154" t="str">
        <f>IFERROR(SUM(H38:H49)/('Site Description'!$D$34/10000),"")</f>
        <v/>
      </c>
      <c r="I50" s="154" t="str">
        <f>IFERROR(SUM(I38:I49)/('Site Description'!$D$34/10000),"")</f>
        <v/>
      </c>
      <c r="J50" s="154" t="str">
        <f>IFERROR(SUM(J38:J49)/('Site Description'!$D$34/10000),"")</f>
        <v/>
      </c>
      <c r="K50" s="157" t="str">
        <f>IFERROR(SUM(K38:K49)/('Site Description'!$D$34/10000),"")</f>
        <v/>
      </c>
      <c r="L50" s="158" t="str">
        <f>IF(SUM(B50:K50)&gt;0,SUM(B50:K50),"")</f>
        <v/>
      </c>
      <c r="N50" s="121"/>
      <c r="O50" s="87"/>
      <c r="P50" s="87"/>
      <c r="Q50" s="87"/>
      <c r="R50" s="87"/>
      <c r="S50" s="87"/>
      <c r="T50" s="87"/>
      <c r="U50" s="87"/>
      <c r="V50" s="87"/>
      <c r="W50" s="87"/>
      <c r="X50" s="87"/>
      <c r="Y50" s="87"/>
    </row>
    <row r="51" spans="1:25" ht="15" thickBot="1" x14ac:dyDescent="0.4">
      <c r="A51" s="199"/>
      <c r="B51" s="199"/>
      <c r="C51" s="200"/>
      <c r="D51" s="200"/>
      <c r="E51" s="200"/>
      <c r="F51" s="200"/>
      <c r="G51" s="200"/>
      <c r="H51" s="200"/>
      <c r="I51" s="200"/>
      <c r="J51" s="200"/>
      <c r="K51" s="200"/>
      <c r="N51" s="122"/>
      <c r="O51" s="92"/>
      <c r="P51" s="92"/>
      <c r="Q51" s="92"/>
      <c r="R51" s="92"/>
      <c r="S51" s="92"/>
      <c r="T51" s="92"/>
      <c r="U51" s="92"/>
      <c r="V51" s="92"/>
      <c r="W51" s="92"/>
      <c r="X51" s="92"/>
      <c r="Y51" s="92"/>
    </row>
    <row r="52" spans="1:25" ht="15" thickBot="1" x14ac:dyDescent="0.4">
      <c r="A52" s="463" t="s">
        <v>38</v>
      </c>
      <c r="B52" s="464"/>
      <c r="C52" s="465"/>
      <c r="D52" s="465"/>
      <c r="E52" s="465"/>
      <c r="F52" s="465"/>
      <c r="G52" s="465"/>
      <c r="H52" s="465"/>
      <c r="I52" s="465"/>
      <c r="J52" s="465"/>
      <c r="K52" s="466"/>
      <c r="L52" s="86"/>
      <c r="N52" s="122"/>
      <c r="O52" s="92"/>
      <c r="P52" s="92"/>
      <c r="Q52" s="92"/>
      <c r="R52" s="92"/>
      <c r="S52" s="92"/>
      <c r="T52" s="92"/>
      <c r="U52" s="92"/>
      <c r="V52" s="92"/>
      <c r="W52" s="92"/>
      <c r="X52" s="92"/>
      <c r="Y52" s="92"/>
    </row>
    <row r="53" spans="1:25" x14ac:dyDescent="0.35">
      <c r="A53" s="201"/>
      <c r="B53" s="202" t="s">
        <v>70</v>
      </c>
      <c r="C53" s="468" t="s">
        <v>23</v>
      </c>
      <c r="D53" s="469"/>
      <c r="E53" s="469"/>
      <c r="F53" s="470"/>
      <c r="G53" s="460" t="s">
        <v>24</v>
      </c>
      <c r="H53" s="461"/>
      <c r="I53" s="461"/>
      <c r="J53" s="461"/>
      <c r="K53" s="462"/>
      <c r="L53" s="91" t="s">
        <v>73</v>
      </c>
    </row>
    <row r="54" spans="1:25" x14ac:dyDescent="0.35">
      <c r="A54" s="203" t="s">
        <v>34</v>
      </c>
      <c r="B54" s="204" t="s">
        <v>98</v>
      </c>
      <c r="C54" s="205" t="s">
        <v>99</v>
      </c>
      <c r="D54" s="205" t="s">
        <v>100</v>
      </c>
      <c r="E54" s="205" t="s">
        <v>101</v>
      </c>
      <c r="F54" s="206" t="s">
        <v>102</v>
      </c>
      <c r="G54" s="205" t="s">
        <v>99</v>
      </c>
      <c r="H54" s="205" t="s">
        <v>100</v>
      </c>
      <c r="I54" s="205" t="s">
        <v>101</v>
      </c>
      <c r="J54" s="205" t="s">
        <v>102</v>
      </c>
      <c r="K54" s="207" t="s">
        <v>103</v>
      </c>
      <c r="L54" s="97" t="s">
        <v>83</v>
      </c>
    </row>
    <row r="55" spans="1:25" x14ac:dyDescent="0.35">
      <c r="A55" s="180" t="s">
        <v>89</v>
      </c>
      <c r="B55" s="181" t="str">
        <f>IF('Site Description'!$E$34="","", IF('Data Entry'!B55&gt;0,'Data Entry'!B55,0))</f>
        <v/>
      </c>
      <c r="C55" s="182" t="str">
        <f>IF('Site Description'!$E$34="","", IF('Data Entry'!C55&gt;0,'Data Entry'!C55,0))</f>
        <v/>
      </c>
      <c r="D55" s="183" t="str">
        <f>IF('Site Description'!$E$34="","", IF('Data Entry'!D55&gt;0,'Data Entry'!D55,0))</f>
        <v/>
      </c>
      <c r="E55" s="183" t="str">
        <f>IF('Site Description'!$E$34="","", IF('Data Entry'!E55&gt;0,'Data Entry'!E55,0))</f>
        <v/>
      </c>
      <c r="F55" s="184" t="str">
        <f>IF('Site Description'!$E$34="","", IF('Data Entry'!F55&gt;0,'Data Entry'!F55,0))</f>
        <v/>
      </c>
      <c r="G55" s="185" t="str">
        <f>IF('Site Description'!$E$34="","", IF('Data Entry'!G55&gt;0,'Data Entry'!G55,0))</f>
        <v/>
      </c>
      <c r="H55" s="185" t="str">
        <f>IF('Site Description'!$E$34="","", IF('Data Entry'!H55&gt;0,'Data Entry'!H55,0))</f>
        <v/>
      </c>
      <c r="I55" s="185" t="str">
        <f>IF('Site Description'!$E$34="","", IF('Data Entry'!I55&gt;0,'Data Entry'!I55,0))</f>
        <v/>
      </c>
      <c r="J55" s="185" t="str">
        <f>IF('Site Description'!$E$34="","", IF('Data Entry'!J55&gt;0,'Data Entry'!J55,0))</f>
        <v/>
      </c>
      <c r="K55" s="186" t="str">
        <f>IF('Site Description'!$E$34="","", IF('Data Entry'!K55&gt;0,'Data Entry'!K55,0))</f>
        <v/>
      </c>
      <c r="L55" s="153" t="e">
        <f>SUM(B55:K55)/('Site Description'!$E$34/10000)</f>
        <v>#VALUE!</v>
      </c>
    </row>
    <row r="56" spans="1:25" x14ac:dyDescent="0.35">
      <c r="A56" s="180" t="s">
        <v>90</v>
      </c>
      <c r="B56" s="187" t="str">
        <f>IF('Site Description'!$E$34="","", IF('Data Entry'!B56&gt;0,'Data Entry'!B56,0))</f>
        <v/>
      </c>
      <c r="C56" s="188" t="str">
        <f>IF('Site Description'!$E$34="","", IF('Data Entry'!C56&gt;0,'Data Entry'!C56,0))</f>
        <v/>
      </c>
      <c r="D56" s="185" t="str">
        <f>IF('Site Description'!$E$34="","", IF('Data Entry'!D56&gt;0,'Data Entry'!D56,0))</f>
        <v/>
      </c>
      <c r="E56" s="189" t="str">
        <f>IF('Site Description'!$E$34="","", IF('Data Entry'!E56&gt;0,'Data Entry'!E56,0))</f>
        <v/>
      </c>
      <c r="F56" s="190" t="str">
        <f>IF('Site Description'!$E$34="","", IF('Data Entry'!F56&gt;0,'Data Entry'!F56,0))</f>
        <v/>
      </c>
      <c r="G56" s="185" t="str">
        <f>IF('Site Description'!$E$34="","", IF('Data Entry'!G56&gt;0,'Data Entry'!G56,0))</f>
        <v/>
      </c>
      <c r="H56" s="185" t="str">
        <f>IF('Site Description'!$E$34="","", IF('Data Entry'!H56&gt;0,'Data Entry'!H56,0))</f>
        <v/>
      </c>
      <c r="I56" s="189" t="str">
        <f>IF('Site Description'!$E$34="","", IF('Data Entry'!I56&gt;0,'Data Entry'!I56,0))</f>
        <v/>
      </c>
      <c r="J56" s="189" t="str">
        <f>IF('Site Description'!$E$34="","", IF('Data Entry'!J56&gt;0,'Data Entry'!J56,0))</f>
        <v/>
      </c>
      <c r="K56" s="191" t="str">
        <f>IF('Site Description'!$E$34="","", IF('Data Entry'!K56&gt;0,'Data Entry'!K56,0))</f>
        <v/>
      </c>
      <c r="L56" s="153" t="e">
        <f>SUM(B56:K56)/('Site Description'!$E$34/10000)</f>
        <v>#VALUE!</v>
      </c>
    </row>
    <row r="57" spans="1:25" x14ac:dyDescent="0.35">
      <c r="A57" s="180" t="s">
        <v>91</v>
      </c>
      <c r="B57" s="187" t="str">
        <f>IF('Site Description'!$E$34="","", IF('Data Entry'!B57&gt;0,'Data Entry'!B57,0))</f>
        <v/>
      </c>
      <c r="C57" s="188" t="str">
        <f>IF('Site Description'!$E$34="","", IF('Data Entry'!C57&gt;0,'Data Entry'!C57,0))</f>
        <v/>
      </c>
      <c r="D57" s="185" t="str">
        <f>IF('Site Description'!$E$34="","", IF('Data Entry'!D57&gt;0,'Data Entry'!D57,0))</f>
        <v/>
      </c>
      <c r="E57" s="185" t="str">
        <f>IF('Site Description'!$E$34="","", IF('Data Entry'!E57&gt;0,'Data Entry'!E57,0))</f>
        <v/>
      </c>
      <c r="F57" s="192" t="str">
        <f>IF('Site Description'!$E$34="","", IF('Data Entry'!F57&gt;0,'Data Entry'!F57,0))</f>
        <v/>
      </c>
      <c r="G57" s="185" t="str">
        <f>IF('Site Description'!$E$34="","", IF('Data Entry'!G57&gt;0,'Data Entry'!G57,0))</f>
        <v/>
      </c>
      <c r="H57" s="185" t="str">
        <f>IF('Site Description'!$E$34="","", IF('Data Entry'!H57&gt;0,'Data Entry'!H57,0))</f>
        <v/>
      </c>
      <c r="I57" s="185" t="str">
        <f>IF('Site Description'!$E$34="","", IF('Data Entry'!I57&gt;0,'Data Entry'!I57,0))</f>
        <v/>
      </c>
      <c r="J57" s="185" t="str">
        <f>IF('Site Description'!$E$34="","", IF('Data Entry'!J57&gt;0,'Data Entry'!J57,0))</f>
        <v/>
      </c>
      <c r="K57" s="191" t="str">
        <f>IF('Site Description'!$E$34="","", IF('Data Entry'!K57&gt;0,'Data Entry'!K57,0))</f>
        <v/>
      </c>
      <c r="L57" s="153" t="e">
        <f>SUM(B57:K57)/('Site Description'!$E$34/10000)</f>
        <v>#VALUE!</v>
      </c>
    </row>
    <row r="58" spans="1:25" x14ac:dyDescent="0.35">
      <c r="A58" s="193" t="s">
        <v>92</v>
      </c>
      <c r="B58" s="187" t="str">
        <f>IF('Site Description'!$E$34="","", IF('Data Entry'!B58&gt;0,'Data Entry'!B58,0))</f>
        <v/>
      </c>
      <c r="C58" s="188" t="str">
        <f>IF('Site Description'!$E$34="","", IF('Data Entry'!C58&gt;0,'Data Entry'!C58,0))</f>
        <v/>
      </c>
      <c r="D58" s="185" t="str">
        <f>IF('Site Description'!$E$34="","", IF('Data Entry'!D58&gt;0,'Data Entry'!D58,0))</f>
        <v/>
      </c>
      <c r="E58" s="185" t="str">
        <f>IF('Site Description'!$E$34="","", IF('Data Entry'!E58&gt;0,'Data Entry'!E58,0))</f>
        <v/>
      </c>
      <c r="F58" s="192" t="str">
        <f>IF('Site Description'!$E$34="","", IF('Data Entry'!F58&gt;0,'Data Entry'!F58,0))</f>
        <v/>
      </c>
      <c r="G58" s="185" t="str">
        <f>IF('Site Description'!$E$34="","", IF('Data Entry'!G58&gt;0,'Data Entry'!G58,0))</f>
        <v/>
      </c>
      <c r="H58" s="185" t="str">
        <f>IF('Site Description'!$E$34="","", IF('Data Entry'!H58&gt;0,'Data Entry'!H58,0))</f>
        <v/>
      </c>
      <c r="I58" s="185" t="str">
        <f>IF('Site Description'!$E$34="","", IF('Data Entry'!I58&gt;0,'Data Entry'!I58,0))</f>
        <v/>
      </c>
      <c r="J58" s="185" t="str">
        <f>IF('Site Description'!$E$34="","", IF('Data Entry'!J58&gt;0,'Data Entry'!J58,0))</f>
        <v/>
      </c>
      <c r="K58" s="191" t="str">
        <f>IF('Site Description'!$E$34="","", IF('Data Entry'!K58&gt;0,'Data Entry'!K58,0))</f>
        <v/>
      </c>
      <c r="L58" s="153" t="e">
        <f>SUM(B58:K58)/('Site Description'!$E$34/10000)</f>
        <v>#VALUE!</v>
      </c>
    </row>
    <row r="59" spans="1:25" x14ac:dyDescent="0.35">
      <c r="A59" s="194" t="s">
        <v>93</v>
      </c>
      <c r="B59" s="187" t="str">
        <f>IF('Site Description'!$E$34="","", IF('Data Entry'!B59&gt;0,'Data Entry'!B59,0))</f>
        <v/>
      </c>
      <c r="C59" s="188" t="str">
        <f>IF('Site Description'!$E$34="","", IF('Data Entry'!C59&gt;0,'Data Entry'!C59,0))</f>
        <v/>
      </c>
      <c r="D59" s="185" t="str">
        <f>IF('Site Description'!$E$34="","", IF('Data Entry'!D59&gt;0,'Data Entry'!D59,0))</f>
        <v/>
      </c>
      <c r="E59" s="185" t="str">
        <f>IF('Site Description'!$E$34="","", IF('Data Entry'!E59&gt;0,'Data Entry'!E59,0))</f>
        <v/>
      </c>
      <c r="F59" s="192" t="str">
        <f>IF('Site Description'!$E$34="","", IF('Data Entry'!F59&gt;0,'Data Entry'!F59,0))</f>
        <v/>
      </c>
      <c r="G59" s="185" t="str">
        <f>IF('Site Description'!$E$34="","", IF('Data Entry'!G59&gt;0,'Data Entry'!G59,0))</f>
        <v/>
      </c>
      <c r="H59" s="185" t="str">
        <f>IF('Site Description'!$E$34="","", IF('Data Entry'!H59&gt;0,'Data Entry'!H59,0))</f>
        <v/>
      </c>
      <c r="I59" s="185" t="str">
        <f>IF('Site Description'!$E$34="","", IF('Data Entry'!I59&gt;0,'Data Entry'!I59,0))</f>
        <v/>
      </c>
      <c r="J59" s="185" t="str">
        <f>IF('Site Description'!$E$34="","", IF('Data Entry'!J59&gt;0,'Data Entry'!J59,0))</f>
        <v/>
      </c>
      <c r="K59" s="186" t="str">
        <f>IF('Site Description'!$E$34="","", IF('Data Entry'!K59&gt;0,'Data Entry'!K59,0))</f>
        <v/>
      </c>
      <c r="L59" s="153" t="e">
        <f>SUM(B59:K59)/('Site Description'!$E$34/10000)</f>
        <v>#VALUE!</v>
      </c>
    </row>
    <row r="60" spans="1:25" x14ac:dyDescent="0.35">
      <c r="A60" s="194" t="s">
        <v>94</v>
      </c>
      <c r="B60" s="187" t="str">
        <f>IF('Site Description'!$E$34="","", IF('Data Entry'!B60&gt;0,'Data Entry'!B60,0))</f>
        <v/>
      </c>
      <c r="C60" s="188" t="str">
        <f>IF('Site Description'!$E$34="","", IF('Data Entry'!C60&gt;0,'Data Entry'!C60,0))</f>
        <v/>
      </c>
      <c r="D60" s="185" t="str">
        <f>IF('Site Description'!$E$34="","", IF('Data Entry'!D60&gt;0,'Data Entry'!D60,0))</f>
        <v/>
      </c>
      <c r="E60" s="185" t="str">
        <f>IF('Site Description'!$E$34="","", IF('Data Entry'!E60&gt;0,'Data Entry'!E60,0))</f>
        <v/>
      </c>
      <c r="F60" s="190" t="str">
        <f>IF('Site Description'!$E$34="","", IF('Data Entry'!F60&gt;0,'Data Entry'!F60,0))</f>
        <v/>
      </c>
      <c r="G60" s="185" t="str">
        <f>IF('Site Description'!$E$34="","", IF('Data Entry'!G60&gt;0,'Data Entry'!G60,0))</f>
        <v/>
      </c>
      <c r="H60" s="185" t="str">
        <f>IF('Site Description'!$E$34="","", IF('Data Entry'!H60&gt;0,'Data Entry'!H60,0))</f>
        <v/>
      </c>
      <c r="I60" s="185" t="str">
        <f>IF('Site Description'!$E$34="","", IF('Data Entry'!I60&gt;0,'Data Entry'!I60,0))</f>
        <v/>
      </c>
      <c r="J60" s="189" t="str">
        <f>IF('Site Description'!$E$34="","", IF('Data Entry'!J60&gt;0,'Data Entry'!J60,0))</f>
        <v/>
      </c>
      <c r="K60" s="191" t="str">
        <f>IF('Site Description'!$E$34="","", IF('Data Entry'!K60&gt;0,'Data Entry'!K60,0))</f>
        <v/>
      </c>
      <c r="L60" s="153" t="e">
        <f>SUM(B60:K60)/('Site Description'!$E$34/10000)</f>
        <v>#VALUE!</v>
      </c>
    </row>
    <row r="61" spans="1:25" x14ac:dyDescent="0.35">
      <c r="A61" s="195" t="s">
        <v>123</v>
      </c>
      <c r="B61" s="187" t="str">
        <f>IF('Site Description'!$E$34="","", IF('Data Entry'!B61&gt;0,'Data Entry'!B61,0))</f>
        <v/>
      </c>
      <c r="C61" s="188" t="str">
        <f>IF('Site Description'!$E$34="","", IF('Data Entry'!C61&gt;0,'Data Entry'!C61,0))</f>
        <v/>
      </c>
      <c r="D61" s="185" t="str">
        <f>IF('Site Description'!$E$34="","", IF('Data Entry'!D61&gt;0,'Data Entry'!D61,0))</f>
        <v/>
      </c>
      <c r="E61" s="185" t="str">
        <f>IF('Site Description'!$E$34="","", IF('Data Entry'!E61&gt;0,'Data Entry'!E61,0))</f>
        <v/>
      </c>
      <c r="F61" s="190" t="str">
        <f>IF('Site Description'!$E$34="","", IF('Data Entry'!F61&gt;0,'Data Entry'!F61,0))</f>
        <v/>
      </c>
      <c r="G61" s="185" t="str">
        <f>IF('Site Description'!$E$34="","", IF('Data Entry'!G61&gt;0,'Data Entry'!G61,0))</f>
        <v/>
      </c>
      <c r="H61" s="185" t="str">
        <f>IF('Site Description'!$E$34="","", IF('Data Entry'!H61&gt;0,'Data Entry'!H61,0))</f>
        <v/>
      </c>
      <c r="I61" s="185" t="str">
        <f>IF('Site Description'!$E$34="","", IF('Data Entry'!I61&gt;0,'Data Entry'!I61,0))</f>
        <v/>
      </c>
      <c r="J61" s="189" t="str">
        <f>IF('Site Description'!$E$34="","", IF('Data Entry'!J61&gt;0,'Data Entry'!J61,0))</f>
        <v/>
      </c>
      <c r="K61" s="191" t="str">
        <f>IF('Site Description'!$E$34="","", IF('Data Entry'!K61&gt;0,'Data Entry'!K61,0))</f>
        <v/>
      </c>
      <c r="L61" s="153" t="e">
        <f>SUM(B61:K61)/('Site Description'!$E$34/10000)</f>
        <v>#VALUE!</v>
      </c>
    </row>
    <row r="62" spans="1:25" x14ac:dyDescent="0.35">
      <c r="A62" s="195" t="s">
        <v>95</v>
      </c>
      <c r="B62" s="187" t="str">
        <f>IF('Site Description'!$E$34="","", IF('Data Entry'!B62&gt;0,'Data Entry'!B62,0))</f>
        <v/>
      </c>
      <c r="C62" s="188" t="str">
        <f>IF('Site Description'!$E$34="","", IF('Data Entry'!C62&gt;0,'Data Entry'!C62,0))</f>
        <v/>
      </c>
      <c r="D62" s="185" t="str">
        <f>IF('Site Description'!$E$34="","", IF('Data Entry'!D62&gt;0,'Data Entry'!D62,0))</f>
        <v/>
      </c>
      <c r="E62" s="185" t="str">
        <f>IF('Site Description'!$E$34="","", IF('Data Entry'!E62&gt;0,'Data Entry'!E62,0))</f>
        <v/>
      </c>
      <c r="F62" s="192" t="str">
        <f>IF('Site Description'!$E$34="","", IF('Data Entry'!F62&gt;0,'Data Entry'!F62,0))</f>
        <v/>
      </c>
      <c r="G62" s="185" t="str">
        <f>IF('Site Description'!$E$34="","", IF('Data Entry'!G62&gt;0,'Data Entry'!G62,0))</f>
        <v/>
      </c>
      <c r="H62" s="185" t="str">
        <f>IF('Site Description'!$E$34="","", IF('Data Entry'!H62&gt;0,'Data Entry'!H62,0))</f>
        <v/>
      </c>
      <c r="I62" s="185" t="str">
        <f>IF('Site Description'!$E$34="","", IF('Data Entry'!I62&gt;0,'Data Entry'!I62,0))</f>
        <v/>
      </c>
      <c r="J62" s="185" t="str">
        <f>IF('Site Description'!$E$34="","", IF('Data Entry'!J62&gt;0,'Data Entry'!J62,0))</f>
        <v/>
      </c>
      <c r="K62" s="186" t="str">
        <f>IF('Site Description'!$E$34="","", IF('Data Entry'!K62&gt;0,'Data Entry'!K62,0))</f>
        <v/>
      </c>
      <c r="L62" s="153" t="e">
        <f>SUM(B62:K62)/('Site Description'!$E$34/10000)</f>
        <v>#VALUE!</v>
      </c>
    </row>
    <row r="63" spans="1:25" x14ac:dyDescent="0.35">
      <c r="A63" s="195" t="s">
        <v>96</v>
      </c>
      <c r="B63" s="187" t="str">
        <f>IF('Site Description'!$E$34="","", IF('Data Entry'!B63&gt;0,'Data Entry'!B63,0))</f>
        <v/>
      </c>
      <c r="C63" s="188" t="str">
        <f>IF('Site Description'!$E$34="","", IF('Data Entry'!C63&gt;0,'Data Entry'!C63,0))</f>
        <v/>
      </c>
      <c r="D63" s="185" t="str">
        <f>IF('Site Description'!$E$34="","", IF('Data Entry'!D63&gt;0,'Data Entry'!D63,0))</f>
        <v/>
      </c>
      <c r="E63" s="185" t="str">
        <f>IF('Site Description'!$E$34="","", IF('Data Entry'!E63&gt;0,'Data Entry'!E63,0))</f>
        <v/>
      </c>
      <c r="F63" s="192" t="str">
        <f>IF('Site Description'!$E$34="","", IF('Data Entry'!F63&gt;0,'Data Entry'!F63,0))</f>
        <v/>
      </c>
      <c r="G63" s="185" t="str">
        <f>IF('Site Description'!$E$34="","", IF('Data Entry'!G63&gt;0,'Data Entry'!G63,0))</f>
        <v/>
      </c>
      <c r="H63" s="185" t="str">
        <f>IF('Site Description'!$E$34="","", IF('Data Entry'!H63&gt;0,'Data Entry'!H63,0))</f>
        <v/>
      </c>
      <c r="I63" s="185" t="str">
        <f>IF('Site Description'!$E$34="","", IF('Data Entry'!I63&gt;0,'Data Entry'!I63,0))</f>
        <v/>
      </c>
      <c r="J63" s="185" t="str">
        <f>IF('Site Description'!$E$34="","", IF('Data Entry'!J63&gt;0,'Data Entry'!J63,0))</f>
        <v/>
      </c>
      <c r="K63" s="186" t="str">
        <f>IF('Site Description'!$E$34="","", IF('Data Entry'!K63&gt;0,'Data Entry'!K63,0))</f>
        <v/>
      </c>
      <c r="L63" s="153" t="e">
        <f>SUM(B63:K63)/('Site Description'!$E$34/10000)</f>
        <v>#VALUE!</v>
      </c>
    </row>
    <row r="64" spans="1:25" x14ac:dyDescent="0.35">
      <c r="A64" s="195" t="s">
        <v>97</v>
      </c>
      <c r="B64" s="187" t="str">
        <f>IF('Site Description'!$E$34="","", IF('Data Entry'!B64&gt;0,'Data Entry'!B64,0))</f>
        <v/>
      </c>
      <c r="C64" s="188" t="str">
        <f>IF('Site Description'!$E$34="","", IF('Data Entry'!C64&gt;0,'Data Entry'!C64,0))</f>
        <v/>
      </c>
      <c r="D64" s="185" t="str">
        <f>IF('Site Description'!$E$34="","", IF('Data Entry'!D64&gt;0,'Data Entry'!D64,0))</f>
        <v/>
      </c>
      <c r="E64" s="185" t="str">
        <f>IF('Site Description'!$E$34="","", IF('Data Entry'!E64&gt;0,'Data Entry'!E64,0))</f>
        <v/>
      </c>
      <c r="F64" s="192" t="str">
        <f>IF('Site Description'!$E$34="","", IF('Data Entry'!F64&gt;0,'Data Entry'!F64,0))</f>
        <v/>
      </c>
      <c r="G64" s="185" t="str">
        <f>IF('Site Description'!$E$34="","", IF('Data Entry'!G64&gt;0,'Data Entry'!G64,0))</f>
        <v/>
      </c>
      <c r="H64" s="185" t="str">
        <f>IF('Site Description'!$E$34="","", IF('Data Entry'!H64&gt;0,'Data Entry'!H64,0))</f>
        <v/>
      </c>
      <c r="I64" s="185" t="str">
        <f>IF('Site Description'!$E$34="","", IF('Data Entry'!I64&gt;0,'Data Entry'!I64,0))</f>
        <v/>
      </c>
      <c r="J64" s="185" t="str">
        <f>IF('Site Description'!$E$34="","", IF('Data Entry'!J64&gt;0,'Data Entry'!J64,0))</f>
        <v/>
      </c>
      <c r="K64" s="186" t="str">
        <f>IF('Site Description'!$E$34="","", IF('Data Entry'!K64&gt;0,'Data Entry'!K64,0))</f>
        <v/>
      </c>
      <c r="L64" s="153" t="e">
        <f>SUM(B64:K64)/('Site Description'!$E$34/10000)</f>
        <v>#VALUE!</v>
      </c>
    </row>
    <row r="65" spans="1:25" x14ac:dyDescent="0.35">
      <c r="A65" s="195"/>
      <c r="B65" s="187" t="str">
        <f>IF('Site Description'!$E$34="","", IF('Data Entry'!B65&gt;0,'Data Entry'!B65,0))</f>
        <v/>
      </c>
      <c r="C65" s="196" t="str">
        <f>IF('Site Description'!$E$34="","", IF('Data Entry'!C65&gt;0,'Data Entry'!C65,0))</f>
        <v/>
      </c>
      <c r="D65" s="196" t="str">
        <f>IF('Site Description'!$E$34="","", IF('Data Entry'!D65&gt;0,'Data Entry'!D65,0))</f>
        <v/>
      </c>
      <c r="E65" s="196" t="str">
        <f>IF('Site Description'!$E$34="","", IF('Data Entry'!E65&gt;0,'Data Entry'!E65,0))</f>
        <v/>
      </c>
      <c r="F65" s="197" t="str">
        <f>IF('Site Description'!$E$34="","", IF('Data Entry'!F65&gt;0,'Data Entry'!F65,0))</f>
        <v/>
      </c>
      <c r="G65" s="185" t="str">
        <f>IF('Site Description'!$E$34="","", IF('Data Entry'!G65&gt;0,'Data Entry'!G65,0))</f>
        <v/>
      </c>
      <c r="H65" s="185" t="str">
        <f>IF('Site Description'!$E$34="","", IF('Data Entry'!H65&gt;0,'Data Entry'!H65,0))</f>
        <v/>
      </c>
      <c r="I65" s="185" t="str">
        <f>IF('Site Description'!$E$34="","", IF('Data Entry'!I65&gt;0,'Data Entry'!I65,0))</f>
        <v/>
      </c>
      <c r="J65" s="185" t="str">
        <f>IF('Site Description'!$E$34="","", IF('Data Entry'!J65&gt;0,'Data Entry'!J65,0))</f>
        <v/>
      </c>
      <c r="K65" s="186" t="str">
        <f>IF('Site Description'!$E$34="","", IF('Data Entry'!K65&gt;0,'Data Entry'!K65,0))</f>
        <v/>
      </c>
      <c r="L65" s="153" t="e">
        <f>SUM(B65:K65)/('Site Description'!$E$34/10000)</f>
        <v>#VALUE!</v>
      </c>
    </row>
    <row r="66" spans="1:25" ht="15" thickBot="1" x14ac:dyDescent="0.4">
      <c r="A66" s="195"/>
      <c r="B66" s="187" t="str">
        <f>IF('Site Description'!$E$34="","", IF('Data Entry'!B66&gt;0,'Data Entry'!B66,0))</f>
        <v/>
      </c>
      <c r="C66" s="185" t="str">
        <f>IF('Site Description'!$E$34="","", IF('Data Entry'!C66&gt;0,'Data Entry'!C66,0))</f>
        <v/>
      </c>
      <c r="D66" s="185" t="str">
        <f>IF('Site Description'!$E$34="","", IF('Data Entry'!D66&gt;0,'Data Entry'!D66,0))</f>
        <v/>
      </c>
      <c r="E66" s="185" t="str">
        <f>IF('Site Description'!$E$34="","", IF('Data Entry'!E66&gt;0,'Data Entry'!E66,0))</f>
        <v/>
      </c>
      <c r="F66" s="192" t="str">
        <f>IF('Site Description'!$E$34="","", IF('Data Entry'!F66&gt;0,'Data Entry'!F66,0))</f>
        <v/>
      </c>
      <c r="G66" s="185" t="str">
        <f>IF('Site Description'!$E$34="","", IF('Data Entry'!G66&gt;0,'Data Entry'!G66,0))</f>
        <v/>
      </c>
      <c r="H66" s="185" t="str">
        <f>IF('Site Description'!$E$34="","", IF('Data Entry'!H66&gt;0,'Data Entry'!H66,0))</f>
        <v/>
      </c>
      <c r="I66" s="185" t="str">
        <f>IF('Site Description'!$E$34="","", IF('Data Entry'!I66&gt;0,'Data Entry'!I66,0))</f>
        <v/>
      </c>
      <c r="J66" s="185" t="str">
        <f>IF('Site Description'!$E$34="","", IF('Data Entry'!J66&gt;0,'Data Entry'!J66,0))</f>
        <v/>
      </c>
      <c r="K66" s="186" t="str">
        <f>IF('Site Description'!$E$34="","", IF('Data Entry'!K66&gt;0,'Data Entry'!K66,0))</f>
        <v/>
      </c>
      <c r="L66" s="153" t="e">
        <f>SUM(B66:K66)/('Site Description'!$E$34/10000)</f>
        <v>#VALUE!</v>
      </c>
    </row>
    <row r="67" spans="1:25" ht="15" thickBot="1" x14ac:dyDescent="0.4">
      <c r="A67" s="198" t="s">
        <v>82</v>
      </c>
      <c r="B67" s="154" t="str">
        <f>IFERROR(SUM(B55:B66)/('Site Description'!$E$34/10000),"")</f>
        <v/>
      </c>
      <c r="C67" s="155" t="str">
        <f>IFERROR(SUM(C55:C66)/('Site Description'!$E$34/10000),"")</f>
        <v/>
      </c>
      <c r="D67" s="154" t="str">
        <f>IFERROR(SUM(D55:D66)/('Site Description'!$E$34/10000),"")</f>
        <v/>
      </c>
      <c r="E67" s="154" t="str">
        <f>IFERROR(SUM(E55:E66)/('Site Description'!$E$34/10000),"")</f>
        <v/>
      </c>
      <c r="F67" s="156" t="str">
        <f>IFERROR(SUM(F55:F66)/('Site Description'!$E$34/10000),"")</f>
        <v/>
      </c>
      <c r="G67" s="154" t="str">
        <f>IFERROR(SUM(G55:G66)/('Site Description'!$E$34/10000),"")</f>
        <v/>
      </c>
      <c r="H67" s="154" t="str">
        <f>IFERROR(SUM(H55:H66)/('Site Description'!$E$34/10000),"")</f>
        <v/>
      </c>
      <c r="I67" s="154" t="str">
        <f>IFERROR(SUM(I55:I66)/('Site Description'!$E$34/10000),"")</f>
        <v/>
      </c>
      <c r="J67" s="154" t="str">
        <f>IFERROR(SUM(J55:J66)/('Site Description'!$E$34/10000),"")</f>
        <v/>
      </c>
      <c r="K67" s="157" t="str">
        <f>IFERROR(SUM(K55:K66)/('Site Description'!$E$34/10000),"")</f>
        <v/>
      </c>
      <c r="L67" s="158" t="str">
        <f>IF(SUM(B67:K67)&gt;0,SUM(B67:K67),"")</f>
        <v/>
      </c>
      <c r="N67" s="122"/>
      <c r="O67" s="92"/>
      <c r="P67" s="92"/>
      <c r="Q67" s="92"/>
      <c r="R67" s="92"/>
      <c r="S67" s="92"/>
      <c r="T67" s="92"/>
      <c r="U67" s="92"/>
      <c r="V67" s="92"/>
      <c r="W67" s="92"/>
      <c r="X67" s="92"/>
      <c r="Y67" s="92"/>
    </row>
    <row r="68" spans="1:25" ht="15" thickBot="1" x14ac:dyDescent="0.4">
      <c r="A68" s="199"/>
      <c r="B68" s="199"/>
      <c r="C68" s="200"/>
      <c r="D68" s="200"/>
      <c r="E68" s="200"/>
      <c r="F68" s="200"/>
      <c r="G68" s="200"/>
      <c r="H68" s="200"/>
      <c r="I68" s="200"/>
      <c r="J68" s="200"/>
      <c r="K68" s="200"/>
    </row>
    <row r="69" spans="1:25" ht="15" thickBot="1" x14ac:dyDescent="0.4">
      <c r="A69" s="463" t="s">
        <v>39</v>
      </c>
      <c r="B69" s="464"/>
      <c r="C69" s="465"/>
      <c r="D69" s="465"/>
      <c r="E69" s="465"/>
      <c r="F69" s="465"/>
      <c r="G69" s="465"/>
      <c r="H69" s="465"/>
      <c r="I69" s="465"/>
      <c r="J69" s="465"/>
      <c r="K69" s="466"/>
      <c r="L69" s="86"/>
    </row>
    <row r="70" spans="1:25" x14ac:dyDescent="0.35">
      <c r="A70" s="201"/>
      <c r="B70" s="202" t="s">
        <v>70</v>
      </c>
      <c r="C70" s="468" t="s">
        <v>23</v>
      </c>
      <c r="D70" s="469"/>
      <c r="E70" s="469"/>
      <c r="F70" s="470"/>
      <c r="G70" s="460" t="s">
        <v>24</v>
      </c>
      <c r="H70" s="461"/>
      <c r="I70" s="461"/>
      <c r="J70" s="461"/>
      <c r="K70" s="462"/>
      <c r="L70" s="91" t="s">
        <v>73</v>
      </c>
    </row>
    <row r="71" spans="1:25" x14ac:dyDescent="0.35">
      <c r="A71" s="203" t="s">
        <v>34</v>
      </c>
      <c r="B71" s="204" t="s">
        <v>98</v>
      </c>
      <c r="C71" s="205" t="s">
        <v>99</v>
      </c>
      <c r="D71" s="205" t="s">
        <v>100</v>
      </c>
      <c r="E71" s="205" t="s">
        <v>101</v>
      </c>
      <c r="F71" s="206" t="s">
        <v>102</v>
      </c>
      <c r="G71" s="205" t="s">
        <v>99</v>
      </c>
      <c r="H71" s="205" t="s">
        <v>100</v>
      </c>
      <c r="I71" s="205" t="s">
        <v>101</v>
      </c>
      <c r="J71" s="205" t="s">
        <v>102</v>
      </c>
      <c r="K71" s="207" t="s">
        <v>103</v>
      </c>
      <c r="L71" s="97" t="s">
        <v>83</v>
      </c>
    </row>
    <row r="72" spans="1:25" x14ac:dyDescent="0.35">
      <c r="A72" s="180" t="s">
        <v>89</v>
      </c>
      <c r="B72" s="181" t="str">
        <f>IF('Site Description'!$F$34="","", IF('Data Entry'!B72&gt;0,'Data Entry'!B72,0))</f>
        <v/>
      </c>
      <c r="C72" s="182" t="str">
        <f>IF('Site Description'!$F$34="","", IF('Data Entry'!C72&gt;0,'Data Entry'!C72,0))</f>
        <v/>
      </c>
      <c r="D72" s="183" t="str">
        <f>IF('Site Description'!$F$34="","", IF('Data Entry'!D72&gt;0,'Data Entry'!D72,0))</f>
        <v/>
      </c>
      <c r="E72" s="183" t="str">
        <f>IF('Site Description'!$F$34="","", IF('Data Entry'!E72&gt;0,'Data Entry'!E72,0))</f>
        <v/>
      </c>
      <c r="F72" s="184" t="str">
        <f>IF('Site Description'!$F$34="","", IF('Data Entry'!F72&gt;0,'Data Entry'!F72,0))</f>
        <v/>
      </c>
      <c r="G72" s="185" t="str">
        <f>IF('Site Description'!$F$34="","", IF('Data Entry'!G72&gt;0,'Data Entry'!G72,0))</f>
        <v/>
      </c>
      <c r="H72" s="185" t="str">
        <f>IF('Site Description'!$F$34="","", IF('Data Entry'!H72&gt;0,'Data Entry'!H72,0))</f>
        <v/>
      </c>
      <c r="I72" s="185" t="str">
        <f>IF('Site Description'!$F$34="","", IF('Data Entry'!I72&gt;0,'Data Entry'!I72,0))</f>
        <v/>
      </c>
      <c r="J72" s="185" t="str">
        <f>IF('Site Description'!$F$34="","", IF('Data Entry'!J72&gt;0,'Data Entry'!J72,0))</f>
        <v/>
      </c>
      <c r="K72" s="186" t="str">
        <f>IF('Site Description'!$F$34="","", IF('Data Entry'!K72&gt;0,'Data Entry'!K72,0))</f>
        <v/>
      </c>
      <c r="L72" s="153" t="e">
        <f>SUM(B72:K72)/('Site Description'!$F$34/10000)</f>
        <v>#VALUE!</v>
      </c>
    </row>
    <row r="73" spans="1:25" x14ac:dyDescent="0.35">
      <c r="A73" s="180" t="s">
        <v>90</v>
      </c>
      <c r="B73" s="187" t="str">
        <f>IF('Site Description'!$F$34="","", IF('Data Entry'!B73&gt;0,'Data Entry'!B73,0))</f>
        <v/>
      </c>
      <c r="C73" s="188" t="str">
        <f>IF('Site Description'!$F$34="","", IF('Data Entry'!C73&gt;0,'Data Entry'!C73,0))</f>
        <v/>
      </c>
      <c r="D73" s="185" t="str">
        <f>IF('Site Description'!$F$34="","", IF('Data Entry'!D73&gt;0,'Data Entry'!D73,0))</f>
        <v/>
      </c>
      <c r="E73" s="189" t="str">
        <f>IF('Site Description'!$F$34="","", IF('Data Entry'!E73&gt;0,'Data Entry'!E73,0))</f>
        <v/>
      </c>
      <c r="F73" s="190" t="str">
        <f>IF('Site Description'!$F$34="","", IF('Data Entry'!F73&gt;0,'Data Entry'!F73,0))</f>
        <v/>
      </c>
      <c r="G73" s="185" t="str">
        <f>IF('Site Description'!$F$34="","", IF('Data Entry'!G73&gt;0,'Data Entry'!G73,0))</f>
        <v/>
      </c>
      <c r="H73" s="185" t="str">
        <f>IF('Site Description'!$F$34="","", IF('Data Entry'!H73&gt;0,'Data Entry'!H73,0))</f>
        <v/>
      </c>
      <c r="I73" s="189" t="str">
        <f>IF('Site Description'!$F$34="","", IF('Data Entry'!I73&gt;0,'Data Entry'!I73,0))</f>
        <v/>
      </c>
      <c r="J73" s="189" t="str">
        <f>IF('Site Description'!$F$34="","", IF('Data Entry'!J73&gt;0,'Data Entry'!J73,0))</f>
        <v/>
      </c>
      <c r="K73" s="191" t="str">
        <f>IF('Site Description'!$F$34="","", IF('Data Entry'!K73&gt;0,'Data Entry'!K73,0))</f>
        <v/>
      </c>
      <c r="L73" s="153" t="e">
        <f>SUM(B73:K73)/('Site Description'!$F$34/10000)</f>
        <v>#VALUE!</v>
      </c>
    </row>
    <row r="74" spans="1:25" x14ac:dyDescent="0.35">
      <c r="A74" s="180" t="s">
        <v>91</v>
      </c>
      <c r="B74" s="187" t="str">
        <f>IF('Site Description'!$F$34="","", IF('Data Entry'!B74&gt;0,'Data Entry'!B74,0))</f>
        <v/>
      </c>
      <c r="C74" s="188" t="str">
        <f>IF('Site Description'!$F$34="","", IF('Data Entry'!C74&gt;0,'Data Entry'!C74,0))</f>
        <v/>
      </c>
      <c r="D74" s="185" t="str">
        <f>IF('Site Description'!$F$34="","", IF('Data Entry'!D74&gt;0,'Data Entry'!D74,0))</f>
        <v/>
      </c>
      <c r="E74" s="185" t="str">
        <f>IF('Site Description'!$F$34="","", IF('Data Entry'!E74&gt;0,'Data Entry'!E74,0))</f>
        <v/>
      </c>
      <c r="F74" s="192" t="str">
        <f>IF('Site Description'!$F$34="","", IF('Data Entry'!F74&gt;0,'Data Entry'!F74,0))</f>
        <v/>
      </c>
      <c r="G74" s="185" t="str">
        <f>IF('Site Description'!$F$34="","", IF('Data Entry'!G74&gt;0,'Data Entry'!G74,0))</f>
        <v/>
      </c>
      <c r="H74" s="185" t="str">
        <f>IF('Site Description'!$F$34="","", IF('Data Entry'!H74&gt;0,'Data Entry'!H74,0))</f>
        <v/>
      </c>
      <c r="I74" s="185" t="str">
        <f>IF('Site Description'!$F$34="","", IF('Data Entry'!I74&gt;0,'Data Entry'!I74,0))</f>
        <v/>
      </c>
      <c r="J74" s="185" t="str">
        <f>IF('Site Description'!$F$34="","", IF('Data Entry'!J74&gt;0,'Data Entry'!J74,0))</f>
        <v/>
      </c>
      <c r="K74" s="191" t="str">
        <f>IF('Site Description'!$F$34="","", IF('Data Entry'!K74&gt;0,'Data Entry'!K74,0))</f>
        <v/>
      </c>
      <c r="L74" s="153" t="e">
        <f>SUM(B74:K74)/('Site Description'!$F$34/10000)</f>
        <v>#VALUE!</v>
      </c>
    </row>
    <row r="75" spans="1:25" x14ac:dyDescent="0.35">
      <c r="A75" s="193" t="s">
        <v>92</v>
      </c>
      <c r="B75" s="187" t="str">
        <f>IF('Site Description'!$F$34="","", IF('Data Entry'!B75&gt;0,'Data Entry'!B75,0))</f>
        <v/>
      </c>
      <c r="C75" s="188" t="str">
        <f>IF('Site Description'!$F$34="","", IF('Data Entry'!C75&gt;0,'Data Entry'!C75,0))</f>
        <v/>
      </c>
      <c r="D75" s="185" t="str">
        <f>IF('Site Description'!$F$34="","", IF('Data Entry'!D75&gt;0,'Data Entry'!D75,0))</f>
        <v/>
      </c>
      <c r="E75" s="185" t="str">
        <f>IF('Site Description'!$F$34="","", IF('Data Entry'!E75&gt;0,'Data Entry'!E75,0))</f>
        <v/>
      </c>
      <c r="F75" s="192" t="str">
        <f>IF('Site Description'!$F$34="","", IF('Data Entry'!F75&gt;0,'Data Entry'!F75,0))</f>
        <v/>
      </c>
      <c r="G75" s="185" t="str">
        <f>IF('Site Description'!$F$34="","", IF('Data Entry'!G75&gt;0,'Data Entry'!G75,0))</f>
        <v/>
      </c>
      <c r="H75" s="185" t="str">
        <f>IF('Site Description'!$F$34="","", IF('Data Entry'!H75&gt;0,'Data Entry'!H75,0))</f>
        <v/>
      </c>
      <c r="I75" s="185" t="str">
        <f>IF('Site Description'!$F$34="","", IF('Data Entry'!I75&gt;0,'Data Entry'!I75,0))</f>
        <v/>
      </c>
      <c r="J75" s="185" t="str">
        <f>IF('Site Description'!$F$34="","", IF('Data Entry'!J75&gt;0,'Data Entry'!J75,0))</f>
        <v/>
      </c>
      <c r="K75" s="191" t="str">
        <f>IF('Site Description'!$F$34="","", IF('Data Entry'!K75&gt;0,'Data Entry'!K75,0))</f>
        <v/>
      </c>
      <c r="L75" s="153" t="e">
        <f>SUM(B75:K75)/('Site Description'!$F$34/10000)</f>
        <v>#VALUE!</v>
      </c>
    </row>
    <row r="76" spans="1:25" x14ac:dyDescent="0.35">
      <c r="A76" s="194" t="s">
        <v>93</v>
      </c>
      <c r="B76" s="187" t="str">
        <f>IF('Site Description'!$F$34="","", IF('Data Entry'!B76&gt;0,'Data Entry'!B76,0))</f>
        <v/>
      </c>
      <c r="C76" s="188" t="str">
        <f>IF('Site Description'!$F$34="","", IF('Data Entry'!C76&gt;0,'Data Entry'!C76,0))</f>
        <v/>
      </c>
      <c r="D76" s="185" t="str">
        <f>IF('Site Description'!$F$34="","", IF('Data Entry'!D76&gt;0,'Data Entry'!D76,0))</f>
        <v/>
      </c>
      <c r="E76" s="185" t="str">
        <f>IF('Site Description'!$F$34="","", IF('Data Entry'!E76&gt;0,'Data Entry'!E76,0))</f>
        <v/>
      </c>
      <c r="F76" s="192" t="str">
        <f>IF('Site Description'!$F$34="","", IF('Data Entry'!F76&gt;0,'Data Entry'!F76,0))</f>
        <v/>
      </c>
      <c r="G76" s="185" t="str">
        <f>IF('Site Description'!$F$34="","", IF('Data Entry'!G76&gt;0,'Data Entry'!G76,0))</f>
        <v/>
      </c>
      <c r="H76" s="185" t="str">
        <f>IF('Site Description'!$F$34="","", IF('Data Entry'!H76&gt;0,'Data Entry'!H76,0))</f>
        <v/>
      </c>
      <c r="I76" s="185" t="str">
        <f>IF('Site Description'!$F$34="","", IF('Data Entry'!I76&gt;0,'Data Entry'!I76,0))</f>
        <v/>
      </c>
      <c r="J76" s="185" t="str">
        <f>IF('Site Description'!$F$34="","", IF('Data Entry'!J76&gt;0,'Data Entry'!J76,0))</f>
        <v/>
      </c>
      <c r="K76" s="186" t="str">
        <f>IF('Site Description'!$F$34="","", IF('Data Entry'!K76&gt;0,'Data Entry'!K76,0))</f>
        <v/>
      </c>
      <c r="L76" s="153" t="e">
        <f>SUM(B76:K76)/('Site Description'!$F$34/10000)</f>
        <v>#VALUE!</v>
      </c>
    </row>
    <row r="77" spans="1:25" x14ac:dyDescent="0.35">
      <c r="A77" s="194" t="s">
        <v>94</v>
      </c>
      <c r="B77" s="187" t="str">
        <f>IF('Site Description'!$F$34="","", IF('Data Entry'!B77&gt;0,'Data Entry'!B77,0))</f>
        <v/>
      </c>
      <c r="C77" s="188" t="str">
        <f>IF('Site Description'!$F$34="","", IF('Data Entry'!C77&gt;0,'Data Entry'!C77,0))</f>
        <v/>
      </c>
      <c r="D77" s="185" t="str">
        <f>IF('Site Description'!$F$34="","", IF('Data Entry'!D77&gt;0,'Data Entry'!D77,0))</f>
        <v/>
      </c>
      <c r="E77" s="185" t="str">
        <f>IF('Site Description'!$F$34="","", IF('Data Entry'!E77&gt;0,'Data Entry'!E77,0))</f>
        <v/>
      </c>
      <c r="F77" s="190" t="str">
        <f>IF('Site Description'!$F$34="","", IF('Data Entry'!F77&gt;0,'Data Entry'!F77,0))</f>
        <v/>
      </c>
      <c r="G77" s="185" t="str">
        <f>IF('Site Description'!$F$34="","", IF('Data Entry'!G77&gt;0,'Data Entry'!G77,0))</f>
        <v/>
      </c>
      <c r="H77" s="185" t="str">
        <f>IF('Site Description'!$F$34="","", IF('Data Entry'!H77&gt;0,'Data Entry'!H77,0))</f>
        <v/>
      </c>
      <c r="I77" s="185" t="str">
        <f>IF('Site Description'!$F$34="","", IF('Data Entry'!I77&gt;0,'Data Entry'!I77,0))</f>
        <v/>
      </c>
      <c r="J77" s="189" t="str">
        <f>IF('Site Description'!$F$34="","", IF('Data Entry'!J77&gt;0,'Data Entry'!J77,0))</f>
        <v/>
      </c>
      <c r="K77" s="191" t="str">
        <f>IF('Site Description'!$F$34="","", IF('Data Entry'!K77&gt;0,'Data Entry'!K77,0))</f>
        <v/>
      </c>
      <c r="L77" s="153" t="e">
        <f>SUM(B77:K77)/('Site Description'!$F$34/10000)</f>
        <v>#VALUE!</v>
      </c>
    </row>
    <row r="78" spans="1:25" x14ac:dyDescent="0.35">
      <c r="A78" s="195" t="s">
        <v>123</v>
      </c>
      <c r="B78" s="187" t="str">
        <f>IF('Site Description'!$F$34="","", IF('Data Entry'!B78&gt;0,'Data Entry'!B78,0))</f>
        <v/>
      </c>
      <c r="C78" s="188" t="str">
        <f>IF('Site Description'!$F$34="","", IF('Data Entry'!C78&gt;0,'Data Entry'!C78,0))</f>
        <v/>
      </c>
      <c r="D78" s="185" t="str">
        <f>IF('Site Description'!$F$34="","", IF('Data Entry'!D78&gt;0,'Data Entry'!D78,0))</f>
        <v/>
      </c>
      <c r="E78" s="185" t="str">
        <f>IF('Site Description'!$F$34="","", IF('Data Entry'!E78&gt;0,'Data Entry'!E78,0))</f>
        <v/>
      </c>
      <c r="F78" s="190" t="str">
        <f>IF('Site Description'!$F$34="","", IF('Data Entry'!F78&gt;0,'Data Entry'!F78,0))</f>
        <v/>
      </c>
      <c r="G78" s="185" t="str">
        <f>IF('Site Description'!$F$34="","", IF('Data Entry'!G78&gt;0,'Data Entry'!G78,0))</f>
        <v/>
      </c>
      <c r="H78" s="185" t="str">
        <f>IF('Site Description'!$F$34="","", IF('Data Entry'!H78&gt;0,'Data Entry'!H78,0))</f>
        <v/>
      </c>
      <c r="I78" s="185" t="str">
        <f>IF('Site Description'!$F$34="","", IF('Data Entry'!I78&gt;0,'Data Entry'!I78,0))</f>
        <v/>
      </c>
      <c r="J78" s="189" t="str">
        <f>IF('Site Description'!$F$34="","", IF('Data Entry'!J78&gt;0,'Data Entry'!J78,0))</f>
        <v/>
      </c>
      <c r="K78" s="191" t="str">
        <f>IF('Site Description'!$F$34="","", IF('Data Entry'!K78&gt;0,'Data Entry'!K78,0))</f>
        <v/>
      </c>
      <c r="L78" s="153" t="e">
        <f>SUM(B78:K78)/('Site Description'!$F$34/10000)</f>
        <v>#VALUE!</v>
      </c>
    </row>
    <row r="79" spans="1:25" x14ac:dyDescent="0.35">
      <c r="A79" s="195" t="s">
        <v>95</v>
      </c>
      <c r="B79" s="187" t="str">
        <f>IF('Site Description'!$F$34="","", IF('Data Entry'!B79&gt;0,'Data Entry'!B79,0))</f>
        <v/>
      </c>
      <c r="C79" s="188" t="str">
        <f>IF('Site Description'!$F$34="","", IF('Data Entry'!C79&gt;0,'Data Entry'!C79,0))</f>
        <v/>
      </c>
      <c r="D79" s="185" t="str">
        <f>IF('Site Description'!$F$34="","", IF('Data Entry'!D79&gt;0,'Data Entry'!D79,0))</f>
        <v/>
      </c>
      <c r="E79" s="185" t="str">
        <f>IF('Site Description'!$F$34="","", IF('Data Entry'!E79&gt;0,'Data Entry'!E79,0))</f>
        <v/>
      </c>
      <c r="F79" s="192" t="str">
        <f>IF('Site Description'!$F$34="","", IF('Data Entry'!F79&gt;0,'Data Entry'!F79,0))</f>
        <v/>
      </c>
      <c r="G79" s="185" t="str">
        <f>IF('Site Description'!$F$34="","", IF('Data Entry'!G79&gt;0,'Data Entry'!G79,0))</f>
        <v/>
      </c>
      <c r="H79" s="185" t="str">
        <f>IF('Site Description'!$F$34="","", IF('Data Entry'!H79&gt;0,'Data Entry'!H79,0))</f>
        <v/>
      </c>
      <c r="I79" s="185" t="str">
        <f>IF('Site Description'!$F$34="","", IF('Data Entry'!I79&gt;0,'Data Entry'!I79,0))</f>
        <v/>
      </c>
      <c r="J79" s="185" t="str">
        <f>IF('Site Description'!$F$34="","", IF('Data Entry'!J79&gt;0,'Data Entry'!J79,0))</f>
        <v/>
      </c>
      <c r="K79" s="186" t="str">
        <f>IF('Site Description'!$F$34="","", IF('Data Entry'!K79&gt;0,'Data Entry'!K79,0))</f>
        <v/>
      </c>
      <c r="L79" s="153" t="e">
        <f>SUM(B79:K79)/('Site Description'!$F$34/10000)</f>
        <v>#VALUE!</v>
      </c>
    </row>
    <row r="80" spans="1:25" x14ac:dyDescent="0.35">
      <c r="A80" s="195" t="s">
        <v>96</v>
      </c>
      <c r="B80" s="187" t="str">
        <f>IF('Site Description'!$F$34="","", IF('Data Entry'!B80&gt;0,'Data Entry'!B80,0))</f>
        <v/>
      </c>
      <c r="C80" s="188" t="str">
        <f>IF('Site Description'!$F$34="","", IF('Data Entry'!C80&gt;0,'Data Entry'!C80,0))</f>
        <v/>
      </c>
      <c r="D80" s="185" t="str">
        <f>IF('Site Description'!$F$34="","", IF('Data Entry'!D80&gt;0,'Data Entry'!D80,0))</f>
        <v/>
      </c>
      <c r="E80" s="185" t="str">
        <f>IF('Site Description'!$F$34="","", IF('Data Entry'!E80&gt;0,'Data Entry'!E80,0))</f>
        <v/>
      </c>
      <c r="F80" s="192" t="str">
        <f>IF('Site Description'!$F$34="","", IF('Data Entry'!F80&gt;0,'Data Entry'!F80,0))</f>
        <v/>
      </c>
      <c r="G80" s="185" t="str">
        <f>IF('Site Description'!$F$34="","", IF('Data Entry'!G80&gt;0,'Data Entry'!G80,0))</f>
        <v/>
      </c>
      <c r="H80" s="185" t="str">
        <f>IF('Site Description'!$F$34="","", IF('Data Entry'!H80&gt;0,'Data Entry'!H80,0))</f>
        <v/>
      </c>
      <c r="I80" s="185" t="str">
        <f>IF('Site Description'!$F$34="","", IF('Data Entry'!I80&gt;0,'Data Entry'!I80,0))</f>
        <v/>
      </c>
      <c r="J80" s="185" t="str">
        <f>IF('Site Description'!$F$34="","", IF('Data Entry'!J80&gt;0,'Data Entry'!J80,0))</f>
        <v/>
      </c>
      <c r="K80" s="186" t="str">
        <f>IF('Site Description'!$F$34="","", IF('Data Entry'!K80&gt;0,'Data Entry'!K80,0))</f>
        <v/>
      </c>
      <c r="L80" s="153" t="e">
        <f>SUM(B80:K80)/('Site Description'!$F$34/10000)</f>
        <v>#VALUE!</v>
      </c>
    </row>
    <row r="81" spans="1:12" x14ac:dyDescent="0.35">
      <c r="A81" s="195" t="s">
        <v>97</v>
      </c>
      <c r="B81" s="187" t="str">
        <f>IF('Site Description'!$F$34="","", IF('Data Entry'!B81&gt;0,'Data Entry'!B81,0))</f>
        <v/>
      </c>
      <c r="C81" s="188" t="str">
        <f>IF('Site Description'!$F$34="","", IF('Data Entry'!C81&gt;0,'Data Entry'!C81,0))</f>
        <v/>
      </c>
      <c r="D81" s="185" t="str">
        <f>IF('Site Description'!$F$34="","", IF('Data Entry'!D81&gt;0,'Data Entry'!D81,0))</f>
        <v/>
      </c>
      <c r="E81" s="185" t="str">
        <f>IF('Site Description'!$F$34="","", IF('Data Entry'!E81&gt;0,'Data Entry'!E81,0))</f>
        <v/>
      </c>
      <c r="F81" s="192" t="str">
        <f>IF('Site Description'!$F$34="","", IF('Data Entry'!F81&gt;0,'Data Entry'!F81,0))</f>
        <v/>
      </c>
      <c r="G81" s="185" t="str">
        <f>IF('Site Description'!$F$34="","", IF('Data Entry'!G81&gt;0,'Data Entry'!G81,0))</f>
        <v/>
      </c>
      <c r="H81" s="185" t="str">
        <f>IF('Site Description'!$F$34="","", IF('Data Entry'!H81&gt;0,'Data Entry'!H81,0))</f>
        <v/>
      </c>
      <c r="I81" s="185" t="str">
        <f>IF('Site Description'!$F$34="","", IF('Data Entry'!I81&gt;0,'Data Entry'!I81,0))</f>
        <v/>
      </c>
      <c r="J81" s="185" t="str">
        <f>IF('Site Description'!$F$34="","", IF('Data Entry'!J81&gt;0,'Data Entry'!J81,0))</f>
        <v/>
      </c>
      <c r="K81" s="186" t="str">
        <f>IF('Site Description'!$F$34="","", IF('Data Entry'!K81&gt;0,'Data Entry'!K81,0))</f>
        <v/>
      </c>
      <c r="L81" s="153" t="e">
        <f>SUM(B81:K81)/('Site Description'!$F$34/10000)</f>
        <v>#VALUE!</v>
      </c>
    </row>
    <row r="82" spans="1:12" x14ac:dyDescent="0.35">
      <c r="A82" s="195"/>
      <c r="B82" s="187" t="str">
        <f>IF('Site Description'!$F$34="","", IF('Data Entry'!B82&gt;0,'Data Entry'!B82,0))</f>
        <v/>
      </c>
      <c r="C82" s="196" t="str">
        <f>IF('Site Description'!$F$34="","", IF('Data Entry'!C82&gt;0,'Data Entry'!C82,0))</f>
        <v/>
      </c>
      <c r="D82" s="196" t="str">
        <f>IF('Site Description'!$F$34="","", IF('Data Entry'!D82&gt;0,'Data Entry'!D82,0))</f>
        <v/>
      </c>
      <c r="E82" s="196" t="str">
        <f>IF('Site Description'!$F$34="","", IF('Data Entry'!E82&gt;0,'Data Entry'!E82,0))</f>
        <v/>
      </c>
      <c r="F82" s="197" t="str">
        <f>IF('Site Description'!$F$34="","", IF('Data Entry'!F82&gt;0,'Data Entry'!F82,0))</f>
        <v/>
      </c>
      <c r="G82" s="185" t="str">
        <f>IF('Site Description'!$F$34="","", IF('Data Entry'!G82&gt;0,'Data Entry'!G82,0))</f>
        <v/>
      </c>
      <c r="H82" s="185" t="str">
        <f>IF('Site Description'!$F$34="","", IF('Data Entry'!H82&gt;0,'Data Entry'!H82,0))</f>
        <v/>
      </c>
      <c r="I82" s="185" t="str">
        <f>IF('Site Description'!$F$34="","", IF('Data Entry'!I82&gt;0,'Data Entry'!I82,0))</f>
        <v/>
      </c>
      <c r="J82" s="185" t="str">
        <f>IF('Site Description'!$F$34="","", IF('Data Entry'!J82&gt;0,'Data Entry'!J82,0))</f>
        <v/>
      </c>
      <c r="K82" s="186" t="str">
        <f>IF('Site Description'!$F$34="","", IF('Data Entry'!K82&gt;0,'Data Entry'!K82,0))</f>
        <v/>
      </c>
      <c r="L82" s="153" t="e">
        <f>SUM(B82:K82)/('Site Description'!$F$34/10000)</f>
        <v>#VALUE!</v>
      </c>
    </row>
    <row r="83" spans="1:12" ht="15" thickBot="1" x14ac:dyDescent="0.4">
      <c r="A83" s="195"/>
      <c r="B83" s="187" t="str">
        <f>IF('Site Description'!$F$34="","", IF('Data Entry'!B83&gt;0,'Data Entry'!B83,0))</f>
        <v/>
      </c>
      <c r="C83" s="185" t="str">
        <f>IF('Site Description'!$F$34="","", IF('Data Entry'!C83&gt;0,'Data Entry'!C83,0))</f>
        <v/>
      </c>
      <c r="D83" s="185" t="str">
        <f>IF('Site Description'!$F$34="","", IF('Data Entry'!D83&gt;0,'Data Entry'!D83,0))</f>
        <v/>
      </c>
      <c r="E83" s="185" t="str">
        <f>IF('Site Description'!$F$34="","", IF('Data Entry'!E83&gt;0,'Data Entry'!E83,0))</f>
        <v/>
      </c>
      <c r="F83" s="192" t="str">
        <f>IF('Site Description'!$F$34="","", IF('Data Entry'!F83&gt;0,'Data Entry'!F83,0))</f>
        <v/>
      </c>
      <c r="G83" s="185" t="str">
        <f>IF('Site Description'!$F$34="","", IF('Data Entry'!G83&gt;0,'Data Entry'!G83,0))</f>
        <v/>
      </c>
      <c r="H83" s="185" t="str">
        <f>IF('Site Description'!$F$34="","", IF('Data Entry'!H83&gt;0,'Data Entry'!H83,0))</f>
        <v/>
      </c>
      <c r="I83" s="185" t="str">
        <f>IF('Site Description'!$F$34="","", IF('Data Entry'!I83&gt;0,'Data Entry'!I83,0))</f>
        <v/>
      </c>
      <c r="J83" s="185" t="str">
        <f>IF('Site Description'!$F$34="","", IF('Data Entry'!J83&gt;0,'Data Entry'!J83,0))</f>
        <v/>
      </c>
      <c r="K83" s="186" t="str">
        <f>IF('Site Description'!$F$34="","", IF('Data Entry'!K83&gt;0,'Data Entry'!K83,0))</f>
        <v/>
      </c>
      <c r="L83" s="153" t="e">
        <f>SUM(B83:K83)/('Site Description'!$F$34/10000)</f>
        <v>#VALUE!</v>
      </c>
    </row>
    <row r="84" spans="1:12" ht="15" thickBot="1" x14ac:dyDescent="0.4">
      <c r="A84" s="198" t="s">
        <v>82</v>
      </c>
      <c r="B84" s="154" t="str">
        <f>IFERROR(SUM(B72:B83)/('Site Description'!$F$34/10000),"")</f>
        <v/>
      </c>
      <c r="C84" s="155" t="str">
        <f>IFERROR(SUM(C72:C83)/('Site Description'!$F$34/10000),"")</f>
        <v/>
      </c>
      <c r="D84" s="154" t="str">
        <f>IFERROR(SUM(D72:D83)/('Site Description'!$F$34/10000),"")</f>
        <v/>
      </c>
      <c r="E84" s="154" t="str">
        <f>IFERROR(SUM(E72:E83)/('Site Description'!$F$34/10000),"")</f>
        <v/>
      </c>
      <c r="F84" s="156" t="str">
        <f>IFERROR(SUM(F72:F83)/('Site Description'!$F$34/10000),"")</f>
        <v/>
      </c>
      <c r="G84" s="154" t="str">
        <f>IFERROR(SUM(G72:G83)/('Site Description'!$F$34/10000),"")</f>
        <v/>
      </c>
      <c r="H84" s="154" t="str">
        <f>IFERROR(SUM(H72:H83)/('Site Description'!$F$34/10000),"")</f>
        <v/>
      </c>
      <c r="I84" s="154" t="str">
        <f>IFERROR(SUM(I72:I83)/('Site Description'!$F$34/10000),"")</f>
        <v/>
      </c>
      <c r="J84" s="154" t="str">
        <f>IFERROR(SUM(J72:J83)/('Site Description'!$F$34/10000),"")</f>
        <v/>
      </c>
      <c r="K84" s="157" t="str">
        <f>IFERROR(SUM(K72:K83)/('Site Description'!$F$34/10000),"")</f>
        <v/>
      </c>
      <c r="L84" s="158" t="str">
        <f>IF(SUM(B84:K84)&gt;0,SUM(B84:K84),"")</f>
        <v/>
      </c>
    </row>
    <row r="85" spans="1:12" ht="15" thickBot="1" x14ac:dyDescent="0.4">
      <c r="A85" s="199"/>
      <c r="B85" s="199"/>
      <c r="C85" s="200"/>
      <c r="D85" s="200"/>
      <c r="E85" s="200"/>
      <c r="F85" s="200"/>
      <c r="G85" s="200"/>
      <c r="H85" s="200"/>
      <c r="I85" s="200"/>
      <c r="J85" s="200"/>
      <c r="K85" s="200"/>
    </row>
    <row r="86" spans="1:12" ht="15" thickBot="1" x14ac:dyDescent="0.4">
      <c r="A86" s="463" t="s">
        <v>40</v>
      </c>
      <c r="B86" s="464"/>
      <c r="C86" s="465"/>
      <c r="D86" s="465"/>
      <c r="E86" s="465"/>
      <c r="F86" s="465"/>
      <c r="G86" s="465"/>
      <c r="H86" s="465"/>
      <c r="I86" s="465"/>
      <c r="J86" s="465"/>
      <c r="K86" s="466"/>
      <c r="L86" s="86"/>
    </row>
    <row r="87" spans="1:12" x14ac:dyDescent="0.35">
      <c r="A87" s="201"/>
      <c r="B87" s="202" t="s">
        <v>70</v>
      </c>
      <c r="C87" s="468" t="s">
        <v>23</v>
      </c>
      <c r="D87" s="469"/>
      <c r="E87" s="469"/>
      <c r="F87" s="470"/>
      <c r="G87" s="460" t="s">
        <v>24</v>
      </c>
      <c r="H87" s="461"/>
      <c r="I87" s="461"/>
      <c r="J87" s="461"/>
      <c r="K87" s="462"/>
      <c r="L87" s="91" t="s">
        <v>73</v>
      </c>
    </row>
    <row r="88" spans="1:12" x14ac:dyDescent="0.35">
      <c r="A88" s="203" t="s">
        <v>34</v>
      </c>
      <c r="B88" s="204" t="s">
        <v>98</v>
      </c>
      <c r="C88" s="205" t="s">
        <v>99</v>
      </c>
      <c r="D88" s="205" t="s">
        <v>100</v>
      </c>
      <c r="E88" s="205" t="s">
        <v>101</v>
      </c>
      <c r="F88" s="206" t="s">
        <v>102</v>
      </c>
      <c r="G88" s="205" t="s">
        <v>99</v>
      </c>
      <c r="H88" s="205" t="s">
        <v>100</v>
      </c>
      <c r="I88" s="205" t="s">
        <v>101</v>
      </c>
      <c r="J88" s="205" t="s">
        <v>102</v>
      </c>
      <c r="K88" s="207" t="s">
        <v>103</v>
      </c>
      <c r="L88" s="97" t="s">
        <v>83</v>
      </c>
    </row>
    <row r="89" spans="1:12" x14ac:dyDescent="0.35">
      <c r="A89" s="180" t="s">
        <v>89</v>
      </c>
      <c r="B89" s="181" t="str">
        <f>IF('Site Description'!$G$34="","", IF('Data Entry'!B89&gt;0,'Data Entry'!B89,0))</f>
        <v/>
      </c>
      <c r="C89" s="182" t="str">
        <f>IF('Site Description'!$G$34="","", IF('Data Entry'!C89&gt;0,'Data Entry'!C89,0))</f>
        <v/>
      </c>
      <c r="D89" s="183" t="str">
        <f>IF('Site Description'!$G$34="","", IF('Data Entry'!D89&gt;0,'Data Entry'!D89,0))</f>
        <v/>
      </c>
      <c r="E89" s="183" t="str">
        <f>IF('Site Description'!$G$34="","", IF('Data Entry'!E89&gt;0,'Data Entry'!E89,0))</f>
        <v/>
      </c>
      <c r="F89" s="184" t="str">
        <f>IF('Site Description'!$G$34="","", IF('Data Entry'!F89&gt;0,'Data Entry'!F89,0))</f>
        <v/>
      </c>
      <c r="G89" s="185" t="str">
        <f>IF('Site Description'!$G$34="","", IF('Data Entry'!G89&gt;0,'Data Entry'!G89,0))</f>
        <v/>
      </c>
      <c r="H89" s="185" t="str">
        <f>IF('Site Description'!$G$34="","", IF('Data Entry'!H89&gt;0,'Data Entry'!H89,0))</f>
        <v/>
      </c>
      <c r="I89" s="185" t="str">
        <f>IF('Site Description'!$G$34="","", IF('Data Entry'!I89&gt;0,'Data Entry'!I89,0))</f>
        <v/>
      </c>
      <c r="J89" s="185" t="str">
        <f>IF('Site Description'!$G$34="","", IF('Data Entry'!J89&gt;0,'Data Entry'!J89,0))</f>
        <v/>
      </c>
      <c r="K89" s="186" t="str">
        <f>IF('Site Description'!$G$34="","", IF('Data Entry'!K89&gt;0,'Data Entry'!K89,0))</f>
        <v/>
      </c>
      <c r="L89" s="153" t="e">
        <f>SUM(B89:K89)/('Site Description'!$G$34/10000)</f>
        <v>#VALUE!</v>
      </c>
    </row>
    <row r="90" spans="1:12" x14ac:dyDescent="0.35">
      <c r="A90" s="180" t="s">
        <v>90</v>
      </c>
      <c r="B90" s="187" t="str">
        <f>IF('Site Description'!$G$34="","", IF('Data Entry'!B90&gt;0,'Data Entry'!B90,0))</f>
        <v/>
      </c>
      <c r="C90" s="188" t="str">
        <f>IF('Site Description'!$G$34="","", IF('Data Entry'!C90&gt;0,'Data Entry'!C90,0))</f>
        <v/>
      </c>
      <c r="D90" s="185" t="str">
        <f>IF('Site Description'!$G$34="","", IF('Data Entry'!D90&gt;0,'Data Entry'!D90,0))</f>
        <v/>
      </c>
      <c r="E90" s="189" t="str">
        <f>IF('Site Description'!$G$34="","", IF('Data Entry'!E90&gt;0,'Data Entry'!E90,0))</f>
        <v/>
      </c>
      <c r="F90" s="190" t="str">
        <f>IF('Site Description'!$G$34="","", IF('Data Entry'!F90&gt;0,'Data Entry'!F90,0))</f>
        <v/>
      </c>
      <c r="G90" s="185" t="str">
        <f>IF('Site Description'!$G$34="","", IF('Data Entry'!G90&gt;0,'Data Entry'!G90,0))</f>
        <v/>
      </c>
      <c r="H90" s="185" t="str">
        <f>IF('Site Description'!$G$34="","", IF('Data Entry'!H90&gt;0,'Data Entry'!H90,0))</f>
        <v/>
      </c>
      <c r="I90" s="189" t="str">
        <f>IF('Site Description'!$G$34="","", IF('Data Entry'!I90&gt;0,'Data Entry'!I90,0))</f>
        <v/>
      </c>
      <c r="J90" s="189" t="str">
        <f>IF('Site Description'!$G$34="","", IF('Data Entry'!J90&gt;0,'Data Entry'!J90,0))</f>
        <v/>
      </c>
      <c r="K90" s="191" t="str">
        <f>IF('Site Description'!$G$34="","", IF('Data Entry'!K90&gt;0,'Data Entry'!K90,0))</f>
        <v/>
      </c>
      <c r="L90" s="153" t="e">
        <f>SUM(B90:K90)/('Site Description'!$G$34/10000)</f>
        <v>#VALUE!</v>
      </c>
    </row>
    <row r="91" spans="1:12" x14ac:dyDescent="0.35">
      <c r="A91" s="180" t="s">
        <v>91</v>
      </c>
      <c r="B91" s="187" t="str">
        <f>IF('Site Description'!$G$34="","", IF('Data Entry'!B91&gt;0,'Data Entry'!B91,0))</f>
        <v/>
      </c>
      <c r="C91" s="188" t="str">
        <f>IF('Site Description'!$G$34="","", IF('Data Entry'!C91&gt;0,'Data Entry'!C91,0))</f>
        <v/>
      </c>
      <c r="D91" s="185" t="str">
        <f>IF('Site Description'!$G$34="","", IF('Data Entry'!D91&gt;0,'Data Entry'!D91,0))</f>
        <v/>
      </c>
      <c r="E91" s="185" t="str">
        <f>IF('Site Description'!$G$34="","", IF('Data Entry'!E91&gt;0,'Data Entry'!E91,0))</f>
        <v/>
      </c>
      <c r="F91" s="192" t="str">
        <f>IF('Site Description'!$G$34="","", IF('Data Entry'!F91&gt;0,'Data Entry'!F91,0))</f>
        <v/>
      </c>
      <c r="G91" s="185" t="str">
        <f>IF('Site Description'!$G$34="","", IF('Data Entry'!G91&gt;0,'Data Entry'!G91,0))</f>
        <v/>
      </c>
      <c r="H91" s="185" t="str">
        <f>IF('Site Description'!$G$34="","", IF('Data Entry'!H91&gt;0,'Data Entry'!H91,0))</f>
        <v/>
      </c>
      <c r="I91" s="185" t="str">
        <f>IF('Site Description'!$G$34="","", IF('Data Entry'!I91&gt;0,'Data Entry'!I91,0))</f>
        <v/>
      </c>
      <c r="J91" s="185" t="str">
        <f>IF('Site Description'!$G$34="","", IF('Data Entry'!J91&gt;0,'Data Entry'!J91,0))</f>
        <v/>
      </c>
      <c r="K91" s="191" t="str">
        <f>IF('Site Description'!$G$34="","", IF('Data Entry'!K91&gt;0,'Data Entry'!K91,0))</f>
        <v/>
      </c>
      <c r="L91" s="153" t="e">
        <f>SUM(B91:K91)/('Site Description'!$G$34/10000)</f>
        <v>#VALUE!</v>
      </c>
    </row>
    <row r="92" spans="1:12" x14ac:dyDescent="0.35">
      <c r="A92" s="193" t="s">
        <v>92</v>
      </c>
      <c r="B92" s="187" t="str">
        <f>IF('Site Description'!$G$34="","", IF('Data Entry'!B92&gt;0,'Data Entry'!B92,0))</f>
        <v/>
      </c>
      <c r="C92" s="188" t="str">
        <f>IF('Site Description'!$G$34="","", IF('Data Entry'!C92&gt;0,'Data Entry'!C92,0))</f>
        <v/>
      </c>
      <c r="D92" s="185" t="str">
        <f>IF('Site Description'!$G$34="","", IF('Data Entry'!D92&gt;0,'Data Entry'!D92,0))</f>
        <v/>
      </c>
      <c r="E92" s="185" t="str">
        <f>IF('Site Description'!$G$34="","", IF('Data Entry'!E92&gt;0,'Data Entry'!E92,0))</f>
        <v/>
      </c>
      <c r="F92" s="192" t="str">
        <f>IF('Site Description'!$G$34="","", IF('Data Entry'!F92&gt;0,'Data Entry'!F92,0))</f>
        <v/>
      </c>
      <c r="G92" s="185" t="str">
        <f>IF('Site Description'!$G$34="","", IF('Data Entry'!G92&gt;0,'Data Entry'!G92,0))</f>
        <v/>
      </c>
      <c r="H92" s="185" t="str">
        <f>IF('Site Description'!$G$34="","", IF('Data Entry'!H92&gt;0,'Data Entry'!H92,0))</f>
        <v/>
      </c>
      <c r="I92" s="185" t="str">
        <f>IF('Site Description'!$G$34="","", IF('Data Entry'!I92&gt;0,'Data Entry'!I92,0))</f>
        <v/>
      </c>
      <c r="J92" s="185" t="str">
        <f>IF('Site Description'!$G$34="","", IF('Data Entry'!J92&gt;0,'Data Entry'!J92,0))</f>
        <v/>
      </c>
      <c r="K92" s="191" t="str">
        <f>IF('Site Description'!$G$34="","", IF('Data Entry'!K92&gt;0,'Data Entry'!K92,0))</f>
        <v/>
      </c>
      <c r="L92" s="153" t="e">
        <f>SUM(B92:K92)/('Site Description'!$G$34/10000)</f>
        <v>#VALUE!</v>
      </c>
    </row>
    <row r="93" spans="1:12" x14ac:dyDescent="0.35">
      <c r="A93" s="194" t="s">
        <v>93</v>
      </c>
      <c r="B93" s="187" t="str">
        <f>IF('Site Description'!$G$34="","", IF('Data Entry'!B93&gt;0,'Data Entry'!B93,0))</f>
        <v/>
      </c>
      <c r="C93" s="188" t="str">
        <f>IF('Site Description'!$G$34="","", IF('Data Entry'!C93&gt;0,'Data Entry'!C93,0))</f>
        <v/>
      </c>
      <c r="D93" s="185" t="str">
        <f>IF('Site Description'!$G$34="","", IF('Data Entry'!D93&gt;0,'Data Entry'!D93,0))</f>
        <v/>
      </c>
      <c r="E93" s="185" t="str">
        <f>IF('Site Description'!$G$34="","", IF('Data Entry'!E93&gt;0,'Data Entry'!E93,0))</f>
        <v/>
      </c>
      <c r="F93" s="192" t="str">
        <f>IF('Site Description'!$G$34="","", IF('Data Entry'!F93&gt;0,'Data Entry'!F93,0))</f>
        <v/>
      </c>
      <c r="G93" s="185" t="str">
        <f>IF('Site Description'!$G$34="","", IF('Data Entry'!G93&gt;0,'Data Entry'!G93,0))</f>
        <v/>
      </c>
      <c r="H93" s="185" t="str">
        <f>IF('Site Description'!$G$34="","", IF('Data Entry'!H93&gt;0,'Data Entry'!H93,0))</f>
        <v/>
      </c>
      <c r="I93" s="185" t="str">
        <f>IF('Site Description'!$G$34="","", IF('Data Entry'!I93&gt;0,'Data Entry'!I93,0))</f>
        <v/>
      </c>
      <c r="J93" s="185" t="str">
        <f>IF('Site Description'!$G$34="","", IF('Data Entry'!J93&gt;0,'Data Entry'!J93,0))</f>
        <v/>
      </c>
      <c r="K93" s="186" t="str">
        <f>IF('Site Description'!$G$34="","", IF('Data Entry'!K93&gt;0,'Data Entry'!K93,0))</f>
        <v/>
      </c>
      <c r="L93" s="153" t="e">
        <f>SUM(B93:K93)/('Site Description'!$G$34/10000)</f>
        <v>#VALUE!</v>
      </c>
    </row>
    <row r="94" spans="1:12" x14ac:dyDescent="0.35">
      <c r="A94" s="194" t="s">
        <v>94</v>
      </c>
      <c r="B94" s="187" t="str">
        <f>IF('Site Description'!$G$34="","", IF('Data Entry'!B94&gt;0,'Data Entry'!B94,0))</f>
        <v/>
      </c>
      <c r="C94" s="188" t="str">
        <f>IF('Site Description'!$G$34="","", IF('Data Entry'!C94&gt;0,'Data Entry'!C94,0))</f>
        <v/>
      </c>
      <c r="D94" s="185" t="str">
        <f>IF('Site Description'!$G$34="","", IF('Data Entry'!D94&gt;0,'Data Entry'!D94,0))</f>
        <v/>
      </c>
      <c r="E94" s="185" t="str">
        <f>IF('Site Description'!$G$34="","", IF('Data Entry'!E94&gt;0,'Data Entry'!E94,0))</f>
        <v/>
      </c>
      <c r="F94" s="190" t="str">
        <f>IF('Site Description'!$G$34="","", IF('Data Entry'!F94&gt;0,'Data Entry'!F94,0))</f>
        <v/>
      </c>
      <c r="G94" s="185" t="str">
        <f>IF('Site Description'!$G$34="","", IF('Data Entry'!G94&gt;0,'Data Entry'!G94,0))</f>
        <v/>
      </c>
      <c r="H94" s="185" t="str">
        <f>IF('Site Description'!$G$34="","", IF('Data Entry'!H94&gt;0,'Data Entry'!H94,0))</f>
        <v/>
      </c>
      <c r="I94" s="185" t="str">
        <f>IF('Site Description'!$G$34="","", IF('Data Entry'!I94&gt;0,'Data Entry'!I94,0))</f>
        <v/>
      </c>
      <c r="J94" s="189" t="str">
        <f>IF('Site Description'!$G$34="","", IF('Data Entry'!J94&gt;0,'Data Entry'!J94,0))</f>
        <v/>
      </c>
      <c r="K94" s="191" t="str">
        <f>IF('Site Description'!$G$34="","", IF('Data Entry'!K94&gt;0,'Data Entry'!K94,0))</f>
        <v/>
      </c>
      <c r="L94" s="153" t="e">
        <f>SUM(B94:K94)/('Site Description'!$G$34/10000)</f>
        <v>#VALUE!</v>
      </c>
    </row>
    <row r="95" spans="1:12" x14ac:dyDescent="0.35">
      <c r="A95" s="195" t="s">
        <v>123</v>
      </c>
      <c r="B95" s="187" t="str">
        <f>IF('Site Description'!$G$34="","", IF('Data Entry'!B95&gt;0,'Data Entry'!B95,0))</f>
        <v/>
      </c>
      <c r="C95" s="188" t="str">
        <f>IF('Site Description'!$G$34="","", IF('Data Entry'!C95&gt;0,'Data Entry'!C95,0))</f>
        <v/>
      </c>
      <c r="D95" s="185" t="str">
        <f>IF('Site Description'!$G$34="","", IF('Data Entry'!D95&gt;0,'Data Entry'!D95,0))</f>
        <v/>
      </c>
      <c r="E95" s="185" t="str">
        <f>IF('Site Description'!$G$34="","", IF('Data Entry'!E95&gt;0,'Data Entry'!E95,0))</f>
        <v/>
      </c>
      <c r="F95" s="190" t="str">
        <f>IF('Site Description'!$G$34="","", IF('Data Entry'!F95&gt;0,'Data Entry'!F95,0))</f>
        <v/>
      </c>
      <c r="G95" s="185" t="str">
        <f>IF('Site Description'!$G$34="","", IF('Data Entry'!G95&gt;0,'Data Entry'!G95,0))</f>
        <v/>
      </c>
      <c r="H95" s="185" t="str">
        <f>IF('Site Description'!$G$34="","", IF('Data Entry'!H95&gt;0,'Data Entry'!H95,0))</f>
        <v/>
      </c>
      <c r="I95" s="185" t="str">
        <f>IF('Site Description'!$G$34="","", IF('Data Entry'!I95&gt;0,'Data Entry'!I95,0))</f>
        <v/>
      </c>
      <c r="J95" s="189" t="str">
        <f>IF('Site Description'!$G$34="","", IF('Data Entry'!J95&gt;0,'Data Entry'!J95,0))</f>
        <v/>
      </c>
      <c r="K95" s="191" t="str">
        <f>IF('Site Description'!$G$34="","", IF('Data Entry'!K95&gt;0,'Data Entry'!K95,0))</f>
        <v/>
      </c>
      <c r="L95" s="153" t="e">
        <f>SUM(B95:K95)/('Site Description'!$G$34/10000)</f>
        <v>#VALUE!</v>
      </c>
    </row>
    <row r="96" spans="1:12" x14ac:dyDescent="0.35">
      <c r="A96" s="195" t="s">
        <v>95</v>
      </c>
      <c r="B96" s="187" t="str">
        <f>IF('Site Description'!$G$34="","", IF('Data Entry'!B96&gt;0,'Data Entry'!B96,0))</f>
        <v/>
      </c>
      <c r="C96" s="188" t="str">
        <f>IF('Site Description'!$G$34="","", IF('Data Entry'!C96&gt;0,'Data Entry'!C96,0))</f>
        <v/>
      </c>
      <c r="D96" s="185" t="str">
        <f>IF('Site Description'!$G$34="","", IF('Data Entry'!D96&gt;0,'Data Entry'!D96,0))</f>
        <v/>
      </c>
      <c r="E96" s="185" t="str">
        <f>IF('Site Description'!$G$34="","", IF('Data Entry'!E96&gt;0,'Data Entry'!E96,0))</f>
        <v/>
      </c>
      <c r="F96" s="192" t="str">
        <f>IF('Site Description'!$G$34="","", IF('Data Entry'!F96&gt;0,'Data Entry'!F96,0))</f>
        <v/>
      </c>
      <c r="G96" s="185" t="str">
        <f>IF('Site Description'!$G$34="","", IF('Data Entry'!G96&gt;0,'Data Entry'!G96,0))</f>
        <v/>
      </c>
      <c r="H96" s="185" t="str">
        <f>IF('Site Description'!$G$34="","", IF('Data Entry'!H96&gt;0,'Data Entry'!H96,0))</f>
        <v/>
      </c>
      <c r="I96" s="185" t="str">
        <f>IF('Site Description'!$G$34="","", IF('Data Entry'!I96&gt;0,'Data Entry'!I96,0))</f>
        <v/>
      </c>
      <c r="J96" s="185" t="str">
        <f>IF('Site Description'!$G$34="","", IF('Data Entry'!J96&gt;0,'Data Entry'!J96,0))</f>
        <v/>
      </c>
      <c r="K96" s="186" t="str">
        <f>IF('Site Description'!$G$34="","", IF('Data Entry'!K96&gt;0,'Data Entry'!K96,0))</f>
        <v/>
      </c>
      <c r="L96" s="153" t="e">
        <f>SUM(B96:K96)/('Site Description'!$G$34/10000)</f>
        <v>#VALUE!</v>
      </c>
    </row>
    <row r="97" spans="1:12" x14ac:dyDescent="0.35">
      <c r="A97" s="195" t="s">
        <v>96</v>
      </c>
      <c r="B97" s="187" t="str">
        <f>IF('Site Description'!$G$34="","", IF('Data Entry'!B97&gt;0,'Data Entry'!B97,0))</f>
        <v/>
      </c>
      <c r="C97" s="188" t="str">
        <f>IF('Site Description'!$G$34="","", IF('Data Entry'!C97&gt;0,'Data Entry'!C97,0))</f>
        <v/>
      </c>
      <c r="D97" s="185" t="str">
        <f>IF('Site Description'!$G$34="","", IF('Data Entry'!D97&gt;0,'Data Entry'!D97,0))</f>
        <v/>
      </c>
      <c r="E97" s="185" t="str">
        <f>IF('Site Description'!$G$34="","", IF('Data Entry'!E97&gt;0,'Data Entry'!E97,0))</f>
        <v/>
      </c>
      <c r="F97" s="192" t="str">
        <f>IF('Site Description'!$G$34="","", IF('Data Entry'!F97&gt;0,'Data Entry'!F97,0))</f>
        <v/>
      </c>
      <c r="G97" s="185" t="str">
        <f>IF('Site Description'!$G$34="","", IF('Data Entry'!G97&gt;0,'Data Entry'!G97,0))</f>
        <v/>
      </c>
      <c r="H97" s="185" t="str">
        <f>IF('Site Description'!$G$34="","", IF('Data Entry'!H97&gt;0,'Data Entry'!H97,0))</f>
        <v/>
      </c>
      <c r="I97" s="185" t="str">
        <f>IF('Site Description'!$G$34="","", IF('Data Entry'!I97&gt;0,'Data Entry'!I97,0))</f>
        <v/>
      </c>
      <c r="J97" s="185" t="str">
        <f>IF('Site Description'!$G$34="","", IF('Data Entry'!J97&gt;0,'Data Entry'!J97,0))</f>
        <v/>
      </c>
      <c r="K97" s="186" t="str">
        <f>IF('Site Description'!$G$34="","", IF('Data Entry'!K97&gt;0,'Data Entry'!K97,0))</f>
        <v/>
      </c>
      <c r="L97" s="153" t="e">
        <f>SUM(B97:K97)/('Site Description'!$G$34/10000)</f>
        <v>#VALUE!</v>
      </c>
    </row>
    <row r="98" spans="1:12" x14ac:dyDescent="0.35">
      <c r="A98" s="195" t="s">
        <v>97</v>
      </c>
      <c r="B98" s="187" t="str">
        <f>IF('Site Description'!$G$34="","", IF('Data Entry'!B98&gt;0,'Data Entry'!B98,0))</f>
        <v/>
      </c>
      <c r="C98" s="188" t="str">
        <f>IF('Site Description'!$G$34="","", IF('Data Entry'!C98&gt;0,'Data Entry'!C98,0))</f>
        <v/>
      </c>
      <c r="D98" s="185" t="str">
        <f>IF('Site Description'!$G$34="","", IF('Data Entry'!D98&gt;0,'Data Entry'!D98,0))</f>
        <v/>
      </c>
      <c r="E98" s="185" t="str">
        <f>IF('Site Description'!$G$34="","", IF('Data Entry'!E98&gt;0,'Data Entry'!E98,0))</f>
        <v/>
      </c>
      <c r="F98" s="192" t="str">
        <f>IF('Site Description'!$G$34="","", IF('Data Entry'!F98&gt;0,'Data Entry'!F98,0))</f>
        <v/>
      </c>
      <c r="G98" s="185" t="str">
        <f>IF('Site Description'!$G$34="","", IF('Data Entry'!G98&gt;0,'Data Entry'!G98,0))</f>
        <v/>
      </c>
      <c r="H98" s="185" t="str">
        <f>IF('Site Description'!$G$34="","", IF('Data Entry'!H98&gt;0,'Data Entry'!H98,0))</f>
        <v/>
      </c>
      <c r="I98" s="185" t="str">
        <f>IF('Site Description'!$G$34="","", IF('Data Entry'!I98&gt;0,'Data Entry'!I98,0))</f>
        <v/>
      </c>
      <c r="J98" s="185" t="str">
        <f>IF('Site Description'!$G$34="","", IF('Data Entry'!J98&gt;0,'Data Entry'!J98,0))</f>
        <v/>
      </c>
      <c r="K98" s="186" t="str">
        <f>IF('Site Description'!$G$34="","", IF('Data Entry'!K98&gt;0,'Data Entry'!K98,0))</f>
        <v/>
      </c>
      <c r="L98" s="153" t="e">
        <f>SUM(B98:K98)/('Site Description'!$G$34/10000)</f>
        <v>#VALUE!</v>
      </c>
    </row>
    <row r="99" spans="1:12" x14ac:dyDescent="0.35">
      <c r="A99" s="195"/>
      <c r="B99" s="187" t="str">
        <f>IF('Site Description'!$G$34="","", IF('Data Entry'!B99&gt;0,'Data Entry'!B99,0))</f>
        <v/>
      </c>
      <c r="C99" s="196" t="str">
        <f>IF('Site Description'!$G$34="","", IF('Data Entry'!C99&gt;0,'Data Entry'!C99,0))</f>
        <v/>
      </c>
      <c r="D99" s="196" t="str">
        <f>IF('Site Description'!$G$34="","", IF('Data Entry'!D99&gt;0,'Data Entry'!D99,0))</f>
        <v/>
      </c>
      <c r="E99" s="196" t="str">
        <f>IF('Site Description'!$G$34="","", IF('Data Entry'!E99&gt;0,'Data Entry'!E99,0))</f>
        <v/>
      </c>
      <c r="F99" s="197" t="str">
        <f>IF('Site Description'!$G$34="","", IF('Data Entry'!F99&gt;0,'Data Entry'!F99,0))</f>
        <v/>
      </c>
      <c r="G99" s="185" t="str">
        <f>IF('Site Description'!$G$34="","", IF('Data Entry'!G99&gt;0,'Data Entry'!G99,0))</f>
        <v/>
      </c>
      <c r="H99" s="185" t="str">
        <f>IF('Site Description'!$G$34="","", IF('Data Entry'!H99&gt;0,'Data Entry'!H99,0))</f>
        <v/>
      </c>
      <c r="I99" s="185" t="str">
        <f>IF('Site Description'!$G$34="","", IF('Data Entry'!I99&gt;0,'Data Entry'!I99,0))</f>
        <v/>
      </c>
      <c r="J99" s="185" t="str">
        <f>IF('Site Description'!$G$34="","", IF('Data Entry'!J99&gt;0,'Data Entry'!J99,0))</f>
        <v/>
      </c>
      <c r="K99" s="186" t="str">
        <f>IF('Site Description'!$G$34="","", IF('Data Entry'!K99&gt;0,'Data Entry'!K99,0))</f>
        <v/>
      </c>
      <c r="L99" s="153" t="e">
        <f>SUM(B99:K99)/('Site Description'!$G$34/10000)</f>
        <v>#VALUE!</v>
      </c>
    </row>
    <row r="100" spans="1:12" ht="15" thickBot="1" x14ac:dyDescent="0.4">
      <c r="A100" s="195"/>
      <c r="B100" s="187" t="str">
        <f>IF('Site Description'!$G$34="","", IF('Data Entry'!B100&gt;0,'Data Entry'!B100,0))</f>
        <v/>
      </c>
      <c r="C100" s="185" t="str">
        <f>IF('Site Description'!$G$34="","", IF('Data Entry'!C100&gt;0,'Data Entry'!C100,0))</f>
        <v/>
      </c>
      <c r="D100" s="185" t="str">
        <f>IF('Site Description'!$G$34="","", IF('Data Entry'!D100&gt;0,'Data Entry'!D100,0))</f>
        <v/>
      </c>
      <c r="E100" s="185" t="str">
        <f>IF('Site Description'!$G$34="","", IF('Data Entry'!E100&gt;0,'Data Entry'!E100,0))</f>
        <v/>
      </c>
      <c r="F100" s="192" t="str">
        <f>IF('Site Description'!$G$34="","", IF('Data Entry'!F100&gt;0,'Data Entry'!F100,0))</f>
        <v/>
      </c>
      <c r="G100" s="185" t="str">
        <f>IF('Site Description'!$G$34="","", IF('Data Entry'!G100&gt;0,'Data Entry'!G100,0))</f>
        <v/>
      </c>
      <c r="H100" s="185" t="str">
        <f>IF('Site Description'!$G$34="","", IF('Data Entry'!H100&gt;0,'Data Entry'!H100,0))</f>
        <v/>
      </c>
      <c r="I100" s="185" t="str">
        <f>IF('Site Description'!$G$34="","", IF('Data Entry'!I100&gt;0,'Data Entry'!I100,0))</f>
        <v/>
      </c>
      <c r="J100" s="185" t="str">
        <f>IF('Site Description'!$G$34="","", IF('Data Entry'!J100&gt;0,'Data Entry'!J100,0))</f>
        <v/>
      </c>
      <c r="K100" s="186" t="str">
        <f>IF('Site Description'!$G$34="","", IF('Data Entry'!K100&gt;0,'Data Entry'!K100,0))</f>
        <v/>
      </c>
      <c r="L100" s="153" t="e">
        <f>SUM(B100:K100)/('Site Description'!$G$34/10000)</f>
        <v>#VALUE!</v>
      </c>
    </row>
    <row r="101" spans="1:12" ht="15" thickBot="1" x14ac:dyDescent="0.4">
      <c r="A101" s="198" t="s">
        <v>82</v>
      </c>
      <c r="B101" s="154" t="str">
        <f>IFERROR(SUM(B89:B100)/('Site Description'!$G$34/10000),"")</f>
        <v/>
      </c>
      <c r="C101" s="155" t="str">
        <f>IFERROR(SUM(C89:C100)/('Site Description'!$G$34/10000),"")</f>
        <v/>
      </c>
      <c r="D101" s="154" t="str">
        <f>IFERROR(SUM(D89:D100)/('Site Description'!$G$34/10000),"")</f>
        <v/>
      </c>
      <c r="E101" s="154" t="str">
        <f>IFERROR(SUM(E89:E100)/('Site Description'!$G$34/10000),"")</f>
        <v/>
      </c>
      <c r="F101" s="156" t="str">
        <f>IFERROR(SUM(F89:F100)/('Site Description'!$G$34/10000),"")</f>
        <v/>
      </c>
      <c r="G101" s="154" t="str">
        <f>IFERROR(SUM(G89:G100)/('Site Description'!$G$34/10000),"")</f>
        <v/>
      </c>
      <c r="H101" s="154" t="str">
        <f>IFERROR(SUM(H89:H100)/('Site Description'!$G$34/10000),"")</f>
        <v/>
      </c>
      <c r="I101" s="154" t="str">
        <f>IFERROR(SUM(I89:I100)/('Site Description'!$G$34/10000),"")</f>
        <v/>
      </c>
      <c r="J101" s="154" t="str">
        <f>IFERROR(SUM(J89:J100)/('Site Description'!$G$34/10000),"")</f>
        <v/>
      </c>
      <c r="K101" s="157" t="str">
        <f>IFERROR(SUM(K89:K100)/('Site Description'!$G$34/10000),"")</f>
        <v/>
      </c>
      <c r="L101" s="158" t="str">
        <f>IF(SUM(B101:K101)&gt;0,SUM(B101:K101),"")</f>
        <v/>
      </c>
    </row>
    <row r="102" spans="1:12" ht="15" thickBot="1" x14ac:dyDescent="0.4">
      <c r="A102" s="199"/>
      <c r="B102" s="199"/>
      <c r="C102" s="200"/>
      <c r="D102" s="200"/>
      <c r="E102" s="200"/>
      <c r="F102" s="200"/>
      <c r="G102" s="200"/>
      <c r="H102" s="200"/>
      <c r="I102" s="200"/>
      <c r="J102" s="200"/>
      <c r="K102" s="200"/>
    </row>
    <row r="103" spans="1:12" ht="15" thickBot="1" x14ac:dyDescent="0.4">
      <c r="A103" s="450" t="s">
        <v>41</v>
      </c>
      <c r="B103" s="451"/>
      <c r="C103" s="452"/>
      <c r="D103" s="452"/>
      <c r="E103" s="452"/>
      <c r="F103" s="452"/>
      <c r="G103" s="452"/>
      <c r="H103" s="452"/>
      <c r="I103" s="452"/>
      <c r="J103" s="452"/>
      <c r="K103" s="453"/>
      <c r="L103" s="86"/>
    </row>
    <row r="104" spans="1:12" x14ac:dyDescent="0.35">
      <c r="A104" s="89"/>
      <c r="B104" s="90" t="s">
        <v>70</v>
      </c>
      <c r="C104" s="457" t="s">
        <v>23</v>
      </c>
      <c r="D104" s="458"/>
      <c r="E104" s="458"/>
      <c r="F104" s="459"/>
      <c r="G104" s="454" t="s">
        <v>24</v>
      </c>
      <c r="H104" s="455"/>
      <c r="I104" s="455"/>
      <c r="J104" s="455"/>
      <c r="K104" s="456"/>
      <c r="L104" s="91" t="s">
        <v>73</v>
      </c>
    </row>
    <row r="105" spans="1:12" x14ac:dyDescent="0.35">
      <c r="A105" s="95" t="s">
        <v>34</v>
      </c>
      <c r="B105" s="165" t="s">
        <v>98</v>
      </c>
      <c r="C105" s="75" t="s">
        <v>99</v>
      </c>
      <c r="D105" s="75" t="s">
        <v>100</v>
      </c>
      <c r="E105" s="75" t="s">
        <v>101</v>
      </c>
      <c r="F105" s="76" t="s">
        <v>102</v>
      </c>
      <c r="G105" s="75" t="s">
        <v>99</v>
      </c>
      <c r="H105" s="75" t="s">
        <v>100</v>
      </c>
      <c r="I105" s="75" t="s">
        <v>101</v>
      </c>
      <c r="J105" s="75" t="s">
        <v>102</v>
      </c>
      <c r="K105" s="166" t="s">
        <v>103</v>
      </c>
      <c r="L105" s="97" t="s">
        <v>83</v>
      </c>
    </row>
    <row r="106" spans="1:12" x14ac:dyDescent="0.35">
      <c r="A106" s="102" t="s">
        <v>89</v>
      </c>
      <c r="B106" s="181" t="str">
        <f>IF('Site Description'!$H$34="","", IF('Data Entry'!B106&gt;0,'Data Entry'!B106,0))</f>
        <v/>
      </c>
      <c r="C106" s="182" t="str">
        <f>IF('Site Description'!$H$34="","", IF('Data Entry'!C106&gt;0,'Data Entry'!C106,0))</f>
        <v/>
      </c>
      <c r="D106" s="183" t="str">
        <f>IF('Site Description'!$H$34="","", IF('Data Entry'!D106&gt;0,'Data Entry'!D106,0))</f>
        <v/>
      </c>
      <c r="E106" s="183" t="str">
        <f>IF('Site Description'!$H$34="","", IF('Data Entry'!E106&gt;0,'Data Entry'!E106,0))</f>
        <v/>
      </c>
      <c r="F106" s="184" t="str">
        <f>IF('Site Description'!$H$34="","", IF('Data Entry'!F106&gt;0,'Data Entry'!F106,0))</f>
        <v/>
      </c>
      <c r="G106" s="185" t="str">
        <f>IF('Site Description'!$H$34="","", IF('Data Entry'!G106&gt;0,'Data Entry'!G106,0))</f>
        <v/>
      </c>
      <c r="H106" s="185" t="str">
        <f>IF('Site Description'!$H$34="","", IF('Data Entry'!H106&gt;0,'Data Entry'!H106,0))</f>
        <v/>
      </c>
      <c r="I106" s="185" t="str">
        <f>IF('Site Description'!$H$34="","", IF('Data Entry'!I106&gt;0,'Data Entry'!I106,0))</f>
        <v/>
      </c>
      <c r="J106" s="185" t="str">
        <f>IF('Site Description'!$H$34="","", IF('Data Entry'!J106&gt;0,'Data Entry'!J106,0))</f>
        <v/>
      </c>
      <c r="K106" s="186" t="str">
        <f>IF('Site Description'!$H$34="","", IF('Data Entry'!K106&gt;0,'Data Entry'!K106,0))</f>
        <v/>
      </c>
      <c r="L106" s="153" t="e">
        <f>SUM(B106:K106)/('Site Description'!$H$34/10000)</f>
        <v>#VALUE!</v>
      </c>
    </row>
    <row r="107" spans="1:12" x14ac:dyDescent="0.35">
      <c r="A107" s="102" t="s">
        <v>90</v>
      </c>
      <c r="B107" s="187" t="str">
        <f>IF('Site Description'!$H$34="","", IF('Data Entry'!B107&gt;0,'Data Entry'!B107,0))</f>
        <v/>
      </c>
      <c r="C107" s="188" t="str">
        <f>IF('Site Description'!$H$34="","", IF('Data Entry'!C107&gt;0,'Data Entry'!C107,0))</f>
        <v/>
      </c>
      <c r="D107" s="185" t="str">
        <f>IF('Site Description'!$H$34="","", IF('Data Entry'!D107&gt;0,'Data Entry'!D107,0))</f>
        <v/>
      </c>
      <c r="E107" s="189" t="str">
        <f>IF('Site Description'!$H$34="","", IF('Data Entry'!E107&gt;0,'Data Entry'!E107,0))</f>
        <v/>
      </c>
      <c r="F107" s="190" t="str">
        <f>IF('Site Description'!$H$34="","", IF('Data Entry'!F107&gt;0,'Data Entry'!F107,0))</f>
        <v/>
      </c>
      <c r="G107" s="185" t="str">
        <f>IF('Site Description'!$H$34="","", IF('Data Entry'!G107&gt;0,'Data Entry'!G107,0))</f>
        <v/>
      </c>
      <c r="H107" s="185" t="str">
        <f>IF('Site Description'!$H$34="","", IF('Data Entry'!H107&gt;0,'Data Entry'!H107,0))</f>
        <v/>
      </c>
      <c r="I107" s="189" t="str">
        <f>IF('Site Description'!$H$34="","", IF('Data Entry'!I107&gt;0,'Data Entry'!I107,0))</f>
        <v/>
      </c>
      <c r="J107" s="189" t="str">
        <f>IF('Site Description'!$H$34="","", IF('Data Entry'!J107&gt;0,'Data Entry'!J107,0))</f>
        <v/>
      </c>
      <c r="K107" s="191" t="str">
        <f>IF('Site Description'!$H$34="","", IF('Data Entry'!K107&gt;0,'Data Entry'!K107,0))</f>
        <v/>
      </c>
      <c r="L107" s="153" t="e">
        <f>SUM(B107:K107)/('Site Description'!$H$34/10000)</f>
        <v>#VALUE!</v>
      </c>
    </row>
    <row r="108" spans="1:12" x14ac:dyDescent="0.35">
      <c r="A108" s="102" t="s">
        <v>91</v>
      </c>
      <c r="B108" s="187" t="str">
        <f>IF('Site Description'!$H$34="","", IF('Data Entry'!B108&gt;0,'Data Entry'!B108,0))</f>
        <v/>
      </c>
      <c r="C108" s="188" t="str">
        <f>IF('Site Description'!$H$34="","", IF('Data Entry'!C108&gt;0,'Data Entry'!C108,0))</f>
        <v/>
      </c>
      <c r="D108" s="185" t="str">
        <f>IF('Site Description'!$H$34="","", IF('Data Entry'!D108&gt;0,'Data Entry'!D108,0))</f>
        <v/>
      </c>
      <c r="E108" s="185" t="str">
        <f>IF('Site Description'!$H$34="","", IF('Data Entry'!E108&gt;0,'Data Entry'!E108,0))</f>
        <v/>
      </c>
      <c r="F108" s="192" t="str">
        <f>IF('Site Description'!$H$34="","", IF('Data Entry'!F108&gt;0,'Data Entry'!F108,0))</f>
        <v/>
      </c>
      <c r="G108" s="185" t="str">
        <f>IF('Site Description'!$H$34="","", IF('Data Entry'!G108&gt;0,'Data Entry'!G108,0))</f>
        <v/>
      </c>
      <c r="H108" s="185" t="str">
        <f>IF('Site Description'!$H$34="","", IF('Data Entry'!H108&gt;0,'Data Entry'!H108,0))</f>
        <v/>
      </c>
      <c r="I108" s="185" t="str">
        <f>IF('Site Description'!$H$34="","", IF('Data Entry'!I108&gt;0,'Data Entry'!I108,0))</f>
        <v/>
      </c>
      <c r="J108" s="185" t="str">
        <f>IF('Site Description'!$H$34="","", IF('Data Entry'!J108&gt;0,'Data Entry'!J108,0))</f>
        <v/>
      </c>
      <c r="K108" s="191" t="str">
        <f>IF('Site Description'!$H$34="","", IF('Data Entry'!K108&gt;0,'Data Entry'!K108,0))</f>
        <v/>
      </c>
      <c r="L108" s="153" t="e">
        <f>SUM(B108:K108)/('Site Description'!$H$34/10000)</f>
        <v>#VALUE!</v>
      </c>
    </row>
    <row r="109" spans="1:12" x14ac:dyDescent="0.35">
      <c r="A109" s="107" t="s">
        <v>92</v>
      </c>
      <c r="B109" s="187" t="str">
        <f>IF('Site Description'!$H$34="","", IF('Data Entry'!B109&gt;0,'Data Entry'!B109,0))</f>
        <v/>
      </c>
      <c r="C109" s="188" t="str">
        <f>IF('Site Description'!$H$34="","", IF('Data Entry'!C109&gt;0,'Data Entry'!C109,0))</f>
        <v/>
      </c>
      <c r="D109" s="185" t="str">
        <f>IF('Site Description'!$H$34="","", IF('Data Entry'!D109&gt;0,'Data Entry'!D109,0))</f>
        <v/>
      </c>
      <c r="E109" s="185" t="str">
        <f>IF('Site Description'!$H$34="","", IF('Data Entry'!E109&gt;0,'Data Entry'!E109,0))</f>
        <v/>
      </c>
      <c r="F109" s="192" t="str">
        <f>IF('Site Description'!$H$34="","", IF('Data Entry'!F109&gt;0,'Data Entry'!F109,0))</f>
        <v/>
      </c>
      <c r="G109" s="185" t="str">
        <f>IF('Site Description'!$H$34="","", IF('Data Entry'!G109&gt;0,'Data Entry'!G109,0))</f>
        <v/>
      </c>
      <c r="H109" s="185" t="str">
        <f>IF('Site Description'!$H$34="","", IF('Data Entry'!H109&gt;0,'Data Entry'!H109,0))</f>
        <v/>
      </c>
      <c r="I109" s="185" t="str">
        <f>IF('Site Description'!$H$34="","", IF('Data Entry'!I109&gt;0,'Data Entry'!I109,0))</f>
        <v/>
      </c>
      <c r="J109" s="185" t="str">
        <f>IF('Site Description'!$H$34="","", IF('Data Entry'!J109&gt;0,'Data Entry'!J109,0))</f>
        <v/>
      </c>
      <c r="K109" s="191" t="str">
        <f>IF('Site Description'!$H$34="","", IF('Data Entry'!K109&gt;0,'Data Entry'!K109,0))</f>
        <v/>
      </c>
      <c r="L109" s="153" t="e">
        <f>SUM(B109:K109)/('Site Description'!$H$34/10000)</f>
        <v>#VALUE!</v>
      </c>
    </row>
    <row r="110" spans="1:12" x14ac:dyDescent="0.35">
      <c r="A110" s="108" t="s">
        <v>93</v>
      </c>
      <c r="B110" s="187" t="str">
        <f>IF('Site Description'!$H$34="","", IF('Data Entry'!B110&gt;0,'Data Entry'!B110,0))</f>
        <v/>
      </c>
      <c r="C110" s="188" t="str">
        <f>IF('Site Description'!$H$34="","", IF('Data Entry'!C110&gt;0,'Data Entry'!C110,0))</f>
        <v/>
      </c>
      <c r="D110" s="185" t="str">
        <f>IF('Site Description'!$H$34="","", IF('Data Entry'!D110&gt;0,'Data Entry'!D110,0))</f>
        <v/>
      </c>
      <c r="E110" s="185" t="str">
        <f>IF('Site Description'!$H$34="","", IF('Data Entry'!E110&gt;0,'Data Entry'!E110,0))</f>
        <v/>
      </c>
      <c r="F110" s="192" t="str">
        <f>IF('Site Description'!$H$34="","", IF('Data Entry'!F110&gt;0,'Data Entry'!F110,0))</f>
        <v/>
      </c>
      <c r="G110" s="185" t="str">
        <f>IF('Site Description'!$H$34="","", IF('Data Entry'!G110&gt;0,'Data Entry'!G110,0))</f>
        <v/>
      </c>
      <c r="H110" s="185" t="str">
        <f>IF('Site Description'!$H$34="","", IF('Data Entry'!H110&gt;0,'Data Entry'!H110,0))</f>
        <v/>
      </c>
      <c r="I110" s="185" t="str">
        <f>IF('Site Description'!$H$34="","", IF('Data Entry'!I110&gt;0,'Data Entry'!I110,0))</f>
        <v/>
      </c>
      <c r="J110" s="185" t="str">
        <f>IF('Site Description'!$H$34="","", IF('Data Entry'!J110&gt;0,'Data Entry'!J110,0))</f>
        <v/>
      </c>
      <c r="K110" s="186" t="str">
        <f>IF('Site Description'!$H$34="","", IF('Data Entry'!K110&gt;0,'Data Entry'!K110,0))</f>
        <v/>
      </c>
      <c r="L110" s="153" t="e">
        <f>SUM(B110:K110)/('Site Description'!$H$34/10000)</f>
        <v>#VALUE!</v>
      </c>
    </row>
    <row r="111" spans="1:12" x14ac:dyDescent="0.35">
      <c r="A111" s="108" t="s">
        <v>94</v>
      </c>
      <c r="B111" s="187" t="str">
        <f>IF('Site Description'!$H$34="","", IF('Data Entry'!B111&gt;0,'Data Entry'!B111,0))</f>
        <v/>
      </c>
      <c r="C111" s="188" t="str">
        <f>IF('Site Description'!$H$34="","", IF('Data Entry'!C111&gt;0,'Data Entry'!C111,0))</f>
        <v/>
      </c>
      <c r="D111" s="185" t="str">
        <f>IF('Site Description'!$H$34="","", IF('Data Entry'!D111&gt;0,'Data Entry'!D111,0))</f>
        <v/>
      </c>
      <c r="E111" s="185" t="str">
        <f>IF('Site Description'!$H$34="","", IF('Data Entry'!E111&gt;0,'Data Entry'!E111,0))</f>
        <v/>
      </c>
      <c r="F111" s="190" t="str">
        <f>IF('Site Description'!$H$34="","", IF('Data Entry'!F111&gt;0,'Data Entry'!F111,0))</f>
        <v/>
      </c>
      <c r="G111" s="185" t="str">
        <f>IF('Site Description'!$H$34="","", IF('Data Entry'!G111&gt;0,'Data Entry'!G111,0))</f>
        <v/>
      </c>
      <c r="H111" s="185" t="str">
        <f>IF('Site Description'!$H$34="","", IF('Data Entry'!H111&gt;0,'Data Entry'!H111,0))</f>
        <v/>
      </c>
      <c r="I111" s="185" t="str">
        <f>IF('Site Description'!$H$34="","", IF('Data Entry'!I111&gt;0,'Data Entry'!I111,0))</f>
        <v/>
      </c>
      <c r="J111" s="189" t="str">
        <f>IF('Site Description'!$H$34="","", IF('Data Entry'!J111&gt;0,'Data Entry'!J111,0))</f>
        <v/>
      </c>
      <c r="K111" s="191" t="str">
        <f>IF('Site Description'!$H$34="","", IF('Data Entry'!K111&gt;0,'Data Entry'!K111,0))</f>
        <v/>
      </c>
      <c r="L111" s="153" t="e">
        <f>SUM(B111:K111)/('Site Description'!$H$34/10000)</f>
        <v>#VALUE!</v>
      </c>
    </row>
    <row r="112" spans="1:12" x14ac:dyDescent="0.35">
      <c r="A112" s="195" t="s">
        <v>123</v>
      </c>
      <c r="B112" s="187" t="str">
        <f>IF('Site Description'!$H$34="","", IF('Data Entry'!B112&gt;0,'Data Entry'!B112,0))</f>
        <v/>
      </c>
      <c r="C112" s="188" t="str">
        <f>IF('Site Description'!$H$34="","", IF('Data Entry'!C112&gt;0,'Data Entry'!C112,0))</f>
        <v/>
      </c>
      <c r="D112" s="185" t="str">
        <f>IF('Site Description'!$H$34="","", IF('Data Entry'!D112&gt;0,'Data Entry'!D112,0))</f>
        <v/>
      </c>
      <c r="E112" s="185" t="str">
        <f>IF('Site Description'!$H$34="","", IF('Data Entry'!E112&gt;0,'Data Entry'!E112,0))</f>
        <v/>
      </c>
      <c r="F112" s="190" t="str">
        <f>IF('Site Description'!$H$34="","", IF('Data Entry'!F112&gt;0,'Data Entry'!F112,0))</f>
        <v/>
      </c>
      <c r="G112" s="185" t="str">
        <f>IF('Site Description'!$H$34="","", IF('Data Entry'!G112&gt;0,'Data Entry'!G112,0))</f>
        <v/>
      </c>
      <c r="H112" s="185" t="str">
        <f>IF('Site Description'!$H$34="","", IF('Data Entry'!H112&gt;0,'Data Entry'!H112,0))</f>
        <v/>
      </c>
      <c r="I112" s="185" t="str">
        <f>IF('Site Description'!$H$34="","", IF('Data Entry'!I112&gt;0,'Data Entry'!I112,0))</f>
        <v/>
      </c>
      <c r="J112" s="189" t="str">
        <f>IF('Site Description'!$H$34="","", IF('Data Entry'!J112&gt;0,'Data Entry'!J112,0))</f>
        <v/>
      </c>
      <c r="K112" s="191" t="str">
        <f>IF('Site Description'!$H$34="","", IF('Data Entry'!K112&gt;0,'Data Entry'!K112,0))</f>
        <v/>
      </c>
      <c r="L112" s="153" t="e">
        <f>SUM(B112:K112)/('Site Description'!$H$34/10000)</f>
        <v>#VALUE!</v>
      </c>
    </row>
    <row r="113" spans="1:13" x14ac:dyDescent="0.35">
      <c r="A113" s="80" t="s">
        <v>95</v>
      </c>
      <c r="B113" s="187" t="str">
        <f>IF('Site Description'!$H$34="","", IF('Data Entry'!B113&gt;0,'Data Entry'!B113,0))</f>
        <v/>
      </c>
      <c r="C113" s="188" t="str">
        <f>IF('Site Description'!$H$34="","", IF('Data Entry'!C113&gt;0,'Data Entry'!C113,0))</f>
        <v/>
      </c>
      <c r="D113" s="185" t="str">
        <f>IF('Site Description'!$H$34="","", IF('Data Entry'!D113&gt;0,'Data Entry'!D113,0))</f>
        <v/>
      </c>
      <c r="E113" s="185" t="str">
        <f>IF('Site Description'!$H$34="","", IF('Data Entry'!E113&gt;0,'Data Entry'!E113,0))</f>
        <v/>
      </c>
      <c r="F113" s="192" t="str">
        <f>IF('Site Description'!$H$34="","", IF('Data Entry'!F113&gt;0,'Data Entry'!F113,0))</f>
        <v/>
      </c>
      <c r="G113" s="185" t="str">
        <f>IF('Site Description'!$H$34="","", IF('Data Entry'!G113&gt;0,'Data Entry'!G113,0))</f>
        <v/>
      </c>
      <c r="H113" s="185" t="str">
        <f>IF('Site Description'!$H$34="","", IF('Data Entry'!H113&gt;0,'Data Entry'!H113,0))</f>
        <v/>
      </c>
      <c r="I113" s="185" t="str">
        <f>IF('Site Description'!$H$34="","", IF('Data Entry'!I113&gt;0,'Data Entry'!I113,0))</f>
        <v/>
      </c>
      <c r="J113" s="185" t="str">
        <f>IF('Site Description'!$H$34="","", IF('Data Entry'!J113&gt;0,'Data Entry'!J113,0))</f>
        <v/>
      </c>
      <c r="K113" s="186" t="str">
        <f>IF('Site Description'!$H$34="","", IF('Data Entry'!K113&gt;0,'Data Entry'!K113,0))</f>
        <v/>
      </c>
      <c r="L113" s="153" t="e">
        <f>SUM(B113:K113)/('Site Description'!$H$34/10000)</f>
        <v>#VALUE!</v>
      </c>
    </row>
    <row r="114" spans="1:13" x14ac:dyDescent="0.35">
      <c r="A114" s="80" t="s">
        <v>96</v>
      </c>
      <c r="B114" s="187" t="str">
        <f>IF('Site Description'!$H$34="","", IF('Data Entry'!B114&gt;0,'Data Entry'!B114,0))</f>
        <v/>
      </c>
      <c r="C114" s="188" t="str">
        <f>IF('Site Description'!$H$34="","", IF('Data Entry'!C114&gt;0,'Data Entry'!C114,0))</f>
        <v/>
      </c>
      <c r="D114" s="185" t="str">
        <f>IF('Site Description'!$H$34="","", IF('Data Entry'!D114&gt;0,'Data Entry'!D114,0))</f>
        <v/>
      </c>
      <c r="E114" s="185" t="str">
        <f>IF('Site Description'!$H$34="","", IF('Data Entry'!E114&gt;0,'Data Entry'!E114,0))</f>
        <v/>
      </c>
      <c r="F114" s="192" t="str">
        <f>IF('Site Description'!$H$34="","", IF('Data Entry'!F114&gt;0,'Data Entry'!F114,0))</f>
        <v/>
      </c>
      <c r="G114" s="185" t="str">
        <f>IF('Site Description'!$H$34="","", IF('Data Entry'!G114&gt;0,'Data Entry'!G114,0))</f>
        <v/>
      </c>
      <c r="H114" s="185" t="str">
        <f>IF('Site Description'!$H$34="","", IF('Data Entry'!H114&gt;0,'Data Entry'!H114,0))</f>
        <v/>
      </c>
      <c r="I114" s="185" t="str">
        <f>IF('Site Description'!$H$34="","", IF('Data Entry'!I114&gt;0,'Data Entry'!I114,0))</f>
        <v/>
      </c>
      <c r="J114" s="185" t="str">
        <f>IF('Site Description'!$H$34="","", IF('Data Entry'!J114&gt;0,'Data Entry'!J114,0))</f>
        <v/>
      </c>
      <c r="K114" s="186" t="str">
        <f>IF('Site Description'!$H$34="","", IF('Data Entry'!K114&gt;0,'Data Entry'!K114,0))</f>
        <v/>
      </c>
      <c r="L114" s="153" t="e">
        <f>SUM(B114:K114)/('Site Description'!$H$34/10000)</f>
        <v>#VALUE!</v>
      </c>
    </row>
    <row r="115" spans="1:13" x14ac:dyDescent="0.35">
      <c r="A115" s="80" t="s">
        <v>97</v>
      </c>
      <c r="B115" s="187" t="str">
        <f>IF('Site Description'!$H$34="","", IF('Data Entry'!B115&gt;0,'Data Entry'!B115,0))</f>
        <v/>
      </c>
      <c r="C115" s="188" t="str">
        <f>IF('Site Description'!$H$34="","", IF('Data Entry'!C115&gt;0,'Data Entry'!C115,0))</f>
        <v/>
      </c>
      <c r="D115" s="185" t="str">
        <f>IF('Site Description'!$H$34="","", IF('Data Entry'!D115&gt;0,'Data Entry'!D115,0))</f>
        <v/>
      </c>
      <c r="E115" s="185" t="str">
        <f>IF('Site Description'!$H$34="","", IF('Data Entry'!E115&gt;0,'Data Entry'!E115,0))</f>
        <v/>
      </c>
      <c r="F115" s="192" t="str">
        <f>IF('Site Description'!$H$34="","", IF('Data Entry'!F115&gt;0,'Data Entry'!F115,0))</f>
        <v/>
      </c>
      <c r="G115" s="185" t="str">
        <f>IF('Site Description'!$H$34="","", IF('Data Entry'!G115&gt;0,'Data Entry'!G115,0))</f>
        <v/>
      </c>
      <c r="H115" s="185" t="str">
        <f>IF('Site Description'!$H$34="","", IF('Data Entry'!H115&gt;0,'Data Entry'!H115,0))</f>
        <v/>
      </c>
      <c r="I115" s="185" t="str">
        <f>IF('Site Description'!$H$34="","", IF('Data Entry'!I115&gt;0,'Data Entry'!I115,0))</f>
        <v/>
      </c>
      <c r="J115" s="185" t="str">
        <f>IF('Site Description'!$H$34="","", IF('Data Entry'!J115&gt;0,'Data Entry'!J115,0))</f>
        <v/>
      </c>
      <c r="K115" s="186" t="str">
        <f>IF('Site Description'!$H$34="","", IF('Data Entry'!K115&gt;0,'Data Entry'!K115,0))</f>
        <v/>
      </c>
      <c r="L115" s="153" t="e">
        <f>SUM(B115:K115)/('Site Description'!$H$34/10000)</f>
        <v>#VALUE!</v>
      </c>
      <c r="M115" s="92"/>
    </row>
    <row r="116" spans="1:13" x14ac:dyDescent="0.35">
      <c r="A116" s="80"/>
      <c r="B116" s="187" t="str">
        <f>IF('Site Description'!$H$34="","", IF('Data Entry'!B116&gt;0,'Data Entry'!B116,0))</f>
        <v/>
      </c>
      <c r="C116" s="196" t="str">
        <f>IF('Site Description'!$H$34="","", IF('Data Entry'!C116&gt;0,'Data Entry'!C116,0))</f>
        <v/>
      </c>
      <c r="D116" s="196" t="str">
        <f>IF('Site Description'!$H$34="","", IF('Data Entry'!D116&gt;0,'Data Entry'!D116,0))</f>
        <v/>
      </c>
      <c r="E116" s="196" t="str">
        <f>IF('Site Description'!$H$34="","", IF('Data Entry'!E116&gt;0,'Data Entry'!E116,0))</f>
        <v/>
      </c>
      <c r="F116" s="197" t="str">
        <f>IF('Site Description'!$H$34="","", IF('Data Entry'!F116&gt;0,'Data Entry'!F116,0))</f>
        <v/>
      </c>
      <c r="G116" s="185" t="str">
        <f>IF('Site Description'!$H$34="","", IF('Data Entry'!G116&gt;0,'Data Entry'!G116,0))</f>
        <v/>
      </c>
      <c r="H116" s="185" t="str">
        <f>IF('Site Description'!$H$34="","", IF('Data Entry'!H116&gt;0,'Data Entry'!H116,0))</f>
        <v/>
      </c>
      <c r="I116" s="185" t="str">
        <f>IF('Site Description'!$H$34="","", IF('Data Entry'!I116&gt;0,'Data Entry'!I116,0))</f>
        <v/>
      </c>
      <c r="J116" s="185" t="str">
        <f>IF('Site Description'!$H$34="","", IF('Data Entry'!J116&gt;0,'Data Entry'!J116,0))</f>
        <v/>
      </c>
      <c r="K116" s="186" t="str">
        <f>IF('Site Description'!$H$34="","", IF('Data Entry'!K116&gt;0,'Data Entry'!K116,0))</f>
        <v/>
      </c>
      <c r="L116" s="153" t="e">
        <f>SUM(B116:K116)/('Site Description'!$H$34/10000)</f>
        <v>#VALUE!</v>
      </c>
    </row>
    <row r="117" spans="1:13" ht="15" thickBot="1" x14ac:dyDescent="0.4">
      <c r="A117" s="80"/>
      <c r="B117" s="187" t="str">
        <f>IF('Site Description'!$H$34="","", IF('Data Entry'!B117&gt;0,'Data Entry'!B117,0))</f>
        <v/>
      </c>
      <c r="C117" s="185" t="str">
        <f>IF('Site Description'!$H$34="","", IF('Data Entry'!C117&gt;0,'Data Entry'!C117,0))</f>
        <v/>
      </c>
      <c r="D117" s="185" t="str">
        <f>IF('Site Description'!$H$34="","", IF('Data Entry'!D117&gt;0,'Data Entry'!D117,0))</f>
        <v/>
      </c>
      <c r="E117" s="185" t="str">
        <f>IF('Site Description'!$H$34="","", IF('Data Entry'!E117&gt;0,'Data Entry'!E117,0))</f>
        <v/>
      </c>
      <c r="F117" s="192" t="str">
        <f>IF('Site Description'!$H$34="","", IF('Data Entry'!F117&gt;0,'Data Entry'!F117,0))</f>
        <v/>
      </c>
      <c r="G117" s="185" t="str">
        <f>IF('Site Description'!$H$34="","", IF('Data Entry'!G117&gt;0,'Data Entry'!G117,0))</f>
        <v/>
      </c>
      <c r="H117" s="185" t="str">
        <f>IF('Site Description'!$H$34="","", IF('Data Entry'!H117&gt;0,'Data Entry'!H117,0))</f>
        <v/>
      </c>
      <c r="I117" s="185" t="str">
        <f>IF('Site Description'!$H$34="","", IF('Data Entry'!I117&gt;0,'Data Entry'!I117,0))</f>
        <v/>
      </c>
      <c r="J117" s="185" t="str">
        <f>IF('Site Description'!$H$34="","", IF('Data Entry'!J117&gt;0,'Data Entry'!J117,0))</f>
        <v/>
      </c>
      <c r="K117" s="186" t="str">
        <f>IF('Site Description'!$H$34="","", IF('Data Entry'!K117&gt;0,'Data Entry'!K117,0))</f>
        <v/>
      </c>
      <c r="L117" s="153" t="e">
        <f>SUM(B117:K117)/('Site Description'!$H$34/10000)</f>
        <v>#VALUE!</v>
      </c>
      <c r="M117" s="87"/>
    </row>
    <row r="118" spans="1:13" ht="15" thickBot="1" x14ac:dyDescent="0.4">
      <c r="A118" s="128" t="s">
        <v>82</v>
      </c>
      <c r="B118" s="154" t="str">
        <f>IFERROR(SUM(B106:B117)/('Site Description'!$H$34/10000),"")</f>
        <v/>
      </c>
      <c r="C118" s="155" t="str">
        <f>IFERROR(SUM(C106:C117)/('Site Description'!$H$34/10000),"")</f>
        <v/>
      </c>
      <c r="D118" s="154" t="str">
        <f>IFERROR(SUM(D106:D117)/('Site Description'!$H$34/10000),"")</f>
        <v/>
      </c>
      <c r="E118" s="154" t="str">
        <f>IFERROR(SUM(E106:E117)/('Site Description'!$H$34/10000),"")</f>
        <v/>
      </c>
      <c r="F118" s="156" t="str">
        <f>IFERROR(SUM(F106:F117)/('Site Description'!$H$34/10000),"")</f>
        <v/>
      </c>
      <c r="G118" s="154" t="str">
        <f>IFERROR(SUM(G106:G117)/('Site Description'!$H$34/10000),"")</f>
        <v/>
      </c>
      <c r="H118" s="154" t="str">
        <f>IFERROR(SUM(H106:H117)/('Site Description'!$H$34/10000),"")</f>
        <v/>
      </c>
      <c r="I118" s="154" t="str">
        <f>IFERROR(SUM(I106:I117)/('Site Description'!$H$34/10000),"")</f>
        <v/>
      </c>
      <c r="J118" s="154" t="str">
        <f>IFERROR(SUM(J106:J117)/('Site Description'!$H$34/10000),"")</f>
        <v/>
      </c>
      <c r="K118" s="157" t="str">
        <f>IFERROR(SUM(K106:K117)/('Site Description'!$H$34/10000),"")</f>
        <v/>
      </c>
      <c r="L118" s="158" t="str">
        <f>IF(SUM(B118:K118)&gt;0,SUM(B118:K118),"")</f>
        <v/>
      </c>
    </row>
    <row r="119" spans="1:13" ht="15" thickBot="1" x14ac:dyDescent="0.4"/>
    <row r="120" spans="1:13" ht="15" thickBot="1" x14ac:dyDescent="0.4">
      <c r="A120" s="450" t="s">
        <v>42</v>
      </c>
      <c r="B120" s="451"/>
      <c r="C120" s="452"/>
      <c r="D120" s="452"/>
      <c r="E120" s="452"/>
      <c r="F120" s="452"/>
      <c r="G120" s="452"/>
      <c r="H120" s="452"/>
      <c r="I120" s="452"/>
      <c r="J120" s="452"/>
      <c r="K120" s="453"/>
      <c r="L120" s="86"/>
    </row>
    <row r="121" spans="1:13" x14ac:dyDescent="0.35">
      <c r="A121" s="89"/>
      <c r="B121" s="90" t="s">
        <v>70</v>
      </c>
      <c r="C121" s="457" t="s">
        <v>23</v>
      </c>
      <c r="D121" s="458"/>
      <c r="E121" s="458"/>
      <c r="F121" s="459"/>
      <c r="G121" s="454" t="s">
        <v>24</v>
      </c>
      <c r="H121" s="455"/>
      <c r="I121" s="455"/>
      <c r="J121" s="455"/>
      <c r="K121" s="456"/>
      <c r="L121" s="91" t="s">
        <v>73</v>
      </c>
    </row>
    <row r="122" spans="1:13" x14ac:dyDescent="0.35">
      <c r="A122" s="95" t="s">
        <v>34</v>
      </c>
      <c r="B122" s="165" t="s">
        <v>98</v>
      </c>
      <c r="C122" s="75" t="s">
        <v>99</v>
      </c>
      <c r="D122" s="75" t="s">
        <v>100</v>
      </c>
      <c r="E122" s="75" t="s">
        <v>101</v>
      </c>
      <c r="F122" s="76" t="s">
        <v>102</v>
      </c>
      <c r="G122" s="75" t="s">
        <v>99</v>
      </c>
      <c r="H122" s="75" t="s">
        <v>100</v>
      </c>
      <c r="I122" s="75" t="s">
        <v>101</v>
      </c>
      <c r="J122" s="75" t="s">
        <v>102</v>
      </c>
      <c r="K122" s="166" t="s">
        <v>103</v>
      </c>
      <c r="L122" s="97" t="s">
        <v>83</v>
      </c>
    </row>
    <row r="123" spans="1:13" x14ac:dyDescent="0.35">
      <c r="A123" s="102" t="s">
        <v>89</v>
      </c>
      <c r="B123" s="181" t="str">
        <f>IF('Site Description'!$I$34="","", IF('Data Entry'!B123&gt;0,'Data Entry'!B123,0))</f>
        <v/>
      </c>
      <c r="C123" s="182" t="str">
        <f>IF('Site Description'!$I$34="","", IF('Data Entry'!C123&gt;0,'Data Entry'!C123,0))</f>
        <v/>
      </c>
      <c r="D123" s="183" t="str">
        <f>IF('Site Description'!$I$34="","", IF('Data Entry'!D123&gt;0,'Data Entry'!D123,0))</f>
        <v/>
      </c>
      <c r="E123" s="183" t="str">
        <f>IF('Site Description'!$I$34="","", IF('Data Entry'!E123&gt;0,'Data Entry'!E123,0))</f>
        <v/>
      </c>
      <c r="F123" s="184" t="str">
        <f>IF('Site Description'!$I$34="","", IF('Data Entry'!F123&gt;0,'Data Entry'!F123,0))</f>
        <v/>
      </c>
      <c r="G123" s="185" t="str">
        <f>IF('Site Description'!$I$34="","", IF('Data Entry'!G123&gt;0,'Data Entry'!G123,0))</f>
        <v/>
      </c>
      <c r="H123" s="185" t="str">
        <f>IF('Site Description'!$I$34="","", IF('Data Entry'!H123&gt;0,'Data Entry'!H123,0))</f>
        <v/>
      </c>
      <c r="I123" s="185" t="str">
        <f>IF('Site Description'!$I$34="","", IF('Data Entry'!I123&gt;0,'Data Entry'!I123,0))</f>
        <v/>
      </c>
      <c r="J123" s="185" t="str">
        <f>IF('Site Description'!$I$34="","", IF('Data Entry'!J123&gt;0,'Data Entry'!J123,0))</f>
        <v/>
      </c>
      <c r="K123" s="186" t="str">
        <f>IF('Site Description'!$I$34="","", IF('Data Entry'!K123&gt;0,'Data Entry'!K123,0))</f>
        <v/>
      </c>
      <c r="L123" s="153" t="e">
        <f>SUM(B123:K123)/('Site Description'!$I$34/10000)</f>
        <v>#VALUE!</v>
      </c>
    </row>
    <row r="124" spans="1:13" x14ac:dyDescent="0.35">
      <c r="A124" s="102" t="s">
        <v>90</v>
      </c>
      <c r="B124" s="187" t="str">
        <f>IF('Site Description'!$I$34="","", IF('Data Entry'!B124&gt;0,'Data Entry'!B124,0))</f>
        <v/>
      </c>
      <c r="C124" s="188" t="str">
        <f>IF('Site Description'!$I$34="","", IF('Data Entry'!C124&gt;0,'Data Entry'!C124,0))</f>
        <v/>
      </c>
      <c r="D124" s="185" t="str">
        <f>IF('Site Description'!$I$34="","", IF('Data Entry'!D124&gt;0,'Data Entry'!D124,0))</f>
        <v/>
      </c>
      <c r="E124" s="189" t="str">
        <f>IF('Site Description'!$I$34="","", IF('Data Entry'!E124&gt;0,'Data Entry'!E124,0))</f>
        <v/>
      </c>
      <c r="F124" s="190" t="str">
        <f>IF('Site Description'!$I$34="","", IF('Data Entry'!F124&gt;0,'Data Entry'!F124,0))</f>
        <v/>
      </c>
      <c r="G124" s="185" t="str">
        <f>IF('Site Description'!$I$34="","", IF('Data Entry'!G124&gt;0,'Data Entry'!G124,0))</f>
        <v/>
      </c>
      <c r="H124" s="185" t="str">
        <f>IF('Site Description'!$I$34="","", IF('Data Entry'!H124&gt;0,'Data Entry'!H124,0))</f>
        <v/>
      </c>
      <c r="I124" s="189" t="str">
        <f>IF('Site Description'!$I$34="","", IF('Data Entry'!I124&gt;0,'Data Entry'!I124,0))</f>
        <v/>
      </c>
      <c r="J124" s="189" t="str">
        <f>IF('Site Description'!$I$34="","", IF('Data Entry'!J124&gt;0,'Data Entry'!J124,0))</f>
        <v/>
      </c>
      <c r="K124" s="191" t="str">
        <f>IF('Site Description'!$I$34="","", IF('Data Entry'!K124&gt;0,'Data Entry'!K124,0))</f>
        <v/>
      </c>
      <c r="L124" s="153" t="e">
        <f>SUM(B124:K124)/('Site Description'!$I$34/10000)</f>
        <v>#VALUE!</v>
      </c>
    </row>
    <row r="125" spans="1:13" x14ac:dyDescent="0.35">
      <c r="A125" s="102" t="s">
        <v>91</v>
      </c>
      <c r="B125" s="187" t="str">
        <f>IF('Site Description'!$I$34="","", IF('Data Entry'!B125&gt;0,'Data Entry'!B125,0))</f>
        <v/>
      </c>
      <c r="C125" s="188" t="str">
        <f>IF('Site Description'!$I$34="","", IF('Data Entry'!C125&gt;0,'Data Entry'!C125,0))</f>
        <v/>
      </c>
      <c r="D125" s="185" t="str">
        <f>IF('Site Description'!$I$34="","", IF('Data Entry'!D125&gt;0,'Data Entry'!D125,0))</f>
        <v/>
      </c>
      <c r="E125" s="185" t="str">
        <f>IF('Site Description'!$I$34="","", IF('Data Entry'!E125&gt;0,'Data Entry'!E125,0))</f>
        <v/>
      </c>
      <c r="F125" s="192" t="str">
        <f>IF('Site Description'!$I$34="","", IF('Data Entry'!F125&gt;0,'Data Entry'!F125,0))</f>
        <v/>
      </c>
      <c r="G125" s="185" t="str">
        <f>IF('Site Description'!$I$34="","", IF('Data Entry'!G125&gt;0,'Data Entry'!G125,0))</f>
        <v/>
      </c>
      <c r="H125" s="185" t="str">
        <f>IF('Site Description'!$I$34="","", IF('Data Entry'!H125&gt;0,'Data Entry'!H125,0))</f>
        <v/>
      </c>
      <c r="I125" s="185" t="str">
        <f>IF('Site Description'!$I$34="","", IF('Data Entry'!I125&gt;0,'Data Entry'!I125,0))</f>
        <v/>
      </c>
      <c r="J125" s="185" t="str">
        <f>IF('Site Description'!$I$34="","", IF('Data Entry'!J125&gt;0,'Data Entry'!J125,0))</f>
        <v/>
      </c>
      <c r="K125" s="191" t="str">
        <f>IF('Site Description'!$I$34="","", IF('Data Entry'!K125&gt;0,'Data Entry'!K125,0))</f>
        <v/>
      </c>
      <c r="L125" s="153" t="e">
        <f>SUM(B125:K125)/('Site Description'!$I$34/10000)</f>
        <v>#VALUE!</v>
      </c>
    </row>
    <row r="126" spans="1:13" x14ac:dyDescent="0.35">
      <c r="A126" s="107" t="s">
        <v>92</v>
      </c>
      <c r="B126" s="187" t="str">
        <f>IF('Site Description'!$I$34="","", IF('Data Entry'!B126&gt;0,'Data Entry'!B126,0))</f>
        <v/>
      </c>
      <c r="C126" s="188" t="str">
        <f>IF('Site Description'!$I$34="","", IF('Data Entry'!C126&gt;0,'Data Entry'!C126,0))</f>
        <v/>
      </c>
      <c r="D126" s="185" t="str">
        <f>IF('Site Description'!$I$34="","", IF('Data Entry'!D126&gt;0,'Data Entry'!D126,0))</f>
        <v/>
      </c>
      <c r="E126" s="185" t="str">
        <f>IF('Site Description'!$I$34="","", IF('Data Entry'!E126&gt;0,'Data Entry'!E126,0))</f>
        <v/>
      </c>
      <c r="F126" s="192" t="str">
        <f>IF('Site Description'!$I$34="","", IF('Data Entry'!F126&gt;0,'Data Entry'!F126,0))</f>
        <v/>
      </c>
      <c r="G126" s="185" t="str">
        <f>IF('Site Description'!$I$34="","", IF('Data Entry'!G126&gt;0,'Data Entry'!G126,0))</f>
        <v/>
      </c>
      <c r="H126" s="185" t="str">
        <f>IF('Site Description'!$I$34="","", IF('Data Entry'!H126&gt;0,'Data Entry'!H126,0))</f>
        <v/>
      </c>
      <c r="I126" s="185" t="str">
        <f>IF('Site Description'!$I$34="","", IF('Data Entry'!I126&gt;0,'Data Entry'!I126,0))</f>
        <v/>
      </c>
      <c r="J126" s="185" t="str">
        <f>IF('Site Description'!$I$34="","", IF('Data Entry'!J126&gt;0,'Data Entry'!J126,0))</f>
        <v/>
      </c>
      <c r="K126" s="191" t="str">
        <f>IF('Site Description'!$I$34="","", IF('Data Entry'!K126&gt;0,'Data Entry'!K126,0))</f>
        <v/>
      </c>
      <c r="L126" s="153" t="e">
        <f>SUM(B126:K126)/('Site Description'!$I$34/10000)</f>
        <v>#VALUE!</v>
      </c>
    </row>
    <row r="127" spans="1:13" x14ac:dyDescent="0.35">
      <c r="A127" s="108" t="s">
        <v>93</v>
      </c>
      <c r="B127" s="187" t="str">
        <f>IF('Site Description'!$I$34="","", IF('Data Entry'!B127&gt;0,'Data Entry'!B127,0))</f>
        <v/>
      </c>
      <c r="C127" s="188" t="str">
        <f>IF('Site Description'!$I$34="","", IF('Data Entry'!C127&gt;0,'Data Entry'!C127,0))</f>
        <v/>
      </c>
      <c r="D127" s="185" t="str">
        <f>IF('Site Description'!$I$34="","", IF('Data Entry'!D127&gt;0,'Data Entry'!D127,0))</f>
        <v/>
      </c>
      <c r="E127" s="185" t="str">
        <f>IF('Site Description'!$I$34="","", IF('Data Entry'!E127&gt;0,'Data Entry'!E127,0))</f>
        <v/>
      </c>
      <c r="F127" s="192" t="str">
        <f>IF('Site Description'!$I$34="","", IF('Data Entry'!F127&gt;0,'Data Entry'!F127,0))</f>
        <v/>
      </c>
      <c r="G127" s="185" t="str">
        <f>IF('Site Description'!$I$34="","", IF('Data Entry'!G127&gt;0,'Data Entry'!G127,0))</f>
        <v/>
      </c>
      <c r="H127" s="185" t="str">
        <f>IF('Site Description'!$I$34="","", IF('Data Entry'!H127&gt;0,'Data Entry'!H127,0))</f>
        <v/>
      </c>
      <c r="I127" s="185" t="str">
        <f>IF('Site Description'!$I$34="","", IF('Data Entry'!I127&gt;0,'Data Entry'!I127,0))</f>
        <v/>
      </c>
      <c r="J127" s="185" t="str">
        <f>IF('Site Description'!$I$34="","", IF('Data Entry'!J127&gt;0,'Data Entry'!J127,0))</f>
        <v/>
      </c>
      <c r="K127" s="186" t="str">
        <f>IF('Site Description'!$I$34="","", IF('Data Entry'!K127&gt;0,'Data Entry'!K127,0))</f>
        <v/>
      </c>
      <c r="L127" s="153" t="e">
        <f>SUM(B127:K127)/('Site Description'!$I$34/10000)</f>
        <v>#VALUE!</v>
      </c>
    </row>
    <row r="128" spans="1:13" x14ac:dyDescent="0.35">
      <c r="A128" s="108" t="s">
        <v>94</v>
      </c>
      <c r="B128" s="187" t="str">
        <f>IF('Site Description'!$I$34="","", IF('Data Entry'!B128&gt;0,'Data Entry'!B128,0))</f>
        <v/>
      </c>
      <c r="C128" s="188" t="str">
        <f>IF('Site Description'!$I$34="","", IF('Data Entry'!C128&gt;0,'Data Entry'!C128,0))</f>
        <v/>
      </c>
      <c r="D128" s="185" t="str">
        <f>IF('Site Description'!$I$34="","", IF('Data Entry'!D128&gt;0,'Data Entry'!D128,0))</f>
        <v/>
      </c>
      <c r="E128" s="185" t="str">
        <f>IF('Site Description'!$I$34="","", IF('Data Entry'!E128&gt;0,'Data Entry'!E128,0))</f>
        <v/>
      </c>
      <c r="F128" s="190" t="str">
        <f>IF('Site Description'!$I$34="","", IF('Data Entry'!F128&gt;0,'Data Entry'!F128,0))</f>
        <v/>
      </c>
      <c r="G128" s="185" t="str">
        <f>IF('Site Description'!$I$34="","", IF('Data Entry'!G128&gt;0,'Data Entry'!G128,0))</f>
        <v/>
      </c>
      <c r="H128" s="185" t="str">
        <f>IF('Site Description'!$I$34="","", IF('Data Entry'!H128&gt;0,'Data Entry'!H128,0))</f>
        <v/>
      </c>
      <c r="I128" s="185" t="str">
        <f>IF('Site Description'!$I$34="","", IF('Data Entry'!I128&gt;0,'Data Entry'!I128,0))</f>
        <v/>
      </c>
      <c r="J128" s="189" t="str">
        <f>IF('Site Description'!$I$34="","", IF('Data Entry'!J128&gt;0,'Data Entry'!J128,0))</f>
        <v/>
      </c>
      <c r="K128" s="191" t="str">
        <f>IF('Site Description'!$I$34="","", IF('Data Entry'!K128&gt;0,'Data Entry'!K128,0))</f>
        <v/>
      </c>
      <c r="L128" s="153" t="e">
        <f>SUM(B128:K128)/('Site Description'!$I$34/10000)</f>
        <v>#VALUE!</v>
      </c>
    </row>
    <row r="129" spans="1:25" x14ac:dyDescent="0.35">
      <c r="A129" s="195" t="s">
        <v>123</v>
      </c>
      <c r="B129" s="187" t="str">
        <f>IF('Site Description'!$I$34="","", IF('Data Entry'!B129&gt;0,'Data Entry'!B129,0))</f>
        <v/>
      </c>
      <c r="C129" s="188" t="str">
        <f>IF('Site Description'!$I$34="","", IF('Data Entry'!C129&gt;0,'Data Entry'!C129,0))</f>
        <v/>
      </c>
      <c r="D129" s="185" t="str">
        <f>IF('Site Description'!$I$34="","", IF('Data Entry'!D129&gt;0,'Data Entry'!D129,0))</f>
        <v/>
      </c>
      <c r="E129" s="185" t="str">
        <f>IF('Site Description'!$I$34="","", IF('Data Entry'!E129&gt;0,'Data Entry'!E129,0))</f>
        <v/>
      </c>
      <c r="F129" s="190" t="str">
        <f>IF('Site Description'!$I$34="","", IF('Data Entry'!F129&gt;0,'Data Entry'!F129,0))</f>
        <v/>
      </c>
      <c r="G129" s="185" t="str">
        <f>IF('Site Description'!$I$34="","", IF('Data Entry'!G129&gt;0,'Data Entry'!G129,0))</f>
        <v/>
      </c>
      <c r="H129" s="185" t="str">
        <f>IF('Site Description'!$I$34="","", IF('Data Entry'!H129&gt;0,'Data Entry'!H129,0))</f>
        <v/>
      </c>
      <c r="I129" s="185" t="str">
        <f>IF('Site Description'!$I$34="","", IF('Data Entry'!I129&gt;0,'Data Entry'!I129,0))</f>
        <v/>
      </c>
      <c r="J129" s="189" t="str">
        <f>IF('Site Description'!$I$34="","", IF('Data Entry'!J129&gt;0,'Data Entry'!J129,0))</f>
        <v/>
      </c>
      <c r="K129" s="191" t="str">
        <f>IF('Site Description'!$I$34="","", IF('Data Entry'!K129&gt;0,'Data Entry'!K129,0))</f>
        <v/>
      </c>
      <c r="L129" s="153" t="e">
        <f>SUM(B129:K129)/('Site Description'!$I$34/10000)</f>
        <v>#VALUE!</v>
      </c>
      <c r="M129" s="92"/>
    </row>
    <row r="130" spans="1:25" x14ac:dyDescent="0.35">
      <c r="A130" s="80" t="s">
        <v>95</v>
      </c>
      <c r="B130" s="187" t="str">
        <f>IF('Site Description'!$I$34="","", IF('Data Entry'!B130&gt;0,'Data Entry'!B130,0))</f>
        <v/>
      </c>
      <c r="C130" s="188" t="str">
        <f>IF('Site Description'!$I$34="","", IF('Data Entry'!C130&gt;0,'Data Entry'!C130,0))</f>
        <v/>
      </c>
      <c r="D130" s="185" t="str">
        <f>IF('Site Description'!$I$34="","", IF('Data Entry'!D130&gt;0,'Data Entry'!D130,0))</f>
        <v/>
      </c>
      <c r="E130" s="185" t="str">
        <f>IF('Site Description'!$I$34="","", IF('Data Entry'!E130&gt;0,'Data Entry'!E130,0))</f>
        <v/>
      </c>
      <c r="F130" s="192" t="str">
        <f>IF('Site Description'!$I$34="","", IF('Data Entry'!F130&gt;0,'Data Entry'!F130,0))</f>
        <v/>
      </c>
      <c r="G130" s="185" t="str">
        <f>IF('Site Description'!$I$34="","", IF('Data Entry'!G130&gt;0,'Data Entry'!G130,0))</f>
        <v/>
      </c>
      <c r="H130" s="185" t="str">
        <f>IF('Site Description'!$I$34="","", IF('Data Entry'!H130&gt;0,'Data Entry'!H130,0))</f>
        <v/>
      </c>
      <c r="I130" s="185" t="str">
        <f>IF('Site Description'!$I$34="","", IF('Data Entry'!I130&gt;0,'Data Entry'!I130,0))</f>
        <v/>
      </c>
      <c r="J130" s="185" t="str">
        <f>IF('Site Description'!$I$34="","", IF('Data Entry'!J130&gt;0,'Data Entry'!J130,0))</f>
        <v/>
      </c>
      <c r="K130" s="186" t="str">
        <f>IF('Site Description'!$I$34="","", IF('Data Entry'!K130&gt;0,'Data Entry'!K130,0))</f>
        <v/>
      </c>
      <c r="L130" s="153" t="e">
        <f>SUM(B130:K130)/('Site Description'!$I$34/10000)</f>
        <v>#VALUE!</v>
      </c>
    </row>
    <row r="131" spans="1:25" x14ac:dyDescent="0.35">
      <c r="A131" s="80" t="s">
        <v>96</v>
      </c>
      <c r="B131" s="187" t="str">
        <f>IF('Site Description'!$I$34="","", IF('Data Entry'!B131&gt;0,'Data Entry'!B131,0))</f>
        <v/>
      </c>
      <c r="C131" s="188" t="str">
        <f>IF('Site Description'!$I$34="","", IF('Data Entry'!C131&gt;0,'Data Entry'!C131,0))</f>
        <v/>
      </c>
      <c r="D131" s="185" t="str">
        <f>IF('Site Description'!$I$34="","", IF('Data Entry'!D131&gt;0,'Data Entry'!D131,0))</f>
        <v/>
      </c>
      <c r="E131" s="185" t="str">
        <f>IF('Site Description'!$I$34="","", IF('Data Entry'!E131&gt;0,'Data Entry'!E131,0))</f>
        <v/>
      </c>
      <c r="F131" s="192" t="str">
        <f>IF('Site Description'!$I$34="","", IF('Data Entry'!F131&gt;0,'Data Entry'!F131,0))</f>
        <v/>
      </c>
      <c r="G131" s="185" t="str">
        <f>IF('Site Description'!$I$34="","", IF('Data Entry'!G131&gt;0,'Data Entry'!G131,0))</f>
        <v/>
      </c>
      <c r="H131" s="185" t="str">
        <f>IF('Site Description'!$I$34="","", IF('Data Entry'!H131&gt;0,'Data Entry'!H131,0))</f>
        <v/>
      </c>
      <c r="I131" s="185" t="str">
        <f>IF('Site Description'!$I$34="","", IF('Data Entry'!I131&gt;0,'Data Entry'!I131,0))</f>
        <v/>
      </c>
      <c r="J131" s="185" t="str">
        <f>IF('Site Description'!$I$34="","", IF('Data Entry'!J131&gt;0,'Data Entry'!J131,0))</f>
        <v/>
      </c>
      <c r="K131" s="186" t="str">
        <f>IF('Site Description'!$I$34="","", IF('Data Entry'!K131&gt;0,'Data Entry'!K131,0))</f>
        <v/>
      </c>
      <c r="L131" s="153" t="e">
        <f>SUM(B131:K131)/('Site Description'!$I$34/10000)</f>
        <v>#VALUE!</v>
      </c>
      <c r="M131" s="87"/>
    </row>
    <row r="132" spans="1:25" x14ac:dyDescent="0.35">
      <c r="A132" s="80" t="s">
        <v>97</v>
      </c>
      <c r="B132" s="187" t="str">
        <f>IF('Site Description'!$I$34="","", IF('Data Entry'!B132&gt;0,'Data Entry'!B132,0))</f>
        <v/>
      </c>
      <c r="C132" s="188" t="str">
        <f>IF('Site Description'!$I$34="","", IF('Data Entry'!C132&gt;0,'Data Entry'!C132,0))</f>
        <v/>
      </c>
      <c r="D132" s="185" t="str">
        <f>IF('Site Description'!$I$34="","", IF('Data Entry'!D132&gt;0,'Data Entry'!D132,0))</f>
        <v/>
      </c>
      <c r="E132" s="185" t="str">
        <f>IF('Site Description'!$I$34="","", IF('Data Entry'!E132&gt;0,'Data Entry'!E132,0))</f>
        <v/>
      </c>
      <c r="F132" s="192" t="str">
        <f>IF('Site Description'!$I$34="","", IF('Data Entry'!F132&gt;0,'Data Entry'!F132,0))</f>
        <v/>
      </c>
      <c r="G132" s="185" t="str">
        <f>IF('Site Description'!$I$34="","", IF('Data Entry'!G132&gt;0,'Data Entry'!G132,0))</f>
        <v/>
      </c>
      <c r="H132" s="185" t="str">
        <f>IF('Site Description'!$I$34="","", IF('Data Entry'!H132&gt;0,'Data Entry'!H132,0))</f>
        <v/>
      </c>
      <c r="I132" s="185" t="str">
        <f>IF('Site Description'!$I$34="","", IF('Data Entry'!I132&gt;0,'Data Entry'!I132,0))</f>
        <v/>
      </c>
      <c r="J132" s="185" t="str">
        <f>IF('Site Description'!$I$34="","", IF('Data Entry'!J132&gt;0,'Data Entry'!J132,0))</f>
        <v/>
      </c>
      <c r="K132" s="186" t="str">
        <f>IF('Site Description'!$I$34="","", IF('Data Entry'!K132&gt;0,'Data Entry'!K132,0))</f>
        <v/>
      </c>
      <c r="L132" s="153" t="e">
        <f>SUM(B132:K132)/('Site Description'!$I$34/10000)</f>
        <v>#VALUE!</v>
      </c>
      <c r="M132" s="92"/>
    </row>
    <row r="133" spans="1:25" x14ac:dyDescent="0.35">
      <c r="A133" s="80"/>
      <c r="B133" s="187" t="str">
        <f>IF('Site Description'!$I$34="","", IF('Data Entry'!B133&gt;0,'Data Entry'!B133,0))</f>
        <v/>
      </c>
      <c r="C133" s="196" t="str">
        <f>IF('Site Description'!$I$34="","", IF('Data Entry'!C133&gt;0,'Data Entry'!C133,0))</f>
        <v/>
      </c>
      <c r="D133" s="196" t="str">
        <f>IF('Site Description'!$I$34="","", IF('Data Entry'!D133&gt;0,'Data Entry'!D133,0))</f>
        <v/>
      </c>
      <c r="E133" s="196" t="str">
        <f>IF('Site Description'!$I$34="","", IF('Data Entry'!E133&gt;0,'Data Entry'!E133,0))</f>
        <v/>
      </c>
      <c r="F133" s="197" t="str">
        <f>IF('Site Description'!$I$34="","", IF('Data Entry'!F133&gt;0,'Data Entry'!F133,0))</f>
        <v/>
      </c>
      <c r="G133" s="185" t="str">
        <f>IF('Site Description'!$I$34="","", IF('Data Entry'!G133&gt;0,'Data Entry'!G133,0))</f>
        <v/>
      </c>
      <c r="H133" s="185" t="str">
        <f>IF('Site Description'!$I$34="","", IF('Data Entry'!H133&gt;0,'Data Entry'!H133,0))</f>
        <v/>
      </c>
      <c r="I133" s="185" t="str">
        <f>IF('Site Description'!$I$34="","", IF('Data Entry'!I133&gt;0,'Data Entry'!I133,0))</f>
        <v/>
      </c>
      <c r="J133" s="185" t="str">
        <f>IF('Site Description'!$I$34="","", IF('Data Entry'!J133&gt;0,'Data Entry'!J133,0))</f>
        <v/>
      </c>
      <c r="K133" s="186" t="str">
        <f>IF('Site Description'!$I$34="","", IF('Data Entry'!K133&gt;0,'Data Entry'!K133,0))</f>
        <v/>
      </c>
      <c r="L133" s="153" t="e">
        <f>SUM(B133:K133)/('Site Description'!$I$34/10000)</f>
        <v>#VALUE!</v>
      </c>
      <c r="M133" s="92"/>
      <c r="N133" s="122"/>
      <c r="O133" s="92"/>
      <c r="P133" s="92"/>
      <c r="Q133" s="92"/>
      <c r="R133" s="92"/>
      <c r="S133" s="92"/>
      <c r="T133" s="92"/>
      <c r="U133" s="92"/>
      <c r="V133" s="92"/>
      <c r="W133" s="92"/>
      <c r="X133" s="92"/>
      <c r="Y133" s="92"/>
    </row>
    <row r="134" spans="1:25" ht="15" thickBot="1" x14ac:dyDescent="0.4">
      <c r="A134" s="80"/>
      <c r="B134" s="187" t="str">
        <f>IF('Site Description'!$I$34="","", IF('Data Entry'!B134&gt;0,'Data Entry'!B134,0))</f>
        <v/>
      </c>
      <c r="C134" s="185" t="str">
        <f>IF('Site Description'!$I$34="","", IF('Data Entry'!C134&gt;0,'Data Entry'!C134,0))</f>
        <v/>
      </c>
      <c r="D134" s="185" t="str">
        <f>IF('Site Description'!$I$34="","", IF('Data Entry'!D134&gt;0,'Data Entry'!D134,0))</f>
        <v/>
      </c>
      <c r="E134" s="185" t="str">
        <f>IF('Site Description'!$I$34="","", IF('Data Entry'!E134&gt;0,'Data Entry'!E134,0))</f>
        <v/>
      </c>
      <c r="F134" s="192" t="str">
        <f>IF('Site Description'!$I$34="","", IF('Data Entry'!F134&gt;0,'Data Entry'!F134,0))</f>
        <v/>
      </c>
      <c r="G134" s="185" t="str">
        <f>IF('Site Description'!$I$34="","", IF('Data Entry'!G134&gt;0,'Data Entry'!G134,0))</f>
        <v/>
      </c>
      <c r="H134" s="185" t="str">
        <f>IF('Site Description'!$I$34="","", IF('Data Entry'!H134&gt;0,'Data Entry'!H134,0))</f>
        <v/>
      </c>
      <c r="I134" s="185" t="str">
        <f>IF('Site Description'!$I$34="","", IF('Data Entry'!I134&gt;0,'Data Entry'!I134,0))</f>
        <v/>
      </c>
      <c r="J134" s="185" t="str">
        <f>IF('Site Description'!$I$34="","", IF('Data Entry'!J134&gt;0,'Data Entry'!J134,0))</f>
        <v/>
      </c>
      <c r="K134" s="186" t="str">
        <f>IF('Site Description'!$I$34="","", IF('Data Entry'!K134&gt;0,'Data Entry'!K134,0))</f>
        <v/>
      </c>
      <c r="L134" s="153" t="e">
        <f>SUM(B134:K134)/('Site Description'!$I$34/10000)</f>
        <v>#VALUE!</v>
      </c>
    </row>
    <row r="135" spans="1:25" ht="15" thickBot="1" x14ac:dyDescent="0.4">
      <c r="A135" s="128" t="s">
        <v>82</v>
      </c>
      <c r="B135" s="154" t="str">
        <f>IFERROR(SUM(B123:B134)/('Site Description'!$I$34/10000),"")</f>
        <v/>
      </c>
      <c r="C135" s="155" t="str">
        <f>IFERROR(SUM(C123:C134)/('Site Description'!$I$34/10000),"")</f>
        <v/>
      </c>
      <c r="D135" s="154" t="str">
        <f>IFERROR(SUM(D123:D134)/('Site Description'!$I$34/10000),"")</f>
        <v/>
      </c>
      <c r="E135" s="154" t="str">
        <f>IFERROR(SUM(E123:E134)/('Site Description'!$I$34/10000),"")</f>
        <v/>
      </c>
      <c r="F135" s="156" t="str">
        <f>IFERROR(SUM(F123:F134)/('Site Description'!$I$34/10000),"")</f>
        <v/>
      </c>
      <c r="G135" s="154" t="str">
        <f>IFERROR(SUM(G123:G134)/('Site Description'!$I$34/10000),"")</f>
        <v/>
      </c>
      <c r="H135" s="154" t="str">
        <f>IFERROR(SUM(H123:H134)/('Site Description'!$I$34/10000),"")</f>
        <v/>
      </c>
      <c r="I135" s="154" t="str">
        <f>IFERROR(SUM(I123:I134)/('Site Description'!$I$34/10000),"")</f>
        <v/>
      </c>
      <c r="J135" s="154" t="str">
        <f>IFERROR(SUM(J123:J134)/('Site Description'!$I$34/10000),"")</f>
        <v/>
      </c>
      <c r="K135" s="157" t="str">
        <f>IFERROR(SUM(K123:K134)/('Site Description'!$I$34/10000),"")</f>
        <v/>
      </c>
      <c r="L135" s="158" t="str">
        <f>IF(SUM(B135:K135)&gt;0,SUM(B135:K135),"")</f>
        <v/>
      </c>
    </row>
    <row r="136" spans="1:25" ht="15" thickBot="1" x14ac:dyDescent="0.4"/>
    <row r="137" spans="1:25" ht="15" thickBot="1" x14ac:dyDescent="0.4">
      <c r="A137" s="450" t="s">
        <v>43</v>
      </c>
      <c r="B137" s="451"/>
      <c r="C137" s="452"/>
      <c r="D137" s="452"/>
      <c r="E137" s="452"/>
      <c r="F137" s="452"/>
      <c r="G137" s="452"/>
      <c r="H137" s="452"/>
      <c r="I137" s="452"/>
      <c r="J137" s="452"/>
      <c r="K137" s="453"/>
      <c r="L137" s="86"/>
    </row>
    <row r="138" spans="1:25" x14ac:dyDescent="0.35">
      <c r="A138" s="89"/>
      <c r="B138" s="90" t="s">
        <v>70</v>
      </c>
      <c r="C138" s="457" t="s">
        <v>23</v>
      </c>
      <c r="D138" s="458"/>
      <c r="E138" s="458"/>
      <c r="F138" s="459"/>
      <c r="G138" s="454" t="s">
        <v>24</v>
      </c>
      <c r="H138" s="455"/>
      <c r="I138" s="455"/>
      <c r="J138" s="455"/>
      <c r="K138" s="456"/>
      <c r="L138" s="91" t="s">
        <v>73</v>
      </c>
    </row>
    <row r="139" spans="1:25" x14ac:dyDescent="0.35">
      <c r="A139" s="95" t="s">
        <v>34</v>
      </c>
      <c r="B139" s="165" t="s">
        <v>98</v>
      </c>
      <c r="C139" s="75" t="s">
        <v>99</v>
      </c>
      <c r="D139" s="75" t="s">
        <v>100</v>
      </c>
      <c r="E139" s="75" t="s">
        <v>101</v>
      </c>
      <c r="F139" s="76" t="s">
        <v>102</v>
      </c>
      <c r="G139" s="75" t="s">
        <v>99</v>
      </c>
      <c r="H139" s="75" t="s">
        <v>100</v>
      </c>
      <c r="I139" s="75" t="s">
        <v>101</v>
      </c>
      <c r="J139" s="75" t="s">
        <v>102</v>
      </c>
      <c r="K139" s="166" t="s">
        <v>103</v>
      </c>
      <c r="L139" s="97" t="s">
        <v>83</v>
      </c>
    </row>
    <row r="140" spans="1:25" x14ac:dyDescent="0.35">
      <c r="A140" s="102" t="s">
        <v>89</v>
      </c>
      <c r="B140" s="181" t="str">
        <f>IF('Site Description'!$J$34="","", IF('Data Entry'!B140&gt;0,'Data Entry'!B140,0))</f>
        <v/>
      </c>
      <c r="C140" s="182" t="str">
        <f>IF('Site Description'!$J$34="","", IF('Data Entry'!C140&gt;0,'Data Entry'!C140,0))</f>
        <v/>
      </c>
      <c r="D140" s="183" t="str">
        <f>IF('Site Description'!$J$34="","", IF('Data Entry'!D140&gt;0,'Data Entry'!D140,0))</f>
        <v/>
      </c>
      <c r="E140" s="183" t="str">
        <f>IF('Site Description'!$J$34="","", IF('Data Entry'!E140&gt;0,'Data Entry'!E140,0))</f>
        <v/>
      </c>
      <c r="F140" s="184" t="str">
        <f>IF('Site Description'!$J$34="","", IF('Data Entry'!F140&gt;0,'Data Entry'!F140,0))</f>
        <v/>
      </c>
      <c r="G140" s="185" t="str">
        <f>IF('Site Description'!$J$34="","", IF('Data Entry'!G140&gt;0,'Data Entry'!G140,0))</f>
        <v/>
      </c>
      <c r="H140" s="185" t="str">
        <f>IF('Site Description'!$J$34="","", IF('Data Entry'!H140&gt;0,'Data Entry'!H140,0))</f>
        <v/>
      </c>
      <c r="I140" s="185" t="str">
        <f>IF('Site Description'!$J$34="","", IF('Data Entry'!I140&gt;0,'Data Entry'!I140,0))</f>
        <v/>
      </c>
      <c r="J140" s="185" t="str">
        <f>IF('Site Description'!$J$34="","", IF('Data Entry'!J140&gt;0,'Data Entry'!J140,0))</f>
        <v/>
      </c>
      <c r="K140" s="186" t="str">
        <f>IF('Site Description'!$J$34="","", IF('Data Entry'!K140&gt;0,'Data Entry'!K140,0))</f>
        <v/>
      </c>
      <c r="L140" s="153" t="e">
        <f>SUM(B140:K140)/('Site Description'!$J$34/10000)</f>
        <v>#VALUE!</v>
      </c>
    </row>
    <row r="141" spans="1:25" x14ac:dyDescent="0.35">
      <c r="A141" s="102" t="s">
        <v>90</v>
      </c>
      <c r="B141" s="187" t="str">
        <f>IF('Site Description'!$J$34="","", IF('Data Entry'!B141&gt;0,'Data Entry'!B141,0))</f>
        <v/>
      </c>
      <c r="C141" s="188" t="str">
        <f>IF('Site Description'!$J$34="","", IF('Data Entry'!C141&gt;0,'Data Entry'!C141,0))</f>
        <v/>
      </c>
      <c r="D141" s="185" t="str">
        <f>IF('Site Description'!$J$34="","", IF('Data Entry'!D141&gt;0,'Data Entry'!D141,0))</f>
        <v/>
      </c>
      <c r="E141" s="189" t="str">
        <f>IF('Site Description'!$J$34="","", IF('Data Entry'!E141&gt;0,'Data Entry'!E141,0))</f>
        <v/>
      </c>
      <c r="F141" s="190" t="str">
        <f>IF('Site Description'!$J$34="","", IF('Data Entry'!F141&gt;0,'Data Entry'!F141,0))</f>
        <v/>
      </c>
      <c r="G141" s="185" t="str">
        <f>IF('Site Description'!$J$34="","", IF('Data Entry'!G141&gt;0,'Data Entry'!G141,0))</f>
        <v/>
      </c>
      <c r="H141" s="185" t="str">
        <f>IF('Site Description'!$J$34="","", IF('Data Entry'!H141&gt;0,'Data Entry'!H141,0))</f>
        <v/>
      </c>
      <c r="I141" s="189" t="str">
        <f>IF('Site Description'!$J$34="","", IF('Data Entry'!I141&gt;0,'Data Entry'!I141,0))</f>
        <v/>
      </c>
      <c r="J141" s="189" t="str">
        <f>IF('Site Description'!$J$34="","", IF('Data Entry'!J141&gt;0,'Data Entry'!J141,0))</f>
        <v/>
      </c>
      <c r="K141" s="191" t="str">
        <f>IF('Site Description'!$J$34="","", IF('Data Entry'!K141&gt;0,'Data Entry'!K141,0))</f>
        <v/>
      </c>
      <c r="L141" s="153" t="e">
        <f>SUM(B141:K141)/('Site Description'!$J$34/10000)</f>
        <v>#VALUE!</v>
      </c>
    </row>
    <row r="142" spans="1:25" x14ac:dyDescent="0.35">
      <c r="A142" s="102" t="s">
        <v>91</v>
      </c>
      <c r="B142" s="187" t="str">
        <f>IF('Site Description'!$J$34="","", IF('Data Entry'!B142&gt;0,'Data Entry'!B142,0))</f>
        <v/>
      </c>
      <c r="C142" s="188" t="str">
        <f>IF('Site Description'!$J$34="","", IF('Data Entry'!C142&gt;0,'Data Entry'!C142,0))</f>
        <v/>
      </c>
      <c r="D142" s="185" t="str">
        <f>IF('Site Description'!$J$34="","", IF('Data Entry'!D142&gt;0,'Data Entry'!D142,0))</f>
        <v/>
      </c>
      <c r="E142" s="185" t="str">
        <f>IF('Site Description'!$J$34="","", IF('Data Entry'!E142&gt;0,'Data Entry'!E142,0))</f>
        <v/>
      </c>
      <c r="F142" s="192" t="str">
        <f>IF('Site Description'!$J$34="","", IF('Data Entry'!F142&gt;0,'Data Entry'!F142,0))</f>
        <v/>
      </c>
      <c r="G142" s="185" t="str">
        <f>IF('Site Description'!$J$34="","", IF('Data Entry'!G142&gt;0,'Data Entry'!G142,0))</f>
        <v/>
      </c>
      <c r="H142" s="185" t="str">
        <f>IF('Site Description'!$J$34="","", IF('Data Entry'!H142&gt;0,'Data Entry'!H142,0))</f>
        <v/>
      </c>
      <c r="I142" s="185" t="str">
        <f>IF('Site Description'!$J$34="","", IF('Data Entry'!I142&gt;0,'Data Entry'!I142,0))</f>
        <v/>
      </c>
      <c r="J142" s="185" t="str">
        <f>IF('Site Description'!$J$34="","", IF('Data Entry'!J142&gt;0,'Data Entry'!J142,0))</f>
        <v/>
      </c>
      <c r="K142" s="191" t="str">
        <f>IF('Site Description'!$J$34="","", IF('Data Entry'!K142&gt;0,'Data Entry'!K142,0))</f>
        <v/>
      </c>
      <c r="L142" s="153" t="e">
        <f>SUM(B142:K142)/('Site Description'!$J$34/10000)</f>
        <v>#VALUE!</v>
      </c>
    </row>
    <row r="143" spans="1:25" x14ac:dyDescent="0.35">
      <c r="A143" s="107" t="s">
        <v>92</v>
      </c>
      <c r="B143" s="187" t="str">
        <f>IF('Site Description'!$J$34="","", IF('Data Entry'!B143&gt;0,'Data Entry'!B143,0))</f>
        <v/>
      </c>
      <c r="C143" s="188" t="str">
        <f>IF('Site Description'!$J$34="","", IF('Data Entry'!C143&gt;0,'Data Entry'!C143,0))</f>
        <v/>
      </c>
      <c r="D143" s="185" t="str">
        <f>IF('Site Description'!$J$34="","", IF('Data Entry'!D143&gt;0,'Data Entry'!D143,0))</f>
        <v/>
      </c>
      <c r="E143" s="185" t="str">
        <f>IF('Site Description'!$J$34="","", IF('Data Entry'!E143&gt;0,'Data Entry'!E143,0))</f>
        <v/>
      </c>
      <c r="F143" s="192" t="str">
        <f>IF('Site Description'!$J$34="","", IF('Data Entry'!F143&gt;0,'Data Entry'!F143,0))</f>
        <v/>
      </c>
      <c r="G143" s="185" t="str">
        <f>IF('Site Description'!$J$34="","", IF('Data Entry'!G143&gt;0,'Data Entry'!G143,0))</f>
        <v/>
      </c>
      <c r="H143" s="185" t="str">
        <f>IF('Site Description'!$J$34="","", IF('Data Entry'!H143&gt;0,'Data Entry'!H143,0))</f>
        <v/>
      </c>
      <c r="I143" s="185" t="str">
        <f>IF('Site Description'!$J$34="","", IF('Data Entry'!I143&gt;0,'Data Entry'!I143,0))</f>
        <v/>
      </c>
      <c r="J143" s="185" t="str">
        <f>IF('Site Description'!$J$34="","", IF('Data Entry'!J143&gt;0,'Data Entry'!J143,0))</f>
        <v/>
      </c>
      <c r="K143" s="191" t="str">
        <f>IF('Site Description'!$J$34="","", IF('Data Entry'!K143&gt;0,'Data Entry'!K143,0))</f>
        <v/>
      </c>
      <c r="L143" s="153" t="e">
        <f>SUM(B143:K143)/('Site Description'!$J$34/10000)</f>
        <v>#VALUE!</v>
      </c>
      <c r="M143" s="92"/>
    </row>
    <row r="144" spans="1:25" x14ac:dyDescent="0.35">
      <c r="A144" s="108" t="s">
        <v>93</v>
      </c>
      <c r="B144" s="187" t="str">
        <f>IF('Site Description'!$J$34="","", IF('Data Entry'!B144&gt;0,'Data Entry'!B144,0))</f>
        <v/>
      </c>
      <c r="C144" s="188" t="str">
        <f>IF('Site Description'!$J$34="","", IF('Data Entry'!C144&gt;0,'Data Entry'!C144,0))</f>
        <v/>
      </c>
      <c r="D144" s="185" t="str">
        <f>IF('Site Description'!$J$34="","", IF('Data Entry'!D144&gt;0,'Data Entry'!D144,0))</f>
        <v/>
      </c>
      <c r="E144" s="185" t="str">
        <f>IF('Site Description'!$J$34="","", IF('Data Entry'!E144&gt;0,'Data Entry'!E144,0))</f>
        <v/>
      </c>
      <c r="F144" s="192" t="str">
        <f>IF('Site Description'!$J$34="","", IF('Data Entry'!F144&gt;0,'Data Entry'!F144,0))</f>
        <v/>
      </c>
      <c r="G144" s="185" t="str">
        <f>IF('Site Description'!$J$34="","", IF('Data Entry'!G144&gt;0,'Data Entry'!G144,0))</f>
        <v/>
      </c>
      <c r="H144" s="185" t="str">
        <f>IF('Site Description'!$J$34="","", IF('Data Entry'!H144&gt;0,'Data Entry'!H144,0))</f>
        <v/>
      </c>
      <c r="I144" s="185" t="str">
        <f>IF('Site Description'!$J$34="","", IF('Data Entry'!I144&gt;0,'Data Entry'!I144,0))</f>
        <v/>
      </c>
      <c r="J144" s="185" t="str">
        <f>IF('Site Description'!$J$34="","", IF('Data Entry'!J144&gt;0,'Data Entry'!J144,0))</f>
        <v/>
      </c>
      <c r="K144" s="186" t="str">
        <f>IF('Site Description'!$J$34="","", IF('Data Entry'!K144&gt;0,'Data Entry'!K144,0))</f>
        <v/>
      </c>
      <c r="L144" s="153" t="e">
        <f>SUM(B144:K144)/('Site Description'!$J$34/10000)</f>
        <v>#VALUE!</v>
      </c>
    </row>
    <row r="145" spans="1:25" x14ac:dyDescent="0.35">
      <c r="A145" s="108" t="s">
        <v>94</v>
      </c>
      <c r="B145" s="187" t="str">
        <f>IF('Site Description'!$J$34="","", IF('Data Entry'!B145&gt;0,'Data Entry'!B145,0))</f>
        <v/>
      </c>
      <c r="C145" s="188" t="str">
        <f>IF('Site Description'!$J$34="","", IF('Data Entry'!C145&gt;0,'Data Entry'!C145,0))</f>
        <v/>
      </c>
      <c r="D145" s="185" t="str">
        <f>IF('Site Description'!$J$34="","", IF('Data Entry'!D145&gt;0,'Data Entry'!D145,0))</f>
        <v/>
      </c>
      <c r="E145" s="185" t="str">
        <f>IF('Site Description'!$J$34="","", IF('Data Entry'!E145&gt;0,'Data Entry'!E145,0))</f>
        <v/>
      </c>
      <c r="F145" s="190" t="str">
        <f>IF('Site Description'!$J$34="","", IF('Data Entry'!F145&gt;0,'Data Entry'!F145,0))</f>
        <v/>
      </c>
      <c r="G145" s="185" t="str">
        <f>IF('Site Description'!$J$34="","", IF('Data Entry'!G145&gt;0,'Data Entry'!G145,0))</f>
        <v/>
      </c>
      <c r="H145" s="185" t="str">
        <f>IF('Site Description'!$J$34="","", IF('Data Entry'!H145&gt;0,'Data Entry'!H145,0))</f>
        <v/>
      </c>
      <c r="I145" s="185" t="str">
        <f>IF('Site Description'!$J$34="","", IF('Data Entry'!I145&gt;0,'Data Entry'!I145,0))</f>
        <v/>
      </c>
      <c r="J145" s="189" t="str">
        <f>IF('Site Description'!$J$34="","", IF('Data Entry'!J145&gt;0,'Data Entry'!J145,0))</f>
        <v/>
      </c>
      <c r="K145" s="191" t="str">
        <f>IF('Site Description'!$J$34="","", IF('Data Entry'!K145&gt;0,'Data Entry'!K145,0))</f>
        <v/>
      </c>
      <c r="L145" s="153" t="e">
        <f>SUM(B145:K145)/('Site Description'!$J$34/10000)</f>
        <v>#VALUE!</v>
      </c>
      <c r="M145" s="87"/>
    </row>
    <row r="146" spans="1:25" x14ac:dyDescent="0.35">
      <c r="A146" s="195" t="s">
        <v>123</v>
      </c>
      <c r="B146" s="187" t="str">
        <f>IF('Site Description'!$J$34="","", IF('Data Entry'!B146&gt;0,'Data Entry'!B146,0))</f>
        <v/>
      </c>
      <c r="C146" s="188" t="str">
        <f>IF('Site Description'!$J$34="","", IF('Data Entry'!C146&gt;0,'Data Entry'!C146,0))</f>
        <v/>
      </c>
      <c r="D146" s="185" t="str">
        <f>IF('Site Description'!$J$34="","", IF('Data Entry'!D146&gt;0,'Data Entry'!D146,0))</f>
        <v/>
      </c>
      <c r="E146" s="185" t="str">
        <f>IF('Site Description'!$J$34="","", IF('Data Entry'!E146&gt;0,'Data Entry'!E146,0))</f>
        <v/>
      </c>
      <c r="F146" s="190" t="str">
        <f>IF('Site Description'!$J$34="","", IF('Data Entry'!F146&gt;0,'Data Entry'!F146,0))</f>
        <v/>
      </c>
      <c r="G146" s="185" t="str">
        <f>IF('Site Description'!$J$34="","", IF('Data Entry'!G146&gt;0,'Data Entry'!G146,0))</f>
        <v/>
      </c>
      <c r="H146" s="185" t="str">
        <f>IF('Site Description'!$J$34="","", IF('Data Entry'!H146&gt;0,'Data Entry'!H146,0))</f>
        <v/>
      </c>
      <c r="I146" s="185" t="str">
        <f>IF('Site Description'!$J$34="","", IF('Data Entry'!I146&gt;0,'Data Entry'!I146,0))</f>
        <v/>
      </c>
      <c r="J146" s="189" t="str">
        <f>IF('Site Description'!$J$34="","", IF('Data Entry'!J146&gt;0,'Data Entry'!J146,0))</f>
        <v/>
      </c>
      <c r="K146" s="191" t="str">
        <f>IF('Site Description'!$J$34="","", IF('Data Entry'!K146&gt;0,'Data Entry'!K146,0))</f>
        <v/>
      </c>
      <c r="L146" s="153" t="e">
        <f>SUM(B146:K146)/('Site Description'!$J$34/10000)</f>
        <v>#VALUE!</v>
      </c>
      <c r="M146" s="92"/>
    </row>
    <row r="147" spans="1:25" x14ac:dyDescent="0.35">
      <c r="A147" s="80" t="s">
        <v>95</v>
      </c>
      <c r="B147" s="187" t="str">
        <f>IF('Site Description'!$J$34="","", IF('Data Entry'!B147&gt;0,'Data Entry'!B147,0))</f>
        <v/>
      </c>
      <c r="C147" s="188" t="str">
        <f>IF('Site Description'!$J$34="","", IF('Data Entry'!C147&gt;0,'Data Entry'!C147,0))</f>
        <v/>
      </c>
      <c r="D147" s="185" t="str">
        <f>IF('Site Description'!$J$34="","", IF('Data Entry'!D147&gt;0,'Data Entry'!D147,0))</f>
        <v/>
      </c>
      <c r="E147" s="185" t="str">
        <f>IF('Site Description'!$J$34="","", IF('Data Entry'!E147&gt;0,'Data Entry'!E147,0))</f>
        <v/>
      </c>
      <c r="F147" s="192" t="str">
        <f>IF('Site Description'!$J$34="","", IF('Data Entry'!F147&gt;0,'Data Entry'!F147,0))</f>
        <v/>
      </c>
      <c r="G147" s="185" t="str">
        <f>IF('Site Description'!$J$34="","", IF('Data Entry'!G147&gt;0,'Data Entry'!G147,0))</f>
        <v/>
      </c>
      <c r="H147" s="185" t="str">
        <f>IF('Site Description'!$J$34="","", IF('Data Entry'!H147&gt;0,'Data Entry'!H147,0))</f>
        <v/>
      </c>
      <c r="I147" s="185" t="str">
        <f>IF('Site Description'!$J$34="","", IF('Data Entry'!I147&gt;0,'Data Entry'!I147,0))</f>
        <v/>
      </c>
      <c r="J147" s="185" t="str">
        <f>IF('Site Description'!$J$34="","", IF('Data Entry'!J147&gt;0,'Data Entry'!J147,0))</f>
        <v/>
      </c>
      <c r="K147" s="186" t="str">
        <f>IF('Site Description'!$J$34="","", IF('Data Entry'!K147&gt;0,'Data Entry'!K147,0))</f>
        <v/>
      </c>
      <c r="L147" s="153" t="e">
        <f>SUM(B147:K147)/('Site Description'!$J$34/10000)</f>
        <v>#VALUE!</v>
      </c>
      <c r="M147" s="92"/>
      <c r="N147" s="122"/>
      <c r="O147" s="92"/>
      <c r="P147" s="92"/>
      <c r="Q147" s="92"/>
      <c r="R147" s="92"/>
      <c r="S147" s="92"/>
      <c r="T147" s="92"/>
      <c r="U147" s="92"/>
      <c r="V147" s="92"/>
      <c r="W147" s="92"/>
      <c r="X147" s="92"/>
      <c r="Y147" s="92"/>
    </row>
    <row r="148" spans="1:25" x14ac:dyDescent="0.35">
      <c r="A148" s="80" t="s">
        <v>96</v>
      </c>
      <c r="B148" s="187" t="str">
        <f>IF('Site Description'!$J$34="","", IF('Data Entry'!B148&gt;0,'Data Entry'!B148,0))</f>
        <v/>
      </c>
      <c r="C148" s="188" t="str">
        <f>IF('Site Description'!$J$34="","", IF('Data Entry'!C148&gt;0,'Data Entry'!C148,0))</f>
        <v/>
      </c>
      <c r="D148" s="185" t="str">
        <f>IF('Site Description'!$J$34="","", IF('Data Entry'!D148&gt;0,'Data Entry'!D148,0))</f>
        <v/>
      </c>
      <c r="E148" s="185" t="str">
        <f>IF('Site Description'!$J$34="","", IF('Data Entry'!E148&gt;0,'Data Entry'!E148,0))</f>
        <v/>
      </c>
      <c r="F148" s="192" t="str">
        <f>IF('Site Description'!$J$34="","", IF('Data Entry'!F148&gt;0,'Data Entry'!F148,0))</f>
        <v/>
      </c>
      <c r="G148" s="185" t="str">
        <f>IF('Site Description'!$J$34="","", IF('Data Entry'!G148&gt;0,'Data Entry'!G148,0))</f>
        <v/>
      </c>
      <c r="H148" s="185" t="str">
        <f>IF('Site Description'!$J$34="","", IF('Data Entry'!H148&gt;0,'Data Entry'!H148,0))</f>
        <v/>
      </c>
      <c r="I148" s="185" t="str">
        <f>IF('Site Description'!$J$34="","", IF('Data Entry'!I148&gt;0,'Data Entry'!I148,0))</f>
        <v/>
      </c>
      <c r="J148" s="185" t="str">
        <f>IF('Site Description'!$J$34="","", IF('Data Entry'!J148&gt;0,'Data Entry'!J148,0))</f>
        <v/>
      </c>
      <c r="K148" s="186" t="str">
        <f>IF('Site Description'!$J$34="","", IF('Data Entry'!K148&gt;0,'Data Entry'!K148,0))</f>
        <v/>
      </c>
      <c r="L148" s="153" t="e">
        <f>SUM(B148:K148)/('Site Description'!$J$34/10000)</f>
        <v>#VALUE!</v>
      </c>
    </row>
    <row r="149" spans="1:25" x14ac:dyDescent="0.35">
      <c r="A149" s="80" t="s">
        <v>97</v>
      </c>
      <c r="B149" s="187" t="str">
        <f>IF('Site Description'!$J$34="","", IF('Data Entry'!B149&gt;0,'Data Entry'!B149,0))</f>
        <v/>
      </c>
      <c r="C149" s="188" t="str">
        <f>IF('Site Description'!$J$34="","", IF('Data Entry'!C149&gt;0,'Data Entry'!C149,0))</f>
        <v/>
      </c>
      <c r="D149" s="185" t="str">
        <f>IF('Site Description'!$J$34="","", IF('Data Entry'!D149&gt;0,'Data Entry'!D149,0))</f>
        <v/>
      </c>
      <c r="E149" s="185" t="str">
        <f>IF('Site Description'!$J$34="","", IF('Data Entry'!E149&gt;0,'Data Entry'!E149,0))</f>
        <v/>
      </c>
      <c r="F149" s="192" t="str">
        <f>IF('Site Description'!$J$34="","", IF('Data Entry'!F149&gt;0,'Data Entry'!F149,0))</f>
        <v/>
      </c>
      <c r="G149" s="185" t="str">
        <f>IF('Site Description'!$J$34="","", IF('Data Entry'!G149&gt;0,'Data Entry'!G149,0))</f>
        <v/>
      </c>
      <c r="H149" s="185" t="str">
        <f>IF('Site Description'!$J$34="","", IF('Data Entry'!H149&gt;0,'Data Entry'!H149,0))</f>
        <v/>
      </c>
      <c r="I149" s="185" t="str">
        <f>IF('Site Description'!$J$34="","", IF('Data Entry'!I149&gt;0,'Data Entry'!I149,0))</f>
        <v/>
      </c>
      <c r="J149" s="185" t="str">
        <f>IF('Site Description'!$J$34="","", IF('Data Entry'!J149&gt;0,'Data Entry'!J149,0))</f>
        <v/>
      </c>
      <c r="K149" s="186" t="str">
        <f>IF('Site Description'!$J$34="","", IF('Data Entry'!K149&gt;0,'Data Entry'!K149,0))</f>
        <v/>
      </c>
      <c r="L149" s="153" t="e">
        <f>SUM(B149:K149)/('Site Description'!$J$34/10000)</f>
        <v>#VALUE!</v>
      </c>
      <c r="N149" s="121"/>
      <c r="O149" s="87"/>
      <c r="P149" s="87"/>
      <c r="Q149" s="87"/>
      <c r="R149" s="87"/>
      <c r="S149" s="87"/>
      <c r="T149" s="87"/>
      <c r="U149" s="87"/>
      <c r="V149" s="87"/>
      <c r="W149" s="87"/>
      <c r="X149" s="87"/>
      <c r="Y149" s="87"/>
    </row>
    <row r="150" spans="1:25" x14ac:dyDescent="0.35">
      <c r="A150" s="80"/>
      <c r="B150" s="187" t="str">
        <f>IF('Site Description'!$J$34="","", IF('Data Entry'!B150&gt;0,'Data Entry'!B150,0))</f>
        <v/>
      </c>
      <c r="C150" s="196" t="str">
        <f>IF('Site Description'!$J$34="","", IF('Data Entry'!C150&gt;0,'Data Entry'!C150,0))</f>
        <v/>
      </c>
      <c r="D150" s="196" t="str">
        <f>IF('Site Description'!$J$34="","", IF('Data Entry'!D150&gt;0,'Data Entry'!D150,0))</f>
        <v/>
      </c>
      <c r="E150" s="196" t="str">
        <f>IF('Site Description'!$J$34="","", IF('Data Entry'!E150&gt;0,'Data Entry'!E150,0))</f>
        <v/>
      </c>
      <c r="F150" s="197" t="str">
        <f>IF('Site Description'!$J$34="","", IF('Data Entry'!F150&gt;0,'Data Entry'!F150,0))</f>
        <v/>
      </c>
      <c r="G150" s="185" t="str">
        <f>IF('Site Description'!$J$34="","", IF('Data Entry'!G150&gt;0,'Data Entry'!G150,0))</f>
        <v/>
      </c>
      <c r="H150" s="185" t="str">
        <f>IF('Site Description'!$J$34="","", IF('Data Entry'!H150&gt;0,'Data Entry'!H150,0))</f>
        <v/>
      </c>
      <c r="I150" s="185" t="str">
        <f>IF('Site Description'!$J$34="","", IF('Data Entry'!I150&gt;0,'Data Entry'!I150,0))</f>
        <v/>
      </c>
      <c r="J150" s="185" t="str">
        <f>IF('Site Description'!$J$34="","", IF('Data Entry'!J150&gt;0,'Data Entry'!J150,0))</f>
        <v/>
      </c>
      <c r="K150" s="186" t="str">
        <f>IF('Site Description'!$J$34="","", IF('Data Entry'!K150&gt;0,'Data Entry'!K150,0))</f>
        <v/>
      </c>
      <c r="L150" s="153" t="e">
        <f>SUM(B150:K150)/('Site Description'!$J$34/10000)</f>
        <v>#VALUE!</v>
      </c>
      <c r="N150" s="122"/>
      <c r="O150" s="92"/>
      <c r="P150" s="92"/>
      <c r="Q150" s="92"/>
      <c r="R150" s="92"/>
      <c r="S150" s="92"/>
      <c r="T150" s="92"/>
      <c r="U150" s="92"/>
      <c r="V150" s="92"/>
      <c r="W150" s="92"/>
      <c r="X150" s="92"/>
      <c r="Y150" s="92"/>
    </row>
    <row r="151" spans="1:25" ht="15" thickBot="1" x14ac:dyDescent="0.4">
      <c r="A151" s="80"/>
      <c r="B151" s="187" t="str">
        <f>IF('Site Description'!$J$34="","", IF('Data Entry'!B151&gt;0,'Data Entry'!B151,0))</f>
        <v/>
      </c>
      <c r="C151" s="185" t="str">
        <f>IF('Site Description'!$J$34="","", IF('Data Entry'!C151&gt;0,'Data Entry'!C151,0))</f>
        <v/>
      </c>
      <c r="D151" s="185" t="str">
        <f>IF('Site Description'!$J$34="","", IF('Data Entry'!D151&gt;0,'Data Entry'!D151,0))</f>
        <v/>
      </c>
      <c r="E151" s="185" t="str">
        <f>IF('Site Description'!$J$34="","", IF('Data Entry'!E151&gt;0,'Data Entry'!E151,0))</f>
        <v/>
      </c>
      <c r="F151" s="192" t="str">
        <f>IF('Site Description'!$J$34="","", IF('Data Entry'!F151&gt;0,'Data Entry'!F151,0))</f>
        <v/>
      </c>
      <c r="G151" s="185" t="str">
        <f>IF('Site Description'!$J$34="","", IF('Data Entry'!G151&gt;0,'Data Entry'!G151,0))</f>
        <v/>
      </c>
      <c r="H151" s="185" t="str">
        <f>IF('Site Description'!$J$34="","", IF('Data Entry'!H151&gt;0,'Data Entry'!H151,0))</f>
        <v/>
      </c>
      <c r="I151" s="185" t="str">
        <f>IF('Site Description'!$J$34="","", IF('Data Entry'!I151&gt;0,'Data Entry'!I151,0))</f>
        <v/>
      </c>
      <c r="J151" s="185" t="str">
        <f>IF('Site Description'!$J$34="","", IF('Data Entry'!J151&gt;0,'Data Entry'!J151,0))</f>
        <v/>
      </c>
      <c r="K151" s="186" t="str">
        <f>IF('Site Description'!$J$34="","", IF('Data Entry'!K151&gt;0,'Data Entry'!K151,0))</f>
        <v/>
      </c>
      <c r="L151" s="153" t="e">
        <f>SUM(B151:K151)/('Site Description'!$J$34/10000)</f>
        <v>#VALUE!</v>
      </c>
      <c r="N151" s="122"/>
      <c r="O151" s="92"/>
      <c r="P151" s="92"/>
      <c r="Q151" s="92"/>
      <c r="R151" s="92"/>
      <c r="S151" s="92"/>
      <c r="T151" s="92"/>
      <c r="U151" s="92"/>
      <c r="V151" s="92"/>
      <c r="W151" s="92"/>
      <c r="X151" s="92"/>
      <c r="Y151" s="92"/>
    </row>
    <row r="152" spans="1:25" ht="15" thickBot="1" x14ac:dyDescent="0.4">
      <c r="A152" s="128" t="s">
        <v>82</v>
      </c>
      <c r="B152" s="154" t="str">
        <f>IFERROR(SUM(B140:B151)/('Site Description'!$J$34/10000),"")</f>
        <v/>
      </c>
      <c r="C152" s="155" t="str">
        <f>IFERROR(SUM(C140:C151)/('Site Description'!$J$34/10000),"")</f>
        <v/>
      </c>
      <c r="D152" s="154" t="str">
        <f>IFERROR(SUM(D140:D151)/('Site Description'!$J$34/10000),"")</f>
        <v/>
      </c>
      <c r="E152" s="154" t="str">
        <f>IFERROR(SUM(E140:E151)/('Site Description'!$J$34/10000),"")</f>
        <v/>
      </c>
      <c r="F152" s="156" t="str">
        <f>IFERROR(SUM(F140:F151)/('Site Description'!$J$34/10000),"")</f>
        <v/>
      </c>
      <c r="G152" s="154" t="str">
        <f>IFERROR(SUM(G140:G151)/('Site Description'!$J$34/10000),"")</f>
        <v/>
      </c>
      <c r="H152" s="154" t="str">
        <f>IFERROR(SUM(H140:H151)/('Site Description'!$J$34/10000),"")</f>
        <v/>
      </c>
      <c r="I152" s="154" t="str">
        <f>IFERROR(SUM(I140:I151)/('Site Description'!$J$34/10000),"")</f>
        <v/>
      </c>
      <c r="J152" s="154" t="str">
        <f>IFERROR(SUM(J140:J151)/('Site Description'!$J$34/10000),"")</f>
        <v/>
      </c>
      <c r="K152" s="157" t="str">
        <f>IFERROR(SUM(K140:K151)/('Site Description'!$J$34/10000),"")</f>
        <v/>
      </c>
      <c r="L152" s="158" t="str">
        <f>IF(SUM(B152:K152)&gt;0,SUM(B152:K152),"")</f>
        <v/>
      </c>
    </row>
    <row r="153" spans="1:25" ht="15" thickBot="1" x14ac:dyDescent="0.4"/>
    <row r="154" spans="1:25" ht="15" thickBot="1" x14ac:dyDescent="0.4">
      <c r="A154" s="450" t="s">
        <v>44</v>
      </c>
      <c r="B154" s="451"/>
      <c r="C154" s="452"/>
      <c r="D154" s="452"/>
      <c r="E154" s="452"/>
      <c r="F154" s="452"/>
      <c r="G154" s="452"/>
      <c r="H154" s="452"/>
      <c r="I154" s="452"/>
      <c r="J154" s="452"/>
      <c r="K154" s="453"/>
      <c r="L154" s="86"/>
    </row>
    <row r="155" spans="1:25" x14ac:dyDescent="0.35">
      <c r="A155" s="89"/>
      <c r="B155" s="90" t="s">
        <v>70</v>
      </c>
      <c r="C155" s="457" t="s">
        <v>23</v>
      </c>
      <c r="D155" s="458"/>
      <c r="E155" s="458"/>
      <c r="F155" s="459"/>
      <c r="G155" s="454" t="s">
        <v>24</v>
      </c>
      <c r="H155" s="455"/>
      <c r="I155" s="455"/>
      <c r="J155" s="455"/>
      <c r="K155" s="456"/>
      <c r="L155" s="91" t="s">
        <v>73</v>
      </c>
    </row>
    <row r="156" spans="1:25" x14ac:dyDescent="0.35">
      <c r="A156" s="95" t="s">
        <v>34</v>
      </c>
      <c r="B156" s="165" t="s">
        <v>98</v>
      </c>
      <c r="C156" s="75" t="s">
        <v>99</v>
      </c>
      <c r="D156" s="75" t="s">
        <v>100</v>
      </c>
      <c r="E156" s="75" t="s">
        <v>101</v>
      </c>
      <c r="F156" s="76" t="s">
        <v>102</v>
      </c>
      <c r="G156" s="75" t="s">
        <v>99</v>
      </c>
      <c r="H156" s="75" t="s">
        <v>100</v>
      </c>
      <c r="I156" s="75" t="s">
        <v>101</v>
      </c>
      <c r="J156" s="75" t="s">
        <v>102</v>
      </c>
      <c r="K156" s="166" t="s">
        <v>103</v>
      </c>
      <c r="L156" s="97" t="s">
        <v>83</v>
      </c>
    </row>
    <row r="157" spans="1:25" x14ac:dyDescent="0.35">
      <c r="A157" s="102" t="s">
        <v>89</v>
      </c>
      <c r="B157" s="181" t="str">
        <f>IF('Site Description'!$K$34="","", IF('Data Entry'!B157&gt;0,'Data Entry'!B157,0))</f>
        <v/>
      </c>
      <c r="C157" s="182" t="str">
        <f>IF('Site Description'!$K$34="","", IF('Data Entry'!C157&gt;0,'Data Entry'!C157,0))</f>
        <v/>
      </c>
      <c r="D157" s="183" t="str">
        <f>IF('Site Description'!$K$34="","", IF('Data Entry'!D157&gt;0,'Data Entry'!D157,0))</f>
        <v/>
      </c>
      <c r="E157" s="183" t="str">
        <f>IF('Site Description'!$K$34="","", IF('Data Entry'!E157&gt;0,'Data Entry'!E157,0))</f>
        <v/>
      </c>
      <c r="F157" s="184" t="str">
        <f>IF('Site Description'!$K$34="","", IF('Data Entry'!F157&gt;0,'Data Entry'!F157,0))</f>
        <v/>
      </c>
      <c r="G157" s="185" t="str">
        <f>IF('Site Description'!$K$34="","", IF('Data Entry'!G157&gt;0,'Data Entry'!G157,0))</f>
        <v/>
      </c>
      <c r="H157" s="185" t="str">
        <f>IF('Site Description'!$K$34="","", IF('Data Entry'!H157&gt;0,'Data Entry'!H157,0))</f>
        <v/>
      </c>
      <c r="I157" s="185" t="str">
        <f>IF('Site Description'!$K$34="","", IF('Data Entry'!I157&gt;0,'Data Entry'!I157,0))</f>
        <v/>
      </c>
      <c r="J157" s="185" t="str">
        <f>IF('Site Description'!$K$34="","", IF('Data Entry'!J157&gt;0,'Data Entry'!J157,0))</f>
        <v/>
      </c>
      <c r="K157" s="186" t="str">
        <f>IF('Site Description'!$K$34="","", IF('Data Entry'!K157&gt;0,'Data Entry'!K157,0))</f>
        <v/>
      </c>
      <c r="L157" s="153" t="e">
        <f>SUM(B157:K157)/('Site Description'!$K$34/10000)</f>
        <v>#VALUE!</v>
      </c>
      <c r="M157" s="92"/>
    </row>
    <row r="158" spans="1:25" x14ac:dyDescent="0.35">
      <c r="A158" s="102" t="s">
        <v>90</v>
      </c>
      <c r="B158" s="187" t="str">
        <f>IF('Site Description'!$K$34="","", IF('Data Entry'!B158&gt;0,'Data Entry'!B158,0))</f>
        <v/>
      </c>
      <c r="C158" s="188" t="str">
        <f>IF('Site Description'!$K$34="","", IF('Data Entry'!C158&gt;0,'Data Entry'!C158,0))</f>
        <v/>
      </c>
      <c r="D158" s="185" t="str">
        <f>IF('Site Description'!$K$34="","", IF('Data Entry'!D158&gt;0,'Data Entry'!D158,0))</f>
        <v/>
      </c>
      <c r="E158" s="189" t="str">
        <f>IF('Site Description'!$K$34="","", IF('Data Entry'!E158&gt;0,'Data Entry'!E158,0))</f>
        <v/>
      </c>
      <c r="F158" s="190" t="str">
        <f>IF('Site Description'!$K$34="","", IF('Data Entry'!F158&gt;0,'Data Entry'!F158,0))</f>
        <v/>
      </c>
      <c r="G158" s="185" t="str">
        <f>IF('Site Description'!$K$34="","", IF('Data Entry'!G158&gt;0,'Data Entry'!G158,0))</f>
        <v/>
      </c>
      <c r="H158" s="185" t="str">
        <f>IF('Site Description'!$K$34="","", IF('Data Entry'!H158&gt;0,'Data Entry'!H158,0))</f>
        <v/>
      </c>
      <c r="I158" s="189" t="str">
        <f>IF('Site Description'!$K$34="","", IF('Data Entry'!I158&gt;0,'Data Entry'!I158,0))</f>
        <v/>
      </c>
      <c r="J158" s="189" t="str">
        <f>IF('Site Description'!$K$34="","", IF('Data Entry'!J158&gt;0,'Data Entry'!J158,0))</f>
        <v/>
      </c>
      <c r="K158" s="191" t="str">
        <f>IF('Site Description'!$K$34="","", IF('Data Entry'!K158&gt;0,'Data Entry'!K158,0))</f>
        <v/>
      </c>
      <c r="L158" s="153" t="e">
        <f>SUM(B158:K158)/('Site Description'!$K$34/10000)</f>
        <v>#VALUE!</v>
      </c>
    </row>
    <row r="159" spans="1:25" x14ac:dyDescent="0.35">
      <c r="A159" s="102" t="s">
        <v>91</v>
      </c>
      <c r="B159" s="187" t="str">
        <f>IF('Site Description'!$K$34="","", IF('Data Entry'!B159&gt;0,'Data Entry'!B159,0))</f>
        <v/>
      </c>
      <c r="C159" s="188" t="str">
        <f>IF('Site Description'!$K$34="","", IF('Data Entry'!C159&gt;0,'Data Entry'!C159,0))</f>
        <v/>
      </c>
      <c r="D159" s="185" t="str">
        <f>IF('Site Description'!$K$34="","", IF('Data Entry'!D159&gt;0,'Data Entry'!D159,0))</f>
        <v/>
      </c>
      <c r="E159" s="185" t="str">
        <f>IF('Site Description'!$K$34="","", IF('Data Entry'!E159&gt;0,'Data Entry'!E159,0))</f>
        <v/>
      </c>
      <c r="F159" s="192" t="str">
        <f>IF('Site Description'!$K$34="","", IF('Data Entry'!F159&gt;0,'Data Entry'!F159,0))</f>
        <v/>
      </c>
      <c r="G159" s="185" t="str">
        <f>IF('Site Description'!$K$34="","", IF('Data Entry'!G159&gt;0,'Data Entry'!G159,0))</f>
        <v/>
      </c>
      <c r="H159" s="185" t="str">
        <f>IF('Site Description'!$K$34="","", IF('Data Entry'!H159&gt;0,'Data Entry'!H159,0))</f>
        <v/>
      </c>
      <c r="I159" s="185" t="str">
        <f>IF('Site Description'!$K$34="","", IF('Data Entry'!I159&gt;0,'Data Entry'!I159,0))</f>
        <v/>
      </c>
      <c r="J159" s="185" t="str">
        <f>IF('Site Description'!$K$34="","", IF('Data Entry'!J159&gt;0,'Data Entry'!J159,0))</f>
        <v/>
      </c>
      <c r="K159" s="191" t="str">
        <f>IF('Site Description'!$K$34="","", IF('Data Entry'!K159&gt;0,'Data Entry'!K159,0))</f>
        <v/>
      </c>
      <c r="L159" s="153" t="e">
        <f>SUM(B159:K159)/('Site Description'!$K$34/10000)</f>
        <v>#VALUE!</v>
      </c>
    </row>
    <row r="160" spans="1:25" x14ac:dyDescent="0.35">
      <c r="A160" s="107" t="s">
        <v>92</v>
      </c>
      <c r="B160" s="187" t="str">
        <f>IF('Site Description'!$K$34="","", IF('Data Entry'!B160&gt;0,'Data Entry'!B160,0))</f>
        <v/>
      </c>
      <c r="C160" s="188" t="str">
        <f>IF('Site Description'!$K$34="","", IF('Data Entry'!C160&gt;0,'Data Entry'!C160,0))</f>
        <v/>
      </c>
      <c r="D160" s="185" t="str">
        <f>IF('Site Description'!$K$34="","", IF('Data Entry'!D160&gt;0,'Data Entry'!D160,0))</f>
        <v/>
      </c>
      <c r="E160" s="185" t="str">
        <f>IF('Site Description'!$K$34="","", IF('Data Entry'!E160&gt;0,'Data Entry'!E160,0))</f>
        <v/>
      </c>
      <c r="F160" s="192" t="str">
        <f>IF('Site Description'!$K$34="","", IF('Data Entry'!F160&gt;0,'Data Entry'!F160,0))</f>
        <v/>
      </c>
      <c r="G160" s="185" t="str">
        <f>IF('Site Description'!$K$34="","", IF('Data Entry'!G160&gt;0,'Data Entry'!G160,0))</f>
        <v/>
      </c>
      <c r="H160" s="185" t="str">
        <f>IF('Site Description'!$K$34="","", IF('Data Entry'!H160&gt;0,'Data Entry'!H160,0))</f>
        <v/>
      </c>
      <c r="I160" s="185" t="str">
        <f>IF('Site Description'!$K$34="","", IF('Data Entry'!I160&gt;0,'Data Entry'!I160,0))</f>
        <v/>
      </c>
      <c r="J160" s="185" t="str">
        <f>IF('Site Description'!$K$34="","", IF('Data Entry'!J160&gt;0,'Data Entry'!J160,0))</f>
        <v/>
      </c>
      <c r="K160" s="191" t="str">
        <f>IF('Site Description'!$K$34="","", IF('Data Entry'!K160&gt;0,'Data Entry'!K160,0))</f>
        <v/>
      </c>
      <c r="L160" s="153" t="e">
        <f>SUM(B160:K160)/('Site Description'!$K$34/10000)</f>
        <v>#VALUE!</v>
      </c>
    </row>
    <row r="161" spans="1:25" x14ac:dyDescent="0.35">
      <c r="A161" s="108" t="s">
        <v>93</v>
      </c>
      <c r="B161" s="187" t="str">
        <f>IF('Site Description'!$K$34="","", IF('Data Entry'!B161&gt;0,'Data Entry'!B161,0))</f>
        <v/>
      </c>
      <c r="C161" s="188" t="str">
        <f>IF('Site Description'!$K$34="","", IF('Data Entry'!C161&gt;0,'Data Entry'!C161,0))</f>
        <v/>
      </c>
      <c r="D161" s="185" t="str">
        <f>IF('Site Description'!$K$34="","", IF('Data Entry'!D161&gt;0,'Data Entry'!D161,0))</f>
        <v/>
      </c>
      <c r="E161" s="185" t="str">
        <f>IF('Site Description'!$K$34="","", IF('Data Entry'!E161&gt;0,'Data Entry'!E161,0))</f>
        <v/>
      </c>
      <c r="F161" s="192" t="str">
        <f>IF('Site Description'!$K$34="","", IF('Data Entry'!F161&gt;0,'Data Entry'!F161,0))</f>
        <v/>
      </c>
      <c r="G161" s="185" t="str">
        <f>IF('Site Description'!$K$34="","", IF('Data Entry'!G161&gt;0,'Data Entry'!G161,0))</f>
        <v/>
      </c>
      <c r="H161" s="185" t="str">
        <f>IF('Site Description'!$K$34="","", IF('Data Entry'!H161&gt;0,'Data Entry'!H161,0))</f>
        <v/>
      </c>
      <c r="I161" s="185" t="str">
        <f>IF('Site Description'!$K$34="","", IF('Data Entry'!I161&gt;0,'Data Entry'!I161,0))</f>
        <v/>
      </c>
      <c r="J161" s="185" t="str">
        <f>IF('Site Description'!$K$34="","", IF('Data Entry'!J161&gt;0,'Data Entry'!J161,0))</f>
        <v/>
      </c>
      <c r="K161" s="186" t="str">
        <f>IF('Site Description'!$K$34="","", IF('Data Entry'!K161&gt;0,'Data Entry'!K161,0))</f>
        <v/>
      </c>
      <c r="L161" s="153" t="e">
        <f>SUM(B161:K161)/('Site Description'!$K$34/10000)</f>
        <v>#VALUE!</v>
      </c>
      <c r="N161" s="122"/>
      <c r="O161" s="92"/>
      <c r="P161" s="92"/>
      <c r="Q161" s="92"/>
      <c r="R161" s="92"/>
      <c r="S161" s="92"/>
      <c r="T161" s="92"/>
      <c r="U161" s="92"/>
      <c r="V161" s="92"/>
      <c r="W161" s="92"/>
      <c r="X161" s="92"/>
      <c r="Y161" s="92"/>
    </row>
    <row r="162" spans="1:25" x14ac:dyDescent="0.35">
      <c r="A162" s="108" t="s">
        <v>94</v>
      </c>
      <c r="B162" s="187" t="str">
        <f>IF('Site Description'!$K$34="","", IF('Data Entry'!B162&gt;0,'Data Entry'!B162,0))</f>
        <v/>
      </c>
      <c r="C162" s="188" t="str">
        <f>IF('Site Description'!$K$34="","", IF('Data Entry'!C162&gt;0,'Data Entry'!C162,0))</f>
        <v/>
      </c>
      <c r="D162" s="185" t="str">
        <f>IF('Site Description'!$K$34="","", IF('Data Entry'!D162&gt;0,'Data Entry'!D162,0))</f>
        <v/>
      </c>
      <c r="E162" s="185" t="str">
        <f>IF('Site Description'!$K$34="","", IF('Data Entry'!E162&gt;0,'Data Entry'!E162,0))</f>
        <v/>
      </c>
      <c r="F162" s="190" t="str">
        <f>IF('Site Description'!$K$34="","", IF('Data Entry'!F162&gt;0,'Data Entry'!F162,0))</f>
        <v/>
      </c>
      <c r="G162" s="185" t="str">
        <f>IF('Site Description'!$K$34="","", IF('Data Entry'!G162&gt;0,'Data Entry'!G162,0))</f>
        <v/>
      </c>
      <c r="H162" s="185" t="str">
        <f>IF('Site Description'!$K$34="","", IF('Data Entry'!H162&gt;0,'Data Entry'!H162,0))</f>
        <v/>
      </c>
      <c r="I162" s="185" t="str">
        <f>IF('Site Description'!$K$34="","", IF('Data Entry'!I162&gt;0,'Data Entry'!I162,0))</f>
        <v/>
      </c>
      <c r="J162" s="189" t="str">
        <f>IF('Site Description'!$K$34="","", IF('Data Entry'!J162&gt;0,'Data Entry'!J162,0))</f>
        <v/>
      </c>
      <c r="K162" s="191" t="str">
        <f>IF('Site Description'!$K$34="","", IF('Data Entry'!K162&gt;0,'Data Entry'!K162,0))</f>
        <v/>
      </c>
      <c r="L162" s="153" t="e">
        <f>SUM(B162:K162)/('Site Description'!$K$34/10000)</f>
        <v>#VALUE!</v>
      </c>
    </row>
    <row r="163" spans="1:25" x14ac:dyDescent="0.35">
      <c r="A163" s="195" t="s">
        <v>123</v>
      </c>
      <c r="B163" s="187" t="str">
        <f>IF('Site Description'!$K$34="","", IF('Data Entry'!B163&gt;0,'Data Entry'!B163,0))</f>
        <v/>
      </c>
      <c r="C163" s="188" t="str">
        <f>IF('Site Description'!$K$34="","", IF('Data Entry'!C163&gt;0,'Data Entry'!C163,0))</f>
        <v/>
      </c>
      <c r="D163" s="185" t="str">
        <f>IF('Site Description'!$K$34="","", IF('Data Entry'!D163&gt;0,'Data Entry'!D163,0))</f>
        <v/>
      </c>
      <c r="E163" s="185" t="str">
        <f>IF('Site Description'!$K$34="","", IF('Data Entry'!E163&gt;0,'Data Entry'!E163,0))</f>
        <v/>
      </c>
      <c r="F163" s="190" t="str">
        <f>IF('Site Description'!$K$34="","", IF('Data Entry'!F163&gt;0,'Data Entry'!F163,0))</f>
        <v/>
      </c>
      <c r="G163" s="185" t="str">
        <f>IF('Site Description'!$K$34="","", IF('Data Entry'!G163&gt;0,'Data Entry'!G163,0))</f>
        <v/>
      </c>
      <c r="H163" s="185" t="str">
        <f>IF('Site Description'!$K$34="","", IF('Data Entry'!H163&gt;0,'Data Entry'!H163,0))</f>
        <v/>
      </c>
      <c r="I163" s="185" t="str">
        <f>IF('Site Description'!$K$34="","", IF('Data Entry'!I163&gt;0,'Data Entry'!I163,0))</f>
        <v/>
      </c>
      <c r="J163" s="189" t="str">
        <f>IF('Site Description'!$K$34="","", IF('Data Entry'!J163&gt;0,'Data Entry'!J163,0))</f>
        <v/>
      </c>
      <c r="K163" s="191" t="str">
        <f>IF('Site Description'!$K$34="","", IF('Data Entry'!K163&gt;0,'Data Entry'!K163,0))</f>
        <v/>
      </c>
      <c r="L163" s="153" t="e">
        <f>SUM(B163:K163)/('Site Description'!$K$34/10000)</f>
        <v>#VALUE!</v>
      </c>
    </row>
    <row r="164" spans="1:25" x14ac:dyDescent="0.35">
      <c r="A164" s="80" t="s">
        <v>95</v>
      </c>
      <c r="B164" s="187" t="str">
        <f>IF('Site Description'!$K$34="","", IF('Data Entry'!B164&gt;0,'Data Entry'!B164,0))</f>
        <v/>
      </c>
      <c r="C164" s="188" t="str">
        <f>IF('Site Description'!$K$34="","", IF('Data Entry'!C164&gt;0,'Data Entry'!C164,0))</f>
        <v/>
      </c>
      <c r="D164" s="185" t="str">
        <f>IF('Site Description'!$K$34="","", IF('Data Entry'!D164&gt;0,'Data Entry'!D164,0))</f>
        <v/>
      </c>
      <c r="E164" s="185" t="str">
        <f>IF('Site Description'!$K$34="","", IF('Data Entry'!E164&gt;0,'Data Entry'!E164,0))</f>
        <v/>
      </c>
      <c r="F164" s="192" t="str">
        <f>IF('Site Description'!$K$34="","", IF('Data Entry'!F164&gt;0,'Data Entry'!F164,0))</f>
        <v/>
      </c>
      <c r="G164" s="185" t="str">
        <f>IF('Site Description'!$K$34="","", IF('Data Entry'!G164&gt;0,'Data Entry'!G164,0))</f>
        <v/>
      </c>
      <c r="H164" s="185" t="str">
        <f>IF('Site Description'!$K$34="","", IF('Data Entry'!H164&gt;0,'Data Entry'!H164,0))</f>
        <v/>
      </c>
      <c r="I164" s="185" t="str">
        <f>IF('Site Description'!$K$34="","", IF('Data Entry'!I164&gt;0,'Data Entry'!I164,0))</f>
        <v/>
      </c>
      <c r="J164" s="185" t="str">
        <f>IF('Site Description'!$K$34="","", IF('Data Entry'!J164&gt;0,'Data Entry'!J164,0))</f>
        <v/>
      </c>
      <c r="K164" s="186" t="str">
        <f>IF('Site Description'!$K$34="","", IF('Data Entry'!K164&gt;0,'Data Entry'!K164,0))</f>
        <v/>
      </c>
      <c r="L164" s="153" t="e">
        <f>SUM(B164:K164)/('Site Description'!$K$34/10000)</f>
        <v>#VALUE!</v>
      </c>
    </row>
    <row r="165" spans="1:25" x14ac:dyDescent="0.35">
      <c r="A165" s="80" t="s">
        <v>96</v>
      </c>
      <c r="B165" s="187" t="str">
        <f>IF('Site Description'!$K$34="","", IF('Data Entry'!B165&gt;0,'Data Entry'!B165,0))</f>
        <v/>
      </c>
      <c r="C165" s="188" t="str">
        <f>IF('Site Description'!$K$34="","", IF('Data Entry'!C165&gt;0,'Data Entry'!C165,0))</f>
        <v/>
      </c>
      <c r="D165" s="185" t="str">
        <f>IF('Site Description'!$K$34="","", IF('Data Entry'!D165&gt;0,'Data Entry'!D165,0))</f>
        <v/>
      </c>
      <c r="E165" s="185" t="str">
        <f>IF('Site Description'!$K$34="","", IF('Data Entry'!E165&gt;0,'Data Entry'!E165,0))</f>
        <v/>
      </c>
      <c r="F165" s="192" t="str">
        <f>IF('Site Description'!$K$34="","", IF('Data Entry'!F165&gt;0,'Data Entry'!F165,0))</f>
        <v/>
      </c>
      <c r="G165" s="185" t="str">
        <f>IF('Site Description'!$K$34="","", IF('Data Entry'!G165&gt;0,'Data Entry'!G165,0))</f>
        <v/>
      </c>
      <c r="H165" s="185" t="str">
        <f>IF('Site Description'!$K$34="","", IF('Data Entry'!H165&gt;0,'Data Entry'!H165,0))</f>
        <v/>
      </c>
      <c r="I165" s="185" t="str">
        <f>IF('Site Description'!$K$34="","", IF('Data Entry'!I165&gt;0,'Data Entry'!I165,0))</f>
        <v/>
      </c>
      <c r="J165" s="185" t="str">
        <f>IF('Site Description'!$K$34="","", IF('Data Entry'!J165&gt;0,'Data Entry'!J165,0))</f>
        <v/>
      </c>
      <c r="K165" s="186" t="str">
        <f>IF('Site Description'!$K$34="","", IF('Data Entry'!K165&gt;0,'Data Entry'!K165,0))</f>
        <v/>
      </c>
      <c r="L165" s="153" t="e">
        <f>SUM(B165:K165)/('Site Description'!$K$34/10000)</f>
        <v>#VALUE!</v>
      </c>
    </row>
    <row r="166" spans="1:25" x14ac:dyDescent="0.35">
      <c r="A166" s="80" t="s">
        <v>97</v>
      </c>
      <c r="B166" s="187" t="str">
        <f>IF('Site Description'!$K$34="","", IF('Data Entry'!B166&gt;0,'Data Entry'!B166,0))</f>
        <v/>
      </c>
      <c r="C166" s="188" t="str">
        <f>IF('Site Description'!$K$34="","", IF('Data Entry'!C166&gt;0,'Data Entry'!C166,0))</f>
        <v/>
      </c>
      <c r="D166" s="185" t="str">
        <f>IF('Site Description'!$K$34="","", IF('Data Entry'!D166&gt;0,'Data Entry'!D166,0))</f>
        <v/>
      </c>
      <c r="E166" s="185" t="str">
        <f>IF('Site Description'!$K$34="","", IF('Data Entry'!E166&gt;0,'Data Entry'!E166,0))</f>
        <v/>
      </c>
      <c r="F166" s="192" t="str">
        <f>IF('Site Description'!$K$34="","", IF('Data Entry'!F166&gt;0,'Data Entry'!F166,0))</f>
        <v/>
      </c>
      <c r="G166" s="185" t="str">
        <f>IF('Site Description'!$K$34="","", IF('Data Entry'!G166&gt;0,'Data Entry'!G166,0))</f>
        <v/>
      </c>
      <c r="H166" s="185" t="str">
        <f>IF('Site Description'!$K$34="","", IF('Data Entry'!H166&gt;0,'Data Entry'!H166,0))</f>
        <v/>
      </c>
      <c r="I166" s="185" t="str">
        <f>IF('Site Description'!$K$34="","", IF('Data Entry'!I166&gt;0,'Data Entry'!I166,0))</f>
        <v/>
      </c>
      <c r="J166" s="185" t="str">
        <f>IF('Site Description'!$K$34="","", IF('Data Entry'!J166&gt;0,'Data Entry'!J166,0))</f>
        <v/>
      </c>
      <c r="K166" s="186" t="str">
        <f>IF('Site Description'!$K$34="","", IF('Data Entry'!K166&gt;0,'Data Entry'!K166,0))</f>
        <v/>
      </c>
      <c r="L166" s="153" t="e">
        <f>SUM(B166:K166)/('Site Description'!$K$34/10000)</f>
        <v>#VALUE!</v>
      </c>
    </row>
    <row r="167" spans="1:25" x14ac:dyDescent="0.35">
      <c r="A167" s="80"/>
      <c r="B167" s="187" t="str">
        <f>IF('Site Description'!$K$34="","", IF('Data Entry'!B167&gt;0,'Data Entry'!B167,0))</f>
        <v/>
      </c>
      <c r="C167" s="196" t="str">
        <f>IF('Site Description'!$K$34="","", IF('Data Entry'!C167&gt;0,'Data Entry'!C167,0))</f>
        <v/>
      </c>
      <c r="D167" s="196" t="str">
        <f>IF('Site Description'!$K$34="","", IF('Data Entry'!D167&gt;0,'Data Entry'!D167,0))</f>
        <v/>
      </c>
      <c r="E167" s="196" t="str">
        <f>IF('Site Description'!$K$34="","", IF('Data Entry'!E167&gt;0,'Data Entry'!E167,0))</f>
        <v/>
      </c>
      <c r="F167" s="197" t="str">
        <f>IF('Site Description'!$K$34="","", IF('Data Entry'!F167&gt;0,'Data Entry'!F167,0))</f>
        <v/>
      </c>
      <c r="G167" s="185" t="str">
        <f>IF('Site Description'!$K$34="","", IF('Data Entry'!G167&gt;0,'Data Entry'!G167,0))</f>
        <v/>
      </c>
      <c r="H167" s="185" t="str">
        <f>IF('Site Description'!$K$34="","", IF('Data Entry'!H167&gt;0,'Data Entry'!H167,0))</f>
        <v/>
      </c>
      <c r="I167" s="185" t="str">
        <f>IF('Site Description'!$K$34="","", IF('Data Entry'!I167&gt;0,'Data Entry'!I167,0))</f>
        <v/>
      </c>
      <c r="J167" s="185" t="str">
        <f>IF('Site Description'!$K$34="","", IF('Data Entry'!J167&gt;0,'Data Entry'!J167,0))</f>
        <v/>
      </c>
      <c r="K167" s="186" t="str">
        <f>IF('Site Description'!$K$34="","", IF('Data Entry'!K167&gt;0,'Data Entry'!K167,0))</f>
        <v/>
      </c>
      <c r="L167" s="153" t="e">
        <f>SUM(B167:K167)/('Site Description'!$K$34/10000)</f>
        <v>#VALUE!</v>
      </c>
    </row>
    <row r="168" spans="1:25" ht="15" thickBot="1" x14ac:dyDescent="0.4">
      <c r="A168" s="80"/>
      <c r="B168" s="187" t="str">
        <f>IF('Site Description'!$K$34="","", IF('Data Entry'!B168&gt;0,'Data Entry'!B168,0))</f>
        <v/>
      </c>
      <c r="C168" s="185" t="str">
        <f>IF('Site Description'!$K$34="","", IF('Data Entry'!C168&gt;0,'Data Entry'!C168,0))</f>
        <v/>
      </c>
      <c r="D168" s="185" t="str">
        <f>IF('Site Description'!$K$34="","", IF('Data Entry'!D168&gt;0,'Data Entry'!D168,0))</f>
        <v/>
      </c>
      <c r="E168" s="185" t="str">
        <f>IF('Site Description'!$K$34="","", IF('Data Entry'!E168&gt;0,'Data Entry'!E168,0))</f>
        <v/>
      </c>
      <c r="F168" s="192" t="str">
        <f>IF('Site Description'!$K$34="","", IF('Data Entry'!F168&gt;0,'Data Entry'!F168,0))</f>
        <v/>
      </c>
      <c r="G168" s="185" t="str">
        <f>IF('Site Description'!$K$34="","", IF('Data Entry'!G168&gt;0,'Data Entry'!G168,0))</f>
        <v/>
      </c>
      <c r="H168" s="185" t="str">
        <f>IF('Site Description'!$K$34="","", IF('Data Entry'!H168&gt;0,'Data Entry'!H168,0))</f>
        <v/>
      </c>
      <c r="I168" s="185" t="str">
        <f>IF('Site Description'!$K$34="","", IF('Data Entry'!I168&gt;0,'Data Entry'!I168,0))</f>
        <v/>
      </c>
      <c r="J168" s="185" t="str">
        <f>IF('Site Description'!$K$34="","", IF('Data Entry'!J168&gt;0,'Data Entry'!J168,0))</f>
        <v/>
      </c>
      <c r="K168" s="186" t="str">
        <f>IF('Site Description'!$K$34="","", IF('Data Entry'!K168&gt;0,'Data Entry'!K168,0))</f>
        <v/>
      </c>
      <c r="L168" s="153" t="e">
        <f>SUM(B168:K168)/('Site Description'!$K$34/10000)</f>
        <v>#VALUE!</v>
      </c>
    </row>
    <row r="169" spans="1:25" ht="15" thickBot="1" x14ac:dyDescent="0.4">
      <c r="A169" s="128" t="s">
        <v>82</v>
      </c>
      <c r="B169" s="154" t="str">
        <f>IFERROR(SUM(B157:B168)/('Site Description'!$K$34/10000),"")</f>
        <v/>
      </c>
      <c r="C169" s="155" t="str">
        <f>IFERROR(SUM(C157:C168)/('Site Description'!$K$34/10000),"")</f>
        <v/>
      </c>
      <c r="D169" s="154" t="str">
        <f>IFERROR(SUM(D157:D168)/('Site Description'!$K$34/10000),"")</f>
        <v/>
      </c>
      <c r="E169" s="154" t="str">
        <f>IFERROR(SUM(E157:E168)/('Site Description'!$K$34/10000),"")</f>
        <v/>
      </c>
      <c r="F169" s="156" t="str">
        <f>IFERROR(SUM(F157:F168)/('Site Description'!$K$34/10000),"")</f>
        <v/>
      </c>
      <c r="G169" s="154" t="str">
        <f>IFERROR(SUM(G157:G168)/('Site Description'!$K$34/10000),"")</f>
        <v/>
      </c>
      <c r="H169" s="154" t="str">
        <f>IFERROR(SUM(H157:H168)/('Site Description'!$K$34/10000),"")</f>
        <v/>
      </c>
      <c r="I169" s="154" t="str">
        <f>IFERROR(SUM(I157:I168)/('Site Description'!$K$34/10000),"")</f>
        <v/>
      </c>
      <c r="J169" s="154" t="str">
        <f>IFERROR(SUM(J157:J168)/('Site Description'!$K$34/10000),"")</f>
        <v/>
      </c>
      <c r="K169" s="157" t="str">
        <f>IFERROR(SUM(K157:K168)/('Site Description'!$K$34/10000),"")</f>
        <v/>
      </c>
      <c r="L169" s="158" t="str">
        <f>IF(SUM(B169:K169)&gt;0,SUM(B169:K169),"")</f>
        <v/>
      </c>
    </row>
  </sheetData>
  <sheetProtection algorithmName="SHA-512" hashValue="xoZubcAQx6fyUMsU/t6ol+zLK56W1Y40XgR90kGg/xX5znqJ+9RqZfFksDH0HuxupYXuFas+xunowUUaaB4GDQ==" saltValue="UqyAdxXYtNbXXuOfEb39Ew==" spinCount="100000" sheet="1" objects="1" scenarios="1"/>
  <mergeCells count="36">
    <mergeCell ref="A1:K1"/>
    <mergeCell ref="A35:K35"/>
    <mergeCell ref="G36:K36"/>
    <mergeCell ref="N1:X1"/>
    <mergeCell ref="T2:X2"/>
    <mergeCell ref="N18:X18"/>
    <mergeCell ref="T19:X19"/>
    <mergeCell ref="P2:S2"/>
    <mergeCell ref="P19:S19"/>
    <mergeCell ref="G155:K155"/>
    <mergeCell ref="A103:K103"/>
    <mergeCell ref="G104:K104"/>
    <mergeCell ref="A120:K120"/>
    <mergeCell ref="G121:K121"/>
    <mergeCell ref="A137:K137"/>
    <mergeCell ref="G138:K138"/>
    <mergeCell ref="A154:K154"/>
    <mergeCell ref="C155:F155"/>
    <mergeCell ref="C138:F138"/>
    <mergeCell ref="C121:F121"/>
    <mergeCell ref="C104:F104"/>
    <mergeCell ref="G87:K87"/>
    <mergeCell ref="A52:K52"/>
    <mergeCell ref="G2:K2"/>
    <mergeCell ref="G19:K19"/>
    <mergeCell ref="A18:K18"/>
    <mergeCell ref="G53:K53"/>
    <mergeCell ref="A69:K69"/>
    <mergeCell ref="G70:K70"/>
    <mergeCell ref="C2:F2"/>
    <mergeCell ref="C87:F87"/>
    <mergeCell ref="C70:F70"/>
    <mergeCell ref="C53:F53"/>
    <mergeCell ref="C36:F36"/>
    <mergeCell ref="C19:F19"/>
    <mergeCell ref="A86:K86"/>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9"/>
  <sheetViews>
    <sheetView zoomScale="80" zoomScaleNormal="80" workbookViewId="0">
      <pane xSplit="1" topLeftCell="B1" activePane="topRight" state="frozen"/>
      <selection pane="topRight" activeCell="B4" sqref="B4"/>
    </sheetView>
  </sheetViews>
  <sheetFormatPr defaultColWidth="9.1796875" defaultRowHeight="14.5" x14ac:dyDescent="0.35"/>
  <cols>
    <col min="1" max="1" width="27" style="115" bestFit="1" customWidth="1"/>
    <col min="2" max="2" width="14.26953125" style="115" customWidth="1"/>
    <col min="3" max="10" width="14.26953125" style="88" customWidth="1"/>
    <col min="11" max="11" width="14.7265625" style="88" customWidth="1"/>
    <col min="12" max="12" width="20.54296875" style="106" bestFit="1" customWidth="1"/>
    <col min="13" max="13" width="14.7265625" style="106" customWidth="1"/>
    <col min="14" max="14" width="27" style="116" bestFit="1" customWidth="1"/>
    <col min="15" max="24" width="14.7265625" style="106" customWidth="1"/>
    <col min="25" max="25" width="20.54296875" style="106" bestFit="1" customWidth="1"/>
    <col min="26" max="26" width="14.7265625" style="88" customWidth="1"/>
    <col min="27" max="27" width="22.453125" style="88" bestFit="1" customWidth="1"/>
    <col min="28" max="83" width="14.7265625" style="88" customWidth="1"/>
    <col min="84" max="16384" width="9.1796875" style="88"/>
  </cols>
  <sheetData>
    <row r="1" spans="1:30" ht="15.5" thickBot="1" x14ac:dyDescent="0.4">
      <c r="A1" s="450" t="s">
        <v>36</v>
      </c>
      <c r="B1" s="451"/>
      <c r="C1" s="452"/>
      <c r="D1" s="452"/>
      <c r="E1" s="452"/>
      <c r="F1" s="452"/>
      <c r="G1" s="452"/>
      <c r="H1" s="452"/>
      <c r="I1" s="452"/>
      <c r="J1" s="452"/>
      <c r="K1" s="453"/>
      <c r="L1" s="86"/>
      <c r="M1" s="87"/>
      <c r="N1" s="471" t="s">
        <v>74</v>
      </c>
      <c r="O1" s="472"/>
      <c r="P1" s="472"/>
      <c r="Q1" s="472"/>
      <c r="R1" s="472"/>
      <c r="S1" s="472"/>
      <c r="T1" s="472"/>
      <c r="U1" s="472"/>
      <c r="V1" s="472"/>
      <c r="W1" s="472"/>
      <c r="X1" s="473"/>
      <c r="Y1" s="86"/>
    </row>
    <row r="2" spans="1:30" x14ac:dyDescent="0.35">
      <c r="A2" s="89"/>
      <c r="B2" s="90" t="s">
        <v>70</v>
      </c>
      <c r="C2" s="457" t="s">
        <v>23</v>
      </c>
      <c r="D2" s="458"/>
      <c r="E2" s="458"/>
      <c r="F2" s="459"/>
      <c r="G2" s="454" t="s">
        <v>24</v>
      </c>
      <c r="H2" s="455"/>
      <c r="I2" s="455"/>
      <c r="J2" s="455"/>
      <c r="K2" s="456"/>
      <c r="L2" s="91" t="s">
        <v>72</v>
      </c>
      <c r="M2" s="92"/>
      <c r="N2" s="93"/>
      <c r="O2" s="94" t="s">
        <v>28</v>
      </c>
      <c r="P2" s="480" t="s">
        <v>23</v>
      </c>
      <c r="Q2" s="481"/>
      <c r="R2" s="481"/>
      <c r="S2" s="482"/>
      <c r="T2" s="477" t="s">
        <v>24</v>
      </c>
      <c r="U2" s="478"/>
      <c r="V2" s="478"/>
      <c r="W2" s="478"/>
      <c r="X2" s="479"/>
      <c r="Y2" s="91" t="s">
        <v>72</v>
      </c>
      <c r="AA2" s="474" t="s">
        <v>114</v>
      </c>
      <c r="AB2" s="475"/>
      <c r="AC2" s="476"/>
    </row>
    <row r="3" spans="1:30" ht="15" customHeight="1" x14ac:dyDescent="0.35">
      <c r="A3" s="95" t="s">
        <v>34</v>
      </c>
      <c r="B3" s="90">
        <v>7.5</v>
      </c>
      <c r="C3" s="90">
        <v>15</v>
      </c>
      <c r="D3" s="90">
        <v>25</v>
      </c>
      <c r="E3" s="90">
        <v>35</v>
      </c>
      <c r="F3" s="90">
        <v>45</v>
      </c>
      <c r="G3" s="90">
        <v>15</v>
      </c>
      <c r="H3" s="90">
        <v>25</v>
      </c>
      <c r="I3" s="90">
        <v>35</v>
      </c>
      <c r="J3" s="90">
        <v>45</v>
      </c>
      <c r="K3" s="96">
        <v>55</v>
      </c>
      <c r="L3" s="97" t="s">
        <v>84</v>
      </c>
      <c r="M3" s="92"/>
      <c r="N3" s="98" t="s">
        <v>34</v>
      </c>
      <c r="O3" s="99" t="s">
        <v>29</v>
      </c>
      <c r="P3" s="100" t="s">
        <v>30</v>
      </c>
      <c r="Q3" s="100" t="s">
        <v>31</v>
      </c>
      <c r="R3" s="100" t="s">
        <v>32</v>
      </c>
      <c r="S3" s="100" t="s">
        <v>33</v>
      </c>
      <c r="T3" s="100" t="s">
        <v>30</v>
      </c>
      <c r="U3" s="100" t="s">
        <v>31</v>
      </c>
      <c r="V3" s="100" t="s">
        <v>32</v>
      </c>
      <c r="W3" s="100" t="s">
        <v>33</v>
      </c>
      <c r="X3" s="101" t="s">
        <v>45</v>
      </c>
      <c r="Y3" s="97" t="s">
        <v>75</v>
      </c>
      <c r="AA3" s="222"/>
      <c r="AB3" s="223" t="s">
        <v>112</v>
      </c>
      <c r="AC3" s="224" t="s">
        <v>113</v>
      </c>
    </row>
    <row r="4" spans="1:30" x14ac:dyDescent="0.35">
      <c r="A4" s="102" t="s">
        <v>89</v>
      </c>
      <c r="B4" s="81" t="str">
        <f>IFERROR(Density!B4*($AB$4*B$3^$AC$4)/1000,"")</f>
        <v/>
      </c>
      <c r="C4" s="81" t="str">
        <f>IFERROR(Density!C4*($AB$4*C$3^$AC$4)/1000,"")</f>
        <v/>
      </c>
      <c r="D4" s="82" t="str">
        <f>IFERROR(Density!D4*($AB$4*D$3^$AC$4)/1000,"")</f>
        <v/>
      </c>
      <c r="E4" s="82" t="str">
        <f>IFERROR(Density!E4*($AB$4*E$3^$AC$4)/1000,"")</f>
        <v/>
      </c>
      <c r="F4" s="164" t="str">
        <f>IFERROR(Density!F4*($AB$4*F$3^$AC$4)/1000,"")</f>
        <v/>
      </c>
      <c r="G4" s="84" t="str">
        <f>IFERROR(Density!G4*($AB$4*G$3^$AC$4)/1000,"")</f>
        <v/>
      </c>
      <c r="H4" s="84" t="str">
        <f>IFERROR(Density!H4*($AB$4*H$3^$AC$4)/1000,"")</f>
        <v/>
      </c>
      <c r="I4" s="84" t="str">
        <f>IFERROR(Density!I4*($AB$4*I$3^$AC$4)/1000,"")</f>
        <v/>
      </c>
      <c r="J4" s="84" t="str">
        <f>IFERROR(Density!J4*($AB$4*J$3^$AC$4)/1000,"")</f>
        <v/>
      </c>
      <c r="K4" s="85" t="str">
        <f>IFERROR(Density!K4*($AB$4*K$3^$AC$4)/1000,"")</f>
        <v/>
      </c>
      <c r="L4" s="105" t="e">
        <f>SUM(B4:K4)/('Site Description'!$B$34/10000)</f>
        <v>#VALUE!</v>
      </c>
      <c r="N4" s="102" t="s">
        <v>89</v>
      </c>
      <c r="O4" s="81">
        <f t="shared" ref="O4:X4" si="0">IFERROR(AVERAGE(B4,B21,B38,B55,B72,B89,B106,B123,B140,B157),0)</f>
        <v>0</v>
      </c>
      <c r="P4" s="81">
        <f t="shared" si="0"/>
        <v>0</v>
      </c>
      <c r="Q4" s="82">
        <f t="shared" si="0"/>
        <v>0</v>
      </c>
      <c r="R4" s="82">
        <f t="shared" si="0"/>
        <v>0</v>
      </c>
      <c r="S4" s="164">
        <f t="shared" si="0"/>
        <v>0</v>
      </c>
      <c r="T4" s="84">
        <f t="shared" si="0"/>
        <v>0</v>
      </c>
      <c r="U4" s="84">
        <f t="shared" si="0"/>
        <v>0</v>
      </c>
      <c r="V4" s="84">
        <f t="shared" si="0"/>
        <v>0</v>
      </c>
      <c r="W4" s="84">
        <f t="shared" si="0"/>
        <v>0</v>
      </c>
      <c r="X4" s="85">
        <f t="shared" si="0"/>
        <v>0</v>
      </c>
      <c r="Y4" s="105" t="e">
        <f>SUM(O4:X4)/(AVERAGE('Site Description'!$B$34:$K$34)/10000)</f>
        <v>#DIV/0!</v>
      </c>
      <c r="AA4" s="107" t="s">
        <v>89</v>
      </c>
      <c r="AB4" s="226">
        <v>1.38E-2</v>
      </c>
      <c r="AC4" s="227">
        <v>3.04</v>
      </c>
    </row>
    <row r="5" spans="1:30" x14ac:dyDescent="0.35">
      <c r="A5" s="102" t="s">
        <v>90</v>
      </c>
      <c r="B5" s="83" t="str">
        <f>IFERROR(Density!B5*($AB$5*B$3^$AC$5)/1000,"")</f>
        <v/>
      </c>
      <c r="C5" s="83" t="str">
        <f>IFERROR(Density!C5*($AB$5*C$3^$AC$5)/1000,"")</f>
        <v/>
      </c>
      <c r="D5" s="84" t="str">
        <f>IFERROR(Density!D5*($AB$5*D$3^$AC$5)/1000,"")</f>
        <v/>
      </c>
      <c r="E5" s="72" t="str">
        <f>IFERROR(Density!E5*($AB$5*E$3^$AC$5)/1000,"")</f>
        <v/>
      </c>
      <c r="F5" s="131" t="str">
        <f>IFERROR(Density!F5*($AB$5*F$3^$AC$5)/1000,"")</f>
        <v/>
      </c>
      <c r="G5" s="84" t="str">
        <f>IFERROR(Density!G5*($AB$5*G$3^$AC$5)/1000,"")</f>
        <v/>
      </c>
      <c r="H5" s="84" t="str">
        <f>IFERROR(Density!H5*($AB$5*H$3^$AC$5)/1000,"")</f>
        <v/>
      </c>
      <c r="I5" s="72" t="str">
        <f>IFERROR(Density!I5*($AB$5*I$3^$AC$5)/1000,"")</f>
        <v/>
      </c>
      <c r="J5" s="72" t="str">
        <f>IFERROR(Density!J5*($AB$5*J$3^$AC$5)/1000,"")</f>
        <v/>
      </c>
      <c r="K5" s="73" t="str">
        <f>IFERROR(Density!K5*($AB$5*K$3^$AC$5)/1000,"")</f>
        <v/>
      </c>
      <c r="L5" s="105" t="e">
        <f>SUM(B5:K5)/('Site Description'!$B$34/10000)</f>
        <v>#VALUE!</v>
      </c>
      <c r="N5" s="102" t="s">
        <v>90</v>
      </c>
      <c r="O5" s="83">
        <f t="shared" ref="O5:X5" si="1">IFERROR(AVERAGE(B5,B22,B39,B56,B73,B90,B107,B124,B141,B158),0)</f>
        <v>0</v>
      </c>
      <c r="P5" s="83">
        <f t="shared" si="1"/>
        <v>0</v>
      </c>
      <c r="Q5" s="84">
        <f t="shared" si="1"/>
        <v>0</v>
      </c>
      <c r="R5" s="72">
        <f t="shared" si="1"/>
        <v>0</v>
      </c>
      <c r="S5" s="131">
        <f t="shared" si="1"/>
        <v>0</v>
      </c>
      <c r="T5" s="84">
        <f t="shared" si="1"/>
        <v>0</v>
      </c>
      <c r="U5" s="84">
        <f t="shared" si="1"/>
        <v>0</v>
      </c>
      <c r="V5" s="72">
        <f t="shared" si="1"/>
        <v>0</v>
      </c>
      <c r="W5" s="72">
        <f t="shared" si="1"/>
        <v>0</v>
      </c>
      <c r="X5" s="73">
        <f t="shared" si="1"/>
        <v>0</v>
      </c>
      <c r="Y5" s="105" t="e">
        <f>SUM(O5:X5)/(AVERAGE('Site Description'!$B$34:$K$34)/10000)</f>
        <v>#DIV/0!</v>
      </c>
      <c r="AA5" s="107" t="s">
        <v>90</v>
      </c>
      <c r="AB5" s="226">
        <v>1.072E-2</v>
      </c>
      <c r="AC5" s="227">
        <v>3.12</v>
      </c>
    </row>
    <row r="6" spans="1:30" x14ac:dyDescent="0.35">
      <c r="A6" s="102" t="s">
        <v>91</v>
      </c>
      <c r="B6" s="83" t="str">
        <f>IFERROR(Density!B6*($AB$6*B$3^$AC$6)/1000,"")</f>
        <v/>
      </c>
      <c r="C6" s="83" t="str">
        <f>IFERROR(Density!C6*($AB$6*C$3^$AC$6)/1000,"")</f>
        <v/>
      </c>
      <c r="D6" s="84" t="str">
        <f>IFERROR(Density!D6*($AB$6*D$3^$AC$6)/1000,"")</f>
        <v/>
      </c>
      <c r="E6" s="84" t="str">
        <f>IFERROR(Density!E6*($AB$6*E$3^$AC$6)/1000,"")</f>
        <v/>
      </c>
      <c r="F6" s="132" t="str">
        <f>IFERROR(Density!F6*($AB$6*F$3^$AC$6)/1000,"")</f>
        <v/>
      </c>
      <c r="G6" s="84" t="str">
        <f>IFERROR(Density!G6*($AB$6*G$3^$AC$6)/1000,"")</f>
        <v/>
      </c>
      <c r="H6" s="84" t="str">
        <f>IFERROR(Density!H6*($AB$6*H$3^$AC$6)/1000,"")</f>
        <v/>
      </c>
      <c r="I6" s="84" t="str">
        <f>IFERROR(Density!I6*($AB$6*I$3^$AC$6)/1000,"")</f>
        <v/>
      </c>
      <c r="J6" s="84" t="str">
        <f>IFERROR(Density!J6*($AB$6*J$3^$AC$6)/1000,"")</f>
        <v/>
      </c>
      <c r="K6" s="73" t="str">
        <f>IFERROR(Density!K6*($AB$6*K$3^$AC$6)/1000,"")</f>
        <v/>
      </c>
      <c r="L6" s="105" t="e">
        <f>SUM(B6:K6)/('Site Description'!$B$34/10000)</f>
        <v>#VALUE!</v>
      </c>
      <c r="N6" s="102" t="s">
        <v>91</v>
      </c>
      <c r="O6" s="83">
        <f t="shared" ref="O6:X6" si="2">IFERROR(AVERAGE(B6,B23,B40,B57,B74,B91,B108,B125,B142,B159),0)</f>
        <v>0</v>
      </c>
      <c r="P6" s="83">
        <f t="shared" si="2"/>
        <v>0</v>
      </c>
      <c r="Q6" s="84">
        <f t="shared" si="2"/>
        <v>0</v>
      </c>
      <c r="R6" s="84">
        <f t="shared" si="2"/>
        <v>0</v>
      </c>
      <c r="S6" s="132">
        <f t="shared" si="2"/>
        <v>0</v>
      </c>
      <c r="T6" s="84">
        <f t="shared" si="2"/>
        <v>0</v>
      </c>
      <c r="U6" s="84">
        <f t="shared" si="2"/>
        <v>0</v>
      </c>
      <c r="V6" s="84">
        <f t="shared" si="2"/>
        <v>0</v>
      </c>
      <c r="W6" s="84">
        <f t="shared" si="2"/>
        <v>0</v>
      </c>
      <c r="X6" s="73">
        <f t="shared" si="2"/>
        <v>0</v>
      </c>
      <c r="Y6" s="105" t="e">
        <f>SUM(O6:X6)/(AVERAGE('Site Description'!$B$34:$K$34)/10000)</f>
        <v>#DIV/0!</v>
      </c>
      <c r="AA6" s="107" t="s">
        <v>91</v>
      </c>
      <c r="AB6" s="226">
        <v>9.3299999999999998E-3</v>
      </c>
      <c r="AC6" s="227">
        <v>3.04</v>
      </c>
    </row>
    <row r="7" spans="1:30" x14ac:dyDescent="0.35">
      <c r="A7" s="107" t="s">
        <v>92</v>
      </c>
      <c r="B7" s="83" t="str">
        <f>IFERROR(Density!B7*($AB$7*B$3^$AC$7)/1000,"")</f>
        <v/>
      </c>
      <c r="C7" s="83" t="str">
        <f>IFERROR(Density!C7*($AB$7*C$3^$AC$7)/1000,"")</f>
        <v/>
      </c>
      <c r="D7" s="84" t="str">
        <f>IFERROR(Density!D7*($AB$7*D$3^$AC$7)/1000,"")</f>
        <v/>
      </c>
      <c r="E7" s="84" t="str">
        <f>IFERROR(Density!E7*($AB$7*E$3^$AC$7)/1000,"")</f>
        <v/>
      </c>
      <c r="F7" s="132" t="str">
        <f>IFERROR(Density!F7*($AB$7*F$3^$AC$7)/1000,"")</f>
        <v/>
      </c>
      <c r="G7" s="84" t="str">
        <f>IFERROR(Density!G7*($AB$7*G$3^$AC$7)/1000,"")</f>
        <v/>
      </c>
      <c r="H7" s="84" t="str">
        <f>IFERROR(Density!H7*($AB$7*H$3^$AC$7)/1000,"")</f>
        <v/>
      </c>
      <c r="I7" s="84" t="str">
        <f>IFERROR(Density!I7*($AB$7*I$3^$AC$7)/1000,"")</f>
        <v/>
      </c>
      <c r="J7" s="84" t="str">
        <f>IFERROR(Density!J7*($AB$7*J$3^$AC$7)/1000,"")</f>
        <v/>
      </c>
      <c r="K7" s="73" t="str">
        <f>IFERROR(Density!K7*($AB$7*K$3^$AC$7)/1000,"")</f>
        <v/>
      </c>
      <c r="L7" s="105" t="e">
        <f>SUM(B7:K7)/('Site Description'!$B$34/10000)</f>
        <v>#VALUE!</v>
      </c>
      <c r="N7" s="107" t="s">
        <v>92</v>
      </c>
      <c r="O7" s="83">
        <f t="shared" ref="O7:X7" si="3">IFERROR(AVERAGE(B7,B24,B41,B58,B75,B92,B109,B126,B143,B160),0)</f>
        <v>0</v>
      </c>
      <c r="P7" s="83">
        <f t="shared" si="3"/>
        <v>0</v>
      </c>
      <c r="Q7" s="84">
        <f t="shared" si="3"/>
        <v>0</v>
      </c>
      <c r="R7" s="84">
        <f t="shared" si="3"/>
        <v>0</v>
      </c>
      <c r="S7" s="132">
        <f t="shared" si="3"/>
        <v>0</v>
      </c>
      <c r="T7" s="84">
        <f t="shared" si="3"/>
        <v>0</v>
      </c>
      <c r="U7" s="84">
        <f t="shared" si="3"/>
        <v>0</v>
      </c>
      <c r="V7" s="84">
        <f t="shared" si="3"/>
        <v>0</v>
      </c>
      <c r="W7" s="84">
        <f t="shared" si="3"/>
        <v>0</v>
      </c>
      <c r="X7" s="73">
        <f t="shared" si="3"/>
        <v>0</v>
      </c>
      <c r="Y7" s="105" t="e">
        <f>SUM(O7:X7)/(AVERAGE('Site Description'!$B$34:$K$34)/10000)</f>
        <v>#DIV/0!</v>
      </c>
      <c r="AA7" s="107" t="s">
        <v>92</v>
      </c>
      <c r="AB7" s="226">
        <v>1.072E-2</v>
      </c>
      <c r="AC7" s="227">
        <v>3.09</v>
      </c>
    </row>
    <row r="8" spans="1:30" x14ac:dyDescent="0.35">
      <c r="A8" s="108" t="s">
        <v>93</v>
      </c>
      <c r="B8" s="83" t="str">
        <f>IFERROR(Density!B8*($AB$8*B$3^$AC$8)/1000,"")</f>
        <v/>
      </c>
      <c r="C8" s="83" t="str">
        <f>IFERROR(Density!C8*($AB$8*C$3^$AC$8)/1000,"")</f>
        <v/>
      </c>
      <c r="D8" s="84" t="str">
        <f>IFERROR(Density!D8*($AB$8*D$3^$AC$8)/1000,"")</f>
        <v/>
      </c>
      <c r="E8" s="84" t="str">
        <f>IFERROR(Density!E8*($AB$8*E$3^$AC$8)/1000,"")</f>
        <v/>
      </c>
      <c r="F8" s="132" t="str">
        <f>IFERROR(Density!F8*($AB$8*F$3^$AC$8)/1000,"")</f>
        <v/>
      </c>
      <c r="G8" s="84" t="str">
        <f>IFERROR(Density!G8*($AB$8*G$3^$AC$8)/1000,"")</f>
        <v/>
      </c>
      <c r="H8" s="84" t="str">
        <f>IFERROR(Density!H8*($AB$8*H$3^$AC$8)/1000,"")</f>
        <v/>
      </c>
      <c r="I8" s="84" t="str">
        <f>IFERROR(Density!I8*($AB$8*I$3^$AC$8)/1000,"")</f>
        <v/>
      </c>
      <c r="J8" s="84" t="str">
        <f>IFERROR(Density!J8*($AB$8*J$3^$AC$8)/1000,"")</f>
        <v/>
      </c>
      <c r="K8" s="85" t="str">
        <f>IFERROR(Density!K8*($AB$8*K$3^$AC$8)/1000,"")</f>
        <v/>
      </c>
      <c r="L8" s="105" t="e">
        <f>SUM(B8:K8)/('Site Description'!$B$34/10000)</f>
        <v>#VALUE!</v>
      </c>
      <c r="N8" s="108" t="s">
        <v>93</v>
      </c>
      <c r="O8" s="83">
        <f t="shared" ref="O8:X8" si="4">IFERROR(AVERAGE(B8,B25,B42,B59,B76,B93,B110,B127,B144,B161),0)</f>
        <v>0</v>
      </c>
      <c r="P8" s="83">
        <f t="shared" si="4"/>
        <v>0</v>
      </c>
      <c r="Q8" s="84">
        <f t="shared" si="4"/>
        <v>0</v>
      </c>
      <c r="R8" s="84">
        <f t="shared" si="4"/>
        <v>0</v>
      </c>
      <c r="S8" s="132">
        <f t="shared" si="4"/>
        <v>0</v>
      </c>
      <c r="T8" s="84">
        <f t="shared" si="4"/>
        <v>0</v>
      </c>
      <c r="U8" s="84">
        <f t="shared" si="4"/>
        <v>0</v>
      </c>
      <c r="V8" s="84">
        <f t="shared" si="4"/>
        <v>0</v>
      </c>
      <c r="W8" s="84">
        <f t="shared" si="4"/>
        <v>0</v>
      </c>
      <c r="X8" s="85">
        <f t="shared" si="4"/>
        <v>0</v>
      </c>
      <c r="Y8" s="105" t="e">
        <f>SUM(O8:X8)/(AVERAGE('Site Description'!$B$34:$K$34)/10000)</f>
        <v>#DIV/0!</v>
      </c>
      <c r="AA8" s="220" t="s">
        <v>93</v>
      </c>
      <c r="AB8" s="226">
        <v>1.4449999999999999E-2</v>
      </c>
      <c r="AC8" s="227">
        <v>3.04</v>
      </c>
    </row>
    <row r="9" spans="1:30" x14ac:dyDescent="0.35">
      <c r="A9" s="108" t="s">
        <v>94</v>
      </c>
      <c r="B9" s="83" t="str">
        <f>IFERROR(Density!B9*($AB$9*B$3^$AC$9)/1000,"")</f>
        <v/>
      </c>
      <c r="C9" s="83" t="str">
        <f>IFERROR(Density!C9*($AB$9*C$3^$AC$9)/1000,"")</f>
        <v/>
      </c>
      <c r="D9" s="84" t="str">
        <f>IFERROR(Density!D9*($AB$9*D$3^$AC$9)/1000,"")</f>
        <v/>
      </c>
      <c r="E9" s="84" t="str">
        <f>IFERROR(Density!E9*($AB$9*E$3^$AC$9)/1000,"")</f>
        <v/>
      </c>
      <c r="F9" s="131" t="str">
        <f>IFERROR(Density!F9*($AB$9*F$3^$AC$9)/1000,"")</f>
        <v/>
      </c>
      <c r="G9" s="84" t="str">
        <f>IFERROR(Density!G9*($AB$9*G$3^$AC$9)/1000,"")</f>
        <v/>
      </c>
      <c r="H9" s="84" t="str">
        <f>IFERROR(Density!H9*($AB$9*H$3^$AC$9)/1000,"")</f>
        <v/>
      </c>
      <c r="I9" s="84" t="str">
        <f>IFERROR(Density!I9*($AB$9*I$3^$AC$9)/1000,"")</f>
        <v/>
      </c>
      <c r="J9" s="72" t="str">
        <f>IFERROR(Density!J9*($AB$9*J$3^$AC$9)/1000,"")</f>
        <v/>
      </c>
      <c r="K9" s="73" t="str">
        <f>IFERROR(Density!K9*($AB$9*K$3^$AC$9)/1000,"")</f>
        <v/>
      </c>
      <c r="L9" s="105" t="e">
        <f>SUM(B9:K9)/('Site Description'!$B$34/10000)</f>
        <v>#VALUE!</v>
      </c>
      <c r="N9" s="108" t="s">
        <v>94</v>
      </c>
      <c r="O9" s="83">
        <f t="shared" ref="O9:X9" si="5">IFERROR(AVERAGE(B9,B26,B43,B60,B77,B94,B111,B128,B145,B162),0)</f>
        <v>0</v>
      </c>
      <c r="P9" s="83">
        <f t="shared" si="5"/>
        <v>0</v>
      </c>
      <c r="Q9" s="84">
        <f t="shared" si="5"/>
        <v>0</v>
      </c>
      <c r="R9" s="84">
        <f t="shared" si="5"/>
        <v>0</v>
      </c>
      <c r="S9" s="131">
        <f t="shared" si="5"/>
        <v>0</v>
      </c>
      <c r="T9" s="84">
        <f t="shared" si="5"/>
        <v>0</v>
      </c>
      <c r="U9" s="84">
        <f t="shared" si="5"/>
        <v>0</v>
      </c>
      <c r="V9" s="84">
        <f t="shared" si="5"/>
        <v>0</v>
      </c>
      <c r="W9" s="72">
        <f t="shared" si="5"/>
        <v>0</v>
      </c>
      <c r="X9" s="73">
        <f t="shared" si="5"/>
        <v>0</v>
      </c>
      <c r="Y9" s="105" t="e">
        <f>SUM(O9:X9)/(AVERAGE('Site Description'!$B$34:$K$34)/10000)</f>
        <v>#DIV/0!</v>
      </c>
      <c r="AA9" s="220" t="s">
        <v>94</v>
      </c>
      <c r="AB9" s="226">
        <v>1.0959999999999999E-2</v>
      </c>
      <c r="AC9" s="227">
        <v>3.02</v>
      </c>
      <c r="AD9" s="88" t="s">
        <v>125</v>
      </c>
    </row>
    <row r="10" spans="1:30" x14ac:dyDescent="0.35">
      <c r="A10" s="80" t="s">
        <v>123</v>
      </c>
      <c r="B10" s="83" t="str">
        <f>IFERROR(Density!B10*($AB$10*B$3^$AC$10)/1000,"")</f>
        <v/>
      </c>
      <c r="C10" s="83" t="str">
        <f>IFERROR(Density!C10*($AB$10*C$3^$AC$10)/1000,"")</f>
        <v/>
      </c>
      <c r="D10" s="84" t="str">
        <f>IFERROR(Density!D10*($AB$10*D$3^$AC$10)/1000,"")</f>
        <v/>
      </c>
      <c r="E10" s="84" t="str">
        <f>IFERROR(Density!E10*($AB$10*E$3^$AC$10)/1000,"")</f>
        <v/>
      </c>
      <c r="F10" s="131" t="str">
        <f>IFERROR(Density!F10*($AB$10*F$3^$AC$10)/1000,"")</f>
        <v/>
      </c>
      <c r="G10" s="84" t="str">
        <f>IFERROR(Density!G10*($AB$10*G$3^$AC$10)/1000,"")</f>
        <v/>
      </c>
      <c r="H10" s="84" t="str">
        <f>IFERROR(Density!H10*($AB$10*H$3^$AC$10)/1000,"")</f>
        <v/>
      </c>
      <c r="I10" s="84" t="str">
        <f>IFERROR(Density!I10*($AB$10*I$3^$AC$10)/1000,"")</f>
        <v/>
      </c>
      <c r="J10" s="72" t="str">
        <f>IFERROR(Density!J10*($AB$10*J$3^$AC$10)/1000,"")</f>
        <v/>
      </c>
      <c r="K10" s="73" t="str">
        <f>IFERROR(Density!K10*($AB$10*K$3^$AC$10)/1000,"")</f>
        <v/>
      </c>
      <c r="L10" s="105" t="e">
        <f>SUM(B10:K10)/('Site Description'!$B$34/10000)</f>
        <v>#VALUE!</v>
      </c>
      <c r="N10" s="80" t="s">
        <v>123</v>
      </c>
      <c r="O10" s="83">
        <f t="shared" ref="O10:X10" si="6">IFERROR(AVERAGE(B10,B27,B44,B61,B78,B95,B112,B129,B146,B163),0)</f>
        <v>0</v>
      </c>
      <c r="P10" s="83">
        <f t="shared" si="6"/>
        <v>0</v>
      </c>
      <c r="Q10" s="84">
        <f t="shared" si="6"/>
        <v>0</v>
      </c>
      <c r="R10" s="84">
        <f t="shared" si="6"/>
        <v>0</v>
      </c>
      <c r="S10" s="131">
        <f t="shared" si="6"/>
        <v>0</v>
      </c>
      <c r="T10" s="84">
        <f t="shared" si="6"/>
        <v>0</v>
      </c>
      <c r="U10" s="84">
        <f t="shared" si="6"/>
        <v>0</v>
      </c>
      <c r="V10" s="84">
        <f t="shared" si="6"/>
        <v>0</v>
      </c>
      <c r="W10" s="72">
        <f t="shared" si="6"/>
        <v>0</v>
      </c>
      <c r="X10" s="73">
        <f t="shared" si="6"/>
        <v>0</v>
      </c>
      <c r="Y10" s="105" t="e">
        <f>SUM(O10:X10)/(AVERAGE('Site Description'!$B$34:$K$34)/10000)</f>
        <v>#DIV/0!</v>
      </c>
      <c r="AA10" s="221" t="s">
        <v>123</v>
      </c>
      <c r="AB10" s="226">
        <v>1.0959999999999999E-2</v>
      </c>
      <c r="AC10" s="227">
        <v>3.02</v>
      </c>
    </row>
    <row r="11" spans="1:30" x14ac:dyDescent="0.35">
      <c r="A11" s="80" t="s">
        <v>95</v>
      </c>
      <c r="B11" s="83" t="str">
        <f>IFERROR(Density!B11*($AB$11*B$3^$AC$11)/1000,"")</f>
        <v/>
      </c>
      <c r="C11" s="83" t="str">
        <f>IFERROR(Density!C11*($AB$11*C$3^$AC$11)/1000,"")</f>
        <v/>
      </c>
      <c r="D11" s="84" t="str">
        <f>IFERROR(Density!D11*($AB$11*D$3^$AC$11)/1000,"")</f>
        <v/>
      </c>
      <c r="E11" s="84" t="str">
        <f>IFERROR(Density!E11*($AB$11*E$3^$AC$11)/1000,"")</f>
        <v/>
      </c>
      <c r="F11" s="132" t="str">
        <f>IFERROR(Density!F11*($AB$11*F$3^$AC$11)/1000,"")</f>
        <v/>
      </c>
      <c r="G11" s="84" t="str">
        <f>IFERROR(Density!G11*($AB$11*G$3^$AC$11)/1000,"")</f>
        <v/>
      </c>
      <c r="H11" s="84" t="str">
        <f>IFERROR(Density!H11*($AB$11*H$3^$AC$11)/1000,"")</f>
        <v/>
      </c>
      <c r="I11" s="84" t="str">
        <f>IFERROR(Density!I11*($AB$11*I$3^$AC$11)/1000,"")</f>
        <v/>
      </c>
      <c r="J11" s="84" t="str">
        <f>IFERROR(Density!J11*($AB$11*J$3^$AC$11)/1000,"")</f>
        <v/>
      </c>
      <c r="K11" s="85" t="str">
        <f>IFERROR(Density!K11*($AB$11*K$3^$AC$11)/1000,"")</f>
        <v/>
      </c>
      <c r="L11" s="105" t="e">
        <f>SUM(B11:K11)/('Site Description'!$B$34/10000)</f>
        <v>#VALUE!</v>
      </c>
      <c r="N11" s="80" t="s">
        <v>95</v>
      </c>
      <c r="O11" s="83">
        <f t="shared" ref="O11:X11" si="7">IFERROR(AVERAGE(B11,B28,B45,B62,B79,B96,B113,B130,B147,B164),0)</f>
        <v>0</v>
      </c>
      <c r="P11" s="83">
        <f t="shared" si="7"/>
        <v>0</v>
      </c>
      <c r="Q11" s="84">
        <f t="shared" si="7"/>
        <v>0</v>
      </c>
      <c r="R11" s="84">
        <f t="shared" si="7"/>
        <v>0</v>
      </c>
      <c r="S11" s="132">
        <f t="shared" si="7"/>
        <v>0</v>
      </c>
      <c r="T11" s="84">
        <f t="shared" si="7"/>
        <v>0</v>
      </c>
      <c r="U11" s="84">
        <f t="shared" si="7"/>
        <v>0</v>
      </c>
      <c r="V11" s="84">
        <f t="shared" si="7"/>
        <v>0</v>
      </c>
      <c r="W11" s="84">
        <f t="shared" si="7"/>
        <v>0</v>
      </c>
      <c r="X11" s="85">
        <f t="shared" si="7"/>
        <v>0</v>
      </c>
      <c r="Y11" s="105" t="e">
        <f>SUM(O11:X11)/(AVERAGE('Site Description'!$B$34:$K$34)/10000)</f>
        <v>#DIV/0!</v>
      </c>
      <c r="AA11" s="221" t="s">
        <v>95</v>
      </c>
      <c r="AB11" s="226">
        <v>1.349E-2</v>
      </c>
      <c r="AC11" s="227">
        <v>3.03</v>
      </c>
    </row>
    <row r="12" spans="1:30" x14ac:dyDescent="0.35">
      <c r="A12" s="80" t="s">
        <v>96</v>
      </c>
      <c r="B12" s="83" t="str">
        <f>IFERROR(Density!B12*($AB$12*B$3^$AC$12)/1000,"")</f>
        <v/>
      </c>
      <c r="C12" s="83" t="str">
        <f>IFERROR(Density!C12*($AB$12*C$3^$AC$12)/1000,"")</f>
        <v/>
      </c>
      <c r="D12" s="84" t="str">
        <f>IFERROR(Density!D12*($AB$12*D$3^$AC$12)/1000,"")</f>
        <v/>
      </c>
      <c r="E12" s="84" t="str">
        <f>IFERROR(Density!E12*($AB$12*E$3^$AC$12)/1000,"")</f>
        <v/>
      </c>
      <c r="F12" s="132" t="str">
        <f>IFERROR(Density!F12*($AB$12*F$3^$AC$12)/1000,"")</f>
        <v/>
      </c>
      <c r="G12" s="84" t="str">
        <f>IFERROR(Density!G12*($AB$12*G$3^$AC$12)/1000,"")</f>
        <v/>
      </c>
      <c r="H12" s="84" t="str">
        <f>IFERROR(Density!H12*($AB$12*H$3^$AC$12)/1000,"")</f>
        <v/>
      </c>
      <c r="I12" s="84" t="str">
        <f>IFERROR(Density!I12*($AB$12*I$3^$AC$12)/1000,"")</f>
        <v/>
      </c>
      <c r="J12" s="84" t="str">
        <f>IFERROR(Density!J12*($AB$12*J$3^$AC$12)/1000,"")</f>
        <v/>
      </c>
      <c r="K12" s="85" t="str">
        <f>IFERROR(Density!K12*($AB$12*K$3^$AC$12)/1000,"")</f>
        <v/>
      </c>
      <c r="L12" s="105" t="e">
        <f>SUM(B12:K12)/('Site Description'!$B$34/10000)</f>
        <v>#VALUE!</v>
      </c>
      <c r="N12" s="80" t="s">
        <v>96</v>
      </c>
      <c r="O12" s="83">
        <f t="shared" ref="O12:X12" si="8">IFERROR(AVERAGE(B12,B29,B46,B63,B80,B97,B114,B131,B148,B165),0)</f>
        <v>0</v>
      </c>
      <c r="P12" s="83">
        <f t="shared" si="8"/>
        <v>0</v>
      </c>
      <c r="Q12" s="84">
        <f t="shared" si="8"/>
        <v>0</v>
      </c>
      <c r="R12" s="84">
        <f t="shared" si="8"/>
        <v>0</v>
      </c>
      <c r="S12" s="132">
        <f t="shared" si="8"/>
        <v>0</v>
      </c>
      <c r="T12" s="84">
        <f t="shared" si="8"/>
        <v>0</v>
      </c>
      <c r="U12" s="84">
        <f t="shared" si="8"/>
        <v>0</v>
      </c>
      <c r="V12" s="84">
        <f t="shared" si="8"/>
        <v>0</v>
      </c>
      <c r="W12" s="84">
        <f t="shared" si="8"/>
        <v>0</v>
      </c>
      <c r="X12" s="85">
        <f t="shared" si="8"/>
        <v>0</v>
      </c>
      <c r="Y12" s="105" t="e">
        <f>SUM(O12:X12)/(AVERAGE('Site Description'!$B$34:$K$34)/10000)</f>
        <v>#DIV/0!</v>
      </c>
      <c r="AA12" s="221" t="s">
        <v>96</v>
      </c>
      <c r="AB12" s="226">
        <v>1.6219999999999998E-2</v>
      </c>
      <c r="AC12" s="227">
        <v>3.05</v>
      </c>
    </row>
    <row r="13" spans="1:30" x14ac:dyDescent="0.35">
      <c r="A13" s="80" t="s">
        <v>97</v>
      </c>
      <c r="B13" s="83" t="str">
        <f>IFERROR(Density!B13*($AB$13*B$3^$AC$13)/1000,"")</f>
        <v/>
      </c>
      <c r="C13" s="83" t="str">
        <f>IFERROR(Density!C13*($AB$13*C$3^$AC$13)/1000,"")</f>
        <v/>
      </c>
      <c r="D13" s="84" t="str">
        <f>IFERROR(Density!D13*($AB$13*D$3^$AC$13)/1000,"")</f>
        <v/>
      </c>
      <c r="E13" s="84" t="str">
        <f>IFERROR(Density!E13*($AB$13*E$3^$AC$13)/1000,"")</f>
        <v/>
      </c>
      <c r="F13" s="132" t="str">
        <f>IFERROR(Density!F13*($AB$13*F$3^$AC$13)/1000,"")</f>
        <v/>
      </c>
      <c r="G13" s="84" t="str">
        <f>IFERROR(Density!G13*($AB$13*G$3^$AC$13)/1000,"")</f>
        <v/>
      </c>
      <c r="H13" s="84" t="str">
        <f>IFERROR(Density!H13*($AB$13*H$3^$AC$13)/1000,"")</f>
        <v/>
      </c>
      <c r="I13" s="84" t="str">
        <f>IFERROR(Density!I13*($AB$13*I$3^$AC$13)/1000,"")</f>
        <v/>
      </c>
      <c r="J13" s="84" t="str">
        <f>IFERROR(Density!J13*($AB$13*J$3^$AC$13)/1000,"")</f>
        <v/>
      </c>
      <c r="K13" s="85" t="str">
        <f>IFERROR(Density!K13*($AB$13*K$3^$AC$13)/1000,"")</f>
        <v/>
      </c>
      <c r="L13" s="105" t="e">
        <f>SUM(B13:K13)/('Site Description'!$B$34/10000)</f>
        <v>#VALUE!</v>
      </c>
      <c r="N13" s="80" t="s">
        <v>97</v>
      </c>
      <c r="O13" s="83">
        <f t="shared" ref="O13:X13" si="9">IFERROR(AVERAGE(B13,B30,B47,B64,B81,B98,B115,B132,B149,B166),0)</f>
        <v>0</v>
      </c>
      <c r="P13" s="83">
        <f t="shared" si="9"/>
        <v>0</v>
      </c>
      <c r="Q13" s="84">
        <f t="shared" si="9"/>
        <v>0</v>
      </c>
      <c r="R13" s="84">
        <f t="shared" si="9"/>
        <v>0</v>
      </c>
      <c r="S13" s="132">
        <f t="shared" si="9"/>
        <v>0</v>
      </c>
      <c r="T13" s="84">
        <f t="shared" si="9"/>
        <v>0</v>
      </c>
      <c r="U13" s="84">
        <f t="shared" si="9"/>
        <v>0</v>
      </c>
      <c r="V13" s="84">
        <f t="shared" si="9"/>
        <v>0</v>
      </c>
      <c r="W13" s="84">
        <f t="shared" si="9"/>
        <v>0</v>
      </c>
      <c r="X13" s="85">
        <f t="shared" si="9"/>
        <v>0</v>
      </c>
      <c r="Y13" s="105" t="e">
        <f>SUM(O13:X13)/(AVERAGE('Site Description'!$B$34:$K$34)/10000)</f>
        <v>#DIV/0!</v>
      </c>
      <c r="AA13" s="221" t="s">
        <v>97</v>
      </c>
      <c r="AB13" s="226">
        <v>1.3180000000000001E-2</v>
      </c>
      <c r="AC13" s="227">
        <v>3.05</v>
      </c>
    </row>
    <row r="14" spans="1:30" x14ac:dyDescent="0.35">
      <c r="A14" s="80"/>
      <c r="B14" s="83" t="str">
        <f>IFERROR(Density!B14*($AB$14*B$3^$AC$14)/1000,"")</f>
        <v/>
      </c>
      <c r="C14" s="83" t="str">
        <f>IFERROR(Density!C14*($AB$14*C$3^$AC$14)/1000,"")</f>
        <v/>
      </c>
      <c r="D14" s="133" t="str">
        <f>IFERROR(Density!D14*($AB$14*D$3^$AC$14)/1000,"")</f>
        <v/>
      </c>
      <c r="E14" s="133" t="str">
        <f>IFERROR(Density!E14*($AB$14*E$3^$AC$14)/1000,"")</f>
        <v/>
      </c>
      <c r="F14" s="134" t="str">
        <f>IFERROR(Density!F14*($AB$14*F$3^$AC$14)/1000,"")</f>
        <v/>
      </c>
      <c r="G14" s="84" t="str">
        <f>IFERROR(Density!G14*($AB$14*G$3^$AC$14)/1000,"")</f>
        <v/>
      </c>
      <c r="H14" s="84" t="str">
        <f>IFERROR(Density!H14*($AB$14*H$3^$AC$14)/1000,"")</f>
        <v/>
      </c>
      <c r="I14" s="84" t="str">
        <f>IFERROR(Density!I14*($AB$14*I$3^$AC$14)/1000,"")</f>
        <v/>
      </c>
      <c r="J14" s="84" t="str">
        <f>IFERROR(Density!J14*($AB$14*J$3^$AC$14)/1000,"")</f>
        <v/>
      </c>
      <c r="K14" s="85" t="str">
        <f>IFERROR(Density!K14*($AB$14*K$3^$AC$14)/1000,"")</f>
        <v/>
      </c>
      <c r="L14" s="105" t="e">
        <f>SUM(B14:K14)/('Site Description'!$B$34/10000)</f>
        <v>#VALUE!</v>
      </c>
      <c r="N14" s="80"/>
      <c r="O14" s="83">
        <f t="shared" ref="O14:X14" si="10">IFERROR(AVERAGE(B14,B31,B48,B65,B82,B99,B116,B133,B150,B167),0)</f>
        <v>0</v>
      </c>
      <c r="P14" s="83">
        <f t="shared" si="10"/>
        <v>0</v>
      </c>
      <c r="Q14" s="133">
        <f t="shared" si="10"/>
        <v>0</v>
      </c>
      <c r="R14" s="133">
        <f t="shared" si="10"/>
        <v>0</v>
      </c>
      <c r="S14" s="134">
        <f t="shared" si="10"/>
        <v>0</v>
      </c>
      <c r="T14" s="84">
        <f t="shared" si="10"/>
        <v>0</v>
      </c>
      <c r="U14" s="84">
        <f t="shared" si="10"/>
        <v>0</v>
      </c>
      <c r="V14" s="84">
        <f t="shared" si="10"/>
        <v>0</v>
      </c>
      <c r="W14" s="84">
        <f t="shared" si="10"/>
        <v>0</v>
      </c>
      <c r="X14" s="85">
        <f t="shared" si="10"/>
        <v>0</v>
      </c>
      <c r="Y14" s="105" t="e">
        <f>SUM(O14:X14)/(AVERAGE('Site Description'!$B$34:$K$34)/10000)</f>
        <v>#DIV/0!</v>
      </c>
      <c r="AA14" s="221"/>
      <c r="AB14" s="228"/>
      <c r="AC14" s="229"/>
    </row>
    <row r="15" spans="1:30" ht="15" thickBot="1" x14ac:dyDescent="0.4">
      <c r="A15" s="80"/>
      <c r="B15" s="83" t="str">
        <f>IFERROR(Density!B15*($AB$15*B$3^$AC$15)/1000,"")</f>
        <v/>
      </c>
      <c r="C15" s="83" t="str">
        <f>IFERROR(Density!C15*($AB$15*C$3^$AC$15)/1000,"")</f>
        <v/>
      </c>
      <c r="D15" s="84" t="str">
        <f>IFERROR(Density!D15*($AB$15*D$3^$AC$15)/1000,"")</f>
        <v/>
      </c>
      <c r="E15" s="84" t="str">
        <f>IFERROR(Density!E15*($AB$15*E$3^$AC$15)/1000,"")</f>
        <v/>
      </c>
      <c r="F15" s="132" t="str">
        <f>IFERROR(Density!F15*($AB$15*F$3^$AC$15)/1000,"")</f>
        <v/>
      </c>
      <c r="G15" s="84" t="str">
        <f>IFERROR(Density!G15*($AB$15*G$3^$AC$15)/1000,"")</f>
        <v/>
      </c>
      <c r="H15" s="84" t="str">
        <f>IFERROR(Density!H15*($AB$15*H$3^$AC$15)/1000,"")</f>
        <v/>
      </c>
      <c r="I15" s="84" t="str">
        <f>IFERROR(Density!I15*($AB$15*I$3^$AC$15)/1000,"")</f>
        <v/>
      </c>
      <c r="J15" s="84" t="str">
        <f>IFERROR(Density!J15*($AB$15*J$3^$AC$15)/1000,"")</f>
        <v/>
      </c>
      <c r="K15" s="85" t="str">
        <f>IFERROR(Density!K15*($AB$15*K$3^$AC$15)/1000,"")</f>
        <v/>
      </c>
      <c r="L15" s="105" t="e">
        <f>SUM(B15:K15)/('Site Description'!$B$34/10000)</f>
        <v>#VALUE!</v>
      </c>
      <c r="N15" s="80"/>
      <c r="O15" s="83">
        <f t="shared" ref="O15:X15" si="11">IFERROR(AVERAGE(B15,B32,B49,B66,B83,B100,B117,B134,B151,B168),0)</f>
        <v>0</v>
      </c>
      <c r="P15" s="83">
        <f t="shared" si="11"/>
        <v>0</v>
      </c>
      <c r="Q15" s="84">
        <f t="shared" si="11"/>
        <v>0</v>
      </c>
      <c r="R15" s="84">
        <f t="shared" si="11"/>
        <v>0</v>
      </c>
      <c r="S15" s="132">
        <f t="shared" si="11"/>
        <v>0</v>
      </c>
      <c r="T15" s="84">
        <f t="shared" si="11"/>
        <v>0</v>
      </c>
      <c r="U15" s="84">
        <f t="shared" si="11"/>
        <v>0</v>
      </c>
      <c r="V15" s="84">
        <f t="shared" si="11"/>
        <v>0</v>
      </c>
      <c r="W15" s="84">
        <f t="shared" si="11"/>
        <v>0</v>
      </c>
      <c r="X15" s="85">
        <f t="shared" si="11"/>
        <v>0</v>
      </c>
      <c r="Y15" s="105" t="e">
        <f>SUM(O15:X15)/(AVERAGE('Site Description'!$B$34:$K$34)/10000)</f>
        <v>#DIV/0!</v>
      </c>
      <c r="AA15" s="225"/>
      <c r="AB15" s="230"/>
      <c r="AC15" s="231"/>
    </row>
    <row r="16" spans="1:30" ht="15" thickBot="1" x14ac:dyDescent="0.4">
      <c r="A16" s="109" t="s">
        <v>85</v>
      </c>
      <c r="B16" s="110" t="str">
        <f>IFERROR(SUM(B4:B15)/('Site Description'!$B$34/10000),"")</f>
        <v/>
      </c>
      <c r="C16" s="111" t="str">
        <f>IFERROR(SUM(C4:C15)/('Site Description'!$B$34/10000),"")</f>
        <v/>
      </c>
      <c r="D16" s="110" t="str">
        <f>IFERROR(SUM(D4:D15)/('Site Description'!$B$34/10000),"")</f>
        <v/>
      </c>
      <c r="E16" s="110" t="str">
        <f>IFERROR(SUM(E4:E15)/('Site Description'!$B$34/10000),"")</f>
        <v/>
      </c>
      <c r="F16" s="112" t="str">
        <f>IFERROR(SUM(F4:F15)/('Site Description'!$B$34/10000),"")</f>
        <v/>
      </c>
      <c r="G16" s="110" t="str">
        <f>IFERROR(SUM(G4:G15)/('Site Description'!$B$34/10000),"")</f>
        <v/>
      </c>
      <c r="H16" s="110" t="str">
        <f>IFERROR(SUM(H4:H15)/('Site Description'!$B$34/10000),"")</f>
        <v/>
      </c>
      <c r="I16" s="110" t="str">
        <f>IFERROR(SUM(I4:I15)/('Site Description'!$B$34/10000),"")</f>
        <v/>
      </c>
      <c r="J16" s="110" t="str">
        <f>IFERROR(SUM(J4:J15)/('Site Description'!$B$34/10000),"")</f>
        <v/>
      </c>
      <c r="K16" s="113" t="str">
        <f>IFERROR(SUM(K4:K15)/('Site Description'!$B$34/10000),"")</f>
        <v/>
      </c>
      <c r="L16" s="114" t="str">
        <f>IF(SUM(B16:K16)&gt;0,SUM(B16:K16),"")</f>
        <v/>
      </c>
      <c r="M16" s="92"/>
      <c r="N16" s="109" t="s">
        <v>85</v>
      </c>
      <c r="O16" s="127">
        <f t="shared" ref="O16:X16" si="12">IFERROR(AVERAGE(B16,B33,B50,B67,B84,B101,B118,B135,B152,B169),0)</f>
        <v>0</v>
      </c>
      <c r="P16" s="111">
        <f t="shared" si="12"/>
        <v>0</v>
      </c>
      <c r="Q16" s="110">
        <f t="shared" si="12"/>
        <v>0</v>
      </c>
      <c r="R16" s="110">
        <f t="shared" si="12"/>
        <v>0</v>
      </c>
      <c r="S16" s="112">
        <f t="shared" si="12"/>
        <v>0</v>
      </c>
      <c r="T16" s="110">
        <f t="shared" si="12"/>
        <v>0</v>
      </c>
      <c r="U16" s="110">
        <f t="shared" si="12"/>
        <v>0</v>
      </c>
      <c r="V16" s="110">
        <f t="shared" si="12"/>
        <v>0</v>
      </c>
      <c r="W16" s="110">
        <f t="shared" si="12"/>
        <v>0</v>
      </c>
      <c r="X16" s="113">
        <f t="shared" si="12"/>
        <v>0</v>
      </c>
      <c r="Y16" s="114" t="e">
        <f>SUM(Y4:Y15)</f>
        <v>#DIV/0!</v>
      </c>
    </row>
    <row r="17" spans="1:25" ht="15" thickBot="1" x14ac:dyDescent="0.4">
      <c r="M17" s="92"/>
    </row>
    <row r="18" spans="1:25" ht="15.5" thickBot="1" x14ac:dyDescent="0.4">
      <c r="A18" s="450" t="s">
        <v>35</v>
      </c>
      <c r="B18" s="451"/>
      <c r="C18" s="452"/>
      <c r="D18" s="452"/>
      <c r="E18" s="452"/>
      <c r="F18" s="452"/>
      <c r="G18" s="452"/>
      <c r="H18" s="452"/>
      <c r="I18" s="452"/>
      <c r="J18" s="452"/>
      <c r="K18" s="453"/>
      <c r="L18" s="87"/>
      <c r="N18" s="471" t="s">
        <v>76</v>
      </c>
      <c r="O18" s="472"/>
      <c r="P18" s="472"/>
      <c r="Q18" s="472"/>
      <c r="R18" s="472"/>
      <c r="S18" s="472"/>
      <c r="T18" s="472"/>
      <c r="U18" s="472"/>
      <c r="V18" s="472"/>
      <c r="W18" s="472"/>
      <c r="X18" s="473"/>
      <c r="Y18" s="86"/>
    </row>
    <row r="19" spans="1:25" x14ac:dyDescent="0.35">
      <c r="A19" s="89"/>
      <c r="B19" s="90" t="s">
        <v>70</v>
      </c>
      <c r="C19" s="457" t="s">
        <v>23</v>
      </c>
      <c r="D19" s="458"/>
      <c r="E19" s="458"/>
      <c r="F19" s="459"/>
      <c r="G19" s="454" t="s">
        <v>24</v>
      </c>
      <c r="H19" s="455"/>
      <c r="I19" s="455"/>
      <c r="J19" s="455"/>
      <c r="K19" s="456"/>
      <c r="L19" s="91" t="s">
        <v>72</v>
      </c>
      <c r="N19" s="93"/>
      <c r="O19" s="94" t="s">
        <v>28</v>
      </c>
      <c r="P19" s="480" t="s">
        <v>23</v>
      </c>
      <c r="Q19" s="481"/>
      <c r="R19" s="481"/>
      <c r="S19" s="482"/>
      <c r="T19" s="477" t="s">
        <v>24</v>
      </c>
      <c r="U19" s="478"/>
      <c r="V19" s="478"/>
      <c r="W19" s="478"/>
      <c r="X19" s="479"/>
      <c r="Y19" s="91" t="s">
        <v>72</v>
      </c>
    </row>
    <row r="20" spans="1:25" ht="16.5" x14ac:dyDescent="0.35">
      <c r="A20" s="95" t="s">
        <v>34</v>
      </c>
      <c r="B20" s="90">
        <v>7.5</v>
      </c>
      <c r="C20" s="90">
        <v>15</v>
      </c>
      <c r="D20" s="90">
        <v>25</v>
      </c>
      <c r="E20" s="90">
        <v>35</v>
      </c>
      <c r="F20" s="90">
        <v>45</v>
      </c>
      <c r="G20" s="90">
        <v>15</v>
      </c>
      <c r="H20" s="90">
        <v>25</v>
      </c>
      <c r="I20" s="90">
        <v>35</v>
      </c>
      <c r="J20" s="90">
        <v>45</v>
      </c>
      <c r="K20" s="96">
        <v>55</v>
      </c>
      <c r="L20" s="97" t="s">
        <v>84</v>
      </c>
      <c r="N20" s="98" t="s">
        <v>34</v>
      </c>
      <c r="O20" s="99" t="s">
        <v>29</v>
      </c>
      <c r="P20" s="100" t="s">
        <v>30</v>
      </c>
      <c r="Q20" s="100" t="s">
        <v>31</v>
      </c>
      <c r="R20" s="100" t="s">
        <v>32</v>
      </c>
      <c r="S20" s="100" t="s">
        <v>33</v>
      </c>
      <c r="T20" s="100" t="s">
        <v>30</v>
      </c>
      <c r="U20" s="100" t="s">
        <v>31</v>
      </c>
      <c r="V20" s="100" t="s">
        <v>32</v>
      </c>
      <c r="W20" s="100" t="s">
        <v>33</v>
      </c>
      <c r="X20" s="101" t="s">
        <v>45</v>
      </c>
      <c r="Y20" s="97" t="s">
        <v>75</v>
      </c>
    </row>
    <row r="21" spans="1:25" x14ac:dyDescent="0.35">
      <c r="A21" s="102" t="s">
        <v>89</v>
      </c>
      <c r="B21" s="81" t="str">
        <f>IFERROR(Density!B21*($AB$4*B$3^$AC$4)/1000,"")</f>
        <v/>
      </c>
      <c r="C21" s="81" t="str">
        <f>IFERROR(Density!C21*($AB$4*C$3^$AC$4)/1000,"")</f>
        <v/>
      </c>
      <c r="D21" s="82" t="str">
        <f>IFERROR(Density!D21*($AB$4*D$3^$AC$4)/1000,"")</f>
        <v/>
      </c>
      <c r="E21" s="82" t="str">
        <f>IFERROR(Density!E21*($AB$4*E$3^$AC$4)/1000,"")</f>
        <v/>
      </c>
      <c r="F21" s="164" t="str">
        <f>IFERROR(Density!F21*($AB$4*F$3^$AC$4)/1000,"")</f>
        <v/>
      </c>
      <c r="G21" s="84" t="str">
        <f>IFERROR(Density!G21*($AB$4*G$3^$AC$4)/1000,"")</f>
        <v/>
      </c>
      <c r="H21" s="84" t="str">
        <f>IFERROR(Density!H21*($AB$4*H$3^$AC$4)/1000,"")</f>
        <v/>
      </c>
      <c r="I21" s="84" t="str">
        <f>IFERROR(Density!I21*($AB$4*I$3^$AC$4)/1000,"")</f>
        <v/>
      </c>
      <c r="J21" s="84" t="str">
        <f>IFERROR(Density!J21*($AB$4*J$3^$AC$4)/1000,"")</f>
        <v/>
      </c>
      <c r="K21" s="85" t="str">
        <f>IFERROR(Density!K21*($AB$4*K$3^$AC$4)/1000,"")</f>
        <v/>
      </c>
      <c r="L21" s="105" t="e">
        <f>SUM(B21:K21)/('Site Description'!$C$34/10000)</f>
        <v>#VALUE!</v>
      </c>
      <c r="N21" s="102" t="s">
        <v>89</v>
      </c>
      <c r="O21" s="81">
        <f t="shared" ref="O21:X21" si="13">IFERROR(STDEV(B4,B21,B38,B55,B72,B89,B106,B123,B140,B157),0)</f>
        <v>0</v>
      </c>
      <c r="P21" s="81">
        <f t="shared" si="13"/>
        <v>0</v>
      </c>
      <c r="Q21" s="82">
        <f t="shared" si="13"/>
        <v>0</v>
      </c>
      <c r="R21" s="82">
        <f t="shared" si="13"/>
        <v>0</v>
      </c>
      <c r="S21" s="164">
        <f t="shared" si="13"/>
        <v>0</v>
      </c>
      <c r="T21" s="84">
        <f t="shared" si="13"/>
        <v>0</v>
      </c>
      <c r="U21" s="84">
        <f t="shared" si="13"/>
        <v>0</v>
      </c>
      <c r="V21" s="84">
        <f t="shared" si="13"/>
        <v>0</v>
      </c>
      <c r="W21" s="84">
        <f t="shared" si="13"/>
        <v>0</v>
      </c>
      <c r="X21" s="85">
        <f t="shared" si="13"/>
        <v>0</v>
      </c>
      <c r="Y21" s="117" t="e">
        <f>(SQRT(POWER(O21,2)+POWER(P21,2)+POWER(Q21,2)+POWER(R21,2)+POWER(S21,2)+POWER(T21,2)+POWER(U21,2)+POWER(V21,2)+POWER(W21,2)+POWER(X21,2)))/AVERAGE('Site Description'!$B$34:$K$34)</f>
        <v>#DIV/0!</v>
      </c>
    </row>
    <row r="22" spans="1:25" x14ac:dyDescent="0.35">
      <c r="A22" s="102" t="s">
        <v>90</v>
      </c>
      <c r="B22" s="83" t="str">
        <f>IFERROR(Density!B22*($AB$5*B$3^$AC$5)/1000,"")</f>
        <v/>
      </c>
      <c r="C22" s="83" t="str">
        <f>IFERROR(Density!C22*($AB$5*C$3^$AC$5)/1000,"")</f>
        <v/>
      </c>
      <c r="D22" s="84" t="str">
        <f>IFERROR(Density!D22*($AB$5*D$3^$AC$5)/1000,"")</f>
        <v/>
      </c>
      <c r="E22" s="72" t="str">
        <f>IFERROR(Density!E22*($AB$5*E$3^$AC$5)/1000,"")</f>
        <v/>
      </c>
      <c r="F22" s="131" t="str">
        <f>IFERROR(Density!F22*($AB$5*F$3^$AC$5)/1000,"")</f>
        <v/>
      </c>
      <c r="G22" s="84" t="str">
        <f>IFERROR(Density!G22*($AB$5*G$3^$AC$5)/1000,"")</f>
        <v/>
      </c>
      <c r="H22" s="84" t="str">
        <f>IFERROR(Density!H22*($AB$5*H$3^$AC$5)/1000,"")</f>
        <v/>
      </c>
      <c r="I22" s="72" t="str">
        <f>IFERROR(Density!I22*($AB$5*I$3^$AC$5)/1000,"")</f>
        <v/>
      </c>
      <c r="J22" s="72" t="str">
        <f>IFERROR(Density!J22*($AB$5*J$3^$AC$5)/1000,"")</f>
        <v/>
      </c>
      <c r="K22" s="73" t="str">
        <f>IFERROR(Density!K22*($AB$5*K$3^$AC$5)/1000,"")</f>
        <v/>
      </c>
      <c r="L22" s="105" t="e">
        <f>SUM(B22:K22)/('Site Description'!$C$34/10000)</f>
        <v>#VALUE!</v>
      </c>
      <c r="N22" s="102" t="s">
        <v>90</v>
      </c>
      <c r="O22" s="83">
        <f t="shared" ref="O22:X22" si="14">IFERROR(STDEV(B5,B22,B39,B56,B73,B90,B107,B124,B141,B158),0)</f>
        <v>0</v>
      </c>
      <c r="P22" s="83">
        <f t="shared" si="14"/>
        <v>0</v>
      </c>
      <c r="Q22" s="84">
        <f t="shared" si="14"/>
        <v>0</v>
      </c>
      <c r="R22" s="72">
        <f t="shared" si="14"/>
        <v>0</v>
      </c>
      <c r="S22" s="131">
        <f t="shared" si="14"/>
        <v>0</v>
      </c>
      <c r="T22" s="84">
        <f t="shared" si="14"/>
        <v>0</v>
      </c>
      <c r="U22" s="84">
        <f t="shared" si="14"/>
        <v>0</v>
      </c>
      <c r="V22" s="72">
        <f t="shared" si="14"/>
        <v>0</v>
      </c>
      <c r="W22" s="72">
        <f t="shared" si="14"/>
        <v>0</v>
      </c>
      <c r="X22" s="73">
        <f t="shared" si="14"/>
        <v>0</v>
      </c>
      <c r="Y22" s="117" t="e">
        <f>(SQRT(POWER(O22,2)+POWER(P22,2)+POWER(Q22,2)+POWER(R22,2)+POWER(S22,2)+POWER(T22,2)+POWER(U22,2)+POWER(V22,2)+POWER(W22,2)+POWER(X22,2)))/AVERAGE('Site Description'!$B$34:$K$34)</f>
        <v>#DIV/0!</v>
      </c>
    </row>
    <row r="23" spans="1:25" x14ac:dyDescent="0.35">
      <c r="A23" s="102" t="s">
        <v>91</v>
      </c>
      <c r="B23" s="83" t="str">
        <f>IFERROR(Density!B23*($AB$6*B$3^$AC$6)/1000,"")</f>
        <v/>
      </c>
      <c r="C23" s="83" t="str">
        <f>IFERROR(Density!C23*($AB$6*C$3^$AC$6)/1000,"")</f>
        <v/>
      </c>
      <c r="D23" s="84" t="str">
        <f>IFERROR(Density!D23*($AB$6*D$3^$AC$6)/1000,"")</f>
        <v/>
      </c>
      <c r="E23" s="84" t="str">
        <f>IFERROR(Density!E23*($AB$6*E$3^$AC$6)/1000,"")</f>
        <v/>
      </c>
      <c r="F23" s="132" t="str">
        <f>IFERROR(Density!F23*($AB$6*F$3^$AC$6)/1000,"")</f>
        <v/>
      </c>
      <c r="G23" s="84" t="str">
        <f>IFERROR(Density!G23*($AB$6*G$3^$AC$6)/1000,"")</f>
        <v/>
      </c>
      <c r="H23" s="84" t="str">
        <f>IFERROR(Density!H23*($AB$6*H$3^$AC$6)/1000,"")</f>
        <v/>
      </c>
      <c r="I23" s="84" t="str">
        <f>IFERROR(Density!I23*($AB$6*I$3^$AC$6)/1000,"")</f>
        <v/>
      </c>
      <c r="J23" s="84" t="str">
        <f>IFERROR(Density!J23*($AB$6*J$3^$AC$6)/1000,"")</f>
        <v/>
      </c>
      <c r="K23" s="73" t="str">
        <f>IFERROR(Density!K23*($AB$6*K$3^$AC$6)/1000,"")</f>
        <v/>
      </c>
      <c r="L23" s="105" t="e">
        <f>SUM(B23:K23)/('Site Description'!$C$34/10000)</f>
        <v>#VALUE!</v>
      </c>
      <c r="N23" s="102" t="s">
        <v>91</v>
      </c>
      <c r="O23" s="83">
        <f t="shared" ref="O23:X23" si="15">IFERROR(STDEV(B6,B23,B40,B57,B74,B91,B108,B125,B142,B159),0)</f>
        <v>0</v>
      </c>
      <c r="P23" s="83">
        <f t="shared" si="15"/>
        <v>0</v>
      </c>
      <c r="Q23" s="84">
        <f t="shared" si="15"/>
        <v>0</v>
      </c>
      <c r="R23" s="84">
        <f t="shared" si="15"/>
        <v>0</v>
      </c>
      <c r="S23" s="132">
        <f t="shared" si="15"/>
        <v>0</v>
      </c>
      <c r="T23" s="84">
        <f t="shared" si="15"/>
        <v>0</v>
      </c>
      <c r="U23" s="84">
        <f t="shared" si="15"/>
        <v>0</v>
      </c>
      <c r="V23" s="84">
        <f t="shared" si="15"/>
        <v>0</v>
      </c>
      <c r="W23" s="84">
        <f t="shared" si="15"/>
        <v>0</v>
      </c>
      <c r="X23" s="73">
        <f t="shared" si="15"/>
        <v>0</v>
      </c>
      <c r="Y23" s="117" t="e">
        <f>(SQRT(POWER(O23,2)+POWER(P23,2)+POWER(Q23,2)+POWER(R23,2)+POWER(S23,2)+POWER(T23,2)+POWER(U23,2)+POWER(V23,2)+POWER(W23,2)+POWER(X23,2)))/AVERAGE('Site Description'!$B$34:$K$34)</f>
        <v>#DIV/0!</v>
      </c>
    </row>
    <row r="24" spans="1:25" x14ac:dyDescent="0.35">
      <c r="A24" s="107" t="s">
        <v>92</v>
      </c>
      <c r="B24" s="83" t="str">
        <f>IFERROR(Density!B24*($AB$7*B$3^$AC$7)/1000,"")</f>
        <v/>
      </c>
      <c r="C24" s="83" t="str">
        <f>IFERROR(Density!C24*($AB$7*C$3^$AC$7)/1000,"")</f>
        <v/>
      </c>
      <c r="D24" s="84" t="str">
        <f>IFERROR(Density!D24*($AB$7*D$3^$AC$7)/1000,"")</f>
        <v/>
      </c>
      <c r="E24" s="84" t="str">
        <f>IFERROR(Density!E24*($AB$7*E$3^$AC$7)/1000,"")</f>
        <v/>
      </c>
      <c r="F24" s="132" t="str">
        <f>IFERROR(Density!F24*($AB$7*F$3^$AC$7)/1000,"")</f>
        <v/>
      </c>
      <c r="G24" s="84" t="str">
        <f>IFERROR(Density!G24*($AB$7*G$3^$AC$7)/1000,"")</f>
        <v/>
      </c>
      <c r="H24" s="84" t="str">
        <f>IFERROR(Density!H24*($AB$7*H$3^$AC$7)/1000,"")</f>
        <v/>
      </c>
      <c r="I24" s="84" t="str">
        <f>IFERROR(Density!I24*($AB$7*I$3^$AC$7)/1000,"")</f>
        <v/>
      </c>
      <c r="J24" s="84" t="str">
        <f>IFERROR(Density!J24*($AB$7*J$3^$AC$7)/1000,"")</f>
        <v/>
      </c>
      <c r="K24" s="73" t="str">
        <f>IFERROR(Density!K24*($AB$7*K$3^$AC$7)/1000,"")</f>
        <v/>
      </c>
      <c r="L24" s="105" t="e">
        <f>SUM(B24:K24)/('Site Description'!$C$34/10000)</f>
        <v>#VALUE!</v>
      </c>
      <c r="N24" s="107" t="s">
        <v>92</v>
      </c>
      <c r="O24" s="83">
        <f t="shared" ref="O24:X24" si="16">IFERROR(STDEV(B7,B24,B41,B58,B75,B92,B109,B126,B143,B160),0)</f>
        <v>0</v>
      </c>
      <c r="P24" s="83">
        <f t="shared" si="16"/>
        <v>0</v>
      </c>
      <c r="Q24" s="84">
        <f t="shared" si="16"/>
        <v>0</v>
      </c>
      <c r="R24" s="84">
        <f t="shared" si="16"/>
        <v>0</v>
      </c>
      <c r="S24" s="132">
        <f t="shared" si="16"/>
        <v>0</v>
      </c>
      <c r="T24" s="84">
        <f t="shared" si="16"/>
        <v>0</v>
      </c>
      <c r="U24" s="84">
        <f t="shared" si="16"/>
        <v>0</v>
      </c>
      <c r="V24" s="84">
        <f t="shared" si="16"/>
        <v>0</v>
      </c>
      <c r="W24" s="84">
        <f t="shared" si="16"/>
        <v>0</v>
      </c>
      <c r="X24" s="73">
        <f t="shared" si="16"/>
        <v>0</v>
      </c>
      <c r="Y24" s="117" t="e">
        <f>(SQRT(POWER(O24,2)+POWER(P24,2)+POWER(Q24,2)+POWER(R24,2)+POWER(S24,2)+POWER(T24,2)+POWER(U24,2)+POWER(V24,2)+POWER(W24,2)+POWER(X24,2)))/AVERAGE('Site Description'!$B$34:$K$34)</f>
        <v>#DIV/0!</v>
      </c>
    </row>
    <row r="25" spans="1:25" x14ac:dyDescent="0.35">
      <c r="A25" s="108" t="s">
        <v>93</v>
      </c>
      <c r="B25" s="83" t="str">
        <f>IFERROR(Density!B25*($AB$8*B$3^$AC$8)/1000,"")</f>
        <v/>
      </c>
      <c r="C25" s="83" t="str">
        <f>IFERROR(Density!C25*($AB$8*C$3^$AC$8)/1000,"")</f>
        <v/>
      </c>
      <c r="D25" s="84" t="str">
        <f>IFERROR(Density!D25*($AB$8*D$3^$AC$8)/1000,"")</f>
        <v/>
      </c>
      <c r="E25" s="84" t="str">
        <f>IFERROR(Density!E25*($AB$8*E$3^$AC$8)/1000,"")</f>
        <v/>
      </c>
      <c r="F25" s="132" t="str">
        <f>IFERROR(Density!F25*($AB$8*F$3^$AC$8)/1000,"")</f>
        <v/>
      </c>
      <c r="G25" s="84" t="str">
        <f>IFERROR(Density!G25*($AB$8*G$3^$AC$8)/1000,"")</f>
        <v/>
      </c>
      <c r="H25" s="84" t="str">
        <f>IFERROR(Density!H25*($AB$8*H$3^$AC$8)/1000,"")</f>
        <v/>
      </c>
      <c r="I25" s="84" t="str">
        <f>IFERROR(Density!I25*($AB$8*I$3^$AC$8)/1000,"")</f>
        <v/>
      </c>
      <c r="J25" s="84" t="str">
        <f>IFERROR(Density!J25*($AB$8*J$3^$AC$8)/1000,"")</f>
        <v/>
      </c>
      <c r="K25" s="85" t="str">
        <f>IFERROR(Density!K25*($AB$8*K$3^$AC$8)/1000,"")</f>
        <v/>
      </c>
      <c r="L25" s="105" t="e">
        <f>SUM(B25:K25)/('Site Description'!$C$34/10000)</f>
        <v>#VALUE!</v>
      </c>
      <c r="N25" s="108" t="s">
        <v>93</v>
      </c>
      <c r="O25" s="83">
        <f t="shared" ref="O25:X25" si="17">IFERROR(STDEV(B8,B25,B42,B59,B76,B93,B110,B127,B144,B161),0)</f>
        <v>0</v>
      </c>
      <c r="P25" s="83">
        <f t="shared" si="17"/>
        <v>0</v>
      </c>
      <c r="Q25" s="84">
        <f t="shared" si="17"/>
        <v>0</v>
      </c>
      <c r="R25" s="84">
        <f t="shared" si="17"/>
        <v>0</v>
      </c>
      <c r="S25" s="132">
        <f t="shared" si="17"/>
        <v>0</v>
      </c>
      <c r="T25" s="84">
        <f t="shared" si="17"/>
        <v>0</v>
      </c>
      <c r="U25" s="84">
        <f t="shared" si="17"/>
        <v>0</v>
      </c>
      <c r="V25" s="84">
        <f t="shared" si="17"/>
        <v>0</v>
      </c>
      <c r="W25" s="84">
        <f t="shared" si="17"/>
        <v>0</v>
      </c>
      <c r="X25" s="85">
        <f t="shared" si="17"/>
        <v>0</v>
      </c>
      <c r="Y25" s="117" t="e">
        <f>(SQRT(POWER(O25,2)+POWER(P25,2)+POWER(Q25,2)+POWER(R25,2)+POWER(S25,2)+POWER(T25,2)+POWER(U25,2)+POWER(V25,2)+POWER(W25,2)+POWER(X25,2)))/AVERAGE('Site Description'!$B$34:$K$34)</f>
        <v>#DIV/0!</v>
      </c>
    </row>
    <row r="26" spans="1:25" x14ac:dyDescent="0.35">
      <c r="A26" s="108" t="s">
        <v>94</v>
      </c>
      <c r="B26" s="83" t="str">
        <f>IFERROR(Density!B26*($AB$9*B$3^$AC$9)/1000,"")</f>
        <v/>
      </c>
      <c r="C26" s="83" t="str">
        <f>IFERROR(Density!C26*($AB$9*C$3^$AC$9)/1000,"")</f>
        <v/>
      </c>
      <c r="D26" s="84" t="str">
        <f>IFERROR(Density!D26*($AB$9*D$3^$AC$9)/1000,"")</f>
        <v/>
      </c>
      <c r="E26" s="84" t="str">
        <f>IFERROR(Density!E26*($AB$9*E$3^$AC$9)/1000,"")</f>
        <v/>
      </c>
      <c r="F26" s="131" t="str">
        <f>IFERROR(Density!F26*($AB$9*F$3^$AC$9)/1000,"")</f>
        <v/>
      </c>
      <c r="G26" s="84" t="str">
        <f>IFERROR(Density!G26*($AB$9*G$3^$AC$9)/1000,"")</f>
        <v/>
      </c>
      <c r="H26" s="84" t="str">
        <f>IFERROR(Density!H26*($AB$9*H$3^$AC$9)/1000,"")</f>
        <v/>
      </c>
      <c r="I26" s="84" t="str">
        <f>IFERROR(Density!I26*($AB$9*I$3^$AC$9)/1000,"")</f>
        <v/>
      </c>
      <c r="J26" s="72" t="str">
        <f>IFERROR(Density!J26*($AB$9*J$3^$AC$9)/1000,"")</f>
        <v/>
      </c>
      <c r="K26" s="73" t="str">
        <f>IFERROR(Density!K26*($AB$9*K$3^$AC$9)/1000,"")</f>
        <v/>
      </c>
      <c r="L26" s="105" t="e">
        <f>SUM(B26:K26)/('Site Description'!$C$34/10000)</f>
        <v>#VALUE!</v>
      </c>
      <c r="N26" s="108" t="s">
        <v>94</v>
      </c>
      <c r="O26" s="83">
        <f t="shared" ref="O26:X26" si="18">IFERROR(STDEV(B9,B26,B43,B60,B77,B94,B111,B128,B145,B162),0)</f>
        <v>0</v>
      </c>
      <c r="P26" s="83">
        <f t="shared" si="18"/>
        <v>0</v>
      </c>
      <c r="Q26" s="84">
        <f t="shared" si="18"/>
        <v>0</v>
      </c>
      <c r="R26" s="84">
        <f t="shared" si="18"/>
        <v>0</v>
      </c>
      <c r="S26" s="131">
        <f t="shared" si="18"/>
        <v>0</v>
      </c>
      <c r="T26" s="84">
        <f t="shared" si="18"/>
        <v>0</v>
      </c>
      <c r="U26" s="84">
        <f t="shared" si="18"/>
        <v>0</v>
      </c>
      <c r="V26" s="84">
        <f t="shared" si="18"/>
        <v>0</v>
      </c>
      <c r="W26" s="72">
        <f t="shared" si="18"/>
        <v>0</v>
      </c>
      <c r="X26" s="73">
        <f t="shared" si="18"/>
        <v>0</v>
      </c>
      <c r="Y26" s="117" t="e">
        <f>(SQRT(POWER(O26,2)+POWER(P26,2)+POWER(Q26,2)+POWER(R26,2)+POWER(S26,2)+POWER(T26,2)+POWER(U26,2)+POWER(V26,2)+POWER(W26,2)+POWER(X26,2)))/AVERAGE('Site Description'!$B$34:$K$34)</f>
        <v>#DIV/0!</v>
      </c>
    </row>
    <row r="27" spans="1:25" x14ac:dyDescent="0.35">
      <c r="A27" s="80" t="s">
        <v>123</v>
      </c>
      <c r="B27" s="83" t="str">
        <f>IFERROR(Density!B27*($AB$10*B$3^$AC$10)/1000,"")</f>
        <v/>
      </c>
      <c r="C27" s="83" t="str">
        <f>IFERROR(Density!C27*($AB$10*C$3^$AC$10)/1000,"")</f>
        <v/>
      </c>
      <c r="D27" s="84" t="str">
        <f>IFERROR(Density!D27*($AB$10*D$3^$AC$10)/1000,"")</f>
        <v/>
      </c>
      <c r="E27" s="84" t="str">
        <f>IFERROR(Density!E27*($AB$10*E$3^$AC$10)/1000,"")</f>
        <v/>
      </c>
      <c r="F27" s="131" t="str">
        <f>IFERROR(Density!F27*($AB$10*F$3^$AC$10)/1000,"")</f>
        <v/>
      </c>
      <c r="G27" s="84" t="str">
        <f>IFERROR(Density!G27*($AB$10*G$3^$AC$10)/1000,"")</f>
        <v/>
      </c>
      <c r="H27" s="84" t="str">
        <f>IFERROR(Density!H27*($AB$10*H$3^$AC$10)/1000,"")</f>
        <v/>
      </c>
      <c r="I27" s="84" t="str">
        <f>IFERROR(Density!I27*($AB$10*I$3^$AC$10)/1000,"")</f>
        <v/>
      </c>
      <c r="J27" s="72" t="str">
        <f>IFERROR(Density!J27*($AB$10*J$3^$AC$10)/1000,"")</f>
        <v/>
      </c>
      <c r="K27" s="73" t="str">
        <f>IFERROR(Density!K27*($AB$10*K$3^$AC$10)/1000,"")</f>
        <v/>
      </c>
      <c r="L27" s="105" t="e">
        <f>SUM(B27:K27)/('Site Description'!$C$34/10000)</f>
        <v>#VALUE!</v>
      </c>
      <c r="N27" s="80" t="s">
        <v>123</v>
      </c>
      <c r="O27" s="83">
        <f t="shared" ref="O27:X27" si="19">IFERROR(STDEV(B10,B27,B44,B61,B78,B95,B112,B129,B146,B163),0)</f>
        <v>0</v>
      </c>
      <c r="P27" s="83">
        <f t="shared" si="19"/>
        <v>0</v>
      </c>
      <c r="Q27" s="84">
        <f t="shared" si="19"/>
        <v>0</v>
      </c>
      <c r="R27" s="84">
        <f t="shared" si="19"/>
        <v>0</v>
      </c>
      <c r="S27" s="131">
        <f t="shared" si="19"/>
        <v>0</v>
      </c>
      <c r="T27" s="84">
        <f t="shared" si="19"/>
        <v>0</v>
      </c>
      <c r="U27" s="84">
        <f t="shared" si="19"/>
        <v>0</v>
      </c>
      <c r="V27" s="84">
        <f t="shared" si="19"/>
        <v>0</v>
      </c>
      <c r="W27" s="72">
        <f t="shared" si="19"/>
        <v>0</v>
      </c>
      <c r="X27" s="73">
        <f t="shared" si="19"/>
        <v>0</v>
      </c>
      <c r="Y27" s="117" t="e">
        <f>(SQRT(POWER(O27,2)+POWER(P27,2)+POWER(Q27,2)+POWER(R27,2)+POWER(S27,2)+POWER(T27,2)+POWER(U27,2)+POWER(V27,2)+POWER(W27,2)+POWER(X27,2)))/AVERAGE('Site Description'!$B$34:$K$34)</f>
        <v>#DIV/0!</v>
      </c>
    </row>
    <row r="28" spans="1:25" x14ac:dyDescent="0.35">
      <c r="A28" s="80" t="s">
        <v>95</v>
      </c>
      <c r="B28" s="83" t="str">
        <f>IFERROR(Density!B28*($AB$11*B$3^$AC$11)/1000,"")</f>
        <v/>
      </c>
      <c r="C28" s="83" t="str">
        <f>IFERROR(Density!C28*($AB$11*C$3^$AC$11)/1000,"")</f>
        <v/>
      </c>
      <c r="D28" s="84" t="str">
        <f>IFERROR(Density!D28*($AB$11*D$3^$AC$11)/1000,"")</f>
        <v/>
      </c>
      <c r="E28" s="84" t="str">
        <f>IFERROR(Density!E28*($AB$11*E$3^$AC$11)/1000,"")</f>
        <v/>
      </c>
      <c r="F28" s="132" t="str">
        <f>IFERROR(Density!F28*($AB$11*F$3^$AC$11)/1000,"")</f>
        <v/>
      </c>
      <c r="G28" s="84" t="str">
        <f>IFERROR(Density!G28*($AB$11*G$3^$AC$11)/1000,"")</f>
        <v/>
      </c>
      <c r="H28" s="84" t="str">
        <f>IFERROR(Density!H28*($AB$11*H$3^$AC$11)/1000,"")</f>
        <v/>
      </c>
      <c r="I28" s="84" t="str">
        <f>IFERROR(Density!I28*($AB$11*I$3^$AC$11)/1000,"")</f>
        <v/>
      </c>
      <c r="J28" s="84" t="str">
        <f>IFERROR(Density!J28*($AB$11*J$3^$AC$11)/1000,"")</f>
        <v/>
      </c>
      <c r="K28" s="85" t="str">
        <f>IFERROR(Density!K28*($AB$11*K$3^$AC$11)/1000,"")</f>
        <v/>
      </c>
      <c r="L28" s="105" t="e">
        <f>SUM(B28:K28)/('Site Description'!$C$34/10000)</f>
        <v>#VALUE!</v>
      </c>
      <c r="N28" s="80" t="s">
        <v>95</v>
      </c>
      <c r="O28" s="83">
        <f t="shared" ref="O28:X28" si="20">IFERROR(STDEV(B11,B28,B45,B62,B79,B96,B113,B130,B147,B164),0)</f>
        <v>0</v>
      </c>
      <c r="P28" s="83">
        <f t="shared" si="20"/>
        <v>0</v>
      </c>
      <c r="Q28" s="84">
        <f t="shared" si="20"/>
        <v>0</v>
      </c>
      <c r="R28" s="84">
        <f t="shared" si="20"/>
        <v>0</v>
      </c>
      <c r="S28" s="132">
        <f t="shared" si="20"/>
        <v>0</v>
      </c>
      <c r="T28" s="84">
        <f t="shared" si="20"/>
        <v>0</v>
      </c>
      <c r="U28" s="84">
        <f t="shared" si="20"/>
        <v>0</v>
      </c>
      <c r="V28" s="84">
        <f t="shared" si="20"/>
        <v>0</v>
      </c>
      <c r="W28" s="84">
        <f t="shared" si="20"/>
        <v>0</v>
      </c>
      <c r="X28" s="85">
        <f t="shared" si="20"/>
        <v>0</v>
      </c>
      <c r="Y28" s="117" t="e">
        <f>(SQRT(POWER(O28,2)+POWER(P28,2)+POWER(Q28,2)+POWER(R28,2)+POWER(S28,2)+POWER(T28,2)+POWER(U28,2)+POWER(V28,2)+POWER(W28,2)+POWER(X28,2)))/AVERAGE('Site Description'!$B$34:$K$34)</f>
        <v>#DIV/0!</v>
      </c>
    </row>
    <row r="29" spans="1:25" x14ac:dyDescent="0.35">
      <c r="A29" s="80" t="s">
        <v>96</v>
      </c>
      <c r="B29" s="83" t="str">
        <f>IFERROR(Density!B29*($AB$12*B$3^$AC$12)/1000,"")</f>
        <v/>
      </c>
      <c r="C29" s="83" t="str">
        <f>IFERROR(Density!C29*($AB$12*C$3^$AC$12)/1000,"")</f>
        <v/>
      </c>
      <c r="D29" s="84" t="str">
        <f>IFERROR(Density!D29*($AB$12*D$3^$AC$12)/1000,"")</f>
        <v/>
      </c>
      <c r="E29" s="84" t="str">
        <f>IFERROR(Density!E29*($AB$12*E$3^$AC$12)/1000,"")</f>
        <v/>
      </c>
      <c r="F29" s="132" t="str">
        <f>IFERROR(Density!F29*($AB$12*F$3^$AC$12)/1000,"")</f>
        <v/>
      </c>
      <c r="G29" s="84" t="str">
        <f>IFERROR(Density!G29*($AB$12*G$3^$AC$12)/1000,"")</f>
        <v/>
      </c>
      <c r="H29" s="84" t="str">
        <f>IFERROR(Density!H29*($AB$12*H$3^$AC$12)/1000,"")</f>
        <v/>
      </c>
      <c r="I29" s="84" t="str">
        <f>IFERROR(Density!I29*($AB$12*I$3^$AC$12)/1000,"")</f>
        <v/>
      </c>
      <c r="J29" s="84" t="str">
        <f>IFERROR(Density!J29*($AB$12*J$3^$AC$12)/1000,"")</f>
        <v/>
      </c>
      <c r="K29" s="85" t="str">
        <f>IFERROR(Density!K29*($AB$12*K$3^$AC$12)/1000,"")</f>
        <v/>
      </c>
      <c r="L29" s="105" t="e">
        <f>SUM(B29:K29)/('Site Description'!$C$34/10000)</f>
        <v>#VALUE!</v>
      </c>
      <c r="N29" s="80" t="s">
        <v>96</v>
      </c>
      <c r="O29" s="83">
        <f t="shared" ref="O29:X29" si="21">IFERROR(STDEV(B12,B29,B46,B63,B80,B97,B114,B131,B148,B165),0)</f>
        <v>0</v>
      </c>
      <c r="P29" s="83">
        <f t="shared" si="21"/>
        <v>0</v>
      </c>
      <c r="Q29" s="84">
        <f t="shared" si="21"/>
        <v>0</v>
      </c>
      <c r="R29" s="84">
        <f t="shared" si="21"/>
        <v>0</v>
      </c>
      <c r="S29" s="132">
        <f t="shared" si="21"/>
        <v>0</v>
      </c>
      <c r="T29" s="84">
        <f t="shared" si="21"/>
        <v>0</v>
      </c>
      <c r="U29" s="84">
        <f t="shared" si="21"/>
        <v>0</v>
      </c>
      <c r="V29" s="84">
        <f t="shared" si="21"/>
        <v>0</v>
      </c>
      <c r="W29" s="84">
        <f t="shared" si="21"/>
        <v>0</v>
      </c>
      <c r="X29" s="85">
        <f t="shared" si="21"/>
        <v>0</v>
      </c>
      <c r="Y29" s="117" t="e">
        <f>(SQRT(POWER(O29,2)+POWER(P29,2)+POWER(Q29,2)+POWER(R29,2)+POWER(S29,2)+POWER(T29,2)+POWER(U29,2)+POWER(V29,2)+POWER(W29,2)+POWER(X29,2)))/AVERAGE('Site Description'!$B$34:$K$34)</f>
        <v>#DIV/0!</v>
      </c>
    </row>
    <row r="30" spans="1:25" x14ac:dyDescent="0.35">
      <c r="A30" s="80" t="s">
        <v>97</v>
      </c>
      <c r="B30" s="83" t="str">
        <f>IFERROR(Density!B30*($AB$13*B$3^$AC$13)/1000,"")</f>
        <v/>
      </c>
      <c r="C30" s="83" t="str">
        <f>IFERROR(Density!C30*($AB$13*C$3^$AC$13)/1000,"")</f>
        <v/>
      </c>
      <c r="D30" s="84" t="str">
        <f>IFERROR(Density!D30*($AB$13*D$3^$AC$13)/1000,"")</f>
        <v/>
      </c>
      <c r="E30" s="84" t="str">
        <f>IFERROR(Density!E30*($AB$13*E$3^$AC$13)/1000,"")</f>
        <v/>
      </c>
      <c r="F30" s="132" t="str">
        <f>IFERROR(Density!F30*($AB$13*F$3^$AC$13)/1000,"")</f>
        <v/>
      </c>
      <c r="G30" s="84" t="str">
        <f>IFERROR(Density!G30*($AB$13*G$3^$AC$13)/1000,"")</f>
        <v/>
      </c>
      <c r="H30" s="84" t="str">
        <f>IFERROR(Density!H30*($AB$13*H$3^$AC$13)/1000,"")</f>
        <v/>
      </c>
      <c r="I30" s="84" t="str">
        <f>IFERROR(Density!I30*($AB$13*I$3^$AC$13)/1000,"")</f>
        <v/>
      </c>
      <c r="J30" s="84" t="str">
        <f>IFERROR(Density!J30*($AB$13*J$3^$AC$13)/1000,"")</f>
        <v/>
      </c>
      <c r="K30" s="85" t="str">
        <f>IFERROR(Density!K30*($AB$13*K$3^$AC$13)/1000,"")</f>
        <v/>
      </c>
      <c r="L30" s="105" t="e">
        <f>SUM(B30:K30)/('Site Description'!$C$34/10000)</f>
        <v>#VALUE!</v>
      </c>
      <c r="N30" s="80" t="s">
        <v>97</v>
      </c>
      <c r="O30" s="83">
        <f t="shared" ref="O30:X30" si="22">IFERROR(STDEV(B13,B30,B47,B64,B81,B98,B115,B132,B149,B166),0)</f>
        <v>0</v>
      </c>
      <c r="P30" s="83">
        <f t="shared" si="22"/>
        <v>0</v>
      </c>
      <c r="Q30" s="84">
        <f t="shared" si="22"/>
        <v>0</v>
      </c>
      <c r="R30" s="84">
        <f t="shared" si="22"/>
        <v>0</v>
      </c>
      <c r="S30" s="132">
        <f t="shared" si="22"/>
        <v>0</v>
      </c>
      <c r="T30" s="84">
        <f t="shared" si="22"/>
        <v>0</v>
      </c>
      <c r="U30" s="84">
        <f t="shared" si="22"/>
        <v>0</v>
      </c>
      <c r="V30" s="84">
        <f t="shared" si="22"/>
        <v>0</v>
      </c>
      <c r="W30" s="84">
        <f t="shared" si="22"/>
        <v>0</v>
      </c>
      <c r="X30" s="85">
        <f t="shared" si="22"/>
        <v>0</v>
      </c>
      <c r="Y30" s="117" t="e">
        <f>(SQRT(POWER(O30,2)+POWER(P30,2)+POWER(Q30,2)+POWER(R30,2)+POWER(S30,2)+POWER(T30,2)+POWER(U30,2)+POWER(V30,2)+POWER(W30,2)+POWER(X30,2)))/AVERAGE('Site Description'!$B$34:$K$34)</f>
        <v>#DIV/0!</v>
      </c>
    </row>
    <row r="31" spans="1:25" x14ac:dyDescent="0.35">
      <c r="A31" s="80"/>
      <c r="B31" s="83" t="str">
        <f>IFERROR(Density!B31*($AB$14*B$3^$AC$14)/1000,"")</f>
        <v/>
      </c>
      <c r="C31" s="83" t="str">
        <f>IFERROR(Density!C31*($AB$14*C$3^$AC$14)/1000,"")</f>
        <v/>
      </c>
      <c r="D31" s="133" t="str">
        <f>IFERROR(Density!D31*($AB$14*D$3^$AC$14)/1000,"")</f>
        <v/>
      </c>
      <c r="E31" s="133" t="str">
        <f>IFERROR(Density!E31*($AB$14*E$3^$AC$14)/1000,"")</f>
        <v/>
      </c>
      <c r="F31" s="134" t="str">
        <f>IFERROR(Density!F31*($AB$14*F$3^$AC$14)/1000,"")</f>
        <v/>
      </c>
      <c r="G31" s="84" t="str">
        <f>IFERROR(Density!G31*($AB$14*G$3^$AC$14)/1000,"")</f>
        <v/>
      </c>
      <c r="H31" s="84" t="str">
        <f>IFERROR(Density!H31*($AB$14*H$3^$AC$14)/1000,"")</f>
        <v/>
      </c>
      <c r="I31" s="84" t="str">
        <f>IFERROR(Density!I31*($AB$14*I$3^$AC$14)/1000,"")</f>
        <v/>
      </c>
      <c r="J31" s="84" t="str">
        <f>IFERROR(Density!J31*($AB$14*J$3^$AC$14)/1000,"")</f>
        <v/>
      </c>
      <c r="K31" s="85" t="str">
        <f>IFERROR(Density!K31*($AB$14*K$3^$AC$14)/1000,"")</f>
        <v/>
      </c>
      <c r="L31" s="105" t="e">
        <f>SUM(B31:K31)/('Site Description'!$C$34/10000)</f>
        <v>#VALUE!</v>
      </c>
      <c r="N31" s="80"/>
      <c r="O31" s="83">
        <f t="shared" ref="O31:X31" si="23">IFERROR(STDEV(B14,B31,B48,B65,B82,B99,B116,B133,B150,B167),0)</f>
        <v>0</v>
      </c>
      <c r="P31" s="83">
        <f t="shared" si="23"/>
        <v>0</v>
      </c>
      <c r="Q31" s="133">
        <f t="shared" si="23"/>
        <v>0</v>
      </c>
      <c r="R31" s="133">
        <f t="shared" si="23"/>
        <v>0</v>
      </c>
      <c r="S31" s="134">
        <f t="shared" si="23"/>
        <v>0</v>
      </c>
      <c r="T31" s="84">
        <f t="shared" si="23"/>
        <v>0</v>
      </c>
      <c r="U31" s="84">
        <f t="shared" si="23"/>
        <v>0</v>
      </c>
      <c r="V31" s="84">
        <f t="shared" si="23"/>
        <v>0</v>
      </c>
      <c r="W31" s="84">
        <f t="shared" si="23"/>
        <v>0</v>
      </c>
      <c r="X31" s="85">
        <f t="shared" si="23"/>
        <v>0</v>
      </c>
      <c r="Y31" s="117" t="e">
        <f>(SQRT(POWER(O31,2)+POWER(P31,2)+POWER(Q31,2)+POWER(R31,2)+POWER(S31,2)+POWER(T31,2)+POWER(U31,2)+POWER(V31,2)+POWER(W31,2)+POWER(X31,2)))/AVERAGE('Site Description'!$B$34:$K$34)</f>
        <v>#DIV/0!</v>
      </c>
    </row>
    <row r="32" spans="1:25" ht="15" thickBot="1" x14ac:dyDescent="0.4">
      <c r="A32" s="80"/>
      <c r="B32" s="83" t="str">
        <f>IFERROR(Density!B32*($AB$15*B$3^$AC$15)/1000,"")</f>
        <v/>
      </c>
      <c r="C32" s="83" t="str">
        <f>IFERROR(Density!C32*($AB$15*C$3^$AC$15)/1000,"")</f>
        <v/>
      </c>
      <c r="D32" s="84" t="str">
        <f>IFERROR(Density!D32*($AB$15*D$3^$AC$15)/1000,"")</f>
        <v/>
      </c>
      <c r="E32" s="84" t="str">
        <f>IFERROR(Density!E32*($AB$15*E$3^$AC$15)/1000,"")</f>
        <v/>
      </c>
      <c r="F32" s="132" t="str">
        <f>IFERROR(Density!F32*($AB$15*F$3^$AC$15)/1000,"")</f>
        <v/>
      </c>
      <c r="G32" s="84" t="str">
        <f>IFERROR(Density!G32*($AB$15*G$3^$AC$15)/1000,"")</f>
        <v/>
      </c>
      <c r="H32" s="84" t="str">
        <f>IFERROR(Density!H32*($AB$15*H$3^$AC$15)/1000,"")</f>
        <v/>
      </c>
      <c r="I32" s="84" t="str">
        <f>IFERROR(Density!I32*($AB$15*I$3^$AC$15)/1000,"")</f>
        <v/>
      </c>
      <c r="J32" s="84" t="str">
        <f>IFERROR(Density!J32*($AB$15*J$3^$AC$15)/1000,"")</f>
        <v/>
      </c>
      <c r="K32" s="85" t="str">
        <f>IFERROR(Density!K32*($AB$15*K$3^$AC$15)/1000,"")</f>
        <v/>
      </c>
      <c r="L32" s="105" t="e">
        <f>SUM(B32:K32)/('Site Description'!$C$34/10000)</f>
        <v>#VALUE!</v>
      </c>
      <c r="N32" s="80"/>
      <c r="O32" s="83">
        <f t="shared" ref="O32:X32" si="24">IFERROR(STDEV(B15,B32,B49,B66,B83,B100,B117,B134,B151,B168),0)</f>
        <v>0</v>
      </c>
      <c r="P32" s="83">
        <f t="shared" si="24"/>
        <v>0</v>
      </c>
      <c r="Q32" s="84">
        <f t="shared" si="24"/>
        <v>0</v>
      </c>
      <c r="R32" s="84">
        <f t="shared" si="24"/>
        <v>0</v>
      </c>
      <c r="S32" s="132">
        <f t="shared" si="24"/>
        <v>0</v>
      </c>
      <c r="T32" s="84">
        <f t="shared" si="24"/>
        <v>0</v>
      </c>
      <c r="U32" s="84">
        <f t="shared" si="24"/>
        <v>0</v>
      </c>
      <c r="V32" s="84">
        <f t="shared" si="24"/>
        <v>0</v>
      </c>
      <c r="W32" s="84">
        <f t="shared" si="24"/>
        <v>0</v>
      </c>
      <c r="X32" s="85">
        <f t="shared" si="24"/>
        <v>0</v>
      </c>
      <c r="Y32" s="117" t="e">
        <f>(SQRT(POWER(O32,2)+POWER(P32,2)+POWER(Q32,2)+POWER(R32,2)+POWER(S32,2)+POWER(T32,2)+POWER(U32,2)+POWER(V32,2)+POWER(W32,2)+POWER(X32,2)))/AVERAGE('Site Description'!$B$34:$K$34)</f>
        <v>#DIV/0!</v>
      </c>
    </row>
    <row r="33" spans="1:25" ht="15" thickBot="1" x14ac:dyDescent="0.4">
      <c r="A33" s="109" t="s">
        <v>85</v>
      </c>
      <c r="B33" s="110" t="str">
        <f>IFERROR(SUM(B21:B32)/('Site Description'!$C$34/10000),"")</f>
        <v/>
      </c>
      <c r="C33" s="111" t="str">
        <f>IFERROR(SUM(C21:C32)/('Site Description'!$C$34/10000),"")</f>
        <v/>
      </c>
      <c r="D33" s="110" t="str">
        <f>IFERROR(SUM(D21:D32)/('Site Description'!$C$34/10000),"")</f>
        <v/>
      </c>
      <c r="E33" s="110" t="str">
        <f>IFERROR(SUM(E21:E32)/('Site Description'!$C$34/10000),"")</f>
        <v/>
      </c>
      <c r="F33" s="112" t="str">
        <f>IFERROR(SUM(F21:F32)/('Site Description'!$C$34/10000),"")</f>
        <v/>
      </c>
      <c r="G33" s="110" t="str">
        <f>IFERROR(SUM(G21:G32)/('Site Description'!$C$34/10000),"")</f>
        <v/>
      </c>
      <c r="H33" s="110" t="str">
        <f>IFERROR(SUM(H21:H32)/('Site Description'!$C$34/10000),"")</f>
        <v/>
      </c>
      <c r="I33" s="110" t="str">
        <f>IFERROR(SUM(I21:I32)/('Site Description'!$C$34/10000),"")</f>
        <v/>
      </c>
      <c r="J33" s="110" t="str">
        <f>IFERROR(SUM(J21:J32)/('Site Description'!$C$34/10000),"")</f>
        <v/>
      </c>
      <c r="K33" s="113" t="str">
        <f>IFERROR(SUM(K21:K32)/('Site Description'!$C$34/10000),"")</f>
        <v/>
      </c>
      <c r="L33" s="114" t="str">
        <f>IF(SUM(B33:K33)&gt;0,SUM(B33:K33),"")</f>
        <v/>
      </c>
      <c r="N33" s="109" t="s">
        <v>85</v>
      </c>
      <c r="O33" s="127" t="e">
        <f t="shared" ref="O33:Y33" si="25">STDEV(B16,B33,B50,B67,B84,B101,B118,B135,B152,B169)</f>
        <v>#DIV/0!</v>
      </c>
      <c r="P33" s="111" t="e">
        <f t="shared" si="25"/>
        <v>#DIV/0!</v>
      </c>
      <c r="Q33" s="110" t="e">
        <f t="shared" si="25"/>
        <v>#DIV/0!</v>
      </c>
      <c r="R33" s="110" t="e">
        <f t="shared" si="25"/>
        <v>#DIV/0!</v>
      </c>
      <c r="S33" s="112" t="e">
        <f t="shared" si="25"/>
        <v>#DIV/0!</v>
      </c>
      <c r="T33" s="110" t="e">
        <f t="shared" si="25"/>
        <v>#DIV/0!</v>
      </c>
      <c r="U33" s="110" t="e">
        <f t="shared" si="25"/>
        <v>#DIV/0!</v>
      </c>
      <c r="V33" s="110" t="e">
        <f t="shared" si="25"/>
        <v>#DIV/0!</v>
      </c>
      <c r="W33" s="110" t="e">
        <f t="shared" si="25"/>
        <v>#DIV/0!</v>
      </c>
      <c r="X33" s="113" t="e">
        <f t="shared" si="25"/>
        <v>#DIV/0!</v>
      </c>
      <c r="Y33" s="114" t="e">
        <f t="shared" si="25"/>
        <v>#DIV/0!</v>
      </c>
    </row>
    <row r="34" spans="1:25" ht="15" thickBot="1" x14ac:dyDescent="0.4"/>
    <row r="35" spans="1:25" ht="15" thickBot="1" x14ac:dyDescent="0.4">
      <c r="A35" s="450" t="s">
        <v>37</v>
      </c>
      <c r="B35" s="451"/>
      <c r="C35" s="452"/>
      <c r="D35" s="452"/>
      <c r="E35" s="452"/>
      <c r="F35" s="452"/>
      <c r="G35" s="452"/>
      <c r="H35" s="452"/>
      <c r="I35" s="452"/>
      <c r="J35" s="452"/>
      <c r="K35" s="453"/>
      <c r="L35" s="87"/>
      <c r="N35" s="121"/>
      <c r="O35" s="87"/>
      <c r="P35" s="87"/>
      <c r="Q35" s="87"/>
      <c r="R35" s="87"/>
      <c r="S35" s="87"/>
      <c r="T35" s="87"/>
      <c r="U35" s="87"/>
      <c r="V35" s="87"/>
      <c r="W35" s="87"/>
      <c r="X35" s="87"/>
      <c r="Y35" s="87"/>
    </row>
    <row r="36" spans="1:25" x14ac:dyDescent="0.35">
      <c r="A36" s="89"/>
      <c r="B36" s="90" t="s">
        <v>70</v>
      </c>
      <c r="C36" s="457" t="s">
        <v>23</v>
      </c>
      <c r="D36" s="458"/>
      <c r="E36" s="458"/>
      <c r="F36" s="459"/>
      <c r="G36" s="454" t="s">
        <v>24</v>
      </c>
      <c r="H36" s="455"/>
      <c r="I36" s="455"/>
      <c r="J36" s="455"/>
      <c r="K36" s="456"/>
      <c r="L36" s="91" t="s">
        <v>72</v>
      </c>
      <c r="N36" s="122"/>
      <c r="O36" s="92"/>
      <c r="P36" s="92"/>
      <c r="Q36" s="92"/>
      <c r="R36" s="92"/>
      <c r="S36" s="92"/>
      <c r="T36" s="92"/>
      <c r="U36" s="92"/>
      <c r="V36" s="92"/>
      <c r="W36" s="92"/>
      <c r="X36" s="92"/>
      <c r="Y36" s="92"/>
    </row>
    <row r="37" spans="1:25" x14ac:dyDescent="0.35">
      <c r="A37" s="95" t="s">
        <v>34</v>
      </c>
      <c r="B37" s="90">
        <v>7.5</v>
      </c>
      <c r="C37" s="90">
        <v>15</v>
      </c>
      <c r="D37" s="90">
        <v>25</v>
      </c>
      <c r="E37" s="90">
        <v>35</v>
      </c>
      <c r="F37" s="90">
        <v>45</v>
      </c>
      <c r="G37" s="90">
        <v>15</v>
      </c>
      <c r="H37" s="90">
        <v>25</v>
      </c>
      <c r="I37" s="90">
        <v>35</v>
      </c>
      <c r="J37" s="90">
        <v>45</v>
      </c>
      <c r="K37" s="96">
        <v>55</v>
      </c>
      <c r="L37" s="97" t="s">
        <v>84</v>
      </c>
      <c r="N37" s="122"/>
      <c r="O37" s="92"/>
      <c r="P37" s="92"/>
      <c r="Q37" s="92"/>
      <c r="R37" s="92"/>
      <c r="S37" s="92"/>
      <c r="T37" s="92"/>
      <c r="U37" s="92"/>
      <c r="V37" s="92"/>
      <c r="W37" s="92"/>
      <c r="X37" s="92"/>
      <c r="Y37" s="92"/>
    </row>
    <row r="38" spans="1:25" x14ac:dyDescent="0.35">
      <c r="A38" s="102" t="s">
        <v>89</v>
      </c>
      <c r="B38" s="81" t="str">
        <f>IFERROR(Density!B38*($AB$4*B$3^$AC$4)/1000,"")</f>
        <v/>
      </c>
      <c r="C38" s="81" t="str">
        <f>IFERROR(Density!C38*($AB$4*C$3^$AC$4)/1000,"")</f>
        <v/>
      </c>
      <c r="D38" s="82" t="str">
        <f>IFERROR(Density!D38*($AB$4*D$3^$AC$4)/1000,"")</f>
        <v/>
      </c>
      <c r="E38" s="82" t="str">
        <f>IFERROR(Density!E38*($AB$4*E$3^$AC$4)/1000,"")</f>
        <v/>
      </c>
      <c r="F38" s="164" t="str">
        <f>IFERROR(Density!F38*($AB$4*F$3^$AC$4)/1000,"")</f>
        <v/>
      </c>
      <c r="G38" s="84" t="str">
        <f>IFERROR(Density!G38*($AB$4*G$3^$AC$4)/1000,"")</f>
        <v/>
      </c>
      <c r="H38" s="84" t="str">
        <f>IFERROR(Density!H38*($AB$4*H$3^$AC$4)/1000,"")</f>
        <v/>
      </c>
      <c r="I38" s="84" t="str">
        <f>IFERROR(Density!I38*($AB$4*I$3^$AC$4)/1000,"")</f>
        <v/>
      </c>
      <c r="J38" s="84" t="str">
        <f>IFERROR(Density!J38*($AB$4*J$3^$AC$4)/1000,"")</f>
        <v/>
      </c>
      <c r="K38" s="85" t="str">
        <f>IFERROR(Density!K38*($AB$4*K$3^$AC$4)/1000,"")</f>
        <v/>
      </c>
      <c r="L38" s="105" t="e">
        <f>SUM(B38:K38)/('Site Description'!$D$34/10000)</f>
        <v>#VALUE!</v>
      </c>
    </row>
    <row r="39" spans="1:25" x14ac:dyDescent="0.35">
      <c r="A39" s="102" t="s">
        <v>90</v>
      </c>
      <c r="B39" s="83" t="str">
        <f>IFERROR(Density!B39*($AB$5*B$3^$AC$5)/1000,"")</f>
        <v/>
      </c>
      <c r="C39" s="83" t="str">
        <f>IFERROR(Density!C39*($AB$5*C$3^$AC$5)/1000,"")</f>
        <v/>
      </c>
      <c r="D39" s="84" t="str">
        <f>IFERROR(Density!D39*($AB$5*D$3^$AC$5)/1000,"")</f>
        <v/>
      </c>
      <c r="E39" s="72" t="str">
        <f>IFERROR(Density!E39*($AB$5*E$3^$AC$5)/1000,"")</f>
        <v/>
      </c>
      <c r="F39" s="131" t="str">
        <f>IFERROR(Density!F39*($AB$5*F$3^$AC$5)/1000,"")</f>
        <v/>
      </c>
      <c r="G39" s="84" t="str">
        <f>IFERROR(Density!G39*($AB$5*G$3^$AC$5)/1000,"")</f>
        <v/>
      </c>
      <c r="H39" s="84" t="str">
        <f>IFERROR(Density!H39*($AB$5*H$3^$AC$5)/1000,"")</f>
        <v/>
      </c>
      <c r="I39" s="72" t="str">
        <f>IFERROR(Density!I39*($AB$5*I$3^$AC$5)/1000,"")</f>
        <v/>
      </c>
      <c r="J39" s="72" t="str">
        <f>IFERROR(Density!J39*($AB$5*J$3^$AC$5)/1000,"")</f>
        <v/>
      </c>
      <c r="K39" s="73" t="str">
        <f>IFERROR(Density!K39*($AB$5*K$3^$AC$5)/1000,"")</f>
        <v/>
      </c>
      <c r="L39" s="105" t="e">
        <f>SUM(B39:K39)/('Site Description'!$D$34/10000)</f>
        <v>#VALUE!</v>
      </c>
    </row>
    <row r="40" spans="1:25" x14ac:dyDescent="0.35">
      <c r="A40" s="102" t="s">
        <v>91</v>
      </c>
      <c r="B40" s="83" t="str">
        <f>IFERROR(Density!B40*($AB$6*B$3^$AC$6)/1000,"")</f>
        <v/>
      </c>
      <c r="C40" s="83" t="str">
        <f>IFERROR(Density!C40*($AB$6*C$3^$AC$6)/1000,"")</f>
        <v/>
      </c>
      <c r="D40" s="84" t="str">
        <f>IFERROR(Density!D40*($AB$6*D$3^$AC$6)/1000,"")</f>
        <v/>
      </c>
      <c r="E40" s="84" t="str">
        <f>IFERROR(Density!E40*($AB$6*E$3^$AC$6)/1000,"")</f>
        <v/>
      </c>
      <c r="F40" s="132" t="str">
        <f>IFERROR(Density!F40*($AB$6*F$3^$AC$6)/1000,"")</f>
        <v/>
      </c>
      <c r="G40" s="84" t="str">
        <f>IFERROR(Density!G40*($AB$6*G$3^$AC$6)/1000,"")</f>
        <v/>
      </c>
      <c r="H40" s="84" t="str">
        <f>IFERROR(Density!H40*($AB$6*H$3^$AC$6)/1000,"")</f>
        <v/>
      </c>
      <c r="I40" s="84" t="str">
        <f>IFERROR(Density!I40*($AB$6*I$3^$AC$6)/1000,"")</f>
        <v/>
      </c>
      <c r="J40" s="84" t="str">
        <f>IFERROR(Density!J40*($AB$6*J$3^$AC$6)/1000,"")</f>
        <v/>
      </c>
      <c r="K40" s="73" t="str">
        <f>IFERROR(Density!K40*($AB$6*K$3^$AC$6)/1000,"")</f>
        <v/>
      </c>
      <c r="L40" s="105" t="e">
        <f>SUM(B40:K40)/('Site Description'!$D$34/10000)</f>
        <v>#VALUE!</v>
      </c>
    </row>
    <row r="41" spans="1:25" x14ac:dyDescent="0.35">
      <c r="A41" s="107" t="s">
        <v>92</v>
      </c>
      <c r="B41" s="83" t="str">
        <f>IFERROR(Density!B41*($AB$7*B$3^$AC$7)/1000,"")</f>
        <v/>
      </c>
      <c r="C41" s="83" t="str">
        <f>IFERROR(Density!C41*($AB$7*C$3^$AC$7)/1000,"")</f>
        <v/>
      </c>
      <c r="D41" s="84" t="str">
        <f>IFERROR(Density!D41*($AB$7*D$3^$AC$7)/1000,"")</f>
        <v/>
      </c>
      <c r="E41" s="84" t="str">
        <f>IFERROR(Density!E41*($AB$7*E$3^$AC$7)/1000,"")</f>
        <v/>
      </c>
      <c r="F41" s="132" t="str">
        <f>IFERROR(Density!F41*($AB$7*F$3^$AC$7)/1000,"")</f>
        <v/>
      </c>
      <c r="G41" s="84" t="str">
        <f>IFERROR(Density!G41*($AB$7*G$3^$AC$7)/1000,"")</f>
        <v/>
      </c>
      <c r="H41" s="84" t="str">
        <f>IFERROR(Density!H41*($AB$7*H$3^$AC$7)/1000,"")</f>
        <v/>
      </c>
      <c r="I41" s="84" t="str">
        <f>IFERROR(Density!I41*($AB$7*I$3^$AC$7)/1000,"")</f>
        <v/>
      </c>
      <c r="J41" s="84" t="str">
        <f>IFERROR(Density!J41*($AB$7*J$3^$AC$7)/1000,"")</f>
        <v/>
      </c>
      <c r="K41" s="73" t="str">
        <f>IFERROR(Density!K41*($AB$7*K$3^$AC$7)/1000,"")</f>
        <v/>
      </c>
      <c r="L41" s="105" t="e">
        <f>SUM(B41:K41)/('Site Description'!$D$34/10000)</f>
        <v>#VALUE!</v>
      </c>
    </row>
    <row r="42" spans="1:25" x14ac:dyDescent="0.35">
      <c r="A42" s="108" t="s">
        <v>93</v>
      </c>
      <c r="B42" s="83" t="str">
        <f>IFERROR(Density!B42*($AB$8*B$3^$AC$8)/1000,"")</f>
        <v/>
      </c>
      <c r="C42" s="83" t="str">
        <f>IFERROR(Density!C42*($AB$8*C$3^$AC$8)/1000,"")</f>
        <v/>
      </c>
      <c r="D42" s="84" t="str">
        <f>IFERROR(Density!D42*($AB$8*D$3^$AC$8)/1000,"")</f>
        <v/>
      </c>
      <c r="E42" s="84" t="str">
        <f>IFERROR(Density!E42*($AB$8*E$3^$AC$8)/1000,"")</f>
        <v/>
      </c>
      <c r="F42" s="132" t="str">
        <f>IFERROR(Density!F42*($AB$8*F$3^$AC$8)/1000,"")</f>
        <v/>
      </c>
      <c r="G42" s="84" t="str">
        <f>IFERROR(Density!G42*($AB$8*G$3^$AC$8)/1000,"")</f>
        <v/>
      </c>
      <c r="H42" s="84" t="str">
        <f>IFERROR(Density!H42*($AB$8*H$3^$AC$8)/1000,"")</f>
        <v/>
      </c>
      <c r="I42" s="84" t="str">
        <f>IFERROR(Density!I42*($AB$8*I$3^$AC$8)/1000,"")</f>
        <v/>
      </c>
      <c r="J42" s="84" t="str">
        <f>IFERROR(Density!J42*($AB$8*J$3^$AC$8)/1000,"")</f>
        <v/>
      </c>
      <c r="K42" s="85" t="str">
        <f>IFERROR(Density!K42*($AB$8*K$3^$AC$8)/1000,"")</f>
        <v/>
      </c>
      <c r="L42" s="105" t="e">
        <f>SUM(B42:K42)/('Site Description'!$D$34/10000)</f>
        <v>#VALUE!</v>
      </c>
    </row>
    <row r="43" spans="1:25" x14ac:dyDescent="0.35">
      <c r="A43" s="108" t="s">
        <v>94</v>
      </c>
      <c r="B43" s="83" t="str">
        <f>IFERROR(Density!B43*($AB$9*B$3^$AC$9)/1000,"")</f>
        <v/>
      </c>
      <c r="C43" s="83" t="str">
        <f>IFERROR(Density!C43*($AB$9*C$3^$AC$9)/1000,"")</f>
        <v/>
      </c>
      <c r="D43" s="84" t="str">
        <f>IFERROR(Density!D43*($AB$9*D$3^$AC$9)/1000,"")</f>
        <v/>
      </c>
      <c r="E43" s="84" t="str">
        <f>IFERROR(Density!E43*($AB$9*E$3^$AC$9)/1000,"")</f>
        <v/>
      </c>
      <c r="F43" s="131" t="str">
        <f>IFERROR(Density!F43*($AB$9*F$3^$AC$9)/1000,"")</f>
        <v/>
      </c>
      <c r="G43" s="84" t="str">
        <f>IFERROR(Density!G43*($AB$9*G$3^$AC$9)/1000,"")</f>
        <v/>
      </c>
      <c r="H43" s="84" t="str">
        <f>IFERROR(Density!H43*($AB$9*H$3^$AC$9)/1000,"")</f>
        <v/>
      </c>
      <c r="I43" s="84" t="str">
        <f>IFERROR(Density!I43*($AB$9*I$3^$AC$9)/1000,"")</f>
        <v/>
      </c>
      <c r="J43" s="72" t="str">
        <f>IFERROR(Density!J43*($AB$9*J$3^$AC$9)/1000,"")</f>
        <v/>
      </c>
      <c r="K43" s="73" t="str">
        <f>IFERROR(Density!K43*($AB$9*K$3^$AC$9)/1000,"")</f>
        <v/>
      </c>
      <c r="L43" s="105" t="e">
        <f>SUM(B43:K43)/('Site Description'!$D$34/10000)</f>
        <v>#VALUE!</v>
      </c>
    </row>
    <row r="44" spans="1:25" x14ac:dyDescent="0.35">
      <c r="A44" s="80" t="s">
        <v>123</v>
      </c>
      <c r="B44" s="83" t="str">
        <f>IFERROR(Density!B44*($AB$10*B$3^$AC$10)/1000,"")</f>
        <v/>
      </c>
      <c r="C44" s="83" t="str">
        <f>IFERROR(Density!C44*($AB$10*C$3^$AC$10)/1000,"")</f>
        <v/>
      </c>
      <c r="D44" s="84" t="str">
        <f>IFERROR(Density!D44*($AB$10*D$3^$AC$10)/1000,"")</f>
        <v/>
      </c>
      <c r="E44" s="84" t="str">
        <f>IFERROR(Density!E44*($AB$10*E$3^$AC$10)/1000,"")</f>
        <v/>
      </c>
      <c r="F44" s="131" t="str">
        <f>IFERROR(Density!F44*($AB$10*F$3^$AC$10)/1000,"")</f>
        <v/>
      </c>
      <c r="G44" s="84" t="str">
        <f>IFERROR(Density!G44*($AB$10*G$3^$AC$10)/1000,"")</f>
        <v/>
      </c>
      <c r="H44" s="84" t="str">
        <f>IFERROR(Density!H44*($AB$10*H$3^$AC$10)/1000,"")</f>
        <v/>
      </c>
      <c r="I44" s="84" t="str">
        <f>IFERROR(Density!I44*($AB$10*I$3^$AC$10)/1000,"")</f>
        <v/>
      </c>
      <c r="J44" s="72" t="str">
        <f>IFERROR(Density!J44*($AB$10*J$3^$AC$10)/1000,"")</f>
        <v/>
      </c>
      <c r="K44" s="73" t="str">
        <f>IFERROR(Density!K44*($AB$10*K$3^$AC$10)/1000,"")</f>
        <v/>
      </c>
      <c r="L44" s="105" t="e">
        <f>SUM(B44:K44)/('Site Description'!$D$34/10000)</f>
        <v>#VALUE!</v>
      </c>
    </row>
    <row r="45" spans="1:25" x14ac:dyDescent="0.35">
      <c r="A45" s="80" t="s">
        <v>95</v>
      </c>
      <c r="B45" s="83" t="str">
        <f>IFERROR(Density!B45*($AB$11*B$3^$AC$11)/1000,"")</f>
        <v/>
      </c>
      <c r="C45" s="83" t="str">
        <f>IFERROR(Density!C45*($AB$11*C$3^$AC$11)/1000,"")</f>
        <v/>
      </c>
      <c r="D45" s="84" t="str">
        <f>IFERROR(Density!D45*($AB$11*D$3^$AC$11)/1000,"")</f>
        <v/>
      </c>
      <c r="E45" s="84" t="str">
        <f>IFERROR(Density!E45*($AB$11*E$3^$AC$11)/1000,"")</f>
        <v/>
      </c>
      <c r="F45" s="132" t="str">
        <f>IFERROR(Density!F45*($AB$11*F$3^$AC$11)/1000,"")</f>
        <v/>
      </c>
      <c r="G45" s="84" t="str">
        <f>IFERROR(Density!G45*($AB$11*G$3^$AC$11)/1000,"")</f>
        <v/>
      </c>
      <c r="H45" s="84" t="str">
        <f>IFERROR(Density!H45*($AB$11*H$3^$AC$11)/1000,"")</f>
        <v/>
      </c>
      <c r="I45" s="84" t="str">
        <f>IFERROR(Density!I45*($AB$11*I$3^$AC$11)/1000,"")</f>
        <v/>
      </c>
      <c r="J45" s="84" t="str">
        <f>IFERROR(Density!J45*($AB$11*J$3^$AC$11)/1000,"")</f>
        <v/>
      </c>
      <c r="K45" s="85" t="str">
        <f>IFERROR(Density!K45*($AB$11*K$3^$AC$11)/1000,"")</f>
        <v/>
      </c>
      <c r="L45" s="105" t="e">
        <f>SUM(B45:K45)/('Site Description'!$D$34/10000)</f>
        <v>#VALUE!</v>
      </c>
    </row>
    <row r="46" spans="1:25" x14ac:dyDescent="0.35">
      <c r="A46" s="80" t="s">
        <v>96</v>
      </c>
      <c r="B46" s="83" t="str">
        <f>IFERROR(Density!B46*($AB$12*B$3^$AC$12)/1000,"")</f>
        <v/>
      </c>
      <c r="C46" s="83" t="str">
        <f>IFERROR(Density!C46*($AB$12*C$3^$AC$12)/1000,"")</f>
        <v/>
      </c>
      <c r="D46" s="84" t="str">
        <f>IFERROR(Density!D46*($AB$12*D$3^$AC$12)/1000,"")</f>
        <v/>
      </c>
      <c r="E46" s="84" t="str">
        <f>IFERROR(Density!E46*($AB$12*E$3^$AC$12)/1000,"")</f>
        <v/>
      </c>
      <c r="F46" s="132" t="str">
        <f>IFERROR(Density!F46*($AB$12*F$3^$AC$12)/1000,"")</f>
        <v/>
      </c>
      <c r="G46" s="84" t="str">
        <f>IFERROR(Density!G46*($AB$12*G$3^$AC$12)/1000,"")</f>
        <v/>
      </c>
      <c r="H46" s="84" t="str">
        <f>IFERROR(Density!H46*($AB$12*H$3^$AC$12)/1000,"")</f>
        <v/>
      </c>
      <c r="I46" s="84" t="str">
        <f>IFERROR(Density!I46*($AB$12*I$3^$AC$12)/1000,"")</f>
        <v/>
      </c>
      <c r="J46" s="84" t="str">
        <f>IFERROR(Density!J46*($AB$12*J$3^$AC$12)/1000,"")</f>
        <v/>
      </c>
      <c r="K46" s="85" t="str">
        <f>IFERROR(Density!K46*($AB$12*K$3^$AC$12)/1000,"")</f>
        <v/>
      </c>
      <c r="L46" s="105" t="e">
        <f>SUM(B46:K46)/('Site Description'!$D$34/10000)</f>
        <v>#VALUE!</v>
      </c>
    </row>
    <row r="47" spans="1:25" x14ac:dyDescent="0.35">
      <c r="A47" s="80" t="s">
        <v>97</v>
      </c>
      <c r="B47" s="83" t="str">
        <f>IFERROR(Density!B47*($AB$13*B$3^$AC$13)/1000,"")</f>
        <v/>
      </c>
      <c r="C47" s="83" t="str">
        <f>IFERROR(Density!C47*($AB$13*C$3^$AC$13)/1000,"")</f>
        <v/>
      </c>
      <c r="D47" s="84" t="str">
        <f>IFERROR(Density!D47*($AB$13*D$3^$AC$13)/1000,"")</f>
        <v/>
      </c>
      <c r="E47" s="84" t="str">
        <f>IFERROR(Density!E47*($AB$13*E$3^$AC$13)/1000,"")</f>
        <v/>
      </c>
      <c r="F47" s="132" t="str">
        <f>IFERROR(Density!F47*($AB$13*F$3^$AC$13)/1000,"")</f>
        <v/>
      </c>
      <c r="G47" s="84" t="str">
        <f>IFERROR(Density!G47*($AB$13*G$3^$AC$13)/1000,"")</f>
        <v/>
      </c>
      <c r="H47" s="84" t="str">
        <f>IFERROR(Density!H47*($AB$13*H$3^$AC$13)/1000,"")</f>
        <v/>
      </c>
      <c r="I47" s="84" t="str">
        <f>IFERROR(Density!I47*($AB$13*I$3^$AC$13)/1000,"")</f>
        <v/>
      </c>
      <c r="J47" s="84" t="str">
        <f>IFERROR(Density!J47*($AB$13*J$3^$AC$13)/1000,"")</f>
        <v/>
      </c>
      <c r="K47" s="85" t="str">
        <f>IFERROR(Density!K47*($AB$13*K$3^$AC$13)/1000,"")</f>
        <v/>
      </c>
      <c r="L47" s="105" t="e">
        <f>SUM(B47:K47)/('Site Description'!$D$34/10000)</f>
        <v>#VALUE!</v>
      </c>
    </row>
    <row r="48" spans="1:25" x14ac:dyDescent="0.35">
      <c r="A48" s="80"/>
      <c r="B48" s="83" t="str">
        <f>IFERROR(Density!B48*($AB$14*B$3^$AC$14)/1000,"")</f>
        <v/>
      </c>
      <c r="C48" s="83" t="str">
        <f>IFERROR(Density!C48*($AB$14*C$3^$AC$14)/1000,"")</f>
        <v/>
      </c>
      <c r="D48" s="133" t="str">
        <f>IFERROR(Density!D48*($AB$14*D$3^$AC$14)/1000,"")</f>
        <v/>
      </c>
      <c r="E48" s="133" t="str">
        <f>IFERROR(Density!E48*($AB$14*E$3^$AC$14)/1000,"")</f>
        <v/>
      </c>
      <c r="F48" s="134" t="str">
        <f>IFERROR(Density!F48*($AB$14*F$3^$AC$14)/1000,"")</f>
        <v/>
      </c>
      <c r="G48" s="84" t="str">
        <f>IFERROR(Density!G48*($AB$14*G$3^$AC$14)/1000,"")</f>
        <v/>
      </c>
      <c r="H48" s="84" t="str">
        <f>IFERROR(Density!H48*($AB$14*H$3^$AC$14)/1000,"")</f>
        <v/>
      </c>
      <c r="I48" s="84" t="str">
        <f>IFERROR(Density!I48*($AB$14*I$3^$AC$14)/1000,"")</f>
        <v/>
      </c>
      <c r="J48" s="84" t="str">
        <f>IFERROR(Density!J48*($AB$14*J$3^$AC$14)/1000,"")</f>
        <v/>
      </c>
      <c r="K48" s="85" t="str">
        <f>IFERROR(Density!K48*($AB$14*K$3^$AC$14)/1000,"")</f>
        <v/>
      </c>
      <c r="L48" s="105" t="e">
        <f>SUM(B48:K48)/('Site Description'!$D$34/10000)</f>
        <v>#VALUE!</v>
      </c>
    </row>
    <row r="49" spans="1:25" ht="15" thickBot="1" x14ac:dyDescent="0.4">
      <c r="A49" s="80"/>
      <c r="B49" s="83" t="str">
        <f>IFERROR(Density!B49*($AB$15*B$3^$AC$15)/1000,"")</f>
        <v/>
      </c>
      <c r="C49" s="83" t="str">
        <f>IFERROR(Density!C49*($AB$15*C$3^$AC$15)/1000,"")</f>
        <v/>
      </c>
      <c r="D49" s="84" t="str">
        <f>IFERROR(Density!D49*($AB$15*D$3^$AC$15)/1000,"")</f>
        <v/>
      </c>
      <c r="E49" s="84" t="str">
        <f>IFERROR(Density!E49*($AB$15*E$3^$AC$15)/1000,"")</f>
        <v/>
      </c>
      <c r="F49" s="132" t="str">
        <f>IFERROR(Density!F49*($AB$15*F$3^$AC$15)/1000,"")</f>
        <v/>
      </c>
      <c r="G49" s="84" t="str">
        <f>IFERROR(Density!G49*($AB$15*G$3^$AC$15)/1000,"")</f>
        <v/>
      </c>
      <c r="H49" s="84" t="str">
        <f>IFERROR(Density!H49*($AB$15*H$3^$AC$15)/1000,"")</f>
        <v/>
      </c>
      <c r="I49" s="84" t="str">
        <f>IFERROR(Density!I49*($AB$15*I$3^$AC$15)/1000,"")</f>
        <v/>
      </c>
      <c r="J49" s="84" t="str">
        <f>IFERROR(Density!J49*($AB$15*J$3^$AC$15)/1000,"")</f>
        <v/>
      </c>
      <c r="K49" s="85" t="str">
        <f>IFERROR(Density!K49*($AB$15*K$3^$AC$15)/1000,"")</f>
        <v/>
      </c>
      <c r="L49" s="105" t="e">
        <f>SUM(B49:K49)/('Site Description'!$D$34/10000)</f>
        <v>#VALUE!</v>
      </c>
    </row>
    <row r="50" spans="1:25" ht="15" thickBot="1" x14ac:dyDescent="0.4">
      <c r="A50" s="109" t="s">
        <v>85</v>
      </c>
      <c r="B50" s="110" t="str">
        <f>IFERROR(SUM(B38:B49)/('Site Description'!$D$34/10000),"")</f>
        <v/>
      </c>
      <c r="C50" s="111" t="str">
        <f>IFERROR(SUM(C38:C49)/('Site Description'!$D$34/10000),"")</f>
        <v/>
      </c>
      <c r="D50" s="110" t="str">
        <f>IFERROR(SUM(D38:D49)/('Site Description'!$D$34/10000),"")</f>
        <v/>
      </c>
      <c r="E50" s="110" t="str">
        <f>IFERROR(SUM(E38:E49)/('Site Description'!$D$34/10000),"")</f>
        <v/>
      </c>
      <c r="F50" s="112" t="str">
        <f>IFERROR(SUM(F38:F49)/('Site Description'!$D$34/10000),"")</f>
        <v/>
      </c>
      <c r="G50" s="110" t="str">
        <f>IFERROR(SUM(G38:G49)/('Site Description'!$D$34/10000),"")</f>
        <v/>
      </c>
      <c r="H50" s="110" t="str">
        <f>IFERROR(SUM(H38:H49)/('Site Description'!$D$34/10000),"")</f>
        <v/>
      </c>
      <c r="I50" s="110" t="str">
        <f>IFERROR(SUM(I38:I49)/('Site Description'!$D$34/10000),"")</f>
        <v/>
      </c>
      <c r="J50" s="110" t="str">
        <f>IFERROR(SUM(J38:J49)/('Site Description'!$D$34/10000),"")</f>
        <v/>
      </c>
      <c r="K50" s="113" t="str">
        <f>IFERROR(SUM(K38:K49)/('Site Description'!$D$34/10000),"")</f>
        <v/>
      </c>
      <c r="L50" s="114" t="str">
        <f>IF(SUM(B50:K50)&gt;0,SUM(B50:K50),"")</f>
        <v/>
      </c>
      <c r="N50" s="121"/>
      <c r="O50" s="87"/>
      <c r="P50" s="87"/>
      <c r="Q50" s="87"/>
      <c r="R50" s="87"/>
      <c r="S50" s="87"/>
      <c r="T50" s="87"/>
      <c r="U50" s="87"/>
      <c r="V50" s="87"/>
      <c r="W50" s="87"/>
      <c r="X50" s="87"/>
      <c r="Y50" s="87"/>
    </row>
    <row r="51" spans="1:25" ht="15" thickBot="1" x14ac:dyDescent="0.4">
      <c r="N51" s="122"/>
      <c r="O51" s="92"/>
      <c r="P51" s="92"/>
      <c r="Q51" s="92"/>
      <c r="R51" s="92"/>
      <c r="S51" s="92"/>
      <c r="T51" s="92"/>
      <c r="U51" s="92"/>
      <c r="V51" s="92"/>
      <c r="W51" s="92"/>
      <c r="X51" s="92"/>
      <c r="Y51" s="92"/>
    </row>
    <row r="52" spans="1:25" ht="15" thickBot="1" x14ac:dyDescent="0.4">
      <c r="A52" s="450" t="s">
        <v>38</v>
      </c>
      <c r="B52" s="451"/>
      <c r="C52" s="452"/>
      <c r="D52" s="452"/>
      <c r="E52" s="452"/>
      <c r="F52" s="452"/>
      <c r="G52" s="452"/>
      <c r="H52" s="452"/>
      <c r="I52" s="452"/>
      <c r="J52" s="452"/>
      <c r="K52" s="453"/>
      <c r="L52" s="87"/>
      <c r="N52" s="122"/>
      <c r="O52" s="92"/>
      <c r="P52" s="92"/>
      <c r="Q52" s="92"/>
      <c r="R52" s="92"/>
      <c r="S52" s="92"/>
      <c r="T52" s="92"/>
      <c r="U52" s="92"/>
      <c r="V52" s="92"/>
      <c r="W52" s="92"/>
      <c r="X52" s="92"/>
      <c r="Y52" s="92"/>
    </row>
    <row r="53" spans="1:25" x14ac:dyDescent="0.35">
      <c r="A53" s="89"/>
      <c r="B53" s="90" t="s">
        <v>70</v>
      </c>
      <c r="C53" s="457" t="s">
        <v>23</v>
      </c>
      <c r="D53" s="458"/>
      <c r="E53" s="458"/>
      <c r="F53" s="459"/>
      <c r="G53" s="454" t="s">
        <v>24</v>
      </c>
      <c r="H53" s="455"/>
      <c r="I53" s="455"/>
      <c r="J53" s="455"/>
      <c r="K53" s="456"/>
      <c r="L53" s="91" t="s">
        <v>72</v>
      </c>
    </row>
    <row r="54" spans="1:25" x14ac:dyDescent="0.35">
      <c r="A54" s="95" t="s">
        <v>34</v>
      </c>
      <c r="B54" s="90">
        <v>7.5</v>
      </c>
      <c r="C54" s="90">
        <v>15</v>
      </c>
      <c r="D54" s="90">
        <v>25</v>
      </c>
      <c r="E54" s="90">
        <v>35</v>
      </c>
      <c r="F54" s="90">
        <v>45</v>
      </c>
      <c r="G54" s="90">
        <v>15</v>
      </c>
      <c r="H54" s="90">
        <v>25</v>
      </c>
      <c r="I54" s="90">
        <v>35</v>
      </c>
      <c r="J54" s="90">
        <v>45</v>
      </c>
      <c r="K54" s="96">
        <v>55</v>
      </c>
      <c r="L54" s="97" t="s">
        <v>84</v>
      </c>
    </row>
    <row r="55" spans="1:25" x14ac:dyDescent="0.35">
      <c r="A55" s="102" t="s">
        <v>89</v>
      </c>
      <c r="B55" s="81" t="str">
        <f>IFERROR(Density!B55*($AB$4*B$3^$AC$4)/1000,"")</f>
        <v/>
      </c>
      <c r="C55" s="81" t="str">
        <f>IFERROR(Density!C55*($AB$4*C$3^$AC$4)/1000,"")</f>
        <v/>
      </c>
      <c r="D55" s="82" t="str">
        <f>IFERROR(Density!D55*($AB$4*D$3^$AC$4)/1000,"")</f>
        <v/>
      </c>
      <c r="E55" s="82" t="str">
        <f>IFERROR(Density!E55*($AB$4*E$3^$AC$4)/1000,"")</f>
        <v/>
      </c>
      <c r="F55" s="164" t="str">
        <f>IFERROR(Density!F55*($AB$4*F$3^$AC$4)/1000,"")</f>
        <v/>
      </c>
      <c r="G55" s="84" t="str">
        <f>IFERROR(Density!G55*($AB$4*G$3^$AC$4)/1000,"")</f>
        <v/>
      </c>
      <c r="H55" s="84" t="str">
        <f>IFERROR(Density!H55*($AB$4*H$3^$AC$4)/1000,"")</f>
        <v/>
      </c>
      <c r="I55" s="84" t="str">
        <f>IFERROR(Density!I55*($AB$4*I$3^$AC$4)/1000,"")</f>
        <v/>
      </c>
      <c r="J55" s="84" t="str">
        <f>IFERROR(Density!J55*($AB$4*J$3^$AC$4)/1000,"")</f>
        <v/>
      </c>
      <c r="K55" s="85" t="str">
        <f>IFERROR(Density!K55*($AB$4*K$3^$AC$4)/1000,"")</f>
        <v/>
      </c>
      <c r="L55" s="105" t="e">
        <f>SUM(B55:K55)/('Site Description'!$E$34/10000)</f>
        <v>#VALUE!</v>
      </c>
    </row>
    <row r="56" spans="1:25" x14ac:dyDescent="0.35">
      <c r="A56" s="102" t="s">
        <v>90</v>
      </c>
      <c r="B56" s="83" t="str">
        <f>IFERROR(Density!B56*($AB$5*B$3^$AC$5)/1000,"")</f>
        <v/>
      </c>
      <c r="C56" s="83" t="str">
        <f>IFERROR(Density!C56*($AB$5*C$3^$AC$5)/1000,"")</f>
        <v/>
      </c>
      <c r="D56" s="84" t="str">
        <f>IFERROR(Density!D56*($AB$5*D$3^$AC$5)/1000,"")</f>
        <v/>
      </c>
      <c r="E56" s="72" t="str">
        <f>IFERROR(Density!E56*($AB$5*E$3^$AC$5)/1000,"")</f>
        <v/>
      </c>
      <c r="F56" s="131" t="str">
        <f>IFERROR(Density!F56*($AB$5*F$3^$AC$5)/1000,"")</f>
        <v/>
      </c>
      <c r="G56" s="84" t="str">
        <f>IFERROR(Density!G56*($AB$5*G$3^$AC$5)/1000,"")</f>
        <v/>
      </c>
      <c r="H56" s="84" t="str">
        <f>IFERROR(Density!H56*($AB$5*H$3^$AC$5)/1000,"")</f>
        <v/>
      </c>
      <c r="I56" s="72" t="str">
        <f>IFERROR(Density!I56*($AB$5*I$3^$AC$5)/1000,"")</f>
        <v/>
      </c>
      <c r="J56" s="72" t="str">
        <f>IFERROR(Density!J56*($AB$5*J$3^$AC$5)/1000,"")</f>
        <v/>
      </c>
      <c r="K56" s="73" t="str">
        <f>IFERROR(Density!K56*($AB$5*K$3^$AC$5)/1000,"")</f>
        <v/>
      </c>
      <c r="L56" s="105" t="e">
        <f>SUM(B56:K56)/('Site Description'!$E$34/10000)</f>
        <v>#VALUE!</v>
      </c>
    </row>
    <row r="57" spans="1:25" x14ac:dyDescent="0.35">
      <c r="A57" s="102" t="s">
        <v>91</v>
      </c>
      <c r="B57" s="83" t="str">
        <f>IFERROR(Density!B57*($AB$6*B$3^$AC$6)/1000,"")</f>
        <v/>
      </c>
      <c r="C57" s="83" t="str">
        <f>IFERROR(Density!C57*($AB$6*C$3^$AC$6)/1000,"")</f>
        <v/>
      </c>
      <c r="D57" s="84" t="str">
        <f>IFERROR(Density!D57*($AB$6*D$3^$AC$6)/1000,"")</f>
        <v/>
      </c>
      <c r="E57" s="84" t="str">
        <f>IFERROR(Density!E57*($AB$6*E$3^$AC$6)/1000,"")</f>
        <v/>
      </c>
      <c r="F57" s="132" t="str">
        <f>IFERROR(Density!F57*($AB$6*F$3^$AC$6)/1000,"")</f>
        <v/>
      </c>
      <c r="G57" s="84" t="str">
        <f>IFERROR(Density!G57*($AB$6*G$3^$AC$6)/1000,"")</f>
        <v/>
      </c>
      <c r="H57" s="84" t="str">
        <f>IFERROR(Density!H57*($AB$6*H$3^$AC$6)/1000,"")</f>
        <v/>
      </c>
      <c r="I57" s="84" t="str">
        <f>IFERROR(Density!I57*($AB$6*I$3^$AC$6)/1000,"")</f>
        <v/>
      </c>
      <c r="J57" s="84" t="str">
        <f>IFERROR(Density!J57*($AB$6*J$3^$AC$6)/1000,"")</f>
        <v/>
      </c>
      <c r="K57" s="73" t="str">
        <f>IFERROR(Density!K57*($AB$6*K$3^$AC$6)/1000,"")</f>
        <v/>
      </c>
      <c r="L57" s="105" t="e">
        <f>SUM(B57:K57)/('Site Description'!$E$34/10000)</f>
        <v>#VALUE!</v>
      </c>
    </row>
    <row r="58" spans="1:25" x14ac:dyDescent="0.35">
      <c r="A58" s="107" t="s">
        <v>92</v>
      </c>
      <c r="B58" s="83" t="str">
        <f>IFERROR(Density!B58*($AB$7*B$3^$AC$7)/1000,"")</f>
        <v/>
      </c>
      <c r="C58" s="83" t="str">
        <f>IFERROR(Density!C58*($AB$7*C$3^$AC$7)/1000,"")</f>
        <v/>
      </c>
      <c r="D58" s="84" t="str">
        <f>IFERROR(Density!D58*($AB$7*D$3^$AC$7)/1000,"")</f>
        <v/>
      </c>
      <c r="E58" s="84" t="str">
        <f>IFERROR(Density!E58*($AB$7*E$3^$AC$7)/1000,"")</f>
        <v/>
      </c>
      <c r="F58" s="132" t="str">
        <f>IFERROR(Density!F58*($AB$7*F$3^$AC$7)/1000,"")</f>
        <v/>
      </c>
      <c r="G58" s="84" t="str">
        <f>IFERROR(Density!G58*($AB$7*G$3^$AC$7)/1000,"")</f>
        <v/>
      </c>
      <c r="H58" s="84" t="str">
        <f>IFERROR(Density!H58*($AB$7*H$3^$AC$7)/1000,"")</f>
        <v/>
      </c>
      <c r="I58" s="84" t="str">
        <f>IFERROR(Density!I58*($AB$7*I$3^$AC$7)/1000,"")</f>
        <v/>
      </c>
      <c r="J58" s="84" t="str">
        <f>IFERROR(Density!J58*($AB$7*J$3^$AC$7)/1000,"")</f>
        <v/>
      </c>
      <c r="K58" s="73" t="str">
        <f>IFERROR(Density!K58*($AB$7*K$3^$AC$7)/1000,"")</f>
        <v/>
      </c>
      <c r="L58" s="105" t="e">
        <f>SUM(B58:K58)/('Site Description'!$E$34/10000)</f>
        <v>#VALUE!</v>
      </c>
    </row>
    <row r="59" spans="1:25" x14ac:dyDescent="0.35">
      <c r="A59" s="108" t="s">
        <v>93</v>
      </c>
      <c r="B59" s="83" t="str">
        <f>IFERROR(Density!B59*($AB$8*B$3^$AC$8)/1000,"")</f>
        <v/>
      </c>
      <c r="C59" s="83" t="str">
        <f>IFERROR(Density!C59*($AB$8*C$3^$AC$8)/1000,"")</f>
        <v/>
      </c>
      <c r="D59" s="84" t="str">
        <f>IFERROR(Density!D59*($AB$8*D$3^$AC$8)/1000,"")</f>
        <v/>
      </c>
      <c r="E59" s="84" t="str">
        <f>IFERROR(Density!E59*($AB$8*E$3^$AC$8)/1000,"")</f>
        <v/>
      </c>
      <c r="F59" s="132" t="str">
        <f>IFERROR(Density!F59*($AB$8*F$3^$AC$8)/1000,"")</f>
        <v/>
      </c>
      <c r="G59" s="84" t="str">
        <f>IFERROR(Density!G59*($AB$8*G$3^$AC$8)/1000,"")</f>
        <v/>
      </c>
      <c r="H59" s="84" t="str">
        <f>IFERROR(Density!H59*($AB$8*H$3^$AC$8)/1000,"")</f>
        <v/>
      </c>
      <c r="I59" s="84" t="str">
        <f>IFERROR(Density!I59*($AB$8*I$3^$AC$8)/1000,"")</f>
        <v/>
      </c>
      <c r="J59" s="84" t="str">
        <f>IFERROR(Density!J59*($AB$8*J$3^$AC$8)/1000,"")</f>
        <v/>
      </c>
      <c r="K59" s="85" t="str">
        <f>IFERROR(Density!K59*($AB$8*K$3^$AC$8)/1000,"")</f>
        <v/>
      </c>
      <c r="L59" s="105" t="e">
        <f>SUM(B59:K59)/('Site Description'!$E$34/10000)</f>
        <v>#VALUE!</v>
      </c>
    </row>
    <row r="60" spans="1:25" x14ac:dyDescent="0.35">
      <c r="A60" s="108" t="s">
        <v>94</v>
      </c>
      <c r="B60" s="83" t="str">
        <f>IFERROR(Density!B60*($AB$9*B$3^$AC$9)/1000,"")</f>
        <v/>
      </c>
      <c r="C60" s="83" t="str">
        <f>IFERROR(Density!C60*($AB$9*C$3^$AC$9)/1000,"")</f>
        <v/>
      </c>
      <c r="D60" s="84" t="str">
        <f>IFERROR(Density!D60*($AB$9*D$3^$AC$9)/1000,"")</f>
        <v/>
      </c>
      <c r="E60" s="84" t="str">
        <f>IFERROR(Density!E60*($AB$9*E$3^$AC$9)/1000,"")</f>
        <v/>
      </c>
      <c r="F60" s="131" t="str">
        <f>IFERROR(Density!F60*($AB$9*F$3^$AC$9)/1000,"")</f>
        <v/>
      </c>
      <c r="G60" s="84" t="str">
        <f>IFERROR(Density!G60*($AB$9*G$3^$AC$9)/1000,"")</f>
        <v/>
      </c>
      <c r="H60" s="84" t="str">
        <f>IFERROR(Density!H60*($AB$9*H$3^$AC$9)/1000,"")</f>
        <v/>
      </c>
      <c r="I60" s="84" t="str">
        <f>IFERROR(Density!I60*($AB$9*I$3^$AC$9)/1000,"")</f>
        <v/>
      </c>
      <c r="J60" s="72" t="str">
        <f>IFERROR(Density!J60*($AB$9*J$3^$AC$9)/1000,"")</f>
        <v/>
      </c>
      <c r="K60" s="73" t="str">
        <f>IFERROR(Density!K60*($AB$9*K$3^$AC$9)/1000,"")</f>
        <v/>
      </c>
      <c r="L60" s="105" t="e">
        <f>SUM(B60:K60)/('Site Description'!$E$34/10000)</f>
        <v>#VALUE!</v>
      </c>
    </row>
    <row r="61" spans="1:25" x14ac:dyDescent="0.35">
      <c r="A61" s="80" t="s">
        <v>123</v>
      </c>
      <c r="B61" s="83" t="str">
        <f>IFERROR(Density!B61*($AB$10*B$3^$AC$10)/1000,"")</f>
        <v/>
      </c>
      <c r="C61" s="83" t="str">
        <f>IFERROR(Density!C61*($AB$10*C$3^$AC$10)/1000,"")</f>
        <v/>
      </c>
      <c r="D61" s="84" t="str">
        <f>IFERROR(Density!D61*($AB$10*D$3^$AC$10)/1000,"")</f>
        <v/>
      </c>
      <c r="E61" s="84" t="str">
        <f>IFERROR(Density!E61*($AB$10*E$3^$AC$10)/1000,"")</f>
        <v/>
      </c>
      <c r="F61" s="131" t="str">
        <f>IFERROR(Density!F61*($AB$10*F$3^$AC$10)/1000,"")</f>
        <v/>
      </c>
      <c r="G61" s="84" t="str">
        <f>IFERROR(Density!G61*($AB$10*G$3^$AC$10)/1000,"")</f>
        <v/>
      </c>
      <c r="H61" s="84" t="str">
        <f>IFERROR(Density!H61*($AB$10*H$3^$AC$10)/1000,"")</f>
        <v/>
      </c>
      <c r="I61" s="84" t="str">
        <f>IFERROR(Density!I61*($AB$10*I$3^$AC$10)/1000,"")</f>
        <v/>
      </c>
      <c r="J61" s="72" t="str">
        <f>IFERROR(Density!J61*($AB$10*J$3^$AC$10)/1000,"")</f>
        <v/>
      </c>
      <c r="K61" s="73" t="str">
        <f>IFERROR(Density!K61*($AB$10*K$3^$AC$10)/1000,"")</f>
        <v/>
      </c>
      <c r="L61" s="105" t="e">
        <f>SUM(B61:K61)/('Site Description'!$E$34/10000)</f>
        <v>#VALUE!</v>
      </c>
    </row>
    <row r="62" spans="1:25" x14ac:dyDescent="0.35">
      <c r="A62" s="80" t="s">
        <v>95</v>
      </c>
      <c r="B62" s="83" t="str">
        <f>IFERROR(Density!B62*($AB$11*B$3^$AC$11)/1000,"")</f>
        <v/>
      </c>
      <c r="C62" s="83" t="str">
        <f>IFERROR(Density!C62*($AB$11*C$3^$AC$11)/1000,"")</f>
        <v/>
      </c>
      <c r="D62" s="84" t="str">
        <f>IFERROR(Density!D62*($AB$11*D$3^$AC$11)/1000,"")</f>
        <v/>
      </c>
      <c r="E62" s="84" t="str">
        <f>IFERROR(Density!E62*($AB$11*E$3^$AC$11)/1000,"")</f>
        <v/>
      </c>
      <c r="F62" s="132" t="str">
        <f>IFERROR(Density!F62*($AB$11*F$3^$AC$11)/1000,"")</f>
        <v/>
      </c>
      <c r="G62" s="84" t="str">
        <f>IFERROR(Density!G62*($AB$11*G$3^$AC$11)/1000,"")</f>
        <v/>
      </c>
      <c r="H62" s="84" t="str">
        <f>IFERROR(Density!H62*($AB$11*H$3^$AC$11)/1000,"")</f>
        <v/>
      </c>
      <c r="I62" s="84" t="str">
        <f>IFERROR(Density!I62*($AB$11*I$3^$AC$11)/1000,"")</f>
        <v/>
      </c>
      <c r="J62" s="84" t="str">
        <f>IFERROR(Density!J62*($AB$11*J$3^$AC$11)/1000,"")</f>
        <v/>
      </c>
      <c r="K62" s="85" t="str">
        <f>IFERROR(Density!K62*($AB$11*K$3^$AC$11)/1000,"")</f>
        <v/>
      </c>
      <c r="L62" s="105" t="e">
        <f>SUM(B62:K62)/('Site Description'!$E$34/10000)</f>
        <v>#VALUE!</v>
      </c>
    </row>
    <row r="63" spans="1:25" x14ac:dyDescent="0.35">
      <c r="A63" s="80" t="s">
        <v>96</v>
      </c>
      <c r="B63" s="83" t="str">
        <f>IFERROR(Density!B63*($AB$12*B$3^$AC$12)/1000,"")</f>
        <v/>
      </c>
      <c r="C63" s="83" t="str">
        <f>IFERROR(Density!C63*($AB$12*C$3^$AC$12)/1000,"")</f>
        <v/>
      </c>
      <c r="D63" s="84" t="str">
        <f>IFERROR(Density!D63*($AB$12*D$3^$AC$12)/1000,"")</f>
        <v/>
      </c>
      <c r="E63" s="84" t="str">
        <f>IFERROR(Density!E63*($AB$12*E$3^$AC$12)/1000,"")</f>
        <v/>
      </c>
      <c r="F63" s="132" t="str">
        <f>IFERROR(Density!F63*($AB$12*F$3^$AC$12)/1000,"")</f>
        <v/>
      </c>
      <c r="G63" s="84" t="str">
        <f>IFERROR(Density!G63*($AB$12*G$3^$AC$12)/1000,"")</f>
        <v/>
      </c>
      <c r="H63" s="84" t="str">
        <f>IFERROR(Density!H63*($AB$12*H$3^$AC$12)/1000,"")</f>
        <v/>
      </c>
      <c r="I63" s="84" t="str">
        <f>IFERROR(Density!I63*($AB$12*I$3^$AC$12)/1000,"")</f>
        <v/>
      </c>
      <c r="J63" s="84" t="str">
        <f>IFERROR(Density!J63*($AB$12*J$3^$AC$12)/1000,"")</f>
        <v/>
      </c>
      <c r="K63" s="85" t="str">
        <f>IFERROR(Density!K63*($AB$12*K$3^$AC$12)/1000,"")</f>
        <v/>
      </c>
      <c r="L63" s="105" t="e">
        <f>SUM(B63:K63)/('Site Description'!$E$34/10000)</f>
        <v>#VALUE!</v>
      </c>
    </row>
    <row r="64" spans="1:25" x14ac:dyDescent="0.35">
      <c r="A64" s="80" t="s">
        <v>97</v>
      </c>
      <c r="B64" s="83" t="str">
        <f>IFERROR(Density!B64*($AB$13*B$3^$AC$13)/1000,"")</f>
        <v/>
      </c>
      <c r="C64" s="83" t="str">
        <f>IFERROR(Density!C64*($AB$13*C$3^$AC$13)/1000,"")</f>
        <v/>
      </c>
      <c r="D64" s="84" t="str">
        <f>IFERROR(Density!D64*($AB$13*D$3^$AC$13)/1000,"")</f>
        <v/>
      </c>
      <c r="E64" s="84" t="str">
        <f>IFERROR(Density!E64*($AB$13*E$3^$AC$13)/1000,"")</f>
        <v/>
      </c>
      <c r="F64" s="132" t="str">
        <f>IFERROR(Density!F64*($AB$13*F$3^$AC$13)/1000,"")</f>
        <v/>
      </c>
      <c r="G64" s="84" t="str">
        <f>IFERROR(Density!G64*($AB$13*G$3^$AC$13)/1000,"")</f>
        <v/>
      </c>
      <c r="H64" s="84" t="str">
        <f>IFERROR(Density!H64*($AB$13*H$3^$AC$13)/1000,"")</f>
        <v/>
      </c>
      <c r="I64" s="84" t="str">
        <f>IFERROR(Density!I64*($AB$13*I$3^$AC$13)/1000,"")</f>
        <v/>
      </c>
      <c r="J64" s="84" t="str">
        <f>IFERROR(Density!J64*($AB$13*J$3^$AC$13)/1000,"")</f>
        <v/>
      </c>
      <c r="K64" s="85" t="str">
        <f>IFERROR(Density!K64*($AB$13*K$3^$AC$13)/1000,"")</f>
        <v/>
      </c>
      <c r="L64" s="105" t="e">
        <f>SUM(B64:K64)/('Site Description'!$E$34/10000)</f>
        <v>#VALUE!</v>
      </c>
    </row>
    <row r="65" spans="1:25" x14ac:dyDescent="0.35">
      <c r="A65" s="80"/>
      <c r="B65" s="83" t="str">
        <f>IFERROR(Density!B65*($AB$14*B$3^$AC$14)/1000,"")</f>
        <v/>
      </c>
      <c r="C65" s="83" t="str">
        <f>IFERROR(Density!C65*($AB$14*C$3^$AC$14)/1000,"")</f>
        <v/>
      </c>
      <c r="D65" s="133" t="str">
        <f>IFERROR(Density!D65*($AB$14*D$3^$AC$14)/1000,"")</f>
        <v/>
      </c>
      <c r="E65" s="133" t="str">
        <f>IFERROR(Density!E65*($AB$14*E$3^$AC$14)/1000,"")</f>
        <v/>
      </c>
      <c r="F65" s="134" t="str">
        <f>IFERROR(Density!F65*($AB$14*F$3^$AC$14)/1000,"")</f>
        <v/>
      </c>
      <c r="G65" s="84" t="str">
        <f>IFERROR(Density!G65*($AB$14*G$3^$AC$14)/1000,"")</f>
        <v/>
      </c>
      <c r="H65" s="84" t="str">
        <f>IFERROR(Density!H65*($AB$14*H$3^$AC$14)/1000,"")</f>
        <v/>
      </c>
      <c r="I65" s="84" t="str">
        <f>IFERROR(Density!I65*($AB$14*I$3^$AC$14)/1000,"")</f>
        <v/>
      </c>
      <c r="J65" s="84" t="str">
        <f>IFERROR(Density!J65*($AB$14*J$3^$AC$14)/1000,"")</f>
        <v/>
      </c>
      <c r="K65" s="85" t="str">
        <f>IFERROR(Density!K65*($AB$14*K$3^$AC$14)/1000,"")</f>
        <v/>
      </c>
      <c r="L65" s="105" t="e">
        <f>SUM(B65:K65)/('Site Description'!$E$34/10000)</f>
        <v>#VALUE!</v>
      </c>
    </row>
    <row r="66" spans="1:25" ht="15" thickBot="1" x14ac:dyDescent="0.4">
      <c r="A66" s="80"/>
      <c r="B66" s="83" t="str">
        <f>IFERROR(Density!B66*($AB$15*B$3^$AC$15)/1000,"")</f>
        <v/>
      </c>
      <c r="C66" s="83" t="str">
        <f>IFERROR(Density!C66*($AB$15*C$3^$AC$15)/1000,"")</f>
        <v/>
      </c>
      <c r="D66" s="84" t="str">
        <f>IFERROR(Density!D66*($AB$15*D$3^$AC$15)/1000,"")</f>
        <v/>
      </c>
      <c r="E66" s="84" t="str">
        <f>IFERROR(Density!E66*($AB$15*E$3^$AC$15)/1000,"")</f>
        <v/>
      </c>
      <c r="F66" s="132" t="str">
        <f>IFERROR(Density!F66*($AB$15*F$3^$AC$15)/1000,"")</f>
        <v/>
      </c>
      <c r="G66" s="84" t="str">
        <f>IFERROR(Density!G66*($AB$15*G$3^$AC$15)/1000,"")</f>
        <v/>
      </c>
      <c r="H66" s="84" t="str">
        <f>IFERROR(Density!H66*($AB$15*H$3^$AC$15)/1000,"")</f>
        <v/>
      </c>
      <c r="I66" s="84" t="str">
        <f>IFERROR(Density!I66*($AB$15*I$3^$AC$15)/1000,"")</f>
        <v/>
      </c>
      <c r="J66" s="84" t="str">
        <f>IFERROR(Density!J66*($AB$15*J$3^$AC$15)/1000,"")</f>
        <v/>
      </c>
      <c r="K66" s="85" t="str">
        <f>IFERROR(Density!K66*($AB$15*K$3^$AC$15)/1000,"")</f>
        <v/>
      </c>
      <c r="L66" s="105" t="e">
        <f>SUM(B66:K66)/('Site Description'!$E$34/10000)</f>
        <v>#VALUE!</v>
      </c>
    </row>
    <row r="67" spans="1:25" ht="15" thickBot="1" x14ac:dyDescent="0.4">
      <c r="A67" s="109" t="s">
        <v>85</v>
      </c>
      <c r="B67" s="110" t="str">
        <f>IFERROR(SUM(B55:B66)/('Site Description'!$E$34/10000),"")</f>
        <v/>
      </c>
      <c r="C67" s="111" t="str">
        <f>IFERROR(SUM(C55:C66)/('Site Description'!$E$34/10000),"")</f>
        <v/>
      </c>
      <c r="D67" s="110" t="str">
        <f>IFERROR(SUM(D55:D66)/('Site Description'!$E$34/10000),"")</f>
        <v/>
      </c>
      <c r="E67" s="110" t="str">
        <f>IFERROR(SUM(E55:E66)/('Site Description'!$E$34/10000),"")</f>
        <v/>
      </c>
      <c r="F67" s="112" t="str">
        <f>IFERROR(SUM(F55:F66)/('Site Description'!$E$34/10000),"")</f>
        <v/>
      </c>
      <c r="G67" s="110" t="str">
        <f>IFERROR(SUM(G55:G66)/('Site Description'!$E$34/10000),"")</f>
        <v/>
      </c>
      <c r="H67" s="110" t="str">
        <f>IFERROR(SUM(H55:H66)/('Site Description'!$E$34/10000),"")</f>
        <v/>
      </c>
      <c r="I67" s="110" t="str">
        <f>IFERROR(SUM(I55:I66)/('Site Description'!$E$34/10000),"")</f>
        <v/>
      </c>
      <c r="J67" s="110" t="str">
        <f>IFERROR(SUM(J55:J66)/('Site Description'!$E$34/10000),"")</f>
        <v/>
      </c>
      <c r="K67" s="113" t="str">
        <f>IFERROR(SUM(K55:K66)/('Site Description'!$E$34/10000),"")</f>
        <v/>
      </c>
      <c r="L67" s="114" t="str">
        <f>IF(SUM(B67:K67)&gt;0,SUM(B67:K67),"")</f>
        <v/>
      </c>
      <c r="N67" s="122"/>
      <c r="O67" s="92"/>
      <c r="P67" s="92"/>
      <c r="Q67" s="92"/>
      <c r="R67" s="92"/>
      <c r="S67" s="92"/>
      <c r="T67" s="92"/>
      <c r="U67" s="92"/>
      <c r="V67" s="92"/>
      <c r="W67" s="92"/>
      <c r="X67" s="92"/>
      <c r="Y67" s="92"/>
    </row>
    <row r="68" spans="1:25" ht="15" thickBot="1" x14ac:dyDescent="0.4"/>
    <row r="69" spans="1:25" ht="15" thickBot="1" x14ac:dyDescent="0.4">
      <c r="A69" s="450" t="s">
        <v>39</v>
      </c>
      <c r="B69" s="451"/>
      <c r="C69" s="452"/>
      <c r="D69" s="452"/>
      <c r="E69" s="452"/>
      <c r="F69" s="452"/>
      <c r="G69" s="452"/>
      <c r="H69" s="452"/>
      <c r="I69" s="452"/>
      <c r="J69" s="452"/>
      <c r="K69" s="453"/>
      <c r="L69" s="87"/>
    </row>
    <row r="70" spans="1:25" x14ac:dyDescent="0.35">
      <c r="A70" s="89"/>
      <c r="B70" s="90" t="s">
        <v>70</v>
      </c>
      <c r="C70" s="457" t="s">
        <v>23</v>
      </c>
      <c r="D70" s="458"/>
      <c r="E70" s="458"/>
      <c r="F70" s="459"/>
      <c r="G70" s="454" t="s">
        <v>24</v>
      </c>
      <c r="H70" s="455"/>
      <c r="I70" s="455"/>
      <c r="J70" s="455"/>
      <c r="K70" s="456"/>
      <c r="L70" s="91" t="s">
        <v>72</v>
      </c>
    </row>
    <row r="71" spans="1:25" x14ac:dyDescent="0.35">
      <c r="A71" s="95" t="s">
        <v>34</v>
      </c>
      <c r="B71" s="90">
        <v>7.5</v>
      </c>
      <c r="C71" s="90">
        <v>15</v>
      </c>
      <c r="D71" s="90">
        <v>25</v>
      </c>
      <c r="E71" s="90">
        <v>35</v>
      </c>
      <c r="F71" s="90">
        <v>45</v>
      </c>
      <c r="G71" s="90">
        <v>15</v>
      </c>
      <c r="H71" s="90">
        <v>25</v>
      </c>
      <c r="I71" s="90">
        <v>35</v>
      </c>
      <c r="J71" s="90">
        <v>45</v>
      </c>
      <c r="K71" s="96">
        <v>55</v>
      </c>
      <c r="L71" s="97" t="s">
        <v>84</v>
      </c>
    </row>
    <row r="72" spans="1:25" x14ac:dyDescent="0.35">
      <c r="A72" s="102" t="s">
        <v>89</v>
      </c>
      <c r="B72" s="81" t="str">
        <f>IFERROR(Density!B72*($AB$4*B$3^$AC$4)/1000,"")</f>
        <v/>
      </c>
      <c r="C72" s="81" t="str">
        <f>IFERROR(Density!C72*($AB$4*C$3^$AC$4)/1000,"")</f>
        <v/>
      </c>
      <c r="D72" s="82" t="str">
        <f>IFERROR(Density!D72*($AB$4*D$3^$AC$4)/1000,"")</f>
        <v/>
      </c>
      <c r="E72" s="82" t="str">
        <f>IFERROR(Density!E72*($AB$4*E$3^$AC$4)/1000,"")</f>
        <v/>
      </c>
      <c r="F72" s="164" t="str">
        <f>IFERROR(Density!F72*($AB$4*F$3^$AC$4)/1000,"")</f>
        <v/>
      </c>
      <c r="G72" s="84" t="str">
        <f>IFERROR(Density!G72*($AB$4*G$3^$AC$4)/1000,"")</f>
        <v/>
      </c>
      <c r="H72" s="84" t="str">
        <f>IFERROR(Density!H72*($AB$4*H$3^$AC$4)/1000,"")</f>
        <v/>
      </c>
      <c r="I72" s="84" t="str">
        <f>IFERROR(Density!I72*($AB$4*I$3^$AC$4)/1000,"")</f>
        <v/>
      </c>
      <c r="J72" s="84" t="str">
        <f>IFERROR(Density!J72*($AB$4*J$3^$AC$4)/1000,"")</f>
        <v/>
      </c>
      <c r="K72" s="85" t="str">
        <f>IFERROR(Density!K72*($AB$4*K$3^$AC$4)/1000,"")</f>
        <v/>
      </c>
      <c r="L72" s="105" t="e">
        <f>SUM(B72:K72)/('Site Description'!$F$34/10000)</f>
        <v>#VALUE!</v>
      </c>
    </row>
    <row r="73" spans="1:25" x14ac:dyDescent="0.35">
      <c r="A73" s="102" t="s">
        <v>90</v>
      </c>
      <c r="B73" s="83" t="str">
        <f>IFERROR(Density!B73*($AB$5*B$3^$AC$5)/1000,"")</f>
        <v/>
      </c>
      <c r="C73" s="83" t="str">
        <f>IFERROR(Density!C73*($AB$5*C$3^$AC$5)/1000,"")</f>
        <v/>
      </c>
      <c r="D73" s="84" t="str">
        <f>IFERROR(Density!D73*($AB$5*D$3^$AC$5)/1000,"")</f>
        <v/>
      </c>
      <c r="E73" s="72" t="str">
        <f>IFERROR(Density!E73*($AB$5*E$3^$AC$5)/1000,"")</f>
        <v/>
      </c>
      <c r="F73" s="131" t="str">
        <f>IFERROR(Density!F73*($AB$5*F$3^$AC$5)/1000,"")</f>
        <v/>
      </c>
      <c r="G73" s="84" t="str">
        <f>IFERROR(Density!G73*($AB$5*G$3^$AC$5)/1000,"")</f>
        <v/>
      </c>
      <c r="H73" s="84" t="str">
        <f>IFERROR(Density!H73*($AB$5*H$3^$AC$5)/1000,"")</f>
        <v/>
      </c>
      <c r="I73" s="72" t="str">
        <f>IFERROR(Density!I73*($AB$5*I$3^$AC$5)/1000,"")</f>
        <v/>
      </c>
      <c r="J73" s="72" t="str">
        <f>IFERROR(Density!J73*($AB$5*J$3^$AC$5)/1000,"")</f>
        <v/>
      </c>
      <c r="K73" s="73" t="str">
        <f>IFERROR(Density!K73*($AB$5*K$3^$AC$5)/1000,"")</f>
        <v/>
      </c>
      <c r="L73" s="105" t="e">
        <f>SUM(B73:K73)/('Site Description'!$F$34/10000)</f>
        <v>#VALUE!</v>
      </c>
    </row>
    <row r="74" spans="1:25" x14ac:dyDescent="0.35">
      <c r="A74" s="102" t="s">
        <v>91</v>
      </c>
      <c r="B74" s="83" t="str">
        <f>IFERROR(Density!B74*($AB$6*B$3^$AC$6)/1000,"")</f>
        <v/>
      </c>
      <c r="C74" s="83" t="str">
        <f>IFERROR(Density!C74*($AB$6*C$3^$AC$6)/1000,"")</f>
        <v/>
      </c>
      <c r="D74" s="84" t="str">
        <f>IFERROR(Density!D74*($AB$6*D$3^$AC$6)/1000,"")</f>
        <v/>
      </c>
      <c r="E74" s="84" t="str">
        <f>IFERROR(Density!E74*($AB$6*E$3^$AC$6)/1000,"")</f>
        <v/>
      </c>
      <c r="F74" s="132" t="str">
        <f>IFERROR(Density!F74*($AB$6*F$3^$AC$6)/1000,"")</f>
        <v/>
      </c>
      <c r="G74" s="84" t="str">
        <f>IFERROR(Density!G74*($AB$6*G$3^$AC$6)/1000,"")</f>
        <v/>
      </c>
      <c r="H74" s="84" t="str">
        <f>IFERROR(Density!H74*($AB$6*H$3^$AC$6)/1000,"")</f>
        <v/>
      </c>
      <c r="I74" s="84" t="str">
        <f>IFERROR(Density!I74*($AB$6*I$3^$AC$6)/1000,"")</f>
        <v/>
      </c>
      <c r="J74" s="84" t="str">
        <f>IFERROR(Density!J74*($AB$6*J$3^$AC$6)/1000,"")</f>
        <v/>
      </c>
      <c r="K74" s="73" t="str">
        <f>IFERROR(Density!K74*($AB$6*K$3^$AC$6)/1000,"")</f>
        <v/>
      </c>
      <c r="L74" s="105" t="e">
        <f>SUM(B74:K74)/('Site Description'!$F$34/10000)</f>
        <v>#VALUE!</v>
      </c>
    </row>
    <row r="75" spans="1:25" x14ac:dyDescent="0.35">
      <c r="A75" s="107" t="s">
        <v>92</v>
      </c>
      <c r="B75" s="83" t="str">
        <f>IFERROR(Density!B75*($AB$7*B$3^$AC$7)/1000,"")</f>
        <v/>
      </c>
      <c r="C75" s="83" t="str">
        <f>IFERROR(Density!C75*($AB$7*C$3^$AC$7)/1000,"")</f>
        <v/>
      </c>
      <c r="D75" s="84" t="str">
        <f>IFERROR(Density!D75*($AB$7*D$3^$AC$7)/1000,"")</f>
        <v/>
      </c>
      <c r="E75" s="84" t="str">
        <f>IFERROR(Density!E75*($AB$7*E$3^$AC$7)/1000,"")</f>
        <v/>
      </c>
      <c r="F75" s="132" t="str">
        <f>IFERROR(Density!F75*($AB$7*F$3^$AC$7)/1000,"")</f>
        <v/>
      </c>
      <c r="G75" s="84" t="str">
        <f>IFERROR(Density!G75*($AB$7*G$3^$AC$7)/1000,"")</f>
        <v/>
      </c>
      <c r="H75" s="84" t="str">
        <f>IFERROR(Density!H75*($AB$7*H$3^$AC$7)/1000,"")</f>
        <v/>
      </c>
      <c r="I75" s="84" t="str">
        <f>IFERROR(Density!I75*($AB$7*I$3^$AC$7)/1000,"")</f>
        <v/>
      </c>
      <c r="J75" s="84" t="str">
        <f>IFERROR(Density!J75*($AB$7*J$3^$AC$7)/1000,"")</f>
        <v/>
      </c>
      <c r="K75" s="73" t="str">
        <f>IFERROR(Density!K75*($AB$7*K$3^$AC$7)/1000,"")</f>
        <v/>
      </c>
      <c r="L75" s="105" t="e">
        <f>SUM(B75:K75)/('Site Description'!$F$34/10000)</f>
        <v>#VALUE!</v>
      </c>
    </row>
    <row r="76" spans="1:25" x14ac:dyDescent="0.35">
      <c r="A76" s="108" t="s">
        <v>93</v>
      </c>
      <c r="B76" s="83" t="str">
        <f>IFERROR(Density!B76*($AB$8*B$3^$AC$8)/1000,"")</f>
        <v/>
      </c>
      <c r="C76" s="83" t="str">
        <f>IFERROR(Density!C76*($AB$8*C$3^$AC$8)/1000,"")</f>
        <v/>
      </c>
      <c r="D76" s="84" t="str">
        <f>IFERROR(Density!D76*($AB$8*D$3^$AC$8)/1000,"")</f>
        <v/>
      </c>
      <c r="E76" s="84" t="str">
        <f>IFERROR(Density!E76*($AB$8*E$3^$AC$8)/1000,"")</f>
        <v/>
      </c>
      <c r="F76" s="132" t="str">
        <f>IFERROR(Density!F76*($AB$8*F$3^$AC$8)/1000,"")</f>
        <v/>
      </c>
      <c r="G76" s="84" t="str">
        <f>IFERROR(Density!G76*($AB$8*G$3^$AC$8)/1000,"")</f>
        <v/>
      </c>
      <c r="H76" s="84" t="str">
        <f>IFERROR(Density!H76*($AB$8*H$3^$AC$8)/1000,"")</f>
        <v/>
      </c>
      <c r="I76" s="84" t="str">
        <f>IFERROR(Density!I76*($AB$8*I$3^$AC$8)/1000,"")</f>
        <v/>
      </c>
      <c r="J76" s="84" t="str">
        <f>IFERROR(Density!J76*($AB$8*J$3^$AC$8)/1000,"")</f>
        <v/>
      </c>
      <c r="K76" s="85" t="str">
        <f>IFERROR(Density!K76*($AB$8*K$3^$AC$8)/1000,"")</f>
        <v/>
      </c>
      <c r="L76" s="105" t="e">
        <f>SUM(B76:K76)/('Site Description'!$F$34/10000)</f>
        <v>#VALUE!</v>
      </c>
    </row>
    <row r="77" spans="1:25" x14ac:dyDescent="0.35">
      <c r="A77" s="108" t="s">
        <v>94</v>
      </c>
      <c r="B77" s="83" t="str">
        <f>IFERROR(Density!B77*($AB$9*B$3^$AC$9)/1000,"")</f>
        <v/>
      </c>
      <c r="C77" s="83" t="str">
        <f>IFERROR(Density!C77*($AB$9*C$3^$AC$9)/1000,"")</f>
        <v/>
      </c>
      <c r="D77" s="84" t="str">
        <f>IFERROR(Density!D77*($AB$9*D$3^$AC$9)/1000,"")</f>
        <v/>
      </c>
      <c r="E77" s="84" t="str">
        <f>IFERROR(Density!E77*($AB$9*E$3^$AC$9)/1000,"")</f>
        <v/>
      </c>
      <c r="F77" s="131" t="str">
        <f>IFERROR(Density!F77*($AB$9*F$3^$AC$9)/1000,"")</f>
        <v/>
      </c>
      <c r="G77" s="84" t="str">
        <f>IFERROR(Density!G77*($AB$9*G$3^$AC$9)/1000,"")</f>
        <v/>
      </c>
      <c r="H77" s="84" t="str">
        <f>IFERROR(Density!H77*($AB$9*H$3^$AC$9)/1000,"")</f>
        <v/>
      </c>
      <c r="I77" s="84" t="str">
        <f>IFERROR(Density!I77*($AB$9*I$3^$AC$9)/1000,"")</f>
        <v/>
      </c>
      <c r="J77" s="72" t="str">
        <f>IFERROR(Density!J77*($AB$9*J$3^$AC$9)/1000,"")</f>
        <v/>
      </c>
      <c r="K77" s="73" t="str">
        <f>IFERROR(Density!K77*($AB$9*K$3^$AC$9)/1000,"")</f>
        <v/>
      </c>
      <c r="L77" s="105" t="e">
        <f>SUM(B77:K77)/('Site Description'!$F$34/10000)</f>
        <v>#VALUE!</v>
      </c>
    </row>
    <row r="78" spans="1:25" x14ac:dyDescent="0.35">
      <c r="A78" s="80" t="s">
        <v>123</v>
      </c>
      <c r="B78" s="83" t="str">
        <f>IFERROR(Density!B78*($AB$10*B$3^$AC$10)/1000,"")</f>
        <v/>
      </c>
      <c r="C78" s="83" t="str">
        <f>IFERROR(Density!C78*($AB$10*C$3^$AC$10)/1000,"")</f>
        <v/>
      </c>
      <c r="D78" s="84" t="str">
        <f>IFERROR(Density!D78*($AB$10*D$3^$AC$10)/1000,"")</f>
        <v/>
      </c>
      <c r="E78" s="84" t="str">
        <f>IFERROR(Density!E78*($AB$10*E$3^$AC$10)/1000,"")</f>
        <v/>
      </c>
      <c r="F78" s="131" t="str">
        <f>IFERROR(Density!F78*($AB$10*F$3^$AC$10)/1000,"")</f>
        <v/>
      </c>
      <c r="G78" s="84" t="str">
        <f>IFERROR(Density!G78*($AB$10*G$3^$AC$10)/1000,"")</f>
        <v/>
      </c>
      <c r="H78" s="84" t="str">
        <f>IFERROR(Density!H78*($AB$10*H$3^$AC$10)/1000,"")</f>
        <v/>
      </c>
      <c r="I78" s="84" t="str">
        <f>IFERROR(Density!I78*($AB$10*I$3^$AC$10)/1000,"")</f>
        <v/>
      </c>
      <c r="J78" s="72" t="str">
        <f>IFERROR(Density!J78*($AB$10*J$3^$AC$10)/1000,"")</f>
        <v/>
      </c>
      <c r="K78" s="73" t="str">
        <f>IFERROR(Density!K78*($AB$10*K$3^$AC$10)/1000,"")</f>
        <v/>
      </c>
      <c r="L78" s="105" t="e">
        <f>SUM(B78:K78)/('Site Description'!$F$34/10000)</f>
        <v>#VALUE!</v>
      </c>
    </row>
    <row r="79" spans="1:25" x14ac:dyDescent="0.35">
      <c r="A79" s="80" t="s">
        <v>95</v>
      </c>
      <c r="B79" s="83" t="str">
        <f>IFERROR(Density!B79*($AB$11*B$3^$AC$11)/1000,"")</f>
        <v/>
      </c>
      <c r="C79" s="83" t="str">
        <f>IFERROR(Density!C79*($AB$11*C$3^$AC$11)/1000,"")</f>
        <v/>
      </c>
      <c r="D79" s="84" t="str">
        <f>IFERROR(Density!D79*($AB$11*D$3^$AC$11)/1000,"")</f>
        <v/>
      </c>
      <c r="E79" s="84" t="str">
        <f>IFERROR(Density!E79*($AB$11*E$3^$AC$11)/1000,"")</f>
        <v/>
      </c>
      <c r="F79" s="132" t="str">
        <f>IFERROR(Density!F79*($AB$11*F$3^$AC$11)/1000,"")</f>
        <v/>
      </c>
      <c r="G79" s="84" t="str">
        <f>IFERROR(Density!G79*($AB$11*G$3^$AC$11)/1000,"")</f>
        <v/>
      </c>
      <c r="H79" s="84" t="str">
        <f>IFERROR(Density!H79*($AB$11*H$3^$AC$11)/1000,"")</f>
        <v/>
      </c>
      <c r="I79" s="84" t="str">
        <f>IFERROR(Density!I79*($AB$11*I$3^$AC$11)/1000,"")</f>
        <v/>
      </c>
      <c r="J79" s="84" t="str">
        <f>IFERROR(Density!J79*($AB$11*J$3^$AC$11)/1000,"")</f>
        <v/>
      </c>
      <c r="K79" s="85" t="str">
        <f>IFERROR(Density!K79*($AB$11*K$3^$AC$11)/1000,"")</f>
        <v/>
      </c>
      <c r="L79" s="105" t="e">
        <f>SUM(B79:K79)/('Site Description'!$F$34/10000)</f>
        <v>#VALUE!</v>
      </c>
    </row>
    <row r="80" spans="1:25" x14ac:dyDescent="0.35">
      <c r="A80" s="80" t="s">
        <v>96</v>
      </c>
      <c r="B80" s="83" t="str">
        <f>IFERROR(Density!B80*($AB$12*B$3^$AC$12)/1000,"")</f>
        <v/>
      </c>
      <c r="C80" s="83" t="str">
        <f>IFERROR(Density!C80*($AB$12*C$3^$AC$12)/1000,"")</f>
        <v/>
      </c>
      <c r="D80" s="84" t="str">
        <f>IFERROR(Density!D80*($AB$12*D$3^$AC$12)/1000,"")</f>
        <v/>
      </c>
      <c r="E80" s="84" t="str">
        <f>IFERROR(Density!E80*($AB$12*E$3^$AC$12)/1000,"")</f>
        <v/>
      </c>
      <c r="F80" s="132" t="str">
        <f>IFERROR(Density!F80*($AB$12*F$3^$AC$12)/1000,"")</f>
        <v/>
      </c>
      <c r="G80" s="84" t="str">
        <f>IFERROR(Density!G80*($AB$12*G$3^$AC$12)/1000,"")</f>
        <v/>
      </c>
      <c r="H80" s="84" t="str">
        <f>IFERROR(Density!H80*($AB$12*H$3^$AC$12)/1000,"")</f>
        <v/>
      </c>
      <c r="I80" s="84" t="str">
        <f>IFERROR(Density!I80*($AB$12*I$3^$AC$12)/1000,"")</f>
        <v/>
      </c>
      <c r="J80" s="84" t="str">
        <f>IFERROR(Density!J80*($AB$12*J$3^$AC$12)/1000,"")</f>
        <v/>
      </c>
      <c r="K80" s="85" t="str">
        <f>IFERROR(Density!K80*($AB$12*K$3^$AC$12)/1000,"")</f>
        <v/>
      </c>
      <c r="L80" s="105" t="e">
        <f>SUM(B80:K80)/('Site Description'!$F$34/10000)</f>
        <v>#VALUE!</v>
      </c>
    </row>
    <row r="81" spans="1:13" x14ac:dyDescent="0.35">
      <c r="A81" s="80" t="s">
        <v>97</v>
      </c>
      <c r="B81" s="83" t="str">
        <f>IFERROR(Density!B81*($AB$13*B$3^$AC$13)/1000,"")</f>
        <v/>
      </c>
      <c r="C81" s="83" t="str">
        <f>IFERROR(Density!C81*($AB$13*C$3^$AC$13)/1000,"")</f>
        <v/>
      </c>
      <c r="D81" s="84" t="str">
        <f>IFERROR(Density!D81*($AB$13*D$3^$AC$13)/1000,"")</f>
        <v/>
      </c>
      <c r="E81" s="84" t="str">
        <f>IFERROR(Density!E81*($AB$13*E$3^$AC$13)/1000,"")</f>
        <v/>
      </c>
      <c r="F81" s="132" t="str">
        <f>IFERROR(Density!F81*($AB$13*F$3^$AC$13)/1000,"")</f>
        <v/>
      </c>
      <c r="G81" s="84" t="str">
        <f>IFERROR(Density!G81*($AB$13*G$3^$AC$13)/1000,"")</f>
        <v/>
      </c>
      <c r="H81" s="84" t="str">
        <f>IFERROR(Density!H81*($AB$13*H$3^$AC$13)/1000,"")</f>
        <v/>
      </c>
      <c r="I81" s="84" t="str">
        <f>IFERROR(Density!I81*($AB$13*I$3^$AC$13)/1000,"")</f>
        <v/>
      </c>
      <c r="J81" s="84" t="str">
        <f>IFERROR(Density!J81*($AB$13*J$3^$AC$13)/1000,"")</f>
        <v/>
      </c>
      <c r="K81" s="85" t="str">
        <f>IFERROR(Density!K81*($AB$13*K$3^$AC$13)/1000,"")</f>
        <v/>
      </c>
      <c r="L81" s="105" t="e">
        <f>SUM(B81:K81)/('Site Description'!$F$34/10000)</f>
        <v>#VALUE!</v>
      </c>
    </row>
    <row r="82" spans="1:13" x14ac:dyDescent="0.35">
      <c r="A82" s="80"/>
      <c r="B82" s="83" t="str">
        <f>IFERROR(Density!B82*($AB$14*B$3^$AC$14)/1000,"")</f>
        <v/>
      </c>
      <c r="C82" s="83" t="str">
        <f>IFERROR(Density!C82*($AB$14*C$3^$AC$14)/1000,"")</f>
        <v/>
      </c>
      <c r="D82" s="133" t="str">
        <f>IFERROR(Density!D82*($AB$14*D$3^$AC$14)/1000,"")</f>
        <v/>
      </c>
      <c r="E82" s="133" t="str">
        <f>IFERROR(Density!E82*($AB$14*E$3^$AC$14)/1000,"")</f>
        <v/>
      </c>
      <c r="F82" s="134" t="str">
        <f>IFERROR(Density!F82*($AB$14*F$3^$AC$14)/1000,"")</f>
        <v/>
      </c>
      <c r="G82" s="84" t="str">
        <f>IFERROR(Density!G82*($AB$14*G$3^$AC$14)/1000,"")</f>
        <v/>
      </c>
      <c r="H82" s="84" t="str">
        <f>IFERROR(Density!H82*($AB$14*H$3^$AC$14)/1000,"")</f>
        <v/>
      </c>
      <c r="I82" s="84" t="str">
        <f>IFERROR(Density!I82*($AB$14*I$3^$AC$14)/1000,"")</f>
        <v/>
      </c>
      <c r="J82" s="84" t="str">
        <f>IFERROR(Density!J82*($AB$14*J$3^$AC$14)/1000,"")</f>
        <v/>
      </c>
      <c r="K82" s="85" t="str">
        <f>IFERROR(Density!K82*($AB$14*K$3^$AC$14)/1000,"")</f>
        <v/>
      </c>
      <c r="L82" s="105" t="e">
        <f>SUM(B82:K82)/('Site Description'!$F$34/10000)</f>
        <v>#VALUE!</v>
      </c>
    </row>
    <row r="83" spans="1:13" ht="15" thickBot="1" x14ac:dyDescent="0.4">
      <c r="A83" s="80"/>
      <c r="B83" s="83" t="str">
        <f>IFERROR(Density!B83*($AB$15*B$3^$AC$15)/1000,"")</f>
        <v/>
      </c>
      <c r="C83" s="83" t="str">
        <f>IFERROR(Density!C83*($AB$15*C$3^$AC$15)/1000,"")</f>
        <v/>
      </c>
      <c r="D83" s="84" t="str">
        <f>IFERROR(Density!D83*($AB$15*D$3^$AC$15)/1000,"")</f>
        <v/>
      </c>
      <c r="E83" s="84" t="str">
        <f>IFERROR(Density!E83*($AB$15*E$3^$AC$15)/1000,"")</f>
        <v/>
      </c>
      <c r="F83" s="132" t="str">
        <f>IFERROR(Density!F83*($AB$15*F$3^$AC$15)/1000,"")</f>
        <v/>
      </c>
      <c r="G83" s="84" t="str">
        <f>IFERROR(Density!G83*($AB$15*G$3^$AC$15)/1000,"")</f>
        <v/>
      </c>
      <c r="H83" s="84" t="str">
        <f>IFERROR(Density!H83*($AB$15*H$3^$AC$15)/1000,"")</f>
        <v/>
      </c>
      <c r="I83" s="84" t="str">
        <f>IFERROR(Density!I83*($AB$15*I$3^$AC$15)/1000,"")</f>
        <v/>
      </c>
      <c r="J83" s="84" t="str">
        <f>IFERROR(Density!J83*($AB$15*J$3^$AC$15)/1000,"")</f>
        <v/>
      </c>
      <c r="K83" s="85" t="str">
        <f>IFERROR(Density!K83*($AB$15*K$3^$AC$15)/1000,"")</f>
        <v/>
      </c>
      <c r="L83" s="105" t="e">
        <f>SUM(B83:K83)/('Site Description'!$F$34/10000)</f>
        <v>#VALUE!</v>
      </c>
      <c r="M83" s="92"/>
    </row>
    <row r="84" spans="1:13" ht="15" thickBot="1" x14ac:dyDescent="0.4">
      <c r="A84" s="109" t="s">
        <v>85</v>
      </c>
      <c r="B84" s="110" t="str">
        <f>IFERROR(SUM(B72:B83)/('Site Description'!$F$34/10000),"")</f>
        <v/>
      </c>
      <c r="C84" s="111" t="str">
        <f>IFERROR(SUM(C72:C83)/('Site Description'!$F$34/10000),"")</f>
        <v/>
      </c>
      <c r="D84" s="110" t="str">
        <f>IFERROR(SUM(D72:D83)/('Site Description'!$F$34/10000),"")</f>
        <v/>
      </c>
      <c r="E84" s="110" t="str">
        <f>IFERROR(SUM(E72:E83)/('Site Description'!$F$34/10000),"")</f>
        <v/>
      </c>
      <c r="F84" s="112" t="str">
        <f>IFERROR(SUM(F72:F83)/('Site Description'!$F$34/10000),"")</f>
        <v/>
      </c>
      <c r="G84" s="110" t="str">
        <f>IFERROR(SUM(G72:G83)/('Site Description'!$F$34/10000),"")</f>
        <v/>
      </c>
      <c r="H84" s="110" t="str">
        <f>IFERROR(SUM(H72:H83)/('Site Description'!$F$34/10000),"")</f>
        <v/>
      </c>
      <c r="I84" s="110" t="str">
        <f>IFERROR(SUM(I72:I83)/('Site Description'!$F$34/10000),"")</f>
        <v/>
      </c>
      <c r="J84" s="110" t="str">
        <f>IFERROR(SUM(J72:J83)/('Site Description'!$F$34/10000),"")</f>
        <v/>
      </c>
      <c r="K84" s="113" t="str">
        <f>IFERROR(SUM(K72:K83)/('Site Description'!$F$34/10000),"")</f>
        <v/>
      </c>
      <c r="L84" s="114" t="str">
        <f>IF(SUM(B84:K84)&gt;0,SUM(B84:K84),"")</f>
        <v/>
      </c>
    </row>
    <row r="85" spans="1:13" ht="15" thickBot="1" x14ac:dyDescent="0.4"/>
    <row r="86" spans="1:13" ht="15" thickBot="1" x14ac:dyDescent="0.4">
      <c r="A86" s="450" t="s">
        <v>40</v>
      </c>
      <c r="B86" s="451"/>
      <c r="C86" s="452"/>
      <c r="D86" s="452"/>
      <c r="E86" s="452"/>
      <c r="F86" s="452"/>
      <c r="G86" s="452"/>
      <c r="H86" s="452"/>
      <c r="I86" s="452"/>
      <c r="J86" s="452"/>
      <c r="K86" s="453"/>
      <c r="L86" s="87"/>
    </row>
    <row r="87" spans="1:13" x14ac:dyDescent="0.35">
      <c r="A87" s="89"/>
      <c r="B87" s="90" t="s">
        <v>70</v>
      </c>
      <c r="C87" s="457" t="s">
        <v>23</v>
      </c>
      <c r="D87" s="458"/>
      <c r="E87" s="458"/>
      <c r="F87" s="459"/>
      <c r="G87" s="454" t="s">
        <v>24</v>
      </c>
      <c r="H87" s="455"/>
      <c r="I87" s="455"/>
      <c r="J87" s="455"/>
      <c r="K87" s="456"/>
      <c r="L87" s="91" t="s">
        <v>72</v>
      </c>
    </row>
    <row r="88" spans="1:13" x14ac:dyDescent="0.35">
      <c r="A88" s="95" t="s">
        <v>34</v>
      </c>
      <c r="B88" s="90">
        <v>7.5</v>
      </c>
      <c r="C88" s="90">
        <v>15</v>
      </c>
      <c r="D88" s="90">
        <v>25</v>
      </c>
      <c r="E88" s="90">
        <v>35</v>
      </c>
      <c r="F88" s="90">
        <v>45</v>
      </c>
      <c r="G88" s="90">
        <v>15</v>
      </c>
      <c r="H88" s="90">
        <v>25</v>
      </c>
      <c r="I88" s="90">
        <v>35</v>
      </c>
      <c r="J88" s="90">
        <v>45</v>
      </c>
      <c r="K88" s="96">
        <v>55</v>
      </c>
      <c r="L88" s="97" t="s">
        <v>84</v>
      </c>
    </row>
    <row r="89" spans="1:13" x14ac:dyDescent="0.35">
      <c r="A89" s="102" t="s">
        <v>89</v>
      </c>
      <c r="B89" s="81" t="str">
        <f>IFERROR(Density!B89*($AB$4*B$3^$AC$4)/1000,"")</f>
        <v/>
      </c>
      <c r="C89" s="81" t="str">
        <f>IFERROR(Density!C89*($AB$4*C$3^$AC$4)/1000,"")</f>
        <v/>
      </c>
      <c r="D89" s="82" t="str">
        <f>IFERROR(Density!D89*($AB$4*D$3^$AC$4)/1000,"")</f>
        <v/>
      </c>
      <c r="E89" s="82" t="str">
        <f>IFERROR(Density!E89*($AB$4*E$3^$AC$4)/1000,"")</f>
        <v/>
      </c>
      <c r="F89" s="164" t="str">
        <f>IFERROR(Density!F89*($AB$4*F$3^$AC$4)/1000,"")</f>
        <v/>
      </c>
      <c r="G89" s="84" t="str">
        <f>IFERROR(Density!G89*($AB$4*G$3^$AC$4)/1000,"")</f>
        <v/>
      </c>
      <c r="H89" s="84" t="str">
        <f>IFERROR(Density!H89*($AB$4*H$3^$AC$4)/1000,"")</f>
        <v/>
      </c>
      <c r="I89" s="84" t="str">
        <f>IFERROR(Density!I89*($AB$4*I$3^$AC$4)/1000,"")</f>
        <v/>
      </c>
      <c r="J89" s="84" t="str">
        <f>IFERROR(Density!J89*($AB$4*J$3^$AC$4)/1000,"")</f>
        <v/>
      </c>
      <c r="K89" s="85" t="str">
        <f>IFERROR(Density!K89*($AB$4*K$3^$AC$4)/1000,"")</f>
        <v/>
      </c>
      <c r="L89" s="105" t="e">
        <f>SUM(B89:K89)/('Site Description'!$G$34/10000)</f>
        <v>#VALUE!</v>
      </c>
    </row>
    <row r="90" spans="1:13" x14ac:dyDescent="0.35">
      <c r="A90" s="102" t="s">
        <v>90</v>
      </c>
      <c r="B90" s="83" t="str">
        <f>IFERROR(Density!B90*($AB$5*B$3^$AC$5)/1000,"")</f>
        <v/>
      </c>
      <c r="C90" s="83" t="str">
        <f>IFERROR(Density!C90*($AB$5*C$3^$AC$5)/1000,"")</f>
        <v/>
      </c>
      <c r="D90" s="84" t="str">
        <f>IFERROR(Density!D90*($AB$5*D$3^$AC$5)/1000,"")</f>
        <v/>
      </c>
      <c r="E90" s="72" t="str">
        <f>IFERROR(Density!E90*($AB$5*E$3^$AC$5)/1000,"")</f>
        <v/>
      </c>
      <c r="F90" s="131" t="str">
        <f>IFERROR(Density!F90*($AB$5*F$3^$AC$5)/1000,"")</f>
        <v/>
      </c>
      <c r="G90" s="84" t="str">
        <f>IFERROR(Density!G90*($AB$5*G$3^$AC$5)/1000,"")</f>
        <v/>
      </c>
      <c r="H90" s="84" t="str">
        <f>IFERROR(Density!H90*($AB$5*H$3^$AC$5)/1000,"")</f>
        <v/>
      </c>
      <c r="I90" s="72" t="str">
        <f>IFERROR(Density!I90*($AB$5*I$3^$AC$5)/1000,"")</f>
        <v/>
      </c>
      <c r="J90" s="72" t="str">
        <f>IFERROR(Density!J90*($AB$5*J$3^$AC$5)/1000,"")</f>
        <v/>
      </c>
      <c r="K90" s="73" t="str">
        <f>IFERROR(Density!K90*($AB$5*K$3^$AC$5)/1000,"")</f>
        <v/>
      </c>
      <c r="L90" s="105" t="e">
        <f>SUM(B90:K90)/('Site Description'!$G$34/10000)</f>
        <v>#VALUE!</v>
      </c>
    </row>
    <row r="91" spans="1:13" x14ac:dyDescent="0.35">
      <c r="A91" s="102" t="s">
        <v>91</v>
      </c>
      <c r="B91" s="83" t="str">
        <f>IFERROR(Density!B91*($AB$6*B$3^$AC$6)/1000,"")</f>
        <v/>
      </c>
      <c r="C91" s="83" t="str">
        <f>IFERROR(Density!C91*($AB$6*C$3^$AC$6)/1000,"")</f>
        <v/>
      </c>
      <c r="D91" s="84" t="str">
        <f>IFERROR(Density!D91*($AB$6*D$3^$AC$6)/1000,"")</f>
        <v/>
      </c>
      <c r="E91" s="84" t="str">
        <f>IFERROR(Density!E91*($AB$6*E$3^$AC$6)/1000,"")</f>
        <v/>
      </c>
      <c r="F91" s="132" t="str">
        <f>IFERROR(Density!F91*($AB$6*F$3^$AC$6)/1000,"")</f>
        <v/>
      </c>
      <c r="G91" s="84" t="str">
        <f>IFERROR(Density!G91*($AB$6*G$3^$AC$6)/1000,"")</f>
        <v/>
      </c>
      <c r="H91" s="84" t="str">
        <f>IFERROR(Density!H91*($AB$6*H$3^$AC$6)/1000,"")</f>
        <v/>
      </c>
      <c r="I91" s="84" t="str">
        <f>IFERROR(Density!I91*($AB$6*I$3^$AC$6)/1000,"")</f>
        <v/>
      </c>
      <c r="J91" s="84" t="str">
        <f>IFERROR(Density!J91*($AB$6*J$3^$AC$6)/1000,"")</f>
        <v/>
      </c>
      <c r="K91" s="73" t="str">
        <f>IFERROR(Density!K91*($AB$6*K$3^$AC$6)/1000,"")</f>
        <v/>
      </c>
      <c r="L91" s="105" t="e">
        <f>SUM(B91:K91)/('Site Description'!$G$34/10000)</f>
        <v>#VALUE!</v>
      </c>
    </row>
    <row r="92" spans="1:13" x14ac:dyDescent="0.35">
      <c r="A92" s="107" t="s">
        <v>92</v>
      </c>
      <c r="B92" s="83" t="str">
        <f>IFERROR(Density!B92*($AB$7*B$3^$AC$7)/1000,"")</f>
        <v/>
      </c>
      <c r="C92" s="83" t="str">
        <f>IFERROR(Density!C92*($AB$7*C$3^$AC$7)/1000,"")</f>
        <v/>
      </c>
      <c r="D92" s="84" t="str">
        <f>IFERROR(Density!D92*($AB$7*D$3^$AC$7)/1000,"")</f>
        <v/>
      </c>
      <c r="E92" s="84" t="str">
        <f>IFERROR(Density!E92*($AB$7*E$3^$AC$7)/1000,"")</f>
        <v/>
      </c>
      <c r="F92" s="132" t="str">
        <f>IFERROR(Density!F92*($AB$7*F$3^$AC$7)/1000,"")</f>
        <v/>
      </c>
      <c r="G92" s="84" t="str">
        <f>IFERROR(Density!G92*($AB$7*G$3^$AC$7)/1000,"")</f>
        <v/>
      </c>
      <c r="H92" s="84" t="str">
        <f>IFERROR(Density!H92*($AB$7*H$3^$AC$7)/1000,"")</f>
        <v/>
      </c>
      <c r="I92" s="84" t="str">
        <f>IFERROR(Density!I92*($AB$7*I$3^$AC$7)/1000,"")</f>
        <v/>
      </c>
      <c r="J92" s="84" t="str">
        <f>IFERROR(Density!J92*($AB$7*J$3^$AC$7)/1000,"")</f>
        <v/>
      </c>
      <c r="K92" s="73" t="str">
        <f>IFERROR(Density!K92*($AB$7*K$3^$AC$7)/1000,"")</f>
        <v/>
      </c>
      <c r="L92" s="105" t="e">
        <f>SUM(B92:K92)/('Site Description'!$G$34/10000)</f>
        <v>#VALUE!</v>
      </c>
    </row>
    <row r="93" spans="1:13" x14ac:dyDescent="0.35">
      <c r="A93" s="108" t="s">
        <v>93</v>
      </c>
      <c r="B93" s="83" t="str">
        <f>IFERROR(Density!B93*($AB$8*B$3^$AC$8)/1000,"")</f>
        <v/>
      </c>
      <c r="C93" s="83" t="str">
        <f>IFERROR(Density!C93*($AB$8*C$3^$AC$8)/1000,"")</f>
        <v/>
      </c>
      <c r="D93" s="84" t="str">
        <f>IFERROR(Density!D93*($AB$8*D$3^$AC$8)/1000,"")</f>
        <v/>
      </c>
      <c r="E93" s="84" t="str">
        <f>IFERROR(Density!E93*($AB$8*E$3^$AC$8)/1000,"")</f>
        <v/>
      </c>
      <c r="F93" s="132" t="str">
        <f>IFERROR(Density!F93*($AB$8*F$3^$AC$8)/1000,"")</f>
        <v/>
      </c>
      <c r="G93" s="84" t="str">
        <f>IFERROR(Density!G93*($AB$8*G$3^$AC$8)/1000,"")</f>
        <v/>
      </c>
      <c r="H93" s="84" t="str">
        <f>IFERROR(Density!H93*($AB$8*H$3^$AC$8)/1000,"")</f>
        <v/>
      </c>
      <c r="I93" s="84" t="str">
        <f>IFERROR(Density!I93*($AB$8*I$3^$AC$8)/1000,"")</f>
        <v/>
      </c>
      <c r="J93" s="84" t="str">
        <f>IFERROR(Density!J93*($AB$8*J$3^$AC$8)/1000,"")</f>
        <v/>
      </c>
      <c r="K93" s="85" t="str">
        <f>IFERROR(Density!K93*($AB$8*K$3^$AC$8)/1000,"")</f>
        <v/>
      </c>
      <c r="L93" s="105" t="e">
        <f>SUM(B93:K93)/('Site Description'!$G$34/10000)</f>
        <v>#VALUE!</v>
      </c>
    </row>
    <row r="94" spans="1:13" x14ac:dyDescent="0.35">
      <c r="A94" s="108" t="s">
        <v>94</v>
      </c>
      <c r="B94" s="83" t="str">
        <f>IFERROR(Density!B94*($AB$9*B$3^$AC$9)/1000,"")</f>
        <v/>
      </c>
      <c r="C94" s="83" t="str">
        <f>IFERROR(Density!C94*($AB$9*C$3^$AC$9)/1000,"")</f>
        <v/>
      </c>
      <c r="D94" s="84" t="str">
        <f>IFERROR(Density!D94*($AB$9*D$3^$AC$9)/1000,"")</f>
        <v/>
      </c>
      <c r="E94" s="84" t="str">
        <f>IFERROR(Density!E94*($AB$9*E$3^$AC$9)/1000,"")</f>
        <v/>
      </c>
      <c r="F94" s="131" t="str">
        <f>IFERROR(Density!F94*($AB$9*F$3^$AC$9)/1000,"")</f>
        <v/>
      </c>
      <c r="G94" s="84" t="str">
        <f>IFERROR(Density!G94*($AB$9*G$3^$AC$9)/1000,"")</f>
        <v/>
      </c>
      <c r="H94" s="84" t="str">
        <f>IFERROR(Density!H94*($AB$9*H$3^$AC$9)/1000,"")</f>
        <v/>
      </c>
      <c r="I94" s="84" t="str">
        <f>IFERROR(Density!I94*($AB$9*I$3^$AC$9)/1000,"")</f>
        <v/>
      </c>
      <c r="J94" s="72" t="str">
        <f>IFERROR(Density!J94*($AB$9*J$3^$AC$9)/1000,"")</f>
        <v/>
      </c>
      <c r="K94" s="73" t="str">
        <f>IFERROR(Density!K94*($AB$9*K$3^$AC$9)/1000,"")</f>
        <v/>
      </c>
      <c r="L94" s="105" t="e">
        <f>SUM(B94:K94)/('Site Description'!$G$34/10000)</f>
        <v>#VALUE!</v>
      </c>
    </row>
    <row r="95" spans="1:13" x14ac:dyDescent="0.35">
      <c r="A95" s="80" t="s">
        <v>123</v>
      </c>
      <c r="B95" s="83" t="str">
        <f>IFERROR(Density!B95*($AB$10*B$3^$AC$10)/1000,"")</f>
        <v/>
      </c>
      <c r="C95" s="83" t="str">
        <f>IFERROR(Density!C95*($AB$10*C$3^$AC$10)/1000,"")</f>
        <v/>
      </c>
      <c r="D95" s="84" t="str">
        <f>IFERROR(Density!D95*($AB$10*D$3^$AC$10)/1000,"")</f>
        <v/>
      </c>
      <c r="E95" s="84" t="str">
        <f>IFERROR(Density!E95*($AB$10*E$3^$AC$10)/1000,"")</f>
        <v/>
      </c>
      <c r="F95" s="131" t="str">
        <f>IFERROR(Density!F95*($AB$10*F$3^$AC$10)/1000,"")</f>
        <v/>
      </c>
      <c r="G95" s="84" t="str">
        <f>IFERROR(Density!G95*($AB$10*G$3^$AC$10)/1000,"")</f>
        <v/>
      </c>
      <c r="H95" s="84" t="str">
        <f>IFERROR(Density!H95*($AB$10*H$3^$AC$10)/1000,"")</f>
        <v/>
      </c>
      <c r="I95" s="84" t="str">
        <f>IFERROR(Density!I95*($AB$10*I$3^$AC$10)/1000,"")</f>
        <v/>
      </c>
      <c r="J95" s="72" t="str">
        <f>IFERROR(Density!J95*($AB$10*J$3^$AC$10)/1000,"")</f>
        <v/>
      </c>
      <c r="K95" s="73" t="str">
        <f>IFERROR(Density!K95*($AB$10*K$3^$AC$10)/1000,"")</f>
        <v/>
      </c>
      <c r="L95" s="105" t="e">
        <f>SUM(B95:K95)/('Site Description'!$G$34/10000)</f>
        <v>#VALUE!</v>
      </c>
    </row>
    <row r="96" spans="1:13" x14ac:dyDescent="0.35">
      <c r="A96" s="80" t="s">
        <v>95</v>
      </c>
      <c r="B96" s="83" t="str">
        <f>IFERROR(Density!B96*($AB$11*B$3^$AC$11)/1000,"")</f>
        <v/>
      </c>
      <c r="C96" s="83" t="str">
        <f>IFERROR(Density!C96*($AB$11*C$3^$AC$11)/1000,"")</f>
        <v/>
      </c>
      <c r="D96" s="84" t="str">
        <f>IFERROR(Density!D96*($AB$11*D$3^$AC$11)/1000,"")</f>
        <v/>
      </c>
      <c r="E96" s="84" t="str">
        <f>IFERROR(Density!E96*($AB$11*E$3^$AC$11)/1000,"")</f>
        <v/>
      </c>
      <c r="F96" s="132" t="str">
        <f>IFERROR(Density!F96*($AB$11*F$3^$AC$11)/1000,"")</f>
        <v/>
      </c>
      <c r="G96" s="84" t="str">
        <f>IFERROR(Density!G96*($AB$11*G$3^$AC$11)/1000,"")</f>
        <v/>
      </c>
      <c r="H96" s="84" t="str">
        <f>IFERROR(Density!H96*($AB$11*H$3^$AC$11)/1000,"")</f>
        <v/>
      </c>
      <c r="I96" s="84" t="str">
        <f>IFERROR(Density!I96*($AB$11*I$3^$AC$11)/1000,"")</f>
        <v/>
      </c>
      <c r="J96" s="84" t="str">
        <f>IFERROR(Density!J96*($AB$11*J$3^$AC$11)/1000,"")</f>
        <v/>
      </c>
      <c r="K96" s="85" t="str">
        <f>IFERROR(Density!K96*($AB$11*K$3^$AC$11)/1000,"")</f>
        <v/>
      </c>
      <c r="L96" s="105" t="e">
        <f>SUM(B96:K96)/('Site Description'!$G$34/10000)</f>
        <v>#VALUE!</v>
      </c>
    </row>
    <row r="97" spans="1:13" x14ac:dyDescent="0.35">
      <c r="A97" s="80" t="s">
        <v>96</v>
      </c>
      <c r="B97" s="83" t="str">
        <f>IFERROR(Density!B97*($AB$12*B$3^$AC$12)/1000,"")</f>
        <v/>
      </c>
      <c r="C97" s="83" t="str">
        <f>IFERROR(Density!C97*($AB$12*C$3^$AC$12)/1000,"")</f>
        <v/>
      </c>
      <c r="D97" s="84" t="str">
        <f>IFERROR(Density!D97*($AB$12*D$3^$AC$12)/1000,"")</f>
        <v/>
      </c>
      <c r="E97" s="84" t="str">
        <f>IFERROR(Density!E97*($AB$12*E$3^$AC$12)/1000,"")</f>
        <v/>
      </c>
      <c r="F97" s="132" t="str">
        <f>IFERROR(Density!F97*($AB$12*F$3^$AC$12)/1000,"")</f>
        <v/>
      </c>
      <c r="G97" s="84" t="str">
        <f>IFERROR(Density!G97*($AB$12*G$3^$AC$12)/1000,"")</f>
        <v/>
      </c>
      <c r="H97" s="84" t="str">
        <f>IFERROR(Density!H97*($AB$12*H$3^$AC$12)/1000,"")</f>
        <v/>
      </c>
      <c r="I97" s="84" t="str">
        <f>IFERROR(Density!I97*($AB$12*I$3^$AC$12)/1000,"")</f>
        <v/>
      </c>
      <c r="J97" s="84" t="str">
        <f>IFERROR(Density!J97*($AB$12*J$3^$AC$12)/1000,"")</f>
        <v/>
      </c>
      <c r="K97" s="85" t="str">
        <f>IFERROR(Density!K97*($AB$12*K$3^$AC$12)/1000,"")</f>
        <v/>
      </c>
      <c r="L97" s="105" t="e">
        <f>SUM(B97:K97)/('Site Description'!$G$34/10000)</f>
        <v>#VALUE!</v>
      </c>
      <c r="M97" s="92"/>
    </row>
    <row r="98" spans="1:13" x14ac:dyDescent="0.35">
      <c r="A98" s="80" t="s">
        <v>97</v>
      </c>
      <c r="B98" s="83" t="str">
        <f>IFERROR(Density!B98*($AB$13*B$3^$AC$13)/1000,"")</f>
        <v/>
      </c>
      <c r="C98" s="83" t="str">
        <f>IFERROR(Density!C98*($AB$13*C$3^$AC$13)/1000,"")</f>
        <v/>
      </c>
      <c r="D98" s="84" t="str">
        <f>IFERROR(Density!D98*($AB$13*D$3^$AC$13)/1000,"")</f>
        <v/>
      </c>
      <c r="E98" s="84" t="str">
        <f>IFERROR(Density!E98*($AB$13*E$3^$AC$13)/1000,"")</f>
        <v/>
      </c>
      <c r="F98" s="132" t="str">
        <f>IFERROR(Density!F98*($AB$13*F$3^$AC$13)/1000,"")</f>
        <v/>
      </c>
      <c r="G98" s="84" t="str">
        <f>IFERROR(Density!G98*($AB$13*G$3^$AC$13)/1000,"")</f>
        <v/>
      </c>
      <c r="H98" s="84" t="str">
        <f>IFERROR(Density!H98*($AB$13*H$3^$AC$13)/1000,"")</f>
        <v/>
      </c>
      <c r="I98" s="84" t="str">
        <f>IFERROR(Density!I98*($AB$13*I$3^$AC$13)/1000,"")</f>
        <v/>
      </c>
      <c r="J98" s="84" t="str">
        <f>IFERROR(Density!J98*($AB$13*J$3^$AC$13)/1000,"")</f>
        <v/>
      </c>
      <c r="K98" s="85" t="str">
        <f>IFERROR(Density!K98*($AB$13*K$3^$AC$13)/1000,"")</f>
        <v/>
      </c>
      <c r="L98" s="105" t="e">
        <f>SUM(B98:K98)/('Site Description'!$G$34/10000)</f>
        <v>#VALUE!</v>
      </c>
    </row>
    <row r="99" spans="1:13" x14ac:dyDescent="0.35">
      <c r="A99" s="80"/>
      <c r="B99" s="83" t="str">
        <f>IFERROR(Density!B99*($AB$14*B$3^$AC$14)/1000,"")</f>
        <v/>
      </c>
      <c r="C99" s="83" t="str">
        <f>IFERROR(Density!C99*($AB$14*C$3^$AC$14)/1000,"")</f>
        <v/>
      </c>
      <c r="D99" s="133" t="str">
        <f>IFERROR(Density!D99*($AB$14*D$3^$AC$14)/1000,"")</f>
        <v/>
      </c>
      <c r="E99" s="133" t="str">
        <f>IFERROR(Density!E99*($AB$14*E$3^$AC$14)/1000,"")</f>
        <v/>
      </c>
      <c r="F99" s="134" t="str">
        <f>IFERROR(Density!F99*($AB$14*F$3^$AC$14)/1000,"")</f>
        <v/>
      </c>
      <c r="G99" s="84" t="str">
        <f>IFERROR(Density!G99*($AB$14*G$3^$AC$14)/1000,"")</f>
        <v/>
      </c>
      <c r="H99" s="84" t="str">
        <f>IFERROR(Density!H99*($AB$14*H$3^$AC$14)/1000,"")</f>
        <v/>
      </c>
      <c r="I99" s="84" t="str">
        <f>IFERROR(Density!I99*($AB$14*I$3^$AC$14)/1000,"")</f>
        <v/>
      </c>
      <c r="J99" s="84" t="str">
        <f>IFERROR(Density!J99*($AB$14*J$3^$AC$14)/1000,"")</f>
        <v/>
      </c>
      <c r="K99" s="85" t="str">
        <f>IFERROR(Density!K99*($AB$14*K$3^$AC$14)/1000,"")</f>
        <v/>
      </c>
      <c r="L99" s="105" t="e">
        <f>SUM(B99:K99)/('Site Description'!$G$34/10000)</f>
        <v>#VALUE!</v>
      </c>
      <c r="M99" s="87"/>
    </row>
    <row r="100" spans="1:13" ht="15" thickBot="1" x14ac:dyDescent="0.4">
      <c r="A100" s="80"/>
      <c r="B100" s="83" t="str">
        <f>IFERROR(Density!B100*($AB$15*B$3^$AC$15)/1000,"")</f>
        <v/>
      </c>
      <c r="C100" s="83" t="str">
        <f>IFERROR(Density!C100*($AB$15*C$3^$AC$15)/1000,"")</f>
        <v/>
      </c>
      <c r="D100" s="84" t="str">
        <f>IFERROR(Density!D100*($AB$15*D$3^$AC$15)/1000,"")</f>
        <v/>
      </c>
      <c r="E100" s="84" t="str">
        <f>IFERROR(Density!E100*($AB$15*E$3^$AC$15)/1000,"")</f>
        <v/>
      </c>
      <c r="F100" s="132" t="str">
        <f>IFERROR(Density!F100*($AB$15*F$3^$AC$15)/1000,"")</f>
        <v/>
      </c>
      <c r="G100" s="84" t="str">
        <f>IFERROR(Density!G100*($AB$15*G$3^$AC$15)/1000,"")</f>
        <v/>
      </c>
      <c r="H100" s="84" t="str">
        <f>IFERROR(Density!H100*($AB$15*H$3^$AC$15)/1000,"")</f>
        <v/>
      </c>
      <c r="I100" s="84" t="str">
        <f>IFERROR(Density!I100*($AB$15*I$3^$AC$15)/1000,"")</f>
        <v/>
      </c>
      <c r="J100" s="84" t="str">
        <f>IFERROR(Density!J100*($AB$15*J$3^$AC$15)/1000,"")</f>
        <v/>
      </c>
      <c r="K100" s="85" t="str">
        <f>IFERROR(Density!K100*($AB$15*K$3^$AC$15)/1000,"")</f>
        <v/>
      </c>
      <c r="L100" s="105" t="e">
        <f>SUM(B100:K100)/('Site Description'!$G$34/10000)</f>
        <v>#VALUE!</v>
      </c>
      <c r="M100" s="92"/>
    </row>
    <row r="101" spans="1:13" ht="15" thickBot="1" x14ac:dyDescent="0.4">
      <c r="A101" s="109" t="s">
        <v>85</v>
      </c>
      <c r="B101" s="110" t="str">
        <f>IFERROR(SUM(B89:B100)/('Site Description'!$G$34/10000),"")</f>
        <v/>
      </c>
      <c r="C101" s="111" t="str">
        <f>IFERROR(SUM(C89:C100)/('Site Description'!$G$34/10000),"")</f>
        <v/>
      </c>
      <c r="D101" s="110" t="str">
        <f>IFERROR(SUM(D89:D100)/('Site Description'!$G$34/10000),"")</f>
        <v/>
      </c>
      <c r="E101" s="110" t="str">
        <f>IFERROR(SUM(E89:E100)/('Site Description'!$G$34/10000),"")</f>
        <v/>
      </c>
      <c r="F101" s="112" t="str">
        <f>IFERROR(SUM(F89:F100)/('Site Description'!$G$34/10000),"")</f>
        <v/>
      </c>
      <c r="G101" s="110" t="str">
        <f>IFERROR(SUM(G89:G100)/('Site Description'!$G$34/10000),"")</f>
        <v/>
      </c>
      <c r="H101" s="110" t="str">
        <f>IFERROR(SUM(H89:H100)/('Site Description'!$G$34/10000),"")</f>
        <v/>
      </c>
      <c r="I101" s="110" t="str">
        <f>IFERROR(SUM(I89:I100)/('Site Description'!$G$34/10000),"")</f>
        <v/>
      </c>
      <c r="J101" s="110" t="str">
        <f>IFERROR(SUM(J89:J100)/('Site Description'!$G$34/10000),"")</f>
        <v/>
      </c>
      <c r="K101" s="113" t="str">
        <f>IFERROR(SUM(K89:K100)/('Site Description'!$G$34/10000),"")</f>
        <v/>
      </c>
      <c r="L101" s="114" t="str">
        <f>IF(SUM(B101:K101)&gt;0,SUM(B101:K101),"")</f>
        <v/>
      </c>
    </row>
    <row r="102" spans="1:13" ht="15" thickBot="1" x14ac:dyDescent="0.4"/>
    <row r="103" spans="1:13" ht="15" thickBot="1" x14ac:dyDescent="0.4">
      <c r="A103" s="450" t="s">
        <v>41</v>
      </c>
      <c r="B103" s="451"/>
      <c r="C103" s="452"/>
      <c r="D103" s="452"/>
      <c r="E103" s="452"/>
      <c r="F103" s="452"/>
      <c r="G103" s="452"/>
      <c r="H103" s="452"/>
      <c r="I103" s="452"/>
      <c r="J103" s="452"/>
      <c r="K103" s="453"/>
      <c r="L103" s="87"/>
    </row>
    <row r="104" spans="1:13" x14ac:dyDescent="0.35">
      <c r="A104" s="89"/>
      <c r="B104" s="90" t="s">
        <v>70</v>
      </c>
      <c r="C104" s="457" t="s">
        <v>23</v>
      </c>
      <c r="D104" s="458"/>
      <c r="E104" s="458"/>
      <c r="F104" s="459"/>
      <c r="G104" s="454" t="s">
        <v>24</v>
      </c>
      <c r="H104" s="455"/>
      <c r="I104" s="455"/>
      <c r="J104" s="455"/>
      <c r="K104" s="456"/>
      <c r="L104" s="91" t="s">
        <v>72</v>
      </c>
    </row>
    <row r="105" spans="1:13" x14ac:dyDescent="0.35">
      <c r="A105" s="95" t="s">
        <v>34</v>
      </c>
      <c r="B105" s="90">
        <v>7.5</v>
      </c>
      <c r="C105" s="90">
        <v>15</v>
      </c>
      <c r="D105" s="90">
        <v>25</v>
      </c>
      <c r="E105" s="90">
        <v>35</v>
      </c>
      <c r="F105" s="90">
        <v>45</v>
      </c>
      <c r="G105" s="90">
        <v>15</v>
      </c>
      <c r="H105" s="90">
        <v>25</v>
      </c>
      <c r="I105" s="90">
        <v>35</v>
      </c>
      <c r="J105" s="90">
        <v>45</v>
      </c>
      <c r="K105" s="96">
        <v>55</v>
      </c>
      <c r="L105" s="97" t="s">
        <v>84</v>
      </c>
    </row>
    <row r="106" spans="1:13" x14ac:dyDescent="0.35">
      <c r="A106" s="102" t="s">
        <v>89</v>
      </c>
      <c r="B106" s="81" t="str">
        <f>IFERROR(Density!B106*($AB$4*B$3^$AC$4)/1000,"")</f>
        <v/>
      </c>
      <c r="C106" s="81" t="str">
        <f>IFERROR(Density!C106*($AB$4*C$3^$AC$4)/1000,"")</f>
        <v/>
      </c>
      <c r="D106" s="82" t="str">
        <f>IFERROR(Density!D106*($AB$4*D$3^$AC$4)/1000,"")</f>
        <v/>
      </c>
      <c r="E106" s="82" t="str">
        <f>IFERROR(Density!E106*($AB$4*E$3^$AC$4)/1000,"")</f>
        <v/>
      </c>
      <c r="F106" s="164" t="str">
        <f>IFERROR(Density!F106*($AB$4*F$3^$AC$4)/1000,"")</f>
        <v/>
      </c>
      <c r="G106" s="84" t="str">
        <f>IFERROR(Density!G106*($AB$4*G$3^$AC$4)/1000,"")</f>
        <v/>
      </c>
      <c r="H106" s="84" t="str">
        <f>IFERROR(Density!H106*($AB$4*H$3^$AC$4)/1000,"")</f>
        <v/>
      </c>
      <c r="I106" s="84" t="str">
        <f>IFERROR(Density!I106*($AB$4*I$3^$AC$4)/1000,"")</f>
        <v/>
      </c>
      <c r="J106" s="84" t="str">
        <f>IFERROR(Density!J106*($AB$4*J$3^$AC$4)/1000,"")</f>
        <v/>
      </c>
      <c r="K106" s="85" t="str">
        <f>IFERROR(Density!K106*($AB$4*K$3^$AC$4)/1000,"")</f>
        <v/>
      </c>
      <c r="L106" s="105" t="e">
        <f>SUM(B106:K106)/('Site Description'!$H$34/10000)</f>
        <v>#VALUE!</v>
      </c>
    </row>
    <row r="107" spans="1:13" x14ac:dyDescent="0.35">
      <c r="A107" s="102" t="s">
        <v>90</v>
      </c>
      <c r="B107" s="83" t="str">
        <f>IFERROR(Density!B107*($AB$5*B$3^$AC$5)/1000,"")</f>
        <v/>
      </c>
      <c r="C107" s="83" t="str">
        <f>IFERROR(Density!C107*($AB$5*C$3^$AC$5)/1000,"")</f>
        <v/>
      </c>
      <c r="D107" s="84" t="str">
        <f>IFERROR(Density!D107*($AB$5*D$3^$AC$5)/1000,"")</f>
        <v/>
      </c>
      <c r="E107" s="72" t="str">
        <f>IFERROR(Density!E107*($AB$5*E$3^$AC$5)/1000,"")</f>
        <v/>
      </c>
      <c r="F107" s="131" t="str">
        <f>IFERROR(Density!F107*($AB$5*F$3^$AC$5)/1000,"")</f>
        <v/>
      </c>
      <c r="G107" s="84" t="str">
        <f>IFERROR(Density!G107*($AB$5*G$3^$AC$5)/1000,"")</f>
        <v/>
      </c>
      <c r="H107" s="84" t="str">
        <f>IFERROR(Density!H107*($AB$5*H$3^$AC$5)/1000,"")</f>
        <v/>
      </c>
      <c r="I107" s="72" t="str">
        <f>IFERROR(Density!I107*($AB$5*I$3^$AC$5)/1000,"")</f>
        <v/>
      </c>
      <c r="J107" s="72" t="str">
        <f>IFERROR(Density!J107*($AB$5*J$3^$AC$5)/1000,"")</f>
        <v/>
      </c>
      <c r="K107" s="73" t="str">
        <f>IFERROR(Density!K107*($AB$5*K$3^$AC$5)/1000,"")</f>
        <v/>
      </c>
      <c r="L107" s="105" t="e">
        <f>SUM(B107:K107)/('Site Description'!$H$34/10000)</f>
        <v>#VALUE!</v>
      </c>
    </row>
    <row r="108" spans="1:13" x14ac:dyDescent="0.35">
      <c r="A108" s="102" t="s">
        <v>91</v>
      </c>
      <c r="B108" s="83" t="str">
        <f>IFERROR(Density!B108*($AB$6*B$3^$AC$6)/1000,"")</f>
        <v/>
      </c>
      <c r="C108" s="83" t="str">
        <f>IFERROR(Density!C108*($AB$6*C$3^$AC$6)/1000,"")</f>
        <v/>
      </c>
      <c r="D108" s="84" t="str">
        <f>IFERROR(Density!D108*($AB$6*D$3^$AC$6)/1000,"")</f>
        <v/>
      </c>
      <c r="E108" s="84" t="str">
        <f>IFERROR(Density!E108*($AB$6*E$3^$AC$6)/1000,"")</f>
        <v/>
      </c>
      <c r="F108" s="132" t="str">
        <f>IFERROR(Density!F108*($AB$6*F$3^$AC$6)/1000,"")</f>
        <v/>
      </c>
      <c r="G108" s="84" t="str">
        <f>IFERROR(Density!G108*($AB$6*G$3^$AC$6)/1000,"")</f>
        <v/>
      </c>
      <c r="H108" s="84" t="str">
        <f>IFERROR(Density!H108*($AB$6*H$3^$AC$6)/1000,"")</f>
        <v/>
      </c>
      <c r="I108" s="84" t="str">
        <f>IFERROR(Density!I108*($AB$6*I$3^$AC$6)/1000,"")</f>
        <v/>
      </c>
      <c r="J108" s="84" t="str">
        <f>IFERROR(Density!J108*($AB$6*J$3^$AC$6)/1000,"")</f>
        <v/>
      </c>
      <c r="K108" s="73" t="str">
        <f>IFERROR(Density!K108*($AB$6*K$3^$AC$6)/1000,"")</f>
        <v/>
      </c>
      <c r="L108" s="105" t="e">
        <f>SUM(B108:K108)/('Site Description'!$H$34/10000)</f>
        <v>#VALUE!</v>
      </c>
    </row>
    <row r="109" spans="1:13" x14ac:dyDescent="0.35">
      <c r="A109" s="107" t="s">
        <v>92</v>
      </c>
      <c r="B109" s="83" t="str">
        <f>IFERROR(Density!B109*($AB$7*B$3^$AC$7)/1000,"")</f>
        <v/>
      </c>
      <c r="C109" s="83" t="str">
        <f>IFERROR(Density!C109*($AB$7*C$3^$AC$7)/1000,"")</f>
        <v/>
      </c>
      <c r="D109" s="84" t="str">
        <f>IFERROR(Density!D109*($AB$7*D$3^$AC$7)/1000,"")</f>
        <v/>
      </c>
      <c r="E109" s="84" t="str">
        <f>IFERROR(Density!E109*($AB$7*E$3^$AC$7)/1000,"")</f>
        <v/>
      </c>
      <c r="F109" s="132" t="str">
        <f>IFERROR(Density!F109*($AB$7*F$3^$AC$7)/1000,"")</f>
        <v/>
      </c>
      <c r="G109" s="84" t="str">
        <f>IFERROR(Density!G109*($AB$7*G$3^$AC$7)/1000,"")</f>
        <v/>
      </c>
      <c r="H109" s="84" t="str">
        <f>IFERROR(Density!H109*($AB$7*H$3^$AC$7)/1000,"")</f>
        <v/>
      </c>
      <c r="I109" s="84" t="str">
        <f>IFERROR(Density!I109*($AB$7*I$3^$AC$7)/1000,"")</f>
        <v/>
      </c>
      <c r="J109" s="84" t="str">
        <f>IFERROR(Density!J109*($AB$7*J$3^$AC$7)/1000,"")</f>
        <v/>
      </c>
      <c r="K109" s="73" t="str">
        <f>IFERROR(Density!K109*($AB$7*K$3^$AC$7)/1000,"")</f>
        <v/>
      </c>
      <c r="L109" s="105" t="e">
        <f>SUM(B109:K109)/('Site Description'!$H$34/10000)</f>
        <v>#VALUE!</v>
      </c>
    </row>
    <row r="110" spans="1:13" x14ac:dyDescent="0.35">
      <c r="A110" s="108" t="s">
        <v>93</v>
      </c>
      <c r="B110" s="83" t="str">
        <f>IFERROR(Density!B110*($AB$8*B$3^$AC$8)/1000,"")</f>
        <v/>
      </c>
      <c r="C110" s="83" t="str">
        <f>IFERROR(Density!C110*($AB$8*C$3^$AC$8)/1000,"")</f>
        <v/>
      </c>
      <c r="D110" s="84" t="str">
        <f>IFERROR(Density!D110*($AB$8*D$3^$AC$8)/1000,"")</f>
        <v/>
      </c>
      <c r="E110" s="84" t="str">
        <f>IFERROR(Density!E110*($AB$8*E$3^$AC$8)/1000,"")</f>
        <v/>
      </c>
      <c r="F110" s="132" t="str">
        <f>IFERROR(Density!F110*($AB$8*F$3^$AC$8)/1000,"")</f>
        <v/>
      </c>
      <c r="G110" s="84" t="str">
        <f>IFERROR(Density!G110*($AB$8*G$3^$AC$8)/1000,"")</f>
        <v/>
      </c>
      <c r="H110" s="84" t="str">
        <f>IFERROR(Density!H110*($AB$8*H$3^$AC$8)/1000,"")</f>
        <v/>
      </c>
      <c r="I110" s="84" t="str">
        <f>IFERROR(Density!I110*($AB$8*I$3^$AC$8)/1000,"")</f>
        <v/>
      </c>
      <c r="J110" s="84" t="str">
        <f>IFERROR(Density!J110*($AB$8*J$3^$AC$8)/1000,"")</f>
        <v/>
      </c>
      <c r="K110" s="85" t="str">
        <f>IFERROR(Density!K110*($AB$8*K$3^$AC$8)/1000,"")</f>
        <v/>
      </c>
      <c r="L110" s="105" t="e">
        <f>SUM(B110:K110)/('Site Description'!$H$34/10000)</f>
        <v>#VALUE!</v>
      </c>
    </row>
    <row r="111" spans="1:13" x14ac:dyDescent="0.35">
      <c r="A111" s="108" t="s">
        <v>94</v>
      </c>
      <c r="B111" s="83" t="str">
        <f>IFERROR(Density!B111*($AB$9*B$3^$AC$9)/1000,"")</f>
        <v/>
      </c>
      <c r="C111" s="83" t="str">
        <f>IFERROR(Density!C111*($AB$9*C$3^$AC$9)/1000,"")</f>
        <v/>
      </c>
      <c r="D111" s="84" t="str">
        <f>IFERROR(Density!D111*($AB$9*D$3^$AC$9)/1000,"")</f>
        <v/>
      </c>
      <c r="E111" s="84" t="str">
        <f>IFERROR(Density!E111*($AB$9*E$3^$AC$9)/1000,"")</f>
        <v/>
      </c>
      <c r="F111" s="131" t="str">
        <f>IFERROR(Density!F111*($AB$9*F$3^$AC$9)/1000,"")</f>
        <v/>
      </c>
      <c r="G111" s="84" t="str">
        <f>IFERROR(Density!G111*($AB$9*G$3^$AC$9)/1000,"")</f>
        <v/>
      </c>
      <c r="H111" s="84" t="str">
        <f>IFERROR(Density!H111*($AB$9*H$3^$AC$9)/1000,"")</f>
        <v/>
      </c>
      <c r="I111" s="84" t="str">
        <f>IFERROR(Density!I111*($AB$9*I$3^$AC$9)/1000,"")</f>
        <v/>
      </c>
      <c r="J111" s="72" t="str">
        <f>IFERROR(Density!J111*($AB$9*J$3^$AC$9)/1000,"")</f>
        <v/>
      </c>
      <c r="K111" s="73" t="str">
        <f>IFERROR(Density!K111*($AB$9*K$3^$AC$9)/1000,"")</f>
        <v/>
      </c>
      <c r="L111" s="105" t="e">
        <f>SUM(B111:K111)/('Site Description'!$H$34/10000)</f>
        <v>#VALUE!</v>
      </c>
      <c r="M111" s="92"/>
    </row>
    <row r="112" spans="1:13" x14ac:dyDescent="0.35">
      <c r="A112" s="80" t="s">
        <v>123</v>
      </c>
      <c r="B112" s="83" t="str">
        <f>IFERROR(Density!B112*($AB$10*B$3^$AC$10)/1000,"")</f>
        <v/>
      </c>
      <c r="C112" s="83" t="str">
        <f>IFERROR(Density!C112*($AB$10*C$3^$AC$10)/1000,"")</f>
        <v/>
      </c>
      <c r="D112" s="84" t="str">
        <f>IFERROR(Density!D112*($AB$10*D$3^$AC$10)/1000,"")</f>
        <v/>
      </c>
      <c r="E112" s="84" t="str">
        <f>IFERROR(Density!E112*($AB$10*E$3^$AC$10)/1000,"")</f>
        <v/>
      </c>
      <c r="F112" s="131" t="str">
        <f>IFERROR(Density!F112*($AB$10*F$3^$AC$10)/1000,"")</f>
        <v/>
      </c>
      <c r="G112" s="84" t="str">
        <f>IFERROR(Density!G112*($AB$10*G$3^$AC$10)/1000,"")</f>
        <v/>
      </c>
      <c r="H112" s="84" t="str">
        <f>IFERROR(Density!H112*($AB$10*H$3^$AC$10)/1000,"")</f>
        <v/>
      </c>
      <c r="I112" s="84" t="str">
        <f>IFERROR(Density!I112*($AB$10*I$3^$AC$10)/1000,"")</f>
        <v/>
      </c>
      <c r="J112" s="72" t="str">
        <f>IFERROR(Density!J112*($AB$10*J$3^$AC$10)/1000,"")</f>
        <v/>
      </c>
      <c r="K112" s="73" t="str">
        <f>IFERROR(Density!K112*($AB$10*K$3^$AC$10)/1000,"")</f>
        <v/>
      </c>
      <c r="L112" s="105" t="e">
        <f>SUM(B112:K112)/('Site Description'!$H$34/10000)</f>
        <v>#VALUE!</v>
      </c>
    </row>
    <row r="113" spans="1:13" x14ac:dyDescent="0.35">
      <c r="A113" s="80" t="s">
        <v>95</v>
      </c>
      <c r="B113" s="83" t="str">
        <f>IFERROR(Density!B113*($AB$11*B$3^$AC$11)/1000,"")</f>
        <v/>
      </c>
      <c r="C113" s="83" t="str">
        <f>IFERROR(Density!C113*($AB$11*C$3^$AC$11)/1000,"")</f>
        <v/>
      </c>
      <c r="D113" s="84" t="str">
        <f>IFERROR(Density!D113*($AB$11*D$3^$AC$11)/1000,"")</f>
        <v/>
      </c>
      <c r="E113" s="84" t="str">
        <f>IFERROR(Density!E113*($AB$11*E$3^$AC$11)/1000,"")</f>
        <v/>
      </c>
      <c r="F113" s="132" t="str">
        <f>IFERROR(Density!F113*($AB$11*F$3^$AC$11)/1000,"")</f>
        <v/>
      </c>
      <c r="G113" s="84" t="str">
        <f>IFERROR(Density!G113*($AB$11*G$3^$AC$11)/1000,"")</f>
        <v/>
      </c>
      <c r="H113" s="84" t="str">
        <f>IFERROR(Density!H113*($AB$11*H$3^$AC$11)/1000,"")</f>
        <v/>
      </c>
      <c r="I113" s="84" t="str">
        <f>IFERROR(Density!I113*($AB$11*I$3^$AC$11)/1000,"")</f>
        <v/>
      </c>
      <c r="J113" s="84" t="str">
        <f>IFERROR(Density!J113*($AB$11*J$3^$AC$11)/1000,"")</f>
        <v/>
      </c>
      <c r="K113" s="85" t="str">
        <f>IFERROR(Density!K113*($AB$11*K$3^$AC$11)/1000,"")</f>
        <v/>
      </c>
      <c r="L113" s="105" t="e">
        <f>SUM(B113:K113)/('Site Description'!$H$34/10000)</f>
        <v>#VALUE!</v>
      </c>
      <c r="M113" s="87"/>
    </row>
    <row r="114" spans="1:13" x14ac:dyDescent="0.35">
      <c r="A114" s="80" t="s">
        <v>96</v>
      </c>
      <c r="B114" s="83" t="str">
        <f>IFERROR(Density!B114*($AB$12*B$3^$AC$12)/1000,"")</f>
        <v/>
      </c>
      <c r="C114" s="83" t="str">
        <f>IFERROR(Density!C114*($AB$12*C$3^$AC$12)/1000,"")</f>
        <v/>
      </c>
      <c r="D114" s="84" t="str">
        <f>IFERROR(Density!D114*($AB$12*D$3^$AC$12)/1000,"")</f>
        <v/>
      </c>
      <c r="E114" s="84" t="str">
        <f>IFERROR(Density!E114*($AB$12*E$3^$AC$12)/1000,"")</f>
        <v/>
      </c>
      <c r="F114" s="132" t="str">
        <f>IFERROR(Density!F114*($AB$12*F$3^$AC$12)/1000,"")</f>
        <v/>
      </c>
      <c r="G114" s="84" t="str">
        <f>IFERROR(Density!G114*($AB$12*G$3^$AC$12)/1000,"")</f>
        <v/>
      </c>
      <c r="H114" s="84" t="str">
        <f>IFERROR(Density!H114*($AB$12*H$3^$AC$12)/1000,"")</f>
        <v/>
      </c>
      <c r="I114" s="84" t="str">
        <f>IFERROR(Density!I114*($AB$12*I$3^$AC$12)/1000,"")</f>
        <v/>
      </c>
      <c r="J114" s="84" t="str">
        <f>IFERROR(Density!J114*($AB$12*J$3^$AC$12)/1000,"")</f>
        <v/>
      </c>
      <c r="K114" s="85" t="str">
        <f>IFERROR(Density!K114*($AB$12*K$3^$AC$12)/1000,"")</f>
        <v/>
      </c>
      <c r="L114" s="105" t="e">
        <f>SUM(B114:K114)/('Site Description'!$H$34/10000)</f>
        <v>#VALUE!</v>
      </c>
      <c r="M114" s="92"/>
    </row>
    <row r="115" spans="1:13" x14ac:dyDescent="0.35">
      <c r="A115" s="80" t="s">
        <v>97</v>
      </c>
      <c r="B115" s="83" t="str">
        <f>IFERROR(Density!B115*($AB$13*B$3^$AC$13)/1000,"")</f>
        <v/>
      </c>
      <c r="C115" s="83" t="str">
        <f>IFERROR(Density!C115*($AB$13*C$3^$AC$13)/1000,"")</f>
        <v/>
      </c>
      <c r="D115" s="84" t="str">
        <f>IFERROR(Density!D115*($AB$13*D$3^$AC$13)/1000,"")</f>
        <v/>
      </c>
      <c r="E115" s="84" t="str">
        <f>IFERROR(Density!E115*($AB$13*E$3^$AC$13)/1000,"")</f>
        <v/>
      </c>
      <c r="F115" s="132" t="str">
        <f>IFERROR(Density!F115*($AB$13*F$3^$AC$13)/1000,"")</f>
        <v/>
      </c>
      <c r="G115" s="84" t="str">
        <f>IFERROR(Density!G115*($AB$13*G$3^$AC$13)/1000,"")</f>
        <v/>
      </c>
      <c r="H115" s="84" t="str">
        <f>IFERROR(Density!H115*($AB$13*H$3^$AC$13)/1000,"")</f>
        <v/>
      </c>
      <c r="I115" s="84" t="str">
        <f>IFERROR(Density!I115*($AB$13*I$3^$AC$13)/1000,"")</f>
        <v/>
      </c>
      <c r="J115" s="84" t="str">
        <f>IFERROR(Density!J115*($AB$13*J$3^$AC$13)/1000,"")</f>
        <v/>
      </c>
      <c r="K115" s="85" t="str">
        <f>IFERROR(Density!K115*($AB$13*K$3^$AC$13)/1000,"")</f>
        <v/>
      </c>
      <c r="L115" s="105" t="e">
        <f>SUM(B115:K115)/('Site Description'!$H$34/10000)</f>
        <v>#VALUE!</v>
      </c>
      <c r="M115" s="92"/>
    </row>
    <row r="116" spans="1:13" x14ac:dyDescent="0.35">
      <c r="A116" s="80"/>
      <c r="B116" s="83" t="str">
        <f>IFERROR(Density!B116*($AB$14*B$3^$AC$14)/1000,"")</f>
        <v/>
      </c>
      <c r="C116" s="83" t="str">
        <f>IFERROR(Density!C116*($AB$14*C$3^$AC$14)/1000,"")</f>
        <v/>
      </c>
      <c r="D116" s="133" t="str">
        <f>IFERROR(Density!D116*($AB$14*D$3^$AC$14)/1000,"")</f>
        <v/>
      </c>
      <c r="E116" s="133" t="str">
        <f>IFERROR(Density!E116*($AB$14*E$3^$AC$14)/1000,"")</f>
        <v/>
      </c>
      <c r="F116" s="134" t="str">
        <f>IFERROR(Density!F116*($AB$14*F$3^$AC$14)/1000,"")</f>
        <v/>
      </c>
      <c r="G116" s="84" t="str">
        <f>IFERROR(Density!G116*($AB$14*G$3^$AC$14)/1000,"")</f>
        <v/>
      </c>
      <c r="H116" s="84" t="str">
        <f>IFERROR(Density!H116*($AB$14*H$3^$AC$14)/1000,"")</f>
        <v/>
      </c>
      <c r="I116" s="84" t="str">
        <f>IFERROR(Density!I116*($AB$14*I$3^$AC$14)/1000,"")</f>
        <v/>
      </c>
      <c r="J116" s="84" t="str">
        <f>IFERROR(Density!J116*($AB$14*J$3^$AC$14)/1000,"")</f>
        <v/>
      </c>
      <c r="K116" s="85" t="str">
        <f>IFERROR(Density!K116*($AB$14*K$3^$AC$14)/1000,"")</f>
        <v/>
      </c>
      <c r="L116" s="105" t="e">
        <f>SUM(B116:K116)/('Site Description'!$H$34/10000)</f>
        <v>#VALUE!</v>
      </c>
    </row>
    <row r="117" spans="1:13" ht="15" thickBot="1" x14ac:dyDescent="0.4">
      <c r="A117" s="80"/>
      <c r="B117" s="83" t="str">
        <f>IFERROR(Density!B117*($AB$15*B$3^$AC$15)/1000,"")</f>
        <v/>
      </c>
      <c r="C117" s="83" t="str">
        <f>IFERROR(Density!C117*($AB$15*C$3^$AC$15)/1000,"")</f>
        <v/>
      </c>
      <c r="D117" s="84" t="str">
        <f>IFERROR(Density!D117*($AB$15*D$3^$AC$15)/1000,"")</f>
        <v/>
      </c>
      <c r="E117" s="84" t="str">
        <f>IFERROR(Density!E117*($AB$15*E$3^$AC$15)/1000,"")</f>
        <v/>
      </c>
      <c r="F117" s="132" t="str">
        <f>IFERROR(Density!F117*($AB$15*F$3^$AC$15)/1000,"")</f>
        <v/>
      </c>
      <c r="G117" s="84" t="str">
        <f>IFERROR(Density!G117*($AB$15*G$3^$AC$15)/1000,"")</f>
        <v/>
      </c>
      <c r="H117" s="84" t="str">
        <f>IFERROR(Density!H117*($AB$15*H$3^$AC$15)/1000,"")</f>
        <v/>
      </c>
      <c r="I117" s="84" t="str">
        <f>IFERROR(Density!I117*($AB$15*I$3^$AC$15)/1000,"")</f>
        <v/>
      </c>
      <c r="J117" s="84" t="str">
        <f>IFERROR(Density!J117*($AB$15*J$3^$AC$15)/1000,"")</f>
        <v/>
      </c>
      <c r="K117" s="85" t="str">
        <f>IFERROR(Density!K117*($AB$15*K$3^$AC$15)/1000,"")</f>
        <v/>
      </c>
      <c r="L117" s="105" t="e">
        <f>SUM(B117:K117)/('Site Description'!$H$34/10000)</f>
        <v>#VALUE!</v>
      </c>
    </row>
    <row r="118" spans="1:13" ht="15" thickBot="1" x14ac:dyDescent="0.4">
      <c r="A118" s="109" t="s">
        <v>85</v>
      </c>
      <c r="B118" s="110" t="str">
        <f>IFERROR(SUM(B106:B117)/('Site Description'!$H$34/10000),"")</f>
        <v/>
      </c>
      <c r="C118" s="111" t="str">
        <f>IFERROR(SUM(C106:C117)/('Site Description'!$H$34/10000),"")</f>
        <v/>
      </c>
      <c r="D118" s="110" t="str">
        <f>IFERROR(SUM(D106:D117)/('Site Description'!$H$34/10000),"")</f>
        <v/>
      </c>
      <c r="E118" s="110" t="str">
        <f>IFERROR(SUM(E106:E117)/('Site Description'!$H$34/10000),"")</f>
        <v/>
      </c>
      <c r="F118" s="112" t="str">
        <f>IFERROR(SUM(F106:F117)/('Site Description'!$H$34/10000),"")</f>
        <v/>
      </c>
      <c r="G118" s="110" t="str">
        <f>IFERROR(SUM(G106:G117)/('Site Description'!$H$34/10000),"")</f>
        <v/>
      </c>
      <c r="H118" s="110" t="str">
        <f>IFERROR(SUM(H106:H117)/('Site Description'!$H$34/10000),"")</f>
        <v/>
      </c>
      <c r="I118" s="110" t="str">
        <f>IFERROR(SUM(I106:I117)/('Site Description'!$H$34/10000),"")</f>
        <v/>
      </c>
      <c r="J118" s="110" t="str">
        <f>IFERROR(SUM(J106:J117)/('Site Description'!$H$34/10000),"")</f>
        <v/>
      </c>
      <c r="K118" s="113" t="str">
        <f>IFERROR(SUM(K106:K117)/('Site Description'!$H$34/10000),"")</f>
        <v/>
      </c>
      <c r="L118" s="114" t="str">
        <f>IF(SUM(B118:K118)&gt;0,SUM(B118:K118),"")</f>
        <v/>
      </c>
    </row>
    <row r="119" spans="1:13" ht="15" thickBot="1" x14ac:dyDescent="0.4"/>
    <row r="120" spans="1:13" ht="15" thickBot="1" x14ac:dyDescent="0.4">
      <c r="A120" s="450" t="s">
        <v>42</v>
      </c>
      <c r="B120" s="451"/>
      <c r="C120" s="452"/>
      <c r="D120" s="452"/>
      <c r="E120" s="452"/>
      <c r="F120" s="452"/>
      <c r="G120" s="452"/>
      <c r="H120" s="452"/>
      <c r="I120" s="452"/>
      <c r="J120" s="452"/>
      <c r="K120" s="453"/>
      <c r="L120" s="87"/>
    </row>
    <row r="121" spans="1:13" x14ac:dyDescent="0.35">
      <c r="A121" s="89"/>
      <c r="B121" s="90" t="s">
        <v>70</v>
      </c>
      <c r="C121" s="457" t="s">
        <v>23</v>
      </c>
      <c r="D121" s="458"/>
      <c r="E121" s="458"/>
      <c r="F121" s="459"/>
      <c r="G121" s="454" t="s">
        <v>24</v>
      </c>
      <c r="H121" s="455"/>
      <c r="I121" s="455"/>
      <c r="J121" s="455"/>
      <c r="K121" s="456"/>
      <c r="L121" s="91" t="s">
        <v>72</v>
      </c>
    </row>
    <row r="122" spans="1:13" x14ac:dyDescent="0.35">
      <c r="A122" s="95" t="s">
        <v>34</v>
      </c>
      <c r="B122" s="90">
        <v>7.5</v>
      </c>
      <c r="C122" s="90">
        <v>15</v>
      </c>
      <c r="D122" s="90">
        <v>25</v>
      </c>
      <c r="E122" s="90">
        <v>35</v>
      </c>
      <c r="F122" s="90">
        <v>45</v>
      </c>
      <c r="G122" s="90">
        <v>15</v>
      </c>
      <c r="H122" s="90">
        <v>25</v>
      </c>
      <c r="I122" s="90">
        <v>35</v>
      </c>
      <c r="J122" s="90">
        <v>45</v>
      </c>
      <c r="K122" s="96">
        <v>55</v>
      </c>
      <c r="L122" s="97" t="s">
        <v>84</v>
      </c>
    </row>
    <row r="123" spans="1:13" x14ac:dyDescent="0.35">
      <c r="A123" s="102" t="s">
        <v>89</v>
      </c>
      <c r="B123" s="81" t="str">
        <f>IFERROR(Density!B123*($AB$4*B$3^$AC$4)/1000,"")</f>
        <v/>
      </c>
      <c r="C123" s="81" t="str">
        <f>IFERROR(Density!C123*($AB$4*C$3^$AC$4)/1000,"")</f>
        <v/>
      </c>
      <c r="D123" s="82" t="str">
        <f>IFERROR(Density!D123*($AB$4*D$3^$AC$4)/1000,"")</f>
        <v/>
      </c>
      <c r="E123" s="82" t="str">
        <f>IFERROR(Density!E123*($AB$4*E$3^$AC$4)/1000,"")</f>
        <v/>
      </c>
      <c r="F123" s="164" t="str">
        <f>IFERROR(Density!F123*($AB$4*F$3^$AC$4)/1000,"")</f>
        <v/>
      </c>
      <c r="G123" s="84" t="str">
        <f>IFERROR(Density!G123*($AB$4*G$3^$AC$4)/1000,"")</f>
        <v/>
      </c>
      <c r="H123" s="84" t="str">
        <f>IFERROR(Density!H123*($AB$4*H$3^$AC$4)/1000,"")</f>
        <v/>
      </c>
      <c r="I123" s="84" t="str">
        <f>IFERROR(Density!I123*($AB$4*I$3^$AC$4)/1000,"")</f>
        <v/>
      </c>
      <c r="J123" s="84" t="str">
        <f>IFERROR(Density!J123*($AB$4*J$3^$AC$4)/1000,"")</f>
        <v/>
      </c>
      <c r="K123" s="85" t="str">
        <f>IFERROR(Density!K123*($AB$4*K$3^$AC$4)/1000,"")</f>
        <v/>
      </c>
      <c r="L123" s="105" t="e">
        <f>SUM(B123:K123)/('Site Description'!$I$34/10000)</f>
        <v>#VALUE!</v>
      </c>
    </row>
    <row r="124" spans="1:13" x14ac:dyDescent="0.35">
      <c r="A124" s="102" t="s">
        <v>90</v>
      </c>
      <c r="B124" s="83" t="str">
        <f>IFERROR(Density!B124*($AB$5*B$3^$AC$5)/1000,"")</f>
        <v/>
      </c>
      <c r="C124" s="83" t="str">
        <f>IFERROR(Density!C124*($AB$5*C$3^$AC$5)/1000,"")</f>
        <v/>
      </c>
      <c r="D124" s="84" t="str">
        <f>IFERROR(Density!D124*($AB$5*D$3^$AC$5)/1000,"")</f>
        <v/>
      </c>
      <c r="E124" s="72" t="str">
        <f>IFERROR(Density!E124*($AB$5*E$3^$AC$5)/1000,"")</f>
        <v/>
      </c>
      <c r="F124" s="131" t="str">
        <f>IFERROR(Density!F124*($AB$5*F$3^$AC$5)/1000,"")</f>
        <v/>
      </c>
      <c r="G124" s="84" t="str">
        <f>IFERROR(Density!G124*($AB$5*G$3^$AC$5)/1000,"")</f>
        <v/>
      </c>
      <c r="H124" s="84" t="str">
        <f>IFERROR(Density!H124*($AB$5*H$3^$AC$5)/1000,"")</f>
        <v/>
      </c>
      <c r="I124" s="72" t="str">
        <f>IFERROR(Density!I124*($AB$5*I$3^$AC$5)/1000,"")</f>
        <v/>
      </c>
      <c r="J124" s="72" t="str">
        <f>IFERROR(Density!J124*($AB$5*J$3^$AC$5)/1000,"")</f>
        <v/>
      </c>
      <c r="K124" s="73" t="str">
        <f>IFERROR(Density!K124*($AB$5*K$3^$AC$5)/1000,"")</f>
        <v/>
      </c>
      <c r="L124" s="105" t="e">
        <f>SUM(B124:K124)/('Site Description'!$I$34/10000)</f>
        <v>#VALUE!</v>
      </c>
    </row>
    <row r="125" spans="1:13" x14ac:dyDescent="0.35">
      <c r="A125" s="102" t="s">
        <v>91</v>
      </c>
      <c r="B125" s="83" t="str">
        <f>IFERROR(Density!B125*($AB$6*B$3^$AC$6)/1000,"")</f>
        <v/>
      </c>
      <c r="C125" s="83" t="str">
        <f>IFERROR(Density!C125*($AB$6*C$3^$AC$6)/1000,"")</f>
        <v/>
      </c>
      <c r="D125" s="84" t="str">
        <f>IFERROR(Density!D125*($AB$6*D$3^$AC$6)/1000,"")</f>
        <v/>
      </c>
      <c r="E125" s="84" t="str">
        <f>IFERROR(Density!E125*($AB$6*E$3^$AC$6)/1000,"")</f>
        <v/>
      </c>
      <c r="F125" s="132" t="str">
        <f>IFERROR(Density!F125*($AB$6*F$3^$AC$6)/1000,"")</f>
        <v/>
      </c>
      <c r="G125" s="84" t="str">
        <f>IFERROR(Density!G125*($AB$6*G$3^$AC$6)/1000,"")</f>
        <v/>
      </c>
      <c r="H125" s="84" t="str">
        <f>IFERROR(Density!H125*($AB$6*H$3^$AC$6)/1000,"")</f>
        <v/>
      </c>
      <c r="I125" s="84" t="str">
        <f>IFERROR(Density!I125*($AB$6*I$3^$AC$6)/1000,"")</f>
        <v/>
      </c>
      <c r="J125" s="84" t="str">
        <f>IFERROR(Density!J125*($AB$6*J$3^$AC$6)/1000,"")</f>
        <v/>
      </c>
      <c r="K125" s="73" t="str">
        <f>IFERROR(Density!K125*($AB$6*K$3^$AC$6)/1000,"")</f>
        <v/>
      </c>
      <c r="L125" s="105" t="e">
        <f>SUM(B125:K125)/('Site Description'!$I$34/10000)</f>
        <v>#VALUE!</v>
      </c>
      <c r="M125" s="92"/>
    </row>
    <row r="126" spans="1:13" x14ac:dyDescent="0.35">
      <c r="A126" s="107" t="s">
        <v>92</v>
      </c>
      <c r="B126" s="83" t="str">
        <f>IFERROR(Density!B126*($AB$7*B$3^$AC$7)/1000,"")</f>
        <v/>
      </c>
      <c r="C126" s="83" t="str">
        <f>IFERROR(Density!C126*($AB$7*C$3^$AC$7)/1000,"")</f>
        <v/>
      </c>
      <c r="D126" s="84" t="str">
        <f>IFERROR(Density!D126*($AB$7*D$3^$AC$7)/1000,"")</f>
        <v/>
      </c>
      <c r="E126" s="84" t="str">
        <f>IFERROR(Density!E126*($AB$7*E$3^$AC$7)/1000,"")</f>
        <v/>
      </c>
      <c r="F126" s="132" t="str">
        <f>IFERROR(Density!F126*($AB$7*F$3^$AC$7)/1000,"")</f>
        <v/>
      </c>
      <c r="G126" s="84" t="str">
        <f>IFERROR(Density!G126*($AB$7*G$3^$AC$7)/1000,"")</f>
        <v/>
      </c>
      <c r="H126" s="84" t="str">
        <f>IFERROR(Density!H126*($AB$7*H$3^$AC$7)/1000,"")</f>
        <v/>
      </c>
      <c r="I126" s="84" t="str">
        <f>IFERROR(Density!I126*($AB$7*I$3^$AC$7)/1000,"")</f>
        <v/>
      </c>
      <c r="J126" s="84" t="str">
        <f>IFERROR(Density!J126*($AB$7*J$3^$AC$7)/1000,"")</f>
        <v/>
      </c>
      <c r="K126" s="73" t="str">
        <f>IFERROR(Density!K126*($AB$7*K$3^$AC$7)/1000,"")</f>
        <v/>
      </c>
      <c r="L126" s="105" t="e">
        <f>SUM(B126:K126)/('Site Description'!$I$34/10000)</f>
        <v>#VALUE!</v>
      </c>
    </row>
    <row r="127" spans="1:13" x14ac:dyDescent="0.35">
      <c r="A127" s="108" t="s">
        <v>93</v>
      </c>
      <c r="B127" s="83" t="str">
        <f>IFERROR(Density!B127*($AB$8*B$3^$AC$8)/1000,"")</f>
        <v/>
      </c>
      <c r="C127" s="83" t="str">
        <f>IFERROR(Density!C127*($AB$8*C$3^$AC$8)/1000,"")</f>
        <v/>
      </c>
      <c r="D127" s="84" t="str">
        <f>IFERROR(Density!D127*($AB$8*D$3^$AC$8)/1000,"")</f>
        <v/>
      </c>
      <c r="E127" s="84" t="str">
        <f>IFERROR(Density!E127*($AB$8*E$3^$AC$8)/1000,"")</f>
        <v/>
      </c>
      <c r="F127" s="132" t="str">
        <f>IFERROR(Density!F127*($AB$8*F$3^$AC$8)/1000,"")</f>
        <v/>
      </c>
      <c r="G127" s="84" t="str">
        <f>IFERROR(Density!G127*($AB$8*G$3^$AC$8)/1000,"")</f>
        <v/>
      </c>
      <c r="H127" s="84" t="str">
        <f>IFERROR(Density!H127*($AB$8*H$3^$AC$8)/1000,"")</f>
        <v/>
      </c>
      <c r="I127" s="84" t="str">
        <f>IFERROR(Density!I127*($AB$8*I$3^$AC$8)/1000,"")</f>
        <v/>
      </c>
      <c r="J127" s="84" t="str">
        <f>IFERROR(Density!J127*($AB$8*J$3^$AC$8)/1000,"")</f>
        <v/>
      </c>
      <c r="K127" s="85" t="str">
        <f>IFERROR(Density!K127*($AB$8*K$3^$AC$8)/1000,"")</f>
        <v/>
      </c>
      <c r="L127" s="105" t="e">
        <f>SUM(B127:K127)/('Site Description'!$I$34/10000)</f>
        <v>#VALUE!</v>
      </c>
      <c r="M127" s="87"/>
    </row>
    <row r="128" spans="1:13" x14ac:dyDescent="0.35">
      <c r="A128" s="108" t="s">
        <v>94</v>
      </c>
      <c r="B128" s="83" t="str">
        <f>IFERROR(Density!B128*($AB$9*B$3^$AC$9)/1000,"")</f>
        <v/>
      </c>
      <c r="C128" s="83" t="str">
        <f>IFERROR(Density!C128*($AB$9*C$3^$AC$9)/1000,"")</f>
        <v/>
      </c>
      <c r="D128" s="84" t="str">
        <f>IFERROR(Density!D128*($AB$9*D$3^$AC$9)/1000,"")</f>
        <v/>
      </c>
      <c r="E128" s="84" t="str">
        <f>IFERROR(Density!E128*($AB$9*E$3^$AC$9)/1000,"")</f>
        <v/>
      </c>
      <c r="F128" s="131" t="str">
        <f>IFERROR(Density!F128*($AB$9*F$3^$AC$9)/1000,"")</f>
        <v/>
      </c>
      <c r="G128" s="84" t="str">
        <f>IFERROR(Density!G128*($AB$9*G$3^$AC$9)/1000,"")</f>
        <v/>
      </c>
      <c r="H128" s="84" t="str">
        <f>IFERROR(Density!H128*($AB$9*H$3^$AC$9)/1000,"")</f>
        <v/>
      </c>
      <c r="I128" s="84" t="str">
        <f>IFERROR(Density!I128*($AB$9*I$3^$AC$9)/1000,"")</f>
        <v/>
      </c>
      <c r="J128" s="72" t="str">
        <f>IFERROR(Density!J128*($AB$9*J$3^$AC$9)/1000,"")</f>
        <v/>
      </c>
      <c r="K128" s="73" t="str">
        <f>IFERROR(Density!K128*($AB$9*K$3^$AC$9)/1000,"")</f>
        <v/>
      </c>
      <c r="L128" s="105" t="e">
        <f>SUM(B128:K128)/('Site Description'!$I$34/10000)</f>
        <v>#VALUE!</v>
      </c>
      <c r="M128" s="92"/>
    </row>
    <row r="129" spans="1:25" x14ac:dyDescent="0.35">
      <c r="A129" s="80" t="s">
        <v>123</v>
      </c>
      <c r="B129" s="83" t="str">
        <f>IFERROR(Density!B129*($AB$10*B$3^$AC$10)/1000,"")</f>
        <v/>
      </c>
      <c r="C129" s="83" t="str">
        <f>IFERROR(Density!C129*($AB$10*C$3^$AC$10)/1000,"")</f>
        <v/>
      </c>
      <c r="D129" s="84" t="str">
        <f>IFERROR(Density!D129*($AB$10*D$3^$AC$10)/1000,"")</f>
        <v/>
      </c>
      <c r="E129" s="84" t="str">
        <f>IFERROR(Density!E129*($AB$10*E$3^$AC$10)/1000,"")</f>
        <v/>
      </c>
      <c r="F129" s="131" t="str">
        <f>IFERROR(Density!F129*($AB$10*F$3^$AC$10)/1000,"")</f>
        <v/>
      </c>
      <c r="G129" s="84" t="str">
        <f>IFERROR(Density!G129*($AB$10*G$3^$AC$10)/1000,"")</f>
        <v/>
      </c>
      <c r="H129" s="84" t="str">
        <f>IFERROR(Density!H129*($AB$10*H$3^$AC$10)/1000,"")</f>
        <v/>
      </c>
      <c r="I129" s="84" t="str">
        <f>IFERROR(Density!I129*($AB$10*I$3^$AC$10)/1000,"")</f>
        <v/>
      </c>
      <c r="J129" s="72" t="str">
        <f>IFERROR(Density!J129*($AB$10*J$3^$AC$10)/1000,"")</f>
        <v/>
      </c>
      <c r="K129" s="73" t="str">
        <f>IFERROR(Density!K129*($AB$10*K$3^$AC$10)/1000,"")</f>
        <v/>
      </c>
      <c r="L129" s="105" t="e">
        <f>SUM(B129:K129)/('Site Description'!$I$34/10000)</f>
        <v>#VALUE!</v>
      </c>
      <c r="M129" s="92"/>
    </row>
    <row r="130" spans="1:25" x14ac:dyDescent="0.35">
      <c r="A130" s="80" t="s">
        <v>95</v>
      </c>
      <c r="B130" s="83" t="str">
        <f>IFERROR(Density!B130*($AB$11*B$3^$AC$11)/1000,"")</f>
        <v/>
      </c>
      <c r="C130" s="83" t="str">
        <f>IFERROR(Density!C130*($AB$11*C$3^$AC$11)/1000,"")</f>
        <v/>
      </c>
      <c r="D130" s="84" t="str">
        <f>IFERROR(Density!D130*($AB$11*D$3^$AC$11)/1000,"")</f>
        <v/>
      </c>
      <c r="E130" s="84" t="str">
        <f>IFERROR(Density!E130*($AB$11*E$3^$AC$11)/1000,"")</f>
        <v/>
      </c>
      <c r="F130" s="132" t="str">
        <f>IFERROR(Density!F130*($AB$11*F$3^$AC$11)/1000,"")</f>
        <v/>
      </c>
      <c r="G130" s="84" t="str">
        <f>IFERROR(Density!G130*($AB$11*G$3^$AC$11)/1000,"")</f>
        <v/>
      </c>
      <c r="H130" s="84" t="str">
        <f>IFERROR(Density!H130*($AB$11*H$3^$AC$11)/1000,"")</f>
        <v/>
      </c>
      <c r="I130" s="84" t="str">
        <f>IFERROR(Density!I130*($AB$11*I$3^$AC$11)/1000,"")</f>
        <v/>
      </c>
      <c r="J130" s="84" t="str">
        <f>IFERROR(Density!J130*($AB$11*J$3^$AC$11)/1000,"")</f>
        <v/>
      </c>
      <c r="K130" s="85" t="str">
        <f>IFERROR(Density!K130*($AB$11*K$3^$AC$11)/1000,"")</f>
        <v/>
      </c>
      <c r="L130" s="105" t="e">
        <f>SUM(B130:K130)/('Site Description'!$I$34/10000)</f>
        <v>#VALUE!</v>
      </c>
    </row>
    <row r="131" spans="1:25" x14ac:dyDescent="0.35">
      <c r="A131" s="80" t="s">
        <v>96</v>
      </c>
      <c r="B131" s="83" t="str">
        <f>IFERROR(Density!B131*($AB$12*B$3^$AC$12)/1000,"")</f>
        <v/>
      </c>
      <c r="C131" s="83" t="str">
        <f>IFERROR(Density!C131*($AB$12*C$3^$AC$12)/1000,"")</f>
        <v/>
      </c>
      <c r="D131" s="84" t="str">
        <f>IFERROR(Density!D131*($AB$12*D$3^$AC$12)/1000,"")</f>
        <v/>
      </c>
      <c r="E131" s="84" t="str">
        <f>IFERROR(Density!E131*($AB$12*E$3^$AC$12)/1000,"")</f>
        <v/>
      </c>
      <c r="F131" s="132" t="str">
        <f>IFERROR(Density!F131*($AB$12*F$3^$AC$12)/1000,"")</f>
        <v/>
      </c>
      <c r="G131" s="84" t="str">
        <f>IFERROR(Density!G131*($AB$12*G$3^$AC$12)/1000,"")</f>
        <v/>
      </c>
      <c r="H131" s="84" t="str">
        <f>IFERROR(Density!H131*($AB$12*H$3^$AC$12)/1000,"")</f>
        <v/>
      </c>
      <c r="I131" s="84" t="str">
        <f>IFERROR(Density!I131*($AB$12*I$3^$AC$12)/1000,"")</f>
        <v/>
      </c>
      <c r="J131" s="84" t="str">
        <f>IFERROR(Density!J131*($AB$12*J$3^$AC$12)/1000,"")</f>
        <v/>
      </c>
      <c r="K131" s="85" t="str">
        <f>IFERROR(Density!K131*($AB$12*K$3^$AC$12)/1000,"")</f>
        <v/>
      </c>
      <c r="L131" s="105" t="e">
        <f>SUM(B131:K131)/('Site Description'!$I$34/10000)</f>
        <v>#VALUE!</v>
      </c>
    </row>
    <row r="132" spans="1:25" x14ac:dyDescent="0.35">
      <c r="A132" s="80" t="s">
        <v>97</v>
      </c>
      <c r="B132" s="83" t="str">
        <f>IFERROR(Density!B132*($AB$13*B$3^$AC$13)/1000,"")</f>
        <v/>
      </c>
      <c r="C132" s="83" t="str">
        <f>IFERROR(Density!C132*($AB$13*C$3^$AC$13)/1000,"")</f>
        <v/>
      </c>
      <c r="D132" s="84" t="str">
        <f>IFERROR(Density!D132*($AB$13*D$3^$AC$13)/1000,"")</f>
        <v/>
      </c>
      <c r="E132" s="84" t="str">
        <f>IFERROR(Density!E132*($AB$13*E$3^$AC$13)/1000,"")</f>
        <v/>
      </c>
      <c r="F132" s="132" t="str">
        <f>IFERROR(Density!F132*($AB$13*F$3^$AC$13)/1000,"")</f>
        <v/>
      </c>
      <c r="G132" s="84" t="str">
        <f>IFERROR(Density!G132*($AB$13*G$3^$AC$13)/1000,"")</f>
        <v/>
      </c>
      <c r="H132" s="84" t="str">
        <f>IFERROR(Density!H132*($AB$13*H$3^$AC$13)/1000,"")</f>
        <v/>
      </c>
      <c r="I132" s="84" t="str">
        <f>IFERROR(Density!I132*($AB$13*I$3^$AC$13)/1000,"")</f>
        <v/>
      </c>
      <c r="J132" s="84" t="str">
        <f>IFERROR(Density!J132*($AB$13*J$3^$AC$13)/1000,"")</f>
        <v/>
      </c>
      <c r="K132" s="85" t="str">
        <f>IFERROR(Density!K132*($AB$13*K$3^$AC$13)/1000,"")</f>
        <v/>
      </c>
      <c r="L132" s="105" t="e">
        <f>SUM(B132:K132)/('Site Description'!$I$34/10000)</f>
        <v>#VALUE!</v>
      </c>
    </row>
    <row r="133" spans="1:25" x14ac:dyDescent="0.35">
      <c r="A133" s="80"/>
      <c r="B133" s="83" t="str">
        <f>IFERROR(Density!B133*($AB$14*B$3^$AC$14)/1000,"")</f>
        <v/>
      </c>
      <c r="C133" s="83" t="str">
        <f>IFERROR(Density!C133*($AB$14*C$3^$AC$14)/1000,"")</f>
        <v/>
      </c>
      <c r="D133" s="133" t="str">
        <f>IFERROR(Density!D133*($AB$14*D$3^$AC$14)/1000,"")</f>
        <v/>
      </c>
      <c r="E133" s="133" t="str">
        <f>IFERROR(Density!E133*($AB$14*E$3^$AC$14)/1000,"")</f>
        <v/>
      </c>
      <c r="F133" s="134" t="str">
        <f>IFERROR(Density!F133*($AB$14*F$3^$AC$14)/1000,"")</f>
        <v/>
      </c>
      <c r="G133" s="84" t="str">
        <f>IFERROR(Density!G133*($AB$14*G$3^$AC$14)/1000,"")</f>
        <v/>
      </c>
      <c r="H133" s="84" t="str">
        <f>IFERROR(Density!H133*($AB$14*H$3^$AC$14)/1000,"")</f>
        <v/>
      </c>
      <c r="I133" s="84" t="str">
        <f>IFERROR(Density!I133*($AB$14*I$3^$AC$14)/1000,"")</f>
        <v/>
      </c>
      <c r="J133" s="84" t="str">
        <f>IFERROR(Density!J133*($AB$14*J$3^$AC$14)/1000,"")</f>
        <v/>
      </c>
      <c r="K133" s="85" t="str">
        <f>IFERROR(Density!K133*($AB$14*K$3^$AC$14)/1000,"")</f>
        <v/>
      </c>
      <c r="L133" s="105" t="e">
        <f>SUM(B133:K133)/('Site Description'!$I$34/10000)</f>
        <v>#VALUE!</v>
      </c>
      <c r="N133" s="122"/>
      <c r="O133" s="92"/>
      <c r="P133" s="92"/>
      <c r="Q133" s="92"/>
      <c r="R133" s="92"/>
      <c r="S133" s="92"/>
      <c r="T133" s="92"/>
      <c r="U133" s="92"/>
      <c r="V133" s="92"/>
      <c r="W133" s="92"/>
      <c r="X133" s="92"/>
      <c r="Y133" s="92"/>
    </row>
    <row r="134" spans="1:25" ht="15" thickBot="1" x14ac:dyDescent="0.4">
      <c r="A134" s="80"/>
      <c r="B134" s="83" t="str">
        <f>IFERROR(Density!B134*($AB$15*B$3^$AC$15)/1000,"")</f>
        <v/>
      </c>
      <c r="C134" s="83" t="str">
        <f>IFERROR(Density!C134*($AB$15*C$3^$AC$15)/1000,"")</f>
        <v/>
      </c>
      <c r="D134" s="84" t="str">
        <f>IFERROR(Density!D134*($AB$15*D$3^$AC$15)/1000,"")</f>
        <v/>
      </c>
      <c r="E134" s="84" t="str">
        <f>IFERROR(Density!E134*($AB$15*E$3^$AC$15)/1000,"")</f>
        <v/>
      </c>
      <c r="F134" s="132" t="str">
        <f>IFERROR(Density!F134*($AB$15*F$3^$AC$15)/1000,"")</f>
        <v/>
      </c>
      <c r="G134" s="84" t="str">
        <f>IFERROR(Density!G134*($AB$15*G$3^$AC$15)/1000,"")</f>
        <v/>
      </c>
      <c r="H134" s="84" t="str">
        <f>IFERROR(Density!H134*($AB$15*H$3^$AC$15)/1000,"")</f>
        <v/>
      </c>
      <c r="I134" s="84" t="str">
        <f>IFERROR(Density!I134*($AB$15*I$3^$AC$15)/1000,"")</f>
        <v/>
      </c>
      <c r="J134" s="84" t="str">
        <f>IFERROR(Density!J134*($AB$15*J$3^$AC$15)/1000,"")</f>
        <v/>
      </c>
      <c r="K134" s="85" t="str">
        <f>IFERROR(Density!K134*($AB$15*K$3^$AC$15)/1000,"")</f>
        <v/>
      </c>
      <c r="L134" s="105" t="e">
        <f>SUM(B134:K134)/('Site Description'!$I$34/10000)</f>
        <v>#VALUE!</v>
      </c>
    </row>
    <row r="135" spans="1:25" ht="15" thickBot="1" x14ac:dyDescent="0.4">
      <c r="A135" s="109" t="s">
        <v>85</v>
      </c>
      <c r="B135" s="110" t="str">
        <f>IFERROR(SUM(B123:B134)/('Site Description'!$I$34/10000),"")</f>
        <v/>
      </c>
      <c r="C135" s="111" t="str">
        <f>IFERROR(SUM(C123:C134)/('Site Description'!$I$34/10000),"")</f>
        <v/>
      </c>
      <c r="D135" s="110" t="str">
        <f>IFERROR(SUM(D123:D134)/('Site Description'!$I$34/10000),"")</f>
        <v/>
      </c>
      <c r="E135" s="110" t="str">
        <f>IFERROR(SUM(E123:E134)/('Site Description'!$I$34/10000),"")</f>
        <v/>
      </c>
      <c r="F135" s="112" t="str">
        <f>IFERROR(SUM(F123:F134)/('Site Description'!$I$34/10000),"")</f>
        <v/>
      </c>
      <c r="G135" s="110" t="str">
        <f>IFERROR(SUM(G123:G134)/('Site Description'!$I$34/10000),"")</f>
        <v/>
      </c>
      <c r="H135" s="110" t="str">
        <f>IFERROR(SUM(H123:H134)/('Site Description'!$I$34/10000),"")</f>
        <v/>
      </c>
      <c r="I135" s="110" t="str">
        <f>IFERROR(SUM(I123:I134)/('Site Description'!$I$34/10000),"")</f>
        <v/>
      </c>
      <c r="J135" s="110" t="str">
        <f>IFERROR(SUM(J123:J134)/('Site Description'!$I$34/10000),"")</f>
        <v/>
      </c>
      <c r="K135" s="113" t="str">
        <f>IFERROR(SUM(K123:K134)/('Site Description'!$I$34/10000),"")</f>
        <v/>
      </c>
      <c r="L135" s="114" t="str">
        <f>IF(SUM(B135:K135)&gt;0,SUM(B135:K135),"")</f>
        <v/>
      </c>
    </row>
    <row r="136" spans="1:25" ht="15" thickBot="1" x14ac:dyDescent="0.4"/>
    <row r="137" spans="1:25" ht="15" thickBot="1" x14ac:dyDescent="0.4">
      <c r="A137" s="450" t="s">
        <v>43</v>
      </c>
      <c r="B137" s="451"/>
      <c r="C137" s="452"/>
      <c r="D137" s="452"/>
      <c r="E137" s="452"/>
      <c r="F137" s="452"/>
      <c r="G137" s="452"/>
      <c r="H137" s="452"/>
      <c r="I137" s="452"/>
      <c r="J137" s="452"/>
      <c r="K137" s="453"/>
      <c r="L137" s="87"/>
    </row>
    <row r="138" spans="1:25" x14ac:dyDescent="0.35">
      <c r="A138" s="89"/>
      <c r="B138" s="90" t="s">
        <v>70</v>
      </c>
      <c r="C138" s="457" t="s">
        <v>23</v>
      </c>
      <c r="D138" s="458"/>
      <c r="E138" s="458"/>
      <c r="F138" s="459"/>
      <c r="G138" s="454" t="s">
        <v>24</v>
      </c>
      <c r="H138" s="455"/>
      <c r="I138" s="455"/>
      <c r="J138" s="455"/>
      <c r="K138" s="456"/>
      <c r="L138" s="91" t="s">
        <v>72</v>
      </c>
    </row>
    <row r="139" spans="1:25" x14ac:dyDescent="0.35">
      <c r="A139" s="95" t="s">
        <v>34</v>
      </c>
      <c r="B139" s="90">
        <v>7.5</v>
      </c>
      <c r="C139" s="90">
        <v>15</v>
      </c>
      <c r="D139" s="90">
        <v>25</v>
      </c>
      <c r="E139" s="90">
        <v>35</v>
      </c>
      <c r="F139" s="90">
        <v>45</v>
      </c>
      <c r="G139" s="90">
        <v>15</v>
      </c>
      <c r="H139" s="90">
        <v>25</v>
      </c>
      <c r="I139" s="90">
        <v>35</v>
      </c>
      <c r="J139" s="90">
        <v>45</v>
      </c>
      <c r="K139" s="96">
        <v>55</v>
      </c>
      <c r="L139" s="97" t="s">
        <v>84</v>
      </c>
      <c r="M139" s="92"/>
    </row>
    <row r="140" spans="1:25" x14ac:dyDescent="0.35">
      <c r="A140" s="102" t="s">
        <v>89</v>
      </c>
      <c r="B140" s="81" t="str">
        <f>IFERROR(Density!B140*($AB$4*B$3^$AC$4)/1000,"")</f>
        <v/>
      </c>
      <c r="C140" s="81" t="str">
        <f>IFERROR(Density!C140*($AB$4*C$3^$AC$4)/1000,"")</f>
        <v/>
      </c>
      <c r="D140" s="82" t="str">
        <f>IFERROR(Density!D140*($AB$4*D$3^$AC$4)/1000,"")</f>
        <v/>
      </c>
      <c r="E140" s="82" t="str">
        <f>IFERROR(Density!E140*($AB$4*E$3^$AC$4)/1000,"")</f>
        <v/>
      </c>
      <c r="F140" s="164" t="str">
        <f>IFERROR(Density!F140*($AB$4*F$3^$AC$4)/1000,"")</f>
        <v/>
      </c>
      <c r="G140" s="84" t="str">
        <f>IFERROR(Density!G140*($AB$4*G$3^$AC$4)/1000,"")</f>
        <v/>
      </c>
      <c r="H140" s="84" t="str">
        <f>IFERROR(Density!H140*($AB$4*H$3^$AC$4)/1000,"")</f>
        <v/>
      </c>
      <c r="I140" s="84" t="str">
        <f>IFERROR(Density!I140*($AB$4*I$3^$AC$4)/1000,"")</f>
        <v/>
      </c>
      <c r="J140" s="84" t="str">
        <f>IFERROR(Density!J140*($AB$4*J$3^$AC$4)/1000,"")</f>
        <v/>
      </c>
      <c r="K140" s="85" t="str">
        <f>IFERROR(Density!K140*($AB$4*K$3^$AC$4)/1000,"")</f>
        <v/>
      </c>
      <c r="L140" s="105" t="e">
        <f>SUM(B140:K140)/('Site Description'!$J$34/10000)</f>
        <v>#VALUE!</v>
      </c>
    </row>
    <row r="141" spans="1:25" x14ac:dyDescent="0.35">
      <c r="A141" s="102" t="s">
        <v>90</v>
      </c>
      <c r="B141" s="83" t="str">
        <f>IFERROR(Density!B141*($AB$5*B$3^$AC$5)/1000,"")</f>
        <v/>
      </c>
      <c r="C141" s="83" t="str">
        <f>IFERROR(Density!C141*($AB$5*C$3^$AC$5)/1000,"")</f>
        <v/>
      </c>
      <c r="D141" s="84" t="str">
        <f>IFERROR(Density!D141*($AB$5*D$3^$AC$5)/1000,"")</f>
        <v/>
      </c>
      <c r="E141" s="72" t="str">
        <f>IFERROR(Density!E141*($AB$5*E$3^$AC$5)/1000,"")</f>
        <v/>
      </c>
      <c r="F141" s="131" t="str">
        <f>IFERROR(Density!F141*($AB$5*F$3^$AC$5)/1000,"")</f>
        <v/>
      </c>
      <c r="G141" s="84" t="str">
        <f>IFERROR(Density!G141*($AB$5*G$3^$AC$5)/1000,"")</f>
        <v/>
      </c>
      <c r="H141" s="84" t="str">
        <f>IFERROR(Density!H141*($AB$5*H$3^$AC$5)/1000,"")</f>
        <v/>
      </c>
      <c r="I141" s="72" t="str">
        <f>IFERROR(Density!I141*($AB$5*I$3^$AC$5)/1000,"")</f>
        <v/>
      </c>
      <c r="J141" s="72" t="str">
        <f>IFERROR(Density!J141*($AB$5*J$3^$AC$5)/1000,"")</f>
        <v/>
      </c>
      <c r="K141" s="73" t="str">
        <f>IFERROR(Density!K141*($AB$5*K$3^$AC$5)/1000,"")</f>
        <v/>
      </c>
      <c r="L141" s="105" t="e">
        <f>SUM(B141:K141)/('Site Description'!$J$34/10000)</f>
        <v>#VALUE!</v>
      </c>
      <c r="M141" s="87"/>
    </row>
    <row r="142" spans="1:25" x14ac:dyDescent="0.35">
      <c r="A142" s="102" t="s">
        <v>91</v>
      </c>
      <c r="B142" s="83" t="str">
        <f>IFERROR(Density!B142*($AB$6*B$3^$AC$6)/1000,"")</f>
        <v/>
      </c>
      <c r="C142" s="83" t="str">
        <f>IFERROR(Density!C142*($AB$6*C$3^$AC$6)/1000,"")</f>
        <v/>
      </c>
      <c r="D142" s="84" t="str">
        <f>IFERROR(Density!D142*($AB$6*D$3^$AC$6)/1000,"")</f>
        <v/>
      </c>
      <c r="E142" s="84" t="str">
        <f>IFERROR(Density!E142*($AB$6*E$3^$AC$6)/1000,"")</f>
        <v/>
      </c>
      <c r="F142" s="132" t="str">
        <f>IFERROR(Density!F142*($AB$6*F$3^$AC$6)/1000,"")</f>
        <v/>
      </c>
      <c r="G142" s="84" t="str">
        <f>IFERROR(Density!G142*($AB$6*G$3^$AC$6)/1000,"")</f>
        <v/>
      </c>
      <c r="H142" s="84" t="str">
        <f>IFERROR(Density!H142*($AB$6*H$3^$AC$6)/1000,"")</f>
        <v/>
      </c>
      <c r="I142" s="84" t="str">
        <f>IFERROR(Density!I142*($AB$6*I$3^$AC$6)/1000,"")</f>
        <v/>
      </c>
      <c r="J142" s="84" t="str">
        <f>IFERROR(Density!J142*($AB$6*J$3^$AC$6)/1000,"")</f>
        <v/>
      </c>
      <c r="K142" s="73" t="str">
        <f>IFERROR(Density!K142*($AB$6*K$3^$AC$6)/1000,"")</f>
        <v/>
      </c>
      <c r="L142" s="105" t="e">
        <f>SUM(B142:K142)/('Site Description'!$J$34/10000)</f>
        <v>#VALUE!</v>
      </c>
      <c r="M142" s="92"/>
    </row>
    <row r="143" spans="1:25" x14ac:dyDescent="0.35">
      <c r="A143" s="107" t="s">
        <v>92</v>
      </c>
      <c r="B143" s="83" t="str">
        <f>IFERROR(Density!B143*($AB$7*B$3^$AC$7)/1000,"")</f>
        <v/>
      </c>
      <c r="C143" s="83" t="str">
        <f>IFERROR(Density!C143*($AB$7*C$3^$AC$7)/1000,"")</f>
        <v/>
      </c>
      <c r="D143" s="84" t="str">
        <f>IFERROR(Density!D143*($AB$7*D$3^$AC$7)/1000,"")</f>
        <v/>
      </c>
      <c r="E143" s="84" t="str">
        <f>IFERROR(Density!E143*($AB$7*E$3^$AC$7)/1000,"")</f>
        <v/>
      </c>
      <c r="F143" s="132" t="str">
        <f>IFERROR(Density!F143*($AB$7*F$3^$AC$7)/1000,"")</f>
        <v/>
      </c>
      <c r="G143" s="84" t="str">
        <f>IFERROR(Density!G143*($AB$7*G$3^$AC$7)/1000,"")</f>
        <v/>
      </c>
      <c r="H143" s="84" t="str">
        <f>IFERROR(Density!H143*($AB$7*H$3^$AC$7)/1000,"")</f>
        <v/>
      </c>
      <c r="I143" s="84" t="str">
        <f>IFERROR(Density!I143*($AB$7*I$3^$AC$7)/1000,"")</f>
        <v/>
      </c>
      <c r="J143" s="84" t="str">
        <f>IFERROR(Density!J143*($AB$7*J$3^$AC$7)/1000,"")</f>
        <v/>
      </c>
      <c r="K143" s="73" t="str">
        <f>IFERROR(Density!K143*($AB$7*K$3^$AC$7)/1000,"")</f>
        <v/>
      </c>
      <c r="L143" s="105" t="e">
        <f>SUM(B143:K143)/('Site Description'!$J$34/10000)</f>
        <v>#VALUE!</v>
      </c>
      <c r="M143" s="92"/>
    </row>
    <row r="144" spans="1:25" x14ac:dyDescent="0.35">
      <c r="A144" s="108" t="s">
        <v>93</v>
      </c>
      <c r="B144" s="83" t="str">
        <f>IFERROR(Density!B144*($AB$8*B$3^$AC$8)/1000,"")</f>
        <v/>
      </c>
      <c r="C144" s="83" t="str">
        <f>IFERROR(Density!C144*($AB$8*C$3^$AC$8)/1000,"")</f>
        <v/>
      </c>
      <c r="D144" s="84" t="str">
        <f>IFERROR(Density!D144*($AB$8*D$3^$AC$8)/1000,"")</f>
        <v/>
      </c>
      <c r="E144" s="84" t="str">
        <f>IFERROR(Density!E144*($AB$8*E$3^$AC$8)/1000,"")</f>
        <v/>
      </c>
      <c r="F144" s="132" t="str">
        <f>IFERROR(Density!F144*($AB$8*F$3^$AC$8)/1000,"")</f>
        <v/>
      </c>
      <c r="G144" s="84" t="str">
        <f>IFERROR(Density!G144*($AB$8*G$3^$AC$8)/1000,"")</f>
        <v/>
      </c>
      <c r="H144" s="84" t="str">
        <f>IFERROR(Density!H144*($AB$8*H$3^$AC$8)/1000,"")</f>
        <v/>
      </c>
      <c r="I144" s="84" t="str">
        <f>IFERROR(Density!I144*($AB$8*I$3^$AC$8)/1000,"")</f>
        <v/>
      </c>
      <c r="J144" s="84" t="str">
        <f>IFERROR(Density!J144*($AB$8*J$3^$AC$8)/1000,"")</f>
        <v/>
      </c>
      <c r="K144" s="85" t="str">
        <f>IFERROR(Density!K144*($AB$8*K$3^$AC$8)/1000,"")</f>
        <v/>
      </c>
      <c r="L144" s="105" t="e">
        <f>SUM(B144:K144)/('Site Description'!$J$34/10000)</f>
        <v>#VALUE!</v>
      </c>
    </row>
    <row r="145" spans="1:25" x14ac:dyDescent="0.35">
      <c r="A145" s="108" t="s">
        <v>94</v>
      </c>
      <c r="B145" s="83" t="str">
        <f>IFERROR(Density!B145*($AB$9*B$3^$AC$9)/1000,"")</f>
        <v/>
      </c>
      <c r="C145" s="83" t="str">
        <f>IFERROR(Density!C145*($AB$9*C$3^$AC$9)/1000,"")</f>
        <v/>
      </c>
      <c r="D145" s="84" t="str">
        <f>IFERROR(Density!D145*($AB$9*D$3^$AC$9)/1000,"")</f>
        <v/>
      </c>
      <c r="E145" s="84" t="str">
        <f>IFERROR(Density!E145*($AB$9*E$3^$AC$9)/1000,"")</f>
        <v/>
      </c>
      <c r="F145" s="131" t="str">
        <f>IFERROR(Density!F145*($AB$9*F$3^$AC$9)/1000,"")</f>
        <v/>
      </c>
      <c r="G145" s="84" t="str">
        <f>IFERROR(Density!G145*($AB$9*G$3^$AC$9)/1000,"")</f>
        <v/>
      </c>
      <c r="H145" s="84" t="str">
        <f>IFERROR(Density!H145*($AB$9*H$3^$AC$9)/1000,"")</f>
        <v/>
      </c>
      <c r="I145" s="84" t="str">
        <f>IFERROR(Density!I145*($AB$9*I$3^$AC$9)/1000,"")</f>
        <v/>
      </c>
      <c r="J145" s="72" t="str">
        <f>IFERROR(Density!J145*($AB$9*J$3^$AC$9)/1000,"")</f>
        <v/>
      </c>
      <c r="K145" s="73" t="str">
        <f>IFERROR(Density!K145*($AB$9*K$3^$AC$9)/1000,"")</f>
        <v/>
      </c>
      <c r="L145" s="105" t="e">
        <f>SUM(B145:K145)/('Site Description'!$J$34/10000)</f>
        <v>#VALUE!</v>
      </c>
    </row>
    <row r="146" spans="1:25" x14ac:dyDescent="0.35">
      <c r="A146" s="80" t="s">
        <v>123</v>
      </c>
      <c r="B146" s="83" t="str">
        <f>IFERROR(Density!B146*($AB$10*B$3^$AC$10)/1000,"")</f>
        <v/>
      </c>
      <c r="C146" s="83" t="str">
        <f>IFERROR(Density!C146*($AB$10*C$3^$AC$10)/1000,"")</f>
        <v/>
      </c>
      <c r="D146" s="84" t="str">
        <f>IFERROR(Density!D146*($AB$10*D$3^$AC$10)/1000,"")</f>
        <v/>
      </c>
      <c r="E146" s="84" t="str">
        <f>IFERROR(Density!E146*($AB$10*E$3^$AC$10)/1000,"")</f>
        <v/>
      </c>
      <c r="F146" s="131" t="str">
        <f>IFERROR(Density!F146*($AB$10*F$3^$AC$10)/1000,"")</f>
        <v/>
      </c>
      <c r="G146" s="84" t="str">
        <f>IFERROR(Density!G146*($AB$10*G$3^$AC$10)/1000,"")</f>
        <v/>
      </c>
      <c r="H146" s="84" t="str">
        <f>IFERROR(Density!H146*($AB$10*H$3^$AC$10)/1000,"")</f>
        <v/>
      </c>
      <c r="I146" s="84" t="str">
        <f>IFERROR(Density!I146*($AB$10*I$3^$AC$10)/1000,"")</f>
        <v/>
      </c>
      <c r="J146" s="72" t="str">
        <f>IFERROR(Density!J146*($AB$10*J$3^$AC$10)/1000,"")</f>
        <v/>
      </c>
      <c r="K146" s="73" t="str">
        <f>IFERROR(Density!K146*($AB$10*K$3^$AC$10)/1000,"")</f>
        <v/>
      </c>
      <c r="L146" s="105" t="e">
        <f>SUM(B146:K146)/('Site Description'!$J$34/10000)</f>
        <v>#VALUE!</v>
      </c>
    </row>
    <row r="147" spans="1:25" x14ac:dyDescent="0.35">
      <c r="A147" s="80" t="s">
        <v>95</v>
      </c>
      <c r="B147" s="83" t="str">
        <f>IFERROR(Density!B147*($AB$11*B$3^$AC$11)/1000,"")</f>
        <v/>
      </c>
      <c r="C147" s="83" t="str">
        <f>IFERROR(Density!C147*($AB$11*C$3^$AC$11)/1000,"")</f>
        <v/>
      </c>
      <c r="D147" s="84" t="str">
        <f>IFERROR(Density!D147*($AB$11*D$3^$AC$11)/1000,"")</f>
        <v/>
      </c>
      <c r="E147" s="84" t="str">
        <f>IFERROR(Density!E147*($AB$11*E$3^$AC$11)/1000,"")</f>
        <v/>
      </c>
      <c r="F147" s="132" t="str">
        <f>IFERROR(Density!F147*($AB$11*F$3^$AC$11)/1000,"")</f>
        <v/>
      </c>
      <c r="G147" s="84" t="str">
        <f>IFERROR(Density!G147*($AB$11*G$3^$AC$11)/1000,"")</f>
        <v/>
      </c>
      <c r="H147" s="84" t="str">
        <f>IFERROR(Density!H147*($AB$11*H$3^$AC$11)/1000,"")</f>
        <v/>
      </c>
      <c r="I147" s="84" t="str">
        <f>IFERROR(Density!I147*($AB$11*I$3^$AC$11)/1000,"")</f>
        <v/>
      </c>
      <c r="J147" s="84" t="str">
        <f>IFERROR(Density!J147*($AB$11*J$3^$AC$11)/1000,"")</f>
        <v/>
      </c>
      <c r="K147" s="85" t="str">
        <f>IFERROR(Density!K147*($AB$11*K$3^$AC$11)/1000,"")</f>
        <v/>
      </c>
      <c r="L147" s="105" t="e">
        <f>SUM(B147:K147)/('Site Description'!$J$34/10000)</f>
        <v>#VALUE!</v>
      </c>
      <c r="N147" s="122"/>
      <c r="O147" s="92"/>
      <c r="P147" s="92"/>
      <c r="Q147" s="92"/>
      <c r="R147" s="92"/>
      <c r="S147" s="92"/>
      <c r="T147" s="92"/>
      <c r="U147" s="92"/>
      <c r="V147" s="92"/>
      <c r="W147" s="92"/>
      <c r="X147" s="92"/>
      <c r="Y147" s="92"/>
    </row>
    <row r="148" spans="1:25" x14ac:dyDescent="0.35">
      <c r="A148" s="80" t="s">
        <v>96</v>
      </c>
      <c r="B148" s="83" t="str">
        <f>IFERROR(Density!B148*($AB$12*B$3^$AC$12)/1000,"")</f>
        <v/>
      </c>
      <c r="C148" s="83" t="str">
        <f>IFERROR(Density!C148*($AB$12*C$3^$AC$12)/1000,"")</f>
        <v/>
      </c>
      <c r="D148" s="84" t="str">
        <f>IFERROR(Density!D148*($AB$12*D$3^$AC$12)/1000,"")</f>
        <v/>
      </c>
      <c r="E148" s="84" t="str">
        <f>IFERROR(Density!E148*($AB$12*E$3^$AC$12)/1000,"")</f>
        <v/>
      </c>
      <c r="F148" s="132" t="str">
        <f>IFERROR(Density!F148*($AB$12*F$3^$AC$12)/1000,"")</f>
        <v/>
      </c>
      <c r="G148" s="84" t="str">
        <f>IFERROR(Density!G148*($AB$12*G$3^$AC$12)/1000,"")</f>
        <v/>
      </c>
      <c r="H148" s="84" t="str">
        <f>IFERROR(Density!H148*($AB$12*H$3^$AC$12)/1000,"")</f>
        <v/>
      </c>
      <c r="I148" s="84" t="str">
        <f>IFERROR(Density!I148*($AB$12*I$3^$AC$12)/1000,"")</f>
        <v/>
      </c>
      <c r="J148" s="84" t="str">
        <f>IFERROR(Density!J148*($AB$12*J$3^$AC$12)/1000,"")</f>
        <v/>
      </c>
      <c r="K148" s="85" t="str">
        <f>IFERROR(Density!K148*($AB$12*K$3^$AC$12)/1000,"")</f>
        <v/>
      </c>
      <c r="L148" s="105" t="e">
        <f>SUM(B148:K148)/('Site Description'!$J$34/10000)</f>
        <v>#VALUE!</v>
      </c>
    </row>
    <row r="149" spans="1:25" x14ac:dyDescent="0.35">
      <c r="A149" s="80" t="s">
        <v>97</v>
      </c>
      <c r="B149" s="83" t="str">
        <f>IFERROR(Density!B149*($AB$13*B$3^$AC$13)/1000,"")</f>
        <v/>
      </c>
      <c r="C149" s="83" t="str">
        <f>IFERROR(Density!C149*($AB$13*C$3^$AC$13)/1000,"")</f>
        <v/>
      </c>
      <c r="D149" s="84" t="str">
        <f>IFERROR(Density!D149*($AB$13*D$3^$AC$13)/1000,"")</f>
        <v/>
      </c>
      <c r="E149" s="84" t="str">
        <f>IFERROR(Density!E149*($AB$13*E$3^$AC$13)/1000,"")</f>
        <v/>
      </c>
      <c r="F149" s="132" t="str">
        <f>IFERROR(Density!F149*($AB$13*F$3^$AC$13)/1000,"")</f>
        <v/>
      </c>
      <c r="G149" s="84" t="str">
        <f>IFERROR(Density!G149*($AB$13*G$3^$AC$13)/1000,"")</f>
        <v/>
      </c>
      <c r="H149" s="84" t="str">
        <f>IFERROR(Density!H149*($AB$13*H$3^$AC$13)/1000,"")</f>
        <v/>
      </c>
      <c r="I149" s="84" t="str">
        <f>IFERROR(Density!I149*($AB$13*I$3^$AC$13)/1000,"")</f>
        <v/>
      </c>
      <c r="J149" s="84" t="str">
        <f>IFERROR(Density!J149*($AB$13*J$3^$AC$13)/1000,"")</f>
        <v/>
      </c>
      <c r="K149" s="85" t="str">
        <f>IFERROR(Density!K149*($AB$13*K$3^$AC$13)/1000,"")</f>
        <v/>
      </c>
      <c r="L149" s="105" t="e">
        <f>SUM(B149:K149)/('Site Description'!$J$34/10000)</f>
        <v>#VALUE!</v>
      </c>
      <c r="N149" s="121"/>
      <c r="O149" s="87"/>
      <c r="P149" s="87"/>
      <c r="Q149" s="87"/>
      <c r="R149" s="87"/>
      <c r="S149" s="87"/>
      <c r="T149" s="87"/>
      <c r="U149" s="87"/>
      <c r="V149" s="87"/>
      <c r="W149" s="87"/>
      <c r="X149" s="87"/>
      <c r="Y149" s="87"/>
    </row>
    <row r="150" spans="1:25" x14ac:dyDescent="0.35">
      <c r="A150" s="80"/>
      <c r="B150" s="83" t="str">
        <f>IFERROR(Density!B150*($AB$14*B$3^$AC$14)/1000,"")</f>
        <v/>
      </c>
      <c r="C150" s="83" t="str">
        <f>IFERROR(Density!C150*($AB$14*C$3^$AC$14)/1000,"")</f>
        <v/>
      </c>
      <c r="D150" s="133" t="str">
        <f>IFERROR(Density!D150*($AB$14*D$3^$AC$14)/1000,"")</f>
        <v/>
      </c>
      <c r="E150" s="133" t="str">
        <f>IFERROR(Density!E150*($AB$14*E$3^$AC$14)/1000,"")</f>
        <v/>
      </c>
      <c r="F150" s="134" t="str">
        <f>IFERROR(Density!F150*($AB$14*F$3^$AC$14)/1000,"")</f>
        <v/>
      </c>
      <c r="G150" s="84" t="str">
        <f>IFERROR(Density!G150*($AB$14*G$3^$AC$14)/1000,"")</f>
        <v/>
      </c>
      <c r="H150" s="84" t="str">
        <f>IFERROR(Density!H150*($AB$14*H$3^$AC$14)/1000,"")</f>
        <v/>
      </c>
      <c r="I150" s="84" t="str">
        <f>IFERROR(Density!I150*($AB$14*I$3^$AC$14)/1000,"")</f>
        <v/>
      </c>
      <c r="J150" s="84" t="str">
        <f>IFERROR(Density!J150*($AB$14*J$3^$AC$14)/1000,"")</f>
        <v/>
      </c>
      <c r="K150" s="85" t="str">
        <f>IFERROR(Density!K150*($AB$14*K$3^$AC$14)/1000,"")</f>
        <v/>
      </c>
      <c r="L150" s="105" t="e">
        <f>SUM(B150:K150)/('Site Description'!$J$34/10000)</f>
        <v>#VALUE!</v>
      </c>
      <c r="N150" s="122"/>
      <c r="O150" s="92"/>
      <c r="P150" s="92"/>
      <c r="Q150" s="92"/>
      <c r="R150" s="92"/>
      <c r="S150" s="92"/>
      <c r="T150" s="92"/>
      <c r="U150" s="92"/>
      <c r="V150" s="92"/>
      <c r="W150" s="92"/>
      <c r="X150" s="92"/>
      <c r="Y150" s="92"/>
    </row>
    <row r="151" spans="1:25" ht="15" thickBot="1" x14ac:dyDescent="0.4">
      <c r="A151" s="80"/>
      <c r="B151" s="83" t="str">
        <f>IFERROR(Density!B151*($AB$15*B$3^$AC$15)/1000,"")</f>
        <v/>
      </c>
      <c r="C151" s="83" t="str">
        <f>IFERROR(Density!C151*($AB$15*C$3^$AC$15)/1000,"")</f>
        <v/>
      </c>
      <c r="D151" s="84" t="str">
        <f>IFERROR(Density!D151*($AB$15*D$3^$AC$15)/1000,"")</f>
        <v/>
      </c>
      <c r="E151" s="84" t="str">
        <f>IFERROR(Density!E151*($AB$15*E$3^$AC$15)/1000,"")</f>
        <v/>
      </c>
      <c r="F151" s="132" t="str">
        <f>IFERROR(Density!F151*($AB$15*F$3^$AC$15)/1000,"")</f>
        <v/>
      </c>
      <c r="G151" s="84" t="str">
        <f>IFERROR(Density!G151*($AB$15*G$3^$AC$15)/1000,"")</f>
        <v/>
      </c>
      <c r="H151" s="84" t="str">
        <f>IFERROR(Density!H151*($AB$15*H$3^$AC$15)/1000,"")</f>
        <v/>
      </c>
      <c r="I151" s="84" t="str">
        <f>IFERROR(Density!I151*($AB$15*I$3^$AC$15)/1000,"")</f>
        <v/>
      </c>
      <c r="J151" s="84" t="str">
        <f>IFERROR(Density!J151*($AB$15*J$3^$AC$15)/1000,"")</f>
        <v/>
      </c>
      <c r="K151" s="85" t="str">
        <f>IFERROR(Density!K151*($AB$15*K$3^$AC$15)/1000,"")</f>
        <v/>
      </c>
      <c r="L151" s="105" t="e">
        <f>SUM(B151:K151)/('Site Description'!$J$34/10000)</f>
        <v>#VALUE!</v>
      </c>
      <c r="N151" s="122"/>
      <c r="O151" s="92"/>
      <c r="P151" s="92"/>
      <c r="Q151" s="92"/>
      <c r="R151" s="92"/>
      <c r="S151" s="92"/>
      <c r="T151" s="92"/>
      <c r="U151" s="92"/>
      <c r="V151" s="92"/>
      <c r="W151" s="92"/>
      <c r="X151" s="92"/>
      <c r="Y151" s="92"/>
    </row>
    <row r="152" spans="1:25" ht="15" thickBot="1" x14ac:dyDescent="0.4">
      <c r="A152" s="109" t="s">
        <v>85</v>
      </c>
      <c r="B152" s="110" t="str">
        <f>IFERROR(SUM(B140:B151)/('Site Description'!$J$34/10000),"")</f>
        <v/>
      </c>
      <c r="C152" s="111" t="str">
        <f>IFERROR(SUM(C140:C151)/('Site Description'!$J$34/10000),"")</f>
        <v/>
      </c>
      <c r="D152" s="110" t="str">
        <f>IFERROR(SUM(D140:D151)/('Site Description'!$J$34/10000),"")</f>
        <v/>
      </c>
      <c r="E152" s="110" t="str">
        <f>IFERROR(SUM(E140:E151)/('Site Description'!$J$34/10000),"")</f>
        <v/>
      </c>
      <c r="F152" s="112" t="str">
        <f>IFERROR(SUM(F140:F151)/('Site Description'!$J$34/10000),"")</f>
        <v/>
      </c>
      <c r="G152" s="110" t="str">
        <f>IFERROR(SUM(G140:G151)/('Site Description'!$J$34/10000),"")</f>
        <v/>
      </c>
      <c r="H152" s="110" t="str">
        <f>IFERROR(SUM(H140:H151)/('Site Description'!$J$34/10000),"")</f>
        <v/>
      </c>
      <c r="I152" s="110" t="str">
        <f>IFERROR(SUM(I140:I151)/('Site Description'!$J$34/10000),"")</f>
        <v/>
      </c>
      <c r="J152" s="110" t="str">
        <f>IFERROR(SUM(J140:J151)/('Site Description'!$J$34/10000),"")</f>
        <v/>
      </c>
      <c r="K152" s="113" t="str">
        <f>IFERROR(SUM(K140:K151)/('Site Description'!$J$34/10000),"")</f>
        <v/>
      </c>
      <c r="L152" s="114" t="str">
        <f>IF(SUM(B152:K152)&gt;0,SUM(B152:K152),"")</f>
        <v/>
      </c>
    </row>
    <row r="153" spans="1:25" ht="15" thickBot="1" x14ac:dyDescent="0.4">
      <c r="M153" s="92"/>
    </row>
    <row r="154" spans="1:25" ht="15" thickBot="1" x14ac:dyDescent="0.4">
      <c r="A154" s="450" t="s">
        <v>44</v>
      </c>
      <c r="B154" s="451"/>
      <c r="C154" s="452"/>
      <c r="D154" s="452"/>
      <c r="E154" s="452"/>
      <c r="F154" s="452"/>
      <c r="G154" s="452"/>
      <c r="H154" s="452"/>
      <c r="I154" s="452"/>
      <c r="J154" s="452"/>
      <c r="K154" s="453"/>
      <c r="L154" s="87"/>
    </row>
    <row r="155" spans="1:25" x14ac:dyDescent="0.35">
      <c r="A155" s="89"/>
      <c r="B155" s="90" t="s">
        <v>70</v>
      </c>
      <c r="C155" s="457" t="s">
        <v>23</v>
      </c>
      <c r="D155" s="458"/>
      <c r="E155" s="458"/>
      <c r="F155" s="459"/>
      <c r="G155" s="454" t="s">
        <v>24</v>
      </c>
      <c r="H155" s="455"/>
      <c r="I155" s="455"/>
      <c r="J155" s="455"/>
      <c r="K155" s="456"/>
      <c r="L155" s="91" t="s">
        <v>72</v>
      </c>
    </row>
    <row r="156" spans="1:25" x14ac:dyDescent="0.35">
      <c r="A156" s="95" t="s">
        <v>34</v>
      </c>
      <c r="B156" s="90">
        <v>7.5</v>
      </c>
      <c r="C156" s="90">
        <v>15</v>
      </c>
      <c r="D156" s="90">
        <v>25</v>
      </c>
      <c r="E156" s="90">
        <v>35</v>
      </c>
      <c r="F156" s="90">
        <v>45</v>
      </c>
      <c r="G156" s="90">
        <v>15</v>
      </c>
      <c r="H156" s="90">
        <v>25</v>
      </c>
      <c r="I156" s="90">
        <v>35</v>
      </c>
      <c r="J156" s="90">
        <v>45</v>
      </c>
      <c r="K156" s="96">
        <v>55</v>
      </c>
      <c r="L156" s="97" t="s">
        <v>84</v>
      </c>
    </row>
    <row r="157" spans="1:25" x14ac:dyDescent="0.35">
      <c r="A157" s="102" t="s">
        <v>89</v>
      </c>
      <c r="B157" s="81" t="str">
        <f>IFERROR(Density!B157*($AB$4*B$3^$AC$4)/1000,"")</f>
        <v/>
      </c>
      <c r="C157" s="81" t="str">
        <f>IFERROR(Density!C157*($AB$4*C$3^$AC$4)/1000,"")</f>
        <v/>
      </c>
      <c r="D157" s="82" t="str">
        <f>IFERROR(Density!D157*($AB$4*D$3^$AC$4)/1000,"")</f>
        <v/>
      </c>
      <c r="E157" s="82" t="str">
        <f>IFERROR(Density!E157*($AB$4*E$3^$AC$4)/1000,"")</f>
        <v/>
      </c>
      <c r="F157" s="164" t="str">
        <f>IFERROR(Density!F157*($AB$4*F$3^$AC$4)/1000,"")</f>
        <v/>
      </c>
      <c r="G157" s="84" t="str">
        <f>IFERROR(Density!G157*($AB$4*G$3^$AC$4)/1000,"")</f>
        <v/>
      </c>
      <c r="H157" s="84" t="str">
        <f>IFERROR(Density!H157*($AB$4*H$3^$AC$4)/1000,"")</f>
        <v/>
      </c>
      <c r="I157" s="84" t="str">
        <f>IFERROR(Density!I157*($AB$4*I$3^$AC$4)/1000,"")</f>
        <v/>
      </c>
      <c r="J157" s="84" t="str">
        <f>IFERROR(Density!J157*($AB$4*J$3^$AC$4)/1000,"")</f>
        <v/>
      </c>
      <c r="K157" s="85" t="str">
        <f>IFERROR(Density!K157*($AB$4*K$3^$AC$4)/1000,"")</f>
        <v/>
      </c>
      <c r="L157" s="105" t="e">
        <f>SUM(B157:K157)/('Site Description'!$K$34/10000)</f>
        <v>#VALUE!</v>
      </c>
    </row>
    <row r="158" spans="1:25" x14ac:dyDescent="0.35">
      <c r="A158" s="102" t="s">
        <v>90</v>
      </c>
      <c r="B158" s="83" t="str">
        <f>IFERROR(Density!B158*($AB$5*B$3^$AC$5)/1000,"")</f>
        <v/>
      </c>
      <c r="C158" s="83" t="str">
        <f>IFERROR(Density!C158*($AB$5*C$3^$AC$5)/1000,"")</f>
        <v/>
      </c>
      <c r="D158" s="84" t="str">
        <f>IFERROR(Density!D158*($AB$5*D$3^$AC$5)/1000,"")</f>
        <v/>
      </c>
      <c r="E158" s="72" t="str">
        <f>IFERROR(Density!E158*($AB$5*E$3^$AC$5)/1000,"")</f>
        <v/>
      </c>
      <c r="F158" s="131" t="str">
        <f>IFERROR(Density!F158*($AB$5*F$3^$AC$5)/1000,"")</f>
        <v/>
      </c>
      <c r="G158" s="84" t="str">
        <f>IFERROR(Density!G158*($AB$5*G$3^$AC$5)/1000,"")</f>
        <v/>
      </c>
      <c r="H158" s="84" t="str">
        <f>IFERROR(Density!H158*($AB$5*H$3^$AC$5)/1000,"")</f>
        <v/>
      </c>
      <c r="I158" s="72" t="str">
        <f>IFERROR(Density!I158*($AB$5*I$3^$AC$5)/1000,"")</f>
        <v/>
      </c>
      <c r="J158" s="72" t="str">
        <f>IFERROR(Density!J158*($AB$5*J$3^$AC$5)/1000,"")</f>
        <v/>
      </c>
      <c r="K158" s="73" t="str">
        <f>IFERROR(Density!K158*($AB$5*K$3^$AC$5)/1000,"")</f>
        <v/>
      </c>
      <c r="L158" s="105" t="e">
        <f>SUM(B158:K158)/('Site Description'!$K$34/10000)</f>
        <v>#VALUE!</v>
      </c>
    </row>
    <row r="159" spans="1:25" x14ac:dyDescent="0.35">
      <c r="A159" s="102" t="s">
        <v>91</v>
      </c>
      <c r="B159" s="83" t="str">
        <f>IFERROR(Density!B159*($AB$6*B$3^$AC$6)/1000,"")</f>
        <v/>
      </c>
      <c r="C159" s="83" t="str">
        <f>IFERROR(Density!C159*($AB$6*C$3^$AC$6)/1000,"")</f>
        <v/>
      </c>
      <c r="D159" s="84" t="str">
        <f>IFERROR(Density!D159*($AB$6*D$3^$AC$6)/1000,"")</f>
        <v/>
      </c>
      <c r="E159" s="84" t="str">
        <f>IFERROR(Density!E159*($AB$6*E$3^$AC$6)/1000,"")</f>
        <v/>
      </c>
      <c r="F159" s="132" t="str">
        <f>IFERROR(Density!F159*($AB$6*F$3^$AC$6)/1000,"")</f>
        <v/>
      </c>
      <c r="G159" s="84" t="str">
        <f>IFERROR(Density!G159*($AB$6*G$3^$AC$6)/1000,"")</f>
        <v/>
      </c>
      <c r="H159" s="84" t="str">
        <f>IFERROR(Density!H159*($AB$6*H$3^$AC$6)/1000,"")</f>
        <v/>
      </c>
      <c r="I159" s="84" t="str">
        <f>IFERROR(Density!I159*($AB$6*I$3^$AC$6)/1000,"")</f>
        <v/>
      </c>
      <c r="J159" s="84" t="str">
        <f>IFERROR(Density!J159*($AB$6*J$3^$AC$6)/1000,"")</f>
        <v/>
      </c>
      <c r="K159" s="73" t="str">
        <f>IFERROR(Density!K159*($AB$6*K$3^$AC$6)/1000,"")</f>
        <v/>
      </c>
      <c r="L159" s="105" t="e">
        <f>SUM(B159:K159)/('Site Description'!$K$34/10000)</f>
        <v>#VALUE!</v>
      </c>
    </row>
    <row r="160" spans="1:25" x14ac:dyDescent="0.35">
      <c r="A160" s="107" t="s">
        <v>92</v>
      </c>
      <c r="B160" s="83" t="str">
        <f>IFERROR(Density!B160*($AB$7*B$3^$AC$7)/1000,"")</f>
        <v/>
      </c>
      <c r="C160" s="83" t="str">
        <f>IFERROR(Density!C160*($AB$7*C$3^$AC$7)/1000,"")</f>
        <v/>
      </c>
      <c r="D160" s="84" t="str">
        <f>IFERROR(Density!D160*($AB$7*D$3^$AC$7)/1000,"")</f>
        <v/>
      </c>
      <c r="E160" s="84" t="str">
        <f>IFERROR(Density!E160*($AB$7*E$3^$AC$7)/1000,"")</f>
        <v/>
      </c>
      <c r="F160" s="132" t="str">
        <f>IFERROR(Density!F160*($AB$7*F$3^$AC$7)/1000,"")</f>
        <v/>
      </c>
      <c r="G160" s="84" t="str">
        <f>IFERROR(Density!G160*($AB$7*G$3^$AC$7)/1000,"")</f>
        <v/>
      </c>
      <c r="H160" s="84" t="str">
        <f>IFERROR(Density!H160*($AB$7*H$3^$AC$7)/1000,"")</f>
        <v/>
      </c>
      <c r="I160" s="84" t="str">
        <f>IFERROR(Density!I160*($AB$7*I$3^$AC$7)/1000,"")</f>
        <v/>
      </c>
      <c r="J160" s="84" t="str">
        <f>IFERROR(Density!J160*($AB$7*J$3^$AC$7)/1000,"")</f>
        <v/>
      </c>
      <c r="K160" s="73" t="str">
        <f>IFERROR(Density!K160*($AB$7*K$3^$AC$7)/1000,"")</f>
        <v/>
      </c>
      <c r="L160" s="105" t="e">
        <f>SUM(B160:K160)/('Site Description'!$K$34/10000)</f>
        <v>#VALUE!</v>
      </c>
    </row>
    <row r="161" spans="1:25" x14ac:dyDescent="0.35">
      <c r="A161" s="108" t="s">
        <v>93</v>
      </c>
      <c r="B161" s="83" t="str">
        <f>IFERROR(Density!B161*($AB$8*B$3^$AC$8)/1000,"")</f>
        <v/>
      </c>
      <c r="C161" s="83" t="str">
        <f>IFERROR(Density!C161*($AB$8*C$3^$AC$8)/1000,"")</f>
        <v/>
      </c>
      <c r="D161" s="84" t="str">
        <f>IFERROR(Density!D161*($AB$8*D$3^$AC$8)/1000,"")</f>
        <v/>
      </c>
      <c r="E161" s="84" t="str">
        <f>IFERROR(Density!E161*($AB$8*E$3^$AC$8)/1000,"")</f>
        <v/>
      </c>
      <c r="F161" s="132" t="str">
        <f>IFERROR(Density!F161*($AB$8*F$3^$AC$8)/1000,"")</f>
        <v/>
      </c>
      <c r="G161" s="84" t="str">
        <f>IFERROR(Density!G161*($AB$8*G$3^$AC$8)/1000,"")</f>
        <v/>
      </c>
      <c r="H161" s="84" t="str">
        <f>IFERROR(Density!H161*($AB$8*H$3^$AC$8)/1000,"")</f>
        <v/>
      </c>
      <c r="I161" s="84" t="str">
        <f>IFERROR(Density!I161*($AB$8*I$3^$AC$8)/1000,"")</f>
        <v/>
      </c>
      <c r="J161" s="84" t="str">
        <f>IFERROR(Density!J161*($AB$8*J$3^$AC$8)/1000,"")</f>
        <v/>
      </c>
      <c r="K161" s="85" t="str">
        <f>IFERROR(Density!K161*($AB$8*K$3^$AC$8)/1000,"")</f>
        <v/>
      </c>
      <c r="L161" s="105" t="e">
        <f>SUM(B161:K161)/('Site Description'!$K$34/10000)</f>
        <v>#VALUE!</v>
      </c>
      <c r="N161" s="122"/>
      <c r="O161" s="92"/>
      <c r="P161" s="92"/>
      <c r="Q161" s="92"/>
      <c r="R161" s="92"/>
      <c r="S161" s="92"/>
      <c r="T161" s="92"/>
      <c r="U161" s="92"/>
      <c r="V161" s="92"/>
      <c r="W161" s="92"/>
      <c r="X161" s="92"/>
      <c r="Y161" s="92"/>
    </row>
    <row r="162" spans="1:25" x14ac:dyDescent="0.35">
      <c r="A162" s="108" t="s">
        <v>94</v>
      </c>
      <c r="B162" s="83" t="str">
        <f>IFERROR(Density!B162*($AB$9*B$3^$AC$9)/1000,"")</f>
        <v/>
      </c>
      <c r="C162" s="83" t="str">
        <f>IFERROR(Density!C162*($AB$9*C$3^$AC$9)/1000,"")</f>
        <v/>
      </c>
      <c r="D162" s="84" t="str">
        <f>IFERROR(Density!D162*($AB$9*D$3^$AC$9)/1000,"")</f>
        <v/>
      </c>
      <c r="E162" s="84" t="str">
        <f>IFERROR(Density!E162*($AB$9*E$3^$AC$9)/1000,"")</f>
        <v/>
      </c>
      <c r="F162" s="131" t="str">
        <f>IFERROR(Density!F162*($AB$9*F$3^$AC$9)/1000,"")</f>
        <v/>
      </c>
      <c r="G162" s="84" t="str">
        <f>IFERROR(Density!G162*($AB$9*G$3^$AC$9)/1000,"")</f>
        <v/>
      </c>
      <c r="H162" s="84" t="str">
        <f>IFERROR(Density!H162*($AB$9*H$3^$AC$9)/1000,"")</f>
        <v/>
      </c>
      <c r="I162" s="84" t="str">
        <f>IFERROR(Density!I162*($AB$9*I$3^$AC$9)/1000,"")</f>
        <v/>
      </c>
      <c r="J162" s="72" t="str">
        <f>IFERROR(Density!J162*($AB$9*J$3^$AC$9)/1000,"")</f>
        <v/>
      </c>
      <c r="K162" s="73" t="str">
        <f>IFERROR(Density!K162*($AB$9*K$3^$AC$9)/1000,"")</f>
        <v/>
      </c>
      <c r="L162" s="105" t="e">
        <f>SUM(B162:K162)/('Site Description'!$K$34/10000)</f>
        <v>#VALUE!</v>
      </c>
    </row>
    <row r="163" spans="1:25" x14ac:dyDescent="0.35">
      <c r="A163" s="80" t="s">
        <v>123</v>
      </c>
      <c r="B163" s="83" t="str">
        <f>IFERROR(Density!B163*($AB$10*B$3^$AC$10)/1000,"")</f>
        <v/>
      </c>
      <c r="C163" s="83" t="str">
        <f>IFERROR(Density!C163*($AB$10*C$3^$AC$10)/1000,"")</f>
        <v/>
      </c>
      <c r="D163" s="84" t="str">
        <f>IFERROR(Density!D163*($AB$10*D$3^$AC$10)/1000,"")</f>
        <v/>
      </c>
      <c r="E163" s="84" t="str">
        <f>IFERROR(Density!E163*($AB$10*E$3^$AC$10)/1000,"")</f>
        <v/>
      </c>
      <c r="F163" s="131" t="str">
        <f>IFERROR(Density!F163*($AB$10*F$3^$AC$10)/1000,"")</f>
        <v/>
      </c>
      <c r="G163" s="84" t="str">
        <f>IFERROR(Density!G163*($AB$10*G$3^$AC$10)/1000,"")</f>
        <v/>
      </c>
      <c r="H163" s="84" t="str">
        <f>IFERROR(Density!H163*($AB$10*H$3^$AC$10)/1000,"")</f>
        <v/>
      </c>
      <c r="I163" s="84" t="str">
        <f>IFERROR(Density!I163*($AB$10*I$3^$AC$10)/1000,"")</f>
        <v/>
      </c>
      <c r="J163" s="72" t="str">
        <f>IFERROR(Density!J163*($AB$10*J$3^$AC$10)/1000,"")</f>
        <v/>
      </c>
      <c r="K163" s="73" t="str">
        <f>IFERROR(Density!K163*($AB$10*K$3^$AC$10)/1000,"")</f>
        <v/>
      </c>
      <c r="L163" s="105" t="e">
        <f>SUM(B163:K163)/('Site Description'!$K$34/10000)</f>
        <v>#VALUE!</v>
      </c>
    </row>
    <row r="164" spans="1:25" x14ac:dyDescent="0.35">
      <c r="A164" s="80" t="s">
        <v>95</v>
      </c>
      <c r="B164" s="83" t="str">
        <f>IFERROR(Density!B164*($AB$11*B$3^$AC$11)/1000,"")</f>
        <v/>
      </c>
      <c r="C164" s="83" t="str">
        <f>IFERROR(Density!C164*($AB$11*C$3^$AC$11)/1000,"")</f>
        <v/>
      </c>
      <c r="D164" s="84" t="str">
        <f>IFERROR(Density!D164*($AB$11*D$3^$AC$11)/1000,"")</f>
        <v/>
      </c>
      <c r="E164" s="84" t="str">
        <f>IFERROR(Density!E164*($AB$11*E$3^$AC$11)/1000,"")</f>
        <v/>
      </c>
      <c r="F164" s="132" t="str">
        <f>IFERROR(Density!F164*($AB$11*F$3^$AC$11)/1000,"")</f>
        <v/>
      </c>
      <c r="G164" s="84" t="str">
        <f>IFERROR(Density!G164*($AB$11*G$3^$AC$11)/1000,"")</f>
        <v/>
      </c>
      <c r="H164" s="84" t="str">
        <f>IFERROR(Density!H164*($AB$11*H$3^$AC$11)/1000,"")</f>
        <v/>
      </c>
      <c r="I164" s="84" t="str">
        <f>IFERROR(Density!I164*($AB$11*I$3^$AC$11)/1000,"")</f>
        <v/>
      </c>
      <c r="J164" s="84" t="str">
        <f>IFERROR(Density!J164*($AB$11*J$3^$AC$11)/1000,"")</f>
        <v/>
      </c>
      <c r="K164" s="85" t="str">
        <f>IFERROR(Density!K164*($AB$11*K$3^$AC$11)/1000,"")</f>
        <v/>
      </c>
      <c r="L164" s="105" t="e">
        <f>SUM(B164:K164)/('Site Description'!$K$34/10000)</f>
        <v>#VALUE!</v>
      </c>
    </row>
    <row r="165" spans="1:25" x14ac:dyDescent="0.35">
      <c r="A165" s="80" t="s">
        <v>96</v>
      </c>
      <c r="B165" s="83" t="str">
        <f>IFERROR(Density!B165*($AB$12*B$3^$AC$12)/1000,"")</f>
        <v/>
      </c>
      <c r="C165" s="83" t="str">
        <f>IFERROR(Density!C165*($AB$12*C$3^$AC$12)/1000,"")</f>
        <v/>
      </c>
      <c r="D165" s="84" t="str">
        <f>IFERROR(Density!D165*($AB$12*D$3^$AC$12)/1000,"")</f>
        <v/>
      </c>
      <c r="E165" s="84" t="str">
        <f>IFERROR(Density!E165*($AB$12*E$3^$AC$12)/1000,"")</f>
        <v/>
      </c>
      <c r="F165" s="132" t="str">
        <f>IFERROR(Density!F165*($AB$12*F$3^$AC$12)/1000,"")</f>
        <v/>
      </c>
      <c r="G165" s="84" t="str">
        <f>IFERROR(Density!G165*($AB$12*G$3^$AC$12)/1000,"")</f>
        <v/>
      </c>
      <c r="H165" s="84" t="str">
        <f>IFERROR(Density!H165*($AB$12*H$3^$AC$12)/1000,"")</f>
        <v/>
      </c>
      <c r="I165" s="84" t="str">
        <f>IFERROR(Density!I165*($AB$12*I$3^$AC$12)/1000,"")</f>
        <v/>
      </c>
      <c r="J165" s="84" t="str">
        <f>IFERROR(Density!J165*($AB$12*J$3^$AC$12)/1000,"")</f>
        <v/>
      </c>
      <c r="K165" s="85" t="str">
        <f>IFERROR(Density!K165*($AB$12*K$3^$AC$12)/1000,"")</f>
        <v/>
      </c>
      <c r="L165" s="105" t="e">
        <f>SUM(B165:K165)/('Site Description'!$K$34/10000)</f>
        <v>#VALUE!</v>
      </c>
    </row>
    <row r="166" spans="1:25" x14ac:dyDescent="0.35">
      <c r="A166" s="80" t="s">
        <v>97</v>
      </c>
      <c r="B166" s="83" t="str">
        <f>IFERROR(Density!B166*($AB$13*B$3^$AC$13)/1000,"")</f>
        <v/>
      </c>
      <c r="C166" s="83" t="str">
        <f>IFERROR(Density!C166*($AB$13*C$3^$AC$13)/1000,"")</f>
        <v/>
      </c>
      <c r="D166" s="84" t="str">
        <f>IFERROR(Density!D166*($AB$13*D$3^$AC$13)/1000,"")</f>
        <v/>
      </c>
      <c r="E166" s="84" t="str">
        <f>IFERROR(Density!E166*($AB$13*E$3^$AC$13)/1000,"")</f>
        <v/>
      </c>
      <c r="F166" s="132" t="str">
        <f>IFERROR(Density!F166*($AB$13*F$3^$AC$13)/1000,"")</f>
        <v/>
      </c>
      <c r="G166" s="84" t="str">
        <f>IFERROR(Density!G166*($AB$13*G$3^$AC$13)/1000,"")</f>
        <v/>
      </c>
      <c r="H166" s="84" t="str">
        <f>IFERROR(Density!H166*($AB$13*H$3^$AC$13)/1000,"")</f>
        <v/>
      </c>
      <c r="I166" s="84" t="str">
        <f>IFERROR(Density!I166*($AB$13*I$3^$AC$13)/1000,"")</f>
        <v/>
      </c>
      <c r="J166" s="84" t="str">
        <f>IFERROR(Density!J166*($AB$13*J$3^$AC$13)/1000,"")</f>
        <v/>
      </c>
      <c r="K166" s="85" t="str">
        <f>IFERROR(Density!K166*($AB$13*K$3^$AC$13)/1000,"")</f>
        <v/>
      </c>
      <c r="L166" s="105" t="e">
        <f>SUM(B166:K166)/('Site Description'!$K$34/10000)</f>
        <v>#VALUE!</v>
      </c>
    </row>
    <row r="167" spans="1:25" x14ac:dyDescent="0.35">
      <c r="A167" s="80"/>
      <c r="B167" s="83" t="str">
        <f>IFERROR(Density!B167*($AB$14*B$3^$AC$14)/1000,"")</f>
        <v/>
      </c>
      <c r="C167" s="83" t="str">
        <f>IFERROR(Density!C167*($AB$14*C$3^$AC$14)/1000,"")</f>
        <v/>
      </c>
      <c r="D167" s="133" t="str">
        <f>IFERROR(Density!D167*($AB$14*D$3^$AC$14)/1000,"")</f>
        <v/>
      </c>
      <c r="E167" s="133" t="str">
        <f>IFERROR(Density!E167*($AB$14*E$3^$AC$14)/1000,"")</f>
        <v/>
      </c>
      <c r="F167" s="134" t="str">
        <f>IFERROR(Density!F167*($AB$14*F$3^$AC$14)/1000,"")</f>
        <v/>
      </c>
      <c r="G167" s="84" t="str">
        <f>IFERROR(Density!G167*($AB$14*G$3^$AC$14)/1000,"")</f>
        <v/>
      </c>
      <c r="H167" s="84" t="str">
        <f>IFERROR(Density!H167*($AB$14*H$3^$AC$14)/1000,"")</f>
        <v/>
      </c>
      <c r="I167" s="84" t="str">
        <f>IFERROR(Density!I167*($AB$14*I$3^$AC$14)/1000,"")</f>
        <v/>
      </c>
      <c r="J167" s="84" t="str">
        <f>IFERROR(Density!J167*($AB$14*J$3^$AC$14)/1000,"")</f>
        <v/>
      </c>
      <c r="K167" s="85" t="str">
        <f>IFERROR(Density!K167*($AB$14*K$3^$AC$14)/1000,"")</f>
        <v/>
      </c>
      <c r="L167" s="105" t="e">
        <f>SUM(B167:K167)/('Site Description'!$K$34/10000)</f>
        <v>#VALUE!</v>
      </c>
    </row>
    <row r="168" spans="1:25" ht="15" thickBot="1" x14ac:dyDescent="0.4">
      <c r="A168" s="80"/>
      <c r="B168" s="83" t="str">
        <f>IFERROR(Density!B168*($AB$15*B$3^$AC$15)/1000,"")</f>
        <v/>
      </c>
      <c r="C168" s="83" t="str">
        <f>IFERROR(Density!C168*($AB$15*C$3^$AC$15)/1000,"")</f>
        <v/>
      </c>
      <c r="D168" s="84" t="str">
        <f>IFERROR(Density!D168*($AB$15*D$3^$AC$15)/1000,"")</f>
        <v/>
      </c>
      <c r="E168" s="84" t="str">
        <f>IFERROR(Density!E168*($AB$15*E$3^$AC$15)/1000,"")</f>
        <v/>
      </c>
      <c r="F168" s="132" t="str">
        <f>IFERROR(Density!F168*($AB$15*F$3^$AC$15)/1000,"")</f>
        <v/>
      </c>
      <c r="G168" s="84" t="str">
        <f>IFERROR(Density!G168*($AB$15*G$3^$AC$15)/1000,"")</f>
        <v/>
      </c>
      <c r="H168" s="84" t="str">
        <f>IFERROR(Density!H168*($AB$15*H$3^$AC$15)/1000,"")</f>
        <v/>
      </c>
      <c r="I168" s="84" t="str">
        <f>IFERROR(Density!I168*($AB$15*I$3^$AC$15)/1000,"")</f>
        <v/>
      </c>
      <c r="J168" s="84" t="str">
        <f>IFERROR(Density!J168*($AB$15*J$3^$AC$15)/1000,"")</f>
        <v/>
      </c>
      <c r="K168" s="85" t="str">
        <f>IFERROR(Density!K168*($AB$15*K$3^$AC$15)/1000,"")</f>
        <v/>
      </c>
      <c r="L168" s="105" t="e">
        <f>SUM(B168:K168)/('Site Description'!$K$34/10000)</f>
        <v>#VALUE!</v>
      </c>
    </row>
    <row r="169" spans="1:25" ht="15" thickBot="1" x14ac:dyDescent="0.4">
      <c r="A169" s="109" t="s">
        <v>85</v>
      </c>
      <c r="B169" s="110" t="str">
        <f>IFERROR(SUM(B157:B168)/('Site Description'!$K$34/10000),"")</f>
        <v/>
      </c>
      <c r="C169" s="111" t="str">
        <f>IFERROR(SUM(C157:C168)/('Site Description'!$K$34/10000),"")</f>
        <v/>
      </c>
      <c r="D169" s="110" t="str">
        <f>IFERROR(SUM(D157:D168)/('Site Description'!$K$34/10000),"")</f>
        <v/>
      </c>
      <c r="E169" s="110" t="str">
        <f>IFERROR(SUM(E157:E168)/('Site Description'!$K$34/10000),"")</f>
        <v/>
      </c>
      <c r="F169" s="112" t="str">
        <f>IFERROR(SUM(F157:F168)/('Site Description'!$K$34/10000),"")</f>
        <v/>
      </c>
      <c r="G169" s="110" t="str">
        <f>IFERROR(SUM(G157:G168)/('Site Description'!$K$34/10000),"")</f>
        <v/>
      </c>
      <c r="H169" s="110" t="str">
        <f>IFERROR(SUM(H157:H168)/('Site Description'!$K$34/10000),"")</f>
        <v/>
      </c>
      <c r="I169" s="110" t="str">
        <f>IFERROR(SUM(I157:I168)/('Site Description'!$K$34/10000),"")</f>
        <v/>
      </c>
      <c r="J169" s="110" t="str">
        <f>IFERROR(SUM(J157:J168)/('Site Description'!$K$34/10000),"")</f>
        <v/>
      </c>
      <c r="K169" s="113" t="str">
        <f>IFERROR(SUM(K157:K168)/('Site Description'!$K$34/10000),"")</f>
        <v/>
      </c>
      <c r="L169" s="114" t="str">
        <f>IF(SUM(B169:K169)&gt;0,SUM(B169:K169),"")</f>
        <v/>
      </c>
    </row>
  </sheetData>
  <sheetProtection algorithmName="SHA-512" hashValue="yhNe7sE1bI5VEvUt4BxOioZDCiMMF52XnPba7VvGpyE0k+cZsQiyeX7BksP5MCNnc/pN+59l+qp9JTjfWUTFHw==" saltValue="iaks15442DEwEf+ItttEdA==" spinCount="100000" sheet="1" objects="1" scenarios="1"/>
  <mergeCells count="37">
    <mergeCell ref="A1:K1"/>
    <mergeCell ref="N1:X1"/>
    <mergeCell ref="G2:K2"/>
    <mergeCell ref="T2:X2"/>
    <mergeCell ref="C2:F2"/>
    <mergeCell ref="P2:S2"/>
    <mergeCell ref="A18:K18"/>
    <mergeCell ref="G19:K19"/>
    <mergeCell ref="N18:X18"/>
    <mergeCell ref="T19:X19"/>
    <mergeCell ref="C19:F19"/>
    <mergeCell ref="P19:S19"/>
    <mergeCell ref="G87:K87"/>
    <mergeCell ref="C70:F70"/>
    <mergeCell ref="C87:F87"/>
    <mergeCell ref="A35:K35"/>
    <mergeCell ref="G36:K36"/>
    <mergeCell ref="A52:K52"/>
    <mergeCell ref="G53:K53"/>
    <mergeCell ref="C36:F36"/>
    <mergeCell ref="C53:F53"/>
    <mergeCell ref="AA2:AC2"/>
    <mergeCell ref="A137:K137"/>
    <mergeCell ref="G138:K138"/>
    <mergeCell ref="A154:K154"/>
    <mergeCell ref="G155:K155"/>
    <mergeCell ref="C138:F138"/>
    <mergeCell ref="C155:F155"/>
    <mergeCell ref="A103:K103"/>
    <mergeCell ref="G104:K104"/>
    <mergeCell ref="A120:K120"/>
    <mergeCell ref="G121:K121"/>
    <mergeCell ref="C104:F104"/>
    <mergeCell ref="C121:F121"/>
    <mergeCell ref="A69:K69"/>
    <mergeCell ref="G70:K70"/>
    <mergeCell ref="A86:K86"/>
  </mergeCell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9"/>
  <sheetViews>
    <sheetView zoomScale="80" zoomScaleNormal="80" workbookViewId="0">
      <selection activeCell="B4" sqref="B4"/>
    </sheetView>
  </sheetViews>
  <sheetFormatPr defaultColWidth="9.1796875" defaultRowHeight="14.5" x14ac:dyDescent="0.35"/>
  <cols>
    <col min="1" max="1" width="27" style="115" bestFit="1" customWidth="1"/>
    <col min="2" max="10" width="14.26953125" style="129" customWidth="1"/>
    <col min="11" max="11" width="14.7265625" style="129" customWidth="1"/>
    <col min="12" max="12" width="20.54296875" style="106" bestFit="1" customWidth="1"/>
    <col min="13" max="13" width="14.7265625" style="106" customWidth="1"/>
    <col min="14" max="14" width="27" style="116" bestFit="1" customWidth="1"/>
    <col min="15" max="24" width="14.7265625" style="106" customWidth="1"/>
    <col min="25" max="25" width="20.54296875" style="106" bestFit="1" customWidth="1"/>
    <col min="26" max="26" width="14.7265625" style="106" customWidth="1"/>
    <col min="27" max="95" width="14.7265625" style="129" customWidth="1"/>
    <col min="96" max="16384" width="9.1796875" style="129"/>
  </cols>
  <sheetData>
    <row r="1" spans="1:26" ht="15.5" thickBot="1" x14ac:dyDescent="0.4">
      <c r="A1" s="450" t="s">
        <v>36</v>
      </c>
      <c r="B1" s="451"/>
      <c r="C1" s="452"/>
      <c r="D1" s="452"/>
      <c r="E1" s="452"/>
      <c r="F1" s="452"/>
      <c r="G1" s="452"/>
      <c r="H1" s="452"/>
      <c r="I1" s="452"/>
      <c r="J1" s="452"/>
      <c r="K1" s="453"/>
      <c r="L1" s="86"/>
      <c r="M1" s="87"/>
      <c r="N1" s="471" t="s">
        <v>79</v>
      </c>
      <c r="O1" s="472"/>
      <c r="P1" s="472"/>
      <c r="Q1" s="472"/>
      <c r="R1" s="472"/>
      <c r="S1" s="472"/>
      <c r="T1" s="472"/>
      <c r="U1" s="472"/>
      <c r="V1" s="472"/>
      <c r="W1" s="472"/>
      <c r="X1" s="473"/>
      <c r="Y1" s="86"/>
      <c r="Z1" s="87"/>
    </row>
    <row r="2" spans="1:26" x14ac:dyDescent="0.35">
      <c r="A2" s="89"/>
      <c r="B2" s="90" t="s">
        <v>70</v>
      </c>
      <c r="C2" s="457" t="s">
        <v>23</v>
      </c>
      <c r="D2" s="458"/>
      <c r="E2" s="458"/>
      <c r="F2" s="459"/>
      <c r="G2" s="454" t="s">
        <v>24</v>
      </c>
      <c r="H2" s="455"/>
      <c r="I2" s="455"/>
      <c r="J2" s="455"/>
      <c r="K2" s="456"/>
      <c r="L2" s="91" t="s">
        <v>46</v>
      </c>
      <c r="M2" s="92"/>
      <c r="N2" s="89"/>
      <c r="O2" s="90" t="s">
        <v>70</v>
      </c>
      <c r="P2" s="457" t="s">
        <v>23</v>
      </c>
      <c r="Q2" s="458"/>
      <c r="R2" s="458"/>
      <c r="S2" s="459"/>
      <c r="T2" s="454" t="s">
        <v>24</v>
      </c>
      <c r="U2" s="455"/>
      <c r="V2" s="455"/>
      <c r="W2" s="455"/>
      <c r="X2" s="456"/>
      <c r="Y2" s="91" t="s">
        <v>46</v>
      </c>
      <c r="Z2" s="92"/>
    </row>
    <row r="3" spans="1:26" ht="16.5" x14ac:dyDescent="0.35">
      <c r="A3" s="95" t="s">
        <v>34</v>
      </c>
      <c r="B3" s="165" t="s">
        <v>98</v>
      </c>
      <c r="C3" s="75" t="s">
        <v>99</v>
      </c>
      <c r="D3" s="75" t="s">
        <v>100</v>
      </c>
      <c r="E3" s="75" t="s">
        <v>101</v>
      </c>
      <c r="F3" s="76" t="s">
        <v>102</v>
      </c>
      <c r="G3" s="75" t="s">
        <v>99</v>
      </c>
      <c r="H3" s="75" t="s">
        <v>100</v>
      </c>
      <c r="I3" s="75" t="s">
        <v>101</v>
      </c>
      <c r="J3" s="75" t="s">
        <v>102</v>
      </c>
      <c r="K3" s="166" t="s">
        <v>103</v>
      </c>
      <c r="L3" s="97" t="s">
        <v>88</v>
      </c>
      <c r="M3" s="92"/>
      <c r="N3" s="95" t="s">
        <v>34</v>
      </c>
      <c r="O3" s="90" t="s">
        <v>71</v>
      </c>
      <c r="P3" s="90" t="s">
        <v>30</v>
      </c>
      <c r="Q3" s="90" t="s">
        <v>31</v>
      </c>
      <c r="R3" s="90" t="s">
        <v>32</v>
      </c>
      <c r="S3" s="90" t="s">
        <v>33</v>
      </c>
      <c r="T3" s="90" t="s">
        <v>30</v>
      </c>
      <c r="U3" s="90" t="s">
        <v>31</v>
      </c>
      <c r="V3" s="90" t="s">
        <v>32</v>
      </c>
      <c r="W3" s="90" t="s">
        <v>33</v>
      </c>
      <c r="X3" s="96" t="s">
        <v>45</v>
      </c>
      <c r="Y3" s="97" t="s">
        <v>88</v>
      </c>
      <c r="Z3" s="92"/>
    </row>
    <row r="4" spans="1:26" x14ac:dyDescent="0.35">
      <c r="A4" s="102" t="s">
        <v>89</v>
      </c>
      <c r="B4" s="81"/>
      <c r="C4" s="81" t="str">
        <f>IFERROR(Density!C4*Equations!D5,"")</f>
        <v/>
      </c>
      <c r="D4" s="82" t="str">
        <f>IFERROR(Density!D4*Equations!E5,"")</f>
        <v/>
      </c>
      <c r="E4" s="82" t="str">
        <f>IFERROR(Density!E4*Equations!F5,"")</f>
        <v/>
      </c>
      <c r="F4" s="164" t="str">
        <f>IFERROR(Density!F4*Equations!G5,"")</f>
        <v/>
      </c>
      <c r="G4" s="84" t="str">
        <f>IFERROR(Density!G4*Equations!H5,"")</f>
        <v/>
      </c>
      <c r="H4" s="84" t="str">
        <f>IFERROR(Density!H4*Equations!I5,"")</f>
        <v/>
      </c>
      <c r="I4" s="84" t="str">
        <f>IFERROR(Density!I4*Equations!J5,"")</f>
        <v/>
      </c>
      <c r="J4" s="84" t="str">
        <f>IFERROR(Density!J4*Equations!K5,"")</f>
        <v/>
      </c>
      <c r="K4" s="85" t="str">
        <f>IFERROR(Density!K4*Equations!L5,"")</f>
        <v/>
      </c>
      <c r="L4" s="105" t="e">
        <f>SUM(B4:K4)/('Site Description'!$B$34)</f>
        <v>#VALUE!</v>
      </c>
      <c r="N4" s="102" t="s">
        <v>89</v>
      </c>
      <c r="O4" s="169"/>
      <c r="P4" s="169">
        <f t="shared" ref="P4:X4" si="0">IFERROR(AVERAGE(C4,C21,C38,C55,C72,C89,C106,C123,C140,C157),0)</f>
        <v>0</v>
      </c>
      <c r="Q4" s="170">
        <f t="shared" si="0"/>
        <v>0</v>
      </c>
      <c r="R4" s="170">
        <f t="shared" si="0"/>
        <v>0</v>
      </c>
      <c r="S4" s="171">
        <f t="shared" si="0"/>
        <v>0</v>
      </c>
      <c r="T4" s="159">
        <f t="shared" si="0"/>
        <v>0</v>
      </c>
      <c r="U4" s="159">
        <f t="shared" si="0"/>
        <v>0</v>
      </c>
      <c r="V4" s="159">
        <f t="shared" si="0"/>
        <v>0</v>
      </c>
      <c r="W4" s="159">
        <f t="shared" si="0"/>
        <v>0</v>
      </c>
      <c r="X4" s="162">
        <f t="shared" si="0"/>
        <v>0</v>
      </c>
      <c r="Y4" s="105" t="e">
        <f>SUM(O4:X4)/(AVERAGE('Site Description'!$B$34:$K$34))</f>
        <v>#DIV/0!</v>
      </c>
    </row>
    <row r="5" spans="1:26" x14ac:dyDescent="0.35">
      <c r="A5" s="102" t="s">
        <v>90</v>
      </c>
      <c r="B5" s="83"/>
      <c r="C5" s="83" t="str">
        <f>IFERROR(Density!C5*Equations!D6,"")</f>
        <v/>
      </c>
      <c r="D5" s="84" t="str">
        <f>IFERROR(Density!D5*Equations!E6,"")</f>
        <v/>
      </c>
      <c r="E5" s="72" t="str">
        <f>IFERROR(Density!E5*Equations!F6,"")</f>
        <v/>
      </c>
      <c r="F5" s="131" t="str">
        <f>IFERROR(Density!F5*Equations!G6,"")</f>
        <v/>
      </c>
      <c r="G5" s="84" t="str">
        <f>IFERROR(Density!G5*Equations!H6,"")</f>
        <v/>
      </c>
      <c r="H5" s="84" t="str">
        <f>IFERROR(Density!H5*Equations!I6,"")</f>
        <v/>
      </c>
      <c r="I5" s="72" t="str">
        <f>IFERROR(Density!I5*Equations!J6,"")</f>
        <v/>
      </c>
      <c r="J5" s="72" t="str">
        <f>IFERROR(Density!J5*Equations!K6,"")</f>
        <v/>
      </c>
      <c r="K5" s="73" t="str">
        <f>IFERROR(Density!K5*Equations!L6,"")</f>
        <v/>
      </c>
      <c r="L5" s="105" t="e">
        <f>SUM(B5:K5)/('Site Description'!$B$34)</f>
        <v>#VALUE!</v>
      </c>
      <c r="N5" s="102" t="s">
        <v>90</v>
      </c>
      <c r="O5" s="172"/>
      <c r="P5" s="172">
        <f t="shared" ref="P5:X5" si="1">IFERROR(AVERAGE(C5,C22,C39,C56,C73,C90,C107,C124,C141,C158),0)</f>
        <v>0</v>
      </c>
      <c r="Q5" s="159">
        <f t="shared" si="1"/>
        <v>0</v>
      </c>
      <c r="R5" s="160">
        <f t="shared" si="1"/>
        <v>0</v>
      </c>
      <c r="S5" s="163">
        <f t="shared" si="1"/>
        <v>0</v>
      </c>
      <c r="T5" s="159">
        <f t="shared" si="1"/>
        <v>0</v>
      </c>
      <c r="U5" s="159">
        <f t="shared" si="1"/>
        <v>0</v>
      </c>
      <c r="V5" s="160">
        <f t="shared" si="1"/>
        <v>0</v>
      </c>
      <c r="W5" s="160">
        <f t="shared" si="1"/>
        <v>0</v>
      </c>
      <c r="X5" s="161">
        <f t="shared" si="1"/>
        <v>0</v>
      </c>
      <c r="Y5" s="105" t="e">
        <f>SUM(O5:X5)/(AVERAGE('Site Description'!$B$34:$K$34))</f>
        <v>#DIV/0!</v>
      </c>
    </row>
    <row r="6" spans="1:26" x14ac:dyDescent="0.35">
      <c r="A6" s="102" t="s">
        <v>91</v>
      </c>
      <c r="B6" s="83"/>
      <c r="C6" s="83" t="str">
        <f>IFERROR(Density!C6*Equations!D7,"")</f>
        <v/>
      </c>
      <c r="D6" s="84" t="str">
        <f>IFERROR(Density!D6*Equations!E7,"")</f>
        <v/>
      </c>
      <c r="E6" s="84" t="str">
        <f>IFERROR(Density!E6*Equations!F7,"")</f>
        <v/>
      </c>
      <c r="F6" s="132" t="str">
        <f>IFERROR(Density!F6*Equations!G7,"")</f>
        <v/>
      </c>
      <c r="G6" s="84" t="str">
        <f>IFERROR(Density!G6*Equations!H7,"")</f>
        <v/>
      </c>
      <c r="H6" s="84" t="str">
        <f>IFERROR(Density!H6*Equations!I7,"")</f>
        <v/>
      </c>
      <c r="I6" s="84" t="str">
        <f>IFERROR(Density!I6*Equations!J7,"")</f>
        <v/>
      </c>
      <c r="J6" s="84" t="str">
        <f>IFERROR(Density!J6*Equations!K7,"")</f>
        <v/>
      </c>
      <c r="K6" s="73" t="str">
        <f>IFERROR(Density!K6*Equations!L7,"")</f>
        <v/>
      </c>
      <c r="L6" s="105" t="e">
        <f>SUM(B6:K6)/('Site Description'!$B$34)</f>
        <v>#VALUE!</v>
      </c>
      <c r="N6" s="102" t="s">
        <v>91</v>
      </c>
      <c r="O6" s="172"/>
      <c r="P6" s="172">
        <f t="shared" ref="P6:X6" si="2">IFERROR(AVERAGE(C6,C23,C40,C57,C74,C91,C108,C125,C142,C159),0)</f>
        <v>0</v>
      </c>
      <c r="Q6" s="159">
        <f t="shared" si="2"/>
        <v>0</v>
      </c>
      <c r="R6" s="159">
        <f t="shared" si="2"/>
        <v>0</v>
      </c>
      <c r="S6" s="56">
        <f t="shared" si="2"/>
        <v>0</v>
      </c>
      <c r="T6" s="159">
        <f t="shared" si="2"/>
        <v>0</v>
      </c>
      <c r="U6" s="159">
        <f t="shared" si="2"/>
        <v>0</v>
      </c>
      <c r="V6" s="159">
        <f t="shared" si="2"/>
        <v>0</v>
      </c>
      <c r="W6" s="159">
        <f t="shared" si="2"/>
        <v>0</v>
      </c>
      <c r="X6" s="161">
        <f t="shared" si="2"/>
        <v>0</v>
      </c>
      <c r="Y6" s="105" t="e">
        <f>SUM(O6:X6)/(AVERAGE('Site Description'!$B$34:$K$34))</f>
        <v>#DIV/0!</v>
      </c>
    </row>
    <row r="7" spans="1:26" x14ac:dyDescent="0.35">
      <c r="A7" s="107" t="s">
        <v>92</v>
      </c>
      <c r="B7" s="83"/>
      <c r="C7" s="83" t="str">
        <f>IFERROR(Density!C7*Equations!D8,"")</f>
        <v/>
      </c>
      <c r="D7" s="84" t="str">
        <f>IFERROR(Density!D7*Equations!E8,"")</f>
        <v/>
      </c>
      <c r="E7" s="84" t="str">
        <f>IFERROR(Density!E7*Equations!F8,"")</f>
        <v/>
      </c>
      <c r="F7" s="132" t="str">
        <f>IFERROR(Density!F7*Equations!G8,"")</f>
        <v/>
      </c>
      <c r="G7" s="84" t="str">
        <f>IFERROR(Density!G7*Equations!H8,"")</f>
        <v/>
      </c>
      <c r="H7" s="84" t="str">
        <f>IFERROR(Density!H7*Equations!I8,"")</f>
        <v/>
      </c>
      <c r="I7" s="84" t="str">
        <f>IFERROR(Density!I7*Equations!J8,"")</f>
        <v/>
      </c>
      <c r="J7" s="84" t="str">
        <f>IFERROR(Density!J7*Equations!K8,"")</f>
        <v/>
      </c>
      <c r="K7" s="73" t="str">
        <f>IFERROR(Density!K7*Equations!L8,"")</f>
        <v/>
      </c>
      <c r="L7" s="105" t="e">
        <f>SUM(B7:K7)/('Site Description'!$B$34)</f>
        <v>#VALUE!</v>
      </c>
      <c r="N7" s="107" t="s">
        <v>92</v>
      </c>
      <c r="O7" s="172"/>
      <c r="P7" s="172">
        <f t="shared" ref="P7:X7" si="3">IFERROR(AVERAGE(C7,C24,C41,C58,C75,C92,C109,C126,C143,C160),0)</f>
        <v>0</v>
      </c>
      <c r="Q7" s="159">
        <f t="shared" si="3"/>
        <v>0</v>
      </c>
      <c r="R7" s="159">
        <f t="shared" si="3"/>
        <v>0</v>
      </c>
      <c r="S7" s="56">
        <f t="shared" si="3"/>
        <v>0</v>
      </c>
      <c r="T7" s="159">
        <f t="shared" si="3"/>
        <v>0</v>
      </c>
      <c r="U7" s="159">
        <f t="shared" si="3"/>
        <v>0</v>
      </c>
      <c r="V7" s="159">
        <f t="shared" si="3"/>
        <v>0</v>
      </c>
      <c r="W7" s="159">
        <f t="shared" si="3"/>
        <v>0</v>
      </c>
      <c r="X7" s="161">
        <f t="shared" si="3"/>
        <v>0</v>
      </c>
      <c r="Y7" s="105" t="e">
        <f>SUM(O7:X7)/(AVERAGE('Site Description'!$B$34:$K$34))</f>
        <v>#DIV/0!</v>
      </c>
    </row>
    <row r="8" spans="1:26" x14ac:dyDescent="0.35">
      <c r="A8" s="108" t="s">
        <v>93</v>
      </c>
      <c r="B8" s="83"/>
      <c r="C8" s="83" t="str">
        <f>IFERROR(Density!C8*Equations!D9,"")</f>
        <v/>
      </c>
      <c r="D8" s="84" t="str">
        <f>IFERROR(Density!D8*Equations!E9,"")</f>
        <v/>
      </c>
      <c r="E8" s="84" t="str">
        <f>IFERROR(Density!E8*Equations!F9,"")</f>
        <v/>
      </c>
      <c r="F8" s="132" t="str">
        <f>IFERROR(Density!F8*Equations!G9,"")</f>
        <v/>
      </c>
      <c r="G8" s="84" t="str">
        <f>IFERROR(Density!G8*Equations!H9,"")</f>
        <v/>
      </c>
      <c r="H8" s="84" t="str">
        <f>IFERROR(Density!H8*Equations!I9,"")</f>
        <v/>
      </c>
      <c r="I8" s="84" t="str">
        <f>IFERROR(Density!I8*Equations!J9,"")</f>
        <v/>
      </c>
      <c r="J8" s="84" t="str">
        <f>IFERROR(Density!J8*Equations!K9,"")</f>
        <v/>
      </c>
      <c r="K8" s="85" t="str">
        <f>IFERROR(Density!K8*Equations!L9,"")</f>
        <v/>
      </c>
      <c r="L8" s="105" t="e">
        <f>SUM(B8:K8)/('Site Description'!$B$34)</f>
        <v>#VALUE!</v>
      </c>
      <c r="N8" s="108" t="s">
        <v>93</v>
      </c>
      <c r="O8" s="172"/>
      <c r="P8" s="172">
        <f t="shared" ref="P8:X8" si="4">IFERROR(AVERAGE(C8,C25,C42,C59,C76,C93,C110,C127,C144,C161),0)</f>
        <v>0</v>
      </c>
      <c r="Q8" s="159">
        <f t="shared" si="4"/>
        <v>0</v>
      </c>
      <c r="R8" s="159">
        <f t="shared" si="4"/>
        <v>0</v>
      </c>
      <c r="S8" s="56">
        <f t="shared" si="4"/>
        <v>0</v>
      </c>
      <c r="T8" s="159">
        <f t="shared" si="4"/>
        <v>0</v>
      </c>
      <c r="U8" s="159">
        <f t="shared" si="4"/>
        <v>0</v>
      </c>
      <c r="V8" s="159">
        <f t="shared" si="4"/>
        <v>0</v>
      </c>
      <c r="W8" s="159">
        <f t="shared" si="4"/>
        <v>0</v>
      </c>
      <c r="X8" s="162">
        <f t="shared" si="4"/>
        <v>0</v>
      </c>
      <c r="Y8" s="105" t="e">
        <f>SUM(O8:X8)/(AVERAGE('Site Description'!$B$34:$K$34))</f>
        <v>#DIV/0!</v>
      </c>
    </row>
    <row r="9" spans="1:26" x14ac:dyDescent="0.35">
      <c r="A9" s="108" t="s">
        <v>94</v>
      </c>
      <c r="B9" s="83"/>
      <c r="C9" s="83" t="str">
        <f>IFERROR(Density!C9*Equations!D10,"")</f>
        <v/>
      </c>
      <c r="D9" s="84" t="str">
        <f>IFERROR(Density!D9*Equations!E10,"")</f>
        <v/>
      </c>
      <c r="E9" s="84" t="str">
        <f>IFERROR(Density!E9*Equations!F10,"")</f>
        <v/>
      </c>
      <c r="F9" s="131" t="str">
        <f>IFERROR(Density!F9*Equations!G10,"")</f>
        <v/>
      </c>
      <c r="G9" s="84" t="str">
        <f>IFERROR(Density!G9*Equations!H10,"")</f>
        <v/>
      </c>
      <c r="H9" s="84" t="str">
        <f>IFERROR(Density!H9*Equations!I10,"")</f>
        <v/>
      </c>
      <c r="I9" s="84" t="str">
        <f>IFERROR(Density!I9*Equations!J10,"")</f>
        <v/>
      </c>
      <c r="J9" s="72" t="str">
        <f>IFERROR(Density!J9*Equations!K10,"")</f>
        <v/>
      </c>
      <c r="K9" s="73" t="str">
        <f>IFERROR(Density!K9*Equations!L10,"")</f>
        <v/>
      </c>
      <c r="L9" s="105" t="e">
        <f>SUM(B9:K9)/('Site Description'!$B$34)</f>
        <v>#VALUE!</v>
      </c>
      <c r="N9" s="108" t="s">
        <v>94</v>
      </c>
      <c r="O9" s="172"/>
      <c r="P9" s="172">
        <f t="shared" ref="P9:X9" si="5">IFERROR(AVERAGE(C9,C26,C43,C60,C77,C94,C111,C128,C145,C162),0)</f>
        <v>0</v>
      </c>
      <c r="Q9" s="159">
        <f t="shared" si="5"/>
        <v>0</v>
      </c>
      <c r="R9" s="159">
        <f t="shared" si="5"/>
        <v>0</v>
      </c>
      <c r="S9" s="163">
        <f t="shared" si="5"/>
        <v>0</v>
      </c>
      <c r="T9" s="159">
        <f t="shared" si="5"/>
        <v>0</v>
      </c>
      <c r="U9" s="159">
        <f t="shared" si="5"/>
        <v>0</v>
      </c>
      <c r="V9" s="159">
        <f t="shared" si="5"/>
        <v>0</v>
      </c>
      <c r="W9" s="160">
        <f t="shared" si="5"/>
        <v>0</v>
      </c>
      <c r="X9" s="161">
        <f t="shared" si="5"/>
        <v>0</v>
      </c>
      <c r="Y9" s="105" t="e">
        <f>SUM(O9:X9)/(AVERAGE('Site Description'!$B$34:$K$34))</f>
        <v>#DIV/0!</v>
      </c>
    </row>
    <row r="10" spans="1:26" x14ac:dyDescent="0.35">
      <c r="A10" s="80" t="s">
        <v>123</v>
      </c>
      <c r="B10" s="83"/>
      <c r="C10" s="83" t="str">
        <f>IFERROR(Density!C10*Equations!D11,"")</f>
        <v/>
      </c>
      <c r="D10" s="84" t="str">
        <f>IFERROR(Density!D10*Equations!E11,"")</f>
        <v/>
      </c>
      <c r="E10" s="84" t="str">
        <f>IFERROR(Density!E10*Equations!F11,"")</f>
        <v/>
      </c>
      <c r="F10" s="131" t="str">
        <f>IFERROR(Density!F10*Equations!G11,"")</f>
        <v/>
      </c>
      <c r="G10" s="84" t="str">
        <f>IFERROR(Density!G10*Equations!H11,"")</f>
        <v/>
      </c>
      <c r="H10" s="84" t="str">
        <f>IFERROR(Density!H10*Equations!I11,"")</f>
        <v/>
      </c>
      <c r="I10" s="84" t="str">
        <f>IFERROR(Density!I10*Equations!J11,"")</f>
        <v/>
      </c>
      <c r="J10" s="72" t="str">
        <f>IFERROR(Density!J10*Equations!K11,"")</f>
        <v/>
      </c>
      <c r="K10" s="73" t="str">
        <f>IFERROR(Density!K10*Equations!L11,"")</f>
        <v/>
      </c>
      <c r="L10" s="105" t="e">
        <f>SUM(B10:K10)/('Site Description'!$B$34)</f>
        <v>#VALUE!</v>
      </c>
      <c r="N10" s="80" t="s">
        <v>123</v>
      </c>
      <c r="O10" s="172"/>
      <c r="P10" s="172">
        <f t="shared" ref="P10:X10" si="6">IFERROR(AVERAGE(C10,C27,C44,C61,C78,C95,C112,C129,C146,C163),0)</f>
        <v>0</v>
      </c>
      <c r="Q10" s="159">
        <f t="shared" si="6"/>
        <v>0</v>
      </c>
      <c r="R10" s="159">
        <f t="shared" si="6"/>
        <v>0</v>
      </c>
      <c r="S10" s="163">
        <f t="shared" si="6"/>
        <v>0</v>
      </c>
      <c r="T10" s="159">
        <f t="shared" si="6"/>
        <v>0</v>
      </c>
      <c r="U10" s="159">
        <f t="shared" si="6"/>
        <v>0</v>
      </c>
      <c r="V10" s="159">
        <f t="shared" si="6"/>
        <v>0</v>
      </c>
      <c r="W10" s="160">
        <f t="shared" si="6"/>
        <v>0</v>
      </c>
      <c r="X10" s="161">
        <f t="shared" si="6"/>
        <v>0</v>
      </c>
      <c r="Y10" s="105" t="e">
        <f>SUM(O10:X10)/(AVERAGE('Site Description'!$B$34:$K$34))</f>
        <v>#DIV/0!</v>
      </c>
    </row>
    <row r="11" spans="1:26" x14ac:dyDescent="0.35">
      <c r="A11" s="80" t="s">
        <v>95</v>
      </c>
      <c r="B11" s="83"/>
      <c r="C11" s="83" t="str">
        <f>IFERROR(Density!C11*Equations!D12,"")</f>
        <v/>
      </c>
      <c r="D11" s="84" t="str">
        <f>IFERROR(Density!D11*Equations!E12,"")</f>
        <v/>
      </c>
      <c r="E11" s="84" t="str">
        <f>IFERROR(Density!E11*Equations!F12,"")</f>
        <v/>
      </c>
      <c r="F11" s="132" t="str">
        <f>IFERROR(Density!F11*Equations!G12,"")</f>
        <v/>
      </c>
      <c r="G11" s="84" t="str">
        <f>IFERROR(Density!G11*Equations!H12,"")</f>
        <v/>
      </c>
      <c r="H11" s="84" t="str">
        <f>IFERROR(Density!H11*Equations!I12,"")</f>
        <v/>
      </c>
      <c r="I11" s="84" t="str">
        <f>IFERROR(Density!I11*Equations!J12,"")</f>
        <v/>
      </c>
      <c r="J11" s="84" t="str">
        <f>IFERROR(Density!J11*Equations!K12,"")</f>
        <v/>
      </c>
      <c r="K11" s="85" t="str">
        <f>IFERROR(Density!K11*Equations!L12,"")</f>
        <v/>
      </c>
      <c r="L11" s="105" t="e">
        <f>SUM(B11:K11)/('Site Description'!$B$34)</f>
        <v>#VALUE!</v>
      </c>
      <c r="N11" s="80" t="s">
        <v>95</v>
      </c>
      <c r="O11" s="172"/>
      <c r="P11" s="172">
        <f t="shared" ref="P11:X11" si="7">IFERROR(AVERAGE(C11,C28,C45,C62,C79,C96,C113,C130,C147,C164),0)</f>
        <v>0</v>
      </c>
      <c r="Q11" s="159">
        <f t="shared" si="7"/>
        <v>0</v>
      </c>
      <c r="R11" s="159">
        <f t="shared" si="7"/>
        <v>0</v>
      </c>
      <c r="S11" s="56">
        <f t="shared" si="7"/>
        <v>0</v>
      </c>
      <c r="T11" s="159">
        <f t="shared" si="7"/>
        <v>0</v>
      </c>
      <c r="U11" s="159">
        <f t="shared" si="7"/>
        <v>0</v>
      </c>
      <c r="V11" s="159">
        <f t="shared" si="7"/>
        <v>0</v>
      </c>
      <c r="W11" s="159">
        <f t="shared" si="7"/>
        <v>0</v>
      </c>
      <c r="X11" s="162">
        <f t="shared" si="7"/>
        <v>0</v>
      </c>
      <c r="Y11" s="105" t="e">
        <f>SUM(O11:X11)/(AVERAGE('Site Description'!$B$34:$K$34))</f>
        <v>#DIV/0!</v>
      </c>
    </row>
    <row r="12" spans="1:26" x14ac:dyDescent="0.35">
      <c r="A12" s="80" t="s">
        <v>96</v>
      </c>
      <c r="B12" s="83"/>
      <c r="C12" s="83" t="str">
        <f>IFERROR(Density!C12*Equations!D13,"")</f>
        <v/>
      </c>
      <c r="D12" s="84" t="str">
        <f>IFERROR(Density!D12*Equations!E13,"")</f>
        <v/>
      </c>
      <c r="E12" s="84" t="str">
        <f>IFERROR(Density!E12*Equations!F13,"")</f>
        <v/>
      </c>
      <c r="F12" s="132" t="str">
        <f>IFERROR(Density!F12*Equations!G13,"")</f>
        <v/>
      </c>
      <c r="G12" s="84" t="str">
        <f>IFERROR(Density!G12*Equations!H13,"")</f>
        <v/>
      </c>
      <c r="H12" s="84" t="str">
        <f>IFERROR(Density!H12*Equations!I13,"")</f>
        <v/>
      </c>
      <c r="I12" s="84" t="str">
        <f>IFERROR(Density!I12*Equations!J13,"")</f>
        <v/>
      </c>
      <c r="J12" s="84" t="str">
        <f>IFERROR(Density!J12*Equations!K13,"")</f>
        <v/>
      </c>
      <c r="K12" s="85" t="str">
        <f>IFERROR(Density!K12*Equations!L13,"")</f>
        <v/>
      </c>
      <c r="L12" s="105" t="e">
        <f>SUM(B12:K12)/('Site Description'!$B$34)</f>
        <v>#VALUE!</v>
      </c>
      <c r="N12" s="80" t="s">
        <v>96</v>
      </c>
      <c r="O12" s="172"/>
      <c r="P12" s="172">
        <f t="shared" ref="P12:X12" si="8">IFERROR(AVERAGE(C12,C29,C46,C63,C80,C97,C114,C131,C148,C165),0)</f>
        <v>0</v>
      </c>
      <c r="Q12" s="159">
        <f t="shared" si="8"/>
        <v>0</v>
      </c>
      <c r="R12" s="159">
        <f t="shared" si="8"/>
        <v>0</v>
      </c>
      <c r="S12" s="56">
        <f t="shared" si="8"/>
        <v>0</v>
      </c>
      <c r="T12" s="159">
        <f t="shared" si="8"/>
        <v>0</v>
      </c>
      <c r="U12" s="159">
        <f t="shared" si="8"/>
        <v>0</v>
      </c>
      <c r="V12" s="159">
        <f t="shared" si="8"/>
        <v>0</v>
      </c>
      <c r="W12" s="159">
        <f t="shared" si="8"/>
        <v>0</v>
      </c>
      <c r="X12" s="162">
        <f t="shared" si="8"/>
        <v>0</v>
      </c>
      <c r="Y12" s="105" t="e">
        <f>SUM(O12:X12)/(AVERAGE('Site Description'!$B$34:$K$34))</f>
        <v>#DIV/0!</v>
      </c>
    </row>
    <row r="13" spans="1:26" x14ac:dyDescent="0.35">
      <c r="A13" s="80" t="s">
        <v>97</v>
      </c>
      <c r="B13" s="83"/>
      <c r="C13" s="83" t="str">
        <f>IFERROR(Density!C13*Equations!D14,"")</f>
        <v/>
      </c>
      <c r="D13" s="84" t="str">
        <f>IFERROR(Density!D13*Equations!E14,"")</f>
        <v/>
      </c>
      <c r="E13" s="84" t="str">
        <f>IFERROR(Density!E13*Equations!F14,"")</f>
        <v/>
      </c>
      <c r="F13" s="132" t="str">
        <f>IFERROR(Density!F13*Equations!G14,"")</f>
        <v/>
      </c>
      <c r="G13" s="84" t="str">
        <f>IFERROR(Density!G13*Equations!H14,"")</f>
        <v/>
      </c>
      <c r="H13" s="84" t="str">
        <f>IFERROR(Density!H13*Equations!I14,"")</f>
        <v/>
      </c>
      <c r="I13" s="84" t="str">
        <f>IFERROR(Density!I13*Equations!J14,"")</f>
        <v/>
      </c>
      <c r="J13" s="84" t="str">
        <f>IFERROR(Density!J13*Equations!K14,"")</f>
        <v/>
      </c>
      <c r="K13" s="85" t="str">
        <f>IFERROR(Density!K13*Equations!L14,"")</f>
        <v/>
      </c>
      <c r="L13" s="105" t="e">
        <f>SUM(B13:K13)/('Site Description'!$B$34)</f>
        <v>#VALUE!</v>
      </c>
      <c r="N13" s="80" t="s">
        <v>97</v>
      </c>
      <c r="O13" s="172"/>
      <c r="P13" s="172">
        <f t="shared" ref="P13:X13" si="9">IFERROR(AVERAGE(C13,C30,C47,C64,C81,C98,C115,C132,C149,C166),0)</f>
        <v>0</v>
      </c>
      <c r="Q13" s="159">
        <f t="shared" si="9"/>
        <v>0</v>
      </c>
      <c r="R13" s="159">
        <f t="shared" si="9"/>
        <v>0</v>
      </c>
      <c r="S13" s="56">
        <f t="shared" si="9"/>
        <v>0</v>
      </c>
      <c r="T13" s="159">
        <f t="shared" si="9"/>
        <v>0</v>
      </c>
      <c r="U13" s="159">
        <f t="shared" si="9"/>
        <v>0</v>
      </c>
      <c r="V13" s="159">
        <f t="shared" si="9"/>
        <v>0</v>
      </c>
      <c r="W13" s="159">
        <f t="shared" si="9"/>
        <v>0</v>
      </c>
      <c r="X13" s="162">
        <f t="shared" si="9"/>
        <v>0</v>
      </c>
      <c r="Y13" s="105" t="e">
        <f>SUM(O13:X13)/(AVERAGE('Site Description'!$B$34:$K$34))</f>
        <v>#DIV/0!</v>
      </c>
    </row>
    <row r="14" spans="1:26" x14ac:dyDescent="0.35">
      <c r="A14" s="80"/>
      <c r="B14" s="83"/>
      <c r="C14" s="83" t="str">
        <f>IFERROR(Density!C14*Equations!D15,"")</f>
        <v/>
      </c>
      <c r="D14" s="133" t="str">
        <f>IFERROR(Density!D14*Equations!E15,"")</f>
        <v/>
      </c>
      <c r="E14" s="133" t="str">
        <f>IFERROR(Density!E14*Equations!F15,"")</f>
        <v/>
      </c>
      <c r="F14" s="134" t="str">
        <f>IFERROR(Density!F14*Equations!G15,"")</f>
        <v/>
      </c>
      <c r="G14" s="84" t="str">
        <f>IFERROR(Density!G14*Equations!H15,"")</f>
        <v/>
      </c>
      <c r="H14" s="84" t="str">
        <f>IFERROR(Density!H14*Equations!I15,"")</f>
        <v/>
      </c>
      <c r="I14" s="84" t="str">
        <f>IFERROR(Density!I14*Equations!J15,"")</f>
        <v/>
      </c>
      <c r="J14" s="84" t="str">
        <f>IFERROR(Density!J14*Equations!K15,"")</f>
        <v/>
      </c>
      <c r="K14" s="85" t="str">
        <f>IFERROR(Density!K14*Equations!L15,"")</f>
        <v/>
      </c>
      <c r="L14" s="105" t="e">
        <f>SUM(B14:K14)/('Site Description'!$B$34)</f>
        <v>#VALUE!</v>
      </c>
      <c r="N14" s="118"/>
      <c r="O14" s="104"/>
      <c r="P14" s="103">
        <f t="shared" ref="P14:X14" si="10">IFERROR(AVERAGE(C14,C31,C48,C65,C82,C99,C116,C133,C150,C167),0)</f>
        <v>0</v>
      </c>
      <c r="Q14" s="103">
        <f t="shared" si="10"/>
        <v>0</v>
      </c>
      <c r="R14" s="103">
        <f t="shared" si="10"/>
        <v>0</v>
      </c>
      <c r="S14" s="104">
        <f t="shared" si="10"/>
        <v>0</v>
      </c>
      <c r="T14" s="159">
        <f t="shared" si="10"/>
        <v>0</v>
      </c>
      <c r="U14" s="159">
        <f t="shared" si="10"/>
        <v>0</v>
      </c>
      <c r="V14" s="159">
        <f t="shared" si="10"/>
        <v>0</v>
      </c>
      <c r="W14" s="159">
        <f t="shared" si="10"/>
        <v>0</v>
      </c>
      <c r="X14" s="162">
        <f t="shared" si="10"/>
        <v>0</v>
      </c>
      <c r="Y14" s="105" t="e">
        <f>SUM(O14:X14)/(AVERAGE('Site Description'!$B$34:$K$34))</f>
        <v>#DIV/0!</v>
      </c>
    </row>
    <row r="15" spans="1:26" ht="15" thickBot="1" x14ac:dyDescent="0.4">
      <c r="A15" s="80"/>
      <c r="B15" s="83"/>
      <c r="C15" s="83" t="str">
        <f>IFERROR(Density!C15*Equations!D16,"")</f>
        <v/>
      </c>
      <c r="D15" s="133" t="str">
        <f>IFERROR(Density!D15*Equations!E16,"")</f>
        <v/>
      </c>
      <c r="E15" s="133" t="str">
        <f>IFERROR(Density!E15*Equations!F16,"")</f>
        <v/>
      </c>
      <c r="F15" s="134" t="str">
        <f>IFERROR(Density!F15*Equations!G16,"")</f>
        <v/>
      </c>
      <c r="G15" s="84" t="str">
        <f>IFERROR(Density!G15*Equations!H16,"")</f>
        <v/>
      </c>
      <c r="H15" s="84" t="str">
        <f>IFERROR(Density!H15*Equations!I16,"")</f>
        <v/>
      </c>
      <c r="I15" s="84" t="str">
        <f>IFERROR(Density!I15*Equations!J16,"")</f>
        <v/>
      </c>
      <c r="J15" s="84" t="str">
        <f>IFERROR(Density!J15*Equations!K16,"")</f>
        <v/>
      </c>
      <c r="K15" s="85" t="str">
        <f>IFERROR(Density!K15*Equations!L16,"")</f>
        <v/>
      </c>
      <c r="L15" s="105" t="e">
        <f>SUM(B15:K15)/('Site Description'!$B$34)</f>
        <v>#VALUE!</v>
      </c>
      <c r="N15" s="120"/>
      <c r="O15" s="173"/>
      <c r="P15" s="159">
        <f t="shared" ref="P15:X15" si="11">IFERROR(AVERAGE(C15,C32,C49,C66,C83,C100,C117,C134,C151,C168),0)</f>
        <v>0</v>
      </c>
      <c r="Q15" s="159">
        <f t="shared" si="11"/>
        <v>0</v>
      </c>
      <c r="R15" s="159">
        <f t="shared" si="11"/>
        <v>0</v>
      </c>
      <c r="S15" s="56">
        <f t="shared" si="11"/>
        <v>0</v>
      </c>
      <c r="T15" s="159">
        <f t="shared" si="11"/>
        <v>0</v>
      </c>
      <c r="U15" s="159">
        <f t="shared" si="11"/>
        <v>0</v>
      </c>
      <c r="V15" s="159">
        <f t="shared" si="11"/>
        <v>0</v>
      </c>
      <c r="W15" s="159">
        <f t="shared" si="11"/>
        <v>0</v>
      </c>
      <c r="X15" s="162">
        <f t="shared" si="11"/>
        <v>0</v>
      </c>
      <c r="Y15" s="105" t="e">
        <f>SUM(O15:X15)/(AVERAGE('Site Description'!$B$34:$K$34))</f>
        <v>#DIV/0!</v>
      </c>
    </row>
    <row r="16" spans="1:26" ht="17" thickBot="1" x14ac:dyDescent="0.4">
      <c r="A16" s="109" t="s">
        <v>87</v>
      </c>
      <c r="B16" s="110" t="str">
        <f>IFERROR(SUM(B4:B15)/('Site Description'!$B$34),"")</f>
        <v/>
      </c>
      <c r="C16" s="111" t="str">
        <f>IFERROR(SUM(C4:C15)/('Site Description'!$B$34),"")</f>
        <v/>
      </c>
      <c r="D16" s="110" t="str">
        <f>IFERROR(SUM(D4:D15)/('Site Description'!$B$34),"")</f>
        <v/>
      </c>
      <c r="E16" s="110" t="str">
        <f>IFERROR(SUM(E4:E15)/('Site Description'!$B$34),"")</f>
        <v/>
      </c>
      <c r="F16" s="112" t="str">
        <f>IFERROR(SUM(F4:F15)/('Site Description'!$B$34),"")</f>
        <v/>
      </c>
      <c r="G16" s="110" t="str">
        <f>IFERROR(SUM(G4:G15)/('Site Description'!$B$34),"")</f>
        <v/>
      </c>
      <c r="H16" s="110" t="str">
        <f>IFERROR(SUM(H4:H15)/('Site Description'!$B$34),"")</f>
        <v/>
      </c>
      <c r="I16" s="110" t="str">
        <f>IFERROR(SUM(I4:I15)/('Site Description'!$B$34),"")</f>
        <v/>
      </c>
      <c r="J16" s="110" t="str">
        <f>IFERROR(SUM(J4:J15)/('Site Description'!$B$34),"")</f>
        <v/>
      </c>
      <c r="K16" s="113" t="str">
        <f>IFERROR(SUM(K4:K15)/('Site Description'!$B$34),"")</f>
        <v/>
      </c>
      <c r="L16" s="114" t="str">
        <f>IF(SUM(B16:K16)&gt;0,SUM(B16:K16),"")</f>
        <v/>
      </c>
      <c r="M16" s="92"/>
      <c r="N16" s="128" t="s">
        <v>87</v>
      </c>
      <c r="O16" s="127">
        <f t="shared" ref="O16:X16" si="12">IFERROR(AVERAGE(B16,B33,B50,B67,B84,B101,B118,B135,B152,B169),0)</f>
        <v>0</v>
      </c>
      <c r="P16" s="111">
        <f t="shared" si="12"/>
        <v>0</v>
      </c>
      <c r="Q16" s="110">
        <f t="shared" si="12"/>
        <v>0</v>
      </c>
      <c r="R16" s="110">
        <f t="shared" si="12"/>
        <v>0</v>
      </c>
      <c r="S16" s="112">
        <f t="shared" si="12"/>
        <v>0</v>
      </c>
      <c r="T16" s="110">
        <f t="shared" si="12"/>
        <v>0</v>
      </c>
      <c r="U16" s="110">
        <f t="shared" si="12"/>
        <v>0</v>
      </c>
      <c r="V16" s="110">
        <f t="shared" si="12"/>
        <v>0</v>
      </c>
      <c r="W16" s="110">
        <f t="shared" si="12"/>
        <v>0</v>
      </c>
      <c r="X16" s="113">
        <f t="shared" si="12"/>
        <v>0</v>
      </c>
      <c r="Y16" s="114" t="e">
        <f>SUM(Y4:Y15)</f>
        <v>#DIV/0!</v>
      </c>
      <c r="Z16" s="92"/>
    </row>
    <row r="17" spans="1:26" ht="15" thickBot="1" x14ac:dyDescent="0.4">
      <c r="B17" s="115"/>
      <c r="C17" s="88"/>
      <c r="D17" s="88"/>
      <c r="E17" s="88"/>
      <c r="F17" s="88"/>
      <c r="G17" s="88"/>
      <c r="H17" s="88"/>
      <c r="I17" s="88"/>
      <c r="J17" s="88"/>
      <c r="K17" s="88"/>
      <c r="M17" s="92"/>
      <c r="Z17" s="92"/>
    </row>
    <row r="18" spans="1:26" ht="15.5" thickBot="1" x14ac:dyDescent="0.4">
      <c r="A18" s="450" t="s">
        <v>35</v>
      </c>
      <c r="B18" s="451"/>
      <c r="C18" s="452"/>
      <c r="D18" s="452"/>
      <c r="E18" s="452"/>
      <c r="F18" s="452"/>
      <c r="G18" s="452"/>
      <c r="H18" s="452"/>
      <c r="I18" s="452"/>
      <c r="J18" s="452"/>
      <c r="K18" s="453"/>
      <c r="L18" s="86"/>
      <c r="N18" s="471" t="s">
        <v>80</v>
      </c>
      <c r="O18" s="472"/>
      <c r="P18" s="472"/>
      <c r="Q18" s="472"/>
      <c r="R18" s="472"/>
      <c r="S18" s="472"/>
      <c r="T18" s="472"/>
      <c r="U18" s="472"/>
      <c r="V18" s="472"/>
      <c r="W18" s="472"/>
      <c r="X18" s="473"/>
      <c r="Y18" s="86"/>
    </row>
    <row r="19" spans="1:26" x14ac:dyDescent="0.35">
      <c r="A19" s="89"/>
      <c r="B19" s="90" t="s">
        <v>28</v>
      </c>
      <c r="C19" s="457" t="s">
        <v>23</v>
      </c>
      <c r="D19" s="458"/>
      <c r="E19" s="458"/>
      <c r="F19" s="459"/>
      <c r="G19" s="454" t="s">
        <v>24</v>
      </c>
      <c r="H19" s="455"/>
      <c r="I19" s="455"/>
      <c r="J19" s="455"/>
      <c r="K19" s="456"/>
      <c r="L19" s="91" t="s">
        <v>46</v>
      </c>
      <c r="N19" s="93"/>
      <c r="O19" s="90" t="s">
        <v>70</v>
      </c>
      <c r="P19" s="457" t="s">
        <v>23</v>
      </c>
      <c r="Q19" s="458"/>
      <c r="R19" s="458"/>
      <c r="S19" s="459"/>
      <c r="T19" s="454" t="s">
        <v>24</v>
      </c>
      <c r="U19" s="455"/>
      <c r="V19" s="455"/>
      <c r="W19" s="455"/>
      <c r="X19" s="456"/>
      <c r="Y19" s="91" t="s">
        <v>46</v>
      </c>
    </row>
    <row r="20" spans="1:26" ht="16.5" x14ac:dyDescent="0.35">
      <c r="A20" s="95" t="s">
        <v>34</v>
      </c>
      <c r="B20" s="165" t="s">
        <v>98</v>
      </c>
      <c r="C20" s="75" t="s">
        <v>99</v>
      </c>
      <c r="D20" s="75" t="s">
        <v>100</v>
      </c>
      <c r="E20" s="75" t="s">
        <v>101</v>
      </c>
      <c r="F20" s="76" t="s">
        <v>102</v>
      </c>
      <c r="G20" s="75" t="s">
        <v>99</v>
      </c>
      <c r="H20" s="75" t="s">
        <v>100</v>
      </c>
      <c r="I20" s="75" t="s">
        <v>101</v>
      </c>
      <c r="J20" s="75" t="s">
        <v>102</v>
      </c>
      <c r="K20" s="166" t="s">
        <v>103</v>
      </c>
      <c r="L20" s="97" t="s">
        <v>88</v>
      </c>
      <c r="N20" s="98" t="s">
        <v>34</v>
      </c>
      <c r="O20" s="90" t="s">
        <v>71</v>
      </c>
      <c r="P20" s="90" t="s">
        <v>30</v>
      </c>
      <c r="Q20" s="90" t="s">
        <v>31</v>
      </c>
      <c r="R20" s="90" t="s">
        <v>32</v>
      </c>
      <c r="S20" s="90" t="s">
        <v>33</v>
      </c>
      <c r="T20" s="90" t="s">
        <v>30</v>
      </c>
      <c r="U20" s="90" t="s">
        <v>31</v>
      </c>
      <c r="V20" s="90" t="s">
        <v>32</v>
      </c>
      <c r="W20" s="90" t="s">
        <v>33</v>
      </c>
      <c r="X20" s="96" t="s">
        <v>45</v>
      </c>
      <c r="Y20" s="97" t="s">
        <v>88</v>
      </c>
    </row>
    <row r="21" spans="1:26" x14ac:dyDescent="0.35">
      <c r="A21" s="102" t="s">
        <v>89</v>
      </c>
      <c r="B21" s="81"/>
      <c r="C21" s="81" t="str">
        <f>IFERROR(Density!C21*Equations!D5,"")</f>
        <v/>
      </c>
      <c r="D21" s="82" t="str">
        <f>IFERROR(Density!D21*Equations!E5,"")</f>
        <v/>
      </c>
      <c r="E21" s="82" t="str">
        <f>IFERROR(Density!E21*Equations!F5,"")</f>
        <v/>
      </c>
      <c r="F21" s="164" t="str">
        <f>IFERROR(Density!F21*Equations!G5,"")</f>
        <v/>
      </c>
      <c r="G21" s="84" t="str">
        <f>IFERROR(Density!G21*Equations!H5,"")</f>
        <v/>
      </c>
      <c r="H21" s="84" t="str">
        <f>IFERROR(Density!H21*Equations!I5,"")</f>
        <v/>
      </c>
      <c r="I21" s="84" t="str">
        <f>IFERROR(Density!I21*Equations!J5,"")</f>
        <v/>
      </c>
      <c r="J21" s="84" t="str">
        <f>IFERROR(Density!J21*Equations!K5,"")</f>
        <v/>
      </c>
      <c r="K21" s="85" t="str">
        <f>IFERROR(Density!K21*Equations!L5,"")</f>
        <v/>
      </c>
      <c r="L21" s="105" t="e">
        <f>SUM(B21:K21)/('Site Description'!$C$34)</f>
        <v>#VALUE!</v>
      </c>
      <c r="N21" s="102" t="s">
        <v>89</v>
      </c>
      <c r="O21" s="169"/>
      <c r="P21" s="169">
        <f t="shared" ref="P21:X21" si="13">IFERROR(STDEV(C4,C21,C38,C55,C72,C89,C106,C123,C140,C157),0)</f>
        <v>0</v>
      </c>
      <c r="Q21" s="170">
        <f t="shared" si="13"/>
        <v>0</v>
      </c>
      <c r="R21" s="170">
        <f t="shared" si="13"/>
        <v>0</v>
      </c>
      <c r="S21" s="171">
        <f t="shared" si="13"/>
        <v>0</v>
      </c>
      <c r="T21" s="159">
        <f t="shared" si="13"/>
        <v>0</v>
      </c>
      <c r="U21" s="159">
        <f t="shared" si="13"/>
        <v>0</v>
      </c>
      <c r="V21" s="159">
        <f t="shared" si="13"/>
        <v>0</v>
      </c>
      <c r="W21" s="159">
        <f t="shared" si="13"/>
        <v>0</v>
      </c>
      <c r="X21" s="162">
        <f t="shared" si="13"/>
        <v>0</v>
      </c>
      <c r="Y21" s="105" t="e">
        <f>(SQRT(POWER(O21,2)+POWER(P21,2)+POWER(Q21,2)+POWER(R21,2)+POWER(S21,2)+POWER(T21,2)+POWER(U21,2)+POWER(V21,2)+POWER(W21,2)+POWER(X21,2)))/AVERAGE('Site Description'!$B$34:$K$34)</f>
        <v>#DIV/0!</v>
      </c>
    </row>
    <row r="22" spans="1:26" x14ac:dyDescent="0.35">
      <c r="A22" s="102" t="s">
        <v>90</v>
      </c>
      <c r="B22" s="83"/>
      <c r="C22" s="83" t="str">
        <f>IFERROR(Density!C22*Equations!D6,"")</f>
        <v/>
      </c>
      <c r="D22" s="84" t="str">
        <f>IFERROR(Density!D22*Equations!E6,"")</f>
        <v/>
      </c>
      <c r="E22" s="72" t="str">
        <f>IFERROR(Density!E22*Equations!F6,"")</f>
        <v/>
      </c>
      <c r="F22" s="131" t="str">
        <f>IFERROR(Density!F22*Equations!G6,"")</f>
        <v/>
      </c>
      <c r="G22" s="84" t="str">
        <f>IFERROR(Density!G22*Equations!H6,"")</f>
        <v/>
      </c>
      <c r="H22" s="84" t="str">
        <f>IFERROR(Density!H22*Equations!I6,"")</f>
        <v/>
      </c>
      <c r="I22" s="72" t="str">
        <f>IFERROR(Density!I22*Equations!J6,"")</f>
        <v/>
      </c>
      <c r="J22" s="72" t="str">
        <f>IFERROR(Density!J22*Equations!K6,"")</f>
        <v/>
      </c>
      <c r="K22" s="73" t="str">
        <f>IFERROR(Density!K22*Equations!L6,"")</f>
        <v/>
      </c>
      <c r="L22" s="105" t="e">
        <f>SUM(B22:K22)/('Site Description'!$C$34)</f>
        <v>#VALUE!</v>
      </c>
      <c r="N22" s="102" t="s">
        <v>90</v>
      </c>
      <c r="O22" s="172"/>
      <c r="P22" s="172">
        <f t="shared" ref="P22:X22" si="14">IFERROR(STDEV(C5,C22,C39,C56,C73,C90,C107,C124,C141,C158),0)</f>
        <v>0</v>
      </c>
      <c r="Q22" s="159">
        <f t="shared" si="14"/>
        <v>0</v>
      </c>
      <c r="R22" s="160">
        <f t="shared" si="14"/>
        <v>0</v>
      </c>
      <c r="S22" s="163">
        <f t="shared" si="14"/>
        <v>0</v>
      </c>
      <c r="T22" s="159">
        <f t="shared" si="14"/>
        <v>0</v>
      </c>
      <c r="U22" s="159">
        <f t="shared" si="14"/>
        <v>0</v>
      </c>
      <c r="V22" s="160">
        <f t="shared" si="14"/>
        <v>0</v>
      </c>
      <c r="W22" s="160">
        <f t="shared" si="14"/>
        <v>0</v>
      </c>
      <c r="X22" s="161">
        <f t="shared" si="14"/>
        <v>0</v>
      </c>
      <c r="Y22" s="105" t="e">
        <f>(SQRT(POWER(O22,2)+POWER(P22,2)+POWER(Q22,2)+POWER(R22,2)+POWER(S22,2)+POWER(T22,2)+POWER(U22,2)+POWER(V22,2)+POWER(W22,2)+POWER(X22,2)))/AVERAGE('Site Description'!$B$34:$K$34)</f>
        <v>#DIV/0!</v>
      </c>
    </row>
    <row r="23" spans="1:26" x14ac:dyDescent="0.35">
      <c r="A23" s="102" t="s">
        <v>91</v>
      </c>
      <c r="B23" s="83"/>
      <c r="C23" s="83" t="str">
        <f>IFERROR(Density!C23*Equations!D7,"")</f>
        <v/>
      </c>
      <c r="D23" s="84" t="str">
        <f>IFERROR(Density!D23*Equations!E7,"")</f>
        <v/>
      </c>
      <c r="E23" s="84" t="str">
        <f>IFERROR(Density!E23*Equations!F7,"")</f>
        <v/>
      </c>
      <c r="F23" s="132" t="str">
        <f>IFERROR(Density!F23*Equations!G7,"")</f>
        <v/>
      </c>
      <c r="G23" s="84" t="str">
        <f>IFERROR(Density!G23*Equations!H7,"")</f>
        <v/>
      </c>
      <c r="H23" s="84" t="str">
        <f>IFERROR(Density!H23*Equations!I7,"")</f>
        <v/>
      </c>
      <c r="I23" s="84" t="str">
        <f>IFERROR(Density!I23*Equations!J7,"")</f>
        <v/>
      </c>
      <c r="J23" s="84" t="str">
        <f>IFERROR(Density!J23*Equations!K7,"")</f>
        <v/>
      </c>
      <c r="K23" s="73" t="str">
        <f>IFERROR(Density!K23*Equations!L7,"")</f>
        <v/>
      </c>
      <c r="L23" s="105" t="e">
        <f>SUM(B23:K23)/('Site Description'!$C$34)</f>
        <v>#VALUE!</v>
      </c>
      <c r="N23" s="102" t="s">
        <v>91</v>
      </c>
      <c r="O23" s="172"/>
      <c r="P23" s="172">
        <f t="shared" ref="P23:X23" si="15">IFERROR(STDEV(C6,C23,C40,C57,C74,C91,C108,C125,C142,C159),0)</f>
        <v>0</v>
      </c>
      <c r="Q23" s="159">
        <f t="shared" si="15"/>
        <v>0</v>
      </c>
      <c r="R23" s="159">
        <f t="shared" si="15"/>
        <v>0</v>
      </c>
      <c r="S23" s="56">
        <f t="shared" si="15"/>
        <v>0</v>
      </c>
      <c r="T23" s="159">
        <f t="shared" si="15"/>
        <v>0</v>
      </c>
      <c r="U23" s="159">
        <f t="shared" si="15"/>
        <v>0</v>
      </c>
      <c r="V23" s="159">
        <f t="shared" si="15"/>
        <v>0</v>
      </c>
      <c r="W23" s="159">
        <f t="shared" si="15"/>
        <v>0</v>
      </c>
      <c r="X23" s="161">
        <f t="shared" si="15"/>
        <v>0</v>
      </c>
      <c r="Y23" s="105" t="e">
        <f>(SQRT(POWER(O23,2)+POWER(P23,2)+POWER(Q23,2)+POWER(R23,2)+POWER(S23,2)+POWER(T23,2)+POWER(U23,2)+POWER(V23,2)+POWER(W23,2)+POWER(X23,2)))/AVERAGE('Site Description'!$B$34:$K$34)</f>
        <v>#DIV/0!</v>
      </c>
    </row>
    <row r="24" spans="1:26" x14ac:dyDescent="0.35">
      <c r="A24" s="107" t="s">
        <v>92</v>
      </c>
      <c r="B24" s="83"/>
      <c r="C24" s="83" t="str">
        <f>IFERROR(Density!C24*Equations!D8,"")</f>
        <v/>
      </c>
      <c r="D24" s="84" t="str">
        <f>IFERROR(Density!D24*Equations!E8,"")</f>
        <v/>
      </c>
      <c r="E24" s="84" t="str">
        <f>IFERROR(Density!E24*Equations!F8,"")</f>
        <v/>
      </c>
      <c r="F24" s="132" t="str">
        <f>IFERROR(Density!F24*Equations!G8,"")</f>
        <v/>
      </c>
      <c r="G24" s="84" t="str">
        <f>IFERROR(Density!G24*Equations!H8,"")</f>
        <v/>
      </c>
      <c r="H24" s="84" t="str">
        <f>IFERROR(Density!H24*Equations!I8,"")</f>
        <v/>
      </c>
      <c r="I24" s="84" t="str">
        <f>IFERROR(Density!I24*Equations!J8,"")</f>
        <v/>
      </c>
      <c r="J24" s="84" t="str">
        <f>IFERROR(Density!J24*Equations!K8,"")</f>
        <v/>
      </c>
      <c r="K24" s="73" t="str">
        <f>IFERROR(Density!K24*Equations!L8,"")</f>
        <v/>
      </c>
      <c r="L24" s="105" t="e">
        <f>SUM(B24:K24)/('Site Description'!$C$34)</f>
        <v>#VALUE!</v>
      </c>
      <c r="N24" s="107" t="s">
        <v>92</v>
      </c>
      <c r="O24" s="172"/>
      <c r="P24" s="172">
        <f t="shared" ref="P24:X24" si="16">IFERROR(STDEV(C7,C24,C41,C58,C75,C92,C109,C126,C143,C160),0)</f>
        <v>0</v>
      </c>
      <c r="Q24" s="159">
        <f t="shared" si="16"/>
        <v>0</v>
      </c>
      <c r="R24" s="159">
        <f t="shared" si="16"/>
        <v>0</v>
      </c>
      <c r="S24" s="56">
        <f t="shared" si="16"/>
        <v>0</v>
      </c>
      <c r="T24" s="159">
        <f t="shared" si="16"/>
        <v>0</v>
      </c>
      <c r="U24" s="159">
        <f t="shared" si="16"/>
        <v>0</v>
      </c>
      <c r="V24" s="159">
        <f t="shared" si="16"/>
        <v>0</v>
      </c>
      <c r="W24" s="159">
        <f t="shared" si="16"/>
        <v>0</v>
      </c>
      <c r="X24" s="161">
        <f t="shared" si="16"/>
        <v>0</v>
      </c>
      <c r="Y24" s="105" t="e">
        <f>(SQRT(POWER(O24,2)+POWER(P24,2)+POWER(Q24,2)+POWER(R24,2)+POWER(S24,2)+POWER(T24,2)+POWER(U24,2)+POWER(V24,2)+POWER(W24,2)+POWER(X24,2)))/AVERAGE('Site Description'!$B$34:$K$34)</f>
        <v>#DIV/0!</v>
      </c>
    </row>
    <row r="25" spans="1:26" x14ac:dyDescent="0.35">
      <c r="A25" s="108" t="s">
        <v>93</v>
      </c>
      <c r="B25" s="83"/>
      <c r="C25" s="83" t="str">
        <f>IFERROR(Density!C25*Equations!D9,"")</f>
        <v/>
      </c>
      <c r="D25" s="84" t="str">
        <f>IFERROR(Density!D25*Equations!E9,"")</f>
        <v/>
      </c>
      <c r="E25" s="84" t="str">
        <f>IFERROR(Density!E25*Equations!F9,"")</f>
        <v/>
      </c>
      <c r="F25" s="132" t="str">
        <f>IFERROR(Density!F25*Equations!G9,"")</f>
        <v/>
      </c>
      <c r="G25" s="84" t="str">
        <f>IFERROR(Density!G25*Equations!H9,"")</f>
        <v/>
      </c>
      <c r="H25" s="84" t="str">
        <f>IFERROR(Density!H25*Equations!I9,"")</f>
        <v/>
      </c>
      <c r="I25" s="84" t="str">
        <f>IFERROR(Density!I25*Equations!J9,"")</f>
        <v/>
      </c>
      <c r="J25" s="84" t="str">
        <f>IFERROR(Density!J25*Equations!K9,"")</f>
        <v/>
      </c>
      <c r="K25" s="85" t="str">
        <f>IFERROR(Density!K25*Equations!L9,"")</f>
        <v/>
      </c>
      <c r="L25" s="105" t="e">
        <f>SUM(B25:K25)/('Site Description'!$C$34)</f>
        <v>#VALUE!</v>
      </c>
      <c r="N25" s="108" t="s">
        <v>93</v>
      </c>
      <c r="O25" s="172"/>
      <c r="P25" s="172">
        <f t="shared" ref="P25:X25" si="17">IFERROR(STDEV(C8,C25,C42,C59,C76,C93,C110,C127,C144,C161),0)</f>
        <v>0</v>
      </c>
      <c r="Q25" s="159">
        <f t="shared" si="17"/>
        <v>0</v>
      </c>
      <c r="R25" s="159">
        <f t="shared" si="17"/>
        <v>0</v>
      </c>
      <c r="S25" s="56">
        <f t="shared" si="17"/>
        <v>0</v>
      </c>
      <c r="T25" s="159">
        <f t="shared" si="17"/>
        <v>0</v>
      </c>
      <c r="U25" s="159">
        <f t="shared" si="17"/>
        <v>0</v>
      </c>
      <c r="V25" s="159">
        <f t="shared" si="17"/>
        <v>0</v>
      </c>
      <c r="W25" s="159">
        <f t="shared" si="17"/>
        <v>0</v>
      </c>
      <c r="X25" s="162">
        <f t="shared" si="17"/>
        <v>0</v>
      </c>
      <c r="Y25" s="105" t="e">
        <f>(SQRT(POWER(O25,2)+POWER(P25,2)+POWER(Q25,2)+POWER(R25,2)+POWER(S25,2)+POWER(T25,2)+POWER(U25,2)+POWER(V25,2)+POWER(W25,2)+POWER(X25,2)))/AVERAGE('Site Description'!$B$34:$K$34)</f>
        <v>#DIV/0!</v>
      </c>
    </row>
    <row r="26" spans="1:26" x14ac:dyDescent="0.35">
      <c r="A26" s="108" t="s">
        <v>94</v>
      </c>
      <c r="B26" s="83"/>
      <c r="C26" s="83" t="str">
        <f>IFERROR(Density!C26*Equations!D10,"")</f>
        <v/>
      </c>
      <c r="D26" s="84" t="str">
        <f>IFERROR(Density!D26*Equations!E10,"")</f>
        <v/>
      </c>
      <c r="E26" s="84" t="str">
        <f>IFERROR(Density!E26*Equations!F10,"")</f>
        <v/>
      </c>
      <c r="F26" s="131" t="str">
        <f>IFERROR(Density!F26*Equations!G10,"")</f>
        <v/>
      </c>
      <c r="G26" s="84" t="str">
        <f>IFERROR(Density!G26*Equations!H10,"")</f>
        <v/>
      </c>
      <c r="H26" s="84" t="str">
        <f>IFERROR(Density!H26*Equations!I10,"")</f>
        <v/>
      </c>
      <c r="I26" s="84" t="str">
        <f>IFERROR(Density!I26*Equations!J10,"")</f>
        <v/>
      </c>
      <c r="J26" s="72" t="str">
        <f>IFERROR(Density!J26*Equations!K10,"")</f>
        <v/>
      </c>
      <c r="K26" s="73" t="str">
        <f>IFERROR(Density!K26*Equations!L10,"")</f>
        <v/>
      </c>
      <c r="L26" s="105" t="e">
        <f>SUM(B26:K26)/('Site Description'!$C$34)</f>
        <v>#VALUE!</v>
      </c>
      <c r="N26" s="108" t="s">
        <v>94</v>
      </c>
      <c r="O26" s="172"/>
      <c r="P26" s="172">
        <f t="shared" ref="P26:X26" si="18">IFERROR(STDEV(C9,C26,C43,C60,C77,C94,C111,C128,C145,C162),0)</f>
        <v>0</v>
      </c>
      <c r="Q26" s="159">
        <f t="shared" si="18"/>
        <v>0</v>
      </c>
      <c r="R26" s="159">
        <f t="shared" si="18"/>
        <v>0</v>
      </c>
      <c r="S26" s="163">
        <f t="shared" si="18"/>
        <v>0</v>
      </c>
      <c r="T26" s="159">
        <f t="shared" si="18"/>
        <v>0</v>
      </c>
      <c r="U26" s="159">
        <f t="shared" si="18"/>
        <v>0</v>
      </c>
      <c r="V26" s="159">
        <f t="shared" si="18"/>
        <v>0</v>
      </c>
      <c r="W26" s="160">
        <f t="shared" si="18"/>
        <v>0</v>
      </c>
      <c r="X26" s="161">
        <f t="shared" si="18"/>
        <v>0</v>
      </c>
      <c r="Y26" s="105" t="e">
        <f>(SQRT(POWER(O26,2)+POWER(P26,2)+POWER(Q26,2)+POWER(R26,2)+POWER(S26,2)+POWER(T26,2)+POWER(U26,2)+POWER(V26,2)+POWER(W26,2)+POWER(X26,2)))/AVERAGE('Site Description'!$B$34:$K$34)</f>
        <v>#DIV/0!</v>
      </c>
    </row>
    <row r="27" spans="1:26" x14ac:dyDescent="0.35">
      <c r="A27" s="80" t="s">
        <v>123</v>
      </c>
      <c r="B27" s="83"/>
      <c r="C27" s="83" t="str">
        <f>IFERROR(Density!C27*Equations!D11,"")</f>
        <v/>
      </c>
      <c r="D27" s="84" t="str">
        <f>IFERROR(Density!D27*Equations!E11,"")</f>
        <v/>
      </c>
      <c r="E27" s="84" t="str">
        <f>IFERROR(Density!E27*Equations!F11,"")</f>
        <v/>
      </c>
      <c r="F27" s="131" t="str">
        <f>IFERROR(Density!F27*Equations!G11,"")</f>
        <v/>
      </c>
      <c r="G27" s="84" t="str">
        <f>IFERROR(Density!G27*Equations!H11,"")</f>
        <v/>
      </c>
      <c r="H27" s="84" t="str">
        <f>IFERROR(Density!H27*Equations!I11,"")</f>
        <v/>
      </c>
      <c r="I27" s="84" t="str">
        <f>IFERROR(Density!I27*Equations!J11,"")</f>
        <v/>
      </c>
      <c r="J27" s="72" t="str">
        <f>IFERROR(Density!J27*Equations!K11,"")</f>
        <v/>
      </c>
      <c r="K27" s="73" t="str">
        <f>IFERROR(Density!K27*Equations!L11,"")</f>
        <v/>
      </c>
      <c r="L27" s="105" t="e">
        <f>SUM(B27:K27)/('Site Description'!$C$34)</f>
        <v>#VALUE!</v>
      </c>
      <c r="N27" s="80" t="s">
        <v>123</v>
      </c>
      <c r="O27" s="172"/>
      <c r="P27" s="172">
        <f t="shared" ref="P27:X27" si="19">IFERROR(STDEV(C10,C27,C44,C61,C78,C95,C112,C129,C146,C163),0)</f>
        <v>0</v>
      </c>
      <c r="Q27" s="159">
        <f t="shared" si="19"/>
        <v>0</v>
      </c>
      <c r="R27" s="159">
        <f t="shared" si="19"/>
        <v>0</v>
      </c>
      <c r="S27" s="163">
        <f t="shared" si="19"/>
        <v>0</v>
      </c>
      <c r="T27" s="159">
        <f t="shared" si="19"/>
        <v>0</v>
      </c>
      <c r="U27" s="159">
        <f t="shared" si="19"/>
        <v>0</v>
      </c>
      <c r="V27" s="159">
        <f t="shared" si="19"/>
        <v>0</v>
      </c>
      <c r="W27" s="160">
        <f t="shared" si="19"/>
        <v>0</v>
      </c>
      <c r="X27" s="161">
        <f t="shared" si="19"/>
        <v>0</v>
      </c>
      <c r="Y27" s="105" t="e">
        <f>(SQRT(POWER(O27,2)+POWER(P27,2)+POWER(Q27,2)+POWER(R27,2)+POWER(S27,2)+POWER(T27,2)+POWER(U27,2)+POWER(V27,2)+POWER(W27,2)+POWER(X27,2)))/AVERAGE('Site Description'!$B$34:$K$34)</f>
        <v>#DIV/0!</v>
      </c>
    </row>
    <row r="28" spans="1:26" x14ac:dyDescent="0.35">
      <c r="A28" s="80" t="s">
        <v>95</v>
      </c>
      <c r="B28" s="83"/>
      <c r="C28" s="83" t="str">
        <f>IFERROR(Density!C28*Equations!D12,"")</f>
        <v/>
      </c>
      <c r="D28" s="84" t="str">
        <f>IFERROR(Density!D28*Equations!E12,"")</f>
        <v/>
      </c>
      <c r="E28" s="84" t="str">
        <f>IFERROR(Density!E28*Equations!F12,"")</f>
        <v/>
      </c>
      <c r="F28" s="132" t="str">
        <f>IFERROR(Density!F28*Equations!G12,"")</f>
        <v/>
      </c>
      <c r="G28" s="84" t="str">
        <f>IFERROR(Density!G28*Equations!H12,"")</f>
        <v/>
      </c>
      <c r="H28" s="84" t="str">
        <f>IFERROR(Density!H28*Equations!I12,"")</f>
        <v/>
      </c>
      <c r="I28" s="84" t="str">
        <f>IFERROR(Density!I28*Equations!J12,"")</f>
        <v/>
      </c>
      <c r="J28" s="84" t="str">
        <f>IFERROR(Density!J28*Equations!K12,"")</f>
        <v/>
      </c>
      <c r="K28" s="85" t="str">
        <f>IFERROR(Density!K28*Equations!L12,"")</f>
        <v/>
      </c>
      <c r="L28" s="105" t="e">
        <f>SUM(B28:K28)/('Site Description'!$C$34)</f>
        <v>#VALUE!</v>
      </c>
      <c r="N28" s="80" t="s">
        <v>95</v>
      </c>
      <c r="O28" s="172"/>
      <c r="P28" s="172">
        <f t="shared" ref="P28:X28" si="20">IFERROR(STDEV(C11,C28,C45,C62,C79,C96,C113,C130,C147,C164),0)</f>
        <v>0</v>
      </c>
      <c r="Q28" s="159">
        <f t="shared" si="20"/>
        <v>0</v>
      </c>
      <c r="R28" s="159">
        <f t="shared" si="20"/>
        <v>0</v>
      </c>
      <c r="S28" s="56">
        <f t="shared" si="20"/>
        <v>0</v>
      </c>
      <c r="T28" s="159">
        <f t="shared" si="20"/>
        <v>0</v>
      </c>
      <c r="U28" s="159">
        <f t="shared" si="20"/>
        <v>0</v>
      </c>
      <c r="V28" s="159">
        <f t="shared" si="20"/>
        <v>0</v>
      </c>
      <c r="W28" s="159">
        <f t="shared" si="20"/>
        <v>0</v>
      </c>
      <c r="X28" s="162">
        <f t="shared" si="20"/>
        <v>0</v>
      </c>
      <c r="Y28" s="105" t="e">
        <f>(SQRT(POWER(O28,2)+POWER(P28,2)+POWER(Q28,2)+POWER(R28,2)+POWER(S28,2)+POWER(T28,2)+POWER(U28,2)+POWER(V28,2)+POWER(W28,2)+POWER(X28,2)))/AVERAGE('Site Description'!$B$34:$K$34)</f>
        <v>#DIV/0!</v>
      </c>
    </row>
    <row r="29" spans="1:26" x14ac:dyDescent="0.35">
      <c r="A29" s="80" t="s">
        <v>96</v>
      </c>
      <c r="B29" s="83"/>
      <c r="C29" s="83" t="str">
        <f>IFERROR(Density!C29*Equations!D13,"")</f>
        <v/>
      </c>
      <c r="D29" s="84" t="str">
        <f>IFERROR(Density!D29*Equations!E13,"")</f>
        <v/>
      </c>
      <c r="E29" s="84" t="str">
        <f>IFERROR(Density!E29*Equations!F13,"")</f>
        <v/>
      </c>
      <c r="F29" s="132" t="str">
        <f>IFERROR(Density!F29*Equations!G13,"")</f>
        <v/>
      </c>
      <c r="G29" s="84" t="str">
        <f>IFERROR(Density!G29*Equations!H13,"")</f>
        <v/>
      </c>
      <c r="H29" s="84" t="str">
        <f>IFERROR(Density!H29*Equations!I13,"")</f>
        <v/>
      </c>
      <c r="I29" s="84" t="str">
        <f>IFERROR(Density!I29*Equations!J13,"")</f>
        <v/>
      </c>
      <c r="J29" s="84" t="str">
        <f>IFERROR(Density!J29*Equations!K13,"")</f>
        <v/>
      </c>
      <c r="K29" s="85" t="str">
        <f>IFERROR(Density!K29*Equations!L13,"")</f>
        <v/>
      </c>
      <c r="L29" s="105" t="e">
        <f>SUM(B29:K29)/('Site Description'!$C$34)</f>
        <v>#VALUE!</v>
      </c>
      <c r="N29" s="80" t="s">
        <v>96</v>
      </c>
      <c r="O29" s="172"/>
      <c r="P29" s="172">
        <f t="shared" ref="P29:X29" si="21">IFERROR(STDEV(C12,C29,C46,C63,C80,C97,C114,C131,C148,C165),0)</f>
        <v>0</v>
      </c>
      <c r="Q29" s="159">
        <f t="shared" si="21"/>
        <v>0</v>
      </c>
      <c r="R29" s="159">
        <f t="shared" si="21"/>
        <v>0</v>
      </c>
      <c r="S29" s="56">
        <f t="shared" si="21"/>
        <v>0</v>
      </c>
      <c r="T29" s="159">
        <f t="shared" si="21"/>
        <v>0</v>
      </c>
      <c r="U29" s="159">
        <f t="shared" si="21"/>
        <v>0</v>
      </c>
      <c r="V29" s="159">
        <f t="shared" si="21"/>
        <v>0</v>
      </c>
      <c r="W29" s="159">
        <f t="shared" si="21"/>
        <v>0</v>
      </c>
      <c r="X29" s="162">
        <f t="shared" si="21"/>
        <v>0</v>
      </c>
      <c r="Y29" s="105" t="e">
        <f>(SQRT(POWER(O29,2)+POWER(P29,2)+POWER(Q29,2)+POWER(R29,2)+POWER(S29,2)+POWER(T29,2)+POWER(U29,2)+POWER(V29,2)+POWER(W29,2)+POWER(X29,2)))/AVERAGE('Site Description'!$B$34:$K$34)</f>
        <v>#DIV/0!</v>
      </c>
    </row>
    <row r="30" spans="1:26" x14ac:dyDescent="0.35">
      <c r="A30" s="80" t="s">
        <v>97</v>
      </c>
      <c r="B30" s="83"/>
      <c r="C30" s="83" t="str">
        <f>IFERROR(Density!C30*Equations!D14,"")</f>
        <v/>
      </c>
      <c r="D30" s="84" t="str">
        <f>IFERROR(Density!D30*Equations!E14,"")</f>
        <v/>
      </c>
      <c r="E30" s="84" t="str">
        <f>IFERROR(Density!E30*Equations!F14,"")</f>
        <v/>
      </c>
      <c r="F30" s="132" t="str">
        <f>IFERROR(Density!F30*Equations!G14,"")</f>
        <v/>
      </c>
      <c r="G30" s="84" t="str">
        <f>IFERROR(Density!G30*Equations!H14,"")</f>
        <v/>
      </c>
      <c r="H30" s="84" t="str">
        <f>IFERROR(Density!H30*Equations!I14,"")</f>
        <v/>
      </c>
      <c r="I30" s="84" t="str">
        <f>IFERROR(Density!I30*Equations!J14,"")</f>
        <v/>
      </c>
      <c r="J30" s="84" t="str">
        <f>IFERROR(Density!J30*Equations!K14,"")</f>
        <v/>
      </c>
      <c r="K30" s="85" t="str">
        <f>IFERROR(Density!K30*Equations!L14,"")</f>
        <v/>
      </c>
      <c r="L30" s="105" t="e">
        <f>SUM(B30:K30)/('Site Description'!$C$34)</f>
        <v>#VALUE!</v>
      </c>
      <c r="N30" s="80" t="s">
        <v>97</v>
      </c>
      <c r="O30" s="172"/>
      <c r="P30" s="172">
        <f t="shared" ref="P30:X30" si="22">IFERROR(STDEV(C13,C30,C47,C64,C81,C98,C115,C132,C149,C166),0)</f>
        <v>0</v>
      </c>
      <c r="Q30" s="159">
        <f t="shared" si="22"/>
        <v>0</v>
      </c>
      <c r="R30" s="159">
        <f t="shared" si="22"/>
        <v>0</v>
      </c>
      <c r="S30" s="56">
        <f t="shared" si="22"/>
        <v>0</v>
      </c>
      <c r="T30" s="159">
        <f t="shared" si="22"/>
        <v>0</v>
      </c>
      <c r="U30" s="159">
        <f t="shared" si="22"/>
        <v>0</v>
      </c>
      <c r="V30" s="159">
        <f t="shared" si="22"/>
        <v>0</v>
      </c>
      <c r="W30" s="159">
        <f t="shared" si="22"/>
        <v>0</v>
      </c>
      <c r="X30" s="162">
        <f t="shared" si="22"/>
        <v>0</v>
      </c>
      <c r="Y30" s="105" t="e">
        <f>(SQRT(POWER(O30,2)+POWER(P30,2)+POWER(Q30,2)+POWER(R30,2)+POWER(S30,2)+POWER(T30,2)+POWER(U30,2)+POWER(V30,2)+POWER(W30,2)+POWER(X30,2)))/AVERAGE('Site Description'!$B$34:$K$34)</f>
        <v>#DIV/0!</v>
      </c>
    </row>
    <row r="31" spans="1:26" x14ac:dyDescent="0.35">
      <c r="A31" s="80"/>
      <c r="B31" s="83"/>
      <c r="C31" s="83" t="str">
        <f>IFERROR(Density!C31*Equations!D15,"")</f>
        <v/>
      </c>
      <c r="D31" s="133" t="str">
        <f>IFERROR(Density!D31*Equations!E15,"")</f>
        <v/>
      </c>
      <c r="E31" s="133" t="str">
        <f>IFERROR(Density!E31*Equations!F15,"")</f>
        <v/>
      </c>
      <c r="F31" s="134" t="str">
        <f>IFERROR(Density!F31*Equations!G15,"")</f>
        <v/>
      </c>
      <c r="G31" s="84" t="str">
        <f>IFERROR(Density!G31*Equations!H15,"")</f>
        <v/>
      </c>
      <c r="H31" s="84" t="str">
        <f>IFERROR(Density!H31*Equations!I15,"")</f>
        <v/>
      </c>
      <c r="I31" s="84" t="str">
        <f>IFERROR(Density!I31*Equations!J15,"")</f>
        <v/>
      </c>
      <c r="J31" s="84" t="str">
        <f>IFERROR(Density!J31*Equations!K15,"")</f>
        <v/>
      </c>
      <c r="K31" s="85" t="str">
        <f>IFERROR(Density!K31*Equations!L15,"")</f>
        <v/>
      </c>
      <c r="L31" s="105" t="e">
        <f>SUM(B31:K31)/('Site Description'!$C$34)</f>
        <v>#VALUE!</v>
      </c>
      <c r="N31" s="118"/>
      <c r="O31" s="104"/>
      <c r="P31" s="103">
        <f t="shared" ref="P31:X31" si="23">IFERROR(STDEV(C14,C31,C48,C65,C82,C99,C116,C133,C150,C167),0)</f>
        <v>0</v>
      </c>
      <c r="Q31" s="103">
        <f t="shared" si="23"/>
        <v>0</v>
      </c>
      <c r="R31" s="103">
        <f t="shared" si="23"/>
        <v>0</v>
      </c>
      <c r="S31" s="104">
        <f t="shared" si="23"/>
        <v>0</v>
      </c>
      <c r="T31" s="159">
        <f t="shared" si="23"/>
        <v>0</v>
      </c>
      <c r="U31" s="159">
        <f t="shared" si="23"/>
        <v>0</v>
      </c>
      <c r="V31" s="159">
        <f t="shared" si="23"/>
        <v>0</v>
      </c>
      <c r="W31" s="159">
        <f t="shared" si="23"/>
        <v>0</v>
      </c>
      <c r="X31" s="162">
        <f t="shared" si="23"/>
        <v>0</v>
      </c>
      <c r="Y31" s="105" t="e">
        <f>(SQRT(POWER(O31,2)+POWER(P31,2)+POWER(Q31,2)+POWER(R31,2)+POWER(S31,2)+POWER(T31,2)+POWER(U31,2)+POWER(V31,2)+POWER(W31,2)+POWER(X31,2)))/AVERAGE('Site Description'!$B$34:$K$34)</f>
        <v>#DIV/0!</v>
      </c>
    </row>
    <row r="32" spans="1:26" ht="15" thickBot="1" x14ac:dyDescent="0.4">
      <c r="A32" s="80"/>
      <c r="B32" s="83"/>
      <c r="C32" s="83" t="str">
        <f>IFERROR(Density!C32*Equations!D16,"")</f>
        <v/>
      </c>
      <c r="D32" s="133" t="str">
        <f>IFERROR(Density!D32*Equations!E16,"")</f>
        <v/>
      </c>
      <c r="E32" s="133" t="str">
        <f>IFERROR(Density!E32*Equations!F16,"")</f>
        <v/>
      </c>
      <c r="F32" s="134" t="str">
        <f>IFERROR(Density!F32*Equations!G16,"")</f>
        <v/>
      </c>
      <c r="G32" s="84" t="str">
        <f>IFERROR(Density!G32*Equations!H16,"")</f>
        <v/>
      </c>
      <c r="H32" s="84" t="str">
        <f>IFERROR(Density!H32*Equations!I16,"")</f>
        <v/>
      </c>
      <c r="I32" s="84" t="str">
        <f>IFERROR(Density!I32*Equations!J16,"")</f>
        <v/>
      </c>
      <c r="J32" s="84" t="str">
        <f>IFERROR(Density!J32*Equations!K16,"")</f>
        <v/>
      </c>
      <c r="K32" s="85" t="str">
        <f>IFERROR(Density!K32*Equations!L16,"")</f>
        <v/>
      </c>
      <c r="L32" s="105" t="e">
        <f>SUM(B32:K32)/('Site Description'!$C$34)</f>
        <v>#VALUE!</v>
      </c>
      <c r="N32" s="120"/>
      <c r="O32" s="173"/>
      <c r="P32" s="159">
        <f t="shared" ref="P32:X32" si="24">IFERROR(STDEV(C15,C32,C49,C66,C83,C100,C117,C134,C151,C168),0)</f>
        <v>0</v>
      </c>
      <c r="Q32" s="159">
        <f t="shared" si="24"/>
        <v>0</v>
      </c>
      <c r="R32" s="159">
        <f t="shared" si="24"/>
        <v>0</v>
      </c>
      <c r="S32" s="56">
        <f t="shared" si="24"/>
        <v>0</v>
      </c>
      <c r="T32" s="159">
        <f t="shared" si="24"/>
        <v>0</v>
      </c>
      <c r="U32" s="159">
        <f t="shared" si="24"/>
        <v>0</v>
      </c>
      <c r="V32" s="159">
        <f t="shared" si="24"/>
        <v>0</v>
      </c>
      <c r="W32" s="159">
        <f t="shared" si="24"/>
        <v>0</v>
      </c>
      <c r="X32" s="162">
        <f t="shared" si="24"/>
        <v>0</v>
      </c>
      <c r="Y32" s="105" t="e">
        <f>(SQRT(POWER(O32,2)+POWER(P32,2)+POWER(Q32,2)+POWER(R32,2)+POWER(S32,2)+POWER(T32,2)+POWER(U32,2)+POWER(V32,2)+POWER(W32,2)+POWER(X32,2)))/AVERAGE('Site Description'!$B$34:$K$34)</f>
        <v>#DIV/0!</v>
      </c>
    </row>
    <row r="33" spans="1:25" ht="17" thickBot="1" x14ac:dyDescent="0.4">
      <c r="A33" s="109" t="s">
        <v>87</v>
      </c>
      <c r="B33" s="110" t="str">
        <f>IFERROR(SUM(B21:B32)/('Site Description'!$C$34),"")</f>
        <v/>
      </c>
      <c r="C33" s="111" t="str">
        <f>IFERROR(SUM(C21:C32)/('Site Description'!$C$34),"")</f>
        <v/>
      </c>
      <c r="D33" s="110" t="str">
        <f>IFERROR(SUM(D21:D32)/('Site Description'!$C$34),"")</f>
        <v/>
      </c>
      <c r="E33" s="110" t="str">
        <f>IFERROR(SUM(E21:E32)/('Site Description'!$C$34),"")</f>
        <v/>
      </c>
      <c r="F33" s="112" t="str">
        <f>IFERROR(SUM(F21:F32)/('Site Description'!$C$34),"")</f>
        <v/>
      </c>
      <c r="G33" s="110" t="str">
        <f>IFERROR(SUM(G21:G32)/('Site Description'!$C$34),"")</f>
        <v/>
      </c>
      <c r="H33" s="110" t="str">
        <f>IFERROR(SUM(H21:H32)/('Site Description'!$C$34),"")</f>
        <v/>
      </c>
      <c r="I33" s="110" t="str">
        <f>IFERROR(SUM(I21:I32)/('Site Description'!$C$34),"")</f>
        <v/>
      </c>
      <c r="J33" s="110" t="str">
        <f>IFERROR(SUM(J21:J32)/('Site Description'!$C$34),"")</f>
        <v/>
      </c>
      <c r="K33" s="113" t="str">
        <f>IFERROR(SUM(K21:K32)/('Site Description'!$C$34),"")</f>
        <v/>
      </c>
      <c r="L33" s="114" t="str">
        <f>IF(SUM(B33:K33)&gt;0,SUM(B33:K33),"")</f>
        <v/>
      </c>
      <c r="N33" s="128" t="s">
        <v>87</v>
      </c>
      <c r="O33" s="127" t="e">
        <f t="shared" ref="O33:Y33" si="25">STDEV(B16,B33,B50,B67,B84,B101,B118,B135,B152,B169)</f>
        <v>#DIV/0!</v>
      </c>
      <c r="P33" s="111" t="e">
        <f t="shared" si="25"/>
        <v>#DIV/0!</v>
      </c>
      <c r="Q33" s="110" t="e">
        <f t="shared" si="25"/>
        <v>#DIV/0!</v>
      </c>
      <c r="R33" s="110" t="e">
        <f t="shared" si="25"/>
        <v>#DIV/0!</v>
      </c>
      <c r="S33" s="112" t="e">
        <f t="shared" si="25"/>
        <v>#DIV/0!</v>
      </c>
      <c r="T33" s="110" t="e">
        <f t="shared" si="25"/>
        <v>#DIV/0!</v>
      </c>
      <c r="U33" s="110" t="e">
        <f t="shared" si="25"/>
        <v>#DIV/0!</v>
      </c>
      <c r="V33" s="110" t="e">
        <f t="shared" si="25"/>
        <v>#DIV/0!</v>
      </c>
      <c r="W33" s="110" t="e">
        <f t="shared" si="25"/>
        <v>#DIV/0!</v>
      </c>
      <c r="X33" s="113" t="e">
        <f t="shared" si="25"/>
        <v>#DIV/0!</v>
      </c>
      <c r="Y33" s="114" t="e">
        <f t="shared" si="25"/>
        <v>#DIV/0!</v>
      </c>
    </row>
    <row r="34" spans="1:25" ht="15" thickBot="1" x14ac:dyDescent="0.4">
      <c r="B34" s="115"/>
      <c r="C34" s="88"/>
      <c r="D34" s="88"/>
      <c r="E34" s="88"/>
      <c r="F34" s="88"/>
      <c r="G34" s="88"/>
      <c r="H34" s="88"/>
      <c r="I34" s="88"/>
      <c r="J34" s="88"/>
      <c r="K34" s="88"/>
      <c r="O34" s="92"/>
      <c r="P34" s="92"/>
      <c r="Q34" s="92"/>
      <c r="R34" s="92"/>
      <c r="S34" s="92"/>
      <c r="T34" s="92"/>
      <c r="U34" s="92"/>
      <c r="V34" s="92"/>
      <c r="W34" s="92"/>
      <c r="X34" s="92"/>
      <c r="Y34" s="92"/>
    </row>
    <row r="35" spans="1:25" ht="15" thickBot="1" x14ac:dyDescent="0.4">
      <c r="A35" s="450" t="s">
        <v>37</v>
      </c>
      <c r="B35" s="451"/>
      <c r="C35" s="452"/>
      <c r="D35" s="452"/>
      <c r="E35" s="452"/>
      <c r="F35" s="452"/>
      <c r="G35" s="452"/>
      <c r="H35" s="452"/>
      <c r="I35" s="452"/>
      <c r="J35" s="452"/>
      <c r="K35" s="453"/>
      <c r="L35" s="86"/>
      <c r="N35" s="121"/>
      <c r="O35" s="92"/>
      <c r="P35" s="92"/>
      <c r="Q35" s="92"/>
      <c r="R35" s="92"/>
      <c r="S35" s="92"/>
      <c r="T35" s="92"/>
      <c r="U35" s="92"/>
      <c r="V35" s="92"/>
      <c r="W35" s="92"/>
      <c r="X35" s="92"/>
      <c r="Y35" s="92"/>
    </row>
    <row r="36" spans="1:25" x14ac:dyDescent="0.35">
      <c r="A36" s="89"/>
      <c r="B36" s="90" t="s">
        <v>28</v>
      </c>
      <c r="C36" s="457" t="s">
        <v>23</v>
      </c>
      <c r="D36" s="458"/>
      <c r="E36" s="458"/>
      <c r="F36" s="459"/>
      <c r="G36" s="454" t="s">
        <v>24</v>
      </c>
      <c r="H36" s="455"/>
      <c r="I36" s="455"/>
      <c r="J36" s="455"/>
      <c r="K36" s="456"/>
      <c r="L36" s="91" t="s">
        <v>46</v>
      </c>
      <c r="N36" s="122"/>
    </row>
    <row r="37" spans="1:25" ht="16.5" x14ac:dyDescent="0.35">
      <c r="A37" s="95" t="s">
        <v>34</v>
      </c>
      <c r="B37" s="165" t="s">
        <v>98</v>
      </c>
      <c r="C37" s="75" t="s">
        <v>99</v>
      </c>
      <c r="D37" s="75" t="s">
        <v>100</v>
      </c>
      <c r="E37" s="75" t="s">
        <v>101</v>
      </c>
      <c r="F37" s="76" t="s">
        <v>102</v>
      </c>
      <c r="G37" s="75" t="s">
        <v>99</v>
      </c>
      <c r="H37" s="75" t="s">
        <v>100</v>
      </c>
      <c r="I37" s="75" t="s">
        <v>101</v>
      </c>
      <c r="J37" s="75" t="s">
        <v>102</v>
      </c>
      <c r="K37" s="166" t="s">
        <v>103</v>
      </c>
      <c r="L37" s="97" t="s">
        <v>88</v>
      </c>
      <c r="N37" s="122"/>
    </row>
    <row r="38" spans="1:25" x14ac:dyDescent="0.35">
      <c r="A38" s="102" t="s">
        <v>89</v>
      </c>
      <c r="B38" s="81"/>
      <c r="C38" s="81" t="str">
        <f>IFERROR(Density!C38*Equations!D5,"")</f>
        <v/>
      </c>
      <c r="D38" s="82" t="str">
        <f>IFERROR(Density!D38*Equations!E5,"")</f>
        <v/>
      </c>
      <c r="E38" s="82" t="str">
        <f>IFERROR(Density!E38*Equations!F5,"")</f>
        <v/>
      </c>
      <c r="F38" s="164" t="str">
        <f>IFERROR(Density!F38*Equations!G5,"")</f>
        <v/>
      </c>
      <c r="G38" s="84" t="str">
        <f>IFERROR(Density!G38*Equations!H5,"")</f>
        <v/>
      </c>
      <c r="H38" s="84" t="str">
        <f>IFERROR(Density!H38*Equations!I5,"")</f>
        <v/>
      </c>
      <c r="I38" s="84" t="str">
        <f>IFERROR(Density!I38*Equations!J5,"")</f>
        <v/>
      </c>
      <c r="J38" s="84" t="str">
        <f>IFERROR(Density!J38*Equations!K5,"")</f>
        <v/>
      </c>
      <c r="K38" s="85" t="str">
        <f>IFERROR(Density!K38*Equations!L5,"")</f>
        <v/>
      </c>
      <c r="L38" s="105" t="e">
        <f>SUM(B38:K38)/('Site Description'!$D$34)</f>
        <v>#VALUE!</v>
      </c>
    </row>
    <row r="39" spans="1:25" x14ac:dyDescent="0.35">
      <c r="A39" s="102" t="s">
        <v>90</v>
      </c>
      <c r="B39" s="83"/>
      <c r="C39" s="83" t="str">
        <f>IFERROR(Density!C39*Equations!D6,"")</f>
        <v/>
      </c>
      <c r="D39" s="84" t="str">
        <f>IFERROR(Density!D39*Equations!E6,"")</f>
        <v/>
      </c>
      <c r="E39" s="72" t="str">
        <f>IFERROR(Density!E39*Equations!F6,"")</f>
        <v/>
      </c>
      <c r="F39" s="131" t="str">
        <f>IFERROR(Density!F39*Equations!G6,"")</f>
        <v/>
      </c>
      <c r="G39" s="84" t="str">
        <f>IFERROR(Density!G39*Equations!H6,"")</f>
        <v/>
      </c>
      <c r="H39" s="84" t="str">
        <f>IFERROR(Density!H39*Equations!I6,"")</f>
        <v/>
      </c>
      <c r="I39" s="72" t="str">
        <f>IFERROR(Density!I39*Equations!J6,"")</f>
        <v/>
      </c>
      <c r="J39" s="72" t="str">
        <f>IFERROR(Density!J39*Equations!K6,"")</f>
        <v/>
      </c>
      <c r="K39" s="73" t="str">
        <f>IFERROR(Density!K39*Equations!L6,"")</f>
        <v/>
      </c>
      <c r="L39" s="105" t="e">
        <f>SUM(B39:K39)/('Site Description'!$D$34)</f>
        <v>#VALUE!</v>
      </c>
    </row>
    <row r="40" spans="1:25" x14ac:dyDescent="0.35">
      <c r="A40" s="102" t="s">
        <v>91</v>
      </c>
      <c r="B40" s="83"/>
      <c r="C40" s="83" t="str">
        <f>IFERROR(Density!C40*Equations!D7,"")</f>
        <v/>
      </c>
      <c r="D40" s="84" t="str">
        <f>IFERROR(Density!D40*Equations!E7,"")</f>
        <v/>
      </c>
      <c r="E40" s="84" t="str">
        <f>IFERROR(Density!E40*Equations!F7,"")</f>
        <v/>
      </c>
      <c r="F40" s="132" t="str">
        <f>IFERROR(Density!F40*Equations!G7,"")</f>
        <v/>
      </c>
      <c r="G40" s="84" t="str">
        <f>IFERROR(Density!G40*Equations!H7,"")</f>
        <v/>
      </c>
      <c r="H40" s="84" t="str">
        <f>IFERROR(Density!H40*Equations!I7,"")</f>
        <v/>
      </c>
      <c r="I40" s="84" t="str">
        <f>IFERROR(Density!I40*Equations!J7,"")</f>
        <v/>
      </c>
      <c r="J40" s="84" t="str">
        <f>IFERROR(Density!J40*Equations!K7,"")</f>
        <v/>
      </c>
      <c r="K40" s="73" t="str">
        <f>IFERROR(Density!K40*Equations!L7,"")</f>
        <v/>
      </c>
      <c r="L40" s="105" t="e">
        <f>SUM(B40:K40)/('Site Description'!$D$34)</f>
        <v>#VALUE!</v>
      </c>
    </row>
    <row r="41" spans="1:25" x14ac:dyDescent="0.35">
      <c r="A41" s="107" t="s">
        <v>92</v>
      </c>
      <c r="B41" s="83"/>
      <c r="C41" s="83" t="str">
        <f>IFERROR(Density!C41*Equations!D8,"")</f>
        <v/>
      </c>
      <c r="D41" s="84" t="str">
        <f>IFERROR(Density!D41*Equations!E8,"")</f>
        <v/>
      </c>
      <c r="E41" s="84" t="str">
        <f>IFERROR(Density!E41*Equations!F8,"")</f>
        <v/>
      </c>
      <c r="F41" s="132" t="str">
        <f>IFERROR(Density!F41*Equations!G8,"")</f>
        <v/>
      </c>
      <c r="G41" s="84" t="str">
        <f>IFERROR(Density!G41*Equations!H8,"")</f>
        <v/>
      </c>
      <c r="H41" s="84" t="str">
        <f>IFERROR(Density!H41*Equations!I8,"")</f>
        <v/>
      </c>
      <c r="I41" s="84" t="str">
        <f>IFERROR(Density!I41*Equations!J8,"")</f>
        <v/>
      </c>
      <c r="J41" s="84" t="str">
        <f>IFERROR(Density!J41*Equations!K8,"")</f>
        <v/>
      </c>
      <c r="K41" s="73" t="str">
        <f>IFERROR(Density!K41*Equations!L8,"")</f>
        <v/>
      </c>
      <c r="L41" s="105" t="e">
        <f>SUM(B41:K41)/('Site Description'!$D$34)</f>
        <v>#VALUE!</v>
      </c>
    </row>
    <row r="42" spans="1:25" x14ac:dyDescent="0.35">
      <c r="A42" s="108" t="s">
        <v>93</v>
      </c>
      <c r="B42" s="83"/>
      <c r="C42" s="83" t="str">
        <f>IFERROR(Density!C42*Equations!D9,"")</f>
        <v/>
      </c>
      <c r="D42" s="84" t="str">
        <f>IFERROR(Density!D42*Equations!E9,"")</f>
        <v/>
      </c>
      <c r="E42" s="84" t="str">
        <f>IFERROR(Density!E42*Equations!F9,"")</f>
        <v/>
      </c>
      <c r="F42" s="132" t="str">
        <f>IFERROR(Density!F42*Equations!G9,"")</f>
        <v/>
      </c>
      <c r="G42" s="84" t="str">
        <f>IFERROR(Density!G42*Equations!H9,"")</f>
        <v/>
      </c>
      <c r="H42" s="84" t="str">
        <f>IFERROR(Density!H42*Equations!I9,"")</f>
        <v/>
      </c>
      <c r="I42" s="84" t="str">
        <f>IFERROR(Density!I42*Equations!J9,"")</f>
        <v/>
      </c>
      <c r="J42" s="84" t="str">
        <f>IFERROR(Density!J42*Equations!K9,"")</f>
        <v/>
      </c>
      <c r="K42" s="85" t="str">
        <f>IFERROR(Density!K42*Equations!L9,"")</f>
        <v/>
      </c>
      <c r="L42" s="105" t="e">
        <f>SUM(B42:K42)/('Site Description'!$D$34)</f>
        <v>#VALUE!</v>
      </c>
    </row>
    <row r="43" spans="1:25" x14ac:dyDescent="0.35">
      <c r="A43" s="108" t="s">
        <v>94</v>
      </c>
      <c r="B43" s="83"/>
      <c r="C43" s="83" t="str">
        <f>IFERROR(Density!C43*Equations!D10,"")</f>
        <v/>
      </c>
      <c r="D43" s="84" t="str">
        <f>IFERROR(Density!D43*Equations!E10,"")</f>
        <v/>
      </c>
      <c r="E43" s="84" t="str">
        <f>IFERROR(Density!E43*Equations!F10,"")</f>
        <v/>
      </c>
      <c r="F43" s="131" t="str">
        <f>IFERROR(Density!F43*Equations!G10,"")</f>
        <v/>
      </c>
      <c r="G43" s="84" t="str">
        <f>IFERROR(Density!G43*Equations!H10,"")</f>
        <v/>
      </c>
      <c r="H43" s="84" t="str">
        <f>IFERROR(Density!H43*Equations!I10,"")</f>
        <v/>
      </c>
      <c r="I43" s="84" t="str">
        <f>IFERROR(Density!I43*Equations!J10,"")</f>
        <v/>
      </c>
      <c r="J43" s="72" t="str">
        <f>IFERROR(Density!J43*Equations!K10,"")</f>
        <v/>
      </c>
      <c r="K43" s="73" t="str">
        <f>IFERROR(Density!K43*Equations!L10,"")</f>
        <v/>
      </c>
      <c r="L43" s="105" t="e">
        <f>SUM(B43:K43)/('Site Description'!$D$34)</f>
        <v>#VALUE!</v>
      </c>
    </row>
    <row r="44" spans="1:25" x14ac:dyDescent="0.35">
      <c r="A44" s="80" t="s">
        <v>123</v>
      </c>
      <c r="B44" s="83"/>
      <c r="C44" s="83" t="str">
        <f>IFERROR(Density!C44*Equations!D11,"")</f>
        <v/>
      </c>
      <c r="D44" s="84" t="str">
        <f>IFERROR(Density!D44*Equations!E11,"")</f>
        <v/>
      </c>
      <c r="E44" s="84" t="str">
        <f>IFERROR(Density!E44*Equations!F11,"")</f>
        <v/>
      </c>
      <c r="F44" s="131" t="str">
        <f>IFERROR(Density!F44*Equations!G11,"")</f>
        <v/>
      </c>
      <c r="G44" s="84" t="str">
        <f>IFERROR(Density!G44*Equations!H11,"")</f>
        <v/>
      </c>
      <c r="H44" s="84" t="str">
        <f>IFERROR(Density!H44*Equations!I11,"")</f>
        <v/>
      </c>
      <c r="I44" s="84" t="str">
        <f>IFERROR(Density!I44*Equations!J11,"")</f>
        <v/>
      </c>
      <c r="J44" s="72" t="str">
        <f>IFERROR(Density!J44*Equations!K11,"")</f>
        <v/>
      </c>
      <c r="K44" s="73" t="str">
        <f>IFERROR(Density!K44*Equations!L11,"")</f>
        <v/>
      </c>
      <c r="L44" s="105" t="e">
        <f>SUM(B44:K44)/('Site Description'!$D$34)</f>
        <v>#VALUE!</v>
      </c>
    </row>
    <row r="45" spans="1:25" x14ac:dyDescent="0.35">
      <c r="A45" s="80" t="s">
        <v>95</v>
      </c>
      <c r="B45" s="83"/>
      <c r="C45" s="83" t="str">
        <f>IFERROR(Density!C45*Equations!D12,"")</f>
        <v/>
      </c>
      <c r="D45" s="84" t="str">
        <f>IFERROR(Density!D45*Equations!E12,"")</f>
        <v/>
      </c>
      <c r="E45" s="84" t="str">
        <f>IFERROR(Density!E45*Equations!F12,"")</f>
        <v/>
      </c>
      <c r="F45" s="132" t="str">
        <f>IFERROR(Density!F45*Equations!G12,"")</f>
        <v/>
      </c>
      <c r="G45" s="84" t="str">
        <f>IFERROR(Density!G45*Equations!H12,"")</f>
        <v/>
      </c>
      <c r="H45" s="84" t="str">
        <f>IFERROR(Density!H45*Equations!I12,"")</f>
        <v/>
      </c>
      <c r="I45" s="84" t="str">
        <f>IFERROR(Density!I45*Equations!J12,"")</f>
        <v/>
      </c>
      <c r="J45" s="84" t="str">
        <f>IFERROR(Density!J45*Equations!K12,"")</f>
        <v/>
      </c>
      <c r="K45" s="85" t="str">
        <f>IFERROR(Density!K45*Equations!L12,"")</f>
        <v/>
      </c>
      <c r="L45" s="105" t="e">
        <f>SUM(B45:K45)/('Site Description'!$D$34)</f>
        <v>#VALUE!</v>
      </c>
    </row>
    <row r="46" spans="1:25" x14ac:dyDescent="0.35">
      <c r="A46" s="80" t="s">
        <v>96</v>
      </c>
      <c r="B46" s="83"/>
      <c r="C46" s="83" t="str">
        <f>IFERROR(Density!C46*Equations!D13,"")</f>
        <v/>
      </c>
      <c r="D46" s="84" t="str">
        <f>IFERROR(Density!D46*Equations!E13,"")</f>
        <v/>
      </c>
      <c r="E46" s="84" t="str">
        <f>IFERROR(Density!E46*Equations!F13,"")</f>
        <v/>
      </c>
      <c r="F46" s="132" t="str">
        <f>IFERROR(Density!F46*Equations!G13,"")</f>
        <v/>
      </c>
      <c r="G46" s="84" t="str">
        <f>IFERROR(Density!G46*Equations!H13,"")</f>
        <v/>
      </c>
      <c r="H46" s="84" t="str">
        <f>IFERROR(Density!H46*Equations!I13,"")</f>
        <v/>
      </c>
      <c r="I46" s="84" t="str">
        <f>IFERROR(Density!I46*Equations!J13,"")</f>
        <v/>
      </c>
      <c r="J46" s="84" t="str">
        <f>IFERROR(Density!J46*Equations!K13,"")</f>
        <v/>
      </c>
      <c r="K46" s="85" t="str">
        <f>IFERROR(Density!K46*Equations!L13,"")</f>
        <v/>
      </c>
      <c r="L46" s="105" t="e">
        <f>SUM(B46:K46)/('Site Description'!$D$34)</f>
        <v>#VALUE!</v>
      </c>
    </row>
    <row r="47" spans="1:25" x14ac:dyDescent="0.35">
      <c r="A47" s="80" t="s">
        <v>97</v>
      </c>
      <c r="B47" s="83"/>
      <c r="C47" s="83" t="str">
        <f>IFERROR(Density!C47*Equations!D14,"")</f>
        <v/>
      </c>
      <c r="D47" s="84" t="str">
        <f>IFERROR(Density!D47*Equations!E14,"")</f>
        <v/>
      </c>
      <c r="E47" s="84" t="str">
        <f>IFERROR(Density!E47*Equations!F14,"")</f>
        <v/>
      </c>
      <c r="F47" s="132" t="str">
        <f>IFERROR(Density!F47*Equations!G14,"")</f>
        <v/>
      </c>
      <c r="G47" s="84" t="str">
        <f>IFERROR(Density!G47*Equations!H14,"")</f>
        <v/>
      </c>
      <c r="H47" s="84" t="str">
        <f>IFERROR(Density!H47*Equations!I14,"")</f>
        <v/>
      </c>
      <c r="I47" s="84" t="str">
        <f>IFERROR(Density!I47*Equations!J14,"")</f>
        <v/>
      </c>
      <c r="J47" s="84" t="str">
        <f>IFERROR(Density!J47*Equations!K14,"")</f>
        <v/>
      </c>
      <c r="K47" s="85" t="str">
        <f>IFERROR(Density!K47*Equations!L14,"")</f>
        <v/>
      </c>
      <c r="L47" s="105" t="e">
        <f>SUM(B47:K47)/('Site Description'!$D$34)</f>
        <v>#VALUE!</v>
      </c>
    </row>
    <row r="48" spans="1:25" x14ac:dyDescent="0.35">
      <c r="A48" s="80"/>
      <c r="B48" s="83"/>
      <c r="C48" s="83" t="str">
        <f>IFERROR(Density!C48*Equations!D15,"")</f>
        <v/>
      </c>
      <c r="D48" s="133" t="str">
        <f>IFERROR(Density!D48*Equations!E15,"")</f>
        <v/>
      </c>
      <c r="E48" s="133" t="str">
        <f>IFERROR(Density!E48*Equations!F15,"")</f>
        <v/>
      </c>
      <c r="F48" s="134" t="str">
        <f>IFERROR(Density!F48*Equations!G15,"")</f>
        <v/>
      </c>
      <c r="G48" s="84" t="str">
        <f>IFERROR(Density!G48*Equations!H15,"")</f>
        <v/>
      </c>
      <c r="H48" s="84" t="str">
        <f>IFERROR(Density!H48*Equations!I15,"")</f>
        <v/>
      </c>
      <c r="I48" s="84" t="str">
        <f>IFERROR(Density!I48*Equations!J15,"")</f>
        <v/>
      </c>
      <c r="J48" s="84" t="str">
        <f>IFERROR(Density!J48*Equations!K15,"")</f>
        <v/>
      </c>
      <c r="K48" s="85" t="str">
        <f>IFERROR(Density!K48*Equations!L15,"")</f>
        <v/>
      </c>
      <c r="L48" s="105" t="e">
        <f>SUM(B48:K48)/('Site Description'!$D$34)</f>
        <v>#VALUE!</v>
      </c>
    </row>
    <row r="49" spans="1:14" ht="15" thickBot="1" x14ac:dyDescent="0.4">
      <c r="A49" s="80"/>
      <c r="B49" s="83"/>
      <c r="C49" s="83" t="str">
        <f>IFERROR(Density!C49*Equations!D16,"")</f>
        <v/>
      </c>
      <c r="D49" s="133" t="str">
        <f>IFERROR(Density!D49*Equations!E16,"")</f>
        <v/>
      </c>
      <c r="E49" s="133" t="str">
        <f>IFERROR(Density!E49*Equations!F16,"")</f>
        <v/>
      </c>
      <c r="F49" s="134" t="str">
        <f>IFERROR(Density!F49*Equations!G16,"")</f>
        <v/>
      </c>
      <c r="G49" s="84" t="str">
        <f>IFERROR(Density!G49*Equations!H16,"")</f>
        <v/>
      </c>
      <c r="H49" s="84" t="str">
        <f>IFERROR(Density!H49*Equations!I16,"")</f>
        <v/>
      </c>
      <c r="I49" s="84" t="str">
        <f>IFERROR(Density!I49*Equations!J16,"")</f>
        <v/>
      </c>
      <c r="J49" s="84" t="str">
        <f>IFERROR(Density!J49*Equations!K16,"")</f>
        <v/>
      </c>
      <c r="K49" s="85" t="str">
        <f>IFERROR(Density!K49*Equations!L16,"")</f>
        <v/>
      </c>
      <c r="L49" s="105" t="e">
        <f>SUM(B49:K49)/('Site Description'!$D$34)</f>
        <v>#VALUE!</v>
      </c>
    </row>
    <row r="50" spans="1:14" ht="17" thickBot="1" x14ac:dyDescent="0.4">
      <c r="A50" s="109" t="s">
        <v>87</v>
      </c>
      <c r="B50" s="110" t="str">
        <f>IFERROR(SUM(B38:B49)/('Site Description'!$D$34),"")</f>
        <v/>
      </c>
      <c r="C50" s="111" t="str">
        <f>IFERROR(SUM(C38:C49)/('Site Description'!$D$34),"")</f>
        <v/>
      </c>
      <c r="D50" s="110" t="str">
        <f>IFERROR(SUM(D38:D49)/('Site Description'!$D$34),"")</f>
        <v/>
      </c>
      <c r="E50" s="110" t="str">
        <f>IFERROR(SUM(E38:E49)/('Site Description'!$D$34),"")</f>
        <v/>
      </c>
      <c r="F50" s="112" t="str">
        <f>IFERROR(SUM(F38:F49)/('Site Description'!$D$34),"")</f>
        <v/>
      </c>
      <c r="G50" s="110" t="str">
        <f>IFERROR(SUM(G38:G49)/('Site Description'!$D$34),"")</f>
        <v/>
      </c>
      <c r="H50" s="110" t="str">
        <f>IFERROR(SUM(H38:H49)/('Site Description'!$D$34),"")</f>
        <v/>
      </c>
      <c r="I50" s="110" t="str">
        <f>IFERROR(SUM(I38:I49)/('Site Description'!$D$34),"")</f>
        <v/>
      </c>
      <c r="J50" s="110" t="str">
        <f>IFERROR(SUM(J38:J49)/('Site Description'!$D$34),"")</f>
        <v/>
      </c>
      <c r="K50" s="113" t="str">
        <f>IFERROR(SUM(K38:K49)/('Site Description'!$D$34),"")</f>
        <v/>
      </c>
      <c r="L50" s="114" t="str">
        <f>IF(SUM(B50:K50)&gt;0,SUM(B50:K50),"")</f>
        <v/>
      </c>
      <c r="N50" s="121"/>
    </row>
    <row r="51" spans="1:14" ht="15" thickBot="1" x14ac:dyDescent="0.4">
      <c r="B51" s="115"/>
      <c r="C51" s="88"/>
      <c r="D51" s="88"/>
      <c r="E51" s="88"/>
      <c r="F51" s="88"/>
      <c r="G51" s="88"/>
      <c r="H51" s="88"/>
      <c r="I51" s="88"/>
      <c r="J51" s="88"/>
      <c r="K51" s="88"/>
      <c r="N51" s="122"/>
    </row>
    <row r="52" spans="1:14" ht="15" thickBot="1" x14ac:dyDescent="0.4">
      <c r="A52" s="450" t="s">
        <v>38</v>
      </c>
      <c r="B52" s="451"/>
      <c r="C52" s="452"/>
      <c r="D52" s="452"/>
      <c r="E52" s="452"/>
      <c r="F52" s="452"/>
      <c r="G52" s="452"/>
      <c r="H52" s="452"/>
      <c r="I52" s="452"/>
      <c r="J52" s="452"/>
      <c r="K52" s="453"/>
      <c r="L52" s="86"/>
      <c r="N52" s="122"/>
    </row>
    <row r="53" spans="1:14" x14ac:dyDescent="0.35">
      <c r="A53" s="89"/>
      <c r="B53" s="90" t="s">
        <v>28</v>
      </c>
      <c r="C53" s="457" t="s">
        <v>23</v>
      </c>
      <c r="D53" s="458"/>
      <c r="E53" s="458"/>
      <c r="F53" s="459"/>
      <c r="G53" s="454" t="s">
        <v>24</v>
      </c>
      <c r="H53" s="455"/>
      <c r="I53" s="455"/>
      <c r="J53" s="455"/>
      <c r="K53" s="456"/>
      <c r="L53" s="91" t="s">
        <v>46</v>
      </c>
    </row>
    <row r="54" spans="1:14" ht="16.5" x14ac:dyDescent="0.35">
      <c r="A54" s="95" t="s">
        <v>34</v>
      </c>
      <c r="B54" s="165" t="s">
        <v>98</v>
      </c>
      <c r="C54" s="75" t="s">
        <v>99</v>
      </c>
      <c r="D54" s="75" t="s">
        <v>100</v>
      </c>
      <c r="E54" s="75" t="s">
        <v>101</v>
      </c>
      <c r="F54" s="76" t="s">
        <v>102</v>
      </c>
      <c r="G54" s="75" t="s">
        <v>99</v>
      </c>
      <c r="H54" s="75" t="s">
        <v>100</v>
      </c>
      <c r="I54" s="75" t="s">
        <v>101</v>
      </c>
      <c r="J54" s="75" t="s">
        <v>102</v>
      </c>
      <c r="K54" s="166" t="s">
        <v>103</v>
      </c>
      <c r="L54" s="97" t="s">
        <v>88</v>
      </c>
    </row>
    <row r="55" spans="1:14" x14ac:dyDescent="0.35">
      <c r="A55" s="102" t="s">
        <v>89</v>
      </c>
      <c r="B55" s="81"/>
      <c r="C55" s="81" t="str">
        <f>IFERROR(Density!C55*Equations!D5,"")</f>
        <v/>
      </c>
      <c r="D55" s="82" t="str">
        <f>IFERROR(Density!D55*Equations!E5,"")</f>
        <v/>
      </c>
      <c r="E55" s="82" t="str">
        <f>IFERROR(Density!E55*Equations!F5,"")</f>
        <v/>
      </c>
      <c r="F55" s="164" t="str">
        <f>IFERROR(Density!F55*Equations!G5,"")</f>
        <v/>
      </c>
      <c r="G55" s="84" t="str">
        <f>IFERROR(Density!G55*Equations!H5,"")</f>
        <v/>
      </c>
      <c r="H55" s="84" t="str">
        <f>IFERROR(Density!H55*Equations!I5,"")</f>
        <v/>
      </c>
      <c r="I55" s="84" t="str">
        <f>IFERROR(Density!I55*Equations!J5,"")</f>
        <v/>
      </c>
      <c r="J55" s="84" t="str">
        <f>IFERROR(Density!J55*Equations!K5,"")</f>
        <v/>
      </c>
      <c r="K55" s="85" t="str">
        <f>IFERROR(Density!K55*Equations!L5,"")</f>
        <v/>
      </c>
      <c r="L55" s="105" t="e">
        <f>SUM(B55:K55)/('Site Description'!$E$34)</f>
        <v>#VALUE!</v>
      </c>
    </row>
    <row r="56" spans="1:14" x14ac:dyDescent="0.35">
      <c r="A56" s="102" t="s">
        <v>90</v>
      </c>
      <c r="B56" s="83"/>
      <c r="C56" s="83" t="str">
        <f>IFERROR(Density!C56*Equations!D6,"")</f>
        <v/>
      </c>
      <c r="D56" s="84" t="str">
        <f>IFERROR(Density!D56*Equations!E6,"")</f>
        <v/>
      </c>
      <c r="E56" s="72" t="str">
        <f>IFERROR(Density!E56*Equations!F6,"")</f>
        <v/>
      </c>
      <c r="F56" s="131" t="str">
        <f>IFERROR(Density!F56*Equations!G6,"")</f>
        <v/>
      </c>
      <c r="G56" s="84" t="str">
        <f>IFERROR(Density!G56*Equations!H6,"")</f>
        <v/>
      </c>
      <c r="H56" s="84" t="str">
        <f>IFERROR(Density!H56*Equations!I6,"")</f>
        <v/>
      </c>
      <c r="I56" s="72" t="str">
        <f>IFERROR(Density!I56*Equations!J6,"")</f>
        <v/>
      </c>
      <c r="J56" s="72" t="str">
        <f>IFERROR(Density!J56*Equations!K6,"")</f>
        <v/>
      </c>
      <c r="K56" s="73" t="str">
        <f>IFERROR(Density!K56*Equations!L6,"")</f>
        <v/>
      </c>
      <c r="L56" s="105" t="e">
        <f>SUM(B56:K56)/('Site Description'!$E$34)</f>
        <v>#VALUE!</v>
      </c>
    </row>
    <row r="57" spans="1:14" x14ac:dyDescent="0.35">
      <c r="A57" s="102" t="s">
        <v>91</v>
      </c>
      <c r="B57" s="83"/>
      <c r="C57" s="83" t="str">
        <f>IFERROR(Density!C57*Equations!D7,"")</f>
        <v/>
      </c>
      <c r="D57" s="84" t="str">
        <f>IFERROR(Density!D57*Equations!E7,"")</f>
        <v/>
      </c>
      <c r="E57" s="84" t="str">
        <f>IFERROR(Density!E57*Equations!F7,"")</f>
        <v/>
      </c>
      <c r="F57" s="132" t="str">
        <f>IFERROR(Density!F57*Equations!G7,"")</f>
        <v/>
      </c>
      <c r="G57" s="84" t="str">
        <f>IFERROR(Density!G57*Equations!H7,"")</f>
        <v/>
      </c>
      <c r="H57" s="84" t="str">
        <f>IFERROR(Density!H57*Equations!I7,"")</f>
        <v/>
      </c>
      <c r="I57" s="84" t="str">
        <f>IFERROR(Density!I57*Equations!J7,"")</f>
        <v/>
      </c>
      <c r="J57" s="84" t="str">
        <f>IFERROR(Density!J57*Equations!K7,"")</f>
        <v/>
      </c>
      <c r="K57" s="73" t="str">
        <f>IFERROR(Density!K57*Equations!L7,"")</f>
        <v/>
      </c>
      <c r="L57" s="105" t="e">
        <f>SUM(B57:K57)/('Site Description'!$E$34)</f>
        <v>#VALUE!</v>
      </c>
    </row>
    <row r="58" spans="1:14" x14ac:dyDescent="0.35">
      <c r="A58" s="107" t="s">
        <v>92</v>
      </c>
      <c r="B58" s="83"/>
      <c r="C58" s="83" t="str">
        <f>IFERROR(Density!C58*Equations!D8,"")</f>
        <v/>
      </c>
      <c r="D58" s="84" t="str">
        <f>IFERROR(Density!D58*Equations!E8,"")</f>
        <v/>
      </c>
      <c r="E58" s="84" t="str">
        <f>IFERROR(Density!E58*Equations!F8,"")</f>
        <v/>
      </c>
      <c r="F58" s="132" t="str">
        <f>IFERROR(Density!F58*Equations!G8,"")</f>
        <v/>
      </c>
      <c r="G58" s="84" t="str">
        <f>IFERROR(Density!G58*Equations!H8,"")</f>
        <v/>
      </c>
      <c r="H58" s="84" t="str">
        <f>IFERROR(Density!H58*Equations!I8,"")</f>
        <v/>
      </c>
      <c r="I58" s="84" t="str">
        <f>IFERROR(Density!I58*Equations!J8,"")</f>
        <v/>
      </c>
      <c r="J58" s="84" t="str">
        <f>IFERROR(Density!J58*Equations!K8,"")</f>
        <v/>
      </c>
      <c r="K58" s="73" t="str">
        <f>IFERROR(Density!K58*Equations!L8,"")</f>
        <v/>
      </c>
      <c r="L58" s="105" t="e">
        <f>SUM(B58:K58)/('Site Description'!$E$34)</f>
        <v>#VALUE!</v>
      </c>
    </row>
    <row r="59" spans="1:14" x14ac:dyDescent="0.35">
      <c r="A59" s="108" t="s">
        <v>93</v>
      </c>
      <c r="B59" s="83"/>
      <c r="C59" s="83" t="str">
        <f>IFERROR(Density!C59*Equations!D9,"")</f>
        <v/>
      </c>
      <c r="D59" s="84" t="str">
        <f>IFERROR(Density!D59*Equations!E9,"")</f>
        <v/>
      </c>
      <c r="E59" s="84" t="str">
        <f>IFERROR(Density!E59*Equations!F9,"")</f>
        <v/>
      </c>
      <c r="F59" s="132" t="str">
        <f>IFERROR(Density!F59*Equations!G9,"")</f>
        <v/>
      </c>
      <c r="G59" s="84" t="str">
        <f>IFERROR(Density!G59*Equations!H9,"")</f>
        <v/>
      </c>
      <c r="H59" s="84" t="str">
        <f>IFERROR(Density!H59*Equations!I9,"")</f>
        <v/>
      </c>
      <c r="I59" s="84" t="str">
        <f>IFERROR(Density!I59*Equations!J9,"")</f>
        <v/>
      </c>
      <c r="J59" s="84" t="str">
        <f>IFERROR(Density!J59*Equations!K9,"")</f>
        <v/>
      </c>
      <c r="K59" s="85" t="str">
        <f>IFERROR(Density!K59*Equations!L9,"")</f>
        <v/>
      </c>
      <c r="L59" s="105" t="e">
        <f>SUM(B59:K59)/('Site Description'!$E$34)</f>
        <v>#VALUE!</v>
      </c>
    </row>
    <row r="60" spans="1:14" x14ac:dyDescent="0.35">
      <c r="A60" s="108" t="s">
        <v>94</v>
      </c>
      <c r="B60" s="83"/>
      <c r="C60" s="83" t="str">
        <f>IFERROR(Density!C60*Equations!D10,"")</f>
        <v/>
      </c>
      <c r="D60" s="84" t="str">
        <f>IFERROR(Density!D60*Equations!E10,"")</f>
        <v/>
      </c>
      <c r="E60" s="84" t="str">
        <f>IFERROR(Density!E60*Equations!F10,"")</f>
        <v/>
      </c>
      <c r="F60" s="131" t="str">
        <f>IFERROR(Density!F60*Equations!G10,"")</f>
        <v/>
      </c>
      <c r="G60" s="84" t="str">
        <f>IFERROR(Density!G60*Equations!H10,"")</f>
        <v/>
      </c>
      <c r="H60" s="84" t="str">
        <f>IFERROR(Density!H60*Equations!I10,"")</f>
        <v/>
      </c>
      <c r="I60" s="84" t="str">
        <f>IFERROR(Density!I60*Equations!J10,"")</f>
        <v/>
      </c>
      <c r="J60" s="72" t="str">
        <f>IFERROR(Density!J60*Equations!K10,"")</f>
        <v/>
      </c>
      <c r="K60" s="73" t="str">
        <f>IFERROR(Density!K60*Equations!L10,"")</f>
        <v/>
      </c>
      <c r="L60" s="105" t="e">
        <f>SUM(B60:K60)/('Site Description'!$E$34)</f>
        <v>#VALUE!</v>
      </c>
    </row>
    <row r="61" spans="1:14" x14ac:dyDescent="0.35">
      <c r="A61" s="80" t="s">
        <v>123</v>
      </c>
      <c r="B61" s="83"/>
      <c r="C61" s="83" t="str">
        <f>IFERROR(Density!C61*Equations!D11,"")</f>
        <v/>
      </c>
      <c r="D61" s="84" t="str">
        <f>IFERROR(Density!D61*Equations!E11,"")</f>
        <v/>
      </c>
      <c r="E61" s="84" t="str">
        <f>IFERROR(Density!E61*Equations!F11,"")</f>
        <v/>
      </c>
      <c r="F61" s="131" t="str">
        <f>IFERROR(Density!F61*Equations!G11,"")</f>
        <v/>
      </c>
      <c r="G61" s="84" t="str">
        <f>IFERROR(Density!G61*Equations!H11,"")</f>
        <v/>
      </c>
      <c r="H61" s="84" t="str">
        <f>IFERROR(Density!H61*Equations!I11,"")</f>
        <v/>
      </c>
      <c r="I61" s="84" t="str">
        <f>IFERROR(Density!I61*Equations!J11,"")</f>
        <v/>
      </c>
      <c r="J61" s="72" t="str">
        <f>IFERROR(Density!J61*Equations!K11,"")</f>
        <v/>
      </c>
      <c r="K61" s="73" t="str">
        <f>IFERROR(Density!K61*Equations!L11,"")</f>
        <v/>
      </c>
      <c r="L61" s="105" t="e">
        <f>SUM(B61:K61)/('Site Description'!$E$34)</f>
        <v>#VALUE!</v>
      </c>
    </row>
    <row r="62" spans="1:14" x14ac:dyDescent="0.35">
      <c r="A62" s="80" t="s">
        <v>95</v>
      </c>
      <c r="B62" s="83"/>
      <c r="C62" s="83" t="str">
        <f>IFERROR(Density!C62*Equations!D12,"")</f>
        <v/>
      </c>
      <c r="D62" s="84" t="str">
        <f>IFERROR(Density!D62*Equations!E12,"")</f>
        <v/>
      </c>
      <c r="E62" s="84" t="str">
        <f>IFERROR(Density!E62*Equations!F12,"")</f>
        <v/>
      </c>
      <c r="F62" s="132" t="str">
        <f>IFERROR(Density!F62*Equations!G12,"")</f>
        <v/>
      </c>
      <c r="G62" s="84" t="str">
        <f>IFERROR(Density!G62*Equations!H12,"")</f>
        <v/>
      </c>
      <c r="H62" s="84" t="str">
        <f>IFERROR(Density!H62*Equations!I12,"")</f>
        <v/>
      </c>
      <c r="I62" s="84" t="str">
        <f>IFERROR(Density!I62*Equations!J12,"")</f>
        <v/>
      </c>
      <c r="J62" s="84" t="str">
        <f>IFERROR(Density!J62*Equations!K12,"")</f>
        <v/>
      </c>
      <c r="K62" s="85" t="str">
        <f>IFERROR(Density!K62*Equations!L12,"")</f>
        <v/>
      </c>
      <c r="L62" s="105" t="e">
        <f>SUM(B62:K62)/('Site Description'!$E$34)</f>
        <v>#VALUE!</v>
      </c>
    </row>
    <row r="63" spans="1:14" x14ac:dyDescent="0.35">
      <c r="A63" s="80" t="s">
        <v>96</v>
      </c>
      <c r="B63" s="83"/>
      <c r="C63" s="83" t="str">
        <f>IFERROR(Density!C63*Equations!D13,"")</f>
        <v/>
      </c>
      <c r="D63" s="84" t="str">
        <f>IFERROR(Density!D63*Equations!E13,"")</f>
        <v/>
      </c>
      <c r="E63" s="84" t="str">
        <f>IFERROR(Density!E63*Equations!F13,"")</f>
        <v/>
      </c>
      <c r="F63" s="132" t="str">
        <f>IFERROR(Density!F63*Equations!G13,"")</f>
        <v/>
      </c>
      <c r="G63" s="84" t="str">
        <f>IFERROR(Density!G63*Equations!H13,"")</f>
        <v/>
      </c>
      <c r="H63" s="84" t="str">
        <f>IFERROR(Density!H63*Equations!I13,"")</f>
        <v/>
      </c>
      <c r="I63" s="84" t="str">
        <f>IFERROR(Density!I63*Equations!J13,"")</f>
        <v/>
      </c>
      <c r="J63" s="84" t="str">
        <f>IFERROR(Density!J63*Equations!K13,"")</f>
        <v/>
      </c>
      <c r="K63" s="85" t="str">
        <f>IFERROR(Density!K63*Equations!L13,"")</f>
        <v/>
      </c>
      <c r="L63" s="105" t="e">
        <f>SUM(B63:K63)/('Site Description'!$E$34)</f>
        <v>#VALUE!</v>
      </c>
    </row>
    <row r="64" spans="1:14" x14ac:dyDescent="0.35">
      <c r="A64" s="80" t="s">
        <v>97</v>
      </c>
      <c r="B64" s="83"/>
      <c r="C64" s="83" t="str">
        <f>IFERROR(Density!C64*Equations!D14,"")</f>
        <v/>
      </c>
      <c r="D64" s="84" t="str">
        <f>IFERROR(Density!D64*Equations!E14,"")</f>
        <v/>
      </c>
      <c r="E64" s="84" t="str">
        <f>IFERROR(Density!E64*Equations!F14,"")</f>
        <v/>
      </c>
      <c r="F64" s="132" t="str">
        <f>IFERROR(Density!F64*Equations!G14,"")</f>
        <v/>
      </c>
      <c r="G64" s="84" t="str">
        <f>IFERROR(Density!G64*Equations!H14,"")</f>
        <v/>
      </c>
      <c r="H64" s="84" t="str">
        <f>IFERROR(Density!H64*Equations!I14,"")</f>
        <v/>
      </c>
      <c r="I64" s="84" t="str">
        <f>IFERROR(Density!I64*Equations!J14,"")</f>
        <v/>
      </c>
      <c r="J64" s="84" t="str">
        <f>IFERROR(Density!J64*Equations!K14,"")</f>
        <v/>
      </c>
      <c r="K64" s="85" t="str">
        <f>IFERROR(Density!K64*Equations!L14,"")</f>
        <v/>
      </c>
      <c r="L64" s="105" t="e">
        <f>SUM(B64:K64)/('Site Description'!$E$34)</f>
        <v>#VALUE!</v>
      </c>
    </row>
    <row r="65" spans="1:14" x14ac:dyDescent="0.35">
      <c r="A65" s="80"/>
      <c r="B65" s="83"/>
      <c r="C65" s="83" t="str">
        <f>IFERROR(Density!C65*Equations!D15,"")</f>
        <v/>
      </c>
      <c r="D65" s="133" t="str">
        <f>IFERROR(Density!D65*Equations!E15,"")</f>
        <v/>
      </c>
      <c r="E65" s="133" t="str">
        <f>IFERROR(Density!E65*Equations!F15,"")</f>
        <v/>
      </c>
      <c r="F65" s="134" t="str">
        <f>IFERROR(Density!F65*Equations!G15,"")</f>
        <v/>
      </c>
      <c r="G65" s="84" t="str">
        <f>IFERROR(Density!G65*Equations!H15,"")</f>
        <v/>
      </c>
      <c r="H65" s="84" t="str">
        <f>IFERROR(Density!H65*Equations!I15,"")</f>
        <v/>
      </c>
      <c r="I65" s="84" t="str">
        <f>IFERROR(Density!I65*Equations!J15,"")</f>
        <v/>
      </c>
      <c r="J65" s="84" t="str">
        <f>IFERROR(Density!J65*Equations!K15,"")</f>
        <v/>
      </c>
      <c r="K65" s="85" t="str">
        <f>IFERROR(Density!K65*Equations!L15,"")</f>
        <v/>
      </c>
      <c r="L65" s="105" t="e">
        <f>SUM(B65:K65)/('Site Description'!$E$34)</f>
        <v>#VALUE!</v>
      </c>
    </row>
    <row r="66" spans="1:14" ht="15" thickBot="1" x14ac:dyDescent="0.4">
      <c r="A66" s="80"/>
      <c r="B66" s="83"/>
      <c r="C66" s="83" t="str">
        <f>IFERROR(Density!C66*Equations!D16,"")</f>
        <v/>
      </c>
      <c r="D66" s="133" t="str">
        <f>IFERROR(Density!D66*Equations!E16,"")</f>
        <v/>
      </c>
      <c r="E66" s="133" t="str">
        <f>IFERROR(Density!E66*Equations!F16,"")</f>
        <v/>
      </c>
      <c r="F66" s="134" t="str">
        <f>IFERROR(Density!F66*Equations!G16,"")</f>
        <v/>
      </c>
      <c r="G66" s="84" t="str">
        <f>IFERROR(Density!G66*Equations!H16,"")</f>
        <v/>
      </c>
      <c r="H66" s="84" t="str">
        <f>IFERROR(Density!H66*Equations!I16,"")</f>
        <v/>
      </c>
      <c r="I66" s="84" t="str">
        <f>IFERROR(Density!I66*Equations!J16,"")</f>
        <v/>
      </c>
      <c r="J66" s="84" t="str">
        <f>IFERROR(Density!J66*Equations!K16,"")</f>
        <v/>
      </c>
      <c r="K66" s="85" t="str">
        <f>IFERROR(Density!K66*Equations!L16,"")</f>
        <v/>
      </c>
      <c r="L66" s="105" t="e">
        <f>SUM(B66:K66)/('Site Description'!$E$34)</f>
        <v>#VALUE!</v>
      </c>
    </row>
    <row r="67" spans="1:14" ht="17" thickBot="1" x14ac:dyDescent="0.4">
      <c r="A67" s="109" t="s">
        <v>87</v>
      </c>
      <c r="B67" s="110" t="str">
        <f>IFERROR(SUM(B55:B66)/('Site Description'!$E$34),"")</f>
        <v/>
      </c>
      <c r="C67" s="111" t="str">
        <f>IFERROR(SUM(C55:C66)/('Site Description'!$E$34),"")</f>
        <v/>
      </c>
      <c r="D67" s="110" t="str">
        <f>IFERROR(SUM(D55:D66)/('Site Description'!$E$34),"")</f>
        <v/>
      </c>
      <c r="E67" s="110" t="str">
        <f>IFERROR(SUM(E55:E66)/('Site Description'!$E$34),"")</f>
        <v/>
      </c>
      <c r="F67" s="112" t="str">
        <f>IFERROR(SUM(F55:F66)/('Site Description'!$E$34),"")</f>
        <v/>
      </c>
      <c r="G67" s="110" t="str">
        <f>IFERROR(SUM(G55:G66)/('Site Description'!$E$34),"")</f>
        <v/>
      </c>
      <c r="H67" s="110" t="str">
        <f>IFERROR(SUM(H55:H66)/('Site Description'!$E$34),"")</f>
        <v/>
      </c>
      <c r="I67" s="110" t="str">
        <f>IFERROR(SUM(I55:I66)/('Site Description'!$E$34),"")</f>
        <v/>
      </c>
      <c r="J67" s="110" t="str">
        <f>IFERROR(SUM(J55:J66)/('Site Description'!$E$34),"")</f>
        <v/>
      </c>
      <c r="K67" s="113" t="str">
        <f>IFERROR(SUM(K55:K66)/('Site Description'!$E$34),"")</f>
        <v/>
      </c>
      <c r="L67" s="114" t="str">
        <f>IF(SUM(B67:K67)&gt;0,SUM(B67:K67),"")</f>
        <v/>
      </c>
      <c r="N67" s="122"/>
    </row>
    <row r="68" spans="1:14" ht="15" thickBot="1" x14ac:dyDescent="0.4">
      <c r="B68" s="115"/>
      <c r="C68" s="88"/>
      <c r="D68" s="88"/>
      <c r="E68" s="88"/>
      <c r="F68" s="88"/>
      <c r="G68" s="88"/>
      <c r="H68" s="88"/>
      <c r="I68" s="88"/>
      <c r="J68" s="88"/>
      <c r="K68" s="88"/>
    </row>
    <row r="69" spans="1:14" ht="15" thickBot="1" x14ac:dyDescent="0.4">
      <c r="A69" s="450" t="s">
        <v>39</v>
      </c>
      <c r="B69" s="451"/>
      <c r="C69" s="452"/>
      <c r="D69" s="452"/>
      <c r="E69" s="452"/>
      <c r="F69" s="452"/>
      <c r="G69" s="452"/>
      <c r="H69" s="452"/>
      <c r="I69" s="452"/>
      <c r="J69" s="452"/>
      <c r="K69" s="453"/>
      <c r="L69" s="86"/>
    </row>
    <row r="70" spans="1:14" x14ac:dyDescent="0.35">
      <c r="A70" s="89"/>
      <c r="B70" s="90" t="s">
        <v>28</v>
      </c>
      <c r="C70" s="457" t="s">
        <v>23</v>
      </c>
      <c r="D70" s="458"/>
      <c r="E70" s="458"/>
      <c r="F70" s="459"/>
      <c r="G70" s="454" t="s">
        <v>24</v>
      </c>
      <c r="H70" s="455"/>
      <c r="I70" s="455"/>
      <c r="J70" s="455"/>
      <c r="K70" s="456"/>
      <c r="L70" s="91" t="s">
        <v>46</v>
      </c>
    </row>
    <row r="71" spans="1:14" ht="16.5" x14ac:dyDescent="0.35">
      <c r="A71" s="95" t="s">
        <v>34</v>
      </c>
      <c r="B71" s="165" t="s">
        <v>98</v>
      </c>
      <c r="C71" s="75" t="s">
        <v>99</v>
      </c>
      <c r="D71" s="75" t="s">
        <v>100</v>
      </c>
      <c r="E71" s="75" t="s">
        <v>101</v>
      </c>
      <c r="F71" s="76" t="s">
        <v>102</v>
      </c>
      <c r="G71" s="75" t="s">
        <v>99</v>
      </c>
      <c r="H71" s="75" t="s">
        <v>100</v>
      </c>
      <c r="I71" s="75" t="s">
        <v>101</v>
      </c>
      <c r="J71" s="75" t="s">
        <v>102</v>
      </c>
      <c r="K71" s="166" t="s">
        <v>103</v>
      </c>
      <c r="L71" s="97" t="s">
        <v>88</v>
      </c>
    </row>
    <row r="72" spans="1:14" x14ac:dyDescent="0.35">
      <c r="A72" s="102" t="s">
        <v>89</v>
      </c>
      <c r="B72" s="81"/>
      <c r="C72" s="81" t="str">
        <f>IFERROR(Density!C72*Equations!D5,"")</f>
        <v/>
      </c>
      <c r="D72" s="82" t="str">
        <f>IFERROR(Density!D72*Equations!E5,"")</f>
        <v/>
      </c>
      <c r="E72" s="82" t="str">
        <f>IFERROR(Density!E72*Equations!F5,"")</f>
        <v/>
      </c>
      <c r="F72" s="164" t="str">
        <f>IFERROR(Density!F72*Equations!G5,"")</f>
        <v/>
      </c>
      <c r="G72" s="84" t="str">
        <f>IFERROR(Density!G72*Equations!H5,"")</f>
        <v/>
      </c>
      <c r="H72" s="84" t="str">
        <f>IFERROR(Density!H72*Equations!I5,"")</f>
        <v/>
      </c>
      <c r="I72" s="84" t="str">
        <f>IFERROR(Density!I72*Equations!J5,"")</f>
        <v/>
      </c>
      <c r="J72" s="84" t="str">
        <f>IFERROR(Density!J72*Equations!K5,"")</f>
        <v/>
      </c>
      <c r="K72" s="85" t="str">
        <f>IFERROR(Density!K72*Equations!L5,"")</f>
        <v/>
      </c>
      <c r="L72" s="105" t="e">
        <f>SUM(B72:K72)/('Site Description'!$F$34)</f>
        <v>#VALUE!</v>
      </c>
    </row>
    <row r="73" spans="1:14" x14ac:dyDescent="0.35">
      <c r="A73" s="102" t="s">
        <v>90</v>
      </c>
      <c r="B73" s="83"/>
      <c r="C73" s="83" t="str">
        <f>IFERROR(Density!C73*Equations!D6,"")</f>
        <v/>
      </c>
      <c r="D73" s="84" t="str">
        <f>IFERROR(Density!D73*Equations!E6,"")</f>
        <v/>
      </c>
      <c r="E73" s="72" t="str">
        <f>IFERROR(Density!E73*Equations!F6,"")</f>
        <v/>
      </c>
      <c r="F73" s="131" t="str">
        <f>IFERROR(Density!F73*Equations!G6,"")</f>
        <v/>
      </c>
      <c r="G73" s="84" t="str">
        <f>IFERROR(Density!G73*Equations!H6,"")</f>
        <v/>
      </c>
      <c r="H73" s="84" t="str">
        <f>IFERROR(Density!H73*Equations!I6,"")</f>
        <v/>
      </c>
      <c r="I73" s="72" t="str">
        <f>IFERROR(Density!I73*Equations!J6,"")</f>
        <v/>
      </c>
      <c r="J73" s="72" t="str">
        <f>IFERROR(Density!J73*Equations!K6,"")</f>
        <v/>
      </c>
      <c r="K73" s="73" t="str">
        <f>IFERROR(Density!K73*Equations!L6,"")</f>
        <v/>
      </c>
      <c r="L73" s="105" t="e">
        <f>SUM(B73:K73)/('Site Description'!$F$34)</f>
        <v>#VALUE!</v>
      </c>
    </row>
    <row r="74" spans="1:14" x14ac:dyDescent="0.35">
      <c r="A74" s="102" t="s">
        <v>91</v>
      </c>
      <c r="B74" s="83"/>
      <c r="C74" s="83" t="str">
        <f>IFERROR(Density!C74*Equations!D7,"")</f>
        <v/>
      </c>
      <c r="D74" s="84" t="str">
        <f>IFERROR(Density!D74*Equations!E7,"")</f>
        <v/>
      </c>
      <c r="E74" s="84" t="str">
        <f>IFERROR(Density!E74*Equations!F7,"")</f>
        <v/>
      </c>
      <c r="F74" s="132" t="str">
        <f>IFERROR(Density!F74*Equations!G7,"")</f>
        <v/>
      </c>
      <c r="G74" s="84" t="str">
        <f>IFERROR(Density!G74*Equations!H7,"")</f>
        <v/>
      </c>
      <c r="H74" s="84" t="str">
        <f>IFERROR(Density!H74*Equations!I7,"")</f>
        <v/>
      </c>
      <c r="I74" s="84" t="str">
        <f>IFERROR(Density!I74*Equations!J7,"")</f>
        <v/>
      </c>
      <c r="J74" s="84" t="str">
        <f>IFERROR(Density!J74*Equations!K7,"")</f>
        <v/>
      </c>
      <c r="K74" s="73" t="str">
        <f>IFERROR(Density!K74*Equations!L7,"")</f>
        <v/>
      </c>
      <c r="L74" s="105" t="e">
        <f>SUM(B74:K74)/('Site Description'!$F$34)</f>
        <v>#VALUE!</v>
      </c>
    </row>
    <row r="75" spans="1:14" x14ac:dyDescent="0.35">
      <c r="A75" s="107" t="s">
        <v>92</v>
      </c>
      <c r="B75" s="83"/>
      <c r="C75" s="83" t="str">
        <f>IFERROR(Density!C75*Equations!D8,"")</f>
        <v/>
      </c>
      <c r="D75" s="84" t="str">
        <f>IFERROR(Density!D75*Equations!E8,"")</f>
        <v/>
      </c>
      <c r="E75" s="84" t="str">
        <f>IFERROR(Density!E75*Equations!F8,"")</f>
        <v/>
      </c>
      <c r="F75" s="132" t="str">
        <f>IFERROR(Density!F75*Equations!G8,"")</f>
        <v/>
      </c>
      <c r="G75" s="84" t="str">
        <f>IFERROR(Density!G75*Equations!H8,"")</f>
        <v/>
      </c>
      <c r="H75" s="84" t="str">
        <f>IFERROR(Density!H75*Equations!I8,"")</f>
        <v/>
      </c>
      <c r="I75" s="84" t="str">
        <f>IFERROR(Density!I75*Equations!J8,"")</f>
        <v/>
      </c>
      <c r="J75" s="84" t="str">
        <f>IFERROR(Density!J75*Equations!K8,"")</f>
        <v/>
      </c>
      <c r="K75" s="73" t="str">
        <f>IFERROR(Density!K75*Equations!L8,"")</f>
        <v/>
      </c>
      <c r="L75" s="105" t="e">
        <f>SUM(B75:K75)/('Site Description'!$F$34)</f>
        <v>#VALUE!</v>
      </c>
    </row>
    <row r="76" spans="1:14" x14ac:dyDescent="0.35">
      <c r="A76" s="108" t="s">
        <v>93</v>
      </c>
      <c r="B76" s="83"/>
      <c r="C76" s="83" t="str">
        <f>IFERROR(Density!C76*Equations!D9,"")</f>
        <v/>
      </c>
      <c r="D76" s="84" t="str">
        <f>IFERROR(Density!D76*Equations!E9,"")</f>
        <v/>
      </c>
      <c r="E76" s="84" t="str">
        <f>IFERROR(Density!E76*Equations!F9,"")</f>
        <v/>
      </c>
      <c r="F76" s="132" t="str">
        <f>IFERROR(Density!F76*Equations!G9,"")</f>
        <v/>
      </c>
      <c r="G76" s="84" t="str">
        <f>IFERROR(Density!G76*Equations!H9,"")</f>
        <v/>
      </c>
      <c r="H76" s="84" t="str">
        <f>IFERROR(Density!H76*Equations!I9,"")</f>
        <v/>
      </c>
      <c r="I76" s="84" t="str">
        <f>IFERROR(Density!I76*Equations!J9,"")</f>
        <v/>
      </c>
      <c r="J76" s="84" t="str">
        <f>IFERROR(Density!J76*Equations!K9,"")</f>
        <v/>
      </c>
      <c r="K76" s="85" t="str">
        <f>IFERROR(Density!K76*Equations!L9,"")</f>
        <v/>
      </c>
      <c r="L76" s="105" t="e">
        <f>SUM(B76:K76)/('Site Description'!$F$34)</f>
        <v>#VALUE!</v>
      </c>
    </row>
    <row r="77" spans="1:14" x14ac:dyDescent="0.35">
      <c r="A77" s="108" t="s">
        <v>94</v>
      </c>
      <c r="B77" s="83"/>
      <c r="C77" s="83" t="str">
        <f>IFERROR(Density!C77*Equations!D10,"")</f>
        <v/>
      </c>
      <c r="D77" s="84" t="str">
        <f>IFERROR(Density!D77*Equations!E10,"")</f>
        <v/>
      </c>
      <c r="E77" s="84" t="str">
        <f>IFERROR(Density!E77*Equations!F10,"")</f>
        <v/>
      </c>
      <c r="F77" s="131" t="str">
        <f>IFERROR(Density!F77*Equations!G10,"")</f>
        <v/>
      </c>
      <c r="G77" s="84" t="str">
        <f>IFERROR(Density!G77*Equations!H10,"")</f>
        <v/>
      </c>
      <c r="H77" s="84" t="str">
        <f>IFERROR(Density!H77*Equations!I10,"")</f>
        <v/>
      </c>
      <c r="I77" s="84" t="str">
        <f>IFERROR(Density!I77*Equations!J10,"")</f>
        <v/>
      </c>
      <c r="J77" s="72" t="str">
        <f>IFERROR(Density!J77*Equations!K10,"")</f>
        <v/>
      </c>
      <c r="K77" s="73" t="str">
        <f>IFERROR(Density!K77*Equations!L10,"")</f>
        <v/>
      </c>
      <c r="L77" s="105" t="e">
        <f>SUM(B77:K77)/('Site Description'!$F$34)</f>
        <v>#VALUE!</v>
      </c>
    </row>
    <row r="78" spans="1:14" x14ac:dyDescent="0.35">
      <c r="A78" s="80" t="s">
        <v>123</v>
      </c>
      <c r="B78" s="83"/>
      <c r="C78" s="83" t="str">
        <f>IFERROR(Density!C78*Equations!D11,"")</f>
        <v/>
      </c>
      <c r="D78" s="84" t="str">
        <f>IFERROR(Density!D78*Equations!E11,"")</f>
        <v/>
      </c>
      <c r="E78" s="84" t="str">
        <f>IFERROR(Density!E78*Equations!F11,"")</f>
        <v/>
      </c>
      <c r="F78" s="131" t="str">
        <f>IFERROR(Density!F78*Equations!G11,"")</f>
        <v/>
      </c>
      <c r="G78" s="84" t="str">
        <f>IFERROR(Density!G78*Equations!H11,"")</f>
        <v/>
      </c>
      <c r="H78" s="84" t="str">
        <f>IFERROR(Density!H78*Equations!I11,"")</f>
        <v/>
      </c>
      <c r="I78" s="84" t="str">
        <f>IFERROR(Density!I78*Equations!J11,"")</f>
        <v/>
      </c>
      <c r="J78" s="72" t="str">
        <f>IFERROR(Density!J78*Equations!K11,"")</f>
        <v/>
      </c>
      <c r="K78" s="73" t="str">
        <f>IFERROR(Density!K78*Equations!L11,"")</f>
        <v/>
      </c>
      <c r="L78" s="105" t="e">
        <f>SUM(B78:K78)/('Site Description'!$F$34)</f>
        <v>#VALUE!</v>
      </c>
    </row>
    <row r="79" spans="1:14" x14ac:dyDescent="0.35">
      <c r="A79" s="80" t="s">
        <v>95</v>
      </c>
      <c r="B79" s="83"/>
      <c r="C79" s="83" t="str">
        <f>IFERROR(Density!C79*Equations!D12,"")</f>
        <v/>
      </c>
      <c r="D79" s="84" t="str">
        <f>IFERROR(Density!D79*Equations!E12,"")</f>
        <v/>
      </c>
      <c r="E79" s="84" t="str">
        <f>IFERROR(Density!E79*Equations!F12,"")</f>
        <v/>
      </c>
      <c r="F79" s="132" t="str">
        <f>IFERROR(Density!F79*Equations!G12,"")</f>
        <v/>
      </c>
      <c r="G79" s="84" t="str">
        <f>IFERROR(Density!G79*Equations!H12,"")</f>
        <v/>
      </c>
      <c r="H79" s="84" t="str">
        <f>IFERROR(Density!H79*Equations!I12,"")</f>
        <v/>
      </c>
      <c r="I79" s="84" t="str">
        <f>IFERROR(Density!I79*Equations!J12,"")</f>
        <v/>
      </c>
      <c r="J79" s="84" t="str">
        <f>IFERROR(Density!J79*Equations!K12,"")</f>
        <v/>
      </c>
      <c r="K79" s="85" t="str">
        <f>IFERROR(Density!K79*Equations!L12,"")</f>
        <v/>
      </c>
      <c r="L79" s="105" t="e">
        <f>SUM(B79:K79)/('Site Description'!$F$34)</f>
        <v>#VALUE!</v>
      </c>
    </row>
    <row r="80" spans="1:14" x14ac:dyDescent="0.35">
      <c r="A80" s="80" t="s">
        <v>96</v>
      </c>
      <c r="B80" s="83"/>
      <c r="C80" s="83" t="str">
        <f>IFERROR(Density!C80*Equations!D13,"")</f>
        <v/>
      </c>
      <c r="D80" s="84" t="str">
        <f>IFERROR(Density!D80*Equations!E13,"")</f>
        <v/>
      </c>
      <c r="E80" s="84" t="str">
        <f>IFERROR(Density!E80*Equations!F13,"")</f>
        <v/>
      </c>
      <c r="F80" s="132" t="str">
        <f>IFERROR(Density!F80*Equations!G13,"")</f>
        <v/>
      </c>
      <c r="G80" s="84" t="str">
        <f>IFERROR(Density!G80*Equations!H13,"")</f>
        <v/>
      </c>
      <c r="H80" s="84" t="str">
        <f>IFERROR(Density!H80*Equations!I13,"")</f>
        <v/>
      </c>
      <c r="I80" s="84" t="str">
        <f>IFERROR(Density!I80*Equations!J13,"")</f>
        <v/>
      </c>
      <c r="J80" s="84" t="str">
        <f>IFERROR(Density!J80*Equations!K13,"")</f>
        <v/>
      </c>
      <c r="K80" s="85" t="str">
        <f>IFERROR(Density!K80*Equations!L13,"")</f>
        <v/>
      </c>
      <c r="L80" s="105" t="e">
        <f>SUM(B80:K80)/('Site Description'!$F$34)</f>
        <v>#VALUE!</v>
      </c>
    </row>
    <row r="81" spans="1:26" x14ac:dyDescent="0.35">
      <c r="A81" s="80" t="s">
        <v>97</v>
      </c>
      <c r="B81" s="83"/>
      <c r="C81" s="83" t="str">
        <f>IFERROR(Density!C81*Equations!D14,"")</f>
        <v/>
      </c>
      <c r="D81" s="84" t="str">
        <f>IFERROR(Density!D81*Equations!E14,"")</f>
        <v/>
      </c>
      <c r="E81" s="84" t="str">
        <f>IFERROR(Density!E81*Equations!F14,"")</f>
        <v/>
      </c>
      <c r="F81" s="132" t="str">
        <f>IFERROR(Density!F81*Equations!G14,"")</f>
        <v/>
      </c>
      <c r="G81" s="84" t="str">
        <f>IFERROR(Density!G81*Equations!H14,"")</f>
        <v/>
      </c>
      <c r="H81" s="84" t="str">
        <f>IFERROR(Density!H81*Equations!I14,"")</f>
        <v/>
      </c>
      <c r="I81" s="84" t="str">
        <f>IFERROR(Density!I81*Equations!J14,"")</f>
        <v/>
      </c>
      <c r="J81" s="84" t="str">
        <f>IFERROR(Density!J81*Equations!K14,"")</f>
        <v/>
      </c>
      <c r="K81" s="85" t="str">
        <f>IFERROR(Density!K81*Equations!L14,"")</f>
        <v/>
      </c>
      <c r="L81" s="105" t="e">
        <f>SUM(B81:K81)/('Site Description'!$F$34)</f>
        <v>#VALUE!</v>
      </c>
    </row>
    <row r="82" spans="1:26" x14ac:dyDescent="0.35">
      <c r="A82" s="80"/>
      <c r="B82" s="83"/>
      <c r="C82" s="83" t="str">
        <f>IFERROR(Density!C82*Equations!D15,"")</f>
        <v/>
      </c>
      <c r="D82" s="133" t="str">
        <f>IFERROR(Density!D82*Equations!E15,"")</f>
        <v/>
      </c>
      <c r="E82" s="133" t="str">
        <f>IFERROR(Density!E82*Equations!F15,"")</f>
        <v/>
      </c>
      <c r="F82" s="134" t="str">
        <f>IFERROR(Density!F82*Equations!G15,"")</f>
        <v/>
      </c>
      <c r="G82" s="84" t="str">
        <f>IFERROR(Density!G82*Equations!H15,"")</f>
        <v/>
      </c>
      <c r="H82" s="84" t="str">
        <f>IFERROR(Density!H82*Equations!I15,"")</f>
        <v/>
      </c>
      <c r="I82" s="84" t="str">
        <f>IFERROR(Density!I82*Equations!J15,"")</f>
        <v/>
      </c>
      <c r="J82" s="84" t="str">
        <f>IFERROR(Density!J82*Equations!K15,"")</f>
        <v/>
      </c>
      <c r="K82" s="85" t="str">
        <f>IFERROR(Density!K82*Equations!L15,"")</f>
        <v/>
      </c>
      <c r="L82" s="105" t="e">
        <f>SUM(B82:K82)/('Site Description'!$F$34)</f>
        <v>#VALUE!</v>
      </c>
    </row>
    <row r="83" spans="1:26" ht="15" thickBot="1" x14ac:dyDescent="0.4">
      <c r="A83" s="80"/>
      <c r="B83" s="83"/>
      <c r="C83" s="83" t="str">
        <f>IFERROR(Density!C83*Equations!D16,"")</f>
        <v/>
      </c>
      <c r="D83" s="133" t="str">
        <f>IFERROR(Density!D83*Equations!E16,"")</f>
        <v/>
      </c>
      <c r="E83" s="133" t="str">
        <f>IFERROR(Density!E83*Equations!F16,"")</f>
        <v/>
      </c>
      <c r="F83" s="134" t="str">
        <f>IFERROR(Density!F83*Equations!G16,"")</f>
        <v/>
      </c>
      <c r="G83" s="84" t="str">
        <f>IFERROR(Density!G83*Equations!H16,"")</f>
        <v/>
      </c>
      <c r="H83" s="84" t="str">
        <f>IFERROR(Density!H83*Equations!I16,"")</f>
        <v/>
      </c>
      <c r="I83" s="84" t="str">
        <f>IFERROR(Density!I83*Equations!J16,"")</f>
        <v/>
      </c>
      <c r="J83" s="84" t="str">
        <f>IFERROR(Density!J83*Equations!K16,"")</f>
        <v/>
      </c>
      <c r="K83" s="85" t="str">
        <f>IFERROR(Density!K83*Equations!L16,"")</f>
        <v/>
      </c>
      <c r="L83" s="105" t="e">
        <f>SUM(B83:K83)/('Site Description'!$F$34)</f>
        <v>#VALUE!</v>
      </c>
      <c r="M83" s="92"/>
      <c r="Z83" s="92"/>
    </row>
    <row r="84" spans="1:26" ht="17" thickBot="1" x14ac:dyDescent="0.4">
      <c r="A84" s="109" t="s">
        <v>87</v>
      </c>
      <c r="B84" s="110" t="str">
        <f>IFERROR(SUM(B72:B83)/('Site Description'!$F$34),"")</f>
        <v/>
      </c>
      <c r="C84" s="111" t="str">
        <f>IFERROR(SUM(C72:C83)/('Site Description'!$F$34),"")</f>
        <v/>
      </c>
      <c r="D84" s="110" t="str">
        <f>IFERROR(SUM(D72:D83)/('Site Description'!$F$34),"")</f>
        <v/>
      </c>
      <c r="E84" s="110" t="str">
        <f>IFERROR(SUM(E72:E83)/('Site Description'!$F$34),"")</f>
        <v/>
      </c>
      <c r="F84" s="112" t="str">
        <f>IFERROR(SUM(F72:F83)/('Site Description'!$F$34),"")</f>
        <v/>
      </c>
      <c r="G84" s="110" t="str">
        <f>IFERROR(SUM(G72:G83)/('Site Description'!$F$34),"")</f>
        <v/>
      </c>
      <c r="H84" s="110" t="str">
        <f>IFERROR(SUM(H72:H83)/('Site Description'!$F$34),"")</f>
        <v/>
      </c>
      <c r="I84" s="110" t="str">
        <f>IFERROR(SUM(I72:I83)/('Site Description'!$F$34),"")</f>
        <v/>
      </c>
      <c r="J84" s="110" t="str">
        <f>IFERROR(SUM(J72:J83)/('Site Description'!$F$34),"")</f>
        <v/>
      </c>
      <c r="K84" s="113" t="str">
        <f>IFERROR(SUM(K72:K83)/('Site Description'!$F$34),"")</f>
        <v/>
      </c>
      <c r="L84" s="114" t="str">
        <f>IF(SUM(B84:K84)&gt;0,SUM(B84:K84),"")</f>
        <v/>
      </c>
    </row>
    <row r="85" spans="1:26" ht="15" thickBot="1" x14ac:dyDescent="0.4">
      <c r="B85" s="115"/>
      <c r="C85" s="88"/>
      <c r="D85" s="88"/>
      <c r="E85" s="88"/>
      <c r="F85" s="88"/>
      <c r="G85" s="88"/>
      <c r="H85" s="88"/>
      <c r="I85" s="88"/>
      <c r="J85" s="88"/>
      <c r="K85" s="88"/>
    </row>
    <row r="86" spans="1:26" ht="15" thickBot="1" x14ac:dyDescent="0.4">
      <c r="A86" s="450" t="s">
        <v>40</v>
      </c>
      <c r="B86" s="451"/>
      <c r="C86" s="452"/>
      <c r="D86" s="452"/>
      <c r="E86" s="452"/>
      <c r="F86" s="452"/>
      <c r="G86" s="452"/>
      <c r="H86" s="452"/>
      <c r="I86" s="452"/>
      <c r="J86" s="452"/>
      <c r="K86" s="453"/>
      <c r="L86" s="86"/>
    </row>
    <row r="87" spans="1:26" x14ac:dyDescent="0.35">
      <c r="A87" s="89"/>
      <c r="B87" s="90" t="s">
        <v>28</v>
      </c>
      <c r="C87" s="457" t="s">
        <v>23</v>
      </c>
      <c r="D87" s="458"/>
      <c r="E87" s="458"/>
      <c r="F87" s="459"/>
      <c r="G87" s="454" t="s">
        <v>24</v>
      </c>
      <c r="H87" s="455"/>
      <c r="I87" s="455"/>
      <c r="J87" s="455"/>
      <c r="K87" s="456"/>
      <c r="L87" s="91" t="s">
        <v>46</v>
      </c>
    </row>
    <row r="88" spans="1:26" ht="16.5" x14ac:dyDescent="0.35">
      <c r="A88" s="95" t="s">
        <v>34</v>
      </c>
      <c r="B88" s="165" t="s">
        <v>98</v>
      </c>
      <c r="C88" s="75" t="s">
        <v>99</v>
      </c>
      <c r="D88" s="75" t="s">
        <v>100</v>
      </c>
      <c r="E88" s="75" t="s">
        <v>101</v>
      </c>
      <c r="F88" s="76" t="s">
        <v>102</v>
      </c>
      <c r="G88" s="75" t="s">
        <v>99</v>
      </c>
      <c r="H88" s="75" t="s">
        <v>100</v>
      </c>
      <c r="I88" s="75" t="s">
        <v>101</v>
      </c>
      <c r="J88" s="75" t="s">
        <v>102</v>
      </c>
      <c r="K88" s="166" t="s">
        <v>103</v>
      </c>
      <c r="L88" s="97" t="s">
        <v>88</v>
      </c>
    </row>
    <row r="89" spans="1:26" x14ac:dyDescent="0.35">
      <c r="A89" s="102" t="s">
        <v>89</v>
      </c>
      <c r="B89" s="81"/>
      <c r="C89" s="81" t="str">
        <f>IFERROR(Density!C89*Equations!D5,"")</f>
        <v/>
      </c>
      <c r="D89" s="82" t="str">
        <f>IFERROR(Density!D89*Equations!E5,"")</f>
        <v/>
      </c>
      <c r="E89" s="82" t="str">
        <f>IFERROR(Density!E89*Equations!F5,"")</f>
        <v/>
      </c>
      <c r="F89" s="164" t="str">
        <f>IFERROR(Density!F89*Equations!G5,"")</f>
        <v/>
      </c>
      <c r="G89" s="84" t="str">
        <f>IFERROR(Density!G89*Equations!H5,"")</f>
        <v/>
      </c>
      <c r="H89" s="84" t="str">
        <f>IFERROR(Density!H89*Equations!I5,"")</f>
        <v/>
      </c>
      <c r="I89" s="84" t="str">
        <f>IFERROR(Density!I89*Equations!J5,"")</f>
        <v/>
      </c>
      <c r="J89" s="84" t="str">
        <f>IFERROR(Density!J89*Equations!K5,"")</f>
        <v/>
      </c>
      <c r="K89" s="85" t="str">
        <f>IFERROR(Density!K89*Equations!L5,"")</f>
        <v/>
      </c>
      <c r="L89" s="105" t="e">
        <f>SUM(B89:K89)/('Site Description'!$G$34)</f>
        <v>#VALUE!</v>
      </c>
    </row>
    <row r="90" spans="1:26" x14ac:dyDescent="0.35">
      <c r="A90" s="102" t="s">
        <v>90</v>
      </c>
      <c r="B90" s="83"/>
      <c r="C90" s="83" t="str">
        <f>IFERROR(Density!C90*Equations!D6,"")</f>
        <v/>
      </c>
      <c r="D90" s="84" t="str">
        <f>IFERROR(Density!D90*Equations!E6,"")</f>
        <v/>
      </c>
      <c r="E90" s="72" t="str">
        <f>IFERROR(Density!E90*Equations!F6,"")</f>
        <v/>
      </c>
      <c r="F90" s="131" t="str">
        <f>IFERROR(Density!F90*Equations!G6,"")</f>
        <v/>
      </c>
      <c r="G90" s="84" t="str">
        <f>IFERROR(Density!G90*Equations!H6,"")</f>
        <v/>
      </c>
      <c r="H90" s="84" t="str">
        <f>IFERROR(Density!H90*Equations!I6,"")</f>
        <v/>
      </c>
      <c r="I90" s="72" t="str">
        <f>IFERROR(Density!I90*Equations!J6,"")</f>
        <v/>
      </c>
      <c r="J90" s="72" t="str">
        <f>IFERROR(Density!J90*Equations!K6,"")</f>
        <v/>
      </c>
      <c r="K90" s="73" t="str">
        <f>IFERROR(Density!K90*Equations!L6,"")</f>
        <v/>
      </c>
      <c r="L90" s="105" t="e">
        <f>SUM(B90:K90)/('Site Description'!$G$34)</f>
        <v>#VALUE!</v>
      </c>
    </row>
    <row r="91" spans="1:26" x14ac:dyDescent="0.35">
      <c r="A91" s="102" t="s">
        <v>91</v>
      </c>
      <c r="B91" s="83"/>
      <c r="C91" s="83" t="str">
        <f>IFERROR(Density!C91*Equations!D7,"")</f>
        <v/>
      </c>
      <c r="D91" s="84" t="str">
        <f>IFERROR(Density!D91*Equations!E7,"")</f>
        <v/>
      </c>
      <c r="E91" s="84" t="str">
        <f>IFERROR(Density!E91*Equations!F7,"")</f>
        <v/>
      </c>
      <c r="F91" s="132" t="str">
        <f>IFERROR(Density!F91*Equations!G7,"")</f>
        <v/>
      </c>
      <c r="G91" s="84" t="str">
        <f>IFERROR(Density!G91*Equations!H7,"")</f>
        <v/>
      </c>
      <c r="H91" s="84" t="str">
        <f>IFERROR(Density!H91*Equations!I7,"")</f>
        <v/>
      </c>
      <c r="I91" s="84" t="str">
        <f>IFERROR(Density!I91*Equations!J7,"")</f>
        <v/>
      </c>
      <c r="J91" s="84" t="str">
        <f>IFERROR(Density!J91*Equations!K7,"")</f>
        <v/>
      </c>
      <c r="K91" s="73" t="str">
        <f>IFERROR(Density!K91*Equations!L7,"")</f>
        <v/>
      </c>
      <c r="L91" s="105" t="e">
        <f>SUM(B91:K91)/('Site Description'!$G$34)</f>
        <v>#VALUE!</v>
      </c>
    </row>
    <row r="92" spans="1:26" x14ac:dyDescent="0.35">
      <c r="A92" s="107" t="s">
        <v>92</v>
      </c>
      <c r="B92" s="83"/>
      <c r="C92" s="83" t="str">
        <f>IFERROR(Density!C92*Equations!D8,"")</f>
        <v/>
      </c>
      <c r="D92" s="84" t="str">
        <f>IFERROR(Density!D92*Equations!E8,"")</f>
        <v/>
      </c>
      <c r="E92" s="84" t="str">
        <f>IFERROR(Density!E92*Equations!F8,"")</f>
        <v/>
      </c>
      <c r="F92" s="132" t="str">
        <f>IFERROR(Density!F92*Equations!G8,"")</f>
        <v/>
      </c>
      <c r="G92" s="84" t="str">
        <f>IFERROR(Density!G92*Equations!H8,"")</f>
        <v/>
      </c>
      <c r="H92" s="84" t="str">
        <f>IFERROR(Density!H92*Equations!I8,"")</f>
        <v/>
      </c>
      <c r="I92" s="84" t="str">
        <f>IFERROR(Density!I92*Equations!J8,"")</f>
        <v/>
      </c>
      <c r="J92" s="84" t="str">
        <f>IFERROR(Density!J92*Equations!K8,"")</f>
        <v/>
      </c>
      <c r="K92" s="73" t="str">
        <f>IFERROR(Density!K92*Equations!L8,"")</f>
        <v/>
      </c>
      <c r="L92" s="105" t="e">
        <f>SUM(B92:K92)/('Site Description'!$G$34)</f>
        <v>#VALUE!</v>
      </c>
    </row>
    <row r="93" spans="1:26" x14ac:dyDescent="0.35">
      <c r="A93" s="108" t="s">
        <v>93</v>
      </c>
      <c r="B93" s="83"/>
      <c r="C93" s="83" t="str">
        <f>IFERROR(Density!C93*Equations!D9,"")</f>
        <v/>
      </c>
      <c r="D93" s="84" t="str">
        <f>IFERROR(Density!D93*Equations!E9,"")</f>
        <v/>
      </c>
      <c r="E93" s="84" t="str">
        <f>IFERROR(Density!E93*Equations!F9,"")</f>
        <v/>
      </c>
      <c r="F93" s="132" t="str">
        <f>IFERROR(Density!F93*Equations!G9,"")</f>
        <v/>
      </c>
      <c r="G93" s="84" t="str">
        <f>IFERROR(Density!G93*Equations!H9,"")</f>
        <v/>
      </c>
      <c r="H93" s="84" t="str">
        <f>IFERROR(Density!H93*Equations!I9,"")</f>
        <v/>
      </c>
      <c r="I93" s="84" t="str">
        <f>IFERROR(Density!I93*Equations!J9,"")</f>
        <v/>
      </c>
      <c r="J93" s="84" t="str">
        <f>IFERROR(Density!J93*Equations!K9,"")</f>
        <v/>
      </c>
      <c r="K93" s="85" t="str">
        <f>IFERROR(Density!K93*Equations!L9,"")</f>
        <v/>
      </c>
      <c r="L93" s="105" t="e">
        <f>SUM(B93:K93)/('Site Description'!$G$34)</f>
        <v>#VALUE!</v>
      </c>
    </row>
    <row r="94" spans="1:26" x14ac:dyDescent="0.35">
      <c r="A94" s="108" t="s">
        <v>94</v>
      </c>
      <c r="B94" s="83"/>
      <c r="C94" s="83" t="str">
        <f>IFERROR(Density!C94*Equations!D10,"")</f>
        <v/>
      </c>
      <c r="D94" s="84" t="str">
        <f>IFERROR(Density!D94*Equations!E10,"")</f>
        <v/>
      </c>
      <c r="E94" s="84" t="str">
        <f>IFERROR(Density!E94*Equations!F10,"")</f>
        <v/>
      </c>
      <c r="F94" s="131" t="str">
        <f>IFERROR(Density!F94*Equations!G10,"")</f>
        <v/>
      </c>
      <c r="G94" s="84" t="str">
        <f>IFERROR(Density!G94*Equations!H10,"")</f>
        <v/>
      </c>
      <c r="H94" s="84" t="str">
        <f>IFERROR(Density!H94*Equations!I10,"")</f>
        <v/>
      </c>
      <c r="I94" s="84" t="str">
        <f>IFERROR(Density!I94*Equations!J10,"")</f>
        <v/>
      </c>
      <c r="J94" s="72" t="str">
        <f>IFERROR(Density!J94*Equations!K10,"")</f>
        <v/>
      </c>
      <c r="K94" s="73" t="str">
        <f>IFERROR(Density!K94*Equations!L10,"")</f>
        <v/>
      </c>
      <c r="L94" s="105" t="e">
        <f>SUM(B94:K94)/('Site Description'!$G$34)</f>
        <v>#VALUE!</v>
      </c>
    </row>
    <row r="95" spans="1:26" x14ac:dyDescent="0.35">
      <c r="A95" s="80" t="s">
        <v>123</v>
      </c>
      <c r="B95" s="83"/>
      <c r="C95" s="83" t="str">
        <f>IFERROR(Density!C95*Equations!D11,"")</f>
        <v/>
      </c>
      <c r="D95" s="84" t="str">
        <f>IFERROR(Density!D95*Equations!E11,"")</f>
        <v/>
      </c>
      <c r="E95" s="84" t="str">
        <f>IFERROR(Density!E95*Equations!F11,"")</f>
        <v/>
      </c>
      <c r="F95" s="131" t="str">
        <f>IFERROR(Density!F95*Equations!G11,"")</f>
        <v/>
      </c>
      <c r="G95" s="84" t="str">
        <f>IFERROR(Density!G95*Equations!H11,"")</f>
        <v/>
      </c>
      <c r="H95" s="84" t="str">
        <f>IFERROR(Density!H95*Equations!I11,"")</f>
        <v/>
      </c>
      <c r="I95" s="84" t="str">
        <f>IFERROR(Density!I95*Equations!J11,"")</f>
        <v/>
      </c>
      <c r="J95" s="72" t="str">
        <f>IFERROR(Density!J95*Equations!K11,"")</f>
        <v/>
      </c>
      <c r="K95" s="73" t="str">
        <f>IFERROR(Density!K95*Equations!L11,"")</f>
        <v/>
      </c>
      <c r="L95" s="105" t="e">
        <f>SUM(B95:K95)/('Site Description'!$G$34)</f>
        <v>#VALUE!</v>
      </c>
    </row>
    <row r="96" spans="1:26" x14ac:dyDescent="0.35">
      <c r="A96" s="80" t="s">
        <v>95</v>
      </c>
      <c r="B96" s="83"/>
      <c r="C96" s="83" t="str">
        <f>IFERROR(Density!C96*Equations!D12,"")</f>
        <v/>
      </c>
      <c r="D96" s="84" t="str">
        <f>IFERROR(Density!D96*Equations!E12,"")</f>
        <v/>
      </c>
      <c r="E96" s="84" t="str">
        <f>IFERROR(Density!E96*Equations!F12,"")</f>
        <v/>
      </c>
      <c r="F96" s="132" t="str">
        <f>IFERROR(Density!F96*Equations!G12,"")</f>
        <v/>
      </c>
      <c r="G96" s="84" t="str">
        <f>IFERROR(Density!G96*Equations!H12,"")</f>
        <v/>
      </c>
      <c r="H96" s="84" t="str">
        <f>IFERROR(Density!H96*Equations!I12,"")</f>
        <v/>
      </c>
      <c r="I96" s="84" t="str">
        <f>IFERROR(Density!I96*Equations!J12,"")</f>
        <v/>
      </c>
      <c r="J96" s="84" t="str">
        <f>IFERROR(Density!J96*Equations!K12,"")</f>
        <v/>
      </c>
      <c r="K96" s="85" t="str">
        <f>IFERROR(Density!K96*Equations!L12,"")</f>
        <v/>
      </c>
      <c r="L96" s="105" t="e">
        <f>SUM(B96:K96)/('Site Description'!$G$34)</f>
        <v>#VALUE!</v>
      </c>
    </row>
    <row r="97" spans="1:26" x14ac:dyDescent="0.35">
      <c r="A97" s="80" t="s">
        <v>96</v>
      </c>
      <c r="B97" s="83"/>
      <c r="C97" s="83" t="str">
        <f>IFERROR(Density!C97*Equations!D13,"")</f>
        <v/>
      </c>
      <c r="D97" s="84" t="str">
        <f>IFERROR(Density!D97*Equations!E13,"")</f>
        <v/>
      </c>
      <c r="E97" s="84" t="str">
        <f>IFERROR(Density!E97*Equations!F13,"")</f>
        <v/>
      </c>
      <c r="F97" s="132" t="str">
        <f>IFERROR(Density!F97*Equations!G13,"")</f>
        <v/>
      </c>
      <c r="G97" s="84" t="str">
        <f>IFERROR(Density!G97*Equations!H13,"")</f>
        <v/>
      </c>
      <c r="H97" s="84" t="str">
        <f>IFERROR(Density!H97*Equations!I13,"")</f>
        <v/>
      </c>
      <c r="I97" s="84" t="str">
        <f>IFERROR(Density!I97*Equations!J13,"")</f>
        <v/>
      </c>
      <c r="J97" s="84" t="str">
        <f>IFERROR(Density!J97*Equations!K13,"")</f>
        <v/>
      </c>
      <c r="K97" s="85" t="str">
        <f>IFERROR(Density!K97*Equations!L13,"")</f>
        <v/>
      </c>
      <c r="L97" s="105" t="e">
        <f>SUM(B97:K97)/('Site Description'!$G$34)</f>
        <v>#VALUE!</v>
      </c>
      <c r="M97" s="92"/>
      <c r="Z97" s="92"/>
    </row>
    <row r="98" spans="1:26" x14ac:dyDescent="0.35">
      <c r="A98" s="80" t="s">
        <v>97</v>
      </c>
      <c r="B98" s="83"/>
      <c r="C98" s="83" t="str">
        <f>IFERROR(Density!C98*Equations!D14,"")</f>
        <v/>
      </c>
      <c r="D98" s="84" t="str">
        <f>IFERROR(Density!D98*Equations!E14,"")</f>
        <v/>
      </c>
      <c r="E98" s="84" t="str">
        <f>IFERROR(Density!E98*Equations!F14,"")</f>
        <v/>
      </c>
      <c r="F98" s="132" t="str">
        <f>IFERROR(Density!F98*Equations!G14,"")</f>
        <v/>
      </c>
      <c r="G98" s="84" t="str">
        <f>IFERROR(Density!G98*Equations!H14,"")</f>
        <v/>
      </c>
      <c r="H98" s="84" t="str">
        <f>IFERROR(Density!H98*Equations!I14,"")</f>
        <v/>
      </c>
      <c r="I98" s="84" t="str">
        <f>IFERROR(Density!I98*Equations!J14,"")</f>
        <v/>
      </c>
      <c r="J98" s="84" t="str">
        <f>IFERROR(Density!J98*Equations!K14,"")</f>
        <v/>
      </c>
      <c r="K98" s="85" t="str">
        <f>IFERROR(Density!K98*Equations!L14,"")</f>
        <v/>
      </c>
      <c r="L98" s="105" t="e">
        <f>SUM(B98:K98)/('Site Description'!$G$34)</f>
        <v>#VALUE!</v>
      </c>
    </row>
    <row r="99" spans="1:26" x14ac:dyDescent="0.35">
      <c r="A99" s="80"/>
      <c r="B99" s="83"/>
      <c r="C99" s="83" t="str">
        <f>IFERROR(Density!C99*Equations!D15,"")</f>
        <v/>
      </c>
      <c r="D99" s="133" t="str">
        <f>IFERROR(Density!D99*Equations!E15,"")</f>
        <v/>
      </c>
      <c r="E99" s="133" t="str">
        <f>IFERROR(Density!E99*Equations!F15,"")</f>
        <v/>
      </c>
      <c r="F99" s="134" t="str">
        <f>IFERROR(Density!F99*Equations!G15,"")</f>
        <v/>
      </c>
      <c r="G99" s="84" t="str">
        <f>IFERROR(Density!G99*Equations!H15,"")</f>
        <v/>
      </c>
      <c r="H99" s="84" t="str">
        <f>IFERROR(Density!H99*Equations!I15,"")</f>
        <v/>
      </c>
      <c r="I99" s="84" t="str">
        <f>IFERROR(Density!I99*Equations!J15,"")</f>
        <v/>
      </c>
      <c r="J99" s="84" t="str">
        <f>IFERROR(Density!J99*Equations!K15,"")</f>
        <v/>
      </c>
      <c r="K99" s="85" t="str">
        <f>IFERROR(Density!K99*Equations!L15,"")</f>
        <v/>
      </c>
      <c r="L99" s="105" t="e">
        <f>SUM(B99:K99)/('Site Description'!$G$34)</f>
        <v>#VALUE!</v>
      </c>
      <c r="M99" s="87"/>
      <c r="Z99" s="87"/>
    </row>
    <row r="100" spans="1:26" ht="15" thickBot="1" x14ac:dyDescent="0.4">
      <c r="A100" s="80"/>
      <c r="B100" s="83"/>
      <c r="C100" s="83" t="str">
        <f>IFERROR(Density!C100*Equations!D16,"")</f>
        <v/>
      </c>
      <c r="D100" s="133" t="str">
        <f>IFERROR(Density!D100*Equations!E16,"")</f>
        <v/>
      </c>
      <c r="E100" s="133" t="str">
        <f>IFERROR(Density!E100*Equations!F16,"")</f>
        <v/>
      </c>
      <c r="F100" s="134" t="str">
        <f>IFERROR(Density!F100*Equations!G16,"")</f>
        <v/>
      </c>
      <c r="G100" s="84" t="str">
        <f>IFERROR(Density!G100*Equations!H16,"")</f>
        <v/>
      </c>
      <c r="H100" s="84" t="str">
        <f>IFERROR(Density!H100*Equations!I16,"")</f>
        <v/>
      </c>
      <c r="I100" s="84" t="str">
        <f>IFERROR(Density!I100*Equations!J16,"")</f>
        <v/>
      </c>
      <c r="J100" s="84" t="str">
        <f>IFERROR(Density!J100*Equations!K16,"")</f>
        <v/>
      </c>
      <c r="K100" s="85" t="str">
        <f>IFERROR(Density!K100*Equations!L16,"")</f>
        <v/>
      </c>
      <c r="L100" s="105" t="e">
        <f>SUM(B100:K100)/('Site Description'!$G$34)</f>
        <v>#VALUE!</v>
      </c>
      <c r="M100" s="92"/>
      <c r="Z100" s="92"/>
    </row>
    <row r="101" spans="1:26" ht="17" thickBot="1" x14ac:dyDescent="0.4">
      <c r="A101" s="109" t="s">
        <v>87</v>
      </c>
      <c r="B101" s="110" t="str">
        <f>IFERROR(SUM(B89:B100)/('Site Description'!$G$34),"")</f>
        <v/>
      </c>
      <c r="C101" s="111" t="str">
        <f>IFERROR(SUM(C89:C100)/('Site Description'!$G$34),"")</f>
        <v/>
      </c>
      <c r="D101" s="110" t="str">
        <f>IFERROR(SUM(D89:D100)/('Site Description'!$G$34),"")</f>
        <v/>
      </c>
      <c r="E101" s="110" t="str">
        <f>IFERROR(SUM(E89:E100)/('Site Description'!$G$34),"")</f>
        <v/>
      </c>
      <c r="F101" s="112" t="str">
        <f>IFERROR(SUM(F89:F100)/('Site Description'!$G$34),"")</f>
        <v/>
      </c>
      <c r="G101" s="110" t="str">
        <f>IFERROR(SUM(G89:G100)/('Site Description'!$G$34),"")</f>
        <v/>
      </c>
      <c r="H101" s="110" t="str">
        <f>IFERROR(SUM(H89:H100)/('Site Description'!$G$34),"")</f>
        <v/>
      </c>
      <c r="I101" s="110" t="str">
        <f>IFERROR(SUM(I89:I100)/('Site Description'!$G$34),"")</f>
        <v/>
      </c>
      <c r="J101" s="110" t="str">
        <f>IFERROR(SUM(J89:J100)/('Site Description'!$G$34),"")</f>
        <v/>
      </c>
      <c r="K101" s="113" t="str">
        <f>IFERROR(SUM(K89:K100)/('Site Description'!$G$34),"")</f>
        <v/>
      </c>
      <c r="L101" s="114" t="str">
        <f>IF(SUM(B101:K101)&gt;0,SUM(B101:K101),"")</f>
        <v/>
      </c>
    </row>
    <row r="102" spans="1:26" ht="15" thickBot="1" x14ac:dyDescent="0.4">
      <c r="B102" s="115"/>
      <c r="C102" s="88"/>
      <c r="D102" s="88"/>
      <c r="E102" s="88"/>
      <c r="F102" s="88"/>
      <c r="G102" s="88"/>
      <c r="H102" s="88"/>
      <c r="I102" s="88"/>
      <c r="J102" s="88"/>
      <c r="K102" s="88"/>
    </row>
    <row r="103" spans="1:26" ht="15" thickBot="1" x14ac:dyDescent="0.4">
      <c r="A103" s="450" t="s">
        <v>41</v>
      </c>
      <c r="B103" s="451"/>
      <c r="C103" s="452"/>
      <c r="D103" s="452"/>
      <c r="E103" s="452"/>
      <c r="F103" s="452"/>
      <c r="G103" s="452"/>
      <c r="H103" s="452"/>
      <c r="I103" s="452"/>
      <c r="J103" s="452"/>
      <c r="K103" s="453"/>
      <c r="L103" s="86"/>
    </row>
    <row r="104" spans="1:26" x14ac:dyDescent="0.35">
      <c r="A104" s="89"/>
      <c r="B104" s="90" t="s">
        <v>28</v>
      </c>
      <c r="C104" s="457" t="s">
        <v>23</v>
      </c>
      <c r="D104" s="458"/>
      <c r="E104" s="458"/>
      <c r="F104" s="459"/>
      <c r="G104" s="454" t="s">
        <v>24</v>
      </c>
      <c r="H104" s="455"/>
      <c r="I104" s="455"/>
      <c r="J104" s="455"/>
      <c r="K104" s="456"/>
      <c r="L104" s="91" t="s">
        <v>46</v>
      </c>
    </row>
    <row r="105" spans="1:26" ht="16.5" x14ac:dyDescent="0.35">
      <c r="A105" s="95" t="s">
        <v>34</v>
      </c>
      <c r="B105" s="165" t="s">
        <v>98</v>
      </c>
      <c r="C105" s="75" t="s">
        <v>99</v>
      </c>
      <c r="D105" s="75" t="s">
        <v>100</v>
      </c>
      <c r="E105" s="75" t="s">
        <v>101</v>
      </c>
      <c r="F105" s="76" t="s">
        <v>102</v>
      </c>
      <c r="G105" s="75" t="s">
        <v>99</v>
      </c>
      <c r="H105" s="75" t="s">
        <v>100</v>
      </c>
      <c r="I105" s="75" t="s">
        <v>101</v>
      </c>
      <c r="J105" s="75" t="s">
        <v>102</v>
      </c>
      <c r="K105" s="166" t="s">
        <v>103</v>
      </c>
      <c r="L105" s="97" t="s">
        <v>88</v>
      </c>
    </row>
    <row r="106" spans="1:26" x14ac:dyDescent="0.35">
      <c r="A106" s="102" t="s">
        <v>89</v>
      </c>
      <c r="B106" s="81"/>
      <c r="C106" s="81" t="str">
        <f>IFERROR(Density!C106*Equations!D5,"")</f>
        <v/>
      </c>
      <c r="D106" s="82" t="str">
        <f>IFERROR(Density!D106*Equations!E5,"")</f>
        <v/>
      </c>
      <c r="E106" s="82" t="str">
        <f>IFERROR(Density!E106*Equations!F5,"")</f>
        <v/>
      </c>
      <c r="F106" s="164" t="str">
        <f>IFERROR(Density!F106*Equations!G5,"")</f>
        <v/>
      </c>
      <c r="G106" s="84" t="str">
        <f>IFERROR(Density!G106*Equations!H5,"")</f>
        <v/>
      </c>
      <c r="H106" s="84" t="str">
        <f>IFERROR(Density!H106*Equations!I5,"")</f>
        <v/>
      </c>
      <c r="I106" s="84" t="str">
        <f>IFERROR(Density!I106*Equations!J5,"")</f>
        <v/>
      </c>
      <c r="J106" s="84" t="str">
        <f>IFERROR(Density!J106*Equations!K5,"")</f>
        <v/>
      </c>
      <c r="K106" s="85" t="str">
        <f>IFERROR(Density!K106*Equations!L5,"")</f>
        <v/>
      </c>
      <c r="L106" s="105" t="e">
        <f>SUM(B106:K106)/('Site Description'!$H$34)</f>
        <v>#VALUE!</v>
      </c>
    </row>
    <row r="107" spans="1:26" x14ac:dyDescent="0.35">
      <c r="A107" s="102" t="s">
        <v>90</v>
      </c>
      <c r="B107" s="83"/>
      <c r="C107" s="83" t="str">
        <f>IFERROR(Density!C107*Equations!D6,"")</f>
        <v/>
      </c>
      <c r="D107" s="84" t="str">
        <f>IFERROR(Density!D107*Equations!E6,"")</f>
        <v/>
      </c>
      <c r="E107" s="72" t="str">
        <f>IFERROR(Density!E107*Equations!F6,"")</f>
        <v/>
      </c>
      <c r="F107" s="131" t="str">
        <f>IFERROR(Density!F107*Equations!G6,"")</f>
        <v/>
      </c>
      <c r="G107" s="84" t="str">
        <f>IFERROR(Density!G107*Equations!H6,"")</f>
        <v/>
      </c>
      <c r="H107" s="84" t="str">
        <f>IFERROR(Density!H107*Equations!I6,"")</f>
        <v/>
      </c>
      <c r="I107" s="72" t="str">
        <f>IFERROR(Density!I107*Equations!J6,"")</f>
        <v/>
      </c>
      <c r="J107" s="72" t="str">
        <f>IFERROR(Density!J107*Equations!K6,"")</f>
        <v/>
      </c>
      <c r="K107" s="73" t="str">
        <f>IFERROR(Density!K107*Equations!L6,"")</f>
        <v/>
      </c>
      <c r="L107" s="105" t="e">
        <f>SUM(B107:K107)/('Site Description'!$H$34)</f>
        <v>#VALUE!</v>
      </c>
    </row>
    <row r="108" spans="1:26" x14ac:dyDescent="0.35">
      <c r="A108" s="102" t="s">
        <v>91</v>
      </c>
      <c r="B108" s="83"/>
      <c r="C108" s="83" t="str">
        <f>IFERROR(Density!C108*Equations!D7,"")</f>
        <v/>
      </c>
      <c r="D108" s="84" t="str">
        <f>IFERROR(Density!D108*Equations!E7,"")</f>
        <v/>
      </c>
      <c r="E108" s="84" t="str">
        <f>IFERROR(Density!E108*Equations!F7,"")</f>
        <v/>
      </c>
      <c r="F108" s="132" t="str">
        <f>IFERROR(Density!F108*Equations!G7,"")</f>
        <v/>
      </c>
      <c r="G108" s="84" t="str">
        <f>IFERROR(Density!G108*Equations!H7,"")</f>
        <v/>
      </c>
      <c r="H108" s="84" t="str">
        <f>IFERROR(Density!H108*Equations!I7,"")</f>
        <v/>
      </c>
      <c r="I108" s="84" t="str">
        <f>IFERROR(Density!I108*Equations!J7,"")</f>
        <v/>
      </c>
      <c r="J108" s="84" t="str">
        <f>IFERROR(Density!J108*Equations!K7,"")</f>
        <v/>
      </c>
      <c r="K108" s="73" t="str">
        <f>IFERROR(Density!K108*Equations!L7,"")</f>
        <v/>
      </c>
      <c r="L108" s="105" t="e">
        <f>SUM(B108:K108)/('Site Description'!$H$34)</f>
        <v>#VALUE!</v>
      </c>
    </row>
    <row r="109" spans="1:26" x14ac:dyDescent="0.35">
      <c r="A109" s="107" t="s">
        <v>92</v>
      </c>
      <c r="B109" s="83"/>
      <c r="C109" s="83" t="str">
        <f>IFERROR(Density!C109*Equations!D8,"")</f>
        <v/>
      </c>
      <c r="D109" s="84" t="str">
        <f>IFERROR(Density!D109*Equations!E8,"")</f>
        <v/>
      </c>
      <c r="E109" s="84" t="str">
        <f>IFERROR(Density!E109*Equations!F8,"")</f>
        <v/>
      </c>
      <c r="F109" s="132" t="str">
        <f>IFERROR(Density!F109*Equations!G8,"")</f>
        <v/>
      </c>
      <c r="G109" s="84" t="str">
        <f>IFERROR(Density!G109*Equations!H8,"")</f>
        <v/>
      </c>
      <c r="H109" s="84" t="str">
        <f>IFERROR(Density!H109*Equations!I8,"")</f>
        <v/>
      </c>
      <c r="I109" s="84" t="str">
        <f>IFERROR(Density!I109*Equations!J8,"")</f>
        <v/>
      </c>
      <c r="J109" s="84" t="str">
        <f>IFERROR(Density!J109*Equations!K8,"")</f>
        <v/>
      </c>
      <c r="K109" s="73" t="str">
        <f>IFERROR(Density!K109*Equations!L8,"")</f>
        <v/>
      </c>
      <c r="L109" s="105" t="e">
        <f>SUM(B109:K109)/('Site Description'!$H$34)</f>
        <v>#VALUE!</v>
      </c>
    </row>
    <row r="110" spans="1:26" x14ac:dyDescent="0.35">
      <c r="A110" s="108" t="s">
        <v>93</v>
      </c>
      <c r="B110" s="83"/>
      <c r="C110" s="83" t="str">
        <f>IFERROR(Density!C110*Equations!D9,"")</f>
        <v/>
      </c>
      <c r="D110" s="84" t="str">
        <f>IFERROR(Density!D110*Equations!E9,"")</f>
        <v/>
      </c>
      <c r="E110" s="84" t="str">
        <f>IFERROR(Density!E110*Equations!F9,"")</f>
        <v/>
      </c>
      <c r="F110" s="132" t="str">
        <f>IFERROR(Density!F110*Equations!G9,"")</f>
        <v/>
      </c>
      <c r="G110" s="84" t="str">
        <f>IFERROR(Density!G110*Equations!H9,"")</f>
        <v/>
      </c>
      <c r="H110" s="84" t="str">
        <f>IFERROR(Density!H110*Equations!I9,"")</f>
        <v/>
      </c>
      <c r="I110" s="84" t="str">
        <f>IFERROR(Density!I110*Equations!J9,"")</f>
        <v/>
      </c>
      <c r="J110" s="84" t="str">
        <f>IFERROR(Density!J110*Equations!K9,"")</f>
        <v/>
      </c>
      <c r="K110" s="85" t="str">
        <f>IFERROR(Density!K110*Equations!L9,"")</f>
        <v/>
      </c>
      <c r="L110" s="105" t="e">
        <f>SUM(B110:K110)/('Site Description'!$H$34)</f>
        <v>#VALUE!</v>
      </c>
    </row>
    <row r="111" spans="1:26" x14ac:dyDescent="0.35">
      <c r="A111" s="108" t="s">
        <v>94</v>
      </c>
      <c r="B111" s="83"/>
      <c r="C111" s="83" t="str">
        <f>IFERROR(Density!C111*Equations!D10,"")</f>
        <v/>
      </c>
      <c r="D111" s="84" t="str">
        <f>IFERROR(Density!D111*Equations!E10,"")</f>
        <v/>
      </c>
      <c r="E111" s="84" t="str">
        <f>IFERROR(Density!E111*Equations!F10,"")</f>
        <v/>
      </c>
      <c r="F111" s="131" t="str">
        <f>IFERROR(Density!F111*Equations!G10,"")</f>
        <v/>
      </c>
      <c r="G111" s="84" t="str">
        <f>IFERROR(Density!G111*Equations!H10,"")</f>
        <v/>
      </c>
      <c r="H111" s="84" t="str">
        <f>IFERROR(Density!H111*Equations!I10,"")</f>
        <v/>
      </c>
      <c r="I111" s="84" t="str">
        <f>IFERROR(Density!I111*Equations!J10,"")</f>
        <v/>
      </c>
      <c r="J111" s="72" t="str">
        <f>IFERROR(Density!J111*Equations!K10,"")</f>
        <v/>
      </c>
      <c r="K111" s="73" t="str">
        <f>IFERROR(Density!K111*Equations!L10,"")</f>
        <v/>
      </c>
      <c r="L111" s="105" t="e">
        <f>SUM(B111:K111)/('Site Description'!$H$34)</f>
        <v>#VALUE!</v>
      </c>
      <c r="M111" s="92"/>
      <c r="Z111" s="92"/>
    </row>
    <row r="112" spans="1:26" x14ac:dyDescent="0.35">
      <c r="A112" s="80" t="s">
        <v>123</v>
      </c>
      <c r="B112" s="83"/>
      <c r="C112" s="83" t="str">
        <f>IFERROR(Density!C112*Equations!D11,"")</f>
        <v/>
      </c>
      <c r="D112" s="84" t="str">
        <f>IFERROR(Density!D112*Equations!E11,"")</f>
        <v/>
      </c>
      <c r="E112" s="84" t="str">
        <f>IFERROR(Density!E112*Equations!F11,"")</f>
        <v/>
      </c>
      <c r="F112" s="131" t="str">
        <f>IFERROR(Density!F112*Equations!G11,"")</f>
        <v/>
      </c>
      <c r="G112" s="84" t="str">
        <f>IFERROR(Density!G112*Equations!H11,"")</f>
        <v/>
      </c>
      <c r="H112" s="84" t="str">
        <f>IFERROR(Density!H112*Equations!I11,"")</f>
        <v/>
      </c>
      <c r="I112" s="84" t="str">
        <f>IFERROR(Density!I112*Equations!J11,"")</f>
        <v/>
      </c>
      <c r="J112" s="72" t="str">
        <f>IFERROR(Density!J112*Equations!K11,"")</f>
        <v/>
      </c>
      <c r="K112" s="73" t="str">
        <f>IFERROR(Density!K112*Equations!L11,"")</f>
        <v/>
      </c>
      <c r="L112" s="105" t="e">
        <f>SUM(B112:K112)/('Site Description'!$H$34)</f>
        <v>#VALUE!</v>
      </c>
    </row>
    <row r="113" spans="1:26" x14ac:dyDescent="0.35">
      <c r="A113" s="80" t="s">
        <v>95</v>
      </c>
      <c r="B113" s="83"/>
      <c r="C113" s="83" t="str">
        <f>IFERROR(Density!C113*Equations!D12,"")</f>
        <v/>
      </c>
      <c r="D113" s="84" t="str">
        <f>IFERROR(Density!D113*Equations!E12,"")</f>
        <v/>
      </c>
      <c r="E113" s="84" t="str">
        <f>IFERROR(Density!E113*Equations!F12,"")</f>
        <v/>
      </c>
      <c r="F113" s="132" t="str">
        <f>IFERROR(Density!F113*Equations!G12,"")</f>
        <v/>
      </c>
      <c r="G113" s="84" t="str">
        <f>IFERROR(Density!G113*Equations!H12,"")</f>
        <v/>
      </c>
      <c r="H113" s="84" t="str">
        <f>IFERROR(Density!H113*Equations!I12,"")</f>
        <v/>
      </c>
      <c r="I113" s="84" t="str">
        <f>IFERROR(Density!I113*Equations!J12,"")</f>
        <v/>
      </c>
      <c r="J113" s="84" t="str">
        <f>IFERROR(Density!J113*Equations!K12,"")</f>
        <v/>
      </c>
      <c r="K113" s="85" t="str">
        <f>IFERROR(Density!K113*Equations!L12,"")</f>
        <v/>
      </c>
      <c r="L113" s="105" t="e">
        <f>SUM(B113:K113)/('Site Description'!$H$34)</f>
        <v>#VALUE!</v>
      </c>
      <c r="M113" s="87"/>
      <c r="Z113" s="87"/>
    </row>
    <row r="114" spans="1:26" x14ac:dyDescent="0.35">
      <c r="A114" s="80" t="s">
        <v>96</v>
      </c>
      <c r="B114" s="83"/>
      <c r="C114" s="83" t="str">
        <f>IFERROR(Density!C114*Equations!D13,"")</f>
        <v/>
      </c>
      <c r="D114" s="84" t="str">
        <f>IFERROR(Density!D114*Equations!E13,"")</f>
        <v/>
      </c>
      <c r="E114" s="84" t="str">
        <f>IFERROR(Density!E114*Equations!F13,"")</f>
        <v/>
      </c>
      <c r="F114" s="132" t="str">
        <f>IFERROR(Density!F114*Equations!G13,"")</f>
        <v/>
      </c>
      <c r="G114" s="84" t="str">
        <f>IFERROR(Density!G114*Equations!H13,"")</f>
        <v/>
      </c>
      <c r="H114" s="84" t="str">
        <f>IFERROR(Density!H114*Equations!I13,"")</f>
        <v/>
      </c>
      <c r="I114" s="84" t="str">
        <f>IFERROR(Density!I114*Equations!J13,"")</f>
        <v/>
      </c>
      <c r="J114" s="84" t="str">
        <f>IFERROR(Density!J114*Equations!K13,"")</f>
        <v/>
      </c>
      <c r="K114" s="85" t="str">
        <f>IFERROR(Density!K114*Equations!L13,"")</f>
        <v/>
      </c>
      <c r="L114" s="105" t="e">
        <f>SUM(B114:K114)/('Site Description'!$H$34)</f>
        <v>#VALUE!</v>
      </c>
      <c r="M114" s="92"/>
      <c r="Z114" s="92"/>
    </row>
    <row r="115" spans="1:26" x14ac:dyDescent="0.35">
      <c r="A115" s="80" t="s">
        <v>97</v>
      </c>
      <c r="B115" s="83"/>
      <c r="C115" s="83" t="str">
        <f>IFERROR(Density!C115*Equations!D14,"")</f>
        <v/>
      </c>
      <c r="D115" s="84" t="str">
        <f>IFERROR(Density!D115*Equations!E14,"")</f>
        <v/>
      </c>
      <c r="E115" s="84" t="str">
        <f>IFERROR(Density!E115*Equations!F14,"")</f>
        <v/>
      </c>
      <c r="F115" s="132" t="str">
        <f>IFERROR(Density!F115*Equations!G14,"")</f>
        <v/>
      </c>
      <c r="G115" s="84" t="str">
        <f>IFERROR(Density!G115*Equations!H14,"")</f>
        <v/>
      </c>
      <c r="H115" s="84" t="str">
        <f>IFERROR(Density!H115*Equations!I14,"")</f>
        <v/>
      </c>
      <c r="I115" s="84" t="str">
        <f>IFERROR(Density!I115*Equations!J14,"")</f>
        <v/>
      </c>
      <c r="J115" s="84" t="str">
        <f>IFERROR(Density!J115*Equations!K14,"")</f>
        <v/>
      </c>
      <c r="K115" s="85" t="str">
        <f>IFERROR(Density!K115*Equations!L14,"")</f>
        <v/>
      </c>
      <c r="L115" s="105" t="e">
        <f>SUM(B115:K115)/('Site Description'!$H$34)</f>
        <v>#VALUE!</v>
      </c>
      <c r="M115" s="92"/>
      <c r="O115" s="92"/>
      <c r="P115" s="92"/>
      <c r="Q115" s="92"/>
      <c r="R115" s="92"/>
      <c r="S115" s="92"/>
      <c r="T115" s="92"/>
      <c r="U115" s="92"/>
      <c r="V115" s="92"/>
      <c r="W115" s="92"/>
      <c r="X115" s="92"/>
      <c r="Y115" s="92"/>
      <c r="Z115" s="92"/>
    </row>
    <row r="116" spans="1:26" x14ac:dyDescent="0.35">
      <c r="A116" s="80"/>
      <c r="B116" s="83"/>
      <c r="C116" s="83" t="str">
        <f>IFERROR(Density!C116*Equations!D15,"")</f>
        <v/>
      </c>
      <c r="D116" s="133" t="str">
        <f>IFERROR(Density!D116*Equations!E15,"")</f>
        <v/>
      </c>
      <c r="E116" s="133" t="str">
        <f>IFERROR(Density!E116*Equations!F15,"")</f>
        <v/>
      </c>
      <c r="F116" s="134" t="str">
        <f>IFERROR(Density!F116*Equations!G15,"")</f>
        <v/>
      </c>
      <c r="G116" s="84" t="str">
        <f>IFERROR(Density!G116*Equations!H15,"")</f>
        <v/>
      </c>
      <c r="H116" s="84" t="str">
        <f>IFERROR(Density!H116*Equations!I15,"")</f>
        <v/>
      </c>
      <c r="I116" s="84" t="str">
        <f>IFERROR(Density!I116*Equations!J15,"")</f>
        <v/>
      </c>
      <c r="J116" s="84" t="str">
        <f>IFERROR(Density!J116*Equations!K15,"")</f>
        <v/>
      </c>
      <c r="K116" s="85" t="str">
        <f>IFERROR(Density!K116*Equations!L15,"")</f>
        <v/>
      </c>
      <c r="L116" s="105" t="e">
        <f>SUM(B116:K116)/('Site Description'!$H$34)</f>
        <v>#VALUE!</v>
      </c>
    </row>
    <row r="117" spans="1:26" ht="15" thickBot="1" x14ac:dyDescent="0.4">
      <c r="A117" s="80"/>
      <c r="B117" s="83"/>
      <c r="C117" s="83" t="str">
        <f>IFERROR(Density!C117*Equations!D16,"")</f>
        <v/>
      </c>
      <c r="D117" s="133" t="str">
        <f>IFERROR(Density!D117*Equations!E16,"")</f>
        <v/>
      </c>
      <c r="E117" s="133" t="str">
        <f>IFERROR(Density!E117*Equations!F16,"")</f>
        <v/>
      </c>
      <c r="F117" s="134" t="str">
        <f>IFERROR(Density!F117*Equations!G16,"")</f>
        <v/>
      </c>
      <c r="G117" s="84" t="str">
        <f>IFERROR(Density!G117*Equations!H16,"")</f>
        <v/>
      </c>
      <c r="H117" s="84" t="str">
        <f>IFERROR(Density!H117*Equations!I16,"")</f>
        <v/>
      </c>
      <c r="I117" s="84" t="str">
        <f>IFERROR(Density!I117*Equations!J16,"")</f>
        <v/>
      </c>
      <c r="J117" s="84" t="str">
        <f>IFERROR(Density!J117*Equations!K16,"")</f>
        <v/>
      </c>
      <c r="K117" s="85" t="str">
        <f>IFERROR(Density!K117*Equations!L16,"")</f>
        <v/>
      </c>
      <c r="L117" s="105" t="e">
        <f>SUM(B117:K117)/('Site Description'!$H$34)</f>
        <v>#VALUE!</v>
      </c>
      <c r="O117" s="87"/>
      <c r="P117" s="87"/>
      <c r="Q117" s="87"/>
      <c r="R117" s="87"/>
      <c r="S117" s="87"/>
      <c r="T117" s="87"/>
      <c r="U117" s="87"/>
      <c r="V117" s="87"/>
      <c r="W117" s="87"/>
      <c r="X117" s="87"/>
      <c r="Y117" s="87"/>
    </row>
    <row r="118" spans="1:26" ht="17" thickBot="1" x14ac:dyDescent="0.4">
      <c r="A118" s="109" t="s">
        <v>87</v>
      </c>
      <c r="B118" s="110" t="str">
        <f>IFERROR(SUM(B106:B117)/('Site Description'!$H$34),"")</f>
        <v/>
      </c>
      <c r="C118" s="111" t="str">
        <f>IFERROR(SUM(C106:C117)/('Site Description'!$H$34),"")</f>
        <v/>
      </c>
      <c r="D118" s="110" t="str">
        <f>IFERROR(SUM(D106:D117)/('Site Description'!$H$34),"")</f>
        <v/>
      </c>
      <c r="E118" s="110" t="str">
        <f>IFERROR(SUM(E106:E117)/('Site Description'!$H$34),"")</f>
        <v/>
      </c>
      <c r="F118" s="112" t="str">
        <f>IFERROR(SUM(F106:F117)/('Site Description'!$H$34),"")</f>
        <v/>
      </c>
      <c r="G118" s="110" t="str">
        <f>IFERROR(SUM(G106:G117)/('Site Description'!$H$34),"")</f>
        <v/>
      </c>
      <c r="H118" s="110" t="str">
        <f>IFERROR(SUM(H106:H117)/('Site Description'!$H$34),"")</f>
        <v/>
      </c>
      <c r="I118" s="110" t="str">
        <f>IFERROR(SUM(I106:I117)/('Site Description'!$H$34),"")</f>
        <v/>
      </c>
      <c r="J118" s="110" t="str">
        <f>IFERROR(SUM(J106:J117)/('Site Description'!$H$34),"")</f>
        <v/>
      </c>
      <c r="K118" s="113" t="str">
        <f>IFERROR(SUM(K106:K117)/('Site Description'!$H$34),"")</f>
        <v/>
      </c>
      <c r="L118" s="114" t="str">
        <f>IF(SUM(B118:K118)&gt;0,SUM(B118:K118),"")</f>
        <v/>
      </c>
    </row>
    <row r="119" spans="1:26" ht="15" thickBot="1" x14ac:dyDescent="0.4">
      <c r="B119" s="115"/>
      <c r="C119" s="88"/>
      <c r="D119" s="88"/>
      <c r="E119" s="88"/>
      <c r="F119" s="88"/>
      <c r="G119" s="88"/>
      <c r="H119" s="88"/>
      <c r="I119" s="88"/>
      <c r="J119" s="88"/>
      <c r="K119" s="88"/>
    </row>
    <row r="120" spans="1:26" ht="15" thickBot="1" x14ac:dyDescent="0.4">
      <c r="A120" s="450" t="s">
        <v>42</v>
      </c>
      <c r="B120" s="451"/>
      <c r="C120" s="452"/>
      <c r="D120" s="452"/>
      <c r="E120" s="452"/>
      <c r="F120" s="452"/>
      <c r="G120" s="452"/>
      <c r="H120" s="452"/>
      <c r="I120" s="452"/>
      <c r="J120" s="452"/>
      <c r="K120" s="453"/>
      <c r="L120" s="86"/>
    </row>
    <row r="121" spans="1:26" x14ac:dyDescent="0.35">
      <c r="A121" s="89"/>
      <c r="B121" s="90" t="s">
        <v>28</v>
      </c>
      <c r="C121" s="457" t="s">
        <v>23</v>
      </c>
      <c r="D121" s="458"/>
      <c r="E121" s="458"/>
      <c r="F121" s="459"/>
      <c r="G121" s="454" t="s">
        <v>24</v>
      </c>
      <c r="H121" s="455"/>
      <c r="I121" s="455"/>
      <c r="J121" s="455"/>
      <c r="K121" s="456"/>
      <c r="L121" s="91" t="s">
        <v>46</v>
      </c>
    </row>
    <row r="122" spans="1:26" ht="16.5" x14ac:dyDescent="0.35">
      <c r="A122" s="95" t="s">
        <v>34</v>
      </c>
      <c r="B122" s="165" t="s">
        <v>98</v>
      </c>
      <c r="C122" s="75" t="s">
        <v>99</v>
      </c>
      <c r="D122" s="75" t="s">
        <v>100</v>
      </c>
      <c r="E122" s="75" t="s">
        <v>101</v>
      </c>
      <c r="F122" s="76" t="s">
        <v>102</v>
      </c>
      <c r="G122" s="75" t="s">
        <v>99</v>
      </c>
      <c r="H122" s="75" t="s">
        <v>100</v>
      </c>
      <c r="I122" s="75" t="s">
        <v>101</v>
      </c>
      <c r="J122" s="75" t="s">
        <v>102</v>
      </c>
      <c r="K122" s="166" t="s">
        <v>103</v>
      </c>
      <c r="L122" s="97" t="s">
        <v>88</v>
      </c>
    </row>
    <row r="123" spans="1:26" x14ac:dyDescent="0.35">
      <c r="A123" s="102" t="s">
        <v>89</v>
      </c>
      <c r="B123" s="81"/>
      <c r="C123" s="81" t="str">
        <f>IFERROR(Density!C123*Equations!D5,"")</f>
        <v/>
      </c>
      <c r="D123" s="82" t="str">
        <f>IFERROR(Density!D123*Equations!E5,"")</f>
        <v/>
      </c>
      <c r="E123" s="82" t="str">
        <f>IFERROR(Density!E123*Equations!F5,"")</f>
        <v/>
      </c>
      <c r="F123" s="164" t="str">
        <f>IFERROR(Density!F123*Equations!G5,"")</f>
        <v/>
      </c>
      <c r="G123" s="84" t="str">
        <f>IFERROR(Density!G123*Equations!H5,"")</f>
        <v/>
      </c>
      <c r="H123" s="84" t="str">
        <f>IFERROR(Density!H123*Equations!I5,"")</f>
        <v/>
      </c>
      <c r="I123" s="84" t="str">
        <f>IFERROR(Density!I123*Equations!J5,"")</f>
        <v/>
      </c>
      <c r="J123" s="84" t="str">
        <f>IFERROR(Density!J123*Equations!K5,"")</f>
        <v/>
      </c>
      <c r="K123" s="85" t="str">
        <f>IFERROR(Density!K123*Equations!L5,"")</f>
        <v/>
      </c>
      <c r="L123" s="105" t="e">
        <f>SUM(B123:K123)/('Site Description'!$I$34)</f>
        <v>#VALUE!</v>
      </c>
    </row>
    <row r="124" spans="1:26" x14ac:dyDescent="0.35">
      <c r="A124" s="102" t="s">
        <v>90</v>
      </c>
      <c r="B124" s="83"/>
      <c r="C124" s="83" t="str">
        <f>IFERROR(Density!C124*Equations!D6,"")</f>
        <v/>
      </c>
      <c r="D124" s="84" t="str">
        <f>IFERROR(Density!D124*Equations!E6,"")</f>
        <v/>
      </c>
      <c r="E124" s="72" t="str">
        <f>IFERROR(Density!E124*Equations!F6,"")</f>
        <v/>
      </c>
      <c r="F124" s="131" t="str">
        <f>IFERROR(Density!F124*Equations!G6,"")</f>
        <v/>
      </c>
      <c r="G124" s="84" t="str">
        <f>IFERROR(Density!G124*Equations!H6,"")</f>
        <v/>
      </c>
      <c r="H124" s="84" t="str">
        <f>IFERROR(Density!H124*Equations!I6,"")</f>
        <v/>
      </c>
      <c r="I124" s="72" t="str">
        <f>IFERROR(Density!I124*Equations!J6,"")</f>
        <v/>
      </c>
      <c r="J124" s="72" t="str">
        <f>IFERROR(Density!J124*Equations!K6,"")</f>
        <v/>
      </c>
      <c r="K124" s="73" t="str">
        <f>IFERROR(Density!K124*Equations!L6,"")</f>
        <v/>
      </c>
      <c r="L124" s="105" t="e">
        <f>SUM(B124:K124)/('Site Description'!$I$34)</f>
        <v>#VALUE!</v>
      </c>
    </row>
    <row r="125" spans="1:26" x14ac:dyDescent="0.35">
      <c r="A125" s="102" t="s">
        <v>91</v>
      </c>
      <c r="B125" s="83"/>
      <c r="C125" s="83" t="str">
        <f>IFERROR(Density!C125*Equations!D7,"")</f>
        <v/>
      </c>
      <c r="D125" s="84" t="str">
        <f>IFERROR(Density!D125*Equations!E7,"")</f>
        <v/>
      </c>
      <c r="E125" s="84" t="str">
        <f>IFERROR(Density!E125*Equations!F7,"")</f>
        <v/>
      </c>
      <c r="F125" s="132" t="str">
        <f>IFERROR(Density!F125*Equations!G7,"")</f>
        <v/>
      </c>
      <c r="G125" s="84" t="str">
        <f>IFERROR(Density!G125*Equations!H7,"")</f>
        <v/>
      </c>
      <c r="H125" s="84" t="str">
        <f>IFERROR(Density!H125*Equations!I7,"")</f>
        <v/>
      </c>
      <c r="I125" s="84" t="str">
        <f>IFERROR(Density!I125*Equations!J7,"")</f>
        <v/>
      </c>
      <c r="J125" s="84" t="str">
        <f>IFERROR(Density!J125*Equations!K7,"")</f>
        <v/>
      </c>
      <c r="K125" s="73" t="str">
        <f>IFERROR(Density!K125*Equations!L7,"")</f>
        <v/>
      </c>
      <c r="L125" s="105" t="e">
        <f>SUM(B125:K125)/('Site Description'!$I$34)</f>
        <v>#VALUE!</v>
      </c>
      <c r="M125" s="92"/>
      <c r="Z125" s="92"/>
    </row>
    <row r="126" spans="1:26" x14ac:dyDescent="0.35">
      <c r="A126" s="107" t="s">
        <v>92</v>
      </c>
      <c r="B126" s="83"/>
      <c r="C126" s="83" t="str">
        <f>IFERROR(Density!C126*Equations!D8,"")</f>
        <v/>
      </c>
      <c r="D126" s="84" t="str">
        <f>IFERROR(Density!D126*Equations!E8,"")</f>
        <v/>
      </c>
      <c r="E126" s="84" t="str">
        <f>IFERROR(Density!E126*Equations!F8,"")</f>
        <v/>
      </c>
      <c r="F126" s="132" t="str">
        <f>IFERROR(Density!F126*Equations!G8,"")</f>
        <v/>
      </c>
      <c r="G126" s="84" t="str">
        <f>IFERROR(Density!G126*Equations!H8,"")</f>
        <v/>
      </c>
      <c r="H126" s="84" t="str">
        <f>IFERROR(Density!H126*Equations!I8,"")</f>
        <v/>
      </c>
      <c r="I126" s="84" t="str">
        <f>IFERROR(Density!I126*Equations!J8,"")</f>
        <v/>
      </c>
      <c r="J126" s="84" t="str">
        <f>IFERROR(Density!J126*Equations!K8,"")</f>
        <v/>
      </c>
      <c r="K126" s="73" t="str">
        <f>IFERROR(Density!K126*Equations!L8,"")</f>
        <v/>
      </c>
      <c r="L126" s="105" t="e">
        <f>SUM(B126:K126)/('Site Description'!$I$34)</f>
        <v>#VALUE!</v>
      </c>
    </row>
    <row r="127" spans="1:26" x14ac:dyDescent="0.35">
      <c r="A127" s="108" t="s">
        <v>93</v>
      </c>
      <c r="B127" s="83"/>
      <c r="C127" s="83" t="str">
        <f>IFERROR(Density!C127*Equations!D9,"")</f>
        <v/>
      </c>
      <c r="D127" s="84" t="str">
        <f>IFERROR(Density!D127*Equations!E9,"")</f>
        <v/>
      </c>
      <c r="E127" s="84" t="str">
        <f>IFERROR(Density!E127*Equations!F9,"")</f>
        <v/>
      </c>
      <c r="F127" s="132" t="str">
        <f>IFERROR(Density!F127*Equations!G9,"")</f>
        <v/>
      </c>
      <c r="G127" s="84" t="str">
        <f>IFERROR(Density!G127*Equations!H9,"")</f>
        <v/>
      </c>
      <c r="H127" s="84" t="str">
        <f>IFERROR(Density!H127*Equations!I9,"")</f>
        <v/>
      </c>
      <c r="I127" s="84" t="str">
        <f>IFERROR(Density!I127*Equations!J9,"")</f>
        <v/>
      </c>
      <c r="J127" s="84" t="str">
        <f>IFERROR(Density!J127*Equations!K9,"")</f>
        <v/>
      </c>
      <c r="K127" s="85" t="str">
        <f>IFERROR(Density!K127*Equations!L9,"")</f>
        <v/>
      </c>
      <c r="L127" s="105" t="e">
        <f>SUM(B127:K127)/('Site Description'!$I$34)</f>
        <v>#VALUE!</v>
      </c>
      <c r="M127" s="87"/>
      <c r="Z127" s="87"/>
    </row>
    <row r="128" spans="1:26" x14ac:dyDescent="0.35">
      <c r="A128" s="108" t="s">
        <v>94</v>
      </c>
      <c r="B128" s="83"/>
      <c r="C128" s="83" t="str">
        <f>IFERROR(Density!C128*Equations!D10,"")</f>
        <v/>
      </c>
      <c r="D128" s="84" t="str">
        <f>IFERROR(Density!D128*Equations!E10,"")</f>
        <v/>
      </c>
      <c r="E128" s="84" t="str">
        <f>IFERROR(Density!E128*Equations!F10,"")</f>
        <v/>
      </c>
      <c r="F128" s="131" t="str">
        <f>IFERROR(Density!F128*Equations!G10,"")</f>
        <v/>
      </c>
      <c r="G128" s="84" t="str">
        <f>IFERROR(Density!G128*Equations!H10,"")</f>
        <v/>
      </c>
      <c r="H128" s="84" t="str">
        <f>IFERROR(Density!H128*Equations!I10,"")</f>
        <v/>
      </c>
      <c r="I128" s="84" t="str">
        <f>IFERROR(Density!I128*Equations!J10,"")</f>
        <v/>
      </c>
      <c r="J128" s="72" t="str">
        <f>IFERROR(Density!J128*Equations!K10,"")</f>
        <v/>
      </c>
      <c r="K128" s="73" t="str">
        <f>IFERROR(Density!K128*Equations!L10,"")</f>
        <v/>
      </c>
      <c r="L128" s="105" t="e">
        <f>SUM(B128:K128)/('Site Description'!$I$34)</f>
        <v>#VALUE!</v>
      </c>
      <c r="M128" s="92"/>
      <c r="Z128" s="92"/>
    </row>
    <row r="129" spans="1:26" x14ac:dyDescent="0.35">
      <c r="A129" s="80" t="s">
        <v>123</v>
      </c>
      <c r="B129" s="83"/>
      <c r="C129" s="83" t="str">
        <f>IFERROR(Density!C129*Equations!D11,"")</f>
        <v/>
      </c>
      <c r="D129" s="84" t="str">
        <f>IFERROR(Density!D129*Equations!E11,"")</f>
        <v/>
      </c>
      <c r="E129" s="84" t="str">
        <f>IFERROR(Density!E129*Equations!F11,"")</f>
        <v/>
      </c>
      <c r="F129" s="131" t="str">
        <f>IFERROR(Density!F129*Equations!G11,"")</f>
        <v/>
      </c>
      <c r="G129" s="84" t="str">
        <f>IFERROR(Density!G129*Equations!H11,"")</f>
        <v/>
      </c>
      <c r="H129" s="84" t="str">
        <f>IFERROR(Density!H129*Equations!I11,"")</f>
        <v/>
      </c>
      <c r="I129" s="84" t="str">
        <f>IFERROR(Density!I129*Equations!J11,"")</f>
        <v/>
      </c>
      <c r="J129" s="72" t="str">
        <f>IFERROR(Density!J129*Equations!K11,"")</f>
        <v/>
      </c>
      <c r="K129" s="73" t="str">
        <f>IFERROR(Density!K129*Equations!L11,"")</f>
        <v/>
      </c>
      <c r="L129" s="105" t="e">
        <f>SUM(B129:K129)/('Site Description'!$I$34)</f>
        <v>#VALUE!</v>
      </c>
      <c r="M129" s="92"/>
      <c r="O129" s="92"/>
      <c r="P129" s="92"/>
      <c r="Q129" s="92"/>
      <c r="R129" s="92"/>
      <c r="S129" s="92"/>
      <c r="T129" s="92"/>
      <c r="U129" s="92"/>
      <c r="V129" s="92"/>
      <c r="W129" s="92"/>
      <c r="X129" s="92"/>
      <c r="Y129" s="92"/>
      <c r="Z129" s="92"/>
    </row>
    <row r="130" spans="1:26" x14ac:dyDescent="0.35">
      <c r="A130" s="80" t="s">
        <v>95</v>
      </c>
      <c r="B130" s="83"/>
      <c r="C130" s="83" t="str">
        <f>IFERROR(Density!C130*Equations!D12,"")</f>
        <v/>
      </c>
      <c r="D130" s="84" t="str">
        <f>IFERROR(Density!D130*Equations!E12,"")</f>
        <v/>
      </c>
      <c r="E130" s="84" t="str">
        <f>IFERROR(Density!E130*Equations!F12,"")</f>
        <v/>
      </c>
      <c r="F130" s="132" t="str">
        <f>IFERROR(Density!F130*Equations!G12,"")</f>
        <v/>
      </c>
      <c r="G130" s="84" t="str">
        <f>IFERROR(Density!G130*Equations!H12,"")</f>
        <v/>
      </c>
      <c r="H130" s="84" t="str">
        <f>IFERROR(Density!H130*Equations!I12,"")</f>
        <v/>
      </c>
      <c r="I130" s="84" t="str">
        <f>IFERROR(Density!I130*Equations!J12,"")</f>
        <v/>
      </c>
      <c r="J130" s="84" t="str">
        <f>IFERROR(Density!J130*Equations!K12,"")</f>
        <v/>
      </c>
      <c r="K130" s="85" t="str">
        <f>IFERROR(Density!K130*Equations!L12,"")</f>
        <v/>
      </c>
      <c r="L130" s="105" t="e">
        <f>SUM(B130:K130)/('Site Description'!$I$34)</f>
        <v>#VALUE!</v>
      </c>
    </row>
    <row r="131" spans="1:26" x14ac:dyDescent="0.35">
      <c r="A131" s="80" t="s">
        <v>96</v>
      </c>
      <c r="B131" s="83"/>
      <c r="C131" s="83" t="str">
        <f>IFERROR(Density!C131*Equations!D13,"")</f>
        <v/>
      </c>
      <c r="D131" s="84" t="str">
        <f>IFERROR(Density!D131*Equations!E13,"")</f>
        <v/>
      </c>
      <c r="E131" s="84" t="str">
        <f>IFERROR(Density!E131*Equations!F13,"")</f>
        <v/>
      </c>
      <c r="F131" s="132" t="str">
        <f>IFERROR(Density!F131*Equations!G13,"")</f>
        <v/>
      </c>
      <c r="G131" s="84" t="str">
        <f>IFERROR(Density!G131*Equations!H13,"")</f>
        <v/>
      </c>
      <c r="H131" s="84" t="str">
        <f>IFERROR(Density!H131*Equations!I13,"")</f>
        <v/>
      </c>
      <c r="I131" s="84" t="str">
        <f>IFERROR(Density!I131*Equations!J13,"")</f>
        <v/>
      </c>
      <c r="J131" s="84" t="str">
        <f>IFERROR(Density!J131*Equations!K13,"")</f>
        <v/>
      </c>
      <c r="K131" s="85" t="str">
        <f>IFERROR(Density!K131*Equations!L13,"")</f>
        <v/>
      </c>
      <c r="L131" s="105" t="e">
        <f>SUM(B131:K131)/('Site Description'!$I$34)</f>
        <v>#VALUE!</v>
      </c>
      <c r="O131" s="87"/>
      <c r="P131" s="87"/>
      <c r="Q131" s="87"/>
      <c r="R131" s="87"/>
      <c r="S131" s="87"/>
      <c r="T131" s="87"/>
      <c r="U131" s="87"/>
      <c r="V131" s="87"/>
      <c r="W131" s="87"/>
      <c r="X131" s="87"/>
      <c r="Y131" s="87"/>
    </row>
    <row r="132" spans="1:26" x14ac:dyDescent="0.35">
      <c r="A132" s="80" t="s">
        <v>97</v>
      </c>
      <c r="B132" s="83"/>
      <c r="C132" s="83" t="str">
        <f>IFERROR(Density!C132*Equations!D14,"")</f>
        <v/>
      </c>
      <c r="D132" s="84" t="str">
        <f>IFERROR(Density!D132*Equations!E14,"")</f>
        <v/>
      </c>
      <c r="E132" s="84" t="str">
        <f>IFERROR(Density!E132*Equations!F14,"")</f>
        <v/>
      </c>
      <c r="F132" s="132" t="str">
        <f>IFERROR(Density!F132*Equations!G14,"")</f>
        <v/>
      </c>
      <c r="G132" s="84" t="str">
        <f>IFERROR(Density!G132*Equations!H14,"")</f>
        <v/>
      </c>
      <c r="H132" s="84" t="str">
        <f>IFERROR(Density!H132*Equations!I14,"")</f>
        <v/>
      </c>
      <c r="I132" s="84" t="str">
        <f>IFERROR(Density!I132*Equations!J14,"")</f>
        <v/>
      </c>
      <c r="J132" s="84" t="str">
        <f>IFERROR(Density!J132*Equations!K14,"")</f>
        <v/>
      </c>
      <c r="K132" s="85" t="str">
        <f>IFERROR(Density!K132*Equations!L14,"")</f>
        <v/>
      </c>
      <c r="L132" s="105" t="e">
        <f>SUM(B132:K132)/('Site Description'!$I$34)</f>
        <v>#VALUE!</v>
      </c>
      <c r="O132" s="92"/>
      <c r="P132" s="92"/>
      <c r="Q132" s="92"/>
      <c r="R132" s="92"/>
      <c r="S132" s="92"/>
      <c r="T132" s="92"/>
      <c r="U132" s="92"/>
      <c r="V132" s="92"/>
      <c r="W132" s="92"/>
      <c r="X132" s="92"/>
      <c r="Y132" s="92"/>
    </row>
    <row r="133" spans="1:26" x14ac:dyDescent="0.35">
      <c r="A133" s="80"/>
      <c r="B133" s="83"/>
      <c r="C133" s="83" t="str">
        <f>IFERROR(Density!C133*Equations!D15,"")</f>
        <v/>
      </c>
      <c r="D133" s="133" t="str">
        <f>IFERROR(Density!D133*Equations!E15,"")</f>
        <v/>
      </c>
      <c r="E133" s="133" t="str">
        <f>IFERROR(Density!E133*Equations!F15,"")</f>
        <v/>
      </c>
      <c r="F133" s="134" t="str">
        <f>IFERROR(Density!F133*Equations!G15,"")</f>
        <v/>
      </c>
      <c r="G133" s="84" t="str">
        <f>IFERROR(Density!G133*Equations!H15,"")</f>
        <v/>
      </c>
      <c r="H133" s="84" t="str">
        <f>IFERROR(Density!H133*Equations!I15,"")</f>
        <v/>
      </c>
      <c r="I133" s="84" t="str">
        <f>IFERROR(Density!I133*Equations!J15,"")</f>
        <v/>
      </c>
      <c r="J133" s="84" t="str">
        <f>IFERROR(Density!J133*Equations!K15,"")</f>
        <v/>
      </c>
      <c r="K133" s="85" t="str">
        <f>IFERROR(Density!K133*Equations!L15,"")</f>
        <v/>
      </c>
      <c r="L133" s="105" t="e">
        <f>SUM(B133:K133)/('Site Description'!$I$34)</f>
        <v>#VALUE!</v>
      </c>
      <c r="N133" s="122"/>
      <c r="O133" s="92"/>
      <c r="P133" s="92"/>
      <c r="Q133" s="92"/>
      <c r="R133" s="92"/>
      <c r="S133" s="92"/>
      <c r="T133" s="92"/>
      <c r="U133" s="92"/>
      <c r="V133" s="92"/>
      <c r="W133" s="92"/>
      <c r="X133" s="92"/>
      <c r="Y133" s="92"/>
    </row>
    <row r="134" spans="1:26" ht="15" thickBot="1" x14ac:dyDescent="0.4">
      <c r="A134" s="80"/>
      <c r="B134" s="83"/>
      <c r="C134" s="83" t="str">
        <f>IFERROR(Density!C134*Equations!D16,"")</f>
        <v/>
      </c>
      <c r="D134" s="133" t="str">
        <f>IFERROR(Density!D134*Equations!E16,"")</f>
        <v/>
      </c>
      <c r="E134" s="133" t="str">
        <f>IFERROR(Density!E134*Equations!F16,"")</f>
        <v/>
      </c>
      <c r="F134" s="134" t="str">
        <f>IFERROR(Density!F134*Equations!G16,"")</f>
        <v/>
      </c>
      <c r="G134" s="84" t="str">
        <f>IFERROR(Density!G134*Equations!H16,"")</f>
        <v/>
      </c>
      <c r="H134" s="84" t="str">
        <f>IFERROR(Density!H134*Equations!I16,"")</f>
        <v/>
      </c>
      <c r="I134" s="84" t="str">
        <f>IFERROR(Density!I134*Equations!J16,"")</f>
        <v/>
      </c>
      <c r="J134" s="84" t="str">
        <f>IFERROR(Density!J134*Equations!K16,"")</f>
        <v/>
      </c>
      <c r="K134" s="85" t="str">
        <f>IFERROR(Density!K134*Equations!L16,"")</f>
        <v/>
      </c>
      <c r="L134" s="105" t="e">
        <f>SUM(B134:K134)/('Site Description'!$I$34)</f>
        <v>#VALUE!</v>
      </c>
    </row>
    <row r="135" spans="1:26" ht="17" thickBot="1" x14ac:dyDescent="0.4">
      <c r="A135" s="109" t="s">
        <v>87</v>
      </c>
      <c r="B135" s="110" t="str">
        <f>IFERROR(SUM(B123:B134)/('Site Description'!$I$34),"")</f>
        <v/>
      </c>
      <c r="C135" s="111" t="str">
        <f>IFERROR(SUM(C123:C134)/('Site Description'!$I$34),"")</f>
        <v/>
      </c>
      <c r="D135" s="110" t="str">
        <f>IFERROR(SUM(D123:D134)/('Site Description'!$I$34),"")</f>
        <v/>
      </c>
      <c r="E135" s="110" t="str">
        <f>IFERROR(SUM(E123:E134)/('Site Description'!$I$34),"")</f>
        <v/>
      </c>
      <c r="F135" s="112" t="str">
        <f>IFERROR(SUM(F123:F134)/('Site Description'!$I$34),"")</f>
        <v/>
      </c>
      <c r="G135" s="110" t="str">
        <f>IFERROR(SUM(G123:G134)/('Site Description'!$I$34),"")</f>
        <v/>
      </c>
      <c r="H135" s="110" t="str">
        <f>IFERROR(SUM(H123:H134)/('Site Description'!$I$34),"")</f>
        <v/>
      </c>
      <c r="I135" s="110" t="str">
        <f>IFERROR(SUM(I123:I134)/('Site Description'!$I$34),"")</f>
        <v/>
      </c>
      <c r="J135" s="110" t="str">
        <f>IFERROR(SUM(J123:J134)/('Site Description'!$I$34),"")</f>
        <v/>
      </c>
      <c r="K135" s="113" t="str">
        <f>IFERROR(SUM(K123:K134)/('Site Description'!$I$34),"")</f>
        <v/>
      </c>
      <c r="L135" s="114" t="str">
        <f>IF(SUM(B135:K135)&gt;0,SUM(B135:K135),"")</f>
        <v/>
      </c>
    </row>
    <row r="136" spans="1:26" ht="15" thickBot="1" x14ac:dyDescent="0.4">
      <c r="B136" s="115"/>
      <c r="C136" s="88"/>
      <c r="D136" s="88"/>
      <c r="E136" s="88"/>
      <c r="F136" s="88"/>
      <c r="G136" s="88"/>
      <c r="H136" s="88"/>
      <c r="I136" s="88"/>
      <c r="J136" s="88"/>
      <c r="K136" s="88"/>
    </row>
    <row r="137" spans="1:26" ht="15" thickBot="1" x14ac:dyDescent="0.4">
      <c r="A137" s="450" t="s">
        <v>43</v>
      </c>
      <c r="B137" s="451"/>
      <c r="C137" s="452"/>
      <c r="D137" s="452"/>
      <c r="E137" s="452"/>
      <c r="F137" s="452"/>
      <c r="G137" s="452"/>
      <c r="H137" s="452"/>
      <c r="I137" s="452"/>
      <c r="J137" s="452"/>
      <c r="K137" s="453"/>
      <c r="L137" s="86"/>
    </row>
    <row r="138" spans="1:26" x14ac:dyDescent="0.35">
      <c r="A138" s="89"/>
      <c r="B138" s="90" t="s">
        <v>28</v>
      </c>
      <c r="C138" s="457" t="s">
        <v>23</v>
      </c>
      <c r="D138" s="458"/>
      <c r="E138" s="458"/>
      <c r="F138" s="459"/>
      <c r="G138" s="454" t="s">
        <v>24</v>
      </c>
      <c r="H138" s="455"/>
      <c r="I138" s="455"/>
      <c r="J138" s="455"/>
      <c r="K138" s="456"/>
      <c r="L138" s="91" t="s">
        <v>46</v>
      </c>
    </row>
    <row r="139" spans="1:26" ht="16.5" x14ac:dyDescent="0.35">
      <c r="A139" s="95" t="s">
        <v>34</v>
      </c>
      <c r="B139" s="165" t="s">
        <v>98</v>
      </c>
      <c r="C139" s="75" t="s">
        <v>99</v>
      </c>
      <c r="D139" s="75" t="s">
        <v>100</v>
      </c>
      <c r="E139" s="75" t="s">
        <v>101</v>
      </c>
      <c r="F139" s="76" t="s">
        <v>102</v>
      </c>
      <c r="G139" s="75" t="s">
        <v>99</v>
      </c>
      <c r="H139" s="75" t="s">
        <v>100</v>
      </c>
      <c r="I139" s="75" t="s">
        <v>101</v>
      </c>
      <c r="J139" s="75" t="s">
        <v>102</v>
      </c>
      <c r="K139" s="166" t="s">
        <v>103</v>
      </c>
      <c r="L139" s="97" t="s">
        <v>88</v>
      </c>
      <c r="M139" s="92"/>
      <c r="Z139" s="92"/>
    </row>
    <row r="140" spans="1:26" x14ac:dyDescent="0.35">
      <c r="A140" s="102" t="s">
        <v>89</v>
      </c>
      <c r="B140" s="81"/>
      <c r="C140" s="81" t="str">
        <f>IFERROR(Density!C140*Equations!D5,"")</f>
        <v/>
      </c>
      <c r="D140" s="82" t="str">
        <f>IFERROR(Density!D140*Equations!E5,"")</f>
        <v/>
      </c>
      <c r="E140" s="82" t="str">
        <f>IFERROR(Density!E140*Equations!F5,"")</f>
        <v/>
      </c>
      <c r="F140" s="164" t="str">
        <f>IFERROR(Density!F140*Equations!G5,"")</f>
        <v/>
      </c>
      <c r="G140" s="84" t="str">
        <f>IFERROR(Density!G140*Equations!H5,"")</f>
        <v/>
      </c>
      <c r="H140" s="84" t="str">
        <f>IFERROR(Density!H140*Equations!I5,"")</f>
        <v/>
      </c>
      <c r="I140" s="84" t="str">
        <f>IFERROR(Density!I140*Equations!J5,"")</f>
        <v/>
      </c>
      <c r="J140" s="84" t="str">
        <f>IFERROR(Density!J140*Equations!K5,"")</f>
        <v/>
      </c>
      <c r="K140" s="85" t="str">
        <f>IFERROR(Density!K140*Equations!L5,"")</f>
        <v/>
      </c>
      <c r="L140" s="105" t="e">
        <f>SUM(B140:K140)/('Site Description'!$J$34)</f>
        <v>#VALUE!</v>
      </c>
    </row>
    <row r="141" spans="1:26" x14ac:dyDescent="0.35">
      <c r="A141" s="102" t="s">
        <v>90</v>
      </c>
      <c r="B141" s="83"/>
      <c r="C141" s="83" t="str">
        <f>IFERROR(Density!C141*Equations!D6,"")</f>
        <v/>
      </c>
      <c r="D141" s="84" t="str">
        <f>IFERROR(Density!D141*Equations!E6,"")</f>
        <v/>
      </c>
      <c r="E141" s="72" t="str">
        <f>IFERROR(Density!E141*Equations!F6,"")</f>
        <v/>
      </c>
      <c r="F141" s="131" t="str">
        <f>IFERROR(Density!F141*Equations!G6,"")</f>
        <v/>
      </c>
      <c r="G141" s="84" t="str">
        <f>IFERROR(Density!G141*Equations!H6,"")</f>
        <v/>
      </c>
      <c r="H141" s="84" t="str">
        <f>IFERROR(Density!H141*Equations!I6,"")</f>
        <v/>
      </c>
      <c r="I141" s="72" t="str">
        <f>IFERROR(Density!I141*Equations!J6,"")</f>
        <v/>
      </c>
      <c r="J141" s="72" t="str">
        <f>IFERROR(Density!J141*Equations!K6,"")</f>
        <v/>
      </c>
      <c r="K141" s="73" t="str">
        <f>IFERROR(Density!K141*Equations!L6,"")</f>
        <v/>
      </c>
      <c r="L141" s="105" t="e">
        <f>SUM(B141:K141)/('Site Description'!$J$34)</f>
        <v>#VALUE!</v>
      </c>
      <c r="M141" s="87"/>
      <c r="Z141" s="87"/>
    </row>
    <row r="142" spans="1:26" x14ac:dyDescent="0.35">
      <c r="A142" s="102" t="s">
        <v>91</v>
      </c>
      <c r="B142" s="83"/>
      <c r="C142" s="83" t="str">
        <f>IFERROR(Density!C142*Equations!D7,"")</f>
        <v/>
      </c>
      <c r="D142" s="84" t="str">
        <f>IFERROR(Density!D142*Equations!E7,"")</f>
        <v/>
      </c>
      <c r="E142" s="84" t="str">
        <f>IFERROR(Density!E142*Equations!F7,"")</f>
        <v/>
      </c>
      <c r="F142" s="132" t="str">
        <f>IFERROR(Density!F142*Equations!G7,"")</f>
        <v/>
      </c>
      <c r="G142" s="84" t="str">
        <f>IFERROR(Density!G142*Equations!H7,"")</f>
        <v/>
      </c>
      <c r="H142" s="84" t="str">
        <f>IFERROR(Density!H142*Equations!I7,"")</f>
        <v/>
      </c>
      <c r="I142" s="84" t="str">
        <f>IFERROR(Density!I142*Equations!J7,"")</f>
        <v/>
      </c>
      <c r="J142" s="84" t="str">
        <f>IFERROR(Density!J142*Equations!K7,"")</f>
        <v/>
      </c>
      <c r="K142" s="73" t="str">
        <f>IFERROR(Density!K142*Equations!L7,"")</f>
        <v/>
      </c>
      <c r="L142" s="105" t="e">
        <f>SUM(B142:K142)/('Site Description'!$J$34)</f>
        <v>#VALUE!</v>
      </c>
      <c r="M142" s="92"/>
      <c r="Z142" s="92"/>
    </row>
    <row r="143" spans="1:26" x14ac:dyDescent="0.35">
      <c r="A143" s="107" t="s">
        <v>92</v>
      </c>
      <c r="B143" s="83"/>
      <c r="C143" s="83" t="str">
        <f>IFERROR(Density!C143*Equations!D8,"")</f>
        <v/>
      </c>
      <c r="D143" s="84" t="str">
        <f>IFERROR(Density!D143*Equations!E8,"")</f>
        <v/>
      </c>
      <c r="E143" s="84" t="str">
        <f>IFERROR(Density!E143*Equations!F8,"")</f>
        <v/>
      </c>
      <c r="F143" s="132" t="str">
        <f>IFERROR(Density!F143*Equations!G8,"")</f>
        <v/>
      </c>
      <c r="G143" s="84" t="str">
        <f>IFERROR(Density!G143*Equations!H8,"")</f>
        <v/>
      </c>
      <c r="H143" s="84" t="str">
        <f>IFERROR(Density!H143*Equations!I8,"")</f>
        <v/>
      </c>
      <c r="I143" s="84" t="str">
        <f>IFERROR(Density!I143*Equations!J8,"")</f>
        <v/>
      </c>
      <c r="J143" s="84" t="str">
        <f>IFERROR(Density!J143*Equations!K8,"")</f>
        <v/>
      </c>
      <c r="K143" s="73" t="str">
        <f>IFERROR(Density!K143*Equations!L8,"")</f>
        <v/>
      </c>
      <c r="L143" s="105" t="e">
        <f>SUM(B143:K143)/('Site Description'!$J$34)</f>
        <v>#VALUE!</v>
      </c>
      <c r="M143" s="92"/>
      <c r="O143" s="92"/>
      <c r="P143" s="92"/>
      <c r="Q143" s="92"/>
      <c r="R143" s="92"/>
      <c r="S143" s="92"/>
      <c r="T143" s="92"/>
      <c r="U143" s="92"/>
      <c r="V143" s="92"/>
      <c r="W143" s="92"/>
      <c r="X143" s="92"/>
      <c r="Y143" s="92"/>
      <c r="Z143" s="92"/>
    </row>
    <row r="144" spans="1:26" x14ac:dyDescent="0.35">
      <c r="A144" s="108" t="s">
        <v>93</v>
      </c>
      <c r="B144" s="83"/>
      <c r="C144" s="83" t="str">
        <f>IFERROR(Density!C144*Equations!D9,"")</f>
        <v/>
      </c>
      <c r="D144" s="84" t="str">
        <f>IFERROR(Density!D144*Equations!E9,"")</f>
        <v/>
      </c>
      <c r="E144" s="84" t="str">
        <f>IFERROR(Density!E144*Equations!F9,"")</f>
        <v/>
      </c>
      <c r="F144" s="132" t="str">
        <f>IFERROR(Density!F144*Equations!G9,"")</f>
        <v/>
      </c>
      <c r="G144" s="84" t="str">
        <f>IFERROR(Density!G144*Equations!H9,"")</f>
        <v/>
      </c>
      <c r="H144" s="84" t="str">
        <f>IFERROR(Density!H144*Equations!I9,"")</f>
        <v/>
      </c>
      <c r="I144" s="84" t="str">
        <f>IFERROR(Density!I144*Equations!J9,"")</f>
        <v/>
      </c>
      <c r="J144" s="84" t="str">
        <f>IFERROR(Density!J144*Equations!K9,"")</f>
        <v/>
      </c>
      <c r="K144" s="85" t="str">
        <f>IFERROR(Density!K144*Equations!L9,"")</f>
        <v/>
      </c>
      <c r="L144" s="105" t="e">
        <f>SUM(B144:K144)/('Site Description'!$J$34)</f>
        <v>#VALUE!</v>
      </c>
    </row>
    <row r="145" spans="1:26" x14ac:dyDescent="0.35">
      <c r="A145" s="108" t="s">
        <v>94</v>
      </c>
      <c r="B145" s="83"/>
      <c r="C145" s="83" t="str">
        <f>IFERROR(Density!C145*Equations!D10,"")</f>
        <v/>
      </c>
      <c r="D145" s="84" t="str">
        <f>IFERROR(Density!D145*Equations!E10,"")</f>
        <v/>
      </c>
      <c r="E145" s="84" t="str">
        <f>IFERROR(Density!E145*Equations!F10,"")</f>
        <v/>
      </c>
      <c r="F145" s="131" t="str">
        <f>IFERROR(Density!F145*Equations!G10,"")</f>
        <v/>
      </c>
      <c r="G145" s="84" t="str">
        <f>IFERROR(Density!G145*Equations!H10,"")</f>
        <v/>
      </c>
      <c r="H145" s="84" t="str">
        <f>IFERROR(Density!H145*Equations!I10,"")</f>
        <v/>
      </c>
      <c r="I145" s="84" t="str">
        <f>IFERROR(Density!I145*Equations!J10,"")</f>
        <v/>
      </c>
      <c r="J145" s="72" t="str">
        <f>IFERROR(Density!J145*Equations!K10,"")</f>
        <v/>
      </c>
      <c r="K145" s="73" t="str">
        <f>IFERROR(Density!K145*Equations!L10,"")</f>
        <v/>
      </c>
      <c r="L145" s="105" t="e">
        <f>SUM(B145:K145)/('Site Description'!$J$34)</f>
        <v>#VALUE!</v>
      </c>
      <c r="O145" s="87"/>
      <c r="P145" s="87"/>
      <c r="Q145" s="87"/>
      <c r="R145" s="87"/>
      <c r="S145" s="87"/>
      <c r="T145" s="87"/>
      <c r="U145" s="87"/>
      <c r="V145" s="87"/>
      <c r="W145" s="87"/>
      <c r="X145" s="87"/>
      <c r="Y145" s="87"/>
    </row>
    <row r="146" spans="1:26" x14ac:dyDescent="0.35">
      <c r="A146" s="80" t="s">
        <v>123</v>
      </c>
      <c r="B146" s="83"/>
      <c r="C146" s="83" t="str">
        <f>IFERROR(Density!C146*Equations!D11,"")</f>
        <v/>
      </c>
      <c r="D146" s="84" t="str">
        <f>IFERROR(Density!D146*Equations!E11,"")</f>
        <v/>
      </c>
      <c r="E146" s="84" t="str">
        <f>IFERROR(Density!E146*Equations!F11,"")</f>
        <v/>
      </c>
      <c r="F146" s="131" t="str">
        <f>IFERROR(Density!F146*Equations!G11,"")</f>
        <v/>
      </c>
      <c r="G146" s="84" t="str">
        <f>IFERROR(Density!G146*Equations!H11,"")</f>
        <v/>
      </c>
      <c r="H146" s="84" t="str">
        <f>IFERROR(Density!H146*Equations!I11,"")</f>
        <v/>
      </c>
      <c r="I146" s="84" t="str">
        <f>IFERROR(Density!I146*Equations!J11,"")</f>
        <v/>
      </c>
      <c r="J146" s="72" t="str">
        <f>IFERROR(Density!J146*Equations!K11,"")</f>
        <v/>
      </c>
      <c r="K146" s="73" t="str">
        <f>IFERROR(Density!K146*Equations!L11,"")</f>
        <v/>
      </c>
      <c r="L146" s="105" t="e">
        <f>SUM(B146:K146)/('Site Description'!$J$34)</f>
        <v>#VALUE!</v>
      </c>
      <c r="O146" s="92"/>
      <c r="P146" s="92"/>
      <c r="Q146" s="92"/>
      <c r="R146" s="92"/>
      <c r="S146" s="92"/>
      <c r="T146" s="92"/>
      <c r="U146" s="92"/>
      <c r="V146" s="92"/>
      <c r="W146" s="92"/>
      <c r="X146" s="92"/>
      <c r="Y146" s="92"/>
    </row>
    <row r="147" spans="1:26" x14ac:dyDescent="0.35">
      <c r="A147" s="80" t="s">
        <v>95</v>
      </c>
      <c r="B147" s="83"/>
      <c r="C147" s="83" t="str">
        <f>IFERROR(Density!C147*Equations!D12,"")</f>
        <v/>
      </c>
      <c r="D147" s="84" t="str">
        <f>IFERROR(Density!D147*Equations!E12,"")</f>
        <v/>
      </c>
      <c r="E147" s="84" t="str">
        <f>IFERROR(Density!E147*Equations!F12,"")</f>
        <v/>
      </c>
      <c r="F147" s="132" t="str">
        <f>IFERROR(Density!F147*Equations!G12,"")</f>
        <v/>
      </c>
      <c r="G147" s="84" t="str">
        <f>IFERROR(Density!G147*Equations!H12,"")</f>
        <v/>
      </c>
      <c r="H147" s="84" t="str">
        <f>IFERROR(Density!H147*Equations!I12,"")</f>
        <v/>
      </c>
      <c r="I147" s="84" t="str">
        <f>IFERROR(Density!I147*Equations!J12,"")</f>
        <v/>
      </c>
      <c r="J147" s="84" t="str">
        <f>IFERROR(Density!J147*Equations!K12,"")</f>
        <v/>
      </c>
      <c r="K147" s="85" t="str">
        <f>IFERROR(Density!K147*Equations!L12,"")</f>
        <v/>
      </c>
      <c r="L147" s="105" t="e">
        <f>SUM(B147:K147)/('Site Description'!$J$34)</f>
        <v>#VALUE!</v>
      </c>
      <c r="N147" s="122"/>
      <c r="O147" s="92"/>
      <c r="P147" s="92"/>
      <c r="Q147" s="92"/>
      <c r="R147" s="92"/>
      <c r="S147" s="92"/>
      <c r="T147" s="92"/>
      <c r="U147" s="92"/>
      <c r="V147" s="92"/>
      <c r="W147" s="92"/>
      <c r="X147" s="92"/>
      <c r="Y147" s="92"/>
    </row>
    <row r="148" spans="1:26" x14ac:dyDescent="0.35">
      <c r="A148" s="80" t="s">
        <v>96</v>
      </c>
      <c r="B148" s="83"/>
      <c r="C148" s="83" t="str">
        <f>IFERROR(Density!C148*Equations!D13,"")</f>
        <v/>
      </c>
      <c r="D148" s="84" t="str">
        <f>IFERROR(Density!D148*Equations!E13,"")</f>
        <v/>
      </c>
      <c r="E148" s="84" t="str">
        <f>IFERROR(Density!E148*Equations!F13,"")</f>
        <v/>
      </c>
      <c r="F148" s="132" t="str">
        <f>IFERROR(Density!F148*Equations!G13,"")</f>
        <v/>
      </c>
      <c r="G148" s="84" t="str">
        <f>IFERROR(Density!G148*Equations!H13,"")</f>
        <v/>
      </c>
      <c r="H148" s="84" t="str">
        <f>IFERROR(Density!H148*Equations!I13,"")</f>
        <v/>
      </c>
      <c r="I148" s="84" t="str">
        <f>IFERROR(Density!I148*Equations!J13,"")</f>
        <v/>
      </c>
      <c r="J148" s="84" t="str">
        <f>IFERROR(Density!J148*Equations!K13,"")</f>
        <v/>
      </c>
      <c r="K148" s="85" t="str">
        <f>IFERROR(Density!K148*Equations!L13,"")</f>
        <v/>
      </c>
      <c r="L148" s="105" t="e">
        <f>SUM(B148:K148)/('Site Description'!$J$34)</f>
        <v>#VALUE!</v>
      </c>
    </row>
    <row r="149" spans="1:26" x14ac:dyDescent="0.35">
      <c r="A149" s="80" t="s">
        <v>97</v>
      </c>
      <c r="B149" s="83"/>
      <c r="C149" s="83" t="str">
        <f>IFERROR(Density!C149*Equations!D14,"")</f>
        <v/>
      </c>
      <c r="D149" s="84" t="str">
        <f>IFERROR(Density!D149*Equations!E14,"")</f>
        <v/>
      </c>
      <c r="E149" s="84" t="str">
        <f>IFERROR(Density!E149*Equations!F14,"")</f>
        <v/>
      </c>
      <c r="F149" s="132" t="str">
        <f>IFERROR(Density!F149*Equations!G14,"")</f>
        <v/>
      </c>
      <c r="G149" s="84" t="str">
        <f>IFERROR(Density!G149*Equations!H14,"")</f>
        <v/>
      </c>
      <c r="H149" s="84" t="str">
        <f>IFERROR(Density!H149*Equations!I14,"")</f>
        <v/>
      </c>
      <c r="I149" s="84" t="str">
        <f>IFERROR(Density!I149*Equations!J14,"")</f>
        <v/>
      </c>
      <c r="J149" s="84" t="str">
        <f>IFERROR(Density!J149*Equations!K14,"")</f>
        <v/>
      </c>
      <c r="K149" s="85" t="str">
        <f>IFERROR(Density!K149*Equations!L14,"")</f>
        <v/>
      </c>
      <c r="L149" s="105" t="e">
        <f>SUM(B149:K149)/('Site Description'!$J$34)</f>
        <v>#VALUE!</v>
      </c>
      <c r="N149" s="121"/>
    </row>
    <row r="150" spans="1:26" x14ac:dyDescent="0.35">
      <c r="A150" s="80"/>
      <c r="B150" s="83"/>
      <c r="C150" s="83" t="str">
        <f>IFERROR(Density!C150*Equations!D15,"")</f>
        <v/>
      </c>
      <c r="D150" s="133" t="str">
        <f>IFERROR(Density!D150*Equations!E15,"")</f>
        <v/>
      </c>
      <c r="E150" s="133" t="str">
        <f>IFERROR(Density!E150*Equations!F15,"")</f>
        <v/>
      </c>
      <c r="F150" s="134" t="str">
        <f>IFERROR(Density!F150*Equations!G15,"")</f>
        <v/>
      </c>
      <c r="G150" s="84" t="str">
        <f>IFERROR(Density!G150*Equations!H15,"")</f>
        <v/>
      </c>
      <c r="H150" s="84" t="str">
        <f>IFERROR(Density!H150*Equations!I15,"")</f>
        <v/>
      </c>
      <c r="I150" s="84" t="str">
        <f>IFERROR(Density!I150*Equations!J15,"")</f>
        <v/>
      </c>
      <c r="J150" s="84" t="str">
        <f>IFERROR(Density!J150*Equations!K15,"")</f>
        <v/>
      </c>
      <c r="K150" s="85" t="str">
        <f>IFERROR(Density!K150*Equations!L15,"")</f>
        <v/>
      </c>
      <c r="L150" s="105" t="e">
        <f>SUM(B150:K150)/('Site Description'!$J$34)</f>
        <v>#VALUE!</v>
      </c>
      <c r="N150" s="122"/>
    </row>
    <row r="151" spans="1:26" ht="15" thickBot="1" x14ac:dyDescent="0.4">
      <c r="A151" s="80"/>
      <c r="B151" s="83"/>
      <c r="C151" s="83" t="str">
        <f>IFERROR(Density!C151*Equations!D16,"")</f>
        <v/>
      </c>
      <c r="D151" s="133" t="str">
        <f>IFERROR(Density!D151*Equations!E16,"")</f>
        <v/>
      </c>
      <c r="E151" s="133" t="str">
        <f>IFERROR(Density!E151*Equations!F16,"")</f>
        <v/>
      </c>
      <c r="F151" s="134" t="str">
        <f>IFERROR(Density!F151*Equations!G16,"")</f>
        <v/>
      </c>
      <c r="G151" s="84" t="str">
        <f>IFERROR(Density!G151*Equations!H16,"")</f>
        <v/>
      </c>
      <c r="H151" s="84" t="str">
        <f>IFERROR(Density!H151*Equations!I16,"")</f>
        <v/>
      </c>
      <c r="I151" s="84" t="str">
        <f>IFERROR(Density!I151*Equations!J16,"")</f>
        <v/>
      </c>
      <c r="J151" s="84" t="str">
        <f>IFERROR(Density!J151*Equations!K16,"")</f>
        <v/>
      </c>
      <c r="K151" s="85" t="str">
        <f>IFERROR(Density!K151*Equations!L16,"")</f>
        <v/>
      </c>
      <c r="L151" s="105" t="e">
        <f>SUM(B151:K151)/('Site Description'!$J$34)</f>
        <v>#VALUE!</v>
      </c>
      <c r="N151" s="122"/>
    </row>
    <row r="152" spans="1:26" ht="17" thickBot="1" x14ac:dyDescent="0.4">
      <c r="A152" s="109" t="s">
        <v>87</v>
      </c>
      <c r="B152" s="110" t="str">
        <f>IFERROR(SUM(B140:B151)/('Site Description'!$J$34),"")</f>
        <v/>
      </c>
      <c r="C152" s="111" t="str">
        <f>IFERROR(SUM(C140:C151)/('Site Description'!$J$34),"")</f>
        <v/>
      </c>
      <c r="D152" s="110" t="str">
        <f>IFERROR(SUM(D140:D151)/('Site Description'!$J$34),"")</f>
        <v/>
      </c>
      <c r="E152" s="110" t="str">
        <f>IFERROR(SUM(E140:E151)/('Site Description'!$J$34),"")</f>
        <v/>
      </c>
      <c r="F152" s="112" t="str">
        <f>IFERROR(SUM(F140:F151)/('Site Description'!$J$34),"")</f>
        <v/>
      </c>
      <c r="G152" s="110" t="str">
        <f>IFERROR(SUM(G140:G151)/('Site Description'!$J$34),"")</f>
        <v/>
      </c>
      <c r="H152" s="110" t="str">
        <f>IFERROR(SUM(H140:H151)/('Site Description'!$J$34),"")</f>
        <v/>
      </c>
      <c r="I152" s="110" t="str">
        <f>IFERROR(SUM(I140:I151)/('Site Description'!$J$34),"")</f>
        <v/>
      </c>
      <c r="J152" s="110" t="str">
        <f>IFERROR(SUM(J140:J151)/('Site Description'!$J$34),"")</f>
        <v/>
      </c>
      <c r="K152" s="113" t="str">
        <f>IFERROR(SUM(K140:K151)/('Site Description'!$J$34),"")</f>
        <v/>
      </c>
      <c r="L152" s="114" t="str">
        <f>IF(SUM(B152:K152)&gt;0,SUM(B152:K152),"")</f>
        <v/>
      </c>
    </row>
    <row r="153" spans="1:26" ht="15" thickBot="1" x14ac:dyDescent="0.4">
      <c r="B153" s="115"/>
      <c r="C153" s="88"/>
      <c r="D153" s="88"/>
      <c r="E153" s="88"/>
      <c r="F153" s="88"/>
      <c r="G153" s="88"/>
      <c r="H153" s="88"/>
      <c r="I153" s="88"/>
      <c r="J153" s="88"/>
      <c r="K153" s="88"/>
      <c r="M153" s="92"/>
      <c r="Z153" s="92"/>
    </row>
    <row r="154" spans="1:26" ht="15" thickBot="1" x14ac:dyDescent="0.4">
      <c r="A154" s="450" t="s">
        <v>44</v>
      </c>
      <c r="B154" s="451"/>
      <c r="C154" s="452"/>
      <c r="D154" s="452"/>
      <c r="E154" s="452"/>
      <c r="F154" s="452"/>
      <c r="G154" s="452"/>
      <c r="H154" s="452"/>
      <c r="I154" s="452"/>
      <c r="J154" s="452"/>
      <c r="K154" s="453"/>
      <c r="L154" s="86"/>
    </row>
    <row r="155" spans="1:26" x14ac:dyDescent="0.35">
      <c r="A155" s="89"/>
      <c r="B155" s="90" t="s">
        <v>28</v>
      </c>
      <c r="C155" s="457" t="s">
        <v>23</v>
      </c>
      <c r="D155" s="458"/>
      <c r="E155" s="458"/>
      <c r="F155" s="459"/>
      <c r="G155" s="454" t="s">
        <v>24</v>
      </c>
      <c r="H155" s="455"/>
      <c r="I155" s="455"/>
      <c r="J155" s="455"/>
      <c r="K155" s="456"/>
      <c r="L155" s="91" t="s">
        <v>46</v>
      </c>
    </row>
    <row r="156" spans="1:26" ht="16.5" x14ac:dyDescent="0.35">
      <c r="A156" s="95" t="s">
        <v>34</v>
      </c>
      <c r="B156" s="165" t="s">
        <v>98</v>
      </c>
      <c r="C156" s="75" t="s">
        <v>99</v>
      </c>
      <c r="D156" s="75" t="s">
        <v>100</v>
      </c>
      <c r="E156" s="75" t="s">
        <v>101</v>
      </c>
      <c r="F156" s="76" t="s">
        <v>102</v>
      </c>
      <c r="G156" s="75" t="s">
        <v>99</v>
      </c>
      <c r="H156" s="75" t="s">
        <v>100</v>
      </c>
      <c r="I156" s="75" t="s">
        <v>101</v>
      </c>
      <c r="J156" s="75" t="s">
        <v>102</v>
      </c>
      <c r="K156" s="166" t="s">
        <v>103</v>
      </c>
      <c r="L156" s="97" t="s">
        <v>88</v>
      </c>
    </row>
    <row r="157" spans="1:26" x14ac:dyDescent="0.35">
      <c r="A157" s="102" t="s">
        <v>89</v>
      </c>
      <c r="B157" s="81"/>
      <c r="C157" s="81" t="str">
        <f>IFERROR(Density!C157*Equations!D5,"")</f>
        <v/>
      </c>
      <c r="D157" s="82" t="str">
        <f>IFERROR(Density!D157*Equations!E5,"")</f>
        <v/>
      </c>
      <c r="E157" s="82" t="str">
        <f>IFERROR(Density!E157*Equations!F5,"")</f>
        <v/>
      </c>
      <c r="F157" s="164" t="str">
        <f>IFERROR(Density!F157*Equations!G5,"")</f>
        <v/>
      </c>
      <c r="G157" s="84" t="str">
        <f>IFERROR(Density!G157*Equations!H5,"")</f>
        <v/>
      </c>
      <c r="H157" s="84" t="str">
        <f>IFERROR(Density!H157*Equations!I5,"")</f>
        <v/>
      </c>
      <c r="I157" s="84" t="str">
        <f>IFERROR(Density!I157*Equations!J5,"")</f>
        <v/>
      </c>
      <c r="J157" s="84" t="str">
        <f>IFERROR(Density!J157*Equations!K5,"")</f>
        <v/>
      </c>
      <c r="K157" s="85" t="str">
        <f>IFERROR(Density!K157*Equations!L5,"")</f>
        <v/>
      </c>
      <c r="L157" s="105" t="e">
        <f>SUM(B157:K157)/('Site Description'!$K$34)</f>
        <v>#VALUE!</v>
      </c>
      <c r="O157" s="92"/>
      <c r="P157" s="92"/>
      <c r="Q157" s="92"/>
      <c r="R157" s="92"/>
      <c r="S157" s="92"/>
      <c r="T157" s="92"/>
      <c r="U157" s="92"/>
      <c r="V157" s="92"/>
      <c r="W157" s="92"/>
      <c r="X157" s="92"/>
      <c r="Y157" s="92"/>
    </row>
    <row r="158" spans="1:26" x14ac:dyDescent="0.35">
      <c r="A158" s="102" t="s">
        <v>90</v>
      </c>
      <c r="B158" s="83"/>
      <c r="C158" s="83" t="str">
        <f>IFERROR(Density!C158*Equations!D6,"")</f>
        <v/>
      </c>
      <c r="D158" s="84" t="str">
        <f>IFERROR(Density!D158*Equations!E6,"")</f>
        <v/>
      </c>
      <c r="E158" s="72" t="str">
        <f>IFERROR(Density!E158*Equations!F6,"")</f>
        <v/>
      </c>
      <c r="F158" s="131" t="str">
        <f>IFERROR(Density!F158*Equations!G6,"")</f>
        <v/>
      </c>
      <c r="G158" s="84" t="str">
        <f>IFERROR(Density!G158*Equations!H6,"")</f>
        <v/>
      </c>
      <c r="H158" s="84" t="str">
        <f>IFERROR(Density!H158*Equations!I6,"")</f>
        <v/>
      </c>
      <c r="I158" s="72" t="str">
        <f>IFERROR(Density!I158*Equations!J6,"")</f>
        <v/>
      </c>
      <c r="J158" s="72" t="str">
        <f>IFERROR(Density!J158*Equations!K6,"")</f>
        <v/>
      </c>
      <c r="K158" s="73" t="str">
        <f>IFERROR(Density!K158*Equations!L6,"")</f>
        <v/>
      </c>
      <c r="L158" s="105" t="e">
        <f>SUM(B158:K158)/('Site Description'!$K$34)</f>
        <v>#VALUE!</v>
      </c>
    </row>
    <row r="159" spans="1:26" x14ac:dyDescent="0.35">
      <c r="A159" s="102" t="s">
        <v>91</v>
      </c>
      <c r="B159" s="83"/>
      <c r="C159" s="83" t="str">
        <f>IFERROR(Density!C159*Equations!D7,"")</f>
        <v/>
      </c>
      <c r="D159" s="84" t="str">
        <f>IFERROR(Density!D159*Equations!E7,"")</f>
        <v/>
      </c>
      <c r="E159" s="84" t="str">
        <f>IFERROR(Density!E159*Equations!F7,"")</f>
        <v/>
      </c>
      <c r="F159" s="132" t="str">
        <f>IFERROR(Density!F159*Equations!G7,"")</f>
        <v/>
      </c>
      <c r="G159" s="84" t="str">
        <f>IFERROR(Density!G159*Equations!H7,"")</f>
        <v/>
      </c>
      <c r="H159" s="84" t="str">
        <f>IFERROR(Density!H159*Equations!I7,"")</f>
        <v/>
      </c>
      <c r="I159" s="84" t="str">
        <f>IFERROR(Density!I159*Equations!J7,"")</f>
        <v/>
      </c>
      <c r="J159" s="84" t="str">
        <f>IFERROR(Density!J159*Equations!K7,"")</f>
        <v/>
      </c>
      <c r="K159" s="73" t="str">
        <f>IFERROR(Density!K159*Equations!L7,"")</f>
        <v/>
      </c>
      <c r="L159" s="105" t="e">
        <f>SUM(B159:K159)/('Site Description'!$K$34)</f>
        <v>#VALUE!</v>
      </c>
    </row>
    <row r="160" spans="1:26" x14ac:dyDescent="0.35">
      <c r="A160" s="107" t="s">
        <v>92</v>
      </c>
      <c r="B160" s="83"/>
      <c r="C160" s="83" t="str">
        <f>IFERROR(Density!C160*Equations!D8,"")</f>
        <v/>
      </c>
      <c r="D160" s="84" t="str">
        <f>IFERROR(Density!D160*Equations!E8,"")</f>
        <v/>
      </c>
      <c r="E160" s="84" t="str">
        <f>IFERROR(Density!E160*Equations!F8,"")</f>
        <v/>
      </c>
      <c r="F160" s="132" t="str">
        <f>IFERROR(Density!F160*Equations!G8,"")</f>
        <v/>
      </c>
      <c r="G160" s="84" t="str">
        <f>IFERROR(Density!G160*Equations!H8,"")</f>
        <v/>
      </c>
      <c r="H160" s="84" t="str">
        <f>IFERROR(Density!H160*Equations!I8,"")</f>
        <v/>
      </c>
      <c r="I160" s="84" t="str">
        <f>IFERROR(Density!I160*Equations!J8,"")</f>
        <v/>
      </c>
      <c r="J160" s="84" t="str">
        <f>IFERROR(Density!J160*Equations!K8,"")</f>
        <v/>
      </c>
      <c r="K160" s="73" t="str">
        <f>IFERROR(Density!K160*Equations!L8,"")</f>
        <v/>
      </c>
      <c r="L160" s="105" t="e">
        <f>SUM(B160:K160)/('Site Description'!$K$34)</f>
        <v>#VALUE!</v>
      </c>
    </row>
    <row r="161" spans="1:14" x14ac:dyDescent="0.35">
      <c r="A161" s="108" t="s">
        <v>93</v>
      </c>
      <c r="B161" s="83"/>
      <c r="C161" s="83" t="str">
        <f>IFERROR(Density!C161*Equations!D9,"")</f>
        <v/>
      </c>
      <c r="D161" s="84" t="str">
        <f>IFERROR(Density!D161*Equations!E9,"")</f>
        <v/>
      </c>
      <c r="E161" s="84" t="str">
        <f>IFERROR(Density!E161*Equations!F9,"")</f>
        <v/>
      </c>
      <c r="F161" s="132" t="str">
        <f>IFERROR(Density!F161*Equations!G9,"")</f>
        <v/>
      </c>
      <c r="G161" s="84" t="str">
        <f>IFERROR(Density!G161*Equations!H9,"")</f>
        <v/>
      </c>
      <c r="H161" s="84" t="str">
        <f>IFERROR(Density!H161*Equations!I9,"")</f>
        <v/>
      </c>
      <c r="I161" s="84" t="str">
        <f>IFERROR(Density!I161*Equations!J9,"")</f>
        <v/>
      </c>
      <c r="J161" s="84" t="str">
        <f>IFERROR(Density!J161*Equations!K9,"")</f>
        <v/>
      </c>
      <c r="K161" s="85" t="str">
        <f>IFERROR(Density!K161*Equations!L9,"")</f>
        <v/>
      </c>
      <c r="L161" s="105" t="e">
        <f>SUM(B161:K161)/('Site Description'!$K$34)</f>
        <v>#VALUE!</v>
      </c>
      <c r="N161" s="122"/>
    </row>
    <row r="162" spans="1:14" x14ac:dyDescent="0.35">
      <c r="A162" s="108" t="s">
        <v>94</v>
      </c>
      <c r="B162" s="83"/>
      <c r="C162" s="83" t="str">
        <f>IFERROR(Density!C162*Equations!D10,"")</f>
        <v/>
      </c>
      <c r="D162" s="84" t="str">
        <f>IFERROR(Density!D162*Equations!E10,"")</f>
        <v/>
      </c>
      <c r="E162" s="84" t="str">
        <f>IFERROR(Density!E162*Equations!F10,"")</f>
        <v/>
      </c>
      <c r="F162" s="131" t="str">
        <f>IFERROR(Density!F162*Equations!G10,"")</f>
        <v/>
      </c>
      <c r="G162" s="84" t="str">
        <f>IFERROR(Density!G162*Equations!H10,"")</f>
        <v/>
      </c>
      <c r="H162" s="84" t="str">
        <f>IFERROR(Density!H162*Equations!I10,"")</f>
        <v/>
      </c>
      <c r="I162" s="84" t="str">
        <f>IFERROR(Density!I162*Equations!J10,"")</f>
        <v/>
      </c>
      <c r="J162" s="72" t="str">
        <f>IFERROR(Density!J162*Equations!K10,"")</f>
        <v/>
      </c>
      <c r="K162" s="73" t="str">
        <f>IFERROR(Density!K162*Equations!L10,"")</f>
        <v/>
      </c>
      <c r="L162" s="105" t="e">
        <f>SUM(B162:K162)/('Site Description'!$K$34)</f>
        <v>#VALUE!</v>
      </c>
    </row>
    <row r="163" spans="1:14" x14ac:dyDescent="0.35">
      <c r="A163" s="80" t="s">
        <v>123</v>
      </c>
      <c r="B163" s="83"/>
      <c r="C163" s="83" t="str">
        <f>IFERROR(Density!C163*Equations!D11,"")</f>
        <v/>
      </c>
      <c r="D163" s="84" t="str">
        <f>IFERROR(Density!D163*Equations!E11,"")</f>
        <v/>
      </c>
      <c r="E163" s="84" t="str">
        <f>IFERROR(Density!E163*Equations!F11,"")</f>
        <v/>
      </c>
      <c r="F163" s="131" t="str">
        <f>IFERROR(Density!F163*Equations!G11,"")</f>
        <v/>
      </c>
      <c r="G163" s="84" t="str">
        <f>IFERROR(Density!G163*Equations!H11,"")</f>
        <v/>
      </c>
      <c r="H163" s="84" t="str">
        <f>IFERROR(Density!H163*Equations!I11,"")</f>
        <v/>
      </c>
      <c r="I163" s="84" t="str">
        <f>IFERROR(Density!I163*Equations!J11,"")</f>
        <v/>
      </c>
      <c r="J163" s="72" t="str">
        <f>IFERROR(Density!J163*Equations!K11,"")</f>
        <v/>
      </c>
      <c r="K163" s="73" t="str">
        <f>IFERROR(Density!K163*Equations!L11,"")</f>
        <v/>
      </c>
      <c r="L163" s="105" t="e">
        <f>SUM(B163:K163)/('Site Description'!$K$34)</f>
        <v>#VALUE!</v>
      </c>
    </row>
    <row r="164" spans="1:14" x14ac:dyDescent="0.35">
      <c r="A164" s="80" t="s">
        <v>95</v>
      </c>
      <c r="B164" s="83"/>
      <c r="C164" s="83" t="str">
        <f>IFERROR(Density!C164*Equations!D12,"")</f>
        <v/>
      </c>
      <c r="D164" s="84" t="str">
        <f>IFERROR(Density!D164*Equations!E12,"")</f>
        <v/>
      </c>
      <c r="E164" s="84" t="str">
        <f>IFERROR(Density!E164*Equations!F12,"")</f>
        <v/>
      </c>
      <c r="F164" s="132" t="str">
        <f>IFERROR(Density!F164*Equations!G12,"")</f>
        <v/>
      </c>
      <c r="G164" s="84" t="str">
        <f>IFERROR(Density!G164*Equations!H12,"")</f>
        <v/>
      </c>
      <c r="H164" s="84" t="str">
        <f>IFERROR(Density!H164*Equations!I12,"")</f>
        <v/>
      </c>
      <c r="I164" s="84" t="str">
        <f>IFERROR(Density!I164*Equations!J12,"")</f>
        <v/>
      </c>
      <c r="J164" s="84" t="str">
        <f>IFERROR(Density!J164*Equations!K12,"")</f>
        <v/>
      </c>
      <c r="K164" s="85" t="str">
        <f>IFERROR(Density!K164*Equations!L12,"")</f>
        <v/>
      </c>
      <c r="L164" s="105" t="e">
        <f>SUM(B164:K164)/('Site Description'!$K$34)</f>
        <v>#VALUE!</v>
      </c>
    </row>
    <row r="165" spans="1:14" x14ac:dyDescent="0.35">
      <c r="A165" s="80" t="s">
        <v>96</v>
      </c>
      <c r="B165" s="83"/>
      <c r="C165" s="83" t="str">
        <f>IFERROR(Density!C165*Equations!D13,"")</f>
        <v/>
      </c>
      <c r="D165" s="84" t="str">
        <f>IFERROR(Density!D165*Equations!E13,"")</f>
        <v/>
      </c>
      <c r="E165" s="84" t="str">
        <f>IFERROR(Density!E165*Equations!F13,"")</f>
        <v/>
      </c>
      <c r="F165" s="132" t="str">
        <f>IFERROR(Density!F165*Equations!G13,"")</f>
        <v/>
      </c>
      <c r="G165" s="84" t="str">
        <f>IFERROR(Density!G165*Equations!H13,"")</f>
        <v/>
      </c>
      <c r="H165" s="84" t="str">
        <f>IFERROR(Density!H165*Equations!I13,"")</f>
        <v/>
      </c>
      <c r="I165" s="84" t="str">
        <f>IFERROR(Density!I165*Equations!J13,"")</f>
        <v/>
      </c>
      <c r="J165" s="84" t="str">
        <f>IFERROR(Density!J165*Equations!K13,"")</f>
        <v/>
      </c>
      <c r="K165" s="85" t="str">
        <f>IFERROR(Density!K165*Equations!L13,"")</f>
        <v/>
      </c>
      <c r="L165" s="105" t="e">
        <f>SUM(B165:K165)/('Site Description'!$K$34)</f>
        <v>#VALUE!</v>
      </c>
    </row>
    <row r="166" spans="1:14" x14ac:dyDescent="0.35">
      <c r="A166" s="80" t="s">
        <v>97</v>
      </c>
      <c r="B166" s="83"/>
      <c r="C166" s="83" t="str">
        <f>IFERROR(Density!C166*Equations!D14,"")</f>
        <v/>
      </c>
      <c r="D166" s="84" t="str">
        <f>IFERROR(Density!D166*Equations!E14,"")</f>
        <v/>
      </c>
      <c r="E166" s="84" t="str">
        <f>IFERROR(Density!E166*Equations!F14,"")</f>
        <v/>
      </c>
      <c r="F166" s="132" t="str">
        <f>IFERROR(Density!F166*Equations!G14,"")</f>
        <v/>
      </c>
      <c r="G166" s="84" t="str">
        <f>IFERROR(Density!G166*Equations!H14,"")</f>
        <v/>
      </c>
      <c r="H166" s="84" t="str">
        <f>IFERROR(Density!H166*Equations!I14,"")</f>
        <v/>
      </c>
      <c r="I166" s="84" t="str">
        <f>IFERROR(Density!I166*Equations!J14,"")</f>
        <v/>
      </c>
      <c r="J166" s="84" t="str">
        <f>IFERROR(Density!J166*Equations!K14,"")</f>
        <v/>
      </c>
      <c r="K166" s="85" t="str">
        <f>IFERROR(Density!K166*Equations!L14,"")</f>
        <v/>
      </c>
      <c r="L166" s="105" t="e">
        <f>SUM(B166:K166)/('Site Description'!$K$34)</f>
        <v>#VALUE!</v>
      </c>
    </row>
    <row r="167" spans="1:14" x14ac:dyDescent="0.35">
      <c r="A167" s="80"/>
      <c r="B167" s="83"/>
      <c r="C167" s="83" t="str">
        <f>IFERROR(Density!C167*Equations!D15,"")</f>
        <v/>
      </c>
      <c r="D167" s="133" t="str">
        <f>IFERROR(Density!D167*Equations!E15,"")</f>
        <v/>
      </c>
      <c r="E167" s="133" t="str">
        <f>IFERROR(Density!E167*Equations!F15,"")</f>
        <v/>
      </c>
      <c r="F167" s="134" t="str">
        <f>IFERROR(Density!F167*Equations!G15,"")</f>
        <v/>
      </c>
      <c r="G167" s="84" t="str">
        <f>IFERROR(Density!G167*Equations!H15,"")</f>
        <v/>
      </c>
      <c r="H167" s="84" t="str">
        <f>IFERROR(Density!H167*Equations!I15,"")</f>
        <v/>
      </c>
      <c r="I167" s="84" t="str">
        <f>IFERROR(Density!I167*Equations!J15,"")</f>
        <v/>
      </c>
      <c r="J167" s="84" t="str">
        <f>IFERROR(Density!J167*Equations!K15,"")</f>
        <v/>
      </c>
      <c r="K167" s="85" t="str">
        <f>IFERROR(Density!K167*Equations!L15,"")</f>
        <v/>
      </c>
      <c r="L167" s="105" t="e">
        <f>SUM(B167:K167)/('Site Description'!$K$34)</f>
        <v>#VALUE!</v>
      </c>
    </row>
    <row r="168" spans="1:14" ht="15" thickBot="1" x14ac:dyDescent="0.4">
      <c r="A168" s="80"/>
      <c r="B168" s="83"/>
      <c r="C168" s="83" t="str">
        <f>IFERROR(Density!C168*Equations!D16,"")</f>
        <v/>
      </c>
      <c r="D168" s="133" t="str">
        <f>IFERROR(Density!D168*Equations!E16,"")</f>
        <v/>
      </c>
      <c r="E168" s="133" t="str">
        <f>IFERROR(Density!E168*Equations!F16,"")</f>
        <v/>
      </c>
      <c r="F168" s="134" t="str">
        <f>IFERROR(Density!F168*Equations!G16,"")</f>
        <v/>
      </c>
      <c r="G168" s="84" t="str">
        <f>IFERROR(Density!G168*Equations!H16,"")</f>
        <v/>
      </c>
      <c r="H168" s="84" t="str">
        <f>IFERROR(Density!H168*Equations!I16,"")</f>
        <v/>
      </c>
      <c r="I168" s="84" t="str">
        <f>IFERROR(Density!I168*Equations!J16,"")</f>
        <v/>
      </c>
      <c r="J168" s="84" t="str">
        <f>IFERROR(Density!J168*Equations!K16,"")</f>
        <v/>
      </c>
      <c r="K168" s="85" t="str">
        <f>IFERROR(Density!K168*Equations!L16,"")</f>
        <v/>
      </c>
      <c r="L168" s="105" t="e">
        <f>SUM(B168:K168)/('Site Description'!$K$34)</f>
        <v>#VALUE!</v>
      </c>
    </row>
    <row r="169" spans="1:14" ht="17" thickBot="1" x14ac:dyDescent="0.4">
      <c r="A169" s="109" t="s">
        <v>87</v>
      </c>
      <c r="B169" s="110" t="str">
        <f>IFERROR(SUM(B157:B168)/('Site Description'!$K$34),"")</f>
        <v/>
      </c>
      <c r="C169" s="111" t="str">
        <f>IFERROR(SUM(C157:C168)/('Site Description'!$K$34),"")</f>
        <v/>
      </c>
      <c r="D169" s="110" t="str">
        <f>IFERROR(SUM(D157:D168)/('Site Description'!$K$34),"")</f>
        <v/>
      </c>
      <c r="E169" s="110" t="str">
        <f>IFERROR(SUM(E157:E168)/('Site Description'!$K$34),"")</f>
        <v/>
      </c>
      <c r="F169" s="112" t="str">
        <f>IFERROR(SUM(F157:F168)/('Site Description'!$K$34),"")</f>
        <v/>
      </c>
      <c r="G169" s="110" t="str">
        <f>IFERROR(SUM(G157:G168)/('Site Description'!$K$34),"")</f>
        <v/>
      </c>
      <c r="H169" s="110" t="str">
        <f>IFERROR(SUM(H157:H168)/('Site Description'!$K$34),"")</f>
        <v/>
      </c>
      <c r="I169" s="110" t="str">
        <f>IFERROR(SUM(I157:I168)/('Site Description'!$K$34),"")</f>
        <v/>
      </c>
      <c r="J169" s="110" t="str">
        <f>IFERROR(SUM(J157:J168)/('Site Description'!$K$34),"")</f>
        <v/>
      </c>
      <c r="K169" s="113" t="str">
        <f>IFERROR(SUM(K157:K168)/('Site Description'!$K$34),"")</f>
        <v/>
      </c>
      <c r="L169" s="114" t="str">
        <f>IF(SUM(B169:K169)&gt;0,SUM(B169:K169),"")</f>
        <v/>
      </c>
    </row>
  </sheetData>
  <sheetProtection algorithmName="SHA-512" hashValue="Xx6Q+yC8+HqFedxfJWj7vQjpZMGB4ZZZZoYAFWh8gaQnCsFbrPqEY4IXwRSZu4Hcwa/l8rbzH2L1HTOyyeQDPw==" saltValue="YBE1WSQuG1A5phSlZ0OhYw==" spinCount="100000" sheet="1" objects="1" scenarios="1"/>
  <mergeCells count="36">
    <mergeCell ref="N1:X1"/>
    <mergeCell ref="T2:X2"/>
    <mergeCell ref="G53:K53"/>
    <mergeCell ref="A1:K1"/>
    <mergeCell ref="G2:K2"/>
    <mergeCell ref="A18:K18"/>
    <mergeCell ref="G19:K19"/>
    <mergeCell ref="N18:X18"/>
    <mergeCell ref="T19:X19"/>
    <mergeCell ref="A35:K35"/>
    <mergeCell ref="C2:F2"/>
    <mergeCell ref="P2:S2"/>
    <mergeCell ref="P19:S19"/>
    <mergeCell ref="G36:K36"/>
    <mergeCell ref="A52:K52"/>
    <mergeCell ref="C19:F19"/>
    <mergeCell ref="C121:F121"/>
    <mergeCell ref="C138:F138"/>
    <mergeCell ref="G87:K87"/>
    <mergeCell ref="A154:K154"/>
    <mergeCell ref="G155:K155"/>
    <mergeCell ref="A103:K103"/>
    <mergeCell ref="G104:K104"/>
    <mergeCell ref="A120:K120"/>
    <mergeCell ref="G121:K121"/>
    <mergeCell ref="A137:K137"/>
    <mergeCell ref="G138:K138"/>
    <mergeCell ref="C104:F104"/>
    <mergeCell ref="C155:F155"/>
    <mergeCell ref="C36:F36"/>
    <mergeCell ref="C53:F53"/>
    <mergeCell ref="C70:F70"/>
    <mergeCell ref="C87:F87"/>
    <mergeCell ref="A69:K69"/>
    <mergeCell ref="G70:K70"/>
    <mergeCell ref="A86:K86"/>
  </mergeCells>
  <pageMargins left="0.39370078740157483" right="0.39370078740157483"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9"/>
  <sheetViews>
    <sheetView topLeftCell="C1" zoomScale="80" zoomScaleNormal="80" workbookViewId="0">
      <selection activeCell="C5" sqref="C5"/>
    </sheetView>
  </sheetViews>
  <sheetFormatPr defaultRowHeight="14.5" x14ac:dyDescent="0.35"/>
  <cols>
    <col min="1" max="1" width="3.81640625" style="279" customWidth="1"/>
    <col min="2" max="2" width="2.81640625" style="250" customWidth="1"/>
    <col min="3" max="3" width="45.7265625" style="250" bestFit="1" customWidth="1"/>
    <col min="4" max="12" width="10.7265625" style="250" customWidth="1"/>
    <col min="13" max="13" width="12.54296875" style="250" customWidth="1"/>
    <col min="14" max="14" width="14.453125" style="250" customWidth="1"/>
    <col min="15" max="24" width="8.7265625" style="250"/>
    <col min="25" max="25" width="14.54296875" style="250" bestFit="1" customWidth="1"/>
    <col min="26" max="16384" width="8.7265625" style="250"/>
  </cols>
  <sheetData>
    <row r="1" spans="1:25" ht="15" thickBot="1" x14ac:dyDescent="0.4">
      <c r="A1" s="247"/>
      <c r="B1" s="248"/>
      <c r="C1" s="248"/>
      <c r="D1" s="248"/>
      <c r="E1" s="248"/>
      <c r="F1" s="248"/>
      <c r="G1" s="248"/>
      <c r="H1" s="248"/>
      <c r="I1" s="248"/>
      <c r="J1" s="248"/>
      <c r="K1" s="248"/>
      <c r="L1" s="248"/>
      <c r="M1" s="248"/>
      <c r="N1" s="248"/>
      <c r="O1" s="248"/>
      <c r="P1" s="248"/>
      <c r="Q1" s="248"/>
      <c r="R1" s="248"/>
      <c r="S1" s="248"/>
      <c r="T1" s="248"/>
      <c r="U1" s="248"/>
      <c r="V1" s="248"/>
      <c r="W1" s="248"/>
      <c r="X1" s="249"/>
    </row>
    <row r="2" spans="1:25" ht="15" thickBot="1" x14ac:dyDescent="0.4">
      <c r="A2" s="251"/>
      <c r="B2" s="252"/>
      <c r="C2" s="509" t="s">
        <v>64</v>
      </c>
      <c r="D2" s="510"/>
      <c r="E2" s="510"/>
      <c r="F2" s="510"/>
      <c r="G2" s="510"/>
      <c r="H2" s="510"/>
      <c r="I2" s="510"/>
      <c r="J2" s="510"/>
      <c r="K2" s="510"/>
      <c r="L2" s="510"/>
      <c r="M2" s="510"/>
      <c r="N2" s="510"/>
      <c r="O2" s="510"/>
      <c r="P2" s="510"/>
      <c r="Q2" s="510"/>
      <c r="R2" s="510"/>
      <c r="S2" s="510"/>
      <c r="T2" s="511"/>
      <c r="U2" s="252"/>
      <c r="V2" s="252"/>
      <c r="W2" s="252"/>
      <c r="X2" s="253"/>
    </row>
    <row r="3" spans="1:25" ht="15" customHeight="1" x14ac:dyDescent="0.35">
      <c r="A3" s="251"/>
      <c r="B3" s="252"/>
      <c r="C3" s="254"/>
      <c r="D3" s="520" t="s">
        <v>23</v>
      </c>
      <c r="E3" s="494"/>
      <c r="F3" s="494"/>
      <c r="G3" s="521"/>
      <c r="H3" s="520" t="s">
        <v>24</v>
      </c>
      <c r="I3" s="494"/>
      <c r="J3" s="494"/>
      <c r="K3" s="494"/>
      <c r="L3" s="495"/>
      <c r="M3" s="512" t="s">
        <v>16</v>
      </c>
      <c r="N3" s="513"/>
      <c r="O3" s="513"/>
      <c r="P3" s="513"/>
      <c r="Q3" s="513"/>
      <c r="R3" s="513"/>
      <c r="S3" s="513"/>
      <c r="T3" s="514"/>
      <c r="U3" s="252"/>
      <c r="V3" s="252"/>
      <c r="W3" s="252"/>
      <c r="X3" s="253"/>
    </row>
    <row r="4" spans="1:25" ht="15" thickBot="1" x14ac:dyDescent="0.4">
      <c r="A4" s="251"/>
      <c r="B4" s="252"/>
      <c r="C4" s="255" t="s">
        <v>124</v>
      </c>
      <c r="D4" s="256" t="s">
        <v>99</v>
      </c>
      <c r="E4" s="256" t="s">
        <v>100</v>
      </c>
      <c r="F4" s="256" t="s">
        <v>101</v>
      </c>
      <c r="G4" s="256" t="s">
        <v>102</v>
      </c>
      <c r="H4" s="256" t="s">
        <v>99</v>
      </c>
      <c r="I4" s="256" t="s">
        <v>100</v>
      </c>
      <c r="J4" s="256" t="s">
        <v>101</v>
      </c>
      <c r="K4" s="256" t="s">
        <v>102</v>
      </c>
      <c r="L4" s="257" t="s">
        <v>103</v>
      </c>
      <c r="M4" s="515"/>
      <c r="N4" s="516"/>
      <c r="O4" s="516"/>
      <c r="P4" s="516"/>
      <c r="Q4" s="516"/>
      <c r="R4" s="516"/>
      <c r="S4" s="516"/>
      <c r="T4" s="517"/>
      <c r="U4" s="252"/>
      <c r="V4" s="252"/>
      <c r="W4" s="252"/>
      <c r="X4" s="253"/>
      <c r="Y4" s="258"/>
    </row>
    <row r="5" spans="1:25" x14ac:dyDescent="0.35">
      <c r="A5" s="251"/>
      <c r="B5" s="252"/>
      <c r="C5" s="259" t="s">
        <v>89</v>
      </c>
      <c r="D5" s="260">
        <f>O59</f>
        <v>5.8511257973718473</v>
      </c>
      <c r="E5" s="261">
        <f t="shared" ref="E5:L14" si="0">P59</f>
        <v>50.631077912771978</v>
      </c>
      <c r="F5" s="261">
        <f t="shared" si="0"/>
        <v>133.00142379830501</v>
      </c>
      <c r="G5" s="262">
        <f t="shared" si="0"/>
        <v>252.40363703788492</v>
      </c>
      <c r="H5" s="263">
        <f t="shared" si="0"/>
        <v>9.0366882269394484</v>
      </c>
      <c r="I5" s="263">
        <f t="shared" si="0"/>
        <v>43.48491602723454</v>
      </c>
      <c r="J5" s="263">
        <f t="shared" si="0"/>
        <v>92.116650221279698</v>
      </c>
      <c r="K5" s="263">
        <f t="shared" si="0"/>
        <v>171.64793571961508</v>
      </c>
      <c r="L5" s="264">
        <f t="shared" si="0"/>
        <v>248.54579267239146</v>
      </c>
      <c r="M5" s="518"/>
      <c r="N5" s="518"/>
      <c r="O5" s="518"/>
      <c r="P5" s="518"/>
      <c r="Q5" s="518"/>
      <c r="R5" s="518"/>
      <c r="S5" s="518"/>
      <c r="T5" s="519"/>
      <c r="U5" s="252"/>
      <c r="V5" s="252"/>
      <c r="W5" s="252"/>
      <c r="X5" s="253"/>
      <c r="Y5" s="258"/>
    </row>
    <row r="6" spans="1:25" x14ac:dyDescent="0.35">
      <c r="A6" s="251"/>
      <c r="B6" s="252"/>
      <c r="C6" s="265" t="s">
        <v>90</v>
      </c>
      <c r="D6" s="418">
        <f t="shared" ref="D6:D14" si="1">O60</f>
        <v>0.2087640835828605</v>
      </c>
      <c r="E6" s="419">
        <f t="shared" si="0"/>
        <v>0.48276223390811235</v>
      </c>
      <c r="F6" s="420"/>
      <c r="G6" s="421"/>
      <c r="H6" s="419">
        <f t="shared" si="0"/>
        <v>0.18695378869357682</v>
      </c>
      <c r="I6" s="419">
        <f t="shared" si="0"/>
        <v>0.36389528247797998</v>
      </c>
      <c r="J6" s="420"/>
      <c r="K6" s="420"/>
      <c r="L6" s="268"/>
      <c r="M6" s="501" t="s">
        <v>104</v>
      </c>
      <c r="N6" s="501"/>
      <c r="O6" s="501"/>
      <c r="P6" s="501"/>
      <c r="Q6" s="501"/>
      <c r="R6" s="501"/>
      <c r="S6" s="501"/>
      <c r="T6" s="502"/>
      <c r="U6" s="252"/>
      <c r="V6" s="252"/>
      <c r="W6" s="252"/>
      <c r="X6" s="253"/>
    </row>
    <row r="7" spans="1:25" x14ac:dyDescent="0.35">
      <c r="A7" s="251"/>
      <c r="B7" s="252"/>
      <c r="C7" s="265" t="s">
        <v>91</v>
      </c>
      <c r="D7" s="418">
        <f t="shared" si="1"/>
        <v>0.14094905114821046</v>
      </c>
      <c r="E7" s="419">
        <f t="shared" si="0"/>
        <v>0.47228055971821886</v>
      </c>
      <c r="F7" s="419">
        <f t="shared" si="0"/>
        <v>1.0738156331640618</v>
      </c>
      <c r="G7" s="422">
        <f t="shared" si="0"/>
        <v>0.9730803515505424</v>
      </c>
      <c r="H7" s="419">
        <f t="shared" si="0"/>
        <v>0.11275924091856841</v>
      </c>
      <c r="I7" s="419">
        <f t="shared" si="0"/>
        <v>0.39251619174914998</v>
      </c>
      <c r="J7" s="419">
        <f t="shared" si="0"/>
        <v>0.72166887383529932</v>
      </c>
      <c r="K7" s="419">
        <f t="shared" si="0"/>
        <v>0.77846428124043421</v>
      </c>
      <c r="L7" s="268"/>
      <c r="M7" s="501" t="s">
        <v>104</v>
      </c>
      <c r="N7" s="501"/>
      <c r="O7" s="501"/>
      <c r="P7" s="501"/>
      <c r="Q7" s="501"/>
      <c r="R7" s="501"/>
      <c r="S7" s="501"/>
      <c r="T7" s="502"/>
      <c r="U7" s="252"/>
      <c r="V7" s="252"/>
      <c r="W7" s="252"/>
      <c r="X7" s="253"/>
    </row>
    <row r="8" spans="1:25" x14ac:dyDescent="0.35">
      <c r="A8" s="251"/>
      <c r="B8" s="252"/>
      <c r="C8" s="265" t="s">
        <v>92</v>
      </c>
      <c r="D8" s="418">
        <f t="shared" si="1"/>
        <v>6.9617441609961278E-2</v>
      </c>
      <c r="E8" s="419">
        <f t="shared" si="0"/>
        <v>0.24024632725468123</v>
      </c>
      <c r="F8" s="419">
        <f t="shared" si="0"/>
        <v>0.70128345115360979</v>
      </c>
      <c r="G8" s="422">
        <f t="shared" si="0"/>
        <v>0.30024084299711756</v>
      </c>
      <c r="H8" s="419">
        <f t="shared" si="0"/>
        <v>5.5693953287969035E-2</v>
      </c>
      <c r="I8" s="419">
        <f t="shared" si="0"/>
        <v>0.18013197771999001</v>
      </c>
      <c r="J8" s="419">
        <f t="shared" si="0"/>
        <v>0.37472641742537555</v>
      </c>
      <c r="K8" s="419">
        <f t="shared" si="0"/>
        <v>0.24019267439769409</v>
      </c>
      <c r="L8" s="268"/>
      <c r="M8" s="501" t="s">
        <v>104</v>
      </c>
      <c r="N8" s="501"/>
      <c r="O8" s="501"/>
      <c r="P8" s="501"/>
      <c r="Q8" s="501"/>
      <c r="R8" s="501"/>
      <c r="S8" s="501"/>
      <c r="T8" s="502"/>
      <c r="U8" s="252"/>
      <c r="V8" s="252"/>
      <c r="W8" s="252"/>
      <c r="X8" s="253"/>
    </row>
    <row r="9" spans="1:25" x14ac:dyDescent="0.35">
      <c r="A9" s="251"/>
      <c r="B9" s="252"/>
      <c r="C9" s="270" t="s">
        <v>93</v>
      </c>
      <c r="D9" s="260">
        <f t="shared" si="1"/>
        <v>2.0856660713859756</v>
      </c>
      <c r="E9" s="263">
        <f t="shared" si="0"/>
        <v>11.310881891722595</v>
      </c>
      <c r="F9" s="263">
        <f t="shared" si="0"/>
        <v>40.353276032086711</v>
      </c>
      <c r="G9" s="271">
        <f t="shared" si="0"/>
        <v>106.11160998139835</v>
      </c>
      <c r="H9" s="263">
        <f t="shared" si="0"/>
        <v>1.9293260825077072</v>
      </c>
      <c r="I9" s="263">
        <f t="shared" si="0"/>
        <v>12.488630745803411</v>
      </c>
      <c r="J9" s="263">
        <f t="shared" si="0"/>
        <v>40.615556532211713</v>
      </c>
      <c r="K9" s="263">
        <f t="shared" si="0"/>
        <v>95.550801258399332</v>
      </c>
      <c r="L9" s="264">
        <f t="shared" si="0"/>
        <v>162.38447188027345</v>
      </c>
      <c r="M9" s="501"/>
      <c r="N9" s="501"/>
      <c r="O9" s="501"/>
      <c r="P9" s="501"/>
      <c r="Q9" s="501"/>
      <c r="R9" s="501"/>
      <c r="S9" s="501"/>
      <c r="T9" s="502"/>
      <c r="U9" s="252"/>
      <c r="V9" s="252"/>
      <c r="W9" s="252"/>
      <c r="X9" s="253"/>
    </row>
    <row r="10" spans="1:25" x14ac:dyDescent="0.35">
      <c r="A10" s="251"/>
      <c r="B10" s="252"/>
      <c r="C10" s="272" t="s">
        <v>94</v>
      </c>
      <c r="D10" s="260">
        <f t="shared" si="1"/>
        <v>1.1096866790652149</v>
      </c>
      <c r="E10" s="263">
        <f t="shared" si="0"/>
        <v>6.0226676676044999</v>
      </c>
      <c r="F10" s="263">
        <f t="shared" si="0"/>
        <v>16.960841110194092</v>
      </c>
      <c r="G10" s="273"/>
      <c r="H10" s="263">
        <f t="shared" si="0"/>
        <v>1.0303818457184075</v>
      </c>
      <c r="I10" s="263">
        <f t="shared" si="0"/>
        <v>5.5926649760528253</v>
      </c>
      <c r="J10" s="263">
        <f t="shared" si="0"/>
        <v>15.878092898329221</v>
      </c>
      <c r="K10" s="274"/>
      <c r="L10" s="268"/>
      <c r="M10" s="501"/>
      <c r="N10" s="501"/>
      <c r="O10" s="501"/>
      <c r="P10" s="501"/>
      <c r="Q10" s="501"/>
      <c r="R10" s="501"/>
      <c r="S10" s="501"/>
      <c r="T10" s="502"/>
      <c r="U10" s="252"/>
      <c r="V10" s="252"/>
      <c r="W10" s="252"/>
      <c r="X10" s="253"/>
    </row>
    <row r="11" spans="1:25" x14ac:dyDescent="0.35">
      <c r="A11" s="251"/>
      <c r="B11" s="252"/>
      <c r="C11" s="275" t="s">
        <v>123</v>
      </c>
      <c r="D11" s="260">
        <f t="shared" si="1"/>
        <v>0.72300702766320002</v>
      </c>
      <c r="E11" s="263">
        <f t="shared" si="0"/>
        <v>3.4628147433824998</v>
      </c>
      <c r="F11" s="263">
        <f t="shared" si="0"/>
        <v>6.7902410014702195</v>
      </c>
      <c r="G11" s="273"/>
      <c r="H11" s="263">
        <f t="shared" si="0"/>
        <v>0.61455597351372004</v>
      </c>
      <c r="I11" s="263">
        <f t="shared" si="0"/>
        <v>2.9433925318751251</v>
      </c>
      <c r="J11" s="263">
        <f t="shared" si="0"/>
        <v>5.7717048512496865</v>
      </c>
      <c r="K11" s="274"/>
      <c r="L11" s="268"/>
      <c r="M11" s="501"/>
      <c r="N11" s="501"/>
      <c r="O11" s="501"/>
      <c r="P11" s="501"/>
      <c r="Q11" s="501"/>
      <c r="R11" s="501"/>
      <c r="S11" s="501"/>
      <c r="T11" s="502"/>
      <c r="U11" s="252"/>
      <c r="V11" s="252"/>
      <c r="W11" s="252"/>
      <c r="X11" s="253"/>
    </row>
    <row r="12" spans="1:25" x14ac:dyDescent="0.35">
      <c r="A12" s="251"/>
      <c r="B12" s="252"/>
      <c r="C12" s="275" t="s">
        <v>95</v>
      </c>
      <c r="D12" s="260">
        <f t="shared" si="1"/>
        <v>1.7558742100392004</v>
      </c>
      <c r="E12" s="263">
        <f t="shared" ref="E12:E14" si="2">P66</f>
        <v>6.4554198898500017</v>
      </c>
      <c r="F12" s="263">
        <f t="shared" ref="F12:F14" si="3">Q66</f>
        <v>18.276010977042002</v>
      </c>
      <c r="G12" s="271">
        <f t="shared" ref="G12:G14" si="4">R66</f>
        <v>35.788847869328407</v>
      </c>
      <c r="H12" s="263">
        <f t="shared" ref="H12:H14" si="5">S66</f>
        <v>1.7558742100392004</v>
      </c>
      <c r="I12" s="263">
        <f t="shared" ref="I12:I14" si="6">T66</f>
        <v>6.4554198898500017</v>
      </c>
      <c r="J12" s="263">
        <f t="shared" si="0"/>
        <v>18.276010977042002</v>
      </c>
      <c r="K12" s="263">
        <f t="shared" si="0"/>
        <v>35.788847869328407</v>
      </c>
      <c r="L12" s="264">
        <f t="shared" si="0"/>
        <v>69.431627259720003</v>
      </c>
      <c r="M12" s="501"/>
      <c r="N12" s="501"/>
      <c r="O12" s="501"/>
      <c r="P12" s="501"/>
      <c r="Q12" s="501"/>
      <c r="R12" s="501"/>
      <c r="S12" s="501"/>
      <c r="T12" s="502"/>
      <c r="U12" s="252"/>
      <c r="V12" s="252"/>
      <c r="W12" s="252"/>
      <c r="X12" s="253"/>
    </row>
    <row r="13" spans="1:25" x14ac:dyDescent="0.35">
      <c r="A13" s="251"/>
      <c r="B13" s="252"/>
      <c r="C13" s="275" t="s">
        <v>96</v>
      </c>
      <c r="D13" s="260">
        <f t="shared" si="1"/>
        <v>1.9624476465144003</v>
      </c>
      <c r="E13" s="263">
        <f t="shared" si="2"/>
        <v>7.3161425418300015</v>
      </c>
      <c r="F13" s="263">
        <f t="shared" si="3"/>
        <v>21.087704973510004</v>
      </c>
      <c r="G13" s="271">
        <f t="shared" si="4"/>
        <v>33.464896708982401</v>
      </c>
      <c r="H13" s="263">
        <f t="shared" si="5"/>
        <v>1.9624476465144003</v>
      </c>
      <c r="I13" s="263">
        <f t="shared" si="6"/>
        <v>7.3161425418300015</v>
      </c>
      <c r="J13" s="263">
        <f t="shared" si="0"/>
        <v>21.087704973510004</v>
      </c>
      <c r="K13" s="263">
        <f t="shared" si="0"/>
        <v>33.464896708982401</v>
      </c>
      <c r="L13" s="264">
        <f t="shared" si="0"/>
        <v>52.073720444789998</v>
      </c>
      <c r="M13" s="501"/>
      <c r="N13" s="501"/>
      <c r="O13" s="501"/>
      <c r="P13" s="501"/>
      <c r="Q13" s="501"/>
      <c r="R13" s="501"/>
      <c r="S13" s="501"/>
      <c r="T13" s="502"/>
      <c r="U13" s="252"/>
      <c r="V13" s="252"/>
      <c r="W13" s="252"/>
      <c r="X13" s="253"/>
    </row>
    <row r="14" spans="1:25" x14ac:dyDescent="0.35">
      <c r="A14" s="251"/>
      <c r="B14" s="252"/>
      <c r="C14" s="276" t="s">
        <v>97</v>
      </c>
      <c r="D14" s="266">
        <f t="shared" si="1"/>
        <v>0</v>
      </c>
      <c r="E14" s="267">
        <f t="shared" si="2"/>
        <v>0</v>
      </c>
      <c r="F14" s="267">
        <f t="shared" si="3"/>
        <v>0</v>
      </c>
      <c r="G14" s="269">
        <f t="shared" si="4"/>
        <v>0</v>
      </c>
      <c r="H14" s="267">
        <f t="shared" si="5"/>
        <v>0</v>
      </c>
      <c r="I14" s="267">
        <f t="shared" si="6"/>
        <v>0</v>
      </c>
      <c r="J14" s="267">
        <f t="shared" si="0"/>
        <v>0</v>
      </c>
      <c r="K14" s="267">
        <f t="shared" si="0"/>
        <v>0</v>
      </c>
      <c r="L14" s="277">
        <f t="shared" si="0"/>
        <v>0</v>
      </c>
      <c r="M14" s="501" t="s">
        <v>104</v>
      </c>
      <c r="N14" s="501"/>
      <c r="O14" s="501"/>
      <c r="P14" s="501"/>
      <c r="Q14" s="501"/>
      <c r="R14" s="501"/>
      <c r="S14" s="501"/>
      <c r="T14" s="502"/>
      <c r="U14" s="252"/>
      <c r="V14" s="252"/>
      <c r="W14" s="252"/>
      <c r="X14" s="253"/>
    </row>
    <row r="15" spans="1:25" x14ac:dyDescent="0.35">
      <c r="A15" s="251"/>
      <c r="B15" s="252"/>
      <c r="C15" s="278"/>
      <c r="D15" s="279"/>
      <c r="E15" s="279"/>
      <c r="F15" s="279"/>
      <c r="G15" s="280"/>
      <c r="H15" s="279"/>
      <c r="I15" s="279"/>
      <c r="J15" s="279"/>
      <c r="K15" s="279"/>
      <c r="L15" s="281"/>
      <c r="M15" s="503"/>
      <c r="N15" s="504"/>
      <c r="O15" s="504"/>
      <c r="P15" s="504"/>
      <c r="Q15" s="504"/>
      <c r="R15" s="504"/>
      <c r="S15" s="504"/>
      <c r="T15" s="505"/>
      <c r="U15" s="252"/>
      <c r="V15" s="252"/>
      <c r="W15" s="252"/>
      <c r="X15" s="253"/>
    </row>
    <row r="16" spans="1:25" ht="15" thickBot="1" x14ac:dyDescent="0.4">
      <c r="A16" s="251"/>
      <c r="B16" s="252"/>
      <c r="C16" s="282"/>
      <c r="D16" s="283"/>
      <c r="E16" s="283"/>
      <c r="F16" s="283"/>
      <c r="G16" s="284"/>
      <c r="H16" s="283"/>
      <c r="I16" s="283"/>
      <c r="J16" s="283"/>
      <c r="K16" s="283"/>
      <c r="L16" s="283"/>
      <c r="M16" s="506"/>
      <c r="N16" s="507"/>
      <c r="O16" s="507"/>
      <c r="P16" s="507"/>
      <c r="Q16" s="507"/>
      <c r="R16" s="507"/>
      <c r="S16" s="507"/>
      <c r="T16" s="508"/>
      <c r="U16" s="252"/>
      <c r="V16" s="252"/>
      <c r="W16" s="252"/>
      <c r="X16" s="253"/>
    </row>
    <row r="17" spans="1:48" ht="15" thickBot="1" x14ac:dyDescent="0.4">
      <c r="A17" s="251"/>
      <c r="B17" s="252"/>
      <c r="C17" s="252"/>
      <c r="D17" s="252"/>
      <c r="E17" s="252"/>
      <c r="F17" s="252"/>
      <c r="G17" s="252"/>
      <c r="H17" s="252"/>
      <c r="I17" s="252"/>
      <c r="J17" s="252"/>
      <c r="K17" s="252"/>
      <c r="L17" s="252"/>
      <c r="M17" s="252"/>
      <c r="N17" s="252"/>
      <c r="O17" s="252"/>
      <c r="P17" s="252"/>
      <c r="Q17" s="252"/>
      <c r="R17" s="252"/>
      <c r="S17" s="252"/>
      <c r="T17" s="252"/>
      <c r="U17" s="252"/>
      <c r="V17" s="252"/>
      <c r="W17" s="252"/>
      <c r="X17" s="253"/>
    </row>
    <row r="18" spans="1:48" ht="15" thickBot="1" x14ac:dyDescent="0.4">
      <c r="A18" s="251"/>
      <c r="B18" s="252"/>
      <c r="C18" s="497" t="s">
        <v>65</v>
      </c>
      <c r="D18" s="492" t="s">
        <v>23</v>
      </c>
      <c r="E18" s="492"/>
      <c r="F18" s="492"/>
      <c r="G18" s="493"/>
      <c r="H18" s="494" t="s">
        <v>24</v>
      </c>
      <c r="I18" s="494"/>
      <c r="J18" s="494"/>
      <c r="K18" s="494"/>
      <c r="L18" s="495"/>
      <c r="M18" s="252"/>
      <c r="N18" s="252"/>
      <c r="O18" s="252"/>
      <c r="P18" s="252"/>
      <c r="Q18" s="252"/>
      <c r="R18" s="252"/>
      <c r="S18" s="252"/>
      <c r="T18" s="252"/>
      <c r="U18" s="252"/>
      <c r="V18" s="252"/>
      <c r="W18" s="252"/>
      <c r="X18" s="253"/>
    </row>
    <row r="19" spans="1:48" x14ac:dyDescent="0.35">
      <c r="A19" s="251"/>
      <c r="B19" s="252"/>
      <c r="C19" s="498"/>
      <c r="D19" s="256" t="s">
        <v>99</v>
      </c>
      <c r="E19" s="256" t="s">
        <v>100</v>
      </c>
      <c r="F19" s="256" t="s">
        <v>101</v>
      </c>
      <c r="G19" s="256" t="s">
        <v>102</v>
      </c>
      <c r="H19" s="256" t="s">
        <v>99</v>
      </c>
      <c r="I19" s="256" t="s">
        <v>100</v>
      </c>
      <c r="J19" s="256" t="s">
        <v>101</v>
      </c>
      <c r="K19" s="256" t="s">
        <v>102</v>
      </c>
      <c r="L19" s="257" t="s">
        <v>103</v>
      </c>
      <c r="M19" s="285"/>
      <c r="N19" s="398" t="s">
        <v>122</v>
      </c>
      <c r="O19" s="399"/>
      <c r="P19" s="399"/>
      <c r="Q19" s="399"/>
      <c r="R19" s="399"/>
      <c r="S19" s="399"/>
      <c r="T19" s="399"/>
      <c r="U19" s="399"/>
      <c r="V19" s="399"/>
      <c r="W19" s="400"/>
      <c r="X19" s="253"/>
      <c r="Y19" s="279"/>
      <c r="Z19" s="279"/>
      <c r="AA19" s="279"/>
      <c r="AB19" s="279"/>
      <c r="AC19" s="279"/>
      <c r="AD19" s="279"/>
      <c r="AE19" s="279"/>
      <c r="AF19" s="279"/>
      <c r="AG19" s="279"/>
      <c r="AH19" s="279"/>
      <c r="AI19" s="279"/>
      <c r="AJ19" s="279"/>
      <c r="AK19" s="279"/>
      <c r="AL19" s="279"/>
      <c r="AM19" s="279"/>
      <c r="AN19" s="279"/>
      <c r="AO19" s="279"/>
      <c r="AP19" s="279"/>
      <c r="AQ19" s="279"/>
      <c r="AR19" s="279"/>
      <c r="AS19" s="279"/>
      <c r="AT19" s="279"/>
      <c r="AU19" s="279"/>
      <c r="AV19" s="279"/>
    </row>
    <row r="20" spans="1:48" ht="15" thickBot="1" x14ac:dyDescent="0.4">
      <c r="A20" s="286"/>
      <c r="B20" s="499"/>
      <c r="C20" s="287" t="s">
        <v>89</v>
      </c>
      <c r="D20" s="288">
        <v>0.31</v>
      </c>
      <c r="E20" s="288">
        <v>0.6399999999999999</v>
      </c>
      <c r="F20" s="288">
        <v>0.745</v>
      </c>
      <c r="G20" s="289">
        <v>0.85</v>
      </c>
      <c r="H20" s="288">
        <v>0.54</v>
      </c>
      <c r="I20" s="288">
        <v>0.72</v>
      </c>
      <c r="J20" s="288">
        <v>0.77500000000000002</v>
      </c>
      <c r="K20" s="288">
        <v>0.85</v>
      </c>
      <c r="L20" s="290">
        <v>0.9</v>
      </c>
      <c r="M20" s="285"/>
      <c r="N20" s="401" t="s">
        <v>111</v>
      </c>
      <c r="O20" s="402"/>
      <c r="P20" s="402"/>
      <c r="Q20" s="402"/>
      <c r="R20" s="402"/>
      <c r="S20" s="402"/>
      <c r="T20" s="402"/>
      <c r="U20" s="402"/>
      <c r="V20" s="402"/>
      <c r="W20" s="403"/>
      <c r="X20" s="253"/>
      <c r="Y20" s="279"/>
      <c r="Z20" s="279"/>
      <c r="AA20" s="279"/>
      <c r="AB20" s="279"/>
      <c r="AC20" s="279"/>
      <c r="AD20" s="279"/>
      <c r="AE20" s="279"/>
      <c r="AF20" s="279"/>
      <c r="AG20" s="279"/>
      <c r="AH20" s="279"/>
      <c r="AI20" s="279"/>
      <c r="AJ20" s="279"/>
      <c r="AK20" s="279"/>
      <c r="AL20" s="279"/>
      <c r="AM20" s="279"/>
      <c r="AN20" s="279"/>
      <c r="AO20" s="279"/>
      <c r="AP20" s="279"/>
      <c r="AQ20" s="279"/>
      <c r="AR20" s="279"/>
      <c r="AS20" s="279"/>
      <c r="AT20" s="279"/>
      <c r="AU20" s="279"/>
      <c r="AV20" s="279"/>
    </row>
    <row r="21" spans="1:48" x14ac:dyDescent="0.35">
      <c r="A21" s="286"/>
      <c r="B21" s="499"/>
      <c r="C21" s="294" t="s">
        <v>90</v>
      </c>
      <c r="D21" s="288">
        <v>0.1</v>
      </c>
      <c r="E21" s="288">
        <v>0.06</v>
      </c>
      <c r="F21" s="274"/>
      <c r="G21" s="273"/>
      <c r="H21" s="288">
        <v>0.1</v>
      </c>
      <c r="I21" s="288">
        <v>0.06</v>
      </c>
      <c r="J21" s="274"/>
      <c r="K21" s="274"/>
      <c r="L21" s="268"/>
      <c r="M21" s="285"/>
      <c r="N21" s="252"/>
      <c r="O21" s="285"/>
      <c r="P21" s="285"/>
      <c r="Q21" s="252"/>
      <c r="R21" s="252"/>
      <c r="S21" s="252"/>
      <c r="T21" s="252"/>
      <c r="U21" s="252"/>
      <c r="V21" s="252"/>
      <c r="W21" s="252"/>
      <c r="X21" s="253"/>
      <c r="Y21" s="279"/>
      <c r="Z21" s="279"/>
      <c r="AA21" s="279"/>
      <c r="AB21" s="279"/>
      <c r="AC21" s="279"/>
      <c r="AD21" s="279"/>
      <c r="AE21" s="279"/>
      <c r="AF21" s="279"/>
      <c r="AG21" s="279"/>
      <c r="AH21" s="279"/>
      <c r="AI21" s="279"/>
      <c r="AJ21" s="279"/>
      <c r="AK21" s="279"/>
      <c r="AL21" s="279"/>
      <c r="AM21" s="279"/>
      <c r="AN21" s="279"/>
      <c r="AO21" s="279"/>
      <c r="AP21" s="279"/>
      <c r="AQ21" s="279"/>
      <c r="AR21" s="279"/>
      <c r="AS21" s="279"/>
      <c r="AT21" s="279"/>
      <c r="AU21" s="279"/>
      <c r="AV21" s="279"/>
    </row>
    <row r="22" spans="1:48" x14ac:dyDescent="0.35">
      <c r="A22" s="491"/>
      <c r="B22" s="499"/>
      <c r="C22" s="294" t="s">
        <v>91</v>
      </c>
      <c r="D22" s="288">
        <v>0.05</v>
      </c>
      <c r="E22" s="288">
        <v>0.05</v>
      </c>
      <c r="F22" s="288">
        <v>0.05</v>
      </c>
      <c r="G22" s="295">
        <v>0.05</v>
      </c>
      <c r="H22" s="288">
        <v>0.05</v>
      </c>
      <c r="I22" s="288">
        <v>0.05</v>
      </c>
      <c r="J22" s="288">
        <v>0.05</v>
      </c>
      <c r="K22" s="288">
        <v>0.05</v>
      </c>
      <c r="L22" s="268"/>
      <c r="M22" s="252"/>
      <c r="N22" s="252"/>
      <c r="O22" s="252"/>
      <c r="P22" s="252"/>
      <c r="Q22" s="252"/>
      <c r="R22" s="252"/>
      <c r="S22" s="252"/>
      <c r="T22" s="252"/>
      <c r="U22" s="252"/>
      <c r="V22" s="252"/>
      <c r="W22" s="252"/>
      <c r="X22" s="253"/>
      <c r="Y22" s="279"/>
      <c r="Z22" s="279"/>
      <c r="AA22" s="279"/>
      <c r="AB22" s="279"/>
      <c r="AC22" s="279"/>
      <c r="AD22" s="279"/>
      <c r="AE22" s="279"/>
      <c r="AF22" s="279"/>
      <c r="AG22" s="279"/>
      <c r="AH22" s="279"/>
      <c r="AI22" s="279"/>
      <c r="AJ22" s="279"/>
      <c r="AK22" s="279"/>
      <c r="AL22" s="279"/>
      <c r="AM22" s="279"/>
      <c r="AN22" s="279"/>
      <c r="AO22" s="279"/>
      <c r="AP22" s="279"/>
      <c r="AQ22" s="279"/>
      <c r="AR22" s="279"/>
      <c r="AS22" s="279"/>
      <c r="AT22" s="279"/>
      <c r="AU22" s="279"/>
      <c r="AV22" s="279"/>
    </row>
    <row r="23" spans="1:48" x14ac:dyDescent="0.35">
      <c r="A23" s="491"/>
      <c r="B23" s="499"/>
      <c r="C23" s="296" t="s">
        <v>92</v>
      </c>
      <c r="D23" s="288">
        <v>0.03</v>
      </c>
      <c r="E23" s="288">
        <v>0.03</v>
      </c>
      <c r="F23" s="288">
        <v>0.04</v>
      </c>
      <c r="G23" s="295">
        <v>0.05</v>
      </c>
      <c r="H23" s="288">
        <v>0.03</v>
      </c>
      <c r="I23" s="288">
        <v>0.03</v>
      </c>
      <c r="J23" s="288">
        <v>0.04</v>
      </c>
      <c r="K23" s="288">
        <v>0.05</v>
      </c>
      <c r="L23" s="268"/>
      <c r="M23" s="252"/>
      <c r="N23" s="252"/>
      <c r="O23" s="252"/>
      <c r="P23" s="252"/>
      <c r="Q23" s="252"/>
      <c r="R23" s="252"/>
      <c r="S23" s="252"/>
      <c r="T23" s="252"/>
      <c r="U23" s="252"/>
      <c r="V23" s="252"/>
      <c r="W23" s="252"/>
      <c r="X23" s="253"/>
      <c r="Y23" s="279"/>
      <c r="Z23" s="279"/>
      <c r="AA23" s="279"/>
      <c r="AB23" s="279"/>
      <c r="AC23" s="279"/>
      <c r="AD23" s="279"/>
      <c r="AE23" s="279"/>
      <c r="AF23" s="279"/>
      <c r="AG23" s="279"/>
      <c r="AH23" s="279"/>
      <c r="AI23" s="279"/>
      <c r="AJ23" s="279"/>
      <c r="AK23" s="279"/>
      <c r="AL23" s="279"/>
      <c r="AM23" s="279"/>
      <c r="AN23" s="279"/>
      <c r="AO23" s="279"/>
      <c r="AP23" s="279"/>
      <c r="AQ23" s="279"/>
      <c r="AR23" s="279"/>
      <c r="AS23" s="279"/>
      <c r="AT23" s="279"/>
      <c r="AU23" s="279"/>
      <c r="AV23" s="279"/>
    </row>
    <row r="24" spans="1:48" ht="15.75" customHeight="1" x14ac:dyDescent="0.35">
      <c r="A24" s="491"/>
      <c r="B24" s="297"/>
      <c r="C24" s="298" t="s">
        <v>93</v>
      </c>
      <c r="D24" s="299">
        <v>0.20499999999999999</v>
      </c>
      <c r="E24" s="300">
        <v>0.27</v>
      </c>
      <c r="F24" s="300">
        <v>0.4</v>
      </c>
      <c r="G24" s="289">
        <v>0.6</v>
      </c>
      <c r="H24" s="300">
        <v>0.22</v>
      </c>
      <c r="I24" s="300">
        <v>0.35</v>
      </c>
      <c r="J24" s="300">
        <v>0.47499999999999998</v>
      </c>
      <c r="K24" s="300">
        <v>0.6</v>
      </c>
      <c r="L24" s="290">
        <v>0.7</v>
      </c>
      <c r="M24" s="301"/>
      <c r="N24" s="301"/>
      <c r="O24" s="252"/>
      <c r="P24" s="252"/>
      <c r="Q24" s="252"/>
      <c r="R24" s="252"/>
      <c r="S24" s="252"/>
      <c r="T24" s="301"/>
      <c r="U24" s="252"/>
      <c r="V24" s="252"/>
      <c r="W24" s="252"/>
      <c r="X24" s="253"/>
      <c r="Y24" s="279"/>
      <c r="Z24" s="279"/>
      <c r="AA24" s="279"/>
      <c r="AB24" s="279"/>
      <c r="AC24" s="279"/>
      <c r="AD24" s="279"/>
      <c r="AE24" s="279"/>
      <c r="AF24" s="279"/>
      <c r="AG24" s="279"/>
      <c r="AH24" s="279"/>
      <c r="AI24" s="279"/>
      <c r="AJ24" s="500"/>
      <c r="AK24" s="500"/>
      <c r="AL24" s="500"/>
      <c r="AM24" s="500"/>
      <c r="AN24" s="500"/>
      <c r="AO24" s="500"/>
      <c r="AP24" s="500"/>
      <c r="AQ24" s="279"/>
      <c r="AR24" s="279"/>
      <c r="AS24" s="279"/>
      <c r="AT24" s="279"/>
      <c r="AU24" s="279"/>
      <c r="AV24" s="279"/>
    </row>
    <row r="25" spans="1:48" x14ac:dyDescent="0.35">
      <c r="A25" s="491"/>
      <c r="B25" s="297"/>
      <c r="C25" s="302" t="s">
        <v>94</v>
      </c>
      <c r="D25" s="303">
        <v>0.15</v>
      </c>
      <c r="E25" s="288">
        <v>0.22</v>
      </c>
      <c r="F25" s="288">
        <v>0.27</v>
      </c>
      <c r="G25" s="273"/>
      <c r="H25" s="288">
        <v>0.15</v>
      </c>
      <c r="I25" s="288">
        <v>0.22</v>
      </c>
      <c r="J25" s="288">
        <v>0.27</v>
      </c>
      <c r="K25" s="274"/>
      <c r="L25" s="268"/>
      <c r="M25" s="304"/>
      <c r="N25" s="304"/>
      <c r="O25" s="252"/>
      <c r="P25" s="252"/>
      <c r="Q25" s="252"/>
      <c r="R25" s="252"/>
      <c r="S25" s="252"/>
      <c r="T25" s="305"/>
      <c r="U25" s="252"/>
      <c r="V25" s="305"/>
      <c r="W25" s="306"/>
      <c r="X25" s="307"/>
      <c r="Y25" s="308"/>
      <c r="Z25" s="500"/>
      <c r="AA25" s="500"/>
      <c r="AB25" s="500"/>
      <c r="AC25" s="500"/>
      <c r="AD25" s="500"/>
      <c r="AE25" s="500"/>
      <c r="AF25" s="500"/>
      <c r="AG25" s="279"/>
      <c r="AH25" s="279"/>
      <c r="AI25" s="279"/>
      <c r="AJ25" s="309"/>
      <c r="AK25" s="308"/>
      <c r="AL25" s="308"/>
      <c r="AM25" s="308"/>
      <c r="AN25" s="308"/>
      <c r="AO25" s="308"/>
      <c r="AP25" s="308"/>
      <c r="AQ25" s="279"/>
      <c r="AR25" s="308"/>
      <c r="AS25" s="310"/>
      <c r="AT25" s="308"/>
      <c r="AU25" s="308"/>
      <c r="AV25" s="279"/>
    </row>
    <row r="26" spans="1:48" x14ac:dyDescent="0.35">
      <c r="A26" s="491"/>
      <c r="B26" s="499"/>
      <c r="C26" s="302" t="s">
        <v>123</v>
      </c>
      <c r="D26" s="303">
        <v>0.15</v>
      </c>
      <c r="E26" s="288">
        <v>0.22</v>
      </c>
      <c r="F26" s="288">
        <v>0.27</v>
      </c>
      <c r="G26" s="273"/>
      <c r="H26" s="288">
        <v>0.15</v>
      </c>
      <c r="I26" s="288">
        <v>0.22</v>
      </c>
      <c r="J26" s="288">
        <v>0.27</v>
      </c>
      <c r="K26" s="274"/>
      <c r="L26" s="268"/>
      <c r="M26" s="311"/>
      <c r="N26" s="311"/>
      <c r="O26" s="252"/>
      <c r="P26" s="252"/>
      <c r="Q26" s="252"/>
      <c r="R26" s="252"/>
      <c r="S26" s="252"/>
      <c r="T26" s="252"/>
      <c r="U26" s="312"/>
      <c r="V26" s="312"/>
      <c r="W26" s="312"/>
      <c r="X26" s="313"/>
      <c r="Y26" s="279"/>
      <c r="Z26" s="309"/>
      <c r="AA26" s="308"/>
      <c r="AB26" s="308"/>
      <c r="AC26" s="308"/>
      <c r="AD26" s="308"/>
      <c r="AE26" s="308"/>
      <c r="AF26" s="279"/>
      <c r="AG26" s="279"/>
      <c r="AH26" s="279"/>
      <c r="AI26" s="309"/>
      <c r="AJ26" s="314"/>
      <c r="AK26" s="314"/>
      <c r="AL26" s="314"/>
      <c r="AM26" s="314"/>
      <c r="AN26" s="314"/>
      <c r="AO26" s="314"/>
      <c r="AP26" s="279"/>
      <c r="AQ26" s="315"/>
      <c r="AR26" s="315"/>
      <c r="AS26" s="315"/>
      <c r="AT26" s="315"/>
      <c r="AU26" s="315"/>
      <c r="AV26" s="279"/>
    </row>
    <row r="27" spans="1:48" ht="15" thickBot="1" x14ac:dyDescent="0.4">
      <c r="A27" s="286"/>
      <c r="B27" s="499"/>
      <c r="C27" s="302" t="s">
        <v>95</v>
      </c>
      <c r="D27" s="303">
        <v>0.2</v>
      </c>
      <c r="E27" s="288">
        <v>0.3</v>
      </c>
      <c r="F27" s="288">
        <v>0.5</v>
      </c>
      <c r="G27" s="295">
        <v>0.7</v>
      </c>
      <c r="H27" s="288">
        <v>0.2</v>
      </c>
      <c r="I27" s="288">
        <v>0.3</v>
      </c>
      <c r="J27" s="288">
        <v>0.5</v>
      </c>
      <c r="K27" s="288">
        <v>0.7</v>
      </c>
      <c r="L27" s="316">
        <v>1</v>
      </c>
      <c r="M27" s="317"/>
      <c r="N27" s="317"/>
      <c r="O27" s="301" t="s">
        <v>105</v>
      </c>
      <c r="P27" s="301"/>
      <c r="Q27" s="301"/>
      <c r="R27" s="301"/>
      <c r="S27" s="301"/>
      <c r="T27" s="252"/>
      <c r="U27" s="318"/>
      <c r="V27" s="318"/>
      <c r="W27" s="318"/>
      <c r="X27" s="319"/>
      <c r="Y27" s="279"/>
      <c r="Z27" s="309"/>
      <c r="AA27" s="315"/>
      <c r="AB27" s="315"/>
      <c r="AC27" s="315"/>
      <c r="AD27" s="315"/>
      <c r="AE27" s="315"/>
      <c r="AF27" s="279"/>
      <c r="AG27" s="279"/>
      <c r="AH27" s="279"/>
      <c r="AI27" s="309"/>
      <c r="AJ27" s="320"/>
      <c r="AK27" s="320"/>
      <c r="AL27" s="321"/>
      <c r="AM27" s="322"/>
      <c r="AN27" s="322"/>
      <c r="AO27" s="321"/>
      <c r="AP27" s="279"/>
      <c r="AQ27" s="323"/>
      <c r="AR27" s="323"/>
      <c r="AS27" s="323"/>
      <c r="AT27" s="323"/>
      <c r="AU27" s="323"/>
      <c r="AV27" s="279"/>
    </row>
    <row r="28" spans="1:48" x14ac:dyDescent="0.35">
      <c r="A28" s="286"/>
      <c r="B28" s="499"/>
      <c r="C28" s="302" t="s">
        <v>96</v>
      </c>
      <c r="D28" s="303">
        <v>0.2</v>
      </c>
      <c r="E28" s="288">
        <v>0.3</v>
      </c>
      <c r="F28" s="288">
        <v>0.5</v>
      </c>
      <c r="G28" s="295">
        <v>0.6</v>
      </c>
      <c r="H28" s="288">
        <v>0.2</v>
      </c>
      <c r="I28" s="288">
        <v>0.3</v>
      </c>
      <c r="J28" s="288">
        <v>0.5</v>
      </c>
      <c r="K28" s="288">
        <v>0.6</v>
      </c>
      <c r="L28" s="316">
        <v>0.75</v>
      </c>
      <c r="M28" s="311"/>
      <c r="N28" s="311"/>
      <c r="O28" s="489" t="s">
        <v>68</v>
      </c>
      <c r="P28" s="490"/>
      <c r="Q28" s="490"/>
      <c r="R28" s="490"/>
      <c r="S28" s="324">
        <v>83.25</v>
      </c>
      <c r="T28" s="325" t="s">
        <v>106</v>
      </c>
      <c r="U28" s="312"/>
      <c r="V28" s="326"/>
      <c r="W28" s="326"/>
      <c r="X28" s="327"/>
      <c r="Y28" s="279"/>
      <c r="Z28" s="309"/>
      <c r="AA28" s="323"/>
      <c r="AB28" s="323"/>
      <c r="AC28" s="323"/>
      <c r="AD28" s="323"/>
      <c r="AE28" s="323"/>
      <c r="AF28" s="279"/>
      <c r="AG28" s="279"/>
      <c r="AH28" s="279"/>
      <c r="AI28" s="309"/>
      <c r="AJ28" s="314"/>
      <c r="AK28" s="314"/>
      <c r="AL28" s="314"/>
      <c r="AM28" s="314"/>
      <c r="AN28" s="314"/>
      <c r="AO28" s="314"/>
      <c r="AP28" s="279"/>
      <c r="AQ28" s="315"/>
      <c r="AR28" s="328"/>
      <c r="AS28" s="328"/>
      <c r="AT28" s="328"/>
      <c r="AU28" s="328"/>
      <c r="AV28" s="279"/>
    </row>
    <row r="29" spans="1:48" ht="15" thickBot="1" x14ac:dyDescent="0.4">
      <c r="A29" s="286"/>
      <c r="B29" s="499"/>
      <c r="C29" s="329" t="s">
        <v>97</v>
      </c>
      <c r="D29" s="330">
        <v>0.02</v>
      </c>
      <c r="E29" s="331">
        <v>0.02</v>
      </c>
      <c r="F29" s="331">
        <v>0.02</v>
      </c>
      <c r="G29" s="332">
        <v>0.02</v>
      </c>
      <c r="H29" s="331">
        <v>0.02</v>
      </c>
      <c r="I29" s="331">
        <v>0.02</v>
      </c>
      <c r="J29" s="331">
        <v>0.02</v>
      </c>
      <c r="K29" s="331">
        <v>0.02</v>
      </c>
      <c r="L29" s="333">
        <v>0.02</v>
      </c>
      <c r="M29" s="311"/>
      <c r="N29" s="311"/>
      <c r="O29" s="487" t="s">
        <v>69</v>
      </c>
      <c r="P29" s="488"/>
      <c r="Q29" s="488"/>
      <c r="R29" s="488"/>
      <c r="S29" s="334">
        <v>87.7</v>
      </c>
      <c r="T29" s="325" t="s">
        <v>107</v>
      </c>
      <c r="U29" s="252"/>
      <c r="V29" s="252"/>
      <c r="W29" s="252"/>
      <c r="X29" s="253"/>
      <c r="Y29" s="279"/>
      <c r="Z29" s="309"/>
      <c r="AA29" s="328"/>
      <c r="AB29" s="328"/>
      <c r="AC29" s="328"/>
      <c r="AD29" s="328"/>
      <c r="AE29" s="328"/>
      <c r="AF29" s="279"/>
      <c r="AG29" s="279"/>
      <c r="AH29" s="279"/>
      <c r="AI29" s="309"/>
      <c r="AJ29" s="314"/>
      <c r="AK29" s="314"/>
      <c r="AL29" s="314"/>
      <c r="AM29" s="314"/>
      <c r="AN29" s="314"/>
      <c r="AO29" s="314"/>
      <c r="AP29" s="279"/>
      <c r="AQ29" s="279"/>
      <c r="AR29" s="279"/>
      <c r="AS29" s="279"/>
      <c r="AT29" s="279"/>
      <c r="AU29" s="279"/>
      <c r="AV29" s="279"/>
    </row>
    <row r="30" spans="1:48" ht="15" thickBot="1" x14ac:dyDescent="0.4">
      <c r="A30" s="251"/>
      <c r="B30" s="252"/>
      <c r="C30" s="335"/>
      <c r="D30" s="336"/>
      <c r="E30" s="336"/>
      <c r="F30" s="336"/>
      <c r="G30" s="336"/>
      <c r="H30" s="336"/>
      <c r="I30" s="336"/>
      <c r="J30" s="336"/>
      <c r="K30" s="336"/>
      <c r="L30" s="336"/>
      <c r="M30" s="304"/>
      <c r="N30" s="304"/>
      <c r="O30" s="337"/>
      <c r="P30" s="337"/>
      <c r="Q30" s="337"/>
      <c r="R30" s="337"/>
      <c r="S30" s="337"/>
      <c r="T30" s="337"/>
      <c r="U30" s="252"/>
      <c r="V30" s="252"/>
      <c r="W30" s="252"/>
      <c r="X30" s="253"/>
      <c r="Y30" s="279"/>
      <c r="Z30" s="279"/>
      <c r="AA30" s="279"/>
      <c r="AB30" s="279"/>
      <c r="AC30" s="279"/>
      <c r="AD30" s="279"/>
      <c r="AE30" s="279"/>
      <c r="AF30" s="279"/>
      <c r="AG30" s="279"/>
      <c r="AH30" s="279"/>
      <c r="AI30" s="279"/>
      <c r="AJ30" s="309"/>
      <c r="AK30" s="338"/>
      <c r="AL30" s="338"/>
      <c r="AM30" s="338"/>
      <c r="AN30" s="338"/>
      <c r="AO30" s="338"/>
      <c r="AP30" s="338"/>
      <c r="AQ30" s="279"/>
      <c r="AR30" s="279"/>
      <c r="AS30" s="279"/>
      <c r="AT30" s="279"/>
      <c r="AU30" s="279"/>
      <c r="AV30" s="279"/>
    </row>
    <row r="31" spans="1:48" ht="17" thickBot="1" x14ac:dyDescent="0.4">
      <c r="A31" s="251"/>
      <c r="B31" s="252"/>
      <c r="C31" s="339" t="s">
        <v>108</v>
      </c>
      <c r="D31" s="340">
        <v>1.72</v>
      </c>
      <c r="E31" s="252" t="s">
        <v>121</v>
      </c>
      <c r="F31" s="252"/>
      <c r="G31" s="252"/>
      <c r="H31" s="252"/>
      <c r="I31" s="252"/>
      <c r="J31" s="252"/>
      <c r="K31" s="252"/>
      <c r="L31" s="252"/>
      <c r="M31" s="252"/>
      <c r="N31" s="252"/>
      <c r="O31" s="252"/>
      <c r="P31" s="252"/>
      <c r="Q31" s="252"/>
      <c r="R31" s="252"/>
      <c r="S31" s="252"/>
      <c r="T31" s="252"/>
      <c r="U31" s="252"/>
      <c r="V31" s="252"/>
      <c r="W31" s="252"/>
      <c r="X31" s="253"/>
      <c r="Y31" s="279"/>
      <c r="Z31" s="309"/>
      <c r="AA31" s="279"/>
      <c r="AB31" s="279"/>
      <c r="AC31" s="279"/>
      <c r="AD31" s="279"/>
      <c r="AE31" s="279"/>
      <c r="AF31" s="279"/>
      <c r="AG31" s="279"/>
      <c r="AH31" s="279"/>
      <c r="AI31" s="279"/>
      <c r="AJ31" s="279"/>
      <c r="AK31" s="279"/>
      <c r="AL31" s="279"/>
      <c r="AM31" s="279"/>
      <c r="AN31" s="279"/>
      <c r="AO31" s="279"/>
      <c r="AP31" s="279"/>
      <c r="AQ31" s="279"/>
      <c r="AR31" s="279"/>
      <c r="AS31" s="279"/>
      <c r="AT31" s="279"/>
      <c r="AU31" s="279"/>
      <c r="AV31" s="279"/>
    </row>
    <row r="32" spans="1:48" ht="15" thickBot="1" x14ac:dyDescent="0.4">
      <c r="A32" s="251"/>
      <c r="B32" s="252"/>
      <c r="C32" s="335"/>
      <c r="D32" s="252"/>
      <c r="E32" s="305"/>
      <c r="F32" s="305"/>
      <c r="G32" s="305"/>
      <c r="H32" s="341"/>
      <c r="I32" s="341"/>
      <c r="J32" s="341"/>
      <c r="K32" s="341"/>
      <c r="L32" s="341"/>
      <c r="M32" s="252"/>
      <c r="N32" s="252"/>
      <c r="O32" s="252"/>
      <c r="P32" s="252"/>
      <c r="Q32" s="252"/>
      <c r="R32" s="252"/>
      <c r="S32" s="252"/>
      <c r="T32" s="252"/>
      <c r="U32" s="252"/>
      <c r="V32" s="252"/>
      <c r="W32" s="252"/>
      <c r="X32" s="253"/>
      <c r="Y32" s="279"/>
      <c r="Z32" s="279"/>
      <c r="AA32" s="279"/>
      <c r="AB32" s="279"/>
      <c r="AC32" s="279"/>
      <c r="AD32" s="279"/>
      <c r="AE32" s="279"/>
      <c r="AF32" s="279"/>
      <c r="AG32" s="279"/>
      <c r="AH32" s="279"/>
      <c r="AI32" s="279"/>
      <c r="AJ32" s="279"/>
      <c r="AK32" s="279"/>
      <c r="AL32" s="279"/>
      <c r="AM32" s="279"/>
      <c r="AN32" s="279"/>
      <c r="AO32" s="279"/>
      <c r="AP32" s="279"/>
      <c r="AQ32" s="279"/>
      <c r="AR32" s="279"/>
      <c r="AS32" s="279"/>
      <c r="AT32" s="279"/>
      <c r="AU32" s="279"/>
      <c r="AV32" s="279"/>
    </row>
    <row r="33" spans="1:48" ht="15" customHeight="1" x14ac:dyDescent="0.35">
      <c r="A33" s="251"/>
      <c r="B33" s="252"/>
      <c r="C33" s="497" t="s">
        <v>109</v>
      </c>
      <c r="D33" s="492" t="s">
        <v>23</v>
      </c>
      <c r="E33" s="492"/>
      <c r="F33" s="492"/>
      <c r="G33" s="493"/>
      <c r="H33" s="494" t="s">
        <v>24</v>
      </c>
      <c r="I33" s="494"/>
      <c r="J33" s="494"/>
      <c r="K33" s="494"/>
      <c r="L33" s="495"/>
      <c r="M33" s="483" t="s">
        <v>66</v>
      </c>
      <c r="N33" s="484"/>
      <c r="O33" s="496" t="s">
        <v>23</v>
      </c>
      <c r="P33" s="492"/>
      <c r="Q33" s="492"/>
      <c r="R33" s="493"/>
      <c r="S33" s="494" t="s">
        <v>24</v>
      </c>
      <c r="T33" s="494"/>
      <c r="U33" s="494"/>
      <c r="V33" s="494"/>
      <c r="W33" s="495"/>
      <c r="X33" s="253"/>
      <c r="Y33" s="279"/>
      <c r="Z33" s="279"/>
      <c r="AA33" s="279"/>
      <c r="AB33" s="279"/>
      <c r="AC33" s="279"/>
      <c r="AD33" s="279"/>
      <c r="AE33" s="279"/>
      <c r="AF33" s="279"/>
      <c r="AG33" s="279"/>
      <c r="AH33" s="279"/>
      <c r="AI33" s="279"/>
      <c r="AJ33" s="279"/>
      <c r="AK33" s="279"/>
      <c r="AL33" s="279"/>
      <c r="AM33" s="279"/>
      <c r="AN33" s="279"/>
      <c r="AO33" s="279"/>
      <c r="AP33" s="279"/>
      <c r="AQ33" s="279"/>
      <c r="AR33" s="279"/>
      <c r="AS33" s="279"/>
      <c r="AT33" s="279"/>
      <c r="AU33" s="279"/>
      <c r="AV33" s="279"/>
    </row>
    <row r="34" spans="1:48" ht="18" customHeight="1" x14ac:dyDescent="0.35">
      <c r="A34" s="251"/>
      <c r="B34" s="252"/>
      <c r="C34" s="498"/>
      <c r="D34" s="256" t="s">
        <v>99</v>
      </c>
      <c r="E34" s="256" t="s">
        <v>100</v>
      </c>
      <c r="F34" s="256" t="s">
        <v>101</v>
      </c>
      <c r="G34" s="256" t="s">
        <v>102</v>
      </c>
      <c r="H34" s="256" t="s">
        <v>99</v>
      </c>
      <c r="I34" s="256" t="s">
        <v>100</v>
      </c>
      <c r="J34" s="256" t="s">
        <v>101</v>
      </c>
      <c r="K34" s="256" t="s">
        <v>102</v>
      </c>
      <c r="L34" s="257" t="s">
        <v>103</v>
      </c>
      <c r="M34" s="485"/>
      <c r="N34" s="486"/>
      <c r="O34" s="256" t="s">
        <v>99</v>
      </c>
      <c r="P34" s="256" t="s">
        <v>100</v>
      </c>
      <c r="Q34" s="256" t="s">
        <v>101</v>
      </c>
      <c r="R34" s="256" t="s">
        <v>102</v>
      </c>
      <c r="S34" s="256" t="s">
        <v>99</v>
      </c>
      <c r="T34" s="256" t="s">
        <v>100</v>
      </c>
      <c r="U34" s="256" t="s">
        <v>101</v>
      </c>
      <c r="V34" s="256" t="s">
        <v>102</v>
      </c>
      <c r="W34" s="257" t="s">
        <v>103</v>
      </c>
      <c r="X34" s="253"/>
    </row>
    <row r="35" spans="1:48" x14ac:dyDescent="0.35">
      <c r="A35" s="286"/>
      <c r="B35" s="499"/>
      <c r="C35" s="298" t="s">
        <v>89</v>
      </c>
      <c r="D35" s="299">
        <v>11.476148148148148</v>
      </c>
      <c r="E35" s="300">
        <v>10.389851851851851</v>
      </c>
      <c r="F35" s="300">
        <v>8.5445277777777768</v>
      </c>
      <c r="G35" s="289">
        <v>6.6869999999999985</v>
      </c>
      <c r="H35" s="300">
        <v>10.174988888888889</v>
      </c>
      <c r="I35" s="300">
        <v>7.9319194444444445</v>
      </c>
      <c r="J35" s="300">
        <v>5.6888499999999995</v>
      </c>
      <c r="K35" s="300">
        <v>4.5475166666666658</v>
      </c>
      <c r="L35" s="300">
        <v>3.4061833333333329</v>
      </c>
      <c r="M35" s="342"/>
      <c r="N35" s="343"/>
      <c r="O35" s="363">
        <f>D35*D20</f>
        <v>3.5576059259259258</v>
      </c>
      <c r="P35" s="364">
        <f t="shared" ref="P35:W35" si="7">E35*E20</f>
        <v>6.6495051851851841</v>
      </c>
      <c r="Q35" s="364">
        <f t="shared" si="7"/>
        <v>6.3656731944444438</v>
      </c>
      <c r="R35" s="365">
        <f t="shared" si="7"/>
        <v>5.6839499999999985</v>
      </c>
      <c r="S35" s="364">
        <f t="shared" si="7"/>
        <v>5.4944940000000004</v>
      </c>
      <c r="T35" s="364">
        <f t="shared" si="7"/>
        <v>5.7109819999999996</v>
      </c>
      <c r="U35" s="364">
        <f t="shared" si="7"/>
        <v>4.4088587499999994</v>
      </c>
      <c r="V35" s="364">
        <f t="shared" si="7"/>
        <v>3.8653891666666658</v>
      </c>
      <c r="W35" s="366">
        <f t="shared" si="7"/>
        <v>3.0655649999999999</v>
      </c>
      <c r="X35" s="253"/>
    </row>
    <row r="36" spans="1:48" x14ac:dyDescent="0.35">
      <c r="A36" s="286"/>
      <c r="B36" s="499"/>
      <c r="C36" s="302" t="s">
        <v>90</v>
      </c>
      <c r="D36" s="303">
        <v>8.5169999999999995</v>
      </c>
      <c r="E36" s="288">
        <v>7.0903333333333327</v>
      </c>
      <c r="F36" s="274"/>
      <c r="G36" s="273"/>
      <c r="H36" s="288">
        <v>7.6272000000000002</v>
      </c>
      <c r="I36" s="288">
        <v>5.3445333333333327</v>
      </c>
      <c r="J36" s="274"/>
      <c r="K36" s="274"/>
      <c r="L36" s="274"/>
      <c r="M36" s="344"/>
      <c r="N36" s="345"/>
      <c r="O36" s="367">
        <f t="shared" ref="O36:O44" si="8">D36*D21</f>
        <v>0.85170000000000001</v>
      </c>
      <c r="P36" s="368">
        <f t="shared" ref="P36:P44" si="9">E36*E21</f>
        <v>0.42541999999999996</v>
      </c>
      <c r="Q36" s="369"/>
      <c r="R36" s="370"/>
      <c r="S36" s="368">
        <f t="shared" ref="S36:S44" si="10">H36*H21</f>
        <v>0.76272000000000006</v>
      </c>
      <c r="T36" s="368">
        <f t="shared" ref="T36:T44" si="11">I36*I21</f>
        <v>0.32067199999999996</v>
      </c>
      <c r="U36" s="369"/>
      <c r="V36" s="369"/>
      <c r="W36" s="371"/>
      <c r="X36" s="253"/>
    </row>
    <row r="37" spans="1:48" x14ac:dyDescent="0.35">
      <c r="A37" s="491"/>
      <c r="B37" s="499"/>
      <c r="C37" s="302" t="s">
        <v>91</v>
      </c>
      <c r="D37" s="303">
        <v>11.500666666666666</v>
      </c>
      <c r="E37" s="288">
        <v>8.3236666666666661</v>
      </c>
      <c r="F37" s="288">
        <v>6.8969999999999985</v>
      </c>
      <c r="G37" s="295">
        <v>2.9406666666666639</v>
      </c>
      <c r="H37" s="288">
        <v>9.2005333333333343</v>
      </c>
      <c r="I37" s="288">
        <v>6.9178666666666659</v>
      </c>
      <c r="J37" s="288">
        <v>4.6351999999999984</v>
      </c>
      <c r="K37" s="288">
        <v>2.3525333333333314</v>
      </c>
      <c r="L37" s="274"/>
      <c r="M37" s="344"/>
      <c r="N37" s="345"/>
      <c r="O37" s="367">
        <f t="shared" si="8"/>
        <v>0.57503333333333329</v>
      </c>
      <c r="P37" s="368">
        <f t="shared" si="9"/>
        <v>0.41618333333333335</v>
      </c>
      <c r="Q37" s="368">
        <f t="shared" ref="Q37:R44" si="12">F37*F22</f>
        <v>0.34484999999999993</v>
      </c>
      <c r="R37" s="372">
        <f t="shared" ref="R37:R39" si="13">G37*G22</f>
        <v>0.14703333333333321</v>
      </c>
      <c r="S37" s="368">
        <f t="shared" si="10"/>
        <v>0.46002666666666675</v>
      </c>
      <c r="T37" s="368">
        <f t="shared" si="11"/>
        <v>0.34589333333333333</v>
      </c>
      <c r="U37" s="368">
        <f t="shared" ref="U37:V44" si="14">J37*J22</f>
        <v>0.23175999999999994</v>
      </c>
      <c r="V37" s="368">
        <f t="shared" si="14"/>
        <v>0.11762666666666657</v>
      </c>
      <c r="W37" s="371"/>
      <c r="X37" s="253"/>
    </row>
    <row r="38" spans="1:48" x14ac:dyDescent="0.35">
      <c r="A38" s="491"/>
      <c r="B38" s="499"/>
      <c r="C38" s="302" t="s">
        <v>92</v>
      </c>
      <c r="D38" s="303">
        <v>9.4673333333333325</v>
      </c>
      <c r="E38" s="288">
        <v>7.0569999999999995</v>
      </c>
      <c r="F38" s="288">
        <v>5.6303333333333327</v>
      </c>
      <c r="G38" s="295">
        <v>0.90733333333333044</v>
      </c>
      <c r="H38" s="288">
        <v>7.5738666666666665</v>
      </c>
      <c r="I38" s="288">
        <v>5.2911999999999999</v>
      </c>
      <c r="J38" s="288">
        <v>3.0085333333333319</v>
      </c>
      <c r="K38" s="288">
        <v>0.72586666666666444</v>
      </c>
      <c r="L38" s="274"/>
      <c r="M38" s="344"/>
      <c r="N38" s="345"/>
      <c r="O38" s="367">
        <f t="shared" si="8"/>
        <v>0.28401999999999994</v>
      </c>
      <c r="P38" s="368">
        <f t="shared" si="9"/>
        <v>0.21170999999999998</v>
      </c>
      <c r="Q38" s="368">
        <f t="shared" si="12"/>
        <v>0.22521333333333332</v>
      </c>
      <c r="R38" s="372">
        <f t="shared" si="13"/>
        <v>4.5366666666666527E-2</v>
      </c>
      <c r="S38" s="368">
        <f t="shared" si="10"/>
        <v>0.22721599999999997</v>
      </c>
      <c r="T38" s="368">
        <f t="shared" si="11"/>
        <v>0.15873599999999999</v>
      </c>
      <c r="U38" s="368">
        <f t="shared" si="14"/>
        <v>0.12034133333333329</v>
      </c>
      <c r="V38" s="368">
        <f t="shared" ref="V38:V44" si="15">K38*K23</f>
        <v>3.6293333333333226E-2</v>
      </c>
      <c r="W38" s="371"/>
      <c r="X38" s="253"/>
    </row>
    <row r="39" spans="1:48" x14ac:dyDescent="0.35">
      <c r="A39" s="491"/>
      <c r="B39" s="297"/>
      <c r="C39" s="298" t="s">
        <v>93</v>
      </c>
      <c r="D39" s="299">
        <v>39.400925925925925</v>
      </c>
      <c r="E39" s="300">
        <v>35.043055555555554</v>
      </c>
      <c r="F39" s="300">
        <v>30.754166666666666</v>
      </c>
      <c r="G39" s="289">
        <v>25.366666666666667</v>
      </c>
      <c r="H39" s="300">
        <v>33.962407407407404</v>
      </c>
      <c r="I39" s="300">
        <v>29.848055555555558</v>
      </c>
      <c r="J39" s="300">
        <v>26.066574074074072</v>
      </c>
      <c r="K39" s="300">
        <v>22.842037037037034</v>
      </c>
      <c r="L39" s="300">
        <v>18.224166666666665</v>
      </c>
      <c r="M39" s="344"/>
      <c r="N39" s="345"/>
      <c r="O39" s="363">
        <f t="shared" si="8"/>
        <v>8.0771898148148136</v>
      </c>
      <c r="P39" s="364">
        <f t="shared" si="9"/>
        <v>9.4616249999999997</v>
      </c>
      <c r="Q39" s="364">
        <f t="shared" si="12"/>
        <v>12.301666666666668</v>
      </c>
      <c r="R39" s="365">
        <f t="shared" si="13"/>
        <v>15.219999999999999</v>
      </c>
      <c r="S39" s="364">
        <f t="shared" si="10"/>
        <v>7.4717296296296292</v>
      </c>
      <c r="T39" s="364">
        <f t="shared" si="11"/>
        <v>10.446819444444445</v>
      </c>
      <c r="U39" s="364">
        <f t="shared" si="14"/>
        <v>12.381622685185183</v>
      </c>
      <c r="V39" s="364">
        <f t="shared" si="15"/>
        <v>13.70522222222222</v>
      </c>
      <c r="W39" s="366">
        <f t="shared" ref="W39:W44" si="16">L39*L24</f>
        <v>12.756916666666665</v>
      </c>
      <c r="X39" s="253"/>
    </row>
    <row r="40" spans="1:48" x14ac:dyDescent="0.35">
      <c r="A40" s="491"/>
      <c r="B40" s="297"/>
      <c r="C40" s="302" t="s">
        <v>94</v>
      </c>
      <c r="D40" s="303">
        <v>28.65</v>
      </c>
      <c r="E40" s="288">
        <v>22.9</v>
      </c>
      <c r="F40" s="288">
        <v>19.149999999999999</v>
      </c>
      <c r="G40" s="273"/>
      <c r="H40" s="288">
        <v>26.602499999999999</v>
      </c>
      <c r="I40" s="288">
        <v>21.265000000000001</v>
      </c>
      <c r="J40" s="288">
        <v>17.927499999999998</v>
      </c>
      <c r="K40" s="274"/>
      <c r="L40" s="274"/>
      <c r="M40" s="344"/>
      <c r="N40" s="345"/>
      <c r="O40" s="367">
        <f t="shared" si="8"/>
        <v>4.2974999999999994</v>
      </c>
      <c r="P40" s="368">
        <f t="shared" si="9"/>
        <v>5.0379999999999994</v>
      </c>
      <c r="Q40" s="368">
        <f t="shared" si="12"/>
        <v>5.1704999999999997</v>
      </c>
      <c r="R40" s="370"/>
      <c r="S40" s="368">
        <f t="shared" si="10"/>
        <v>3.9903749999999998</v>
      </c>
      <c r="T40" s="368">
        <f t="shared" si="11"/>
        <v>4.6783000000000001</v>
      </c>
      <c r="U40" s="368">
        <f t="shared" si="14"/>
        <v>4.8404249999999998</v>
      </c>
      <c r="V40" s="369"/>
      <c r="W40" s="371"/>
      <c r="X40" s="253"/>
    </row>
    <row r="41" spans="1:48" x14ac:dyDescent="0.35">
      <c r="A41" s="491"/>
      <c r="B41" s="499"/>
      <c r="C41" s="302" t="s">
        <v>123</v>
      </c>
      <c r="D41" s="303">
        <v>18.666666666666668</v>
      </c>
      <c r="E41" s="288">
        <v>13.166666666666666</v>
      </c>
      <c r="F41" s="288">
        <v>7.666666666666667</v>
      </c>
      <c r="G41" s="273"/>
      <c r="H41" s="288">
        <v>15.866666666666667</v>
      </c>
      <c r="I41" s="288">
        <v>11.191666666666666</v>
      </c>
      <c r="J41" s="288">
        <v>6.5166666666666666</v>
      </c>
      <c r="K41" s="274"/>
      <c r="L41" s="274"/>
      <c r="M41" s="344"/>
      <c r="N41" s="345"/>
      <c r="O41" s="367">
        <f t="shared" si="8"/>
        <v>2.8000000000000003</v>
      </c>
      <c r="P41" s="368">
        <f t="shared" si="9"/>
        <v>2.8966666666666665</v>
      </c>
      <c r="Q41" s="368">
        <f t="shared" si="12"/>
        <v>2.0700000000000003</v>
      </c>
      <c r="R41" s="370"/>
      <c r="S41" s="368">
        <f t="shared" si="10"/>
        <v>2.38</v>
      </c>
      <c r="T41" s="368">
        <f t="shared" si="11"/>
        <v>2.4621666666666666</v>
      </c>
      <c r="U41" s="368">
        <f t="shared" si="14"/>
        <v>1.7595000000000001</v>
      </c>
      <c r="V41" s="369"/>
      <c r="W41" s="371"/>
      <c r="X41" s="253"/>
    </row>
    <row r="42" spans="1:48" x14ac:dyDescent="0.35">
      <c r="A42" s="286"/>
      <c r="B42" s="499"/>
      <c r="C42" s="302" t="s">
        <v>95</v>
      </c>
      <c r="D42" s="303">
        <v>17</v>
      </c>
      <c r="E42" s="288">
        <v>15</v>
      </c>
      <c r="F42" s="288">
        <v>13</v>
      </c>
      <c r="G42" s="295">
        <v>11</v>
      </c>
      <c r="H42" s="288">
        <v>17</v>
      </c>
      <c r="I42" s="288">
        <v>15</v>
      </c>
      <c r="J42" s="288">
        <v>13</v>
      </c>
      <c r="K42" s="288">
        <v>11</v>
      </c>
      <c r="L42" s="288">
        <v>10</v>
      </c>
      <c r="M42" s="344"/>
      <c r="N42" s="346"/>
      <c r="O42" s="368">
        <f t="shared" si="8"/>
        <v>3.4000000000000004</v>
      </c>
      <c r="P42" s="368">
        <f t="shared" si="9"/>
        <v>4.5</v>
      </c>
      <c r="Q42" s="368">
        <f t="shared" si="12"/>
        <v>6.5</v>
      </c>
      <c r="R42" s="372">
        <f t="shared" si="12"/>
        <v>7.6999999999999993</v>
      </c>
      <c r="S42" s="368">
        <f t="shared" si="10"/>
        <v>3.4000000000000004</v>
      </c>
      <c r="T42" s="368">
        <f t="shared" si="11"/>
        <v>4.5</v>
      </c>
      <c r="U42" s="368">
        <f t="shared" si="14"/>
        <v>6.5</v>
      </c>
      <c r="V42" s="368">
        <f t="shared" si="15"/>
        <v>7.6999999999999993</v>
      </c>
      <c r="W42" s="373">
        <f t="shared" si="16"/>
        <v>10</v>
      </c>
      <c r="X42" s="253"/>
      <c r="Y42" s="347"/>
    </row>
    <row r="43" spans="1:48" x14ac:dyDescent="0.35">
      <c r="A43" s="286"/>
      <c r="B43" s="499"/>
      <c r="C43" s="302" t="s">
        <v>96</v>
      </c>
      <c r="D43" s="303">
        <v>19</v>
      </c>
      <c r="E43" s="288">
        <v>17</v>
      </c>
      <c r="F43" s="288">
        <v>15</v>
      </c>
      <c r="G43" s="295">
        <v>12</v>
      </c>
      <c r="H43" s="288">
        <v>19</v>
      </c>
      <c r="I43" s="288">
        <v>17</v>
      </c>
      <c r="J43" s="288">
        <v>15</v>
      </c>
      <c r="K43" s="288">
        <v>12</v>
      </c>
      <c r="L43" s="288">
        <v>10</v>
      </c>
      <c r="M43" s="344"/>
      <c r="N43" s="346"/>
      <c r="O43" s="368">
        <f t="shared" si="8"/>
        <v>3.8000000000000003</v>
      </c>
      <c r="P43" s="368">
        <f t="shared" si="9"/>
        <v>5.0999999999999996</v>
      </c>
      <c r="Q43" s="368">
        <f t="shared" si="12"/>
        <v>7.5</v>
      </c>
      <c r="R43" s="372">
        <f t="shared" si="12"/>
        <v>7.1999999999999993</v>
      </c>
      <c r="S43" s="368">
        <f t="shared" si="10"/>
        <v>3.8000000000000003</v>
      </c>
      <c r="T43" s="368">
        <f t="shared" si="11"/>
        <v>5.0999999999999996</v>
      </c>
      <c r="U43" s="368">
        <f t="shared" si="14"/>
        <v>7.5</v>
      </c>
      <c r="V43" s="368">
        <f t="shared" si="15"/>
        <v>7.1999999999999993</v>
      </c>
      <c r="W43" s="373">
        <f t="shared" si="16"/>
        <v>7.5</v>
      </c>
      <c r="X43" s="253"/>
    </row>
    <row r="44" spans="1:48" ht="15" thickBot="1" x14ac:dyDescent="0.4">
      <c r="A44" s="286"/>
      <c r="B44" s="499"/>
      <c r="C44" s="329" t="s">
        <v>97</v>
      </c>
      <c r="D44" s="348">
        <v>20</v>
      </c>
      <c r="E44" s="349">
        <v>18</v>
      </c>
      <c r="F44" s="349">
        <v>16</v>
      </c>
      <c r="G44" s="332">
        <v>12</v>
      </c>
      <c r="H44" s="349">
        <v>20</v>
      </c>
      <c r="I44" s="349">
        <v>18</v>
      </c>
      <c r="J44" s="349">
        <v>16</v>
      </c>
      <c r="K44" s="349">
        <v>12</v>
      </c>
      <c r="L44" s="349">
        <v>10</v>
      </c>
      <c r="M44" s="350"/>
      <c r="N44" s="351"/>
      <c r="O44" s="374">
        <f t="shared" si="8"/>
        <v>0.4</v>
      </c>
      <c r="P44" s="375">
        <f t="shared" si="9"/>
        <v>0.36</v>
      </c>
      <c r="Q44" s="375">
        <f t="shared" si="12"/>
        <v>0.32</v>
      </c>
      <c r="R44" s="376">
        <f t="shared" si="12"/>
        <v>0.24</v>
      </c>
      <c r="S44" s="375">
        <f t="shared" si="10"/>
        <v>0.4</v>
      </c>
      <c r="T44" s="375">
        <f t="shared" si="11"/>
        <v>0.36</v>
      </c>
      <c r="U44" s="375">
        <f t="shared" si="14"/>
        <v>0.32</v>
      </c>
      <c r="V44" s="375">
        <f t="shared" si="15"/>
        <v>0.24</v>
      </c>
      <c r="W44" s="377">
        <f t="shared" si="16"/>
        <v>0.2</v>
      </c>
      <c r="X44" s="253"/>
    </row>
    <row r="45" spans="1:48" ht="18" customHeight="1" x14ac:dyDescent="0.35">
      <c r="A45" s="251"/>
      <c r="B45" s="252"/>
      <c r="C45" s="352"/>
      <c r="D45" s="353"/>
      <c r="E45" s="353"/>
      <c r="F45" s="354"/>
      <c r="G45" s="353"/>
      <c r="H45" s="353"/>
      <c r="I45" s="353"/>
      <c r="J45" s="353"/>
      <c r="K45" s="353"/>
      <c r="L45" s="355"/>
      <c r="M45" s="483" t="s">
        <v>67</v>
      </c>
      <c r="N45" s="484"/>
      <c r="O45" s="378"/>
      <c r="P45" s="378"/>
      <c r="Q45" s="379"/>
      <c r="R45" s="378"/>
      <c r="S45" s="378"/>
      <c r="T45" s="378"/>
      <c r="U45" s="378"/>
      <c r="V45" s="378"/>
      <c r="W45" s="380"/>
      <c r="X45" s="253"/>
    </row>
    <row r="46" spans="1:48" ht="17.25" customHeight="1" x14ac:dyDescent="0.35">
      <c r="A46" s="251"/>
      <c r="B46" s="252"/>
      <c r="C46" s="356" t="s">
        <v>110</v>
      </c>
      <c r="D46" s="357"/>
      <c r="E46" s="357"/>
      <c r="F46" s="358"/>
      <c r="G46" s="357"/>
      <c r="H46" s="357"/>
      <c r="I46" s="357"/>
      <c r="J46" s="357"/>
      <c r="K46" s="357"/>
      <c r="L46" s="359"/>
      <c r="M46" s="485"/>
      <c r="N46" s="486"/>
      <c r="O46" s="381"/>
      <c r="P46" s="381"/>
      <c r="Q46" s="382"/>
      <c r="R46" s="381"/>
      <c r="S46" s="381"/>
      <c r="T46" s="381"/>
      <c r="U46" s="381"/>
      <c r="V46" s="381"/>
      <c r="W46" s="383"/>
      <c r="X46" s="253"/>
    </row>
    <row r="47" spans="1:48" x14ac:dyDescent="0.35">
      <c r="A47" s="286"/>
      <c r="B47" s="499"/>
      <c r="C47" s="298" t="s">
        <v>89</v>
      </c>
      <c r="D47" s="232">
        <v>4.3706249999999995E-3</v>
      </c>
      <c r="E47" s="233">
        <v>2.0234374999999999E-2</v>
      </c>
      <c r="F47" s="233">
        <v>5.5523124999999993E-2</v>
      </c>
      <c r="G47" s="234">
        <v>0.11800687499999998</v>
      </c>
      <c r="H47" s="233">
        <v>4.3706249999999995E-3</v>
      </c>
      <c r="I47" s="233">
        <v>2.0234374999999999E-2</v>
      </c>
      <c r="J47" s="233">
        <v>5.5523124999999993E-2</v>
      </c>
      <c r="K47" s="233">
        <v>0.11800687499999998</v>
      </c>
      <c r="L47" s="235">
        <v>0.21545562499999998</v>
      </c>
      <c r="M47" s="344"/>
      <c r="N47" s="345"/>
      <c r="O47" s="363">
        <f>O35*D47*60*('Site Description'!$K$18*($S$28/100))</f>
        <v>9.3200474631599981</v>
      </c>
      <c r="P47" s="364">
        <f>P35*E47*60*('Site Description'!$K$18*($S$28/100))</f>
        <v>80.64841973999998</v>
      </c>
      <c r="Q47" s="364">
        <f>Q35*F47*60*('Site Description'!$K$18*($S$28/100))</f>
        <v>211.85317584948231</v>
      </c>
      <c r="R47" s="365">
        <f>R35*G47*60*('Site Description'!$K$18*($S$28/100))</f>
        <v>402.04465918745609</v>
      </c>
      <c r="S47" s="364">
        <f>S35*H47*60*('Site Description'!$K$18*($S$28/100))</f>
        <v>14.394215079546749</v>
      </c>
      <c r="T47" s="364">
        <f>T35*I47*60*('Site Description'!$K$18*($S$28/100))</f>
        <v>69.26555595290624</v>
      </c>
      <c r="U47" s="364">
        <f>U35*J47*60*('Site Description'!$K$18*($S$28/100))</f>
        <v>146.72929312086606</v>
      </c>
      <c r="V47" s="364">
        <f>V35*K47*60*('Site Description'!$K$18*($S$28/100))</f>
        <v>273.41181223258212</v>
      </c>
      <c r="W47" s="366">
        <f>W35*L47*60*('Site Description'!$K$18*($S$28/100))</f>
        <v>395.89963789804312</v>
      </c>
      <c r="X47" s="253"/>
    </row>
    <row r="48" spans="1:48" x14ac:dyDescent="0.35">
      <c r="A48" s="286"/>
      <c r="B48" s="499"/>
      <c r="C48" s="302" t="s">
        <v>90</v>
      </c>
      <c r="D48" s="236">
        <v>6.5137499999999994E-4</v>
      </c>
      <c r="E48" s="237">
        <v>3.0156250000000001E-3</v>
      </c>
      <c r="F48" s="238"/>
      <c r="G48" s="239"/>
      <c r="H48" s="237">
        <v>6.5137499999999994E-4</v>
      </c>
      <c r="I48" s="237">
        <v>3.0156250000000001E-3</v>
      </c>
      <c r="J48" s="238"/>
      <c r="K48" s="238"/>
      <c r="L48" s="240"/>
      <c r="M48" s="344"/>
      <c r="N48" s="345"/>
      <c r="O48" s="367">
        <f>O36*D48*60*('Site Description'!$K$18*($S$28/100))</f>
        <v>0.33253278684749998</v>
      </c>
      <c r="P48" s="368">
        <f>P36*E48*60*('Site Description'!$K$18*($S$28/100))</f>
        <v>0.76897456818749987</v>
      </c>
      <c r="Q48" s="369"/>
      <c r="R48" s="370"/>
      <c r="S48" s="368">
        <f>S36*H48*60*('Site Description'!$K$18*($S$28/100))</f>
        <v>0.297791953956</v>
      </c>
      <c r="T48" s="368">
        <f>T36*I48*60*('Site Description'!$K$18*($S$28/100))</f>
        <v>0.57963568409999999</v>
      </c>
      <c r="U48" s="369"/>
      <c r="V48" s="369"/>
      <c r="W48" s="371"/>
      <c r="X48" s="253"/>
    </row>
    <row r="49" spans="1:28" ht="15" customHeight="1" x14ac:dyDescent="0.35">
      <c r="A49" s="491"/>
      <c r="B49" s="499"/>
      <c r="C49" s="302" t="s">
        <v>91</v>
      </c>
      <c r="D49" s="236">
        <v>6.5137499999999994E-4</v>
      </c>
      <c r="E49" s="237">
        <v>3.0156250000000001E-3</v>
      </c>
      <c r="F49" s="237">
        <v>8.2748749999999992E-3</v>
      </c>
      <c r="G49" s="241">
        <v>1.7587124999999999E-2</v>
      </c>
      <c r="H49" s="237">
        <v>6.5137499999999994E-4</v>
      </c>
      <c r="I49" s="237">
        <v>3.0156250000000001E-3</v>
      </c>
      <c r="J49" s="237">
        <v>8.2748749999999992E-3</v>
      </c>
      <c r="K49" s="237">
        <v>1.7587124999999999E-2</v>
      </c>
      <c r="L49" s="240"/>
      <c r="M49" s="344"/>
      <c r="N49" s="345"/>
      <c r="O49" s="367">
        <f>O37*D49*60*('Site Description'!$K$18*($S$28/100))</f>
        <v>0.22451266509749995</v>
      </c>
      <c r="P49" s="368">
        <f>P37*E49*60*('Site Description'!$K$18*($S$28/100))</f>
        <v>0.75227868703125012</v>
      </c>
      <c r="Q49" s="368">
        <f>Q37*F49*60*('Site Description'!$K$18*($S$28/100))</f>
        <v>1.7104422318637493</v>
      </c>
      <c r="R49" s="372">
        <f>R37*G49*60*('Site Description'!$K$18*($S$28/100))</f>
        <v>1.5499846313324983</v>
      </c>
      <c r="S49" s="368">
        <f>S37*H49*60*('Site Description'!$K$18*($S$28/100))</f>
        <v>0.17961013207800003</v>
      </c>
      <c r="T49" s="368">
        <f>T37*I49*60*('Site Description'!$K$18*($S$28/100))</f>
        <v>0.62522489925000002</v>
      </c>
      <c r="U49" s="368">
        <f>U37*J49*60*('Site Description'!$K$18*($S$28/100))</f>
        <v>1.1495203469819997</v>
      </c>
      <c r="V49" s="368">
        <f>V37*K49*60*('Site Description'!$K$18*($S$28/100))</f>
        <v>1.2399877050659991</v>
      </c>
      <c r="W49" s="371"/>
      <c r="X49" s="253"/>
    </row>
    <row r="50" spans="1:28" x14ac:dyDescent="0.35">
      <c r="A50" s="491"/>
      <c r="B50" s="499"/>
      <c r="C50" s="302" t="s">
        <v>92</v>
      </c>
      <c r="D50" s="236">
        <v>6.5137499999999994E-4</v>
      </c>
      <c r="E50" s="237">
        <v>3.0156250000000001E-3</v>
      </c>
      <c r="F50" s="237">
        <v>8.2748749999999992E-3</v>
      </c>
      <c r="G50" s="241">
        <v>1.7587124999999999E-2</v>
      </c>
      <c r="H50" s="237">
        <v>6.5137499999999994E-4</v>
      </c>
      <c r="I50" s="237">
        <v>3.0156250000000001E-3</v>
      </c>
      <c r="J50" s="237">
        <v>8.2748749999999992E-3</v>
      </c>
      <c r="K50" s="237">
        <v>1.7587124999999999E-2</v>
      </c>
      <c r="L50" s="240"/>
      <c r="M50" s="344"/>
      <c r="N50" s="345"/>
      <c r="O50" s="367">
        <f>O38*D50*60*('Site Description'!$K$18*($S$28/100))</f>
        <v>0.11089111438349997</v>
      </c>
      <c r="P50" s="368">
        <f>P38*E50*60*('Site Description'!$K$18*($S$28/100))</f>
        <v>0.38267971846874999</v>
      </c>
      <c r="Q50" s="368">
        <f>Q38*F50*60*('Site Description'!$K$18*($S$28/100))</f>
        <v>1.117049141691</v>
      </c>
      <c r="R50" s="372">
        <f>R38*G50*60*('Site Description'!$K$18*($S$28/100))</f>
        <v>0.47824282095749854</v>
      </c>
      <c r="S50" s="368">
        <f>S38*H50*60*('Site Description'!$K$18*($S$28/100))</f>
        <v>8.8712891506799979E-2</v>
      </c>
      <c r="T50" s="368">
        <f>T38*I50*60*('Site Description'!$K$18*($S$28/100))</f>
        <v>0.28692573705000002</v>
      </c>
      <c r="U50" s="368">
        <f>U38*J50*60*('Site Description'!$K$18*($S$28/100))</f>
        <v>0.59688820870559978</v>
      </c>
      <c r="V50" s="368">
        <f>V38*K50*60*('Site Description'!$K$18*($S$28/100))</f>
        <v>0.3825942567659989</v>
      </c>
      <c r="W50" s="371"/>
      <c r="X50" s="253"/>
    </row>
    <row r="51" spans="1:28" ht="15" customHeight="1" x14ac:dyDescent="0.35">
      <c r="A51" s="491"/>
      <c r="B51" s="297"/>
      <c r="C51" s="298" t="s">
        <v>93</v>
      </c>
      <c r="D51" s="232">
        <v>6.5137499999999994E-4</v>
      </c>
      <c r="E51" s="233">
        <v>3.0156250000000001E-3</v>
      </c>
      <c r="F51" s="233">
        <v>8.2748749999999992E-3</v>
      </c>
      <c r="G51" s="234">
        <v>1.7587124999999999E-2</v>
      </c>
      <c r="H51" s="233">
        <v>6.5137499999999994E-4</v>
      </c>
      <c r="I51" s="233">
        <v>3.0156250000000001E-3</v>
      </c>
      <c r="J51" s="233">
        <v>8.2748749999999992E-3</v>
      </c>
      <c r="K51" s="233">
        <v>1.7587124999999999E-2</v>
      </c>
      <c r="L51" s="235">
        <v>3.2110374999999997E-2</v>
      </c>
      <c r="M51" s="344"/>
      <c r="N51" s="345"/>
      <c r="O51" s="363">
        <f>O39*D51*60*('Site Description'!$K$18*($S$29/100))</f>
        <v>3.3221823373462498</v>
      </c>
      <c r="P51" s="364">
        <f>P39*E51*60*('Site Description'!$K$18*($S$29/100))</f>
        <v>18.016696227656251</v>
      </c>
      <c r="Q51" s="364">
        <f>Q39*F51*60*('Site Description'!$K$18*($S$29/100))</f>
        <v>64.277279439450012</v>
      </c>
      <c r="R51" s="365">
        <f>R39*G51*60*('Site Description'!$K$18*($S$29/100))</f>
        <v>169.02136027619997</v>
      </c>
      <c r="S51" s="364">
        <f>S39*H51*60*('Site Description'!$K$18*($S$29/100))</f>
        <v>3.0731540020829997</v>
      </c>
      <c r="T51" s="364">
        <f>T39*I51*60*('Site Description'!$K$18*($S$29/100))</f>
        <v>19.892689942343754</v>
      </c>
      <c r="U51" s="364">
        <f>U39*J51*60*('Site Description'!$K$18*($S$29/100))</f>
        <v>64.695056597979786</v>
      </c>
      <c r="V51" s="364">
        <f>V39*K51*60*('Site Description'!$K$18*($S$29/100))</f>
        <v>152.19942857342997</v>
      </c>
      <c r="W51" s="366">
        <f>W39*L51*60*('Site Description'!$K$18*($S$29/100))</f>
        <v>258.65637445089749</v>
      </c>
      <c r="X51" s="253"/>
    </row>
    <row r="52" spans="1:28" x14ac:dyDescent="0.35">
      <c r="A52" s="491"/>
      <c r="B52" s="297"/>
      <c r="C52" s="302" t="s">
        <v>94</v>
      </c>
      <c r="D52" s="236">
        <v>6.5137499999999994E-4</v>
      </c>
      <c r="E52" s="237">
        <v>3.0156250000000001E-3</v>
      </c>
      <c r="F52" s="237">
        <v>8.2748749999999992E-3</v>
      </c>
      <c r="G52" s="239"/>
      <c r="H52" s="237">
        <v>6.5137499999999994E-4</v>
      </c>
      <c r="I52" s="237">
        <v>3.0156250000000001E-3</v>
      </c>
      <c r="J52" s="237">
        <v>8.2748749999999992E-3</v>
      </c>
      <c r="K52" s="238"/>
      <c r="L52" s="240"/>
      <c r="M52" s="344"/>
      <c r="N52" s="345"/>
      <c r="O52" s="367">
        <f>O40*D52*60*('Site Description'!$K$18*($S$29/100))</f>
        <v>1.767579928425</v>
      </c>
      <c r="P52" s="368">
        <f>P40*E52*60*('Site Description'!$K$18*($S$29/100))</f>
        <v>9.5932903275000001</v>
      </c>
      <c r="Q52" s="368">
        <f>Q40*F52*60*('Site Description'!$K$18*($S$29/100))</f>
        <v>27.016312695434998</v>
      </c>
      <c r="R52" s="370"/>
      <c r="S52" s="368">
        <f>S40*H52*60*('Site Description'!$K$18*($S$29/100))</f>
        <v>1.6412581167862497</v>
      </c>
      <c r="T52" s="368">
        <f>T40*I52*60*('Site Description'!$K$18*($S$29/100))</f>
        <v>8.908354533375002</v>
      </c>
      <c r="U52" s="368">
        <f>U40*J52*60*('Site Description'!$K$18*($S$29/100))</f>
        <v>25.291642080804749</v>
      </c>
      <c r="V52" s="369"/>
      <c r="W52" s="371"/>
      <c r="X52" s="253"/>
    </row>
    <row r="53" spans="1:28" x14ac:dyDescent="0.35">
      <c r="A53" s="491"/>
      <c r="B53" s="499"/>
      <c r="C53" s="302" t="s">
        <v>123</v>
      </c>
      <c r="D53" s="236">
        <v>6.5137499999999994E-4</v>
      </c>
      <c r="E53" s="237">
        <v>3.0156250000000001E-3</v>
      </c>
      <c r="F53" s="237">
        <v>8.2748749999999992E-3</v>
      </c>
      <c r="G53" s="239"/>
      <c r="H53" s="237">
        <v>6.5137499999999994E-4</v>
      </c>
      <c r="I53" s="237">
        <v>3.0156250000000001E-3</v>
      </c>
      <c r="J53" s="237">
        <v>8.2748749999999992E-3</v>
      </c>
      <c r="K53" s="238"/>
      <c r="L53" s="240"/>
      <c r="M53" s="344"/>
      <c r="N53" s="345"/>
      <c r="O53" s="367">
        <f>O41*D53*60*('Site Description'!$K$18*($S$29/100))</f>
        <v>1.1516518440000001</v>
      </c>
      <c r="P53" s="368">
        <f>P41*E53*60*('Site Description'!$K$18*($S$29/100))</f>
        <v>5.5157928375000003</v>
      </c>
      <c r="Q53" s="368">
        <f>Q41*F53*60*('Site Description'!$K$18*($S$29/100))</f>
        <v>10.8159302349</v>
      </c>
      <c r="R53" s="370"/>
      <c r="S53" s="368">
        <f>S41*H53*60*('Site Description'!$K$18*($S$29/100))</f>
        <v>0.97890406740000002</v>
      </c>
      <c r="T53" s="368">
        <f>T41*I53*60*('Site Description'!$K$18*($S$29/100))</f>
        <v>4.6884239118749997</v>
      </c>
      <c r="U53" s="368">
        <f>U41*J53*60*('Site Description'!$K$18*($S$29/100))</f>
        <v>9.1935406996650002</v>
      </c>
      <c r="V53" s="369"/>
      <c r="W53" s="371"/>
      <c r="X53" s="253"/>
    </row>
    <row r="54" spans="1:28" x14ac:dyDescent="0.35">
      <c r="A54" s="286"/>
      <c r="B54" s="499"/>
      <c r="C54" s="294" t="s">
        <v>95</v>
      </c>
      <c r="D54" s="237">
        <v>1.3027500000000001E-3</v>
      </c>
      <c r="E54" s="237">
        <v>3.61875E-3</v>
      </c>
      <c r="F54" s="237">
        <v>7.0927500000000001E-3</v>
      </c>
      <c r="G54" s="241">
        <v>1.1724749999999999E-2</v>
      </c>
      <c r="H54" s="237">
        <v>1.3027500000000001E-3</v>
      </c>
      <c r="I54" s="237">
        <v>3.61875E-3</v>
      </c>
      <c r="J54" s="237">
        <v>7.0927500000000001E-3</v>
      </c>
      <c r="K54" s="237">
        <v>1.1724749999999999E-2</v>
      </c>
      <c r="L54" s="242">
        <v>1.7514749999999999E-2</v>
      </c>
      <c r="M54" s="344"/>
      <c r="N54" s="346"/>
      <c r="O54" s="368">
        <f>O42*D54*60*('Site Description'!$K$18*($S$29/100))</f>
        <v>2.796868764000001</v>
      </c>
      <c r="P54" s="368">
        <f>P42*E54*60*('Site Description'!$K$18*($S$29/100))</f>
        <v>10.282605750000002</v>
      </c>
      <c r="Q54" s="368">
        <f>Q42*F54*60*('Site Description'!$K$18*($S$29/100))</f>
        <v>29.111199390000003</v>
      </c>
      <c r="R54" s="372">
        <f>R42*G54*60*('Site Description'!$K$18*($S$29/100))</f>
        <v>57.006766278000001</v>
      </c>
      <c r="S54" s="368">
        <f>S42*H54*60*('Site Description'!$K$18*($S$29/100))</f>
        <v>2.796868764000001</v>
      </c>
      <c r="T54" s="368">
        <f>T42*I54*60*('Site Description'!$K$18*($S$29/100))</f>
        <v>10.282605750000002</v>
      </c>
      <c r="U54" s="368">
        <f>U42*J54*60*('Site Description'!$K$18*($S$29/100))</f>
        <v>29.111199390000003</v>
      </c>
      <c r="V54" s="368">
        <f>V42*K54*60*('Site Description'!$K$18*($S$29/100))</f>
        <v>57.006766278000001</v>
      </c>
      <c r="W54" s="373">
        <f>W42*L54*60*('Site Description'!$K$18*($S$29/100))</f>
        <v>110.5951374</v>
      </c>
      <c r="X54" s="253"/>
    </row>
    <row r="55" spans="1:28" ht="15" customHeight="1" x14ac:dyDescent="0.35">
      <c r="A55" s="286"/>
      <c r="B55" s="499"/>
      <c r="C55" s="294" t="s">
        <v>96</v>
      </c>
      <c r="D55" s="237">
        <v>1.3027500000000001E-3</v>
      </c>
      <c r="E55" s="237">
        <v>3.61875E-3</v>
      </c>
      <c r="F55" s="237">
        <v>7.0927500000000001E-3</v>
      </c>
      <c r="G55" s="241">
        <v>1.1724749999999999E-2</v>
      </c>
      <c r="H55" s="237">
        <v>1.3027500000000001E-3</v>
      </c>
      <c r="I55" s="237">
        <v>3.61875E-3</v>
      </c>
      <c r="J55" s="237">
        <v>7.0927500000000001E-3</v>
      </c>
      <c r="K55" s="237">
        <v>1.1724749999999999E-2</v>
      </c>
      <c r="L55" s="242">
        <v>1.7514749999999999E-2</v>
      </c>
      <c r="M55" s="344"/>
      <c r="N55" s="346"/>
      <c r="O55" s="368">
        <f>O43*D55*60*('Site Description'!$K$18*($S$29/100))</f>
        <v>3.1259121480000007</v>
      </c>
      <c r="P55" s="368">
        <f>P43*E55*60*('Site Description'!$K$18*($S$29/100))</f>
        <v>11.653619850000002</v>
      </c>
      <c r="Q55" s="368">
        <f>Q43*F55*60*('Site Description'!$K$18*($S$29/100))</f>
        <v>33.589845450000006</v>
      </c>
      <c r="R55" s="372">
        <f>R43*G55*60*('Site Description'!$K$18*($S$29/100))</f>
        <v>53.305028207999996</v>
      </c>
      <c r="S55" s="368">
        <f>S43*H55*60*('Site Description'!$K$18*($S$29/100))</f>
        <v>3.1259121480000007</v>
      </c>
      <c r="T55" s="368">
        <f>T43*I55*60*('Site Description'!$K$18*($S$29/100))</f>
        <v>11.653619850000002</v>
      </c>
      <c r="U55" s="368">
        <f>U43*J55*60*('Site Description'!$K$18*($S$29/100))</f>
        <v>33.589845450000006</v>
      </c>
      <c r="V55" s="368">
        <f>V43*K55*60*('Site Description'!$K$18*($S$29/100))</f>
        <v>53.305028207999996</v>
      </c>
      <c r="W55" s="373">
        <f>W43*L55*60*('Site Description'!$K$18*($S$29/100))</f>
        <v>82.946353049999999</v>
      </c>
      <c r="X55" s="253"/>
    </row>
    <row r="56" spans="1:28" ht="15" thickBot="1" x14ac:dyDescent="0.4">
      <c r="A56" s="286"/>
      <c r="B56" s="499"/>
      <c r="C56" s="329" t="s">
        <v>97</v>
      </c>
      <c r="D56" s="243"/>
      <c r="E56" s="244"/>
      <c r="F56" s="244"/>
      <c r="G56" s="245"/>
      <c r="H56" s="244"/>
      <c r="I56" s="244"/>
      <c r="J56" s="244"/>
      <c r="K56" s="244"/>
      <c r="L56" s="246"/>
      <c r="M56" s="350"/>
      <c r="N56" s="351"/>
      <c r="O56" s="374">
        <f>O44*D56*60*('Site Description'!$K$18*($S$29/100))</f>
        <v>0</v>
      </c>
      <c r="P56" s="375">
        <f>P44*E56*60*('Site Description'!$K$18*($S$29/100))</f>
        <v>0</v>
      </c>
      <c r="Q56" s="375">
        <f>Q44*F56*60*('Site Description'!$K$18*($S$29/100))</f>
        <v>0</v>
      </c>
      <c r="R56" s="376">
        <f>R44*G56*60*('Site Description'!$K$18*($S$29/100))</f>
        <v>0</v>
      </c>
      <c r="S56" s="375">
        <f>S44*H56*60*('Site Description'!$K$18*($S$29/100))</f>
        <v>0</v>
      </c>
      <c r="T56" s="375">
        <f>T44*I56*60*('Site Description'!$K$18*($S$29/100))</f>
        <v>0</v>
      </c>
      <c r="U56" s="375">
        <f>U44*J56*60*('Site Description'!$K$18*($S$29/100))</f>
        <v>0</v>
      </c>
      <c r="V56" s="375">
        <f>V44*K56*60*('Site Description'!$K$18*($S$29/100))</f>
        <v>0</v>
      </c>
      <c r="W56" s="377">
        <f>W44*L56*60*('Site Description'!$K$18*($S$29/100))</f>
        <v>0</v>
      </c>
      <c r="X56" s="253"/>
    </row>
    <row r="57" spans="1:28" ht="15" customHeight="1" x14ac:dyDescent="0.35">
      <c r="A57" s="251"/>
      <c r="B57" s="252"/>
      <c r="C57" s="352"/>
      <c r="D57" s="357"/>
      <c r="E57" s="357"/>
      <c r="F57" s="358"/>
      <c r="G57" s="357"/>
      <c r="H57" s="357"/>
      <c r="I57" s="357"/>
      <c r="J57" s="357"/>
      <c r="K57" s="357"/>
      <c r="L57" s="357"/>
      <c r="M57" s="483" t="s">
        <v>27</v>
      </c>
      <c r="N57" s="484"/>
      <c r="O57" s="384"/>
      <c r="P57" s="378"/>
      <c r="Q57" s="379"/>
      <c r="R57" s="378"/>
      <c r="S57" s="378"/>
      <c r="T57" s="378"/>
      <c r="U57" s="378"/>
      <c r="V57" s="378"/>
      <c r="W57" s="380"/>
      <c r="X57" s="253"/>
    </row>
    <row r="58" spans="1:28" x14ac:dyDescent="0.35">
      <c r="A58" s="251"/>
      <c r="B58" s="252"/>
      <c r="C58" s="360" t="s">
        <v>26</v>
      </c>
      <c r="D58" s="252"/>
      <c r="E58" s="252"/>
      <c r="F58" s="361"/>
      <c r="G58" s="252"/>
      <c r="H58" s="252"/>
      <c r="I58" s="252"/>
      <c r="J58" s="252"/>
      <c r="K58" s="252"/>
      <c r="L58" s="252"/>
      <c r="M58" s="485"/>
      <c r="N58" s="486"/>
      <c r="O58" s="381"/>
      <c r="P58" s="381"/>
      <c r="Q58" s="382"/>
      <c r="R58" s="381"/>
      <c r="S58" s="381"/>
      <c r="T58" s="381"/>
      <c r="U58" s="381"/>
      <c r="V58" s="381"/>
      <c r="W58" s="383"/>
      <c r="X58" s="253"/>
    </row>
    <row r="59" spans="1:28" x14ac:dyDescent="0.35">
      <c r="A59" s="286"/>
      <c r="B59" s="499"/>
      <c r="C59" s="287" t="s">
        <v>89</v>
      </c>
      <c r="D59" s="385">
        <f>(O47*$D$31)/1000</f>
        <v>1.6030481636635199E-2</v>
      </c>
      <c r="E59" s="386">
        <f t="shared" ref="E59:L59" si="17">(P47*$D$31)/1000</f>
        <v>0.13871528195279995</v>
      </c>
      <c r="F59" s="386">
        <f t="shared" si="17"/>
        <v>0.36438746246110959</v>
      </c>
      <c r="G59" s="387">
        <f t="shared" si="17"/>
        <v>0.69151681380242447</v>
      </c>
      <c r="H59" s="386">
        <f t="shared" si="17"/>
        <v>2.4758049936820407E-2</v>
      </c>
      <c r="I59" s="386">
        <f t="shared" si="17"/>
        <v>0.11913675623899873</v>
      </c>
      <c r="J59" s="386">
        <f t="shared" si="17"/>
        <v>0.2523743841678896</v>
      </c>
      <c r="K59" s="386">
        <f t="shared" si="17"/>
        <v>0.47026831704004129</v>
      </c>
      <c r="L59" s="388">
        <f t="shared" si="17"/>
        <v>0.68094737718463416</v>
      </c>
      <c r="M59" s="344"/>
      <c r="N59" s="345"/>
      <c r="O59" s="363">
        <f>D59*365</f>
        <v>5.8511257973718473</v>
      </c>
      <c r="P59" s="364">
        <f t="shared" ref="P59:W68" si="18">E59*365</f>
        <v>50.631077912771978</v>
      </c>
      <c r="Q59" s="364">
        <f t="shared" si="18"/>
        <v>133.00142379830501</v>
      </c>
      <c r="R59" s="365">
        <f t="shared" si="18"/>
        <v>252.40363703788492</v>
      </c>
      <c r="S59" s="364">
        <f t="shared" si="18"/>
        <v>9.0366882269394484</v>
      </c>
      <c r="T59" s="364">
        <f t="shared" si="18"/>
        <v>43.48491602723454</v>
      </c>
      <c r="U59" s="364">
        <f t="shared" si="18"/>
        <v>92.116650221279698</v>
      </c>
      <c r="V59" s="364">
        <f t="shared" si="18"/>
        <v>171.64793571961508</v>
      </c>
      <c r="W59" s="366">
        <f t="shared" si="18"/>
        <v>248.54579267239146</v>
      </c>
      <c r="X59" s="253"/>
    </row>
    <row r="60" spans="1:28" x14ac:dyDescent="0.35">
      <c r="A60" s="286"/>
      <c r="B60" s="499"/>
      <c r="C60" s="294" t="s">
        <v>90</v>
      </c>
      <c r="D60" s="389">
        <f t="shared" ref="D60:D68" si="19">(O48*$D$31)/1000</f>
        <v>5.7195639337769997E-4</v>
      </c>
      <c r="E60" s="390">
        <f t="shared" ref="E60:E68" si="20">(P48*$D$31)/1000</f>
        <v>1.3226362572824996E-3</v>
      </c>
      <c r="F60" s="391"/>
      <c r="G60" s="392"/>
      <c r="H60" s="390">
        <f t="shared" ref="H60:H68" si="21">(S48*$D$31)/1000</f>
        <v>5.1220216080432007E-4</v>
      </c>
      <c r="I60" s="390">
        <f t="shared" ref="I60:I68" si="22">(T48*$D$31)/1000</f>
        <v>9.9697337665199991E-4</v>
      </c>
      <c r="J60" s="391"/>
      <c r="K60" s="391"/>
      <c r="L60" s="393"/>
      <c r="M60" s="344"/>
      <c r="N60" s="345"/>
      <c r="O60" s="367">
        <f t="shared" ref="O60:O68" si="23">D60*365</f>
        <v>0.2087640835828605</v>
      </c>
      <c r="P60" s="368">
        <f t="shared" si="18"/>
        <v>0.48276223390811235</v>
      </c>
      <c r="Q60" s="369"/>
      <c r="R60" s="370"/>
      <c r="S60" s="368">
        <f t="shared" si="18"/>
        <v>0.18695378869357682</v>
      </c>
      <c r="T60" s="368">
        <f t="shared" si="18"/>
        <v>0.36389528247797998</v>
      </c>
      <c r="U60" s="369"/>
      <c r="V60" s="369"/>
      <c r="W60" s="371"/>
      <c r="X60" s="253"/>
      <c r="Y60" s="347"/>
      <c r="Z60" s="347"/>
      <c r="AA60" s="347"/>
      <c r="AB60" s="347"/>
    </row>
    <row r="61" spans="1:28" x14ac:dyDescent="0.35">
      <c r="A61" s="491"/>
      <c r="B61" s="499"/>
      <c r="C61" s="294" t="s">
        <v>91</v>
      </c>
      <c r="D61" s="389">
        <f t="shared" si="19"/>
        <v>3.8616178396769989E-4</v>
      </c>
      <c r="E61" s="390">
        <f t="shared" si="20"/>
        <v>1.2939193416937503E-3</v>
      </c>
      <c r="F61" s="390">
        <f t="shared" ref="F61" si="24">(Q49*$D$31)/1000</f>
        <v>2.9419606388056485E-3</v>
      </c>
      <c r="G61" s="394">
        <f t="shared" ref="G61" si="25">(R49*$D$31)/1000</f>
        <v>2.665973565891897E-3</v>
      </c>
      <c r="H61" s="390">
        <f t="shared" si="21"/>
        <v>3.0892942717416003E-4</v>
      </c>
      <c r="I61" s="390">
        <f t="shared" si="22"/>
        <v>1.0753868267099999E-3</v>
      </c>
      <c r="J61" s="390">
        <f t="shared" ref="J61:K68" si="26">(U49*$D$31)/1000</f>
        <v>1.9771749968090393E-3</v>
      </c>
      <c r="K61" s="390">
        <f t="shared" si="26"/>
        <v>2.1327788527135184E-3</v>
      </c>
      <c r="L61" s="393"/>
      <c r="M61" s="344"/>
      <c r="N61" s="345"/>
      <c r="O61" s="367">
        <f t="shared" si="23"/>
        <v>0.14094905114821046</v>
      </c>
      <c r="P61" s="368">
        <f t="shared" si="18"/>
        <v>0.47228055971821886</v>
      </c>
      <c r="Q61" s="368">
        <f t="shared" ref="Q61" si="27">F61*365</f>
        <v>1.0738156331640618</v>
      </c>
      <c r="R61" s="372">
        <f t="shared" ref="R61" si="28">G61*365</f>
        <v>0.9730803515505424</v>
      </c>
      <c r="S61" s="368">
        <f t="shared" ref="S61" si="29">H61*365</f>
        <v>0.11275924091856841</v>
      </c>
      <c r="T61" s="368">
        <f t="shared" ref="T61" si="30">I61*365</f>
        <v>0.39251619174914998</v>
      </c>
      <c r="U61" s="368">
        <f t="shared" ref="U61" si="31">J61*365</f>
        <v>0.72166887383529932</v>
      </c>
      <c r="V61" s="368">
        <f t="shared" ref="V61" si="32">K61*365</f>
        <v>0.77846428124043421</v>
      </c>
      <c r="W61" s="371"/>
      <c r="X61" s="253"/>
      <c r="Y61" s="347"/>
      <c r="Z61" s="347"/>
      <c r="AA61" s="347"/>
      <c r="AB61" s="347"/>
    </row>
    <row r="62" spans="1:28" x14ac:dyDescent="0.35">
      <c r="A62" s="491"/>
      <c r="B62" s="499"/>
      <c r="C62" s="294" t="s">
        <v>92</v>
      </c>
      <c r="D62" s="389">
        <f t="shared" si="19"/>
        <v>1.9073271673961996E-4</v>
      </c>
      <c r="E62" s="390">
        <f t="shared" si="20"/>
        <v>6.5820911576624998E-4</v>
      </c>
      <c r="F62" s="390">
        <f t="shared" ref="F62:G65" si="33">(Q50*$D$31)/1000</f>
        <v>1.92132452370852E-3</v>
      </c>
      <c r="G62" s="394">
        <f t="shared" si="33"/>
        <v>8.225776520468975E-4</v>
      </c>
      <c r="H62" s="390">
        <f t="shared" si="21"/>
        <v>1.5258617339169599E-4</v>
      </c>
      <c r="I62" s="390">
        <f t="shared" si="22"/>
        <v>4.9351226772599999E-4</v>
      </c>
      <c r="J62" s="390">
        <f t="shared" si="26"/>
        <v>1.0266477189736316E-3</v>
      </c>
      <c r="K62" s="390">
        <f t="shared" ref="K62:L68" si="34">(V50*$D$31)/1000</f>
        <v>6.5806212163751804E-4</v>
      </c>
      <c r="L62" s="393"/>
      <c r="M62" s="344"/>
      <c r="N62" s="345"/>
      <c r="O62" s="367">
        <f t="shared" si="23"/>
        <v>6.9617441609961278E-2</v>
      </c>
      <c r="P62" s="368">
        <f t="shared" si="18"/>
        <v>0.24024632725468123</v>
      </c>
      <c r="Q62" s="368">
        <f t="shared" si="18"/>
        <v>0.70128345115360979</v>
      </c>
      <c r="R62" s="372">
        <f t="shared" si="18"/>
        <v>0.30024084299711756</v>
      </c>
      <c r="S62" s="368">
        <f t="shared" si="18"/>
        <v>5.5693953287969035E-2</v>
      </c>
      <c r="T62" s="368">
        <f t="shared" si="18"/>
        <v>0.18013197771999001</v>
      </c>
      <c r="U62" s="368">
        <f t="shared" si="18"/>
        <v>0.37472641742537555</v>
      </c>
      <c r="V62" s="368">
        <f t="shared" si="18"/>
        <v>0.24019267439769409</v>
      </c>
      <c r="W62" s="371"/>
      <c r="X62" s="253"/>
      <c r="Y62" s="347"/>
      <c r="Z62" s="347"/>
      <c r="AA62" s="347"/>
      <c r="AB62" s="347"/>
    </row>
    <row r="63" spans="1:28" x14ac:dyDescent="0.35">
      <c r="A63" s="491"/>
      <c r="B63" s="297"/>
      <c r="C63" s="287" t="s">
        <v>93</v>
      </c>
      <c r="D63" s="385">
        <f t="shared" si="19"/>
        <v>5.71415362023555E-3</v>
      </c>
      <c r="E63" s="386">
        <f t="shared" si="20"/>
        <v>3.0988717511568752E-2</v>
      </c>
      <c r="F63" s="386">
        <f t="shared" si="33"/>
        <v>0.11055692063585401</v>
      </c>
      <c r="G63" s="387">
        <f t="shared" si="33"/>
        <v>0.29071673967506395</v>
      </c>
      <c r="H63" s="386">
        <f t="shared" si="21"/>
        <v>5.2858248835827596E-3</v>
      </c>
      <c r="I63" s="386">
        <f t="shared" si="22"/>
        <v>3.4215426700831261E-2</v>
      </c>
      <c r="J63" s="386">
        <f t="shared" si="26"/>
        <v>0.11127549734852524</v>
      </c>
      <c r="K63" s="386">
        <f t="shared" si="34"/>
        <v>0.26178301714629953</v>
      </c>
      <c r="L63" s="388">
        <f t="shared" si="34"/>
        <v>0.44488896405554368</v>
      </c>
      <c r="M63" s="344"/>
      <c r="N63" s="345"/>
      <c r="O63" s="363">
        <f t="shared" si="23"/>
        <v>2.0856660713859756</v>
      </c>
      <c r="P63" s="364">
        <f t="shared" si="18"/>
        <v>11.310881891722595</v>
      </c>
      <c r="Q63" s="364">
        <f t="shared" si="18"/>
        <v>40.353276032086711</v>
      </c>
      <c r="R63" s="365">
        <f t="shared" si="18"/>
        <v>106.11160998139835</v>
      </c>
      <c r="S63" s="364">
        <f t="shared" si="18"/>
        <v>1.9293260825077072</v>
      </c>
      <c r="T63" s="364">
        <f t="shared" si="18"/>
        <v>12.488630745803411</v>
      </c>
      <c r="U63" s="364">
        <f t="shared" si="18"/>
        <v>40.615556532211713</v>
      </c>
      <c r="V63" s="364">
        <f t="shared" si="18"/>
        <v>95.550801258399332</v>
      </c>
      <c r="W63" s="366">
        <f t="shared" si="18"/>
        <v>162.38447188027345</v>
      </c>
      <c r="X63" s="253"/>
      <c r="Y63" s="347"/>
      <c r="Z63" s="347"/>
      <c r="AA63" s="347"/>
      <c r="AB63" s="347"/>
    </row>
    <row r="64" spans="1:28" x14ac:dyDescent="0.35">
      <c r="A64" s="491"/>
      <c r="B64" s="297"/>
      <c r="C64" s="294" t="s">
        <v>94</v>
      </c>
      <c r="D64" s="389">
        <f t="shared" si="19"/>
        <v>3.0402374768909997E-3</v>
      </c>
      <c r="E64" s="390">
        <f t="shared" si="20"/>
        <v>1.65004593633E-2</v>
      </c>
      <c r="F64" s="390">
        <f t="shared" si="33"/>
        <v>4.6468057836148199E-2</v>
      </c>
      <c r="G64" s="392"/>
      <c r="H64" s="390">
        <f t="shared" si="21"/>
        <v>2.8229639608723495E-3</v>
      </c>
      <c r="I64" s="390">
        <f t="shared" si="22"/>
        <v>1.5322369797405002E-2</v>
      </c>
      <c r="J64" s="390">
        <f t="shared" si="26"/>
        <v>4.3501624378984166E-2</v>
      </c>
      <c r="K64" s="391"/>
      <c r="L64" s="393"/>
      <c r="M64" s="344"/>
      <c r="N64" s="345"/>
      <c r="O64" s="367">
        <f t="shared" si="23"/>
        <v>1.1096866790652149</v>
      </c>
      <c r="P64" s="368">
        <f t="shared" si="18"/>
        <v>6.0226676676044999</v>
      </c>
      <c r="Q64" s="368">
        <f t="shared" si="18"/>
        <v>16.960841110194092</v>
      </c>
      <c r="R64" s="370"/>
      <c r="S64" s="368">
        <f t="shared" si="18"/>
        <v>1.0303818457184075</v>
      </c>
      <c r="T64" s="368">
        <f t="shared" si="18"/>
        <v>5.5926649760528253</v>
      </c>
      <c r="U64" s="368">
        <f t="shared" si="18"/>
        <v>15.878092898329221</v>
      </c>
      <c r="V64" s="369"/>
      <c r="W64" s="371"/>
      <c r="X64" s="253"/>
      <c r="Y64" s="347"/>
      <c r="Z64" s="347"/>
      <c r="AA64" s="347"/>
      <c r="AB64" s="347"/>
    </row>
    <row r="65" spans="1:28" x14ac:dyDescent="0.35">
      <c r="A65" s="491"/>
      <c r="B65" s="499"/>
      <c r="C65" s="302" t="s">
        <v>123</v>
      </c>
      <c r="D65" s="389">
        <f t="shared" si="19"/>
        <v>1.9808411716800002E-3</v>
      </c>
      <c r="E65" s="390">
        <f t="shared" si="20"/>
        <v>9.4871636804999999E-3</v>
      </c>
      <c r="F65" s="390">
        <f t="shared" si="33"/>
        <v>1.8603400004027999E-2</v>
      </c>
      <c r="G65" s="392"/>
      <c r="H65" s="390">
        <f t="shared" si="21"/>
        <v>1.683714995928E-3</v>
      </c>
      <c r="I65" s="390">
        <f t="shared" si="22"/>
        <v>8.0640891284249998E-3</v>
      </c>
      <c r="J65" s="390">
        <f t="shared" si="26"/>
        <v>1.5812890003423799E-2</v>
      </c>
      <c r="K65" s="391"/>
      <c r="L65" s="393"/>
      <c r="M65" s="344"/>
      <c r="N65" s="345"/>
      <c r="O65" s="367">
        <f t="shared" si="23"/>
        <v>0.72300702766320002</v>
      </c>
      <c r="P65" s="368">
        <f t="shared" si="18"/>
        <v>3.4628147433824998</v>
      </c>
      <c r="Q65" s="368">
        <f t="shared" si="18"/>
        <v>6.7902410014702195</v>
      </c>
      <c r="R65" s="370"/>
      <c r="S65" s="368">
        <f t="shared" si="18"/>
        <v>0.61455597351372004</v>
      </c>
      <c r="T65" s="368">
        <f t="shared" si="18"/>
        <v>2.9433925318751251</v>
      </c>
      <c r="U65" s="368">
        <f t="shared" si="18"/>
        <v>5.7717048512496865</v>
      </c>
      <c r="V65" s="369"/>
      <c r="W65" s="371"/>
      <c r="X65" s="253"/>
      <c r="Y65" s="347"/>
      <c r="Z65" s="347"/>
      <c r="AA65" s="347"/>
      <c r="AB65" s="347"/>
    </row>
    <row r="66" spans="1:28" x14ac:dyDescent="0.35">
      <c r="A66" s="286"/>
      <c r="B66" s="499"/>
      <c r="C66" s="294" t="s">
        <v>95</v>
      </c>
      <c r="D66" s="390">
        <f t="shared" si="19"/>
        <v>4.8106142740800013E-3</v>
      </c>
      <c r="E66" s="390">
        <f t="shared" si="20"/>
        <v>1.7686081890000004E-2</v>
      </c>
      <c r="F66" s="390">
        <f t="shared" ref="F66:G68" si="35">(Q54*$D$31)/1000</f>
        <v>5.0071262950800006E-2</v>
      </c>
      <c r="G66" s="394">
        <f t="shared" si="35"/>
        <v>9.805163799816001E-2</v>
      </c>
      <c r="H66" s="390">
        <f t="shared" si="21"/>
        <v>4.8106142740800013E-3</v>
      </c>
      <c r="I66" s="390">
        <f t="shared" si="22"/>
        <v>1.7686081890000004E-2</v>
      </c>
      <c r="J66" s="390">
        <f t="shared" si="26"/>
        <v>5.0071262950800006E-2</v>
      </c>
      <c r="K66" s="390">
        <f t="shared" si="34"/>
        <v>9.805163799816001E-2</v>
      </c>
      <c r="L66" s="390">
        <f t="shared" si="34"/>
        <v>0.19022363632799999</v>
      </c>
      <c r="M66" s="344"/>
      <c r="N66" s="346"/>
      <c r="O66" s="368">
        <f t="shared" si="23"/>
        <v>1.7558742100392004</v>
      </c>
      <c r="P66" s="368">
        <f t="shared" si="18"/>
        <v>6.4554198898500017</v>
      </c>
      <c r="Q66" s="368">
        <f t="shared" si="18"/>
        <v>18.276010977042002</v>
      </c>
      <c r="R66" s="372">
        <f t="shared" ref="R66:R68" si="36">G66*365</f>
        <v>35.788847869328407</v>
      </c>
      <c r="S66" s="368">
        <f t="shared" ref="S66:S68" si="37">H66*365</f>
        <v>1.7558742100392004</v>
      </c>
      <c r="T66" s="368">
        <f t="shared" ref="T66:T68" si="38">I66*365</f>
        <v>6.4554198898500017</v>
      </c>
      <c r="U66" s="368">
        <f t="shared" ref="U66:U68" si="39">J66*365</f>
        <v>18.276010977042002</v>
      </c>
      <c r="V66" s="368">
        <f t="shared" ref="V66:V68" si="40">K66*365</f>
        <v>35.788847869328407</v>
      </c>
      <c r="W66" s="373">
        <f t="shared" ref="W66:W68" si="41">L66*365</f>
        <v>69.431627259720003</v>
      </c>
      <c r="X66" s="253"/>
      <c r="Y66" s="347"/>
      <c r="Z66" s="347"/>
      <c r="AA66" s="347"/>
      <c r="AB66" s="347"/>
    </row>
    <row r="67" spans="1:28" x14ac:dyDescent="0.35">
      <c r="A67" s="286"/>
      <c r="B67" s="499"/>
      <c r="C67" s="294" t="s">
        <v>96</v>
      </c>
      <c r="D67" s="390">
        <f t="shared" si="19"/>
        <v>5.3765688945600007E-3</v>
      </c>
      <c r="E67" s="390">
        <f t="shared" si="20"/>
        <v>2.0044226142000004E-2</v>
      </c>
      <c r="F67" s="390">
        <f t="shared" si="35"/>
        <v>5.7774534174000011E-2</v>
      </c>
      <c r="G67" s="394">
        <f t="shared" si="35"/>
        <v>9.1684648517759995E-2</v>
      </c>
      <c r="H67" s="390">
        <f t="shared" si="21"/>
        <v>5.3765688945600007E-3</v>
      </c>
      <c r="I67" s="390">
        <f t="shared" si="22"/>
        <v>2.0044226142000004E-2</v>
      </c>
      <c r="J67" s="390">
        <f t="shared" si="26"/>
        <v>5.7774534174000011E-2</v>
      </c>
      <c r="K67" s="390">
        <f t="shared" si="34"/>
        <v>9.1684648517759995E-2</v>
      </c>
      <c r="L67" s="390">
        <f t="shared" si="34"/>
        <v>0.14266772724599999</v>
      </c>
      <c r="M67" s="344"/>
      <c r="N67" s="346"/>
      <c r="O67" s="368">
        <f t="shared" si="23"/>
        <v>1.9624476465144003</v>
      </c>
      <c r="P67" s="368">
        <f t="shared" si="18"/>
        <v>7.3161425418300015</v>
      </c>
      <c r="Q67" s="368">
        <f t="shared" si="18"/>
        <v>21.087704973510004</v>
      </c>
      <c r="R67" s="372">
        <f t="shared" si="36"/>
        <v>33.464896708982401</v>
      </c>
      <c r="S67" s="368">
        <f t="shared" si="37"/>
        <v>1.9624476465144003</v>
      </c>
      <c r="T67" s="368">
        <f t="shared" si="38"/>
        <v>7.3161425418300015</v>
      </c>
      <c r="U67" s="368">
        <f t="shared" si="39"/>
        <v>21.087704973510004</v>
      </c>
      <c r="V67" s="368">
        <f t="shared" si="40"/>
        <v>33.464896708982401</v>
      </c>
      <c r="W67" s="373">
        <f t="shared" si="41"/>
        <v>52.073720444789998</v>
      </c>
      <c r="X67" s="253"/>
      <c r="Y67" s="347"/>
      <c r="Z67" s="347"/>
      <c r="AA67" s="347"/>
      <c r="AB67" s="347"/>
    </row>
    <row r="68" spans="1:28" ht="15" thickBot="1" x14ac:dyDescent="0.4">
      <c r="A68" s="286"/>
      <c r="B68" s="499"/>
      <c r="C68" s="362" t="s">
        <v>97</v>
      </c>
      <c r="D68" s="395">
        <f t="shared" si="19"/>
        <v>0</v>
      </c>
      <c r="E68" s="396">
        <f t="shared" si="20"/>
        <v>0</v>
      </c>
      <c r="F68" s="396">
        <f t="shared" si="35"/>
        <v>0</v>
      </c>
      <c r="G68" s="397">
        <f t="shared" si="35"/>
        <v>0</v>
      </c>
      <c r="H68" s="396">
        <f t="shared" si="21"/>
        <v>0</v>
      </c>
      <c r="I68" s="396">
        <f t="shared" si="22"/>
        <v>0</v>
      </c>
      <c r="J68" s="396">
        <f t="shared" si="26"/>
        <v>0</v>
      </c>
      <c r="K68" s="396">
        <f t="shared" si="34"/>
        <v>0</v>
      </c>
      <c r="L68" s="396">
        <f t="shared" si="34"/>
        <v>0</v>
      </c>
      <c r="M68" s="350"/>
      <c r="N68" s="351"/>
      <c r="O68" s="374">
        <f t="shared" si="23"/>
        <v>0</v>
      </c>
      <c r="P68" s="375">
        <f t="shared" si="18"/>
        <v>0</v>
      </c>
      <c r="Q68" s="375">
        <f t="shared" si="18"/>
        <v>0</v>
      </c>
      <c r="R68" s="376">
        <f t="shared" si="36"/>
        <v>0</v>
      </c>
      <c r="S68" s="375">
        <f t="shared" si="37"/>
        <v>0</v>
      </c>
      <c r="T68" s="375">
        <f t="shared" si="38"/>
        <v>0</v>
      </c>
      <c r="U68" s="375">
        <f t="shared" si="39"/>
        <v>0</v>
      </c>
      <c r="V68" s="375">
        <f t="shared" si="40"/>
        <v>0</v>
      </c>
      <c r="W68" s="377">
        <f t="shared" si="41"/>
        <v>0</v>
      </c>
      <c r="X68" s="253"/>
      <c r="Y68" s="347"/>
      <c r="Z68" s="347"/>
      <c r="AA68" s="347"/>
      <c r="AB68" s="347"/>
    </row>
    <row r="69" spans="1:28" ht="15" thickBot="1" x14ac:dyDescent="0.4">
      <c r="A69" s="291"/>
      <c r="B69" s="292"/>
      <c r="C69" s="292"/>
      <c r="D69" s="292"/>
      <c r="E69" s="292"/>
      <c r="F69" s="292"/>
      <c r="G69" s="292"/>
      <c r="H69" s="292"/>
      <c r="I69" s="292"/>
      <c r="J69" s="292"/>
      <c r="K69" s="292"/>
      <c r="L69" s="292"/>
      <c r="M69" s="292"/>
      <c r="N69" s="292"/>
      <c r="O69" s="292"/>
      <c r="P69" s="292"/>
      <c r="Q69" s="292"/>
      <c r="R69" s="292"/>
      <c r="S69" s="292"/>
      <c r="T69" s="292"/>
      <c r="U69" s="292"/>
      <c r="V69" s="292"/>
      <c r="W69" s="292"/>
      <c r="X69" s="293"/>
      <c r="Y69" s="347"/>
      <c r="Z69" s="347"/>
      <c r="AA69" s="347"/>
      <c r="AB69" s="347"/>
    </row>
  </sheetData>
  <sheetProtection algorithmName="SHA-512" hashValue="JHxA+baZedPrSJTIc8ZjkiDjknkIwNzDjDZ56d6U8rhQYUZIGvrASCNM8vFezxnfbTJ4XQB9OwYhlSeSfIcUbA==" saltValue="rdsVKIll3icSk3wzbfYFMw==" spinCount="100000" sheet="1" objects="1" scenarios="1" formatCells="0" insertRows="0" deleteRows="0"/>
  <mergeCells count="43">
    <mergeCell ref="B59:B62"/>
    <mergeCell ref="A61:A65"/>
    <mergeCell ref="B65:B68"/>
    <mergeCell ref="B35:B38"/>
    <mergeCell ref="A37:A41"/>
    <mergeCell ref="B41:B44"/>
    <mergeCell ref="B47:B50"/>
    <mergeCell ref="A49:A53"/>
    <mergeCell ref="B53:B56"/>
    <mergeCell ref="C2:T2"/>
    <mergeCell ref="M3:T4"/>
    <mergeCell ref="M5:T5"/>
    <mergeCell ref="M6:T6"/>
    <mergeCell ref="M7:T7"/>
    <mergeCell ref="D3:G3"/>
    <mergeCell ref="H3:L3"/>
    <mergeCell ref="M8:T8"/>
    <mergeCell ref="M9:T9"/>
    <mergeCell ref="M10:T10"/>
    <mergeCell ref="M11:T11"/>
    <mergeCell ref="M12:T12"/>
    <mergeCell ref="AJ24:AP24"/>
    <mergeCell ref="Z25:AF25"/>
    <mergeCell ref="M13:T13"/>
    <mergeCell ref="M14:T14"/>
    <mergeCell ref="M15:T15"/>
    <mergeCell ref="M16:T16"/>
    <mergeCell ref="D18:G18"/>
    <mergeCell ref="H18:L18"/>
    <mergeCell ref="C18:C19"/>
    <mergeCell ref="B20:B23"/>
    <mergeCell ref="B26:B29"/>
    <mergeCell ref="A22:A26"/>
    <mergeCell ref="D33:G33"/>
    <mergeCell ref="H33:L33"/>
    <mergeCell ref="O33:R33"/>
    <mergeCell ref="S33:W33"/>
    <mergeCell ref="C33:C34"/>
    <mergeCell ref="M57:N58"/>
    <mergeCell ref="O29:R29"/>
    <mergeCell ref="O28:R28"/>
    <mergeCell ref="M33:N34"/>
    <mergeCell ref="M45:N4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zoomScale="90" zoomScaleNormal="90" workbookViewId="0">
      <selection activeCell="C6" sqref="C6"/>
    </sheetView>
  </sheetViews>
  <sheetFormatPr defaultRowHeight="14.5" x14ac:dyDescent="0.35"/>
  <cols>
    <col min="1" max="1" width="14.26953125" customWidth="1"/>
    <col min="2" max="2" width="27" bestFit="1" customWidth="1"/>
    <col min="3" max="13" width="10.7265625" customWidth="1"/>
    <col min="18" max="18" width="12" bestFit="1" customWidth="1"/>
  </cols>
  <sheetData>
    <row r="1" spans="1:18" ht="15" thickBot="1" x14ac:dyDescent="0.4">
      <c r="A1" s="38"/>
      <c r="B1" s="38"/>
      <c r="C1" s="39"/>
      <c r="D1" s="39"/>
      <c r="E1" s="39"/>
      <c r="F1" s="39"/>
      <c r="G1" s="39"/>
      <c r="H1" s="39"/>
      <c r="I1" s="39"/>
      <c r="J1" s="39"/>
      <c r="K1" s="39"/>
      <c r="L1" s="39"/>
      <c r="M1" s="39"/>
      <c r="N1" s="39"/>
      <c r="O1" s="39"/>
      <c r="P1" s="40"/>
    </row>
    <row r="2" spans="1:18" ht="15" thickBot="1" x14ac:dyDescent="0.4">
      <c r="A2" s="41"/>
      <c r="B2" s="41"/>
      <c r="C2" s="64" t="s">
        <v>57</v>
      </c>
      <c r="D2" s="65"/>
      <c r="E2" s="66">
        <f>COUNTIF('Site Description'!B34:K34,"&gt;0")</f>
        <v>0</v>
      </c>
      <c r="F2" s="27"/>
      <c r="G2" s="27"/>
      <c r="H2" s="27"/>
      <c r="I2" s="27"/>
      <c r="J2" s="27"/>
      <c r="K2" s="27"/>
      <c r="L2" s="27"/>
      <c r="M2" s="27"/>
      <c r="N2" s="27"/>
      <c r="O2" s="27"/>
      <c r="P2" s="29"/>
    </row>
    <row r="3" spans="1:18" ht="15" thickBot="1" x14ac:dyDescent="0.4">
      <c r="A3" s="41"/>
      <c r="B3" s="41"/>
      <c r="C3" s="27"/>
      <c r="D3" s="27"/>
      <c r="E3" s="27"/>
      <c r="F3" s="27"/>
      <c r="G3" s="27"/>
      <c r="H3" s="27"/>
      <c r="I3" s="27"/>
      <c r="J3" s="27"/>
      <c r="K3" s="27"/>
      <c r="L3" s="27"/>
      <c r="M3" s="27"/>
      <c r="N3" s="27"/>
      <c r="O3" s="27"/>
      <c r="P3" s="29"/>
    </row>
    <row r="4" spans="1:18" ht="17" thickBot="1" x14ac:dyDescent="0.4">
      <c r="A4" s="41"/>
      <c r="B4" s="41"/>
      <c r="C4" s="529" t="s">
        <v>59</v>
      </c>
      <c r="D4" s="530"/>
      <c r="E4" s="531"/>
      <c r="F4" s="529" t="s">
        <v>60</v>
      </c>
      <c r="G4" s="530"/>
      <c r="H4" s="530"/>
      <c r="I4" s="530"/>
      <c r="J4" s="531"/>
      <c r="K4" s="529" t="s">
        <v>61</v>
      </c>
      <c r="L4" s="530"/>
      <c r="M4" s="530"/>
      <c r="N4" s="530"/>
      <c r="O4" s="531"/>
      <c r="P4" s="29"/>
    </row>
    <row r="5" spans="1:18" ht="15" thickBot="1" x14ac:dyDescent="0.4">
      <c r="A5" s="41"/>
      <c r="B5" s="41"/>
      <c r="C5" s="42" t="s">
        <v>55</v>
      </c>
      <c r="D5" s="43" t="s">
        <v>53</v>
      </c>
      <c r="E5" s="44" t="s">
        <v>54</v>
      </c>
      <c r="F5" s="42" t="s">
        <v>55</v>
      </c>
      <c r="G5" s="43" t="s">
        <v>53</v>
      </c>
      <c r="H5" s="43" t="s">
        <v>54</v>
      </c>
      <c r="I5" s="43" t="s">
        <v>115</v>
      </c>
      <c r="J5" s="43" t="s">
        <v>116</v>
      </c>
      <c r="K5" s="42" t="s">
        <v>55</v>
      </c>
      <c r="L5" s="43" t="s">
        <v>53</v>
      </c>
      <c r="M5" s="43" t="s">
        <v>54</v>
      </c>
      <c r="N5" s="43" t="s">
        <v>115</v>
      </c>
      <c r="O5" s="44" t="s">
        <v>116</v>
      </c>
      <c r="P5" s="29"/>
    </row>
    <row r="6" spans="1:18" x14ac:dyDescent="0.35">
      <c r="A6" s="41"/>
      <c r="B6" s="414" t="s">
        <v>47</v>
      </c>
      <c r="C6" s="68" t="e">
        <f>AVERAGE(C25:L25)</f>
        <v>#DIV/0!</v>
      </c>
      <c r="D6" s="69" t="e">
        <f>AVERAGE(C26:L26)</f>
        <v>#DIV/0!</v>
      </c>
      <c r="E6" s="67" t="e">
        <f>AVERAGE(C27:L27)</f>
        <v>#DIV/0!</v>
      </c>
      <c r="F6" s="68" t="e">
        <f>AVERAGE(C46:L46)</f>
        <v>#DIV/0!</v>
      </c>
      <c r="G6" s="69" t="e">
        <f>AVERAGE(C47:L47)</f>
        <v>#DIV/0!</v>
      </c>
      <c r="H6" s="404" t="e">
        <f>AVERAGE(C48:L48)</f>
        <v>#DIV/0!</v>
      </c>
      <c r="I6" s="69" t="e">
        <f>AVERAGE(C49:L49)</f>
        <v>#DIV/0!</v>
      </c>
      <c r="J6" s="404" t="e">
        <f>AVERAGE(C50:L50)</f>
        <v>#DIV/0!</v>
      </c>
      <c r="K6" s="68" t="e">
        <f>AVERAGE(C67:L67)</f>
        <v>#DIV/0!</v>
      </c>
      <c r="L6" s="69" t="e">
        <f>AVERAGE(C68:L68)</f>
        <v>#DIV/0!</v>
      </c>
      <c r="M6" s="404" t="e">
        <f>AVERAGE(C69:L69)</f>
        <v>#DIV/0!</v>
      </c>
      <c r="N6" s="69" t="e">
        <f>AVERAGE(C70:L70)</f>
        <v>#DIV/0!</v>
      </c>
      <c r="O6" s="67" t="e">
        <f>AVERAGE(C71:L71)</f>
        <v>#DIV/0!</v>
      </c>
      <c r="P6" s="29"/>
    </row>
    <row r="7" spans="1:18" s="24" customFormat="1" x14ac:dyDescent="0.35">
      <c r="A7" s="41"/>
      <c r="B7" s="415" t="s">
        <v>48</v>
      </c>
      <c r="C7" s="58" t="e">
        <f>STDEV(C25:L25)</f>
        <v>#DIV/0!</v>
      </c>
      <c r="D7" s="52" t="e">
        <f>STDEV(C26:L26)</f>
        <v>#DIV/0!</v>
      </c>
      <c r="E7" s="59" t="e">
        <f>STDEV(C27:L27)</f>
        <v>#DIV/0!</v>
      </c>
      <c r="F7" s="58" t="e">
        <f>STDEV(C46:L46)</f>
        <v>#DIV/0!</v>
      </c>
      <c r="G7" s="52" t="e">
        <f>STDEV(C47:L47)</f>
        <v>#DIV/0!</v>
      </c>
      <c r="H7" s="172" t="e">
        <f>STDEV(C48:L48)</f>
        <v>#DIV/0!</v>
      </c>
      <c r="I7" s="52" t="e">
        <f>STDEV(C49:L49)</f>
        <v>#DIV/0!</v>
      </c>
      <c r="J7" s="172" t="e">
        <f>STDEV(C50:L50)</f>
        <v>#DIV/0!</v>
      </c>
      <c r="K7" s="58" t="e">
        <f>STDEV(C67:L67)</f>
        <v>#DIV/0!</v>
      </c>
      <c r="L7" s="52" t="e">
        <f>STDEV(C68:L68)</f>
        <v>#DIV/0!</v>
      </c>
      <c r="M7" s="172" t="e">
        <f>STDEV(C69:L69)</f>
        <v>#DIV/0!</v>
      </c>
      <c r="N7" s="52" t="e">
        <f>STDEV(C70:L70)</f>
        <v>#DIV/0!</v>
      </c>
      <c r="O7" s="59" t="e">
        <f>STDEV(C71:L71)</f>
        <v>#DIV/0!</v>
      </c>
      <c r="P7" s="29"/>
      <c r="Q7"/>
      <c r="R7"/>
    </row>
    <row r="8" spans="1:18" s="24" customFormat="1" x14ac:dyDescent="0.35">
      <c r="A8" s="41"/>
      <c r="B8" s="415" t="s">
        <v>49</v>
      </c>
      <c r="C8" s="58" t="e">
        <f>C7/SQRT(E2)</f>
        <v>#DIV/0!</v>
      </c>
      <c r="D8" s="52" t="e">
        <f>D7/SQRT(E2)</f>
        <v>#DIV/0!</v>
      </c>
      <c r="E8" s="59" t="e">
        <f>E7/SQRT(E2)</f>
        <v>#DIV/0!</v>
      </c>
      <c r="F8" s="58" t="e">
        <f>F7/SQRT($E$2)</f>
        <v>#DIV/0!</v>
      </c>
      <c r="G8" s="52" t="e">
        <f t="shared" ref="G8:H8" si="0">G7/SQRT($E$2)</f>
        <v>#DIV/0!</v>
      </c>
      <c r="H8" s="172" t="e">
        <f t="shared" si="0"/>
        <v>#DIV/0!</v>
      </c>
      <c r="I8" s="52" t="e">
        <f t="shared" ref="I8:J8" si="1">I7/SQRT($E$2)</f>
        <v>#DIV/0!</v>
      </c>
      <c r="J8" s="172" t="e">
        <f t="shared" si="1"/>
        <v>#DIV/0!</v>
      </c>
      <c r="K8" s="58" t="e">
        <f>K7/SQRT($E$2)</f>
        <v>#DIV/0!</v>
      </c>
      <c r="L8" s="52" t="e">
        <f>L7/SQRT($E$2)</f>
        <v>#DIV/0!</v>
      </c>
      <c r="M8" s="172" t="e">
        <f>M7/SQRT($E$2)</f>
        <v>#DIV/0!</v>
      </c>
      <c r="N8" s="52" t="e">
        <f t="shared" ref="N8:O8" si="2">N7/SQRT($E$2)</f>
        <v>#DIV/0!</v>
      </c>
      <c r="O8" s="59" t="e">
        <f t="shared" si="2"/>
        <v>#DIV/0!</v>
      </c>
      <c r="P8" s="29"/>
      <c r="Q8"/>
      <c r="R8"/>
    </row>
    <row r="9" spans="1:18" s="24" customFormat="1" ht="15" thickBot="1" x14ac:dyDescent="0.4">
      <c r="A9" s="41"/>
      <c r="B9" s="416" t="s">
        <v>50</v>
      </c>
      <c r="C9" s="60" t="e">
        <f>C8*1.96</f>
        <v>#DIV/0!</v>
      </c>
      <c r="D9" s="61" t="e">
        <f>D8*1.96</f>
        <v>#DIV/0!</v>
      </c>
      <c r="E9" s="62" t="e">
        <f>E8*1.96</f>
        <v>#DIV/0!</v>
      </c>
      <c r="F9" s="60" t="e">
        <f>F8*1.96</f>
        <v>#DIV/0!</v>
      </c>
      <c r="G9" s="61" t="e">
        <f t="shared" ref="G9:H9" si="3">G8*1.96</f>
        <v>#DIV/0!</v>
      </c>
      <c r="H9" s="405" t="e">
        <f t="shared" si="3"/>
        <v>#DIV/0!</v>
      </c>
      <c r="I9" s="61" t="e">
        <f t="shared" ref="I9:J9" si="4">I8*1.96</f>
        <v>#DIV/0!</v>
      </c>
      <c r="J9" s="405" t="e">
        <f t="shared" si="4"/>
        <v>#DIV/0!</v>
      </c>
      <c r="K9" s="60" t="e">
        <f>K8*1.96</f>
        <v>#DIV/0!</v>
      </c>
      <c r="L9" s="61" t="e">
        <f>L8*1.96</f>
        <v>#DIV/0!</v>
      </c>
      <c r="M9" s="405" t="e">
        <f>M8*1.96</f>
        <v>#DIV/0!</v>
      </c>
      <c r="N9" s="61" t="e">
        <f t="shared" ref="N9:O9" si="5">N8*1.96</f>
        <v>#DIV/0!</v>
      </c>
      <c r="O9" s="62" t="e">
        <f t="shared" si="5"/>
        <v>#DIV/0!</v>
      </c>
      <c r="P9" s="29"/>
    </row>
    <row r="10" spans="1:18" s="24" customFormat="1" ht="15" thickBot="1" x14ac:dyDescent="0.4">
      <c r="A10" s="41"/>
      <c r="B10" s="41"/>
      <c r="C10" s="27"/>
      <c r="D10" s="27"/>
      <c r="E10" s="27"/>
      <c r="F10" s="27"/>
      <c r="G10" s="27"/>
      <c r="H10" s="27"/>
      <c r="I10" s="27"/>
      <c r="J10" s="27"/>
      <c r="K10" s="27"/>
      <c r="L10" s="27"/>
      <c r="M10" s="27"/>
      <c r="N10" s="27"/>
      <c r="O10" s="27"/>
      <c r="P10" s="29"/>
    </row>
    <row r="11" spans="1:18" s="24" customFormat="1" ht="21.5" thickBot="1" x14ac:dyDescent="0.5">
      <c r="A11" s="41"/>
      <c r="B11" s="526" t="s">
        <v>58</v>
      </c>
      <c r="C11" s="527"/>
      <c r="D11" s="527"/>
      <c r="E11" s="527"/>
      <c r="F11" s="527"/>
      <c r="G11" s="527"/>
      <c r="H11" s="527"/>
      <c r="I11" s="527"/>
      <c r="J11" s="527"/>
      <c r="K11" s="527"/>
      <c r="L11" s="527"/>
      <c r="M11" s="528"/>
      <c r="N11" s="27"/>
      <c r="O11" s="27"/>
      <c r="P11" s="29"/>
    </row>
    <row r="12" spans="1:18" s="24" customFormat="1" ht="30" x14ac:dyDescent="0.45">
      <c r="A12" s="41"/>
      <c r="B12" s="36" t="s">
        <v>56</v>
      </c>
      <c r="C12" s="23">
        <v>1</v>
      </c>
      <c r="D12" s="23">
        <v>2</v>
      </c>
      <c r="E12" s="23">
        <v>3</v>
      </c>
      <c r="F12" s="23">
        <v>4</v>
      </c>
      <c r="G12" s="45">
        <v>5</v>
      </c>
      <c r="H12" s="23">
        <v>6</v>
      </c>
      <c r="I12" s="23">
        <v>7</v>
      </c>
      <c r="J12" s="23">
        <v>8</v>
      </c>
      <c r="K12" s="23">
        <v>9</v>
      </c>
      <c r="L12" s="74">
        <v>10</v>
      </c>
      <c r="M12" s="409" t="s">
        <v>52</v>
      </c>
      <c r="N12" s="27"/>
      <c r="O12" s="27"/>
      <c r="P12" s="29"/>
    </row>
    <row r="13" spans="1:18" s="24" customFormat="1" x14ac:dyDescent="0.35">
      <c r="A13" s="41"/>
      <c r="B13" s="174" t="s">
        <v>89</v>
      </c>
      <c r="C13" s="56" t="str">
        <f>IFERROR('Bioerosion Rates'!L4,"")</f>
        <v/>
      </c>
      <c r="D13" s="52" t="str">
        <f>IFERROR('Bioerosion Rates'!L21,"")</f>
        <v/>
      </c>
      <c r="E13" s="52" t="str">
        <f>IFERROR('Bioerosion Rates'!L38,"")</f>
        <v/>
      </c>
      <c r="F13" s="52" t="str">
        <f>IFERROR('Bioerosion Rates'!L55,"")</f>
        <v/>
      </c>
      <c r="G13" s="52" t="str">
        <f>IFERROR('Bioerosion Rates'!L72,"")</f>
        <v/>
      </c>
      <c r="H13" s="52" t="str">
        <f>IFERROR('Bioerosion Rates'!L89,"")</f>
        <v/>
      </c>
      <c r="I13" s="52" t="str">
        <f>IFERROR('Bioerosion Rates'!L106,"")</f>
        <v/>
      </c>
      <c r="J13" s="52" t="str">
        <f>IFERROR('Bioerosion Rates'!L123,"")</f>
        <v/>
      </c>
      <c r="K13" s="52" t="str">
        <f>IFERROR('Bioerosion Rates'!L140,"")</f>
        <v/>
      </c>
      <c r="L13" s="172" t="str">
        <f>IFERROR('Bioerosion Rates'!L157,"")</f>
        <v/>
      </c>
      <c r="M13" s="410" t="e">
        <f t="shared" ref="M13:M23" si="6">AVERAGE(C13:L13)</f>
        <v>#DIV/0!</v>
      </c>
      <c r="N13" s="27"/>
      <c r="O13" s="27"/>
      <c r="P13" s="29"/>
    </row>
    <row r="14" spans="1:18" s="24" customFormat="1" x14ac:dyDescent="0.35">
      <c r="A14" s="41"/>
      <c r="B14" s="174" t="s">
        <v>90</v>
      </c>
      <c r="C14" s="56" t="str">
        <f>IFERROR('Bioerosion Rates'!L5,"")</f>
        <v/>
      </c>
      <c r="D14" s="52" t="str">
        <f>IFERROR('Bioerosion Rates'!L22,"")</f>
        <v/>
      </c>
      <c r="E14" s="52" t="str">
        <f>IFERROR('Bioerosion Rates'!L39,"")</f>
        <v/>
      </c>
      <c r="F14" s="52" t="str">
        <f>IFERROR('Bioerosion Rates'!L56,"")</f>
        <v/>
      </c>
      <c r="G14" s="52" t="str">
        <f>IFERROR('Bioerosion Rates'!L73,"")</f>
        <v/>
      </c>
      <c r="H14" s="52" t="str">
        <f>IFERROR('Bioerosion Rates'!L90,"")</f>
        <v/>
      </c>
      <c r="I14" s="52" t="str">
        <f>IFERROR('Bioerosion Rates'!L107,"")</f>
        <v/>
      </c>
      <c r="J14" s="52" t="str">
        <f>IFERROR('Bioerosion Rates'!L124,"")</f>
        <v/>
      </c>
      <c r="K14" s="52" t="str">
        <f>IFERROR('Bioerosion Rates'!L141,"")</f>
        <v/>
      </c>
      <c r="L14" s="172" t="str">
        <f>IFERROR('Bioerosion Rates'!L158,"")</f>
        <v/>
      </c>
      <c r="M14" s="410" t="e">
        <f t="shared" si="6"/>
        <v>#DIV/0!</v>
      </c>
      <c r="N14" s="27"/>
      <c r="O14" s="27"/>
      <c r="P14" s="29"/>
    </row>
    <row r="15" spans="1:18" s="24" customFormat="1" x14ac:dyDescent="0.35">
      <c r="A15" s="41"/>
      <c r="B15" s="174" t="s">
        <v>91</v>
      </c>
      <c r="C15" s="56" t="str">
        <f>IFERROR('Bioerosion Rates'!L6,"")</f>
        <v/>
      </c>
      <c r="D15" s="52" t="str">
        <f>IFERROR('Bioerosion Rates'!L23,"")</f>
        <v/>
      </c>
      <c r="E15" s="52" t="str">
        <f>IFERROR('Bioerosion Rates'!L40,"")</f>
        <v/>
      </c>
      <c r="F15" s="52" t="str">
        <f>IFERROR('Bioerosion Rates'!L57,"")</f>
        <v/>
      </c>
      <c r="G15" s="52" t="str">
        <f>IFERROR('Bioerosion Rates'!L74,"")</f>
        <v/>
      </c>
      <c r="H15" s="52" t="str">
        <f>IFERROR('Bioerosion Rates'!L91,"")</f>
        <v/>
      </c>
      <c r="I15" s="52" t="str">
        <f>IFERROR('Bioerosion Rates'!L108,"")</f>
        <v/>
      </c>
      <c r="J15" s="52" t="str">
        <f>IFERROR('Bioerosion Rates'!L125,"")</f>
        <v/>
      </c>
      <c r="K15" s="52" t="str">
        <f>IFERROR('Bioerosion Rates'!L142,"")</f>
        <v/>
      </c>
      <c r="L15" s="172" t="str">
        <f>IFERROR('Bioerosion Rates'!L159,"")</f>
        <v/>
      </c>
      <c r="M15" s="410" t="e">
        <f t="shared" si="6"/>
        <v>#DIV/0!</v>
      </c>
      <c r="N15" s="27"/>
      <c r="O15" s="27"/>
      <c r="P15" s="29"/>
    </row>
    <row r="16" spans="1:18" s="24" customFormat="1" x14ac:dyDescent="0.35">
      <c r="A16" s="41"/>
      <c r="B16" s="175" t="s">
        <v>92</v>
      </c>
      <c r="C16" s="56" t="str">
        <f>IFERROR('Bioerosion Rates'!L7,"")</f>
        <v/>
      </c>
      <c r="D16" s="52" t="str">
        <f>IFERROR('Bioerosion Rates'!L24,"")</f>
        <v/>
      </c>
      <c r="E16" s="52" t="str">
        <f>IFERROR('Bioerosion Rates'!L41,"")</f>
        <v/>
      </c>
      <c r="F16" s="52" t="str">
        <f>IFERROR('Bioerosion Rates'!L58,"")</f>
        <v/>
      </c>
      <c r="G16" s="52" t="str">
        <f>IFERROR('Bioerosion Rates'!L75,"")</f>
        <v/>
      </c>
      <c r="H16" s="52" t="str">
        <f>IFERROR('Bioerosion Rates'!L92,"")</f>
        <v/>
      </c>
      <c r="I16" s="52" t="str">
        <f>IFERROR('Bioerosion Rates'!L109,"")</f>
        <v/>
      </c>
      <c r="J16" s="52" t="str">
        <f>IFERROR('Bioerosion Rates'!L126,"")</f>
        <v/>
      </c>
      <c r="K16" s="52" t="str">
        <f>IFERROR('Bioerosion Rates'!L143,"")</f>
        <v/>
      </c>
      <c r="L16" s="172" t="str">
        <f>IFERROR('Bioerosion Rates'!L160,"")</f>
        <v/>
      </c>
      <c r="M16" s="410" t="e">
        <f t="shared" si="6"/>
        <v>#DIV/0!</v>
      </c>
      <c r="N16" s="27"/>
      <c r="O16" s="27"/>
      <c r="P16" s="29"/>
    </row>
    <row r="17" spans="1:16" s="24" customFormat="1" x14ac:dyDescent="0.35">
      <c r="A17" s="41"/>
      <c r="B17" s="176" t="s">
        <v>93</v>
      </c>
      <c r="C17" s="56" t="str">
        <f>IFERROR('Bioerosion Rates'!L8,"")</f>
        <v/>
      </c>
      <c r="D17" s="52" t="str">
        <f>IFERROR('Bioerosion Rates'!L25,"")</f>
        <v/>
      </c>
      <c r="E17" s="52" t="str">
        <f>IFERROR('Bioerosion Rates'!L42,"")</f>
        <v/>
      </c>
      <c r="F17" s="52" t="str">
        <f>IFERROR('Bioerosion Rates'!L59,"")</f>
        <v/>
      </c>
      <c r="G17" s="52" t="str">
        <f>IFERROR('Bioerosion Rates'!L76,"")</f>
        <v/>
      </c>
      <c r="H17" s="52" t="str">
        <f>IFERROR('Bioerosion Rates'!L93,"")</f>
        <v/>
      </c>
      <c r="I17" s="52" t="str">
        <f>IFERROR('Bioerosion Rates'!L110,"")</f>
        <v/>
      </c>
      <c r="J17" s="52" t="str">
        <f>IFERROR('Bioerosion Rates'!L127,"")</f>
        <v/>
      </c>
      <c r="K17" s="52" t="str">
        <f>IFERROR('Bioerosion Rates'!L144,"")</f>
        <v/>
      </c>
      <c r="L17" s="172" t="str">
        <f>IFERROR('Bioerosion Rates'!L161,"")</f>
        <v/>
      </c>
      <c r="M17" s="410" t="e">
        <f t="shared" si="6"/>
        <v>#DIV/0!</v>
      </c>
      <c r="N17" s="27"/>
      <c r="O17" s="27"/>
      <c r="P17" s="29"/>
    </row>
    <row r="18" spans="1:16" s="24" customFormat="1" x14ac:dyDescent="0.35">
      <c r="A18" s="41"/>
      <c r="B18" s="176" t="s">
        <v>94</v>
      </c>
      <c r="C18" s="56" t="str">
        <f>IFERROR('Bioerosion Rates'!L9,"")</f>
        <v/>
      </c>
      <c r="D18" s="52" t="str">
        <f>IFERROR('Bioerosion Rates'!L26,"")</f>
        <v/>
      </c>
      <c r="E18" s="52" t="str">
        <f>IFERROR('Bioerosion Rates'!L43,"")</f>
        <v/>
      </c>
      <c r="F18" s="52" t="str">
        <f>IFERROR('Bioerosion Rates'!L60,"")</f>
        <v/>
      </c>
      <c r="G18" s="52" t="str">
        <f>IFERROR('Bioerosion Rates'!L77,"")</f>
        <v/>
      </c>
      <c r="H18" s="52" t="str">
        <f>IFERROR('Bioerosion Rates'!L94,"")</f>
        <v/>
      </c>
      <c r="I18" s="52" t="str">
        <f>IFERROR('Bioerosion Rates'!L111,"")</f>
        <v/>
      </c>
      <c r="J18" s="52" t="str">
        <f>IFERROR('Bioerosion Rates'!L128,"")</f>
        <v/>
      </c>
      <c r="K18" s="52" t="str">
        <f>IFERROR('Bioerosion Rates'!L145,"")</f>
        <v/>
      </c>
      <c r="L18" s="172" t="str">
        <f>IFERROR('Bioerosion Rates'!L162,"")</f>
        <v/>
      </c>
      <c r="M18" s="410" t="e">
        <f t="shared" si="6"/>
        <v>#DIV/0!</v>
      </c>
      <c r="N18" s="27"/>
      <c r="O18" s="27"/>
      <c r="P18" s="29"/>
    </row>
    <row r="19" spans="1:16" x14ac:dyDescent="0.35">
      <c r="A19" s="41"/>
      <c r="B19" s="118" t="s">
        <v>123</v>
      </c>
      <c r="C19" s="56" t="str">
        <f>IFERROR('Bioerosion Rates'!L10,"")</f>
        <v/>
      </c>
      <c r="D19" s="52" t="str">
        <f>IFERROR('Bioerosion Rates'!L27,"")</f>
        <v/>
      </c>
      <c r="E19" s="52" t="str">
        <f>IFERROR('Bioerosion Rates'!L44,"")</f>
        <v/>
      </c>
      <c r="F19" s="52" t="str">
        <f>IFERROR('Bioerosion Rates'!L61,"")</f>
        <v/>
      </c>
      <c r="G19" s="52" t="str">
        <f>IFERROR('Bioerosion Rates'!L78,"")</f>
        <v/>
      </c>
      <c r="H19" s="52" t="str">
        <f>IFERROR('Bioerosion Rates'!L95,"")</f>
        <v/>
      </c>
      <c r="I19" s="52" t="str">
        <f>IFERROR('Bioerosion Rates'!L112,"")</f>
        <v/>
      </c>
      <c r="J19" s="52" t="str">
        <f>IFERROR('Bioerosion Rates'!L129,"")</f>
        <v/>
      </c>
      <c r="K19" s="52" t="str">
        <f>IFERROR('Bioerosion Rates'!L146,"")</f>
        <v/>
      </c>
      <c r="L19" s="172" t="str">
        <f>IFERROR('Bioerosion Rates'!L163,"")</f>
        <v/>
      </c>
      <c r="M19" s="410" t="e">
        <f t="shared" si="6"/>
        <v>#DIV/0!</v>
      </c>
      <c r="N19" s="27"/>
      <c r="O19" s="27"/>
      <c r="P19" s="29"/>
    </row>
    <row r="20" spans="1:16" x14ac:dyDescent="0.35">
      <c r="A20" s="41"/>
      <c r="B20" s="177" t="s">
        <v>95</v>
      </c>
      <c r="C20" s="56" t="str">
        <f>IFERROR('Bioerosion Rates'!L11,"")</f>
        <v/>
      </c>
      <c r="D20" s="52" t="str">
        <f>IFERROR('Bioerosion Rates'!L28,"")</f>
        <v/>
      </c>
      <c r="E20" s="52" t="str">
        <f>IFERROR('Bioerosion Rates'!L45,"")</f>
        <v/>
      </c>
      <c r="F20" s="52" t="str">
        <f>IFERROR('Bioerosion Rates'!L62,"")</f>
        <v/>
      </c>
      <c r="G20" s="52" t="str">
        <f>IFERROR('Bioerosion Rates'!L79,"")</f>
        <v/>
      </c>
      <c r="H20" s="52" t="str">
        <f>IFERROR('Bioerosion Rates'!L96,"")</f>
        <v/>
      </c>
      <c r="I20" s="52" t="str">
        <f>IFERROR('Bioerosion Rates'!L113,"")</f>
        <v/>
      </c>
      <c r="J20" s="52" t="str">
        <f>IFERROR('Bioerosion Rates'!L130,"")</f>
        <v/>
      </c>
      <c r="K20" s="52" t="str">
        <f>IFERROR('Bioerosion Rates'!L147,"")</f>
        <v/>
      </c>
      <c r="L20" s="172" t="str">
        <f>IFERROR('Bioerosion Rates'!L164,"")</f>
        <v/>
      </c>
      <c r="M20" s="410" t="e">
        <f t="shared" si="6"/>
        <v>#DIV/0!</v>
      </c>
      <c r="N20" s="27"/>
      <c r="O20" s="27"/>
      <c r="P20" s="29"/>
    </row>
    <row r="21" spans="1:16" x14ac:dyDescent="0.35">
      <c r="A21" s="41"/>
      <c r="B21" s="177" t="s">
        <v>96</v>
      </c>
      <c r="C21" s="56" t="str">
        <f>IFERROR('Bioerosion Rates'!L12,"")</f>
        <v/>
      </c>
      <c r="D21" s="52" t="str">
        <f>IFERROR('Bioerosion Rates'!L29,"")</f>
        <v/>
      </c>
      <c r="E21" s="52" t="str">
        <f>IFERROR('Bioerosion Rates'!L46,"")</f>
        <v/>
      </c>
      <c r="F21" s="52" t="str">
        <f>IFERROR('Bioerosion Rates'!L63,"")</f>
        <v/>
      </c>
      <c r="G21" s="52" t="str">
        <f>IFERROR('Bioerosion Rates'!L80,"")</f>
        <v/>
      </c>
      <c r="H21" s="52" t="str">
        <f>IFERROR('Bioerosion Rates'!L97,"")</f>
        <v/>
      </c>
      <c r="I21" s="52" t="str">
        <f>IFERROR('Bioerosion Rates'!L114,"")</f>
        <v/>
      </c>
      <c r="J21" s="52" t="str">
        <f>IFERROR('Bioerosion Rates'!L131,"")</f>
        <v/>
      </c>
      <c r="K21" s="52" t="str">
        <f>IFERROR('Bioerosion Rates'!L148,"")</f>
        <v/>
      </c>
      <c r="L21" s="172" t="str">
        <f>IFERROR('Bioerosion Rates'!L165,"")</f>
        <v/>
      </c>
      <c r="M21" s="410" t="e">
        <f t="shared" si="6"/>
        <v>#DIV/0!</v>
      </c>
      <c r="N21" s="27"/>
      <c r="O21" s="27"/>
      <c r="P21" s="29"/>
    </row>
    <row r="22" spans="1:16" x14ac:dyDescent="0.35">
      <c r="A22" s="41"/>
      <c r="B22" s="177" t="s">
        <v>97</v>
      </c>
      <c r="C22" s="56" t="str">
        <f>IFERROR('Bioerosion Rates'!L13,"")</f>
        <v/>
      </c>
      <c r="D22" s="52" t="str">
        <f>IFERROR('Bioerosion Rates'!L30,"")</f>
        <v/>
      </c>
      <c r="E22" s="52" t="str">
        <f>IFERROR('Bioerosion Rates'!L47,"")</f>
        <v/>
      </c>
      <c r="F22" s="52" t="str">
        <f>IFERROR('Bioerosion Rates'!L64,"")</f>
        <v/>
      </c>
      <c r="G22" s="52" t="str">
        <f>IFERROR('Bioerosion Rates'!L81,"")</f>
        <v/>
      </c>
      <c r="H22" s="52" t="str">
        <f>IFERROR('Bioerosion Rates'!L98,"")</f>
        <v/>
      </c>
      <c r="I22" s="52" t="str">
        <f>IFERROR('Bioerosion Rates'!L115,"")</f>
        <v/>
      </c>
      <c r="J22" s="52" t="str">
        <f>IFERROR('Bioerosion Rates'!L132,"")</f>
        <v/>
      </c>
      <c r="K22" s="52" t="str">
        <f>IFERROR('Bioerosion Rates'!L149,"")</f>
        <v/>
      </c>
      <c r="L22" s="172" t="str">
        <f>IFERROR('Bioerosion Rates'!L166,"")</f>
        <v/>
      </c>
      <c r="M22" s="410" t="e">
        <f t="shared" si="6"/>
        <v>#DIV/0!</v>
      </c>
      <c r="N22" s="27"/>
      <c r="O22" s="27"/>
      <c r="P22" s="29"/>
    </row>
    <row r="23" spans="1:16" x14ac:dyDescent="0.35">
      <c r="A23" s="41"/>
      <c r="B23" s="178"/>
      <c r="C23" s="56" t="str">
        <f>IFERROR('Bioerosion Rates'!L14,"")</f>
        <v/>
      </c>
      <c r="D23" s="52" t="str">
        <f>IFERROR('Bioerosion Rates'!L31,"")</f>
        <v/>
      </c>
      <c r="E23" s="52" t="str">
        <f>IFERROR('Bioerosion Rates'!L48,"")</f>
        <v/>
      </c>
      <c r="F23" s="52" t="str">
        <f>IFERROR('Bioerosion Rates'!L65,"")</f>
        <v/>
      </c>
      <c r="G23" s="52" t="str">
        <f>IFERROR('Bioerosion Rates'!L82,"")</f>
        <v/>
      </c>
      <c r="H23" s="52" t="str">
        <f>IFERROR('Bioerosion Rates'!L99,"")</f>
        <v/>
      </c>
      <c r="I23" s="52" t="str">
        <f>IFERROR('Bioerosion Rates'!L116,"")</f>
        <v/>
      </c>
      <c r="J23" s="52" t="str">
        <f>IFERROR('Bioerosion Rates'!L133,"")</f>
        <v/>
      </c>
      <c r="K23" s="52" t="str">
        <f>IFERROR('Bioerosion Rates'!L150,"")</f>
        <v/>
      </c>
      <c r="L23" s="172" t="str">
        <f>IFERROR('Bioerosion Rates'!L167,"")</f>
        <v/>
      </c>
      <c r="M23" s="410" t="e">
        <f t="shared" si="6"/>
        <v>#DIV/0!</v>
      </c>
      <c r="N23" s="27"/>
      <c r="O23" s="27"/>
      <c r="P23" s="29"/>
    </row>
    <row r="24" spans="1:16" ht="15" thickBot="1" x14ac:dyDescent="0.4">
      <c r="A24" s="41"/>
      <c r="B24" s="179"/>
      <c r="C24" s="56" t="str">
        <f>IFERROR('Bioerosion Rates'!L15,"")</f>
        <v/>
      </c>
      <c r="D24" s="52" t="str">
        <f>IFERROR('Bioerosion Rates'!L32,"")</f>
        <v/>
      </c>
      <c r="E24" s="52" t="str">
        <f>IFERROR('Bioerosion Rates'!L49,"")</f>
        <v/>
      </c>
      <c r="F24" s="52" t="str">
        <f>IFERROR('Bioerosion Rates'!L66,"")</f>
        <v/>
      </c>
      <c r="G24" s="52" t="str">
        <f>IFERROR('Bioerosion Rates'!L83,"")</f>
        <v/>
      </c>
      <c r="H24" s="52" t="str">
        <f>IFERROR('Bioerosion Rates'!L100,"")</f>
        <v/>
      </c>
      <c r="I24" s="52" t="str">
        <f>IFERROR('Bioerosion Rates'!L117,"")</f>
        <v/>
      </c>
      <c r="J24" s="52" t="str">
        <f>IFERROR('Bioerosion Rates'!L134,"")</f>
        <v/>
      </c>
      <c r="K24" s="52" t="str">
        <f>IFERROR('Bioerosion Rates'!L151,"")</f>
        <v/>
      </c>
      <c r="L24" s="172" t="str">
        <f>IFERROR('Bioerosion Rates'!L168,"")</f>
        <v/>
      </c>
      <c r="M24" s="410" t="e">
        <f t="shared" ref="M24" si="7">AVERAGE(C24:L24)</f>
        <v>#DIV/0!</v>
      </c>
      <c r="N24" s="27"/>
      <c r="O24" s="27"/>
      <c r="P24" s="29"/>
    </row>
    <row r="25" spans="1:16" x14ac:dyDescent="0.35">
      <c r="A25" s="41"/>
      <c r="B25" s="46" t="s">
        <v>51</v>
      </c>
      <c r="C25" s="53" t="str">
        <f>IF('Site Description'!B$34="","",SUM(C13:C24))</f>
        <v/>
      </c>
      <c r="D25" s="53" t="str">
        <f>IF('Site Description'!C$34="","",SUM(D13:D24))</f>
        <v/>
      </c>
      <c r="E25" s="53" t="str">
        <f>IF('Site Description'!D$34="","",SUM(E13:E24))</f>
        <v/>
      </c>
      <c r="F25" s="53" t="str">
        <f>IF('Site Description'!E$34="","",SUM(F13:F24))</f>
        <v/>
      </c>
      <c r="G25" s="53" t="str">
        <f>IF('Site Description'!F$34="","",SUM(G13:G24))</f>
        <v/>
      </c>
      <c r="H25" s="53" t="str">
        <f>IF('Site Description'!G$34="","",SUM(H13:H24))</f>
        <v/>
      </c>
      <c r="I25" s="53" t="str">
        <f>IF('Site Description'!H$34="","",SUM(I13:I24))</f>
        <v/>
      </c>
      <c r="J25" s="53" t="str">
        <f>IF('Site Description'!I$34="","",SUM(J13:J24))</f>
        <v/>
      </c>
      <c r="K25" s="53" t="str">
        <f>IF('Site Description'!J$34="","",SUM(K13:K24))</f>
        <v/>
      </c>
      <c r="L25" s="406" t="str">
        <f>IF('Site Description'!K$34="","",SUM(L13:L24))</f>
        <v/>
      </c>
      <c r="M25" s="411"/>
      <c r="N25" s="27"/>
      <c r="O25" s="27"/>
      <c r="P25" s="29"/>
    </row>
    <row r="26" spans="1:16" x14ac:dyDescent="0.35">
      <c r="A26" s="522" t="s">
        <v>117</v>
      </c>
      <c r="B26" s="37" t="s">
        <v>53</v>
      </c>
      <c r="C26" s="54" t="str">
        <f>IF('Site Description'!B$34="","",SUM(C13,C20,C21))</f>
        <v/>
      </c>
      <c r="D26" s="54" t="str">
        <f>IF('Site Description'!C$34="","",SUM(D13,D20,D21))</f>
        <v/>
      </c>
      <c r="E26" s="54" t="str">
        <f>IF('Site Description'!D$34="","",SUM(E13,E20,E21))</f>
        <v/>
      </c>
      <c r="F26" s="54" t="str">
        <f>IF('Site Description'!E$34="","",SUM(F13,F20,F21))</f>
        <v/>
      </c>
      <c r="G26" s="54" t="str">
        <f>IF('Site Description'!F$34="","",SUM(G13,G20,G21))</f>
        <v/>
      </c>
      <c r="H26" s="54" t="str">
        <f>IF('Site Description'!G$34="","",SUM(H13,H20,H21))</f>
        <v/>
      </c>
      <c r="I26" s="54" t="str">
        <f>IF('Site Description'!H$34="","",SUM(I13,I20,I21))</f>
        <v/>
      </c>
      <c r="J26" s="54" t="str">
        <f>IF('Site Description'!I$34="","",SUM(J13,J20,J21))</f>
        <v/>
      </c>
      <c r="K26" s="54" t="str">
        <f>IF('Site Description'!J$34="","",SUM(K13,K20,K21))</f>
        <v/>
      </c>
      <c r="L26" s="407" t="str">
        <f>IF('Site Description'!K$34="","",SUM(L13,L20,L21))</f>
        <v/>
      </c>
      <c r="M26" s="410"/>
      <c r="N26" s="27"/>
      <c r="O26" s="27"/>
      <c r="P26" s="29"/>
    </row>
    <row r="27" spans="1:16" x14ac:dyDescent="0.35">
      <c r="A27" s="522"/>
      <c r="B27" s="37" t="s">
        <v>54</v>
      </c>
      <c r="C27" s="54" t="str">
        <f>IF('Site Description'!B$34="","",SUM(C17,C18))</f>
        <v/>
      </c>
      <c r="D27" s="54" t="str">
        <f>IF('Site Description'!C$34="","",SUM(D17,D18))</f>
        <v/>
      </c>
      <c r="E27" s="54" t="str">
        <f>IF('Site Description'!D$34="","",SUM(E17,E18))</f>
        <v/>
      </c>
      <c r="F27" s="54" t="str">
        <f>IF('Site Description'!E$34="","",SUM(F17,F18))</f>
        <v/>
      </c>
      <c r="G27" s="54" t="str">
        <f>IF('Site Description'!F$34="","",SUM(G17,G18))</f>
        <v/>
      </c>
      <c r="H27" s="54" t="str">
        <f>IF('Site Description'!G$34="","",SUM(H17,H18))</f>
        <v/>
      </c>
      <c r="I27" s="54" t="str">
        <f>IF('Site Description'!H$34="","",SUM(I17,I18))</f>
        <v/>
      </c>
      <c r="J27" s="54" t="str">
        <f>IF('Site Description'!I$34="","",SUM(J17,J18))</f>
        <v/>
      </c>
      <c r="K27" s="54" t="str">
        <f>IF('Site Description'!J$34="","",SUM(K17,K18))</f>
        <v/>
      </c>
      <c r="L27" s="407" t="str">
        <f>IF('Site Description'!K$34="","",SUM(L17,L18))</f>
        <v/>
      </c>
      <c r="M27" s="410"/>
      <c r="N27" s="27"/>
      <c r="O27" s="27"/>
      <c r="P27" s="29"/>
    </row>
    <row r="28" spans="1:16" x14ac:dyDescent="0.35">
      <c r="A28" s="522"/>
      <c r="B28" s="37" t="s">
        <v>115</v>
      </c>
      <c r="C28" s="54" t="str">
        <f>IF('Site Description'!B$34="","",SUM(C14:C16))</f>
        <v/>
      </c>
      <c r="D28" s="54" t="str">
        <f>IF('Site Description'!C$34="","",SUM(D14:D16))</f>
        <v/>
      </c>
      <c r="E28" s="54" t="str">
        <f>IF('Site Description'!D$34="","",SUM(E14:E16))</f>
        <v/>
      </c>
      <c r="F28" s="54" t="str">
        <f>IF('Site Description'!E$34="","",SUM(F14:F16))</f>
        <v/>
      </c>
      <c r="G28" s="54" t="str">
        <f>IF('Site Description'!F$34="","",SUM(G14:G16))</f>
        <v/>
      </c>
      <c r="H28" s="54" t="str">
        <f>IF('Site Description'!G$34="","",SUM(H14:H16))</f>
        <v/>
      </c>
      <c r="I28" s="54" t="str">
        <f>IF('Site Description'!H$34="","",SUM(I14:I16))</f>
        <v/>
      </c>
      <c r="J28" s="54" t="str">
        <f>IF('Site Description'!I$34="","",SUM(J14:J16))</f>
        <v/>
      </c>
      <c r="K28" s="54" t="str">
        <f>IF('Site Description'!J$34="","",SUM(K14:K16))</f>
        <v/>
      </c>
      <c r="L28" s="407" t="str">
        <f>IF('Site Description'!K$34="","",SUM(L14:L16))</f>
        <v/>
      </c>
      <c r="M28" s="410"/>
      <c r="N28" s="27"/>
      <c r="O28" s="27"/>
      <c r="P28" s="29"/>
    </row>
    <row r="29" spans="1:16" ht="15" thickBot="1" x14ac:dyDescent="0.4">
      <c r="A29" s="522"/>
      <c r="B29" s="47" t="s">
        <v>116</v>
      </c>
      <c r="C29" s="55" t="str">
        <f>IF('Site Description'!B$34="","",SUM(C22))</f>
        <v/>
      </c>
      <c r="D29" s="55" t="str">
        <f>IF('Site Description'!C$34="","",SUM(D22))</f>
        <v/>
      </c>
      <c r="E29" s="55" t="str">
        <f>IF('Site Description'!D$34="","",SUM(E22))</f>
        <v/>
      </c>
      <c r="F29" s="55" t="str">
        <f>IF('Site Description'!E$34="","",SUM(F22))</f>
        <v/>
      </c>
      <c r="G29" s="55" t="str">
        <f>IF('Site Description'!F$34="","",SUM(G22))</f>
        <v/>
      </c>
      <c r="H29" s="55" t="str">
        <f>IF('Site Description'!G$34="","",SUM(H22))</f>
        <v/>
      </c>
      <c r="I29" s="55" t="str">
        <f>IF('Site Description'!H$34="","",SUM(I22))</f>
        <v/>
      </c>
      <c r="J29" s="55" t="str">
        <f>IF('Site Description'!I$34="","",SUM(J22))</f>
        <v/>
      </c>
      <c r="K29" s="55" t="str">
        <f>IF('Site Description'!J$34="","",SUM(K22))</f>
        <v/>
      </c>
      <c r="L29" s="408" t="str">
        <f>IF('Site Description'!K$34="","",SUM(L22))</f>
        <v/>
      </c>
      <c r="M29" s="412"/>
      <c r="N29" s="27"/>
      <c r="O29" s="27"/>
      <c r="P29" s="29"/>
    </row>
    <row r="30" spans="1:16" x14ac:dyDescent="0.35">
      <c r="A30" s="41"/>
      <c r="B30" s="41"/>
      <c r="C30" s="27"/>
      <c r="D30" s="27"/>
      <c r="E30" s="27"/>
      <c r="F30" s="27"/>
      <c r="G30" s="27"/>
      <c r="H30" s="27"/>
      <c r="I30" s="27"/>
      <c r="J30" s="27"/>
      <c r="K30" s="27"/>
      <c r="L30" s="27"/>
      <c r="M30" s="27"/>
      <c r="N30" s="27"/>
      <c r="O30" s="27"/>
      <c r="P30" s="29"/>
    </row>
    <row r="31" spans="1:16" ht="15" thickBot="1" x14ac:dyDescent="0.4">
      <c r="A31" s="41"/>
      <c r="B31" s="41"/>
      <c r="C31" s="50"/>
      <c r="D31" s="27"/>
      <c r="E31" s="27"/>
      <c r="F31" s="27"/>
      <c r="G31" s="27"/>
      <c r="H31" s="27"/>
      <c r="I31" s="27"/>
      <c r="J31" s="27"/>
      <c r="K31" s="27"/>
      <c r="L31" s="27"/>
      <c r="M31" s="27"/>
      <c r="N31" s="27"/>
      <c r="O31" s="27"/>
      <c r="P31" s="29"/>
    </row>
    <row r="32" spans="1:16" ht="21.5" thickBot="1" x14ac:dyDescent="0.5">
      <c r="A32" s="41"/>
      <c r="B32" s="523" t="s">
        <v>62</v>
      </c>
      <c r="C32" s="524"/>
      <c r="D32" s="524"/>
      <c r="E32" s="524"/>
      <c r="F32" s="524"/>
      <c r="G32" s="524"/>
      <c r="H32" s="524"/>
      <c r="I32" s="524"/>
      <c r="J32" s="524"/>
      <c r="K32" s="524"/>
      <c r="L32" s="524"/>
      <c r="M32" s="525"/>
      <c r="N32" s="27"/>
      <c r="O32" s="27"/>
      <c r="P32" s="29"/>
    </row>
    <row r="33" spans="1:16" ht="30" x14ac:dyDescent="0.45">
      <c r="A33" s="41"/>
      <c r="B33" s="51" t="s">
        <v>56</v>
      </c>
      <c r="C33" s="23">
        <v>1</v>
      </c>
      <c r="D33" s="23">
        <v>2</v>
      </c>
      <c r="E33" s="23">
        <v>3</v>
      </c>
      <c r="F33" s="23">
        <v>4</v>
      </c>
      <c r="G33" s="45">
        <v>5</v>
      </c>
      <c r="H33" s="23">
        <v>6</v>
      </c>
      <c r="I33" s="23">
        <v>7</v>
      </c>
      <c r="J33" s="23">
        <v>8</v>
      </c>
      <c r="K33" s="23">
        <v>9</v>
      </c>
      <c r="L33" s="74">
        <v>10</v>
      </c>
      <c r="M33" s="409" t="s">
        <v>52</v>
      </c>
      <c r="N33" s="27"/>
      <c r="O33" s="27"/>
      <c r="P33" s="29"/>
    </row>
    <row r="34" spans="1:16" x14ac:dyDescent="0.35">
      <c r="A34" s="41"/>
      <c r="B34" s="25" t="s">
        <v>89</v>
      </c>
      <c r="C34" s="52" t="str">
        <f>IFERROR(Density!L4,"")</f>
        <v/>
      </c>
      <c r="D34" s="52" t="str">
        <f>IFERROR(Density!L21,"")</f>
        <v/>
      </c>
      <c r="E34" s="52" t="str">
        <f>IFERROR(Density!L38,"")</f>
        <v/>
      </c>
      <c r="F34" s="52" t="str">
        <f>IFERROR(Density!L55,"")</f>
        <v/>
      </c>
      <c r="G34" s="52" t="str">
        <f>IFERROR(Density!L72,"")</f>
        <v/>
      </c>
      <c r="H34" s="52" t="str">
        <f>IFERROR(Density!L89,"")</f>
        <v/>
      </c>
      <c r="I34" s="52" t="str">
        <f>IFERROR(Density!L106,"")</f>
        <v/>
      </c>
      <c r="J34" s="52" t="str">
        <f>IFERROR(Density!L123,"")</f>
        <v/>
      </c>
      <c r="K34" s="52" t="str">
        <f>IFERROR(Density!L140,"")</f>
        <v/>
      </c>
      <c r="L34" s="172" t="str">
        <f>IFERROR(Density!L157,"")</f>
        <v/>
      </c>
      <c r="M34" s="410" t="e">
        <f t="shared" ref="M34:M43" si="8">AVERAGE(C34:L34)</f>
        <v>#DIV/0!</v>
      </c>
      <c r="N34" s="27"/>
      <c r="O34" s="27"/>
      <c r="P34" s="29"/>
    </row>
    <row r="35" spans="1:16" x14ac:dyDescent="0.35">
      <c r="A35" s="41"/>
      <c r="B35" s="25" t="s">
        <v>90</v>
      </c>
      <c r="C35" s="52" t="str">
        <f>IFERROR(Density!L5,"")</f>
        <v/>
      </c>
      <c r="D35" s="52" t="str">
        <f>IFERROR(Density!L22,"")</f>
        <v/>
      </c>
      <c r="E35" s="52" t="str">
        <f>IFERROR(Density!L39,"")</f>
        <v/>
      </c>
      <c r="F35" s="52" t="str">
        <f>IFERROR(Density!L56,"")</f>
        <v/>
      </c>
      <c r="G35" s="52" t="str">
        <f>IFERROR(Density!L73,"")</f>
        <v/>
      </c>
      <c r="H35" s="52" t="str">
        <f>IFERROR(Density!L90,"")</f>
        <v/>
      </c>
      <c r="I35" s="52" t="str">
        <f>IFERROR(Density!L107,"")</f>
        <v/>
      </c>
      <c r="J35" s="52" t="str">
        <f>IFERROR(Density!L124,"")</f>
        <v/>
      </c>
      <c r="K35" s="52" t="str">
        <f>IFERROR(Density!L141,"")</f>
        <v/>
      </c>
      <c r="L35" s="172" t="str">
        <f>IFERROR(Density!L158,"")</f>
        <v/>
      </c>
      <c r="M35" s="410" t="e">
        <f t="shared" si="8"/>
        <v>#DIV/0!</v>
      </c>
      <c r="N35" s="27"/>
      <c r="O35" s="27"/>
      <c r="P35" s="29"/>
    </row>
    <row r="36" spans="1:16" x14ac:dyDescent="0.35">
      <c r="A36" s="41"/>
      <c r="B36" s="25" t="s">
        <v>91</v>
      </c>
      <c r="C36" s="52" t="str">
        <f>IFERROR(Density!L6,"")</f>
        <v/>
      </c>
      <c r="D36" s="52" t="str">
        <f>IFERROR(Density!L23,"")</f>
        <v/>
      </c>
      <c r="E36" s="52" t="str">
        <f>IFERROR(Density!L40,"")</f>
        <v/>
      </c>
      <c r="F36" s="52" t="str">
        <f>IFERROR(Density!L57,"")</f>
        <v/>
      </c>
      <c r="G36" s="52" t="str">
        <f>IFERROR(Density!L74,"")</f>
        <v/>
      </c>
      <c r="H36" s="52" t="str">
        <f>IFERROR(Density!L91,"")</f>
        <v/>
      </c>
      <c r="I36" s="52" t="str">
        <f>IFERROR(Density!L108,"")</f>
        <v/>
      </c>
      <c r="J36" s="52" t="str">
        <f>IFERROR(Density!L125,"")</f>
        <v/>
      </c>
      <c r="K36" s="52" t="str">
        <f>IFERROR(Density!L142,"")</f>
        <v/>
      </c>
      <c r="L36" s="172" t="str">
        <f>IFERROR(Density!L159,"")</f>
        <v/>
      </c>
      <c r="M36" s="410" t="e">
        <f t="shared" si="8"/>
        <v>#DIV/0!</v>
      </c>
      <c r="N36" s="27"/>
      <c r="O36" s="27"/>
      <c r="P36" s="29"/>
    </row>
    <row r="37" spans="1:16" x14ac:dyDescent="0.35">
      <c r="A37" s="41"/>
      <c r="B37" s="28" t="s">
        <v>92</v>
      </c>
      <c r="C37" s="52" t="str">
        <f>IFERROR(Density!L7,"")</f>
        <v/>
      </c>
      <c r="D37" s="52" t="str">
        <f>IFERROR(Density!L24,"")</f>
        <v/>
      </c>
      <c r="E37" s="52" t="str">
        <f>IFERROR(Density!L41,"")</f>
        <v/>
      </c>
      <c r="F37" s="52" t="str">
        <f>IFERROR(Density!L58,"")</f>
        <v/>
      </c>
      <c r="G37" s="52" t="str">
        <f>IFERROR(Density!L75,"")</f>
        <v/>
      </c>
      <c r="H37" s="52" t="str">
        <f>IFERROR(Density!L92,"")</f>
        <v/>
      </c>
      <c r="I37" s="52" t="str">
        <f>IFERROR(Density!L109,"")</f>
        <v/>
      </c>
      <c r="J37" s="52" t="str">
        <f>IFERROR(Density!L126,"")</f>
        <v/>
      </c>
      <c r="K37" s="52" t="str">
        <f>IFERROR(Density!L143,"")</f>
        <v/>
      </c>
      <c r="L37" s="172" t="str">
        <f>IFERROR(Density!L160,"")</f>
        <v/>
      </c>
      <c r="M37" s="410" t="e">
        <f t="shared" si="8"/>
        <v>#DIV/0!</v>
      </c>
      <c r="N37" s="27"/>
      <c r="O37" s="27"/>
      <c r="P37" s="29"/>
    </row>
    <row r="38" spans="1:16" x14ac:dyDescent="0.35">
      <c r="A38" s="41"/>
      <c r="B38" s="26" t="s">
        <v>93</v>
      </c>
      <c r="C38" s="52" t="str">
        <f>IFERROR(Density!L8,"")</f>
        <v/>
      </c>
      <c r="D38" s="52" t="str">
        <f>IFERROR(Density!L25,"")</f>
        <v/>
      </c>
      <c r="E38" s="52" t="str">
        <f>IFERROR(Density!L42,"")</f>
        <v/>
      </c>
      <c r="F38" s="52" t="str">
        <f>IFERROR(Density!L59,"")</f>
        <v/>
      </c>
      <c r="G38" s="52" t="str">
        <f>IFERROR(Density!L76,"")</f>
        <v/>
      </c>
      <c r="H38" s="52" t="str">
        <f>IFERROR(Density!L93,"")</f>
        <v/>
      </c>
      <c r="I38" s="52" t="str">
        <f>IFERROR(Density!L110,"")</f>
        <v/>
      </c>
      <c r="J38" s="52" t="str">
        <f>IFERROR(Density!L127,"")</f>
        <v/>
      </c>
      <c r="K38" s="52" t="str">
        <f>IFERROR(Density!L144,"")</f>
        <v/>
      </c>
      <c r="L38" s="172" t="str">
        <f>IFERROR(Density!L161,"")</f>
        <v/>
      </c>
      <c r="M38" s="410" t="e">
        <f t="shared" si="8"/>
        <v>#DIV/0!</v>
      </c>
      <c r="N38" s="27"/>
      <c r="O38" s="27"/>
      <c r="P38" s="29"/>
    </row>
    <row r="39" spans="1:16" x14ac:dyDescent="0.35">
      <c r="A39" s="41"/>
      <c r="B39" s="26" t="s">
        <v>94</v>
      </c>
      <c r="C39" s="52" t="str">
        <f>IFERROR(Density!L9,"")</f>
        <v/>
      </c>
      <c r="D39" s="52" t="str">
        <f>IFERROR(Density!L26,"")</f>
        <v/>
      </c>
      <c r="E39" s="52" t="str">
        <f>IFERROR(Density!L43,"")</f>
        <v/>
      </c>
      <c r="F39" s="52" t="str">
        <f>IFERROR(Density!L60,"")</f>
        <v/>
      </c>
      <c r="G39" s="52" t="str">
        <f>IFERROR(Density!L77,"")</f>
        <v/>
      </c>
      <c r="H39" s="52" t="str">
        <f>IFERROR(Density!L94,"")</f>
        <v/>
      </c>
      <c r="I39" s="52" t="str">
        <f>IFERROR(Density!L111,"")</f>
        <v/>
      </c>
      <c r="J39" s="52" t="str">
        <f>IFERROR(Density!L128,"")</f>
        <v/>
      </c>
      <c r="K39" s="52" t="str">
        <f>IFERROR(Density!L145,"")</f>
        <v/>
      </c>
      <c r="L39" s="172" t="str">
        <f>IFERROR(Density!L162,"")</f>
        <v/>
      </c>
      <c r="M39" s="410" t="e">
        <f t="shared" si="8"/>
        <v>#DIV/0!</v>
      </c>
      <c r="N39" s="27"/>
      <c r="O39" s="27"/>
      <c r="P39" s="29"/>
    </row>
    <row r="40" spans="1:16" x14ac:dyDescent="0.35">
      <c r="A40" s="41"/>
      <c r="B40" s="80" t="s">
        <v>123</v>
      </c>
      <c r="C40" s="52" t="str">
        <f>IFERROR(Density!L10,"")</f>
        <v/>
      </c>
      <c r="D40" s="52" t="str">
        <f>IFERROR(Density!L27,"")</f>
        <v/>
      </c>
      <c r="E40" s="52" t="str">
        <f>IFERROR(Density!L44,"")</f>
        <v/>
      </c>
      <c r="F40" s="52" t="str">
        <f>IFERROR(Density!L61,"")</f>
        <v/>
      </c>
      <c r="G40" s="52" t="str">
        <f>IFERROR(Density!L78,"")</f>
        <v/>
      </c>
      <c r="H40" s="52" t="str">
        <f>IFERROR(Density!L95,"")</f>
        <v/>
      </c>
      <c r="I40" s="52" t="str">
        <f>IFERROR(Density!L112,"")</f>
        <v/>
      </c>
      <c r="J40" s="52" t="str">
        <f>IFERROR(Density!L129,"")</f>
        <v/>
      </c>
      <c r="K40" s="52" t="str">
        <f>IFERROR(Density!L146,"")</f>
        <v/>
      </c>
      <c r="L40" s="172" t="str">
        <f>IFERROR(Density!L163,"")</f>
        <v/>
      </c>
      <c r="M40" s="410" t="e">
        <f t="shared" si="8"/>
        <v>#DIV/0!</v>
      </c>
      <c r="N40" s="27"/>
      <c r="O40" s="27"/>
      <c r="P40" s="29"/>
    </row>
    <row r="41" spans="1:16" x14ac:dyDescent="0.35">
      <c r="A41" s="41"/>
      <c r="B41" s="22" t="s">
        <v>95</v>
      </c>
      <c r="C41" s="52" t="str">
        <f>IFERROR(Density!L11,"")</f>
        <v/>
      </c>
      <c r="D41" s="52" t="str">
        <f>IFERROR(Density!L28,"")</f>
        <v/>
      </c>
      <c r="E41" s="52" t="str">
        <f>IFERROR(Density!L45,"")</f>
        <v/>
      </c>
      <c r="F41" s="52" t="str">
        <f>IFERROR(Density!L62,"")</f>
        <v/>
      </c>
      <c r="G41" s="52" t="str">
        <f>IFERROR(Density!L79,"")</f>
        <v/>
      </c>
      <c r="H41" s="52" t="str">
        <f>IFERROR(Density!L96,"")</f>
        <v/>
      </c>
      <c r="I41" s="52" t="str">
        <f>IFERROR(Density!L113,"")</f>
        <v/>
      </c>
      <c r="J41" s="52" t="str">
        <f>IFERROR(Density!L130,"")</f>
        <v/>
      </c>
      <c r="K41" s="52" t="str">
        <f>IFERROR(Density!L147,"")</f>
        <v/>
      </c>
      <c r="L41" s="172" t="str">
        <f>IFERROR(Density!L164,"")</f>
        <v/>
      </c>
      <c r="M41" s="410" t="e">
        <f t="shared" si="8"/>
        <v>#DIV/0!</v>
      </c>
      <c r="N41" s="27"/>
      <c r="O41" s="27"/>
      <c r="P41" s="29"/>
    </row>
    <row r="42" spans="1:16" x14ac:dyDescent="0.35">
      <c r="A42" s="41"/>
      <c r="B42" s="22" t="s">
        <v>96</v>
      </c>
      <c r="C42" s="52" t="str">
        <f>IFERROR(Density!L12,"")</f>
        <v/>
      </c>
      <c r="D42" s="52" t="str">
        <f>IFERROR(Density!L29,"")</f>
        <v/>
      </c>
      <c r="E42" s="52" t="str">
        <f>IFERROR(Density!L46,"")</f>
        <v/>
      </c>
      <c r="F42" s="52" t="str">
        <f>IFERROR(Density!L63,"")</f>
        <v/>
      </c>
      <c r="G42" s="52" t="str">
        <f>IFERROR(Density!L80,"")</f>
        <v/>
      </c>
      <c r="H42" s="52" t="str">
        <f>IFERROR(Density!L97,"")</f>
        <v/>
      </c>
      <c r="I42" s="52" t="str">
        <f>IFERROR(Density!L114,"")</f>
        <v/>
      </c>
      <c r="J42" s="52" t="str">
        <f>IFERROR(Density!L131,"")</f>
        <v/>
      </c>
      <c r="K42" s="52" t="str">
        <f>IFERROR(Density!L148,"")</f>
        <v/>
      </c>
      <c r="L42" s="172" t="str">
        <f>IFERROR(Density!L165,"")</f>
        <v/>
      </c>
      <c r="M42" s="410" t="e">
        <f t="shared" si="8"/>
        <v>#DIV/0!</v>
      </c>
      <c r="N42" s="27"/>
      <c r="O42" s="27"/>
      <c r="P42" s="29"/>
    </row>
    <row r="43" spans="1:16" x14ac:dyDescent="0.35">
      <c r="A43" s="41"/>
      <c r="B43" s="22" t="s">
        <v>97</v>
      </c>
      <c r="C43" s="52" t="str">
        <f>IFERROR(Density!L13,"")</f>
        <v/>
      </c>
      <c r="D43" s="52" t="str">
        <f>IFERROR(Density!L30,"")</f>
        <v/>
      </c>
      <c r="E43" s="52" t="str">
        <f>IFERROR(Density!L47,"")</f>
        <v/>
      </c>
      <c r="F43" s="52" t="str">
        <f>IFERROR(Density!L64,"")</f>
        <v/>
      </c>
      <c r="G43" s="52" t="str">
        <f>IFERROR(Density!L81,"")</f>
        <v/>
      </c>
      <c r="H43" s="52" t="str">
        <f>IFERROR(Density!L98,"")</f>
        <v/>
      </c>
      <c r="I43" s="52" t="str">
        <f>IFERROR(Density!L115,"")</f>
        <v/>
      </c>
      <c r="J43" s="52" t="str">
        <f>IFERROR(Density!L132,"")</f>
        <v/>
      </c>
      <c r="K43" s="52" t="str">
        <f>IFERROR(Density!L149,"")</f>
        <v/>
      </c>
      <c r="L43" s="172" t="str">
        <f>IFERROR(Density!L166,"")</f>
        <v/>
      </c>
      <c r="M43" s="410" t="e">
        <f t="shared" si="8"/>
        <v>#DIV/0!</v>
      </c>
      <c r="N43" s="27"/>
      <c r="O43" s="27"/>
      <c r="P43" s="29"/>
    </row>
    <row r="44" spans="1:16" x14ac:dyDescent="0.35">
      <c r="A44" s="41"/>
      <c r="B44" s="21"/>
      <c r="C44" s="52" t="str">
        <f>IFERROR(Density!L14,"")</f>
        <v/>
      </c>
      <c r="D44" s="52" t="str">
        <f>IFERROR(Density!L31,"")</f>
        <v/>
      </c>
      <c r="E44" s="52" t="str">
        <f>IFERROR(Density!L48,"")</f>
        <v/>
      </c>
      <c r="F44" s="52" t="str">
        <f>IFERROR(Density!L65,"")</f>
        <v/>
      </c>
      <c r="G44" s="52" t="str">
        <f>IFERROR(Density!L82,"")</f>
        <v/>
      </c>
      <c r="H44" s="52" t="str">
        <f>IFERROR(Density!L99,"")</f>
        <v/>
      </c>
      <c r="I44" s="52" t="str">
        <f>IFERROR(Density!L116,"")</f>
        <v/>
      </c>
      <c r="J44" s="52" t="str">
        <f>IFERROR(Density!L133,"")</f>
        <v/>
      </c>
      <c r="K44" s="52" t="str">
        <f>IFERROR(Density!L150,"")</f>
        <v/>
      </c>
      <c r="L44" s="172" t="str">
        <f>IFERROR(Density!L167,"")</f>
        <v/>
      </c>
      <c r="M44" s="410" t="e">
        <f t="shared" ref="M44:M45" si="9">AVERAGE(C44:L44)</f>
        <v>#DIV/0!</v>
      </c>
      <c r="N44" s="27"/>
      <c r="O44" s="27"/>
      <c r="P44" s="29"/>
    </row>
    <row r="45" spans="1:16" ht="15" thickBot="1" x14ac:dyDescent="0.4">
      <c r="A45" s="41"/>
      <c r="B45" s="22"/>
      <c r="C45" s="52" t="str">
        <f>IFERROR(Density!L15,"")</f>
        <v/>
      </c>
      <c r="D45" s="52" t="str">
        <f>IFERROR(Density!L32,"")</f>
        <v/>
      </c>
      <c r="E45" s="52" t="str">
        <f>IFERROR(Density!L49,"")</f>
        <v/>
      </c>
      <c r="F45" s="52" t="str">
        <f>IFERROR(Density!L66,"")</f>
        <v/>
      </c>
      <c r="G45" s="52" t="str">
        <f>IFERROR(Density!L83,"")</f>
        <v/>
      </c>
      <c r="H45" s="52" t="str">
        <f>IFERROR(Density!L100,"")</f>
        <v/>
      </c>
      <c r="I45" s="52" t="str">
        <f>IFERROR(Density!L117,"")</f>
        <v/>
      </c>
      <c r="J45" s="52" t="str">
        <f>IFERROR(Density!L134,"")</f>
        <v/>
      </c>
      <c r="K45" s="52" t="str">
        <f>IFERROR(Density!L151,"")</f>
        <v/>
      </c>
      <c r="L45" s="172" t="str">
        <f>IFERROR(Density!L168,"")</f>
        <v/>
      </c>
      <c r="M45" s="410" t="e">
        <f t="shared" si="9"/>
        <v>#DIV/0!</v>
      </c>
      <c r="N45" s="27"/>
      <c r="O45" s="27"/>
      <c r="P45" s="29"/>
    </row>
    <row r="46" spans="1:16" x14ac:dyDescent="0.35">
      <c r="A46" s="41"/>
      <c r="B46" s="46" t="s">
        <v>51</v>
      </c>
      <c r="C46" s="53" t="str">
        <f>IF('Site Description'!B$34="","",SUM(C34:C45))</f>
        <v/>
      </c>
      <c r="D46" s="53" t="str">
        <f>IF('Site Description'!C$34="","",SUM(D34:D45))</f>
        <v/>
      </c>
      <c r="E46" s="53" t="str">
        <f>IF('Site Description'!D$34="","",SUM(E34:E45))</f>
        <v/>
      </c>
      <c r="F46" s="53" t="str">
        <f>IF('Site Description'!E$34="","",SUM(F34:F45))</f>
        <v/>
      </c>
      <c r="G46" s="53" t="str">
        <f>IF('Site Description'!F$34="","",SUM(G34:G45))</f>
        <v/>
      </c>
      <c r="H46" s="53" t="str">
        <f>IF('Site Description'!G$34="","",SUM(H34:H45))</f>
        <v/>
      </c>
      <c r="I46" s="53" t="str">
        <f>IF('Site Description'!H$34="","",SUM(I34:I45))</f>
        <v/>
      </c>
      <c r="J46" s="53" t="str">
        <f>IF('Site Description'!I$34="","",SUM(J34:J45))</f>
        <v/>
      </c>
      <c r="K46" s="53" t="str">
        <f>IF('Site Description'!J$34="","",SUM(K34:K45))</f>
        <v/>
      </c>
      <c r="L46" s="53" t="str">
        <f>IF('Site Description'!K$34="","",SUM(L34:L45))</f>
        <v/>
      </c>
      <c r="M46" s="411"/>
      <c r="N46" s="27"/>
      <c r="O46" s="27"/>
      <c r="P46" s="29"/>
    </row>
    <row r="47" spans="1:16" x14ac:dyDescent="0.35">
      <c r="A47" s="522" t="s">
        <v>117</v>
      </c>
      <c r="B47" s="37" t="s">
        <v>53</v>
      </c>
      <c r="C47" s="54" t="str">
        <f>IF('Site Description'!B$34="","",SUM(C34,C41,C42))</f>
        <v/>
      </c>
      <c r="D47" s="54" t="str">
        <f>IF('Site Description'!C$34="","",SUM(D34,D41,D42))</f>
        <v/>
      </c>
      <c r="E47" s="54" t="str">
        <f>IF('Site Description'!D$34="","",SUM(E34,E41,E42))</f>
        <v/>
      </c>
      <c r="F47" s="54" t="str">
        <f>IF('Site Description'!E$34="","",SUM(F34,F41,F42))</f>
        <v/>
      </c>
      <c r="G47" s="54" t="str">
        <f>IF('Site Description'!F$34="","",SUM(G34,G41,G42))</f>
        <v/>
      </c>
      <c r="H47" s="54" t="str">
        <f>IF('Site Description'!G$34="","",SUM(H34,H41,H42))</f>
        <v/>
      </c>
      <c r="I47" s="54" t="str">
        <f>IF('Site Description'!H$34="","",SUM(I34,I41,I42))</f>
        <v/>
      </c>
      <c r="J47" s="54" t="str">
        <f>IF('Site Description'!I$34="","",SUM(J34,J41,J42))</f>
        <v/>
      </c>
      <c r="K47" s="54" t="str">
        <f>IF('Site Description'!J$34="","",SUM(K34,K41,K42))</f>
        <v/>
      </c>
      <c r="L47" s="54" t="str">
        <f>IF('Site Description'!K$34="","",SUM(L34,L41,L42))</f>
        <v/>
      </c>
      <c r="M47" s="410"/>
      <c r="N47" s="417"/>
      <c r="O47" s="27"/>
      <c r="P47" s="29"/>
    </row>
    <row r="48" spans="1:16" x14ac:dyDescent="0.35">
      <c r="A48" s="522"/>
      <c r="B48" s="37" t="s">
        <v>54</v>
      </c>
      <c r="C48" s="54" t="str">
        <f>IF('Site Description'!B$34="","",SUM(C38,C39))</f>
        <v/>
      </c>
      <c r="D48" s="54" t="str">
        <f>IF('Site Description'!C$34="","",SUM(D38,D39))</f>
        <v/>
      </c>
      <c r="E48" s="54" t="str">
        <f>IF('Site Description'!D$34="","",SUM(E38,E39))</f>
        <v/>
      </c>
      <c r="F48" s="54" t="str">
        <f>IF('Site Description'!E$34="","",SUM(F38,F39))</f>
        <v/>
      </c>
      <c r="G48" s="54" t="str">
        <f>IF('Site Description'!F$34="","",SUM(G38,G39))</f>
        <v/>
      </c>
      <c r="H48" s="54" t="str">
        <f>IF('Site Description'!G$34="","",SUM(H38,H39))</f>
        <v/>
      </c>
      <c r="I48" s="54" t="str">
        <f>IF('Site Description'!H$34="","",SUM(I38,I39))</f>
        <v/>
      </c>
      <c r="J48" s="54" t="str">
        <f>IF('Site Description'!I$34="","",SUM(J38,J39))</f>
        <v/>
      </c>
      <c r="K48" s="54" t="str">
        <f>IF('Site Description'!J$34="","",SUM(K38,K39))</f>
        <v/>
      </c>
      <c r="L48" s="54" t="str">
        <f>IF('Site Description'!K$34="","",SUM(L38,L39))</f>
        <v/>
      </c>
      <c r="M48" s="410"/>
      <c r="N48" s="27"/>
      <c r="O48" s="27"/>
      <c r="P48" s="29"/>
    </row>
    <row r="49" spans="1:16" x14ac:dyDescent="0.35">
      <c r="A49" s="522"/>
      <c r="B49" s="37" t="s">
        <v>115</v>
      </c>
      <c r="C49" s="54" t="str">
        <f>IF('Site Description'!B$34="","",SUM(C35:C37))</f>
        <v/>
      </c>
      <c r="D49" s="54" t="str">
        <f>IF('Site Description'!C$34="","",SUM(D35:D37))</f>
        <v/>
      </c>
      <c r="E49" s="54" t="str">
        <f>IF('Site Description'!D$34="","",SUM(E35:E37))</f>
        <v/>
      </c>
      <c r="F49" s="54" t="str">
        <f>IF('Site Description'!E$34="","",SUM(F35:F37))</f>
        <v/>
      </c>
      <c r="G49" s="54" t="str">
        <f>IF('Site Description'!F$34="","",SUM(G35:G37))</f>
        <v/>
      </c>
      <c r="H49" s="54" t="str">
        <f>IF('Site Description'!G$34="","",SUM(H35:H37))</f>
        <v/>
      </c>
      <c r="I49" s="54" t="str">
        <f>IF('Site Description'!H$34="","",SUM(I35:I37))</f>
        <v/>
      </c>
      <c r="J49" s="54" t="str">
        <f>IF('Site Description'!I$34="","",SUM(J35:J37))</f>
        <v/>
      </c>
      <c r="K49" s="54" t="str">
        <f>IF('Site Description'!J$34="","",SUM(K35:K37))</f>
        <v/>
      </c>
      <c r="L49" s="54" t="str">
        <f>IF('Site Description'!K$34="","",SUM(L35:L37))</f>
        <v/>
      </c>
      <c r="M49" s="410"/>
      <c r="N49" s="27"/>
      <c r="O49" s="27"/>
      <c r="P49" s="29"/>
    </row>
    <row r="50" spans="1:16" ht="15" thickBot="1" x14ac:dyDescent="0.4">
      <c r="A50" s="522"/>
      <c r="B50" s="47" t="s">
        <v>116</v>
      </c>
      <c r="C50" s="55" t="str">
        <f>IF('Site Description'!B$34="","",SUM(C43))</f>
        <v/>
      </c>
      <c r="D50" s="55" t="str">
        <f>IF('Site Description'!C$34="","",SUM(D43))</f>
        <v/>
      </c>
      <c r="E50" s="55" t="str">
        <f>IF('Site Description'!D$34="","",SUM(E43))</f>
        <v/>
      </c>
      <c r="F50" s="55" t="str">
        <f>IF('Site Description'!E$34="","",SUM(F43))</f>
        <v/>
      </c>
      <c r="G50" s="55" t="str">
        <f>IF('Site Description'!F$34="","",SUM(G43))</f>
        <v/>
      </c>
      <c r="H50" s="55" t="str">
        <f>IF('Site Description'!G$34="","",SUM(H43))</f>
        <v/>
      </c>
      <c r="I50" s="55" t="str">
        <f>IF('Site Description'!H$34="","",SUM(I43))</f>
        <v/>
      </c>
      <c r="J50" s="55" t="str">
        <f>IF('Site Description'!I$34="","",SUM(J43))</f>
        <v/>
      </c>
      <c r="K50" s="55" t="str">
        <f>IF('Site Description'!J$34="","",SUM(K43))</f>
        <v/>
      </c>
      <c r="L50" s="55" t="str">
        <f>IF('Site Description'!K$34="","",SUM(L43))</f>
        <v/>
      </c>
      <c r="M50" s="412"/>
      <c r="N50" s="27"/>
      <c r="O50" s="27"/>
      <c r="P50" s="29"/>
    </row>
    <row r="51" spans="1:16" x14ac:dyDescent="0.35">
      <c r="A51" s="41"/>
      <c r="B51" s="41"/>
      <c r="C51" s="27"/>
      <c r="D51" s="27"/>
      <c r="E51" s="27"/>
      <c r="F51" s="27"/>
      <c r="G51" s="27"/>
      <c r="H51" s="27"/>
      <c r="I51" s="27"/>
      <c r="J51" s="27"/>
      <c r="K51" s="27"/>
      <c r="L51" s="27"/>
      <c r="M51" s="27"/>
      <c r="N51" s="27"/>
      <c r="O51" s="27"/>
      <c r="P51" s="29"/>
    </row>
    <row r="52" spans="1:16" ht="15" thickBot="1" x14ac:dyDescent="0.4">
      <c r="A52" s="41"/>
      <c r="B52" s="41"/>
      <c r="C52" s="27"/>
      <c r="D52" s="27"/>
      <c r="E52" s="27"/>
      <c r="F52" s="27"/>
      <c r="G52" s="27"/>
      <c r="H52" s="27"/>
      <c r="I52" s="27"/>
      <c r="J52" s="27"/>
      <c r="K52" s="27"/>
      <c r="L52" s="27"/>
      <c r="M52" s="27"/>
      <c r="N52" s="27"/>
      <c r="O52" s="27"/>
      <c r="P52" s="29"/>
    </row>
    <row r="53" spans="1:16" ht="21.5" thickBot="1" x14ac:dyDescent="0.5">
      <c r="A53" s="41"/>
      <c r="B53" s="523" t="s">
        <v>63</v>
      </c>
      <c r="C53" s="524"/>
      <c r="D53" s="524"/>
      <c r="E53" s="524"/>
      <c r="F53" s="524"/>
      <c r="G53" s="524"/>
      <c r="H53" s="524"/>
      <c r="I53" s="524"/>
      <c r="J53" s="524"/>
      <c r="K53" s="524"/>
      <c r="L53" s="524"/>
      <c r="M53" s="525"/>
      <c r="N53" s="27"/>
      <c r="O53" s="27"/>
      <c r="P53" s="29"/>
    </row>
    <row r="54" spans="1:16" ht="30" x14ac:dyDescent="0.45">
      <c r="A54" s="41"/>
      <c r="B54" s="51" t="s">
        <v>56</v>
      </c>
      <c r="C54" s="23">
        <v>1</v>
      </c>
      <c r="D54" s="23">
        <v>2</v>
      </c>
      <c r="E54" s="23">
        <v>3</v>
      </c>
      <c r="F54" s="23">
        <v>4</v>
      </c>
      <c r="G54" s="45">
        <v>5</v>
      </c>
      <c r="H54" s="23">
        <v>6</v>
      </c>
      <c r="I54" s="23">
        <v>7</v>
      </c>
      <c r="J54" s="23">
        <v>8</v>
      </c>
      <c r="K54" s="23">
        <v>9</v>
      </c>
      <c r="L54" s="74">
        <v>10</v>
      </c>
      <c r="M54" s="409" t="s">
        <v>52</v>
      </c>
      <c r="N54" s="27"/>
      <c r="O54" s="27"/>
      <c r="P54" s="29"/>
    </row>
    <row r="55" spans="1:16" x14ac:dyDescent="0.35">
      <c r="A55" s="41"/>
      <c r="B55" s="25" t="s">
        <v>89</v>
      </c>
      <c r="C55" s="57" t="str">
        <f>IFERROR(Biomass!L4,"")</f>
        <v/>
      </c>
      <c r="D55" s="57" t="str">
        <f>IFERROR(Biomass!L21,"")</f>
        <v/>
      </c>
      <c r="E55" s="57" t="str">
        <f>IFERROR(Biomass!L38,"")</f>
        <v/>
      </c>
      <c r="F55" s="57" t="str">
        <f>IFERROR(Biomass!L55,"")</f>
        <v/>
      </c>
      <c r="G55" s="57" t="str">
        <f>IFERROR(Biomass!L72,"")</f>
        <v/>
      </c>
      <c r="H55" s="57" t="str">
        <f>IFERROR(Biomass!L89,"")</f>
        <v/>
      </c>
      <c r="I55" s="57" t="str">
        <f>IFERROR(Biomass!L106,"")</f>
        <v/>
      </c>
      <c r="J55" s="57" t="str">
        <f>IFERROR(Biomass!L123,"")</f>
        <v/>
      </c>
      <c r="K55" s="57" t="str">
        <f>IFERROR(Biomass!L140,"")</f>
        <v/>
      </c>
      <c r="L55" s="169" t="str">
        <f>IFERROR(Biomass!L157,"")</f>
        <v/>
      </c>
      <c r="M55" s="413" t="e">
        <f>AVERAGE(C55:L55)</f>
        <v>#DIV/0!</v>
      </c>
      <c r="N55" s="27"/>
      <c r="O55" s="27"/>
      <c r="P55" s="29"/>
    </row>
    <row r="56" spans="1:16" x14ac:dyDescent="0.35">
      <c r="A56" s="41"/>
      <c r="B56" s="25" t="s">
        <v>90</v>
      </c>
      <c r="C56" s="52" t="str">
        <f>IFERROR(Biomass!L5,"")</f>
        <v/>
      </c>
      <c r="D56" s="52" t="str">
        <f>IFERROR(Biomass!L22,"")</f>
        <v/>
      </c>
      <c r="E56" s="52" t="str">
        <f>IFERROR(Biomass!L39,"")</f>
        <v/>
      </c>
      <c r="F56" s="52" t="str">
        <f>IFERROR(Biomass!L56,"")</f>
        <v/>
      </c>
      <c r="G56" s="52" t="str">
        <f>IFERROR(Biomass!L73,"")</f>
        <v/>
      </c>
      <c r="H56" s="52" t="str">
        <f>IFERROR(Biomass!L90,"")</f>
        <v/>
      </c>
      <c r="I56" s="52" t="str">
        <f>IFERROR(Biomass!L107,"")</f>
        <v/>
      </c>
      <c r="J56" s="52" t="str">
        <f>IFERROR(Biomass!L124,"")</f>
        <v/>
      </c>
      <c r="K56" s="52" t="str">
        <f>IFERROR(Biomass!L141,"")</f>
        <v/>
      </c>
      <c r="L56" s="172" t="str">
        <f>IFERROR(Biomass!L158,"")</f>
        <v/>
      </c>
      <c r="M56" s="410" t="e">
        <f>AVERAGE(C56:L56)</f>
        <v>#DIV/0!</v>
      </c>
      <c r="N56" s="27"/>
      <c r="O56" s="27"/>
      <c r="P56" s="29"/>
    </row>
    <row r="57" spans="1:16" x14ac:dyDescent="0.35">
      <c r="A57" s="41"/>
      <c r="B57" s="25" t="s">
        <v>91</v>
      </c>
      <c r="C57" s="52" t="str">
        <f>IFERROR(Biomass!L6,"")</f>
        <v/>
      </c>
      <c r="D57" s="52" t="str">
        <f>IFERROR(Biomass!L23,"")</f>
        <v/>
      </c>
      <c r="E57" s="52" t="str">
        <f>IFERROR(Biomass!L40,"")</f>
        <v/>
      </c>
      <c r="F57" s="52" t="str">
        <f>IFERROR(Biomass!L57,"")</f>
        <v/>
      </c>
      <c r="G57" s="52" t="str">
        <f>IFERROR(Biomass!L74,"")</f>
        <v/>
      </c>
      <c r="H57" s="52" t="str">
        <f>IFERROR(Biomass!L91,"")</f>
        <v/>
      </c>
      <c r="I57" s="52" t="str">
        <f>IFERROR(Biomass!L108,"")</f>
        <v/>
      </c>
      <c r="J57" s="52" t="str">
        <f>IFERROR(Biomass!L125,"")</f>
        <v/>
      </c>
      <c r="K57" s="52" t="str">
        <f>IFERROR(Biomass!L142,"")</f>
        <v/>
      </c>
      <c r="L57" s="172" t="str">
        <f>IFERROR(Biomass!L159,"")</f>
        <v/>
      </c>
      <c r="M57" s="410" t="e">
        <f>AVERAGE(C57:L57)</f>
        <v>#DIV/0!</v>
      </c>
      <c r="N57" s="27"/>
      <c r="O57" s="27"/>
      <c r="P57" s="29"/>
    </row>
    <row r="58" spans="1:16" x14ac:dyDescent="0.35">
      <c r="A58" s="41"/>
      <c r="B58" s="28" t="s">
        <v>92</v>
      </c>
      <c r="C58" s="52" t="str">
        <f>IFERROR(Biomass!L7,"")</f>
        <v/>
      </c>
      <c r="D58" s="52" t="str">
        <f>IFERROR(Biomass!L24,"")</f>
        <v/>
      </c>
      <c r="E58" s="52" t="str">
        <f>IFERROR(Biomass!L41,"")</f>
        <v/>
      </c>
      <c r="F58" s="52" t="str">
        <f>IFERROR(Biomass!L58,"")</f>
        <v/>
      </c>
      <c r="G58" s="52" t="str">
        <f>IFERROR(Biomass!L75,"")</f>
        <v/>
      </c>
      <c r="H58" s="52" t="str">
        <f>IFERROR(Biomass!L92,"")</f>
        <v/>
      </c>
      <c r="I58" s="52" t="str">
        <f>IFERROR(Biomass!L109,"")</f>
        <v/>
      </c>
      <c r="J58" s="52" t="str">
        <f>IFERROR(Biomass!L126,"")</f>
        <v/>
      </c>
      <c r="K58" s="52" t="str">
        <f>IFERROR(Biomass!L143,"")</f>
        <v/>
      </c>
      <c r="L58" s="172" t="str">
        <f>IFERROR(Biomass!L160,"")</f>
        <v/>
      </c>
      <c r="M58" s="410" t="e">
        <f>AVERAGE(C58:L58)</f>
        <v>#DIV/0!</v>
      </c>
      <c r="N58" s="27"/>
      <c r="O58" s="27"/>
      <c r="P58" s="29"/>
    </row>
    <row r="59" spans="1:16" x14ac:dyDescent="0.35">
      <c r="A59" s="41"/>
      <c r="B59" s="26" t="s">
        <v>93</v>
      </c>
      <c r="C59" s="52" t="str">
        <f>IFERROR(Biomass!L8,"")</f>
        <v/>
      </c>
      <c r="D59" s="52" t="str">
        <f>IFERROR(Biomass!L25,"")</f>
        <v/>
      </c>
      <c r="E59" s="52" t="str">
        <f>IFERROR(Biomass!L42,"")</f>
        <v/>
      </c>
      <c r="F59" s="52" t="str">
        <f>IFERROR(Biomass!L59,"")</f>
        <v/>
      </c>
      <c r="G59" s="52" t="str">
        <f>IFERROR(Biomass!L76,"")</f>
        <v/>
      </c>
      <c r="H59" s="52" t="str">
        <f>IFERROR(Biomass!L93,"")</f>
        <v/>
      </c>
      <c r="I59" s="52" t="str">
        <f>IFERROR(Biomass!L110,"")</f>
        <v/>
      </c>
      <c r="J59" s="52" t="str">
        <f>IFERROR(Biomass!L127,"")</f>
        <v/>
      </c>
      <c r="K59" s="52" t="str">
        <f>IFERROR(Biomass!L144,"")</f>
        <v/>
      </c>
      <c r="L59" s="172" t="str">
        <f>IFERROR(Biomass!L161,"")</f>
        <v/>
      </c>
      <c r="M59" s="410" t="e">
        <f t="shared" ref="M59:M66" si="10">AVERAGE(C59:L59)</f>
        <v>#DIV/0!</v>
      </c>
      <c r="N59" s="27"/>
      <c r="O59" s="27"/>
      <c r="P59" s="29"/>
    </row>
    <row r="60" spans="1:16" x14ac:dyDescent="0.35">
      <c r="A60" s="41"/>
      <c r="B60" s="26" t="s">
        <v>94</v>
      </c>
      <c r="C60" s="52" t="str">
        <f>IFERROR(Biomass!L9,"")</f>
        <v/>
      </c>
      <c r="D60" s="52" t="str">
        <f>IFERROR(Biomass!L26,"")</f>
        <v/>
      </c>
      <c r="E60" s="52" t="str">
        <f>IFERROR(Biomass!L43,"")</f>
        <v/>
      </c>
      <c r="F60" s="52" t="str">
        <f>IFERROR(Biomass!L60,"")</f>
        <v/>
      </c>
      <c r="G60" s="52" t="str">
        <f>IFERROR(Biomass!L77,"")</f>
        <v/>
      </c>
      <c r="H60" s="52" t="str">
        <f>IFERROR(Biomass!L94,"")</f>
        <v/>
      </c>
      <c r="I60" s="52" t="str">
        <f>IFERROR(Biomass!L111,"")</f>
        <v/>
      </c>
      <c r="J60" s="52" t="str">
        <f>IFERROR(Biomass!L128,"")</f>
        <v/>
      </c>
      <c r="K60" s="52" t="str">
        <f>IFERROR(Biomass!L145,"")</f>
        <v/>
      </c>
      <c r="L60" s="172" t="str">
        <f>IFERROR(Biomass!L162,"")</f>
        <v/>
      </c>
      <c r="M60" s="410" t="e">
        <f t="shared" si="10"/>
        <v>#DIV/0!</v>
      </c>
      <c r="N60" s="27"/>
      <c r="O60" s="27"/>
      <c r="P60" s="29"/>
    </row>
    <row r="61" spans="1:16" x14ac:dyDescent="0.35">
      <c r="A61" s="41"/>
      <c r="B61" s="80" t="s">
        <v>123</v>
      </c>
      <c r="C61" s="52" t="str">
        <f>IFERROR(Biomass!L10,"")</f>
        <v/>
      </c>
      <c r="D61" s="52" t="str">
        <f>IFERROR(Biomass!L27,"")</f>
        <v/>
      </c>
      <c r="E61" s="52" t="str">
        <f>IFERROR(Biomass!L44,"")</f>
        <v/>
      </c>
      <c r="F61" s="52" t="str">
        <f>IFERROR(Biomass!L61,"")</f>
        <v/>
      </c>
      <c r="G61" s="52" t="str">
        <f>IFERROR(Biomass!L78,"")</f>
        <v/>
      </c>
      <c r="H61" s="52" t="str">
        <f>IFERROR(Biomass!L95,"")</f>
        <v/>
      </c>
      <c r="I61" s="52" t="str">
        <f>IFERROR(Biomass!L112,"")</f>
        <v/>
      </c>
      <c r="J61" s="52" t="str">
        <f>IFERROR(Biomass!L129,"")</f>
        <v/>
      </c>
      <c r="K61" s="52" t="str">
        <f>IFERROR(Biomass!L146,"")</f>
        <v/>
      </c>
      <c r="L61" s="172" t="str">
        <f>IFERROR(Biomass!L163,"")</f>
        <v/>
      </c>
      <c r="M61" s="410" t="e">
        <f t="shared" si="10"/>
        <v>#DIV/0!</v>
      </c>
      <c r="N61" s="27"/>
      <c r="O61" s="27"/>
      <c r="P61" s="29"/>
    </row>
    <row r="62" spans="1:16" x14ac:dyDescent="0.35">
      <c r="A62" s="41"/>
      <c r="B62" s="22" t="s">
        <v>95</v>
      </c>
      <c r="C62" s="52" t="str">
        <f>IFERROR(Biomass!L11,"")</f>
        <v/>
      </c>
      <c r="D62" s="52" t="str">
        <f>IFERROR(Biomass!L28,"")</f>
        <v/>
      </c>
      <c r="E62" s="52" t="str">
        <f>IFERROR(Biomass!L45,"")</f>
        <v/>
      </c>
      <c r="F62" s="52" t="str">
        <f>IFERROR(Biomass!L62,"")</f>
        <v/>
      </c>
      <c r="G62" s="52" t="str">
        <f>IFERROR(Biomass!L79,"")</f>
        <v/>
      </c>
      <c r="H62" s="52" t="str">
        <f>IFERROR(Biomass!L96,"")</f>
        <v/>
      </c>
      <c r="I62" s="52" t="str">
        <f>IFERROR(Biomass!L113,"")</f>
        <v/>
      </c>
      <c r="J62" s="52" t="str">
        <f>IFERROR(Biomass!L130,"")</f>
        <v/>
      </c>
      <c r="K62" s="52" t="str">
        <f>IFERROR(Biomass!L147,"")</f>
        <v/>
      </c>
      <c r="L62" s="172" t="str">
        <f>IFERROR(Biomass!L164,"")</f>
        <v/>
      </c>
      <c r="M62" s="410" t="e">
        <f t="shared" si="10"/>
        <v>#DIV/0!</v>
      </c>
      <c r="N62" s="27"/>
      <c r="O62" s="27"/>
      <c r="P62" s="29"/>
    </row>
    <row r="63" spans="1:16" x14ac:dyDescent="0.35">
      <c r="A63" s="41"/>
      <c r="B63" s="22" t="s">
        <v>96</v>
      </c>
      <c r="C63" s="52" t="str">
        <f>IFERROR(Biomass!L12,"")</f>
        <v/>
      </c>
      <c r="D63" s="52" t="str">
        <f>IFERROR(Biomass!L29,"")</f>
        <v/>
      </c>
      <c r="E63" s="52" t="str">
        <f>IFERROR(Biomass!L46,"")</f>
        <v/>
      </c>
      <c r="F63" s="52" t="str">
        <f>IFERROR(Biomass!L63,"")</f>
        <v/>
      </c>
      <c r="G63" s="52" t="str">
        <f>IFERROR(Biomass!L80,"")</f>
        <v/>
      </c>
      <c r="H63" s="52" t="str">
        <f>IFERROR(Biomass!L97,"")</f>
        <v/>
      </c>
      <c r="I63" s="52" t="str">
        <f>IFERROR(Biomass!L114,"")</f>
        <v/>
      </c>
      <c r="J63" s="52" t="str">
        <f>IFERROR(Biomass!L131,"")</f>
        <v/>
      </c>
      <c r="K63" s="52" t="str">
        <f>IFERROR(Biomass!L148,"")</f>
        <v/>
      </c>
      <c r="L63" s="172" t="str">
        <f>IFERROR(Biomass!L165,"")</f>
        <v/>
      </c>
      <c r="M63" s="410" t="e">
        <f t="shared" si="10"/>
        <v>#DIV/0!</v>
      </c>
      <c r="N63" s="27"/>
      <c r="O63" s="27"/>
      <c r="P63" s="29"/>
    </row>
    <row r="64" spans="1:16" x14ac:dyDescent="0.35">
      <c r="A64" s="41"/>
      <c r="B64" s="22" t="s">
        <v>97</v>
      </c>
      <c r="C64" s="52" t="str">
        <f>IFERROR(Biomass!L13,"")</f>
        <v/>
      </c>
      <c r="D64" s="52" t="str">
        <f>IFERROR(Biomass!L30,"")</f>
        <v/>
      </c>
      <c r="E64" s="52" t="str">
        <f>IFERROR(Biomass!L47,"")</f>
        <v/>
      </c>
      <c r="F64" s="52" t="str">
        <f>IFERROR(Biomass!L64,"")</f>
        <v/>
      </c>
      <c r="G64" s="52" t="str">
        <f>IFERROR(Biomass!L81,"")</f>
        <v/>
      </c>
      <c r="H64" s="52" t="str">
        <f>IFERROR(Biomass!L98,"")</f>
        <v/>
      </c>
      <c r="I64" s="52" t="str">
        <f>IFERROR(Biomass!L115,"")</f>
        <v/>
      </c>
      <c r="J64" s="52" t="str">
        <f>IFERROR(Biomass!L132,"")</f>
        <v/>
      </c>
      <c r="K64" s="52" t="str">
        <f>IFERROR(Biomass!L149,"")</f>
        <v/>
      </c>
      <c r="L64" s="172" t="str">
        <f>IFERROR(Biomass!L166,"")</f>
        <v/>
      </c>
      <c r="M64" s="410" t="e">
        <f t="shared" si="10"/>
        <v>#DIV/0!</v>
      </c>
      <c r="N64" s="27"/>
      <c r="O64" s="27"/>
      <c r="P64" s="29"/>
    </row>
    <row r="65" spans="1:16" x14ac:dyDescent="0.35">
      <c r="A65" s="41"/>
      <c r="B65" s="21"/>
      <c r="C65" s="52" t="str">
        <f>IFERROR(Biomass!L14,"")</f>
        <v/>
      </c>
      <c r="D65" s="52" t="str">
        <f>IFERROR(Biomass!L31,"")</f>
        <v/>
      </c>
      <c r="E65" s="52" t="str">
        <f>IFERROR(Biomass!L48,"")</f>
        <v/>
      </c>
      <c r="F65" s="52" t="str">
        <f>IFERROR(Biomass!L65,"")</f>
        <v/>
      </c>
      <c r="G65" s="52" t="str">
        <f>IFERROR(Biomass!L82,"")</f>
        <v/>
      </c>
      <c r="H65" s="52" t="str">
        <f>IFERROR(Biomass!L99,"")</f>
        <v/>
      </c>
      <c r="I65" s="52" t="str">
        <f>IFERROR(Biomass!L116,"")</f>
        <v/>
      </c>
      <c r="J65" s="52" t="str">
        <f>IFERROR(Biomass!L133,"")</f>
        <v/>
      </c>
      <c r="K65" s="52" t="str">
        <f>IFERROR(Biomass!L150,"")</f>
        <v/>
      </c>
      <c r="L65" s="172" t="str">
        <f>IFERROR(Biomass!L167,"")</f>
        <v/>
      </c>
      <c r="M65" s="410" t="e">
        <f t="shared" si="10"/>
        <v>#DIV/0!</v>
      </c>
      <c r="N65" s="27"/>
      <c r="O65" s="27"/>
      <c r="P65" s="29"/>
    </row>
    <row r="66" spans="1:16" ht="15" thickBot="1" x14ac:dyDescent="0.4">
      <c r="A66" s="41"/>
      <c r="B66" s="22"/>
      <c r="C66" s="52" t="str">
        <f>IFERROR(Biomass!L15,"")</f>
        <v/>
      </c>
      <c r="D66" s="52" t="str">
        <f>IFERROR(Biomass!L32,"")</f>
        <v/>
      </c>
      <c r="E66" s="52" t="str">
        <f>IFERROR(Biomass!L49,"")</f>
        <v/>
      </c>
      <c r="F66" s="52" t="str">
        <f>IFERROR(Biomass!L66,"")</f>
        <v/>
      </c>
      <c r="G66" s="52" t="str">
        <f>IFERROR(Biomass!L83,"")</f>
        <v/>
      </c>
      <c r="H66" s="52" t="str">
        <f>IFERROR(Biomass!L100,"")</f>
        <v/>
      </c>
      <c r="I66" s="52" t="str">
        <f>IFERROR(Biomass!L117,"")</f>
        <v/>
      </c>
      <c r="J66" s="52" t="str">
        <f>IFERROR(Biomass!L134,"")</f>
        <v/>
      </c>
      <c r="K66" s="52" t="str">
        <f>IFERROR(Biomass!L151,"")</f>
        <v/>
      </c>
      <c r="L66" s="172" t="str">
        <f>IFERROR(Biomass!L168,"")</f>
        <v/>
      </c>
      <c r="M66" s="410" t="e">
        <f t="shared" si="10"/>
        <v>#DIV/0!</v>
      </c>
      <c r="N66" s="27"/>
      <c r="O66" s="27"/>
      <c r="P66" s="29"/>
    </row>
    <row r="67" spans="1:16" x14ac:dyDescent="0.35">
      <c r="A67" s="41"/>
      <c r="B67" s="46" t="s">
        <v>51</v>
      </c>
      <c r="C67" s="53" t="str">
        <f>IF('Site Description'!B$34="","",SUM(C55:C66))</f>
        <v/>
      </c>
      <c r="D67" s="53" t="str">
        <f>IF('Site Description'!C$34="","",SUM(D55:D66))</f>
        <v/>
      </c>
      <c r="E67" s="53" t="str">
        <f>IF('Site Description'!D$34="","",SUM(E55:E66))</f>
        <v/>
      </c>
      <c r="F67" s="53" t="str">
        <f>IF('Site Description'!E$34="","",SUM(F55:F66))</f>
        <v/>
      </c>
      <c r="G67" s="53" t="str">
        <f>IF('Site Description'!F$34="","",SUM(G55:G66))</f>
        <v/>
      </c>
      <c r="H67" s="53" t="str">
        <f>IF('Site Description'!G$34="","",SUM(H55:H66))</f>
        <v/>
      </c>
      <c r="I67" s="53" t="str">
        <f>IF('Site Description'!H$34="","",SUM(I55:I66))</f>
        <v/>
      </c>
      <c r="J67" s="53" t="str">
        <f>IF('Site Description'!I$34="","",SUM(J55:J66))</f>
        <v/>
      </c>
      <c r="K67" s="53" t="str">
        <f>IF('Site Description'!J$34="","",SUM(K55:K66))</f>
        <v/>
      </c>
      <c r="L67" s="406" t="str">
        <f>IF('Site Description'!K$34="","",SUM(L55:L66))</f>
        <v/>
      </c>
      <c r="M67" s="411"/>
      <c r="N67" s="27"/>
      <c r="O67" s="27"/>
      <c r="P67" s="29"/>
    </row>
    <row r="68" spans="1:16" x14ac:dyDescent="0.35">
      <c r="A68" s="522" t="s">
        <v>117</v>
      </c>
      <c r="B68" s="37" t="s">
        <v>53</v>
      </c>
      <c r="C68" s="54" t="str">
        <f>IF('Site Description'!B$34="","",SUM(C55,C62,C63))</f>
        <v/>
      </c>
      <c r="D68" s="54" t="str">
        <f>IF('Site Description'!C$34="","",SUM(D55,D62,D63))</f>
        <v/>
      </c>
      <c r="E68" s="54" t="str">
        <f>IF('Site Description'!D$34="","",SUM(E55,E62,E63))</f>
        <v/>
      </c>
      <c r="F68" s="54" t="str">
        <f>IF('Site Description'!E$34="","",SUM(F55,F62,F63))</f>
        <v/>
      </c>
      <c r="G68" s="54" t="str">
        <f>IF('Site Description'!F$34="","",SUM(G55,G62,G63))</f>
        <v/>
      </c>
      <c r="H68" s="54" t="str">
        <f>IF('Site Description'!G$34="","",SUM(H55,H62,H63))</f>
        <v/>
      </c>
      <c r="I68" s="54" t="str">
        <f>IF('Site Description'!H$34="","",SUM(I55,I62,I63))</f>
        <v/>
      </c>
      <c r="J68" s="54" t="str">
        <f>IF('Site Description'!I$34="","",SUM(J55,J62,J63))</f>
        <v/>
      </c>
      <c r="K68" s="54" t="str">
        <f>IF('Site Description'!J$34="","",SUM(K55,K62,K63))</f>
        <v/>
      </c>
      <c r="L68" s="407" t="str">
        <f>IF('Site Description'!K$34="","",SUM(L55,L62,L63))</f>
        <v/>
      </c>
      <c r="M68" s="410"/>
      <c r="N68" s="27"/>
      <c r="O68" s="27"/>
      <c r="P68" s="29"/>
    </row>
    <row r="69" spans="1:16" x14ac:dyDescent="0.35">
      <c r="A69" s="522"/>
      <c r="B69" s="37" t="s">
        <v>54</v>
      </c>
      <c r="C69" s="54" t="str">
        <f>IF('Site Description'!B$34="","",SUM(C59,C60))</f>
        <v/>
      </c>
      <c r="D69" s="54" t="str">
        <f>IF('Site Description'!C$34="","",SUM(D59,D60))</f>
        <v/>
      </c>
      <c r="E69" s="54" t="str">
        <f>IF('Site Description'!D$34="","",SUM(E59,E60))</f>
        <v/>
      </c>
      <c r="F69" s="54" t="str">
        <f>IF('Site Description'!E$34="","",SUM(F59,F60))</f>
        <v/>
      </c>
      <c r="G69" s="54" t="str">
        <f>IF('Site Description'!F$34="","",SUM(G59,G60))</f>
        <v/>
      </c>
      <c r="H69" s="54" t="str">
        <f>IF('Site Description'!G$34="","",SUM(H59,H60))</f>
        <v/>
      </c>
      <c r="I69" s="54" t="str">
        <f>IF('Site Description'!H$34="","",SUM(I59,I60))</f>
        <v/>
      </c>
      <c r="J69" s="54" t="str">
        <f>IF('Site Description'!I$34="","",SUM(J59,J60))</f>
        <v/>
      </c>
      <c r="K69" s="54" t="str">
        <f>IF('Site Description'!J$34="","",SUM(K59,K60))</f>
        <v/>
      </c>
      <c r="L69" s="407" t="str">
        <f>IF('Site Description'!K$34="","",SUM(L59,L60))</f>
        <v/>
      </c>
      <c r="M69" s="410"/>
      <c r="N69" s="27"/>
      <c r="O69" s="27"/>
      <c r="P69" s="29"/>
    </row>
    <row r="70" spans="1:16" x14ac:dyDescent="0.35">
      <c r="A70" s="522"/>
      <c r="B70" s="37" t="s">
        <v>115</v>
      </c>
      <c r="C70" s="54" t="str">
        <f>IF('Site Description'!B$34="","",SUM(C56:C58))</f>
        <v/>
      </c>
      <c r="D70" s="54" t="str">
        <f>IF('Site Description'!C$34="","",SUM(D56:D58))</f>
        <v/>
      </c>
      <c r="E70" s="54" t="str">
        <f>IF('Site Description'!D$34="","",SUM(E56:E58))</f>
        <v/>
      </c>
      <c r="F70" s="54" t="str">
        <f>IF('Site Description'!E$34="","",SUM(F56:F58))</f>
        <v/>
      </c>
      <c r="G70" s="54" t="str">
        <f>IF('Site Description'!F$34="","",SUM(G56:G58))</f>
        <v/>
      </c>
      <c r="H70" s="54" t="str">
        <f>IF('Site Description'!G$34="","",SUM(H56:H58))</f>
        <v/>
      </c>
      <c r="I70" s="54" t="str">
        <f>IF('Site Description'!H$34="","",SUM(I56:I58))</f>
        <v/>
      </c>
      <c r="J70" s="54" t="str">
        <f>IF('Site Description'!I$34="","",SUM(J56:J58))</f>
        <v/>
      </c>
      <c r="K70" s="54" t="str">
        <f>IF('Site Description'!J$34="","",SUM(K56:K58))</f>
        <v/>
      </c>
      <c r="L70" s="407" t="str">
        <f>IF('Site Description'!K$34="","",SUM(L56:L58))</f>
        <v/>
      </c>
      <c r="M70" s="410"/>
      <c r="N70" s="27"/>
      <c r="O70" s="27"/>
      <c r="P70" s="29"/>
    </row>
    <row r="71" spans="1:16" ht="15" thickBot="1" x14ac:dyDescent="0.4">
      <c r="A71" s="522"/>
      <c r="B71" s="47" t="s">
        <v>116</v>
      </c>
      <c r="C71" s="55" t="str">
        <f>IF('Site Description'!B$34="","",SUM(C64))</f>
        <v/>
      </c>
      <c r="D71" s="55" t="str">
        <f>IF('Site Description'!C$34="","",SUM(D64))</f>
        <v/>
      </c>
      <c r="E71" s="55" t="str">
        <f>IF('Site Description'!D$34="","",SUM(E64))</f>
        <v/>
      </c>
      <c r="F71" s="55" t="str">
        <f>IF('Site Description'!E$34="","",SUM(F64))</f>
        <v/>
      </c>
      <c r="G71" s="55" t="str">
        <f>IF('Site Description'!F$34="","",SUM(G64))</f>
        <v/>
      </c>
      <c r="H71" s="55" t="str">
        <f>IF('Site Description'!G$34="","",SUM(H64))</f>
        <v/>
      </c>
      <c r="I71" s="55" t="str">
        <f>IF('Site Description'!H$34="","",SUM(I64))</f>
        <v/>
      </c>
      <c r="J71" s="55" t="str">
        <f>IF('Site Description'!I$34="","",SUM(J64))</f>
        <v/>
      </c>
      <c r="K71" s="55" t="str">
        <f>IF('Site Description'!J$34="","",SUM(K64))</f>
        <v/>
      </c>
      <c r="L71" s="408" t="str">
        <f>IF('Site Description'!K$34="","",SUM(L64))</f>
        <v/>
      </c>
      <c r="M71" s="412"/>
      <c r="N71" s="27"/>
      <c r="O71" s="27"/>
      <c r="P71" s="29"/>
    </row>
    <row r="72" spans="1:16" x14ac:dyDescent="0.35">
      <c r="A72" s="41"/>
      <c r="B72" s="41"/>
      <c r="C72" s="27"/>
      <c r="D72" s="27"/>
      <c r="E72" s="27"/>
      <c r="F72" s="27"/>
      <c r="G72" s="27"/>
      <c r="H72" s="27"/>
      <c r="I72" s="27"/>
      <c r="J72" s="27"/>
      <c r="K72" s="27"/>
      <c r="L72" s="27"/>
      <c r="M72" s="27"/>
      <c r="N72" s="27"/>
      <c r="O72" s="27"/>
      <c r="P72" s="29"/>
    </row>
    <row r="73" spans="1:16" ht="15" thickBot="1" x14ac:dyDescent="0.4">
      <c r="A73" s="48"/>
      <c r="B73" s="48"/>
      <c r="C73" s="63"/>
      <c r="D73" s="63"/>
      <c r="E73" s="63"/>
      <c r="F73" s="63"/>
      <c r="G73" s="63"/>
      <c r="H73" s="63"/>
      <c r="I73" s="63"/>
      <c r="J73" s="63"/>
      <c r="K73" s="63"/>
      <c r="L73" s="63"/>
      <c r="M73" s="63"/>
      <c r="N73" s="63"/>
      <c r="O73" s="63"/>
      <c r="P73" s="49"/>
    </row>
  </sheetData>
  <mergeCells count="9">
    <mergeCell ref="A68:A71"/>
    <mergeCell ref="B53:M53"/>
    <mergeCell ref="B11:M11"/>
    <mergeCell ref="B32:M32"/>
    <mergeCell ref="C4:E4"/>
    <mergeCell ref="F4:J4"/>
    <mergeCell ref="K4:O4"/>
    <mergeCell ref="A26:A29"/>
    <mergeCell ref="A47:A50"/>
  </mergeCells>
  <pageMargins left="0.35433070866141736" right="0.35433070866141736" top="0.98425196850393704" bottom="0.98425196850393704" header="0.51181102362204722" footer="0.51181102362204722"/>
  <pageSetup paperSize="9"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6A3B7F7948EF48AA93BBA6A6ABDE78" ma:contentTypeVersion="8" ma:contentTypeDescription="Create a new document." ma:contentTypeScope="" ma:versionID="859c0822aea41d8c995505d903f569b3">
  <xsd:schema xmlns:xsd="http://www.w3.org/2001/XMLSchema" xmlns:xs="http://www.w3.org/2001/XMLSchema" xmlns:p="http://schemas.microsoft.com/office/2006/metadata/properties" xmlns:ns3="3190fef2-146d-4cb3-88e5-a612589f5e92" targetNamespace="http://schemas.microsoft.com/office/2006/metadata/properties" ma:root="true" ma:fieldsID="e386bf034889254e93b7867dd13e64fc" ns3:_="">
    <xsd:import namespace="3190fef2-146d-4cb3-88e5-a612589f5e9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90fef2-146d-4cb3-88e5-a612589f5e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0812887-D648-49C4-B556-915F42BF58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90fef2-146d-4cb3-88e5-a612589f5e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DBBE504-11BB-4EF5-B61D-5AA49B4A60AD}">
  <ds:schemaRefs>
    <ds:schemaRef ds:uri="http://schemas.microsoft.com/sharepoint/v3/contenttype/forms"/>
  </ds:schemaRefs>
</ds:datastoreItem>
</file>

<file path=customXml/itemProps3.xml><?xml version="1.0" encoding="utf-8"?>
<ds:datastoreItem xmlns:ds="http://schemas.openxmlformats.org/officeDocument/2006/customXml" ds:itemID="{3FA93B3C-8C28-49FB-B1A9-CA6C2985902E}">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3190fef2-146d-4cb3-88e5-a612589f5e9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Site Description</vt:lpstr>
      <vt:lpstr>Data Entry</vt:lpstr>
      <vt:lpstr>Density</vt:lpstr>
      <vt:lpstr>Biomass</vt:lpstr>
      <vt:lpstr>Bioerosion Rates</vt:lpstr>
      <vt:lpstr>Equations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Fraser Januchowski-Hartley;Ines Lange</dc:creator>
  <cp:lastModifiedBy>Perry, Chris</cp:lastModifiedBy>
  <dcterms:created xsi:type="dcterms:W3CDTF">2015-01-16T11:11:24Z</dcterms:created>
  <dcterms:modified xsi:type="dcterms:W3CDTF">2019-09-16T12:07:45Z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0x010100B26A3B7F7948EF48AA93BBA6A6ABDE78</vt:lpwstr>
  </property>
</Properties>
</file>