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ME Workbook\"/>
    </mc:Choice>
  </mc:AlternateContent>
  <xr:revisionPtr revIDLastSave="0" documentId="13_ncr:1_{44581CCD-DAFF-4BA5-8EED-22A0B978A911}" xr6:coauthVersionLast="47" xr6:coauthVersionMax="47" xr10:uidLastSave="{00000000-0000-0000-0000-000000000000}"/>
  <bookViews>
    <workbookView xWindow="3300" yWindow="1350" windowWidth="35055" windowHeight="19350" activeTab="4" xr2:uid="{00000000-000D-0000-FFFF-FFFF00000000}"/>
  </bookViews>
  <sheets>
    <sheet name="SETUP" sheetId="6" r:id="rId1"/>
    <sheet name="Table1_Analysis" sheetId="4" r:id="rId2"/>
    <sheet name="Table2_Analysis" sheetId="7" r:id="rId3"/>
    <sheet name="Table3_Analysis" sheetId="8" r:id="rId4"/>
    <sheet name="Table4_Analysis" sheetId="9" r:id="rId5"/>
    <sheet name="Table5_Analysis" sheetId="19" r:id="rId6"/>
    <sheet name="REFERENCE_naics" sheetId="2" r:id="rId7"/>
    <sheet name="DATA_zipTotals" sheetId="14" r:id="rId8"/>
    <sheet name="DATA_zipDetails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9" l="1"/>
  <c r="E7" i="9"/>
  <c r="E8" i="9"/>
  <c r="E9" i="9"/>
  <c r="E10" i="9"/>
  <c r="E11" i="9"/>
  <c r="D11" i="9"/>
  <c r="D10" i="9"/>
  <c r="D7" i="9"/>
  <c r="D8" i="9"/>
  <c r="D9" i="9"/>
  <c r="D6" i="9"/>
  <c r="A5" i="6"/>
  <c r="A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4" i="6"/>
  <c r="D2" i="9"/>
  <c r="D2" i="19"/>
  <c r="D1" i="9"/>
  <c r="D1" i="19"/>
  <c r="B9" i="19" s="1"/>
  <c r="B7" i="19"/>
  <c r="B8" i="19"/>
  <c r="B12" i="19"/>
  <c r="B18" i="19"/>
  <c r="B19" i="19"/>
  <c r="B20" i="19"/>
  <c r="B24" i="19"/>
  <c r="B29" i="19"/>
  <c r="B30" i="19"/>
  <c r="B31" i="19"/>
  <c r="B32" i="19"/>
  <c r="B36" i="19"/>
  <c r="B41" i="19"/>
  <c r="B42" i="19"/>
  <c r="B43" i="19"/>
  <c r="B44" i="19"/>
  <c r="B48" i="19"/>
  <c r="B6" i="9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2" i="18"/>
  <c r="A6" i="19"/>
  <c r="A36" i="19"/>
  <c r="A55" i="19"/>
  <c r="E55" i="19" s="1"/>
  <c r="C55" i="19"/>
  <c r="D55" i="19"/>
  <c r="A56" i="19"/>
  <c r="C56" i="19"/>
  <c r="E56" i="19" s="1"/>
  <c r="D56" i="19"/>
  <c r="A57" i="19"/>
  <c r="C57" i="19"/>
  <c r="D57" i="19"/>
  <c r="A58" i="19"/>
  <c r="C58" i="19"/>
  <c r="E58" i="19" s="1"/>
  <c r="D58" i="19"/>
  <c r="A59" i="19"/>
  <c r="E59" i="19" s="1"/>
  <c r="C59" i="19"/>
  <c r="D59" i="19"/>
  <c r="A60" i="19"/>
  <c r="C60" i="19"/>
  <c r="D60" i="19"/>
  <c r="A61" i="19"/>
  <c r="C61" i="19"/>
  <c r="F61" i="19" s="1"/>
  <c r="D61" i="19"/>
  <c r="A62" i="19"/>
  <c r="C62" i="19"/>
  <c r="F62" i="19" s="1"/>
  <c r="D62" i="19"/>
  <c r="A63" i="19"/>
  <c r="F63" i="19" s="1"/>
  <c r="C63" i="19"/>
  <c r="D63" i="19"/>
  <c r="A64" i="19"/>
  <c r="C64" i="19"/>
  <c r="D64" i="19"/>
  <c r="A65" i="19"/>
  <c r="C65" i="19"/>
  <c r="D65" i="19"/>
  <c r="A66" i="19"/>
  <c r="C66" i="19"/>
  <c r="D66" i="19"/>
  <c r="A67" i="19"/>
  <c r="E67" i="19" s="1"/>
  <c r="C67" i="19"/>
  <c r="D67" i="19"/>
  <c r="A68" i="19"/>
  <c r="C68" i="19"/>
  <c r="D68" i="19"/>
  <c r="A69" i="19"/>
  <c r="C69" i="19"/>
  <c r="F69" i="19" s="1"/>
  <c r="D69" i="19"/>
  <c r="A70" i="19"/>
  <c r="C70" i="19"/>
  <c r="F70" i="19" s="1"/>
  <c r="D70" i="19"/>
  <c r="A71" i="19"/>
  <c r="E71" i="19" s="1"/>
  <c r="C71" i="19"/>
  <c r="D71" i="19"/>
  <c r="A49" i="19"/>
  <c r="C49" i="19"/>
  <c r="A50" i="19"/>
  <c r="E50" i="19" s="1"/>
  <c r="C50" i="19"/>
  <c r="A51" i="19"/>
  <c r="E51" i="19" s="1"/>
  <c r="C51" i="19"/>
  <c r="A52" i="19"/>
  <c r="C52" i="19"/>
  <c r="A53" i="19"/>
  <c r="C53" i="19"/>
  <c r="F53" i="19" s="1"/>
  <c r="A54" i="19"/>
  <c r="C54" i="19"/>
  <c r="F54" i="19" s="1"/>
  <c r="D54" i="19"/>
  <c r="A41" i="19"/>
  <c r="C41" i="19"/>
  <c r="A42" i="19"/>
  <c r="C42" i="19"/>
  <c r="A43" i="19"/>
  <c r="F43" i="19" s="1"/>
  <c r="C43" i="19"/>
  <c r="E43" i="19" s="1"/>
  <c r="A44" i="19"/>
  <c r="C44" i="19"/>
  <c r="E44" i="19" s="1"/>
  <c r="A45" i="19"/>
  <c r="C45" i="19"/>
  <c r="F45" i="19" s="1"/>
  <c r="A46" i="19"/>
  <c r="C46" i="19"/>
  <c r="A47" i="19"/>
  <c r="C47" i="19"/>
  <c r="E47" i="19" s="1"/>
  <c r="A48" i="19"/>
  <c r="C48" i="19"/>
  <c r="E48" i="19" s="1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F28" i="19" s="1"/>
  <c r="A29" i="19"/>
  <c r="A30" i="19"/>
  <c r="A31" i="19"/>
  <c r="A32" i="19"/>
  <c r="F32" i="19" s="1"/>
  <c r="A33" i="19"/>
  <c r="A34" i="19"/>
  <c r="A35" i="19"/>
  <c r="F35" i="19" s="1"/>
  <c r="A37" i="19"/>
  <c r="A38" i="19"/>
  <c r="A39" i="19"/>
  <c r="F39" i="19" s="1"/>
  <c r="A40" i="19"/>
  <c r="C26" i="19"/>
  <c r="C27" i="19"/>
  <c r="C28" i="19"/>
  <c r="C29" i="19"/>
  <c r="C30" i="19"/>
  <c r="F30" i="19" s="1"/>
  <c r="C31" i="19"/>
  <c r="E31" i="19" s="1"/>
  <c r="C32" i="19"/>
  <c r="E32" i="19" s="1"/>
  <c r="C33" i="19"/>
  <c r="E33" i="19" s="1"/>
  <c r="C34" i="19"/>
  <c r="C35" i="19"/>
  <c r="E35" i="19" s="1"/>
  <c r="C36" i="19"/>
  <c r="C37" i="19"/>
  <c r="F37" i="19" s="1"/>
  <c r="C38" i="19"/>
  <c r="F38" i="19" s="1"/>
  <c r="C39" i="19"/>
  <c r="C40" i="19"/>
  <c r="C7" i="19"/>
  <c r="E7" i="19" s="1"/>
  <c r="C8" i="19"/>
  <c r="C9" i="19"/>
  <c r="C10" i="19"/>
  <c r="C11" i="19"/>
  <c r="C12" i="19"/>
  <c r="C13" i="19"/>
  <c r="C14" i="19"/>
  <c r="C15" i="19"/>
  <c r="C16" i="19"/>
  <c r="C17" i="19"/>
  <c r="C18" i="19"/>
  <c r="C19" i="19"/>
  <c r="E19" i="19" s="1"/>
  <c r="C20" i="19"/>
  <c r="E20" i="19" s="1"/>
  <c r="C21" i="19"/>
  <c r="E21" i="19" s="1"/>
  <c r="C22" i="19"/>
  <c r="F22" i="19" s="1"/>
  <c r="C23" i="19"/>
  <c r="E23" i="19" s="1"/>
  <c r="C24" i="19"/>
  <c r="C25" i="19"/>
  <c r="C6" i="19"/>
  <c r="E6" i="19" s="1"/>
  <c r="A9" i="19"/>
  <c r="A7" i="19"/>
  <c r="F7" i="19" s="1"/>
  <c r="A8" i="9"/>
  <c r="A9" i="9"/>
  <c r="A10" i="9"/>
  <c r="A11" i="9"/>
  <c r="A7" i="9"/>
  <c r="A6" i="9"/>
  <c r="B8" i="9"/>
  <c r="A55" i="8"/>
  <c r="B55" i="8" s="1"/>
  <c r="A56" i="8"/>
  <c r="B56" i="8"/>
  <c r="C56" i="8"/>
  <c r="A57" i="8"/>
  <c r="B57" i="8" s="1"/>
  <c r="A58" i="8"/>
  <c r="B58" i="8"/>
  <c r="C58" i="8"/>
  <c r="A59" i="8"/>
  <c r="B59" i="8" s="1"/>
  <c r="A60" i="8"/>
  <c r="B60" i="8" s="1"/>
  <c r="A61" i="8"/>
  <c r="B61" i="8" s="1"/>
  <c r="A62" i="8"/>
  <c r="B62" i="8" s="1"/>
  <c r="A63" i="8"/>
  <c r="B63" i="8" s="1"/>
  <c r="A64" i="8"/>
  <c r="C64" i="8" s="1"/>
  <c r="A65" i="8"/>
  <c r="B65" i="8" s="1"/>
  <c r="A66" i="8"/>
  <c r="B66" i="8" s="1"/>
  <c r="A67" i="8"/>
  <c r="B67" i="8" s="1"/>
  <c r="A68" i="8"/>
  <c r="B68" i="8" s="1"/>
  <c r="C68" i="8"/>
  <c r="A69" i="8"/>
  <c r="B69" i="8" s="1"/>
  <c r="A70" i="8"/>
  <c r="B70" i="8"/>
  <c r="C70" i="8"/>
  <c r="A71" i="8"/>
  <c r="B71" i="8" s="1"/>
  <c r="A72" i="8"/>
  <c r="B72" i="8" s="1"/>
  <c r="A73" i="8"/>
  <c r="B73" i="8" s="1"/>
  <c r="A74" i="8"/>
  <c r="B74" i="8"/>
  <c r="C74" i="8"/>
  <c r="A75" i="8"/>
  <c r="B75" i="8" s="1"/>
  <c r="A76" i="8"/>
  <c r="B76" i="8" s="1"/>
  <c r="A77" i="8"/>
  <c r="B77" i="8" s="1"/>
  <c r="A78" i="8"/>
  <c r="B78" i="8" s="1"/>
  <c r="A79" i="8"/>
  <c r="B79" i="8" s="1"/>
  <c r="A80" i="8"/>
  <c r="B80" i="8"/>
  <c r="C80" i="8"/>
  <c r="A81" i="8"/>
  <c r="B81" i="8" s="1"/>
  <c r="A82" i="8"/>
  <c r="B82" i="8" s="1"/>
  <c r="C82" i="8"/>
  <c r="A83" i="8"/>
  <c r="B83" i="8" s="1"/>
  <c r="A84" i="8"/>
  <c r="B84" i="8" s="1"/>
  <c r="A85" i="8"/>
  <c r="B85" i="8" s="1"/>
  <c r="A86" i="8"/>
  <c r="C86" i="8" s="1"/>
  <c r="A87" i="8"/>
  <c r="B87" i="8" s="1"/>
  <c r="A88" i="8"/>
  <c r="B88" i="8"/>
  <c r="C88" i="8"/>
  <c r="A89" i="8"/>
  <c r="B89" i="8" s="1"/>
  <c r="A90" i="8"/>
  <c r="B90" i="8" s="1"/>
  <c r="A91" i="8"/>
  <c r="B91" i="8" s="1"/>
  <c r="A92" i="8"/>
  <c r="B92" i="8" s="1"/>
  <c r="A93" i="8"/>
  <c r="B93" i="8" s="1"/>
  <c r="A94" i="8"/>
  <c r="C94" i="8" s="1"/>
  <c r="A95" i="8"/>
  <c r="B95" i="8" s="1"/>
  <c r="A96" i="8"/>
  <c r="B96" i="8" s="1"/>
  <c r="A97" i="8"/>
  <c r="B97" i="8" s="1"/>
  <c r="A98" i="8"/>
  <c r="B98" i="8" s="1"/>
  <c r="C98" i="8"/>
  <c r="A99" i="8"/>
  <c r="B99" i="8" s="1"/>
  <c r="A100" i="8"/>
  <c r="C100" i="8" s="1"/>
  <c r="A101" i="8"/>
  <c r="B101" i="8" s="1"/>
  <c r="C7" i="8"/>
  <c r="C11" i="8"/>
  <c r="C12" i="8"/>
  <c r="B14" i="8"/>
  <c r="C15" i="8"/>
  <c r="B19" i="8"/>
  <c r="C19" i="8"/>
  <c r="B26" i="8"/>
  <c r="B27" i="8"/>
  <c r="C27" i="8"/>
  <c r="B31" i="8"/>
  <c r="C31" i="8"/>
  <c r="C36" i="8"/>
  <c r="C39" i="8"/>
  <c r="B43" i="8"/>
  <c r="C48" i="8"/>
  <c r="A4" i="8"/>
  <c r="C4" i="8" s="1"/>
  <c r="A5" i="8"/>
  <c r="B5" i="8" s="1"/>
  <c r="A6" i="8"/>
  <c r="B6" i="8" s="1"/>
  <c r="A7" i="8"/>
  <c r="B7" i="8" s="1"/>
  <c r="A8" i="8"/>
  <c r="C8" i="8" s="1"/>
  <c r="A9" i="8"/>
  <c r="B9" i="8" s="1"/>
  <c r="A10" i="8"/>
  <c r="B10" i="8" s="1"/>
  <c r="A11" i="8"/>
  <c r="B11" i="8" s="1"/>
  <c r="A12" i="8"/>
  <c r="B12" i="8" s="1"/>
  <c r="A13" i="8"/>
  <c r="B13" i="8" s="1"/>
  <c r="A14" i="8"/>
  <c r="C14" i="8" s="1"/>
  <c r="A15" i="8"/>
  <c r="B15" i="8" s="1"/>
  <c r="A16" i="8"/>
  <c r="B16" i="8" s="1"/>
  <c r="A17" i="8"/>
  <c r="B17" i="8" s="1"/>
  <c r="A18" i="8"/>
  <c r="B18" i="8" s="1"/>
  <c r="A19" i="8"/>
  <c r="A20" i="8"/>
  <c r="C20" i="8" s="1"/>
  <c r="A21" i="8"/>
  <c r="B21" i="8" s="1"/>
  <c r="A22" i="8"/>
  <c r="B22" i="8" s="1"/>
  <c r="A23" i="8"/>
  <c r="B23" i="8" s="1"/>
  <c r="A24" i="8"/>
  <c r="B24" i="8" s="1"/>
  <c r="A25" i="8"/>
  <c r="B25" i="8" s="1"/>
  <c r="A26" i="8"/>
  <c r="C26" i="8" s="1"/>
  <c r="A27" i="8"/>
  <c r="A28" i="8"/>
  <c r="B28" i="8" s="1"/>
  <c r="A29" i="8"/>
  <c r="B29" i="8" s="1"/>
  <c r="A30" i="8"/>
  <c r="B30" i="8" s="1"/>
  <c r="A31" i="8"/>
  <c r="A32" i="8"/>
  <c r="C32" i="8" s="1"/>
  <c r="A33" i="8"/>
  <c r="B33" i="8" s="1"/>
  <c r="A34" i="8"/>
  <c r="B34" i="8" s="1"/>
  <c r="A35" i="8"/>
  <c r="B35" i="8" s="1"/>
  <c r="A36" i="8"/>
  <c r="B36" i="8" s="1"/>
  <c r="A37" i="8"/>
  <c r="B37" i="8" s="1"/>
  <c r="A38" i="8"/>
  <c r="C38" i="8" s="1"/>
  <c r="A39" i="8"/>
  <c r="B39" i="8" s="1"/>
  <c r="A40" i="8"/>
  <c r="B40" i="8" s="1"/>
  <c r="A41" i="8"/>
  <c r="B41" i="8" s="1"/>
  <c r="A42" i="8"/>
  <c r="B42" i="8" s="1"/>
  <c r="A43" i="8"/>
  <c r="C43" i="8" s="1"/>
  <c r="A44" i="8"/>
  <c r="C44" i="8" s="1"/>
  <c r="A45" i="8"/>
  <c r="B45" i="8" s="1"/>
  <c r="A46" i="8"/>
  <c r="B46" i="8" s="1"/>
  <c r="A47" i="8"/>
  <c r="B47" i="8" s="1"/>
  <c r="A48" i="8"/>
  <c r="B48" i="8" s="1"/>
  <c r="A49" i="8"/>
  <c r="B49" i="8" s="1"/>
  <c r="A50" i="8"/>
  <c r="C50" i="8" s="1"/>
  <c r="A51" i="8"/>
  <c r="C51" i="8" s="1"/>
  <c r="A52" i="8"/>
  <c r="B52" i="8" s="1"/>
  <c r="A53" i="8"/>
  <c r="B53" i="8" s="1"/>
  <c r="A54" i="8"/>
  <c r="B54" i="8" s="1"/>
  <c r="A3" i="8"/>
  <c r="B3" i="8" s="1"/>
  <c r="A4" i="4"/>
  <c r="D4" i="4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4" i="6"/>
  <c r="A6" i="4"/>
  <c r="C6" i="4" s="1"/>
  <c r="A7" i="4"/>
  <c r="B7" i="4" s="1"/>
  <c r="A8" i="4"/>
  <c r="B8" i="4" s="1"/>
  <c r="A9" i="4"/>
  <c r="F9" i="4" s="1"/>
  <c r="A10" i="4"/>
  <c r="E10" i="4" s="1"/>
  <c r="A11" i="4"/>
  <c r="B11" i="4" s="1"/>
  <c r="A12" i="4"/>
  <c r="B12" i="4" s="1"/>
  <c r="A13" i="4"/>
  <c r="B13" i="4" s="1"/>
  <c r="A14" i="4"/>
  <c r="B14" i="4" s="1"/>
  <c r="F14" i="4"/>
  <c r="A15" i="4"/>
  <c r="C15" i="4" s="1"/>
  <c r="A16" i="4"/>
  <c r="E16" i="4" s="1"/>
  <c r="A17" i="4"/>
  <c r="C17" i="4" s="1"/>
  <c r="A18" i="4"/>
  <c r="C18" i="4" s="1"/>
  <c r="A19" i="4"/>
  <c r="B19" i="4" s="1"/>
  <c r="A20" i="4"/>
  <c r="B20" i="4" s="1"/>
  <c r="F20" i="4"/>
  <c r="A21" i="4"/>
  <c r="F21" i="4" s="1"/>
  <c r="A22" i="4"/>
  <c r="C22" i="4" s="1"/>
  <c r="A23" i="4"/>
  <c r="B23" i="4" s="1"/>
  <c r="A24" i="4"/>
  <c r="B24" i="4" s="1"/>
  <c r="A25" i="4"/>
  <c r="B25" i="4" s="1"/>
  <c r="A26" i="4"/>
  <c r="F26" i="4" s="1"/>
  <c r="A27" i="4"/>
  <c r="C27" i="4" s="1"/>
  <c r="F27" i="4"/>
  <c r="A28" i="4"/>
  <c r="E28" i="4" s="1"/>
  <c r="A29" i="4"/>
  <c r="C29" i="4" s="1"/>
  <c r="A30" i="4"/>
  <c r="C30" i="4" s="1"/>
  <c r="A31" i="4"/>
  <c r="B31" i="4" s="1"/>
  <c r="F31" i="4"/>
  <c r="A32" i="4"/>
  <c r="B32" i="4" s="1"/>
  <c r="F32" i="4"/>
  <c r="A33" i="4"/>
  <c r="F33" i="4" s="1"/>
  <c r="A34" i="4"/>
  <c r="C34" i="4" s="1"/>
  <c r="A35" i="4"/>
  <c r="B35" i="4" s="1"/>
  <c r="A36" i="4"/>
  <c r="B36" i="4" s="1"/>
  <c r="A37" i="4"/>
  <c r="B37" i="4" s="1"/>
  <c r="A38" i="4"/>
  <c r="B38" i="4" s="1"/>
  <c r="A39" i="4"/>
  <c r="C39" i="4" s="1"/>
  <c r="A40" i="4"/>
  <c r="E40" i="4" s="1"/>
  <c r="A41" i="4"/>
  <c r="E41" i="4" s="1"/>
  <c r="A42" i="4"/>
  <c r="C42" i="4" s="1"/>
  <c r="A43" i="4"/>
  <c r="B43" i="4" s="1"/>
  <c r="A44" i="4"/>
  <c r="B44" i="4" s="1"/>
  <c r="A45" i="4"/>
  <c r="F45" i="4" s="1"/>
  <c r="A46" i="4"/>
  <c r="C46" i="4" s="1"/>
  <c r="A47" i="4"/>
  <c r="B47" i="4" s="1"/>
  <c r="A48" i="4"/>
  <c r="B48" i="4" s="1"/>
  <c r="A49" i="4"/>
  <c r="B49" i="4" s="1"/>
  <c r="A50" i="4"/>
  <c r="E50" i="4" s="1"/>
  <c r="A51" i="4"/>
  <c r="C51" i="4" s="1"/>
  <c r="F51" i="4"/>
  <c r="A52" i="4"/>
  <c r="E52" i="4" s="1"/>
  <c r="A53" i="4"/>
  <c r="C53" i="4" s="1"/>
  <c r="A54" i="4"/>
  <c r="C54" i="4" s="1"/>
  <c r="A55" i="4"/>
  <c r="B55" i="4" s="1"/>
  <c r="A56" i="4"/>
  <c r="B56" i="4" s="1"/>
  <c r="A57" i="4"/>
  <c r="F57" i="4" s="1"/>
  <c r="A58" i="4"/>
  <c r="C58" i="4" s="1"/>
  <c r="F58" i="4"/>
  <c r="A59" i="4"/>
  <c r="B59" i="4" s="1"/>
  <c r="A60" i="4"/>
  <c r="F60" i="4" s="1"/>
  <c r="A61" i="4"/>
  <c r="B61" i="4" s="1"/>
  <c r="A62" i="4"/>
  <c r="B62" i="4" s="1"/>
  <c r="A63" i="4"/>
  <c r="C63" i="4" s="1"/>
  <c r="A64" i="4"/>
  <c r="E64" i="4" s="1"/>
  <c r="A65" i="4"/>
  <c r="C65" i="4" s="1"/>
  <c r="E65" i="4"/>
  <c r="A66" i="4"/>
  <c r="C66" i="4" s="1"/>
  <c r="A67" i="4"/>
  <c r="B67" i="4" s="1"/>
  <c r="A68" i="4"/>
  <c r="B68" i="4" s="1"/>
  <c r="A69" i="4"/>
  <c r="F69" i="4" s="1"/>
  <c r="A70" i="4"/>
  <c r="C70" i="4" s="1"/>
  <c r="F70" i="4"/>
  <c r="A71" i="4"/>
  <c r="B71" i="4" s="1"/>
  <c r="A72" i="4"/>
  <c r="B72" i="4" s="1"/>
  <c r="A73" i="4"/>
  <c r="B73" i="4" s="1"/>
  <c r="A74" i="4"/>
  <c r="B74" i="4" s="1"/>
  <c r="A75" i="4"/>
  <c r="C75" i="4" s="1"/>
  <c r="A76" i="4"/>
  <c r="E76" i="4" s="1"/>
  <c r="A77" i="4"/>
  <c r="E77" i="4" s="1"/>
  <c r="A78" i="4"/>
  <c r="C78" i="4" s="1"/>
  <c r="A79" i="4"/>
  <c r="B79" i="4" s="1"/>
  <c r="F79" i="4"/>
  <c r="A80" i="4"/>
  <c r="B80" i="4" s="1"/>
  <c r="E80" i="4"/>
  <c r="A81" i="4"/>
  <c r="F81" i="4" s="1"/>
  <c r="A82" i="4"/>
  <c r="C82" i="4" s="1"/>
  <c r="E82" i="4"/>
  <c r="A83" i="4"/>
  <c r="B83" i="4" s="1"/>
  <c r="A84" i="4"/>
  <c r="B84" i="4" s="1"/>
  <c r="A85" i="4"/>
  <c r="B85" i="4" s="1"/>
  <c r="A86" i="4"/>
  <c r="E86" i="4" s="1"/>
  <c r="A87" i="4"/>
  <c r="C87" i="4" s="1"/>
  <c r="A88" i="4"/>
  <c r="E88" i="4" s="1"/>
  <c r="A89" i="4"/>
  <c r="C89" i="4" s="1"/>
  <c r="E89" i="4"/>
  <c r="F89" i="4"/>
  <c r="A90" i="4"/>
  <c r="C90" i="4" s="1"/>
  <c r="A91" i="4"/>
  <c r="B91" i="4" s="1"/>
  <c r="A92" i="4"/>
  <c r="B92" i="4" s="1"/>
  <c r="A93" i="4"/>
  <c r="F93" i="4" s="1"/>
  <c r="A94" i="4"/>
  <c r="C94" i="4" s="1"/>
  <c r="A95" i="4"/>
  <c r="B95" i="4" s="1"/>
  <c r="A96" i="4"/>
  <c r="B96" i="4" s="1"/>
  <c r="A97" i="4"/>
  <c r="B97" i="4" s="1"/>
  <c r="A98" i="4"/>
  <c r="E98" i="4" s="1"/>
  <c r="F98" i="4"/>
  <c r="A99" i="4"/>
  <c r="C99" i="4" s="1"/>
  <c r="A100" i="4"/>
  <c r="E100" i="4" s="1"/>
  <c r="A101" i="4"/>
  <c r="C101" i="4" s="1"/>
  <c r="E101" i="4"/>
  <c r="F101" i="4"/>
  <c r="A102" i="4"/>
  <c r="E102" i="4" s="1"/>
  <c r="A103" i="4"/>
  <c r="B103" i="4" s="1"/>
  <c r="A5" i="4"/>
  <c r="B5" i="4" s="1"/>
  <c r="T3" i="18"/>
  <c r="U3" i="18"/>
  <c r="T4" i="18"/>
  <c r="U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U2" i="18"/>
  <c r="T2" i="18"/>
  <c r="D5" i="6"/>
  <c r="D7" i="19" s="1"/>
  <c r="D6" i="6"/>
  <c r="D8" i="19" s="1"/>
  <c r="D7" i="6"/>
  <c r="D9" i="19" s="1"/>
  <c r="D8" i="6"/>
  <c r="D10" i="19" s="1"/>
  <c r="D9" i="6"/>
  <c r="D11" i="19" s="1"/>
  <c r="D10" i="6"/>
  <c r="D12" i="19" s="1"/>
  <c r="D11" i="6"/>
  <c r="D13" i="19" s="1"/>
  <c r="D12" i="6"/>
  <c r="D14" i="19" s="1"/>
  <c r="D13" i="6"/>
  <c r="D15" i="19" s="1"/>
  <c r="D14" i="6"/>
  <c r="D16" i="19" s="1"/>
  <c r="D15" i="6"/>
  <c r="D17" i="19" s="1"/>
  <c r="D16" i="6"/>
  <c r="D18" i="19" s="1"/>
  <c r="D17" i="6"/>
  <c r="D19" i="19" s="1"/>
  <c r="D18" i="6"/>
  <c r="D20" i="19" s="1"/>
  <c r="D19" i="6"/>
  <c r="D21" i="19" s="1"/>
  <c r="D20" i="6"/>
  <c r="D22" i="19" s="1"/>
  <c r="D21" i="6"/>
  <c r="D23" i="19" s="1"/>
  <c r="D22" i="6"/>
  <c r="D24" i="19" s="1"/>
  <c r="D23" i="6"/>
  <c r="D25" i="19" s="1"/>
  <c r="D24" i="6"/>
  <c r="D26" i="19" s="1"/>
  <c r="D25" i="6"/>
  <c r="D27" i="19" s="1"/>
  <c r="D26" i="6"/>
  <c r="D28" i="19" s="1"/>
  <c r="D27" i="6"/>
  <c r="D29" i="19" s="1"/>
  <c r="D28" i="6"/>
  <c r="D30" i="19" s="1"/>
  <c r="D29" i="6"/>
  <c r="D31" i="19" s="1"/>
  <c r="D30" i="6"/>
  <c r="D32" i="19" s="1"/>
  <c r="D31" i="6"/>
  <c r="D33" i="19" s="1"/>
  <c r="D32" i="6"/>
  <c r="D34" i="19" s="1"/>
  <c r="D33" i="6"/>
  <c r="D35" i="19" s="1"/>
  <c r="D34" i="6"/>
  <c r="D36" i="19" s="1"/>
  <c r="D35" i="6"/>
  <c r="D37" i="19" s="1"/>
  <c r="D36" i="6"/>
  <c r="D38" i="19" s="1"/>
  <c r="D37" i="6"/>
  <c r="D39" i="19" s="1"/>
  <c r="D38" i="6"/>
  <c r="D40" i="19" s="1"/>
  <c r="D39" i="6"/>
  <c r="D41" i="19" s="1"/>
  <c r="D40" i="6"/>
  <c r="D42" i="19" s="1"/>
  <c r="D41" i="6"/>
  <c r="D43" i="19" s="1"/>
  <c r="D42" i="6"/>
  <c r="D44" i="19" s="1"/>
  <c r="D43" i="6"/>
  <c r="D45" i="19" s="1"/>
  <c r="D44" i="6"/>
  <c r="D46" i="19" s="1"/>
  <c r="D45" i="6"/>
  <c r="D47" i="19" s="1"/>
  <c r="D46" i="6"/>
  <c r="D48" i="19" s="1"/>
  <c r="D47" i="6"/>
  <c r="D49" i="19" s="1"/>
  <c r="D48" i="6"/>
  <c r="D50" i="19" s="1"/>
  <c r="D49" i="6"/>
  <c r="D51" i="19" s="1"/>
  <c r="D50" i="6"/>
  <c r="D52" i="19" s="1"/>
  <c r="D51" i="6"/>
  <c r="D53" i="19" s="1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4" i="6"/>
  <c r="D6" i="19" s="1"/>
  <c r="C4" i="7" l="1"/>
  <c r="B8" i="7"/>
  <c r="B3" i="7"/>
  <c r="B7" i="7"/>
  <c r="B6" i="7"/>
  <c r="B5" i="7"/>
  <c r="B4" i="7"/>
  <c r="C3" i="7"/>
  <c r="C8" i="7"/>
  <c r="C7" i="7"/>
  <c r="C6" i="7"/>
  <c r="C5" i="7"/>
  <c r="E62" i="4"/>
  <c r="F34" i="4"/>
  <c r="E8" i="4"/>
  <c r="C92" i="8"/>
  <c r="B86" i="8"/>
  <c r="B64" i="8"/>
  <c r="C41" i="8"/>
  <c r="F44" i="19"/>
  <c r="E45" i="19"/>
  <c r="C53" i="8"/>
  <c r="C24" i="8"/>
  <c r="C10" i="8"/>
  <c r="C90" i="8"/>
  <c r="C76" i="8"/>
  <c r="C62" i="8"/>
  <c r="F96" i="4"/>
  <c r="F68" i="4"/>
  <c r="E22" i="4"/>
  <c r="C52" i="8"/>
  <c r="B38" i="8"/>
  <c r="C23" i="8"/>
  <c r="B8" i="8"/>
  <c r="E37" i="19"/>
  <c r="G37" i="19" s="1"/>
  <c r="F39" i="4"/>
  <c r="C22" i="8"/>
  <c r="C96" i="8"/>
  <c r="E39" i="4"/>
  <c r="E21" i="4"/>
  <c r="B50" i="8"/>
  <c r="C35" i="8"/>
  <c r="B20" i="8"/>
  <c r="E46" i="4"/>
  <c r="C34" i="8"/>
  <c r="C5" i="8"/>
  <c r="F33" i="19"/>
  <c r="G33" i="19" s="1"/>
  <c r="E54" i="19"/>
  <c r="C47" i="8"/>
  <c r="B32" i="8"/>
  <c r="B4" i="8"/>
  <c r="E92" i="4"/>
  <c r="E45" i="4"/>
  <c r="C46" i="8"/>
  <c r="C17" i="8"/>
  <c r="C3" i="8"/>
  <c r="B94" i="8"/>
  <c r="F49" i="19"/>
  <c r="F68" i="19"/>
  <c r="F64" i="19"/>
  <c r="F60" i="19"/>
  <c r="F56" i="19"/>
  <c r="E89" i="8"/>
  <c r="F19" i="4"/>
  <c r="B44" i="8"/>
  <c r="E30" i="19"/>
  <c r="E99" i="4"/>
  <c r="E44" i="4"/>
  <c r="E19" i="4"/>
  <c r="C29" i="8"/>
  <c r="B100" i="8"/>
  <c r="E75" i="4"/>
  <c r="F53" i="4"/>
  <c r="E9" i="4"/>
  <c r="C45" i="8"/>
  <c r="C33" i="8"/>
  <c r="C21" i="8"/>
  <c r="C9" i="8"/>
  <c r="F24" i="19"/>
  <c r="F12" i="19"/>
  <c r="D5" i="4"/>
  <c r="D98" i="4"/>
  <c r="G98" i="4" s="1"/>
  <c r="D92" i="4"/>
  <c r="D86" i="4"/>
  <c r="D80" i="4"/>
  <c r="D74" i="4"/>
  <c r="D68" i="4"/>
  <c r="D62" i="4"/>
  <c r="D56" i="4"/>
  <c r="D50" i="4"/>
  <c r="D44" i="4"/>
  <c r="D38" i="4"/>
  <c r="D32" i="4"/>
  <c r="G32" i="4" s="1"/>
  <c r="D26" i="4"/>
  <c r="G26" i="4" s="1"/>
  <c r="D20" i="4"/>
  <c r="D14" i="4"/>
  <c r="D8" i="4"/>
  <c r="B102" i="4"/>
  <c r="B90" i="4"/>
  <c r="B78" i="4"/>
  <c r="B66" i="4"/>
  <c r="B54" i="4"/>
  <c r="B42" i="4"/>
  <c r="B30" i="4"/>
  <c r="B18" i="4"/>
  <c r="B6" i="4"/>
  <c r="C84" i="8"/>
  <c r="C78" i="8"/>
  <c r="C72" i="8"/>
  <c r="C66" i="8"/>
  <c r="C60" i="8"/>
  <c r="F23" i="19"/>
  <c r="C5" i="4"/>
  <c r="C98" i="4"/>
  <c r="C92" i="4"/>
  <c r="C86" i="4"/>
  <c r="C80" i="4"/>
  <c r="C74" i="4"/>
  <c r="C68" i="4"/>
  <c r="C62" i="4"/>
  <c r="C56" i="4"/>
  <c r="C50" i="4"/>
  <c r="C44" i="4"/>
  <c r="C38" i="4"/>
  <c r="C32" i="4"/>
  <c r="C26" i="4"/>
  <c r="C20" i="4"/>
  <c r="C14" i="4"/>
  <c r="C8" i="4"/>
  <c r="B101" i="4"/>
  <c r="B89" i="4"/>
  <c r="B77" i="4"/>
  <c r="B65" i="4"/>
  <c r="B53" i="4"/>
  <c r="B41" i="4"/>
  <c r="B29" i="4"/>
  <c r="B17" i="4"/>
  <c r="F94" i="4"/>
  <c r="F80" i="4"/>
  <c r="F74" i="4"/>
  <c r="E58" i="4"/>
  <c r="E31" i="4"/>
  <c r="F8" i="4"/>
  <c r="G8" i="4" s="1"/>
  <c r="E34" i="19"/>
  <c r="E22" i="19"/>
  <c r="F48" i="19"/>
  <c r="E42" i="19"/>
  <c r="E69" i="19"/>
  <c r="E65" i="19"/>
  <c r="E61" i="19"/>
  <c r="E57" i="19"/>
  <c r="D103" i="4"/>
  <c r="D97" i="4"/>
  <c r="D91" i="4"/>
  <c r="D85" i="4"/>
  <c r="D79" i="4"/>
  <c r="D73" i="4"/>
  <c r="D67" i="4"/>
  <c r="D61" i="4"/>
  <c r="D55" i="4"/>
  <c r="D49" i="4"/>
  <c r="D43" i="4"/>
  <c r="D37" i="4"/>
  <c r="D31" i="4"/>
  <c r="D25" i="4"/>
  <c r="D19" i="4"/>
  <c r="G19" i="4" s="1"/>
  <c r="D13" i="4"/>
  <c r="D7" i="4"/>
  <c r="B100" i="4"/>
  <c r="B88" i="4"/>
  <c r="B76" i="4"/>
  <c r="B64" i="4"/>
  <c r="B52" i="4"/>
  <c r="B40" i="4"/>
  <c r="B28" i="4"/>
  <c r="B16" i="4"/>
  <c r="C103" i="4"/>
  <c r="C97" i="4"/>
  <c r="C91" i="4"/>
  <c r="C85" i="4"/>
  <c r="C79" i="4"/>
  <c r="C73" i="4"/>
  <c r="C67" i="4"/>
  <c r="C61" i="4"/>
  <c r="C55" i="4"/>
  <c r="C49" i="4"/>
  <c r="C43" i="4"/>
  <c r="C37" i="4"/>
  <c r="C31" i="4"/>
  <c r="C25" i="4"/>
  <c r="C19" i="4"/>
  <c r="C13" i="4"/>
  <c r="C7" i="4"/>
  <c r="B99" i="4"/>
  <c r="B87" i="4"/>
  <c r="B75" i="4"/>
  <c r="B63" i="4"/>
  <c r="B51" i="4"/>
  <c r="B39" i="4"/>
  <c r="B27" i="4"/>
  <c r="B15" i="4"/>
  <c r="F99" i="4"/>
  <c r="E93" i="4"/>
  <c r="F87" i="4"/>
  <c r="E57" i="4"/>
  <c r="C49" i="8"/>
  <c r="C37" i="8"/>
  <c r="C25" i="8"/>
  <c r="C13" i="8"/>
  <c r="G32" i="19"/>
  <c r="F20" i="19"/>
  <c r="G20" i="19" s="1"/>
  <c r="F47" i="19"/>
  <c r="F41" i="19"/>
  <c r="F6" i="19"/>
  <c r="F21" i="19"/>
  <c r="D102" i="4"/>
  <c r="D96" i="4"/>
  <c r="D90" i="4"/>
  <c r="D84" i="4"/>
  <c r="D78" i="4"/>
  <c r="D72" i="4"/>
  <c r="D66" i="4"/>
  <c r="D60" i="4"/>
  <c r="D54" i="4"/>
  <c r="D48" i="4"/>
  <c r="D42" i="4"/>
  <c r="D36" i="4"/>
  <c r="D30" i="4"/>
  <c r="D24" i="4"/>
  <c r="D18" i="4"/>
  <c r="D12" i="4"/>
  <c r="D6" i="4"/>
  <c r="B98" i="4"/>
  <c r="B86" i="4"/>
  <c r="B50" i="4"/>
  <c r="B26" i="4"/>
  <c r="F50" i="4"/>
  <c r="G50" i="4" s="1"/>
  <c r="F43" i="4"/>
  <c r="G43" i="4" s="1"/>
  <c r="F31" i="19"/>
  <c r="G31" i="19" s="1"/>
  <c r="F19" i="19"/>
  <c r="C102" i="4"/>
  <c r="C96" i="4"/>
  <c r="C84" i="4"/>
  <c r="C72" i="4"/>
  <c r="C60" i="4"/>
  <c r="C48" i="4"/>
  <c r="C36" i="4"/>
  <c r="C24" i="4"/>
  <c r="C12" i="4"/>
  <c r="F92" i="4"/>
  <c r="G92" i="4" s="1"/>
  <c r="E56" i="4"/>
  <c r="E43" i="4"/>
  <c r="B51" i="8"/>
  <c r="C42" i="8"/>
  <c r="C30" i="8"/>
  <c r="C18" i="8"/>
  <c r="C6" i="8"/>
  <c r="E18" i="19"/>
  <c r="F46" i="19"/>
  <c r="E4" i="4"/>
  <c r="D101" i="4"/>
  <c r="G101" i="4" s="1"/>
  <c r="D95" i="4"/>
  <c r="D89" i="4"/>
  <c r="G89" i="4" s="1"/>
  <c r="D83" i="4"/>
  <c r="D77" i="4"/>
  <c r="D71" i="4"/>
  <c r="D65" i="4"/>
  <c r="D59" i="4"/>
  <c r="D53" i="4"/>
  <c r="D47" i="4"/>
  <c r="D41" i="4"/>
  <c r="D35" i="4"/>
  <c r="D29" i="4"/>
  <c r="D23" i="4"/>
  <c r="D17" i="4"/>
  <c r="D11" i="4"/>
  <c r="F103" i="4"/>
  <c r="B60" i="4"/>
  <c r="F29" i="19"/>
  <c r="F17" i="19"/>
  <c r="C95" i="4"/>
  <c r="C83" i="4"/>
  <c r="C77" i="4"/>
  <c r="C71" i="4"/>
  <c r="C59" i="4"/>
  <c r="C47" i="4"/>
  <c r="C41" i="4"/>
  <c r="C35" i="4"/>
  <c r="C23" i="4"/>
  <c r="C11" i="4"/>
  <c r="E103" i="4"/>
  <c r="F77" i="4"/>
  <c r="E70" i="4"/>
  <c r="F55" i="4"/>
  <c r="E27" i="4"/>
  <c r="E20" i="4"/>
  <c r="C54" i="8"/>
  <c r="F16" i="19"/>
  <c r="D100" i="4"/>
  <c r="D94" i="4"/>
  <c r="G94" i="4" s="1"/>
  <c r="D88" i="4"/>
  <c r="D82" i="4"/>
  <c r="D76" i="4"/>
  <c r="D70" i="4"/>
  <c r="D64" i="4"/>
  <c r="D58" i="4"/>
  <c r="D52" i="4"/>
  <c r="D46" i="4"/>
  <c r="D40" i="4"/>
  <c r="D34" i="4"/>
  <c r="G34" i="4" s="1"/>
  <c r="D28" i="4"/>
  <c r="D22" i="4"/>
  <c r="D16" i="4"/>
  <c r="D10" i="4"/>
  <c r="F102" i="4"/>
  <c r="B94" i="4"/>
  <c r="B82" i="4"/>
  <c r="B70" i="4"/>
  <c r="B58" i="4"/>
  <c r="B46" i="4"/>
  <c r="B34" i="4"/>
  <c r="B22" i="4"/>
  <c r="B10" i="4"/>
  <c r="F91" i="4"/>
  <c r="E55" i="4"/>
  <c r="E33" i="4"/>
  <c r="E9" i="19"/>
  <c r="F40" i="19"/>
  <c r="E27" i="19"/>
  <c r="F15" i="19"/>
  <c r="E53" i="19"/>
  <c r="F36" i="19"/>
  <c r="C100" i="4"/>
  <c r="C88" i="4"/>
  <c r="C76" i="4"/>
  <c r="C64" i="4"/>
  <c r="C52" i="4"/>
  <c r="C40" i="4"/>
  <c r="C28" i="4"/>
  <c r="C16" i="4"/>
  <c r="C10" i="4"/>
  <c r="B93" i="4"/>
  <c r="B81" i="4"/>
  <c r="B69" i="4"/>
  <c r="B57" i="4"/>
  <c r="B45" i="4"/>
  <c r="B33" i="4"/>
  <c r="B21" i="4"/>
  <c r="B9" i="4"/>
  <c r="E61" i="8"/>
  <c r="C40" i="8"/>
  <c r="C28" i="8"/>
  <c r="C16" i="8"/>
  <c r="E4" i="8"/>
  <c r="E26" i="19"/>
  <c r="F14" i="19"/>
  <c r="C4" i="4"/>
  <c r="D99" i="4"/>
  <c r="G99" i="4" s="1"/>
  <c r="D93" i="4"/>
  <c r="D87" i="4"/>
  <c r="D81" i="4"/>
  <c r="D75" i="4"/>
  <c r="D69" i="4"/>
  <c r="G69" i="4" s="1"/>
  <c r="D63" i="4"/>
  <c r="D57" i="4"/>
  <c r="D51" i="4"/>
  <c r="G51" i="4" s="1"/>
  <c r="D45" i="4"/>
  <c r="G45" i="4" s="1"/>
  <c r="D39" i="4"/>
  <c r="D33" i="4"/>
  <c r="G33" i="4" s="1"/>
  <c r="D27" i="4"/>
  <c r="G27" i="4" s="1"/>
  <c r="D21" i="4"/>
  <c r="D15" i="4"/>
  <c r="D9" i="4"/>
  <c r="G9" i="4" s="1"/>
  <c r="B4" i="4"/>
  <c r="E38" i="19"/>
  <c r="G38" i="19" s="1"/>
  <c r="F25" i="19"/>
  <c r="E13" i="19"/>
  <c r="F52" i="19"/>
  <c r="E70" i="19"/>
  <c r="G70" i="19" s="1"/>
  <c r="E66" i="19"/>
  <c r="E62" i="19"/>
  <c r="G62" i="19" s="1"/>
  <c r="F58" i="19"/>
  <c r="G58" i="19" s="1"/>
  <c r="C93" i="4"/>
  <c r="C81" i="4"/>
  <c r="C69" i="4"/>
  <c r="C57" i="4"/>
  <c r="C45" i="4"/>
  <c r="C33" i="4"/>
  <c r="C21" i="4"/>
  <c r="C9" i="4"/>
  <c r="B28" i="19"/>
  <c r="B51" i="19"/>
  <c r="B39" i="19"/>
  <c r="B27" i="19"/>
  <c r="B15" i="19"/>
  <c r="B53" i="19"/>
  <c r="B17" i="19"/>
  <c r="B52" i="19"/>
  <c r="B16" i="19"/>
  <c r="B50" i="19"/>
  <c r="B38" i="19"/>
  <c r="B26" i="19"/>
  <c r="B14" i="19"/>
  <c r="B40" i="19"/>
  <c r="B49" i="19"/>
  <c r="B37" i="19"/>
  <c r="B25" i="19"/>
  <c r="B13" i="19"/>
  <c r="B35" i="19"/>
  <c r="B23" i="19"/>
  <c r="B46" i="19"/>
  <c r="B34" i="19"/>
  <c r="B22" i="19"/>
  <c r="B10" i="19"/>
  <c r="B47" i="19"/>
  <c r="B11" i="19"/>
  <c r="B45" i="19"/>
  <c r="B33" i="19"/>
  <c r="B21" i="19"/>
  <c r="E40" i="8"/>
  <c r="E22" i="8"/>
  <c r="E7" i="8"/>
  <c r="E84" i="8"/>
  <c r="E60" i="8"/>
  <c r="D53" i="8"/>
  <c r="D46" i="8"/>
  <c r="D43" i="8"/>
  <c r="D40" i="8"/>
  <c r="D37" i="8"/>
  <c r="D34" i="8"/>
  <c r="D31" i="8"/>
  <c r="D28" i="8"/>
  <c r="D25" i="8"/>
  <c r="D22" i="8"/>
  <c r="D19" i="8"/>
  <c r="D16" i="8"/>
  <c r="D13" i="8"/>
  <c r="D10" i="8"/>
  <c r="E99" i="8"/>
  <c r="E95" i="8"/>
  <c r="E91" i="8"/>
  <c r="E87" i="8"/>
  <c r="E83" i="8"/>
  <c r="E79" i="8"/>
  <c r="E75" i="8"/>
  <c r="E71" i="8"/>
  <c r="E67" i="8"/>
  <c r="E63" i="8"/>
  <c r="E59" i="8"/>
  <c r="E55" i="8"/>
  <c r="E49" i="8"/>
  <c r="E34" i="8"/>
  <c r="E16" i="8"/>
  <c r="E100" i="8"/>
  <c r="E80" i="8"/>
  <c r="E56" i="8"/>
  <c r="D49" i="8"/>
  <c r="E43" i="8"/>
  <c r="E25" i="8"/>
  <c r="E10" i="8"/>
  <c r="E88" i="8"/>
  <c r="E76" i="8"/>
  <c r="D7" i="8"/>
  <c r="E6" i="8"/>
  <c r="E3" i="8"/>
  <c r="D98" i="8"/>
  <c r="D94" i="8"/>
  <c r="D90" i="8"/>
  <c r="D86" i="8"/>
  <c r="D82" i="8"/>
  <c r="D78" i="8"/>
  <c r="D74" i="8"/>
  <c r="D70" i="8"/>
  <c r="D66" i="8"/>
  <c r="D62" i="8"/>
  <c r="D58" i="8"/>
  <c r="E53" i="8"/>
  <c r="E31" i="8"/>
  <c r="E13" i="8"/>
  <c r="E92" i="8"/>
  <c r="E64" i="8"/>
  <c r="E51" i="8"/>
  <c r="E52" i="8"/>
  <c r="E48" i="8"/>
  <c r="E45" i="8"/>
  <c r="E42" i="8"/>
  <c r="E39" i="8"/>
  <c r="E36" i="8"/>
  <c r="E33" i="8"/>
  <c r="E30" i="8"/>
  <c r="E27" i="8"/>
  <c r="E24" i="8"/>
  <c r="E21" i="8"/>
  <c r="E18" i="8"/>
  <c r="E15" i="8"/>
  <c r="E12" i="8"/>
  <c r="E9" i="8"/>
  <c r="D6" i="8"/>
  <c r="D3" i="8"/>
  <c r="E46" i="8"/>
  <c r="E28" i="8"/>
  <c r="F28" i="8" s="1"/>
  <c r="D4" i="8"/>
  <c r="E72" i="8"/>
  <c r="D52" i="8"/>
  <c r="D48" i="8"/>
  <c r="D45" i="8"/>
  <c r="D42" i="8"/>
  <c r="D39" i="8"/>
  <c r="D36" i="8"/>
  <c r="D33" i="8"/>
  <c r="D30" i="8"/>
  <c r="D27" i="8"/>
  <c r="D24" i="8"/>
  <c r="D21" i="8"/>
  <c r="D18" i="8"/>
  <c r="D15" i="8"/>
  <c r="D12" i="8"/>
  <c r="D9" i="8"/>
  <c r="E37" i="8"/>
  <c r="E19" i="8"/>
  <c r="E96" i="8"/>
  <c r="E68" i="8"/>
  <c r="E98" i="8"/>
  <c r="E94" i="8"/>
  <c r="E90" i="8"/>
  <c r="E86" i="8"/>
  <c r="F86" i="8" s="1"/>
  <c r="E82" i="8"/>
  <c r="E78" i="8"/>
  <c r="E74" i="8"/>
  <c r="F74" i="8" s="1"/>
  <c r="E70" i="8"/>
  <c r="E66" i="8"/>
  <c r="E62" i="8"/>
  <c r="E58" i="8"/>
  <c r="D51" i="8"/>
  <c r="E101" i="8"/>
  <c r="E81" i="8"/>
  <c r="E65" i="8"/>
  <c r="E54" i="8"/>
  <c r="E50" i="8"/>
  <c r="E47" i="8"/>
  <c r="E44" i="8"/>
  <c r="E41" i="8"/>
  <c r="E38" i="8"/>
  <c r="E35" i="8"/>
  <c r="E32" i="8"/>
  <c r="E29" i="8"/>
  <c r="E26" i="8"/>
  <c r="E23" i="8"/>
  <c r="E20" i="8"/>
  <c r="E17" i="8"/>
  <c r="E14" i="8"/>
  <c r="E11" i="8"/>
  <c r="E8" i="8"/>
  <c r="D5" i="8"/>
  <c r="E97" i="8"/>
  <c r="E85" i="8"/>
  <c r="E73" i="8"/>
  <c r="E57" i="8"/>
  <c r="D54" i="8"/>
  <c r="D50" i="8"/>
  <c r="D47" i="8"/>
  <c r="D44" i="8"/>
  <c r="D41" i="8"/>
  <c r="D38" i="8"/>
  <c r="D35" i="8"/>
  <c r="D32" i="8"/>
  <c r="D29" i="8"/>
  <c r="D26" i="8"/>
  <c r="D23" i="8"/>
  <c r="D20" i="8"/>
  <c r="D17" i="8"/>
  <c r="D14" i="8"/>
  <c r="D11" i="8"/>
  <c r="D8" i="8"/>
  <c r="D100" i="8"/>
  <c r="D96" i="8"/>
  <c r="D92" i="8"/>
  <c r="D88" i="8"/>
  <c r="D84" i="8"/>
  <c r="D80" i="8"/>
  <c r="D76" i="8"/>
  <c r="D72" i="8"/>
  <c r="D68" i="8"/>
  <c r="D64" i="8"/>
  <c r="D60" i="8"/>
  <c r="D56" i="8"/>
  <c r="E5" i="8"/>
  <c r="E93" i="8"/>
  <c r="E77" i="8"/>
  <c r="E69" i="8"/>
  <c r="G53" i="4"/>
  <c r="B6" i="19"/>
  <c r="B71" i="19"/>
  <c r="B60" i="19"/>
  <c r="B59" i="19"/>
  <c r="B7" i="9"/>
  <c r="B66" i="19"/>
  <c r="B54" i="19"/>
  <c r="B65" i="19"/>
  <c r="B64" i="19"/>
  <c r="B63" i="19"/>
  <c r="B62" i="19"/>
  <c r="B61" i="19"/>
  <c r="B11" i="9"/>
  <c r="B70" i="19"/>
  <c r="B58" i="19"/>
  <c r="B10" i="9"/>
  <c r="B69" i="19"/>
  <c r="B57" i="19"/>
  <c r="B9" i="9"/>
  <c r="B68" i="19"/>
  <c r="B56" i="19"/>
  <c r="B67" i="19"/>
  <c r="B55" i="19"/>
  <c r="G35" i="19"/>
  <c r="G47" i="19"/>
  <c r="G43" i="19"/>
  <c r="G7" i="19"/>
  <c r="G53" i="19"/>
  <c r="G45" i="19"/>
  <c r="G19" i="19"/>
  <c r="G56" i="19"/>
  <c r="G21" i="19"/>
  <c r="G69" i="19"/>
  <c r="G54" i="19"/>
  <c r="G23" i="19"/>
  <c r="G48" i="19"/>
  <c r="G44" i="19"/>
  <c r="G61" i="19"/>
  <c r="E41" i="19"/>
  <c r="E29" i="19"/>
  <c r="E17" i="19"/>
  <c r="G17" i="19" s="1"/>
  <c r="E64" i="19"/>
  <c r="G64" i="19" s="1"/>
  <c r="F13" i="19"/>
  <c r="G13" i="19" s="1"/>
  <c r="E52" i="19"/>
  <c r="G52" i="19" s="1"/>
  <c r="E40" i="19"/>
  <c r="G40" i="19" s="1"/>
  <c r="E28" i="19"/>
  <c r="G28" i="19" s="1"/>
  <c r="E16" i="19"/>
  <c r="E63" i="19"/>
  <c r="G63" i="19" s="1"/>
  <c r="F67" i="19"/>
  <c r="G67" i="19" s="1"/>
  <c r="F59" i="19"/>
  <c r="G59" i="19" s="1"/>
  <c r="F51" i="19"/>
  <c r="G51" i="19" s="1"/>
  <c r="F27" i="19"/>
  <c r="G27" i="19" s="1"/>
  <c r="E39" i="19"/>
  <c r="G39" i="19" s="1"/>
  <c r="E15" i="19"/>
  <c r="G15" i="19" s="1"/>
  <c r="E68" i="19"/>
  <c r="F66" i="19"/>
  <c r="G66" i="19" s="1"/>
  <c r="F50" i="19"/>
  <c r="G50" i="19" s="1"/>
  <c r="F42" i="19"/>
  <c r="F34" i="19"/>
  <c r="G34" i="19" s="1"/>
  <c r="F26" i="19"/>
  <c r="F18" i="19"/>
  <c r="E14" i="19"/>
  <c r="G14" i="19" s="1"/>
  <c r="E49" i="19"/>
  <c r="G49" i="19" s="1"/>
  <c r="E25" i="19"/>
  <c r="E60" i="19"/>
  <c r="G60" i="19" s="1"/>
  <c r="F65" i="19"/>
  <c r="G65" i="19" s="1"/>
  <c r="F57" i="19"/>
  <c r="G57" i="19" s="1"/>
  <c r="F9" i="19"/>
  <c r="E36" i="19"/>
  <c r="G36" i="19" s="1"/>
  <c r="E24" i="19"/>
  <c r="G24" i="19" s="1"/>
  <c r="E12" i="19"/>
  <c r="G12" i="19" s="1"/>
  <c r="E46" i="19"/>
  <c r="F71" i="19"/>
  <c r="G71" i="19" s="1"/>
  <c r="F55" i="19"/>
  <c r="G55" i="19" s="1"/>
  <c r="G30" i="19"/>
  <c r="G22" i="19"/>
  <c r="A10" i="19"/>
  <c r="A8" i="19"/>
  <c r="A11" i="19"/>
  <c r="D101" i="8"/>
  <c r="D99" i="8"/>
  <c r="D97" i="8"/>
  <c r="D95" i="8"/>
  <c r="D93" i="8"/>
  <c r="D91" i="8"/>
  <c r="D89" i="8"/>
  <c r="F89" i="8" s="1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C101" i="8"/>
  <c r="C99" i="8"/>
  <c r="C97" i="8"/>
  <c r="C95" i="8"/>
  <c r="C93" i="8"/>
  <c r="C91" i="8"/>
  <c r="C89" i="8"/>
  <c r="C87" i="8"/>
  <c r="C85" i="8"/>
  <c r="C83" i="8"/>
  <c r="C81" i="8"/>
  <c r="C79" i="8"/>
  <c r="C77" i="8"/>
  <c r="C75" i="8"/>
  <c r="C73" i="8"/>
  <c r="C71" i="8"/>
  <c r="C69" i="8"/>
  <c r="C67" i="8"/>
  <c r="C65" i="8"/>
  <c r="C63" i="8"/>
  <c r="C61" i="8"/>
  <c r="C59" i="8"/>
  <c r="C57" i="8"/>
  <c r="C55" i="8"/>
  <c r="F4" i="4"/>
  <c r="F86" i="4"/>
  <c r="F82" i="4"/>
  <c r="G82" i="4" s="1"/>
  <c r="G74" i="4"/>
  <c r="G70" i="4"/>
  <c r="E67" i="4"/>
  <c r="F41" i="4"/>
  <c r="G39" i="4"/>
  <c r="E26" i="4"/>
  <c r="F12" i="4"/>
  <c r="E5" i="4"/>
  <c r="E94" i="4"/>
  <c r="E79" i="4"/>
  <c r="E51" i="4"/>
  <c r="F44" i="4"/>
  <c r="G44" i="4" s="1"/>
  <c r="E34" i="4"/>
  <c r="F15" i="4"/>
  <c r="F72" i="4"/>
  <c r="E69" i="4"/>
  <c r="F63" i="4"/>
  <c r="F38" i="4"/>
  <c r="E15" i="4"/>
  <c r="E91" i="4"/>
  <c r="E63" i="4"/>
  <c r="G60" i="4"/>
  <c r="G57" i="4"/>
  <c r="E53" i="4"/>
  <c r="E38" i="4"/>
  <c r="F24" i="4"/>
  <c r="F17" i="4"/>
  <c r="G17" i="4" s="1"/>
  <c r="F84" i="4"/>
  <c r="G84" i="4" s="1"/>
  <c r="E81" i="4"/>
  <c r="F75" i="4"/>
  <c r="F65" i="4"/>
  <c r="F56" i="4"/>
  <c r="F46" i="4"/>
  <c r="G46" i="4" s="1"/>
  <c r="G21" i="4"/>
  <c r="E17" i="4"/>
  <c r="F10" i="4"/>
  <c r="G10" i="4" s="1"/>
  <c r="F7" i="4"/>
  <c r="E7" i="4"/>
  <c r="E87" i="4"/>
  <c r="G81" i="4"/>
  <c r="E68" i="4"/>
  <c r="F62" i="4"/>
  <c r="G62" i="4" s="1"/>
  <c r="G58" i="4"/>
  <c r="F36" i="4"/>
  <c r="F29" i="4"/>
  <c r="E14" i="4"/>
  <c r="G96" i="4"/>
  <c r="G93" i="4"/>
  <c r="E29" i="4"/>
  <c r="F22" i="4"/>
  <c r="G14" i="4"/>
  <c r="E74" i="4"/>
  <c r="F67" i="4"/>
  <c r="F48" i="4"/>
  <c r="E32" i="4"/>
  <c r="E96" i="4"/>
  <c r="G91" i="4"/>
  <c r="E84" i="4"/>
  <c r="G79" i="4"/>
  <c r="E72" i="4"/>
  <c r="E60" i="4"/>
  <c r="G55" i="4"/>
  <c r="E48" i="4"/>
  <c r="E36" i="4"/>
  <c r="G31" i="4"/>
  <c r="E24" i="4"/>
  <c r="E12" i="4"/>
  <c r="F97" i="4"/>
  <c r="F37" i="4"/>
  <c r="F25" i="4"/>
  <c r="E97" i="4"/>
  <c r="F90" i="4"/>
  <c r="E85" i="4"/>
  <c r="G80" i="4"/>
  <c r="F78" i="4"/>
  <c r="E73" i="4"/>
  <c r="G68" i="4"/>
  <c r="F66" i="4"/>
  <c r="E61" i="4"/>
  <c r="F54" i="4"/>
  <c r="E49" i="4"/>
  <c r="F42" i="4"/>
  <c r="E37" i="4"/>
  <c r="F30" i="4"/>
  <c r="E25" i="4"/>
  <c r="G20" i="4"/>
  <c r="F18" i="4"/>
  <c r="E13" i="4"/>
  <c r="F6" i="4"/>
  <c r="F95" i="4"/>
  <c r="E90" i="4"/>
  <c r="E78" i="4"/>
  <c r="F71" i="4"/>
  <c r="G71" i="4" s="1"/>
  <c r="E66" i="4"/>
  <c r="E42" i="4"/>
  <c r="E30" i="4"/>
  <c r="F23" i="4"/>
  <c r="E18" i="4"/>
  <c r="F11" i="4"/>
  <c r="G11" i="4" s="1"/>
  <c r="E6" i="4"/>
  <c r="F73" i="4"/>
  <c r="F61" i="4"/>
  <c r="F49" i="4"/>
  <c r="F83" i="4"/>
  <c r="F47" i="4"/>
  <c r="F100" i="4"/>
  <c r="G100" i="4" s="1"/>
  <c r="E95" i="4"/>
  <c r="F88" i="4"/>
  <c r="E83" i="4"/>
  <c r="F76" i="4"/>
  <c r="E71" i="4"/>
  <c r="F64" i="4"/>
  <c r="G64" i="4" s="1"/>
  <c r="E59" i="4"/>
  <c r="F52" i="4"/>
  <c r="G52" i="4" s="1"/>
  <c r="E47" i="4"/>
  <c r="F40" i="4"/>
  <c r="E35" i="4"/>
  <c r="F28" i="4"/>
  <c r="E23" i="4"/>
  <c r="F16" i="4"/>
  <c r="E11" i="4"/>
  <c r="F85" i="4"/>
  <c r="F13" i="4"/>
  <c r="F59" i="4"/>
  <c r="G59" i="4" s="1"/>
  <c r="E54" i="4"/>
  <c r="F35" i="4"/>
  <c r="G35" i="4" s="1"/>
  <c r="F5" i="4"/>
  <c r="F8" i="8" l="1"/>
  <c r="F44" i="8"/>
  <c r="F70" i="8"/>
  <c r="F9" i="8"/>
  <c r="F37" i="8"/>
  <c r="F57" i="8"/>
  <c r="F17" i="8"/>
  <c r="F48" i="8"/>
  <c r="F78" i="8"/>
  <c r="F10" i="8"/>
  <c r="F20" i="8"/>
  <c r="F15" i="8"/>
  <c r="F23" i="8"/>
  <c r="F4" i="8"/>
  <c r="F40" i="8"/>
  <c r="G68" i="19"/>
  <c r="F38" i="8"/>
  <c r="G77" i="4"/>
  <c r="F81" i="8"/>
  <c r="F42" i="8"/>
  <c r="F16" i="8"/>
  <c r="F97" i="8"/>
  <c r="F11" i="8"/>
  <c r="F47" i="8"/>
  <c r="F12" i="8"/>
  <c r="F76" i="8"/>
  <c r="F19" i="8"/>
  <c r="F71" i="8"/>
  <c r="F60" i="8"/>
  <c r="F82" i="8"/>
  <c r="F54" i="8"/>
  <c r="F64" i="8"/>
  <c r="F59" i="8"/>
  <c r="F63" i="8"/>
  <c r="F87" i="8"/>
  <c r="F80" i="8"/>
  <c r="F26" i="8"/>
  <c r="F32" i="8"/>
  <c r="F31" i="8"/>
  <c r="F56" i="8"/>
  <c r="F18" i="8"/>
  <c r="F53" i="8"/>
  <c r="F73" i="8"/>
  <c r="F35" i="8"/>
  <c r="F66" i="8"/>
  <c r="F36" i="8"/>
  <c r="F6" i="8"/>
  <c r="F62" i="8"/>
  <c r="G87" i="4"/>
  <c r="F96" i="8"/>
  <c r="G75" i="4"/>
  <c r="F50" i="8"/>
  <c r="F88" i="8"/>
  <c r="F46" i="8"/>
  <c r="F3" i="8"/>
  <c r="G76" i="4"/>
  <c r="G65" i="4"/>
  <c r="F43" i="8"/>
  <c r="F83" i="8"/>
  <c r="F14" i="8"/>
  <c r="F45" i="8"/>
  <c r="F52" i="8"/>
  <c r="G16" i="4"/>
  <c r="F61" i="8"/>
  <c r="F85" i="8"/>
  <c r="G72" i="4"/>
  <c r="F68" i="8"/>
  <c r="G47" i="4"/>
  <c r="G18" i="19"/>
  <c r="F21" i="8"/>
  <c r="G40" i="4"/>
  <c r="G83" i="4"/>
  <c r="F69" i="8"/>
  <c r="G46" i="19"/>
  <c r="G26" i="19"/>
  <c r="F29" i="8"/>
  <c r="F98" i="8"/>
  <c r="F24" i="8"/>
  <c r="F30" i="8"/>
  <c r="F13" i="8"/>
  <c r="F94" i="8"/>
  <c r="F25" i="8"/>
  <c r="F7" i="8"/>
  <c r="G23" i="4"/>
  <c r="F65" i="8"/>
  <c r="G29" i="4"/>
  <c r="F67" i="8"/>
  <c r="F91" i="8"/>
  <c r="G29" i="19"/>
  <c r="F93" i="8"/>
  <c r="G25" i="19"/>
  <c r="G41" i="19"/>
  <c r="F95" i="8"/>
  <c r="F72" i="8"/>
  <c r="F27" i="8"/>
  <c r="F92" i="8"/>
  <c r="F90" i="8"/>
  <c r="F22" i="8"/>
  <c r="F84" i="8"/>
  <c r="F49" i="8"/>
  <c r="F99" i="8"/>
  <c r="G42" i="19"/>
  <c r="G16" i="19"/>
  <c r="F75" i="8"/>
  <c r="G95" i="4"/>
  <c r="F55" i="8"/>
  <c r="F79" i="8"/>
  <c r="G9" i="19"/>
  <c r="F33" i="8"/>
  <c r="F39" i="8"/>
  <c r="F58" i="8"/>
  <c r="F100" i="8"/>
  <c r="F34" i="8"/>
  <c r="F5" i="8"/>
  <c r="F41" i="8"/>
  <c r="F6" i="9"/>
  <c r="F8" i="9"/>
  <c r="D8" i="7"/>
  <c r="F10" i="9"/>
  <c r="F7" i="9"/>
  <c r="F9" i="9"/>
  <c r="F11" i="9"/>
  <c r="D3" i="7"/>
  <c r="D6" i="7"/>
  <c r="D4" i="7"/>
  <c r="D7" i="7"/>
  <c r="D5" i="7"/>
  <c r="F77" i="8"/>
  <c r="F101" i="8"/>
  <c r="F51" i="8"/>
  <c r="G73" i="4"/>
  <c r="G63" i="4"/>
  <c r="G41" i="4"/>
  <c r="G49" i="4"/>
  <c r="G66" i="4"/>
  <c r="G61" i="4"/>
  <c r="G88" i="4"/>
  <c r="G30" i="4"/>
  <c r="E3" i="4"/>
  <c r="G67" i="4"/>
  <c r="G7" i="4"/>
  <c r="G56" i="4"/>
  <c r="G103" i="4"/>
  <c r="G12" i="4"/>
  <c r="G36" i="4"/>
  <c r="G48" i="4"/>
  <c r="E8" i="19"/>
  <c r="F8" i="19"/>
  <c r="E10" i="19"/>
  <c r="F10" i="19"/>
  <c r="E11" i="19"/>
  <c r="F11" i="19"/>
  <c r="G4" i="4"/>
  <c r="G28" i="4"/>
  <c r="G42" i="4"/>
  <c r="G90" i="4"/>
  <c r="G24" i="4"/>
  <c r="G38" i="4"/>
  <c r="G86" i="4"/>
  <c r="F3" i="4"/>
  <c r="G22" i="4"/>
  <c r="G15" i="4"/>
  <c r="G102" i="4"/>
  <c r="G13" i="4"/>
  <c r="G6" i="4"/>
  <c r="G54" i="4"/>
  <c r="G25" i="4"/>
  <c r="G85" i="4"/>
  <c r="G37" i="4"/>
  <c r="G97" i="4"/>
  <c r="G18" i="4"/>
  <c r="G78" i="4"/>
  <c r="G5" i="4"/>
  <c r="C3" i="4"/>
  <c r="D3" i="4"/>
  <c r="G10" i="19" l="1"/>
  <c r="G8" i="19"/>
  <c r="G11" i="19"/>
  <c r="G3" i="4"/>
  <c r="G6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122B76-00A2-4FE2-8435-44A7817B26D4}" keepAlive="1" name="Query - zbp22totals" description="Connection to the 'zbp22totals' query in the workbook." type="5" refreshedVersion="7" background="1" saveData="1">
    <dbPr connection="Provider=Microsoft.Mashup.OleDb.1;Data Source=$Workbook$;Location=zbp22totals;Extended Properties=&quot;&quot;" command="SELECT * FROM [zbp22totals]"/>
  </connection>
</connections>
</file>

<file path=xl/sharedStrings.xml><?xml version="1.0" encoding="utf-8"?>
<sst xmlns="http://schemas.openxmlformats.org/spreadsheetml/2006/main" count="541" uniqueCount="207">
  <si>
    <t>zip</t>
  </si>
  <si>
    <t>name</t>
  </si>
  <si>
    <t>est</t>
  </si>
  <si>
    <t>city</t>
  </si>
  <si>
    <t>STEP 1: Enter Zip Codes of Interest</t>
  </si>
  <si>
    <t>STEP 2: Enter NAICS Codes of Interest</t>
  </si>
  <si>
    <t>↓ Enter first zip code below ↓</t>
  </si>
  <si>
    <t>naicsCode</t>
  </si>
  <si>
    <t>Finfish Farming and Fish Hatcheries</t>
  </si>
  <si>
    <t>Living Resources</t>
  </si>
  <si>
    <t>Fish Hatcheries and Aquaculture</t>
  </si>
  <si>
    <t>Shellfish Farming</t>
  </si>
  <si>
    <t>Other Aquaculture</t>
  </si>
  <si>
    <t>Finfish Fishing</t>
  </si>
  <si>
    <t>Fishing</t>
  </si>
  <si>
    <t>Shellfish Fishing</t>
  </si>
  <si>
    <t>Other Marine Fishing</t>
  </si>
  <si>
    <t>Fish and Seafood Merchant Wholesalers</t>
  </si>
  <si>
    <t>Seafood Markets</t>
  </si>
  <si>
    <t>Fish and Seafood Retailers</t>
  </si>
  <si>
    <t>Seafood Product Preparation and Packaging</t>
  </si>
  <si>
    <t>Seafood Processing</t>
  </si>
  <si>
    <t>Other Heavy and Civil Engineering Construction</t>
  </si>
  <si>
    <t>Marine Construction</t>
  </si>
  <si>
    <t>Marine Related Construction</t>
  </si>
  <si>
    <t>Deep Sea Freight Transportation</t>
  </si>
  <si>
    <t>Marine Transportation</t>
  </si>
  <si>
    <t>Marine Freight</t>
  </si>
  <si>
    <t>Coastal and Great Lakes Freight Transportation</t>
  </si>
  <si>
    <t>Deep Sea Passenger Transportation</t>
  </si>
  <si>
    <t>Marine Passenger Transportation</t>
  </si>
  <si>
    <t>Coastal and Great Lakes Passenger Transportation</t>
  </si>
  <si>
    <t>Port and Harbor Operations</t>
  </si>
  <si>
    <t>Marine Transportation Services</t>
  </si>
  <si>
    <t>Marine Cargo Handling</t>
  </si>
  <si>
    <t>Navigational Services to Shipping</t>
  </si>
  <si>
    <t>Other Support Activities for Water Transportation</t>
  </si>
  <si>
    <t>Search, Detection, Navigation, Guidance, Aeronautical, and Nautical System and Instrument Manufacturing</t>
  </si>
  <si>
    <t>Search and Navigation Equipment</t>
  </si>
  <si>
    <t>General Warehousing and Storage</t>
  </si>
  <si>
    <t>Warehousing</t>
  </si>
  <si>
    <t>Refrigerated Warehousing and Storage</t>
  </si>
  <si>
    <t>Farm Product Warehousing and Storage</t>
  </si>
  <si>
    <t>Construction Sand and Gravel Mining</t>
  </si>
  <si>
    <t>Offshore Mineral Resources</t>
  </si>
  <si>
    <t>Limestone, Sand and Gravel</t>
  </si>
  <si>
    <t>Industrial Sand Mining</t>
  </si>
  <si>
    <t>Crude Petroleum Extraction </t>
  </si>
  <si>
    <t>Oil and Gas Exploration and Product</t>
  </si>
  <si>
    <t>Natural Gas Extraction</t>
  </si>
  <si>
    <t>Drilling Oil and Gas Wells</t>
  </si>
  <si>
    <t>Support Activities for Oil and Gas Operations</t>
  </si>
  <si>
    <t>Geophysical Surveying and Mapping Services</t>
  </si>
  <si>
    <t>Boat Building</t>
  </si>
  <si>
    <t>Ship and Boat Building</t>
  </si>
  <si>
    <t>Boat Building and Repair</t>
  </si>
  <si>
    <t>Ship Building and Repairing</t>
  </si>
  <si>
    <t>Ship Building and Repair</t>
  </si>
  <si>
    <t>Scenic and Sightseeing Transportation, Other</t>
  </si>
  <si>
    <t>Tourism and Recreation</t>
  </si>
  <si>
    <t>Amusement and Recreation Services</t>
  </si>
  <si>
    <t>Recreational Goods Rental</t>
  </si>
  <si>
    <t>Sports and Recreation Instruction</t>
  </si>
  <si>
    <t>All Other Amusement and Recreation Industries</t>
  </si>
  <si>
    <t>Boat Dealers</t>
  </si>
  <si>
    <t>Full-Service Restaurants</t>
  </si>
  <si>
    <t>Eating and Drinking Places</t>
  </si>
  <si>
    <t>Limited-Service Restaurants</t>
  </si>
  <si>
    <t>Cafeterias, Grill Buffets, and Buffets</t>
  </si>
  <si>
    <t>Snack and Nonalcoholic Beverage Bars</t>
  </si>
  <si>
    <t>Hotels (except Casino Hotels) and Motels</t>
  </si>
  <si>
    <t>Hotels and Lodging Places</t>
  </si>
  <si>
    <t>Bed-and-Breakfast Inns</t>
  </si>
  <si>
    <t>Marinas</t>
  </si>
  <si>
    <t>RV (Recreational Vehicle) Parks and Campgrounds</t>
  </si>
  <si>
    <t>RV Parks and Campgrounds</t>
  </si>
  <si>
    <t>Scenic and Sightseeing Transportation, Water</t>
  </si>
  <si>
    <t>Scenic Water Tours</t>
  </si>
  <si>
    <t>Sporting and Athletic Goods Manufacturing</t>
  </si>
  <si>
    <t>Sporting Goods Manufacturing</t>
  </si>
  <si>
    <t>Zoos and Botanical Gardens</t>
  </si>
  <si>
    <t>Zoos and Aquaria</t>
  </si>
  <si>
    <t>Nature Parks and Other Similar Institutions</t>
  </si>
  <si>
    <t>ENOW</t>
  </si>
  <si>
    <t>Additional Industries</t>
  </si>
  <si>
    <t>Hydroelectric Power Generation</t>
  </si>
  <si>
    <t>Fossil Fuel Electric Power Generation</t>
  </si>
  <si>
    <t>Nuclear Electric Power Generation</t>
  </si>
  <si>
    <t>Wind Electric Power Generation</t>
  </si>
  <si>
    <t>Biomass Electric Power Generation</t>
  </si>
  <si>
    <t>Oil and Gas Pipeline and Related Structures Construction</t>
  </si>
  <si>
    <t>Power and Communication Line and Related Structures Construction</t>
  </si>
  <si>
    <t>Site Preparation Contractors</t>
  </si>
  <si>
    <t>All Other Specialty Trade Contractors</t>
  </si>
  <si>
    <t>Ice Manufacturing</t>
  </si>
  <si>
    <t>Breweries</t>
  </si>
  <si>
    <t>All Other Miscellaneous Textile Product Mills</t>
  </si>
  <si>
    <t>Power Boiler and Heat Exchanger Manufacturing</t>
  </si>
  <si>
    <t>Other Fabricated Wire Product Manufacturing</t>
  </si>
  <si>
    <t>Turbine and Turbine Generator Set Units Manufacturing</t>
  </si>
  <si>
    <t>Other Engine Equipment Manufacturing</t>
  </si>
  <si>
    <t>Industrial Machinery and Equipment Merchant Wholesalers</t>
  </si>
  <si>
    <t>Transportation Equipment and Supplies (except Motor Vehicle) Merchant Wholesalers</t>
  </si>
  <si>
    <t>Petroleum Bulk Stations and Terminals</t>
  </si>
  <si>
    <t>Other Gasoline Stations</t>
  </si>
  <si>
    <t>Gift, Novelty, and Souvenir Retailers</t>
  </si>
  <si>
    <t>Line-Haul Railroads</t>
  </si>
  <si>
    <t>Short Line Railroads</t>
  </si>
  <si>
    <t>Inland Water Freight Transportation</t>
  </si>
  <si>
    <t>Inland Water Passenger Transportation</t>
  </si>
  <si>
    <t>Specialized Freight (except Used Goods) Trucking, Local</t>
  </si>
  <si>
    <t>Freight Transportation Arrangement</t>
  </si>
  <si>
    <t>Nonresidential Property Managers</t>
  </si>
  <si>
    <t>Commercial Air, Rail, and Water Transportation Equipment Rental and Leasing</t>
  </si>
  <si>
    <t>Landscape Architectural Services</t>
  </si>
  <si>
    <t>Engineering Services</t>
  </si>
  <si>
    <t>Research and Development in the Physical, Engineering, and Life Sciences (except Nanotechnology and Biotechnology)</t>
  </si>
  <si>
    <t>Travel Agencies</t>
  </si>
  <si>
    <t>Tour Operators</t>
  </si>
  <si>
    <t>Convention and Visitors Bureaus</t>
  </si>
  <si>
    <t>Colleges, Universities, and Professional Schools</t>
  </si>
  <si>
    <t>Apprenticeship Training</t>
  </si>
  <si>
    <t>Promoters of Performing Arts, Sports, and Similar Events with Facilities</t>
  </si>
  <si>
    <t>Museums</t>
  </si>
  <si>
    <t>Amusement and Theme Parks</t>
  </si>
  <si>
    <t>Environment, Conservation and Wildlife Organizations</t>
  </si>
  <si>
    <t>Other General Government Support</t>
  </si>
  <si>
    <t>Administration of Conservation Programs</t>
  </si>
  <si>
    <t>Regulation and Administration of Transportation Programs</t>
  </si>
  <si>
    <t>National Security</t>
  </si>
  <si>
    <t>CITY NAME</t>
  </si>
  <si>
    <t>NAICS Description</t>
  </si>
  <si>
    <t>Table 1 - Comparison of Total Economy and Marine Economy</t>
  </si>
  <si>
    <t>Zip Code</t>
  </si>
  <si>
    <t>City Name</t>
  </si>
  <si>
    <t>Percent Marine Employment</t>
  </si>
  <si>
    <t>Total Establishments</t>
  </si>
  <si>
    <t>Total Employment</t>
  </si>
  <si>
    <t>TOTAL</t>
  </si>
  <si>
    <t>state</t>
  </si>
  <si>
    <t>EXAMPLE</t>
  </si>
  <si>
    <t>EX</t>
  </si>
  <si>
    <t>YES</t>
  </si>
  <si>
    <t>n1000</t>
  </si>
  <si>
    <t>n500_999</t>
  </si>
  <si>
    <t>n250_499</t>
  </si>
  <si>
    <t>n100_249</t>
  </si>
  <si>
    <t>n50_99</t>
  </si>
  <si>
    <t>n20_49</t>
  </si>
  <si>
    <t>n10_19</t>
  </si>
  <si>
    <t>n5_9</t>
  </si>
  <si>
    <t>naics</t>
  </si>
  <si>
    <t>lvl</t>
  </si>
  <si>
    <t>missingEsts</t>
  </si>
  <si>
    <t>estimatedEmployment</t>
  </si>
  <si>
    <t>county</t>
  </si>
  <si>
    <t>n1_4</t>
  </si>
  <si>
    <t>Establishments</t>
  </si>
  <si>
    <t>zipMatch</t>
  </si>
  <si>
    <t>naicsMatch</t>
  </si>
  <si>
    <t>Example City</t>
  </si>
  <si>
    <t>Demo-opolis</t>
  </si>
  <si>
    <t>Marine Economy Establishments</t>
  </si>
  <si>
    <t>Marine Economy Employment</t>
  </si>
  <si>
    <t>Marine Sector</t>
  </si>
  <si>
    <t>Employment Estimate</t>
  </si>
  <si>
    <t>Average Employment per Establishment</t>
  </si>
  <si>
    <t>Table 2 - Marine Economy by Sector</t>
  </si>
  <si>
    <t>Table 3 - Marine Economy by NAICS Code</t>
  </si>
  <si>
    <t>NAICS Code</t>
  </si>
  <si>
    <t>Table 4 - Marine Economy by Sector, Individual Zip Code</t>
  </si>
  <si>
    <t>← Select a zip code from the drop-down list…</t>
  </si>
  <si>
    <t>← or manually enter a five-digit zip code here.</t>
  </si>
  <si>
    <t>Table 5 - Marine Economy by NAICS Code, Individual Zip Code</t>
  </si>
  <si>
    <t>↓ Enter first NAICS code below ↓</t>
  </si>
  <si>
    <t>Sector</t>
  </si>
  <si>
    <t>Industry</t>
  </si>
  <si>
    <t>Employees</t>
  </si>
  <si>
    <t>Q1_Payroll</t>
  </si>
  <si>
    <t>Annual_Payroll</t>
  </si>
  <si>
    <t>Example City, EX</t>
  </si>
  <si>
    <t>Demo-opolis, EX</t>
  </si>
  <si>
    <t>noise_emp</t>
  </si>
  <si>
    <t>noise_q1</t>
  </si>
  <si>
    <t>noise_ap</t>
  </si>
  <si>
    <t>enowSector</t>
  </si>
  <si>
    <t>Coastal_Zip</t>
  </si>
  <si>
    <t>naicsDescription</t>
  </si>
  <si>
    <t>inENOW</t>
  </si>
  <si>
    <r>
      <t xml:space="preserve">← The default values in this section are the 48 six-digit NAICS codes used in ENOW. </t>
    </r>
    <r>
      <rPr>
        <sz val="14"/>
        <color theme="2"/>
        <rFont val="Calibri"/>
        <family val="2"/>
        <scheme val="minor"/>
      </rPr>
      <t>Customize this list to capture industries relevant to your local marine economy.</t>
    </r>
  </si>
  <si>
    <t xml:space="preserve">The REFERENCE_naics tab contains a list of relevant industries </t>
  </si>
  <si>
    <t>These can be copied from the DATA_zipTotals tab</t>
  </si>
  <si>
    <t>Industry total: Marine Transportation Services</t>
  </si>
  <si>
    <t>Deep Sea, Coastal, and Great Lakes Water Transportation</t>
  </si>
  <si>
    <t>Industry Total</t>
  </si>
  <si>
    <t>Warehousing and Storage</t>
  </si>
  <si>
    <t>Sector Total</t>
  </si>
  <si>
    <t>Traveler Accommodation</t>
  </si>
  <si>
    <t>Museums, Historical Sites, and Similar Institutions</t>
  </si>
  <si>
    <t>Parks and Cultural Sites</t>
  </si>
  <si>
    <t>Electrical Utilities</t>
  </si>
  <si>
    <t>Government</t>
  </si>
  <si>
    <t>Other Construction</t>
  </si>
  <si>
    <t>Other Manufacturing</t>
  </si>
  <si>
    <t>Miscellaneous</t>
  </si>
  <si>
    <t>Research and Education</t>
  </si>
  <si>
    <t>Electrical Power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</si>
</sst>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i/>
      <sz val="11"/>
      <color theme="1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4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CE6F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99">
    <xf numFmtId="0" fontId="0" fillId="0" borderId="0" xfId="0"/>
    <xf numFmtId="0" fontId="0" fillId="33" borderId="0" xfId="0" applyFill="1"/>
    <xf numFmtId="0" fontId="0" fillId="0" borderId="11" xfId="0" applyFill="1" applyBorder="1" applyAlignment="1">
      <alignment wrapText="1"/>
    </xf>
    <xf numFmtId="0" fontId="20" fillId="33" borderId="0" xfId="0" applyFont="1" applyFill="1"/>
    <xf numFmtId="164" fontId="0" fillId="0" borderId="0" xfId="42" applyNumberFormat="1" applyFont="1"/>
    <xf numFmtId="9" fontId="0" fillId="0" borderId="0" xfId="43" applyFont="1"/>
    <xf numFmtId="0" fontId="19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23" fillId="35" borderId="18" xfId="0" applyFont="1" applyFill="1" applyBorder="1" applyAlignment="1">
      <alignment horizontal="center"/>
    </xf>
    <xf numFmtId="164" fontId="25" fillId="36" borderId="20" xfId="42" applyNumberFormat="1" applyFont="1" applyFill="1" applyBorder="1"/>
    <xf numFmtId="164" fontId="25" fillId="34" borderId="20" xfId="42" applyNumberFormat="1" applyFont="1" applyFill="1" applyBorder="1"/>
    <xf numFmtId="9" fontId="25" fillId="0" borderId="21" xfId="43" applyFont="1" applyBorder="1"/>
    <xf numFmtId="164" fontId="26" fillId="36" borderId="0" xfId="42" applyNumberFormat="1" applyFont="1" applyFill="1"/>
    <xf numFmtId="164" fontId="26" fillId="34" borderId="0" xfId="42" applyNumberFormat="1" applyFont="1" applyFill="1"/>
    <xf numFmtId="9" fontId="26" fillId="0" borderId="0" xfId="43" applyFont="1"/>
    <xf numFmtId="0" fontId="19" fillId="0" borderId="0" xfId="0" applyFont="1" applyAlignment="1"/>
    <xf numFmtId="0" fontId="26" fillId="0" borderId="0" xfId="0" applyFont="1"/>
    <xf numFmtId="0" fontId="25" fillId="0" borderId="22" xfId="0" applyFont="1" applyBorder="1" applyAlignment="1">
      <alignment horizontal="center" wrapText="1"/>
    </xf>
    <xf numFmtId="0" fontId="0" fillId="37" borderId="24" xfId="0" applyFill="1" applyBorder="1"/>
    <xf numFmtId="0" fontId="0" fillId="0" borderId="0" xfId="0" applyFill="1" applyBorder="1"/>
    <xf numFmtId="0" fontId="0" fillId="0" borderId="0" xfId="0" applyFill="1"/>
    <xf numFmtId="165" fontId="0" fillId="0" borderId="0" xfId="42" applyNumberFormat="1" applyFont="1"/>
    <xf numFmtId="0" fontId="16" fillId="38" borderId="22" xfId="0" applyFont="1" applyFill="1" applyBorder="1"/>
    <xf numFmtId="166" fontId="0" fillId="0" borderId="0" xfId="0" applyNumberFormat="1"/>
    <xf numFmtId="0" fontId="25" fillId="0" borderId="10" xfId="0" applyFont="1" applyBorder="1" applyAlignment="1">
      <alignment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/>
    <xf numFmtId="0" fontId="28" fillId="0" borderId="0" xfId="0" applyFont="1"/>
    <xf numFmtId="0" fontId="0" fillId="34" borderId="10" xfId="0" applyFont="1" applyFill="1" applyBorder="1" applyAlignment="1">
      <alignment horizontal="right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6" borderId="10" xfId="0" applyFont="1" applyFill="1" applyBorder="1" applyAlignment="1">
      <alignment horizontal="right" wrapText="1"/>
    </xf>
    <xf numFmtId="0" fontId="0" fillId="36" borderId="10" xfId="0" applyFill="1" applyBorder="1" applyAlignment="1">
      <alignment wrapText="1"/>
    </xf>
    <xf numFmtId="0" fontId="0" fillId="39" borderId="10" xfId="0" applyFont="1" applyFill="1" applyBorder="1" applyAlignment="1">
      <alignment horizontal="right" wrapText="1"/>
    </xf>
    <xf numFmtId="0" fontId="0" fillId="39" borderId="1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1" xfId="0" applyBorder="1"/>
    <xf numFmtId="167" fontId="0" fillId="0" borderId="0" xfId="44" applyNumberFormat="1" applyFont="1"/>
    <xf numFmtId="1" fontId="23" fillId="35" borderId="18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42" applyNumberFormat="1" applyFont="1"/>
    <xf numFmtId="0" fontId="16" fillId="34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40" borderId="0" xfId="0" applyFont="1" applyFill="1" applyAlignment="1">
      <alignment horizontal="center"/>
    </xf>
    <xf numFmtId="0" fontId="16" fillId="36" borderId="0" xfId="0" applyFont="1" applyFill="1" applyAlignment="1">
      <alignment horizontal="center" wrapText="1"/>
    </xf>
    <xf numFmtId="0" fontId="25" fillId="40" borderId="22" xfId="0" applyFont="1" applyFill="1" applyBorder="1" applyAlignment="1">
      <alignment horizontal="center" wrapText="1"/>
    </xf>
    <xf numFmtId="0" fontId="25" fillId="40" borderId="28" xfId="0" applyFont="1" applyFill="1" applyBorder="1" applyAlignment="1">
      <alignment horizontal="center" wrapText="1"/>
    </xf>
    <xf numFmtId="0" fontId="25" fillId="40" borderId="29" xfId="0" applyFont="1" applyFill="1" applyBorder="1" applyAlignment="1">
      <alignment horizontal="center" wrapText="1"/>
    </xf>
    <xf numFmtId="0" fontId="26" fillId="0" borderId="13" xfId="0" applyFont="1" applyBorder="1"/>
    <xf numFmtId="1" fontId="27" fillId="0" borderId="0" xfId="0" applyNumberFormat="1" applyFont="1" applyBorder="1"/>
    <xf numFmtId="166" fontId="27" fillId="0" borderId="14" xfId="43" applyNumberFormat="1" applyFont="1" applyBorder="1"/>
    <xf numFmtId="0" fontId="26" fillId="0" borderId="15" xfId="0" applyFont="1" applyBorder="1"/>
    <xf numFmtId="1" fontId="27" fillId="0" borderId="16" xfId="0" applyNumberFormat="1" applyFont="1" applyBorder="1"/>
    <xf numFmtId="166" fontId="27" fillId="0" borderId="17" xfId="43" applyNumberFormat="1" applyFont="1" applyBorder="1"/>
    <xf numFmtId="0" fontId="0" fillId="36" borderId="10" xfId="0" applyFill="1" applyBorder="1" applyAlignment="1">
      <alignment vertical="center"/>
    </xf>
    <xf numFmtId="0" fontId="0" fillId="41" borderId="10" xfId="0" applyFont="1" applyFill="1" applyBorder="1" applyAlignment="1">
      <alignment horizontal="right" wrapText="1"/>
    </xf>
    <xf numFmtId="0" fontId="0" fillId="41" borderId="10" xfId="0" applyFill="1" applyBorder="1" applyAlignment="1">
      <alignment wrapText="1"/>
    </xf>
    <xf numFmtId="0" fontId="0" fillId="41" borderId="10" xfId="0" applyFill="1" applyBorder="1" applyAlignment="1">
      <alignment vertical="center"/>
    </xf>
    <xf numFmtId="0" fontId="0" fillId="42" borderId="10" xfId="0" applyFont="1" applyFill="1" applyBorder="1" applyAlignment="1">
      <alignment horizontal="right" wrapText="1"/>
    </xf>
    <xf numFmtId="0" fontId="0" fillId="42" borderId="10" xfId="0" applyFill="1" applyBorder="1" applyAlignment="1">
      <alignment wrapText="1"/>
    </xf>
    <xf numFmtId="0" fontId="0" fillId="43" borderId="10" xfId="0" applyFont="1" applyFill="1" applyBorder="1" applyAlignment="1">
      <alignment horizontal="right" wrapText="1"/>
    </xf>
    <xf numFmtId="0" fontId="0" fillId="43" borderId="10" xfId="0" applyFill="1" applyBorder="1" applyAlignment="1">
      <alignment wrapText="1"/>
    </xf>
    <xf numFmtId="0" fontId="0" fillId="43" borderId="10" xfId="0" applyFill="1" applyBorder="1" applyAlignment="1">
      <alignment vertical="center"/>
    </xf>
    <xf numFmtId="0" fontId="0" fillId="38" borderId="0" xfId="0" applyFill="1"/>
    <xf numFmtId="0" fontId="0" fillId="34" borderId="0" xfId="0" applyFill="1"/>
    <xf numFmtId="0" fontId="20" fillId="34" borderId="0" xfId="0" applyFont="1" applyFill="1"/>
    <xf numFmtId="0" fontId="0" fillId="37" borderId="22" xfId="0" applyFill="1" applyBorder="1" applyAlignment="1">
      <alignment horizontal="center"/>
    </xf>
    <xf numFmtId="0" fontId="25" fillId="0" borderId="28" xfId="0" applyFont="1" applyBorder="1" applyAlignment="1">
      <alignment horizontal="center" wrapText="1"/>
    </xf>
    <xf numFmtId="0" fontId="25" fillId="0" borderId="29" xfId="0" applyFont="1" applyBorder="1" applyAlignment="1">
      <alignment horizontal="center" wrapText="1"/>
    </xf>
    <xf numFmtId="0" fontId="0" fillId="0" borderId="13" xfId="0" applyBorder="1"/>
    <xf numFmtId="0" fontId="0" fillId="0" borderId="0" xfId="0" applyBorder="1"/>
    <xf numFmtId="0" fontId="26" fillId="0" borderId="0" xfId="0" applyFont="1" applyBorder="1"/>
    <xf numFmtId="1" fontId="0" fillId="0" borderId="0" xfId="0" applyNumberFormat="1" applyBorder="1"/>
    <xf numFmtId="164" fontId="0" fillId="0" borderId="0" xfId="42" applyNumberFormat="1" applyFont="1" applyBorder="1"/>
    <xf numFmtId="165" fontId="0" fillId="0" borderId="14" xfId="42" applyNumberFormat="1" applyFont="1" applyBorder="1"/>
    <xf numFmtId="0" fontId="0" fillId="0" borderId="15" xfId="0" applyBorder="1"/>
    <xf numFmtId="0" fontId="0" fillId="0" borderId="16" xfId="0" applyBorder="1"/>
    <xf numFmtId="0" fontId="26" fillId="0" borderId="16" xfId="0" applyFont="1" applyBorder="1"/>
    <xf numFmtId="1" fontId="0" fillId="0" borderId="16" xfId="0" applyNumberFormat="1" applyBorder="1"/>
    <xf numFmtId="164" fontId="0" fillId="0" borderId="16" xfId="42" applyNumberFormat="1" applyFont="1" applyBorder="1"/>
    <xf numFmtId="165" fontId="0" fillId="0" borderId="17" xfId="42" applyNumberFormat="1" applyFont="1" applyBorder="1"/>
    <xf numFmtId="0" fontId="0" fillId="0" borderId="12" xfId="0" applyBorder="1"/>
    <xf numFmtId="0" fontId="0" fillId="45" borderId="0" xfId="0" applyFont="1" applyFill="1" applyBorder="1" applyAlignment="1">
      <alignment horizontal="right" wrapText="1"/>
    </xf>
    <xf numFmtId="0" fontId="0" fillId="45" borderId="11" xfId="0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5" borderId="0" xfId="0" applyFill="1"/>
    <xf numFmtId="0" fontId="0" fillId="45" borderId="10" xfId="0" applyFont="1" applyFill="1" applyBorder="1" applyAlignment="1">
      <alignment horizontal="right" wrapText="1"/>
    </xf>
    <xf numFmtId="0" fontId="0" fillId="45" borderId="10" xfId="0" applyFill="1" applyBorder="1" applyAlignment="1">
      <alignment wrapText="1"/>
    </xf>
    <xf numFmtId="0" fontId="22" fillId="44" borderId="12" xfId="0" applyFont="1" applyFill="1" applyBorder="1" applyAlignment="1">
      <alignment horizontal="center" wrapText="1"/>
    </xf>
    <xf numFmtId="0" fontId="22" fillId="44" borderId="0" xfId="0" applyFont="1" applyFill="1" applyBorder="1" applyAlignment="1">
      <alignment horizontal="center" wrapText="1"/>
    </xf>
    <xf numFmtId="0" fontId="19" fillId="34" borderId="0" xfId="0" applyFont="1" applyFill="1" applyAlignment="1">
      <alignment horizontal="center"/>
    </xf>
    <xf numFmtId="0" fontId="30" fillId="34" borderId="0" xfId="45" applyFont="1" applyFill="1" applyAlignment="1">
      <alignment horizontal="center"/>
    </xf>
    <xf numFmtId="0" fontId="16" fillId="40" borderId="19" xfId="0" applyFont="1" applyFill="1" applyBorder="1" applyAlignment="1">
      <alignment horizontal="center"/>
    </xf>
    <xf numFmtId="0" fontId="16" fillId="40" borderId="2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3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39.7109375" style="1" customWidth="1"/>
    <col min="3" max="3" width="37.7109375" customWidth="1"/>
    <col min="4" max="4" width="47.7109375" style="1" customWidth="1"/>
    <col min="5" max="5" width="28.28515625" style="1" hidden="1" customWidth="1"/>
    <col min="6" max="6" width="45.140625" style="63" customWidth="1"/>
  </cols>
  <sheetData>
    <row r="1" spans="1:6" ht="18.75" x14ac:dyDescent="0.3">
      <c r="A1" s="90" t="s">
        <v>4</v>
      </c>
      <c r="B1" s="90"/>
      <c r="C1" s="90" t="s">
        <v>5</v>
      </c>
      <c r="D1" s="90"/>
      <c r="E1" s="6"/>
      <c r="F1" s="64"/>
    </row>
    <row r="2" spans="1:6" ht="18.75" customHeight="1" x14ac:dyDescent="0.3">
      <c r="A2" s="91" t="s">
        <v>191</v>
      </c>
      <c r="B2" s="91"/>
      <c r="C2" s="91" t="s">
        <v>190</v>
      </c>
      <c r="D2" s="91"/>
      <c r="E2" s="7"/>
      <c r="F2" s="64"/>
    </row>
    <row r="3" spans="1:6" ht="15" customHeight="1" thickBot="1" x14ac:dyDescent="0.3">
      <c r="A3" s="66" t="s">
        <v>6</v>
      </c>
      <c r="B3" s="65" t="s">
        <v>130</v>
      </c>
      <c r="C3" s="66" t="s">
        <v>174</v>
      </c>
      <c r="D3" s="65" t="s">
        <v>131</v>
      </c>
      <c r="E3" s="3"/>
      <c r="F3" s="64"/>
    </row>
    <row r="4" spans="1:6" ht="15" customHeight="1" x14ac:dyDescent="0.25">
      <c r="A4">
        <f>DATA_zipTotals!A2</f>
        <v>123456</v>
      </c>
      <c r="B4" s="1" t="str">
        <f>_xlfn.IFNA(VLOOKUP(A4,DATA_zipTotals!A:M,3,FALSE), "")</f>
        <v>Example City</v>
      </c>
      <c r="C4">
        <v>112511</v>
      </c>
      <c r="D4" s="1" t="str">
        <f>_xlfn.IFNA(VLOOKUP(C4,REFERENCE_naics!A:C,3,FALSE), "")</f>
        <v>Finfish Farming and Fish Hatcheries</v>
      </c>
      <c r="E4" s="1" t="str">
        <f>_xlfn.IFNA(VLOOKUP(C4,REFERENCE_naics!A:D,4,FALSE),"")</f>
        <v>Living Resources</v>
      </c>
      <c r="F4" s="88" t="s">
        <v>189</v>
      </c>
    </row>
    <row r="5" spans="1:6" ht="15" customHeight="1" x14ac:dyDescent="0.25">
      <c r="A5">
        <f>DATA_zipTotals!A3</f>
        <v>654321</v>
      </c>
      <c r="B5" s="1" t="str">
        <f>_xlfn.IFNA(VLOOKUP(A5,DATA_zipTotals!A:M,3,FALSE), "")</f>
        <v>Demo-opolis</v>
      </c>
      <c r="C5">
        <v>112512</v>
      </c>
      <c r="D5" s="1" t="str">
        <f>_xlfn.IFNA(VLOOKUP(C5,REFERENCE_naics!A:C,3,FALSE), "")</f>
        <v>Shellfish Farming</v>
      </c>
      <c r="E5" s="1" t="str">
        <f>_xlfn.IFNA(VLOOKUP(C5,REFERENCE_naics!A:D,4,FALSE),"")</f>
        <v>Living Resources</v>
      </c>
      <c r="F5" s="89"/>
    </row>
    <row r="6" spans="1:6" ht="15" customHeight="1" x14ac:dyDescent="0.25">
      <c r="B6" s="1" t="str">
        <f>_xlfn.IFNA(VLOOKUP(A6,DATA_zipTotals!A:M,3,FALSE), "")</f>
        <v/>
      </c>
      <c r="C6">
        <v>112519</v>
      </c>
      <c r="D6" s="1" t="str">
        <f>_xlfn.IFNA(VLOOKUP(C6,REFERENCE_naics!A:C,3,FALSE), "")</f>
        <v>Other Aquaculture</v>
      </c>
      <c r="E6" s="1" t="str">
        <f>_xlfn.IFNA(VLOOKUP(C6,REFERENCE_naics!A:D,4,FALSE),"")</f>
        <v>Living Resources</v>
      </c>
      <c r="F6" s="89"/>
    </row>
    <row r="7" spans="1:6" ht="15" customHeight="1" x14ac:dyDescent="0.25">
      <c r="B7" s="1" t="str">
        <f>_xlfn.IFNA(VLOOKUP(A7,DATA_zipTotals!A:M,3,FALSE), "")</f>
        <v/>
      </c>
      <c r="C7">
        <v>114111</v>
      </c>
      <c r="D7" s="1" t="str">
        <f>_xlfn.IFNA(VLOOKUP(C7,REFERENCE_naics!A:C,3,FALSE), "")</f>
        <v>Finfish Fishing</v>
      </c>
      <c r="E7" s="1" t="str">
        <f>_xlfn.IFNA(VLOOKUP(C7,REFERENCE_naics!A:D,4,FALSE),"")</f>
        <v>Living Resources</v>
      </c>
      <c r="F7" s="89"/>
    </row>
    <row r="8" spans="1:6" ht="15" customHeight="1" x14ac:dyDescent="0.25">
      <c r="B8" s="1" t="str">
        <f>_xlfn.IFNA(VLOOKUP(A8,DATA_zipTotals!A:M,3,FALSE), "")</f>
        <v/>
      </c>
      <c r="C8">
        <v>114112</v>
      </c>
      <c r="D8" s="1" t="str">
        <f>_xlfn.IFNA(VLOOKUP(C8,REFERENCE_naics!A:C,3,FALSE), "")</f>
        <v>Shellfish Fishing</v>
      </c>
      <c r="E8" s="1" t="str">
        <f>_xlfn.IFNA(VLOOKUP(C8,REFERENCE_naics!A:D,4,FALSE),"")</f>
        <v>Living Resources</v>
      </c>
      <c r="F8" s="89"/>
    </row>
    <row r="9" spans="1:6" ht="15" customHeight="1" x14ac:dyDescent="0.25">
      <c r="B9" s="1" t="str">
        <f>_xlfn.IFNA(VLOOKUP(A9,DATA_zipTotals!A:M,3,FALSE), "")</f>
        <v/>
      </c>
      <c r="C9">
        <v>114119</v>
      </c>
      <c r="D9" s="1" t="str">
        <f>_xlfn.IFNA(VLOOKUP(C9,REFERENCE_naics!A:C,3,FALSE), "")</f>
        <v>Other Marine Fishing</v>
      </c>
      <c r="E9" s="1" t="str">
        <f>_xlfn.IFNA(VLOOKUP(C9,REFERENCE_naics!A:D,4,FALSE),"")</f>
        <v>Living Resources</v>
      </c>
      <c r="F9" s="89"/>
    </row>
    <row r="10" spans="1:6" ht="15.75" customHeight="1" x14ac:dyDescent="0.25">
      <c r="B10" s="1" t="str">
        <f>_xlfn.IFNA(VLOOKUP(A10,DATA_zipTotals!A:M,3,FALSE), "")</f>
        <v/>
      </c>
      <c r="C10">
        <v>424460</v>
      </c>
      <c r="D10" s="1" t="str">
        <f>_xlfn.IFNA(VLOOKUP(C10,REFERENCE_naics!A:C,3,FALSE), "")</f>
        <v>Fish and Seafood Merchant Wholesalers</v>
      </c>
      <c r="E10" s="1" t="str">
        <f>_xlfn.IFNA(VLOOKUP(C10,REFERENCE_naics!A:D,4,FALSE),"")</f>
        <v>Living Resources</v>
      </c>
      <c r="F10" s="89"/>
    </row>
    <row r="11" spans="1:6" x14ac:dyDescent="0.25">
      <c r="B11" s="1" t="str">
        <f>_xlfn.IFNA(VLOOKUP(A11,DATA_zipTotals!A:M,3,FALSE), "")</f>
        <v/>
      </c>
      <c r="C11">
        <v>445250</v>
      </c>
      <c r="D11" s="1" t="str">
        <f>_xlfn.IFNA(VLOOKUP(C11,REFERENCE_naics!A:C,3,FALSE), "")</f>
        <v>Fish and Seafood Retailers</v>
      </c>
      <c r="E11" s="1" t="str">
        <f>_xlfn.IFNA(VLOOKUP(C11,REFERENCE_naics!A:D,4,FALSE),"")</f>
        <v>Living Resources</v>
      </c>
      <c r="F11" s="1"/>
    </row>
    <row r="12" spans="1:6" x14ac:dyDescent="0.25">
      <c r="B12" s="1" t="str">
        <f>_xlfn.IFNA(VLOOKUP(A12,DATA_zipTotals!A:M,3,FALSE), "")</f>
        <v/>
      </c>
      <c r="C12">
        <v>311710</v>
      </c>
      <c r="D12" s="1" t="str">
        <f>_xlfn.IFNA(VLOOKUP(C12,REFERENCE_naics!A:C,3,FALSE), "")</f>
        <v>Seafood Product Preparation and Packaging</v>
      </c>
      <c r="E12" s="1" t="str">
        <f>_xlfn.IFNA(VLOOKUP(C12,REFERENCE_naics!A:D,4,FALSE),"")</f>
        <v>Living Resources</v>
      </c>
      <c r="F12" s="1"/>
    </row>
    <row r="13" spans="1:6" x14ac:dyDescent="0.25">
      <c r="B13" s="1" t="str">
        <f>_xlfn.IFNA(VLOOKUP(A13,DATA_zipTotals!A:M,3,FALSE), "")</f>
        <v/>
      </c>
      <c r="C13">
        <v>237990</v>
      </c>
      <c r="D13" s="1" t="str">
        <f>_xlfn.IFNA(VLOOKUP(C13,REFERENCE_naics!A:C,3,FALSE), "")</f>
        <v>Other Heavy and Civil Engineering Construction</v>
      </c>
      <c r="E13" s="1" t="str">
        <f>_xlfn.IFNA(VLOOKUP(C13,REFERENCE_naics!A:D,4,FALSE),"")</f>
        <v>Marine Construction</v>
      </c>
      <c r="F13" s="1"/>
    </row>
    <row r="14" spans="1:6" x14ac:dyDescent="0.25">
      <c r="B14" s="1" t="str">
        <f>_xlfn.IFNA(VLOOKUP(A14,DATA_zipTotals!A:M,3,FALSE), "")</f>
        <v/>
      </c>
      <c r="C14">
        <v>483111</v>
      </c>
      <c r="D14" s="1" t="str">
        <f>_xlfn.IFNA(VLOOKUP(C14,REFERENCE_naics!A:C,3,FALSE), "")</f>
        <v>Deep Sea Freight Transportation</v>
      </c>
      <c r="E14" s="1" t="str">
        <f>_xlfn.IFNA(VLOOKUP(C14,REFERENCE_naics!A:D,4,FALSE),"")</f>
        <v>Marine Transportation</v>
      </c>
      <c r="F14" s="1"/>
    </row>
    <row r="15" spans="1:6" x14ac:dyDescent="0.25">
      <c r="B15" s="1" t="str">
        <f>_xlfn.IFNA(VLOOKUP(A15,DATA_zipTotals!A:M,3,FALSE), "")</f>
        <v/>
      </c>
      <c r="C15">
        <v>483113</v>
      </c>
      <c r="D15" s="1" t="str">
        <f>_xlfn.IFNA(VLOOKUP(C15,REFERENCE_naics!A:C,3,FALSE), "")</f>
        <v>Coastal and Great Lakes Freight Transportation</v>
      </c>
      <c r="E15" s="1" t="str">
        <f>_xlfn.IFNA(VLOOKUP(C15,REFERENCE_naics!A:D,4,FALSE),"")</f>
        <v>Marine Transportation</v>
      </c>
      <c r="F15" s="1"/>
    </row>
    <row r="16" spans="1:6" x14ac:dyDescent="0.25">
      <c r="B16" s="1" t="str">
        <f>_xlfn.IFNA(VLOOKUP(A16,DATA_zipTotals!A:M,3,FALSE), "")</f>
        <v/>
      </c>
      <c r="C16">
        <v>483112</v>
      </c>
      <c r="D16" s="1" t="str">
        <f>_xlfn.IFNA(VLOOKUP(C16,REFERENCE_naics!A:C,3,FALSE), "")</f>
        <v>Deep Sea Passenger Transportation</v>
      </c>
      <c r="E16" s="1" t="str">
        <f>_xlfn.IFNA(VLOOKUP(C16,REFERENCE_naics!A:D,4,FALSE),"")</f>
        <v>Marine Transportation</v>
      </c>
      <c r="F16" s="1"/>
    </row>
    <row r="17" spans="2:6" x14ac:dyDescent="0.25">
      <c r="B17" s="1" t="str">
        <f>_xlfn.IFNA(VLOOKUP(A17,DATA_zipTotals!A:M,3,FALSE), "")</f>
        <v/>
      </c>
      <c r="C17">
        <v>483114</v>
      </c>
      <c r="D17" s="1" t="str">
        <f>_xlfn.IFNA(VLOOKUP(C17,REFERENCE_naics!A:C,3,FALSE), "")</f>
        <v>Coastal and Great Lakes Passenger Transportation</v>
      </c>
      <c r="E17" s="1" t="str">
        <f>_xlfn.IFNA(VLOOKUP(C17,REFERENCE_naics!A:D,4,FALSE),"")</f>
        <v>Marine Transportation</v>
      </c>
      <c r="F17" s="1"/>
    </row>
    <row r="18" spans="2:6" x14ac:dyDescent="0.25">
      <c r="B18" s="1" t="str">
        <f>_xlfn.IFNA(VLOOKUP(A18,DATA_zipTotals!A:M,3,FALSE), "")</f>
        <v/>
      </c>
      <c r="C18">
        <v>488310</v>
      </c>
      <c r="D18" s="1" t="str">
        <f>_xlfn.IFNA(VLOOKUP(C18,REFERENCE_naics!A:C,3,FALSE), "")</f>
        <v>Port and Harbor Operations</v>
      </c>
      <c r="E18" s="1" t="str">
        <f>_xlfn.IFNA(VLOOKUP(C18,REFERENCE_naics!A:D,4,FALSE),"")</f>
        <v>Marine Transportation</v>
      </c>
      <c r="F18" s="1"/>
    </row>
    <row r="19" spans="2:6" x14ac:dyDescent="0.25">
      <c r="B19" s="1" t="str">
        <f>_xlfn.IFNA(VLOOKUP(A19,DATA_zipTotals!A:M,3,FALSE), "")</f>
        <v/>
      </c>
      <c r="C19">
        <v>488320</v>
      </c>
      <c r="D19" s="1" t="str">
        <f>_xlfn.IFNA(VLOOKUP(C19,REFERENCE_naics!A:C,3,FALSE), "")</f>
        <v>Marine Cargo Handling</v>
      </c>
      <c r="E19" s="1" t="str">
        <f>_xlfn.IFNA(VLOOKUP(C19,REFERENCE_naics!A:D,4,FALSE),"")</f>
        <v>Marine Transportation</v>
      </c>
      <c r="F19" s="1"/>
    </row>
    <row r="20" spans="2:6" x14ac:dyDescent="0.25">
      <c r="B20" s="1" t="str">
        <f>_xlfn.IFNA(VLOOKUP(A20,DATA_zipTotals!A:M,3,FALSE), "")</f>
        <v/>
      </c>
      <c r="C20">
        <v>488330</v>
      </c>
      <c r="D20" s="1" t="str">
        <f>_xlfn.IFNA(VLOOKUP(C20,REFERENCE_naics!A:C,3,FALSE), "")</f>
        <v>Navigational Services to Shipping</v>
      </c>
      <c r="E20" s="1" t="str">
        <f>_xlfn.IFNA(VLOOKUP(C20,REFERENCE_naics!A:D,4,FALSE),"")</f>
        <v>Marine Transportation</v>
      </c>
      <c r="F20" s="1"/>
    </row>
    <row r="21" spans="2:6" x14ac:dyDescent="0.25">
      <c r="B21" s="1" t="str">
        <f>_xlfn.IFNA(VLOOKUP(A21,DATA_zipTotals!A:M,3,FALSE), "")</f>
        <v/>
      </c>
      <c r="C21">
        <v>488390</v>
      </c>
      <c r="D21" s="1" t="str">
        <f>_xlfn.IFNA(VLOOKUP(C21,REFERENCE_naics!A:C,3,FALSE), "")</f>
        <v>Other Support Activities for Water Transportation</v>
      </c>
      <c r="E21" s="1" t="str">
        <f>_xlfn.IFNA(VLOOKUP(C21,REFERENCE_naics!A:D,4,FALSE),"")</f>
        <v>Marine Transportation</v>
      </c>
      <c r="F21" s="1"/>
    </row>
    <row r="22" spans="2:6" x14ac:dyDescent="0.25">
      <c r="B22" s="1" t="str">
        <f>_xlfn.IFNA(VLOOKUP(A22,DATA_zipTotals!A:M,3,FALSE), "")</f>
        <v/>
      </c>
      <c r="C22">
        <v>334511</v>
      </c>
      <c r="D22" s="1" t="str">
        <f>_xlfn.IFNA(VLOOKUP(C22,REFERENCE_naics!A:C,3,FALSE), "")</f>
        <v>Search, Detection, Navigation, Guidance, Aeronautical, and Nautical System and Instrument Manufacturing</v>
      </c>
      <c r="E22" s="1" t="str">
        <f>_xlfn.IFNA(VLOOKUP(C22,REFERENCE_naics!A:D,4,FALSE),"")</f>
        <v>Marine Transportation</v>
      </c>
      <c r="F22" s="1"/>
    </row>
    <row r="23" spans="2:6" x14ac:dyDescent="0.25">
      <c r="B23" s="1" t="str">
        <f>_xlfn.IFNA(VLOOKUP(A23,DATA_zipTotals!A:M,3,FALSE), "")</f>
        <v/>
      </c>
      <c r="C23">
        <v>493110</v>
      </c>
      <c r="D23" s="1" t="str">
        <f>_xlfn.IFNA(VLOOKUP(C23,REFERENCE_naics!A:C,3,FALSE), "")</f>
        <v>General Warehousing and Storage</v>
      </c>
      <c r="E23" s="1" t="str">
        <f>_xlfn.IFNA(VLOOKUP(C23,REFERENCE_naics!A:D,4,FALSE),"")</f>
        <v>Marine Transportation</v>
      </c>
      <c r="F23" s="1"/>
    </row>
    <row r="24" spans="2:6" x14ac:dyDescent="0.25">
      <c r="B24" s="1" t="str">
        <f>_xlfn.IFNA(VLOOKUP(A24,DATA_zipTotals!A:M,3,FALSE), "")</f>
        <v/>
      </c>
      <c r="C24">
        <v>493120</v>
      </c>
      <c r="D24" s="1" t="str">
        <f>_xlfn.IFNA(VLOOKUP(C24,REFERENCE_naics!A:C,3,FALSE), "")</f>
        <v>Refrigerated Warehousing and Storage</v>
      </c>
      <c r="E24" s="1" t="str">
        <f>_xlfn.IFNA(VLOOKUP(C24,REFERENCE_naics!A:D,4,FALSE),"")</f>
        <v>Marine Transportation</v>
      </c>
      <c r="F24" s="1"/>
    </row>
    <row r="25" spans="2:6" x14ac:dyDescent="0.25">
      <c r="B25" s="1" t="str">
        <f>_xlfn.IFNA(VLOOKUP(A25,DATA_zipTotals!A:M,3,FALSE), "")</f>
        <v/>
      </c>
      <c r="C25">
        <v>493130</v>
      </c>
      <c r="D25" s="1" t="str">
        <f>_xlfn.IFNA(VLOOKUP(C25,REFERENCE_naics!A:C,3,FALSE), "")</f>
        <v>Farm Product Warehousing and Storage</v>
      </c>
      <c r="E25" s="1" t="str">
        <f>_xlfn.IFNA(VLOOKUP(C25,REFERENCE_naics!A:D,4,FALSE),"")</f>
        <v>Marine Transportation</v>
      </c>
      <c r="F25" s="1"/>
    </row>
    <row r="26" spans="2:6" x14ac:dyDescent="0.25">
      <c r="B26" s="1" t="str">
        <f>_xlfn.IFNA(VLOOKUP(A26,DATA_zipTotals!A:M,3,FALSE), "")</f>
        <v/>
      </c>
      <c r="C26">
        <v>212321</v>
      </c>
      <c r="D26" s="1" t="str">
        <f>_xlfn.IFNA(VLOOKUP(C26,REFERENCE_naics!A:C,3,FALSE), "")</f>
        <v>Construction Sand and Gravel Mining</v>
      </c>
      <c r="E26" s="1" t="str">
        <f>_xlfn.IFNA(VLOOKUP(C26,REFERENCE_naics!A:D,4,FALSE),"")</f>
        <v>Offshore Mineral Resources</v>
      </c>
      <c r="F26" s="1"/>
    </row>
    <row r="27" spans="2:6" x14ac:dyDescent="0.25">
      <c r="B27" s="1" t="str">
        <f>_xlfn.IFNA(VLOOKUP(A27,DATA_zipTotals!A:M,3,FALSE), "")</f>
        <v/>
      </c>
      <c r="C27">
        <v>212322</v>
      </c>
      <c r="D27" s="1" t="str">
        <f>_xlfn.IFNA(VLOOKUP(C27,REFERENCE_naics!A:C,3,FALSE), "")</f>
        <v>Industrial Sand Mining</v>
      </c>
      <c r="E27" s="1" t="str">
        <f>_xlfn.IFNA(VLOOKUP(C27,REFERENCE_naics!A:D,4,FALSE),"")</f>
        <v>Offshore Mineral Resources</v>
      </c>
      <c r="F27" s="1"/>
    </row>
    <row r="28" spans="2:6" x14ac:dyDescent="0.25">
      <c r="B28" s="1" t="str">
        <f>_xlfn.IFNA(VLOOKUP(A28,DATA_zipTotals!A:M,3,FALSE), "")</f>
        <v/>
      </c>
      <c r="C28">
        <v>211120</v>
      </c>
      <c r="D28" s="1" t="str">
        <f>_xlfn.IFNA(VLOOKUP(C28,REFERENCE_naics!A:C,3,FALSE), "")</f>
        <v>Crude Petroleum Extraction </v>
      </c>
      <c r="E28" s="1" t="str">
        <f>_xlfn.IFNA(VLOOKUP(C28,REFERENCE_naics!A:D,4,FALSE),"")</f>
        <v>Offshore Mineral Resources</v>
      </c>
      <c r="F28" s="1"/>
    </row>
    <row r="29" spans="2:6" x14ac:dyDescent="0.25">
      <c r="B29" s="1" t="str">
        <f>_xlfn.IFNA(VLOOKUP(A29,DATA_zipTotals!A:M,3,FALSE), "")</f>
        <v/>
      </c>
      <c r="C29">
        <v>211130</v>
      </c>
      <c r="D29" s="1" t="str">
        <f>_xlfn.IFNA(VLOOKUP(C29,REFERENCE_naics!A:C,3,FALSE), "")</f>
        <v>Natural Gas Extraction</v>
      </c>
      <c r="E29" s="1" t="str">
        <f>_xlfn.IFNA(VLOOKUP(C29,REFERENCE_naics!A:D,4,FALSE),"")</f>
        <v>Offshore Mineral Resources</v>
      </c>
      <c r="F29" s="1"/>
    </row>
    <row r="30" spans="2:6" x14ac:dyDescent="0.25">
      <c r="B30" s="1" t="str">
        <f>_xlfn.IFNA(VLOOKUP(A30,DATA_zipTotals!A:M,3,FALSE), "")</f>
        <v/>
      </c>
      <c r="C30">
        <v>213111</v>
      </c>
      <c r="D30" s="1" t="str">
        <f>_xlfn.IFNA(VLOOKUP(C30,REFERENCE_naics!A:C,3,FALSE), "")</f>
        <v>Drilling Oil and Gas Wells</v>
      </c>
      <c r="E30" s="1" t="str">
        <f>_xlfn.IFNA(VLOOKUP(C30,REFERENCE_naics!A:D,4,FALSE),"")</f>
        <v>Offshore Mineral Resources</v>
      </c>
      <c r="F30" s="1"/>
    </row>
    <row r="31" spans="2:6" x14ac:dyDescent="0.25">
      <c r="B31" s="1" t="str">
        <f>_xlfn.IFNA(VLOOKUP(A31,DATA_zipTotals!A:M,3,FALSE), "")</f>
        <v/>
      </c>
      <c r="C31">
        <v>213112</v>
      </c>
      <c r="D31" s="1" t="str">
        <f>_xlfn.IFNA(VLOOKUP(C31,REFERENCE_naics!A:C,3,FALSE), "")</f>
        <v>Support Activities for Oil and Gas Operations</v>
      </c>
      <c r="E31" s="1" t="str">
        <f>_xlfn.IFNA(VLOOKUP(C31,REFERENCE_naics!A:D,4,FALSE),"")</f>
        <v>Offshore Mineral Resources</v>
      </c>
      <c r="F31" s="1"/>
    </row>
    <row r="32" spans="2:6" x14ac:dyDescent="0.25">
      <c r="B32" s="1" t="str">
        <f>_xlfn.IFNA(VLOOKUP(A32,DATA_zipTotals!A:M,3,FALSE), "")</f>
        <v/>
      </c>
      <c r="C32">
        <v>541360</v>
      </c>
      <c r="D32" s="1" t="str">
        <f>_xlfn.IFNA(VLOOKUP(C32,REFERENCE_naics!A:C,3,FALSE), "")</f>
        <v>Geophysical Surveying and Mapping Services</v>
      </c>
      <c r="E32" s="1" t="str">
        <f>_xlfn.IFNA(VLOOKUP(C32,REFERENCE_naics!A:D,4,FALSE),"")</f>
        <v>Offshore Mineral Resources</v>
      </c>
      <c r="F32" s="1"/>
    </row>
    <row r="33" spans="2:6" x14ac:dyDescent="0.25">
      <c r="B33" s="1" t="str">
        <f>_xlfn.IFNA(VLOOKUP(A33,DATA_zipTotals!A:M,3,FALSE), "")</f>
        <v/>
      </c>
      <c r="C33">
        <v>336612</v>
      </c>
      <c r="D33" s="1" t="str">
        <f>_xlfn.IFNA(VLOOKUP(C33,REFERENCE_naics!A:C,3,FALSE), "")</f>
        <v>Boat Building</v>
      </c>
      <c r="E33" s="1" t="str">
        <f>_xlfn.IFNA(VLOOKUP(C33,REFERENCE_naics!A:D,4,FALSE),"")</f>
        <v>Ship and Boat Building</v>
      </c>
      <c r="F33" s="1"/>
    </row>
    <row r="34" spans="2:6" x14ac:dyDescent="0.25">
      <c r="B34" s="1" t="str">
        <f>_xlfn.IFNA(VLOOKUP(A34,DATA_zipTotals!A:M,3,FALSE), "")</f>
        <v/>
      </c>
      <c r="C34">
        <v>336611</v>
      </c>
      <c r="D34" s="1" t="str">
        <f>_xlfn.IFNA(VLOOKUP(C34,REFERENCE_naics!A:C,3,FALSE), "")</f>
        <v>Ship Building and Repairing</v>
      </c>
      <c r="E34" s="1" t="str">
        <f>_xlfn.IFNA(VLOOKUP(C34,REFERENCE_naics!A:D,4,FALSE),"")</f>
        <v>Ship and Boat Building</v>
      </c>
      <c r="F34" s="1"/>
    </row>
    <row r="35" spans="2:6" x14ac:dyDescent="0.25">
      <c r="B35" s="1" t="str">
        <f>_xlfn.IFNA(VLOOKUP(A35,DATA_zipTotals!A:M,3,FALSE), "")</f>
        <v/>
      </c>
      <c r="C35">
        <v>487990</v>
      </c>
      <c r="D35" s="1" t="str">
        <f>_xlfn.IFNA(VLOOKUP(C35,REFERENCE_naics!A:C,3,FALSE), "")</f>
        <v>Scenic and Sightseeing Transportation, Other</v>
      </c>
      <c r="E35" s="1" t="str">
        <f>_xlfn.IFNA(VLOOKUP(C35,REFERENCE_naics!A:D,4,FALSE),"")</f>
        <v>Tourism and Recreation</v>
      </c>
      <c r="F35" s="1"/>
    </row>
    <row r="36" spans="2:6" x14ac:dyDescent="0.25">
      <c r="B36" s="1" t="str">
        <f>_xlfn.IFNA(VLOOKUP(A36,DATA_zipTotals!A:M,3,FALSE), "")</f>
        <v/>
      </c>
      <c r="C36">
        <v>532284</v>
      </c>
      <c r="D36" s="1" t="str">
        <f>_xlfn.IFNA(VLOOKUP(C36,REFERENCE_naics!A:C,3,FALSE), "")</f>
        <v>Recreational Goods Rental</v>
      </c>
      <c r="E36" s="1" t="str">
        <f>_xlfn.IFNA(VLOOKUP(C36,REFERENCE_naics!A:D,4,FALSE),"")</f>
        <v>Tourism and Recreation</v>
      </c>
      <c r="F36" s="1"/>
    </row>
    <row r="37" spans="2:6" x14ac:dyDescent="0.25">
      <c r="B37" s="1" t="str">
        <f>_xlfn.IFNA(VLOOKUP(A37,DATA_zipTotals!A:M,3,FALSE), "")</f>
        <v/>
      </c>
      <c r="C37">
        <v>611620</v>
      </c>
      <c r="D37" s="1" t="str">
        <f>_xlfn.IFNA(VLOOKUP(C37,REFERENCE_naics!A:C,3,FALSE), "")</f>
        <v>Sports and Recreation Instruction</v>
      </c>
      <c r="E37" s="1" t="str">
        <f>_xlfn.IFNA(VLOOKUP(C37,REFERENCE_naics!A:D,4,FALSE),"")</f>
        <v>Tourism and Recreation</v>
      </c>
      <c r="F37" s="1"/>
    </row>
    <row r="38" spans="2:6" x14ac:dyDescent="0.25">
      <c r="B38" s="1" t="str">
        <f>_xlfn.IFNA(VLOOKUP(A38,DATA_zipTotals!A:M,3,FALSE), "")</f>
        <v/>
      </c>
      <c r="C38">
        <v>713990</v>
      </c>
      <c r="D38" s="1" t="str">
        <f>_xlfn.IFNA(VLOOKUP(C38,REFERENCE_naics!A:C,3,FALSE), "")</f>
        <v>All Other Amusement and Recreation Industries</v>
      </c>
      <c r="E38" s="1" t="str">
        <f>_xlfn.IFNA(VLOOKUP(C38,REFERENCE_naics!A:D,4,FALSE),"")</f>
        <v>Tourism and Recreation</v>
      </c>
      <c r="F38" s="1"/>
    </row>
    <row r="39" spans="2:6" x14ac:dyDescent="0.25">
      <c r="B39" s="1" t="str">
        <f>_xlfn.IFNA(VLOOKUP(A39,DATA_zipTotals!A:M,3,FALSE), "")</f>
        <v/>
      </c>
      <c r="C39">
        <v>441222</v>
      </c>
      <c r="D39" s="1" t="str">
        <f>_xlfn.IFNA(VLOOKUP(C39,REFERENCE_naics!A:C,3,FALSE), "")</f>
        <v>Boat Dealers</v>
      </c>
      <c r="E39" s="1" t="str">
        <f>_xlfn.IFNA(VLOOKUP(C39,REFERENCE_naics!A:D,4,FALSE),"")</f>
        <v>Tourism and Recreation</v>
      </c>
      <c r="F39" s="1"/>
    </row>
    <row r="40" spans="2:6" x14ac:dyDescent="0.25">
      <c r="B40" s="1" t="str">
        <f>_xlfn.IFNA(VLOOKUP(A40,DATA_zipTotals!A:M,3,FALSE), "")</f>
        <v/>
      </c>
      <c r="C40">
        <v>722511</v>
      </c>
      <c r="D40" s="1" t="str">
        <f>_xlfn.IFNA(VLOOKUP(C40,REFERENCE_naics!A:C,3,FALSE), "")</f>
        <v>Full-Service Restaurants</v>
      </c>
      <c r="E40" s="1" t="str">
        <f>_xlfn.IFNA(VLOOKUP(C40,REFERENCE_naics!A:D,4,FALSE),"")</f>
        <v>Tourism and Recreation</v>
      </c>
      <c r="F40" s="1"/>
    </row>
    <row r="41" spans="2:6" x14ac:dyDescent="0.25">
      <c r="B41" s="1" t="str">
        <f>_xlfn.IFNA(VLOOKUP(A41,DATA_zipTotals!A:M,3,FALSE), "")</f>
        <v/>
      </c>
      <c r="C41">
        <v>722513</v>
      </c>
      <c r="D41" s="1" t="str">
        <f>_xlfn.IFNA(VLOOKUP(C41,REFERENCE_naics!A:C,3,FALSE), "")</f>
        <v>Limited-Service Restaurants</v>
      </c>
      <c r="E41" s="1" t="str">
        <f>_xlfn.IFNA(VLOOKUP(C41,REFERENCE_naics!A:D,4,FALSE),"")</f>
        <v>Tourism and Recreation</v>
      </c>
      <c r="F41" s="1"/>
    </row>
    <row r="42" spans="2:6" x14ac:dyDescent="0.25">
      <c r="B42" s="1" t="str">
        <f>_xlfn.IFNA(VLOOKUP(A42,DATA_zipTotals!A:M,3,FALSE), "")</f>
        <v/>
      </c>
      <c r="C42">
        <v>722514</v>
      </c>
      <c r="D42" s="1" t="str">
        <f>_xlfn.IFNA(VLOOKUP(C42,REFERENCE_naics!A:C,3,FALSE), "")</f>
        <v>Cafeterias, Grill Buffets, and Buffets</v>
      </c>
      <c r="E42" s="1" t="str">
        <f>_xlfn.IFNA(VLOOKUP(C42,REFERENCE_naics!A:D,4,FALSE),"")</f>
        <v>Tourism and Recreation</v>
      </c>
      <c r="F42" s="1"/>
    </row>
    <row r="43" spans="2:6" x14ac:dyDescent="0.25">
      <c r="B43" s="1" t="str">
        <f>_xlfn.IFNA(VLOOKUP(A43,DATA_zipTotals!A:M,3,FALSE), "")</f>
        <v/>
      </c>
      <c r="C43">
        <v>722515</v>
      </c>
      <c r="D43" s="1" t="str">
        <f>_xlfn.IFNA(VLOOKUP(C43,REFERENCE_naics!A:C,3,FALSE), "")</f>
        <v>Snack and Nonalcoholic Beverage Bars</v>
      </c>
      <c r="E43" s="1" t="str">
        <f>_xlfn.IFNA(VLOOKUP(C43,REFERENCE_naics!A:D,4,FALSE),"")</f>
        <v>Tourism and Recreation</v>
      </c>
      <c r="F43" s="1"/>
    </row>
    <row r="44" spans="2:6" x14ac:dyDescent="0.25">
      <c r="B44" s="1" t="str">
        <f>_xlfn.IFNA(VLOOKUP(A44,DATA_zipTotals!A:M,3,FALSE), "")</f>
        <v/>
      </c>
      <c r="C44">
        <v>721110</v>
      </c>
      <c r="D44" s="1" t="str">
        <f>_xlfn.IFNA(VLOOKUP(C44,REFERENCE_naics!A:C,3,FALSE), "")</f>
        <v>Hotels (except Casino Hotels) and Motels</v>
      </c>
      <c r="E44" s="1" t="str">
        <f>_xlfn.IFNA(VLOOKUP(C44,REFERENCE_naics!A:D,4,FALSE),"")</f>
        <v>Tourism and Recreation</v>
      </c>
      <c r="F44" s="1"/>
    </row>
    <row r="45" spans="2:6" x14ac:dyDescent="0.25">
      <c r="B45" s="1" t="str">
        <f>_xlfn.IFNA(VLOOKUP(A45,DATA_zipTotals!A:M,3,FALSE), "")</f>
        <v/>
      </c>
      <c r="C45">
        <v>721191</v>
      </c>
      <c r="D45" s="1" t="str">
        <f>_xlfn.IFNA(VLOOKUP(C45,REFERENCE_naics!A:C,3,FALSE), "")</f>
        <v>Bed-and-Breakfast Inns</v>
      </c>
      <c r="E45" s="1" t="str">
        <f>_xlfn.IFNA(VLOOKUP(C45,REFERENCE_naics!A:D,4,FALSE),"")</f>
        <v>Tourism and Recreation</v>
      </c>
      <c r="F45" s="1"/>
    </row>
    <row r="46" spans="2:6" x14ac:dyDescent="0.25">
      <c r="B46" s="1" t="str">
        <f>_xlfn.IFNA(VLOOKUP(A46,DATA_zipTotals!A:M,3,FALSE), "")</f>
        <v/>
      </c>
      <c r="C46">
        <v>713930</v>
      </c>
      <c r="D46" s="1" t="str">
        <f>_xlfn.IFNA(VLOOKUP(C46,REFERENCE_naics!A:C,3,FALSE), "")</f>
        <v>Marinas</v>
      </c>
      <c r="E46" s="1" t="str">
        <f>_xlfn.IFNA(VLOOKUP(C46,REFERENCE_naics!A:D,4,FALSE),"")</f>
        <v>Tourism and Recreation</v>
      </c>
      <c r="F46" s="1"/>
    </row>
    <row r="47" spans="2:6" x14ac:dyDescent="0.25">
      <c r="B47" s="1" t="str">
        <f>_xlfn.IFNA(VLOOKUP(A47,DATA_zipTotals!A:M,3,FALSE), "")</f>
        <v/>
      </c>
      <c r="C47">
        <v>721211</v>
      </c>
      <c r="D47" s="1" t="str">
        <f>_xlfn.IFNA(VLOOKUP(C47,REFERENCE_naics!A:C,3,FALSE), "")</f>
        <v>RV (Recreational Vehicle) Parks and Campgrounds</v>
      </c>
      <c r="E47" s="1" t="str">
        <f>_xlfn.IFNA(VLOOKUP(C47,REFERENCE_naics!A:D,4,FALSE),"")</f>
        <v>Tourism and Recreation</v>
      </c>
      <c r="F47" s="1"/>
    </row>
    <row r="48" spans="2:6" x14ac:dyDescent="0.25">
      <c r="B48" s="1" t="str">
        <f>_xlfn.IFNA(VLOOKUP(A48,DATA_zipTotals!A:M,3,FALSE), "")</f>
        <v/>
      </c>
      <c r="C48">
        <v>487210</v>
      </c>
      <c r="D48" s="1" t="str">
        <f>_xlfn.IFNA(VLOOKUP(C48,REFERENCE_naics!A:C,3,FALSE), "")</f>
        <v>Scenic and Sightseeing Transportation, Water</v>
      </c>
      <c r="E48" s="1" t="str">
        <f>_xlfn.IFNA(VLOOKUP(C48,REFERENCE_naics!A:D,4,FALSE),"")</f>
        <v>Tourism and Recreation</v>
      </c>
      <c r="F48" s="1"/>
    </row>
    <row r="49" spans="2:6" x14ac:dyDescent="0.25">
      <c r="B49" s="1" t="str">
        <f>_xlfn.IFNA(VLOOKUP(A49,DATA_zipTotals!A:M,3,FALSE), "")</f>
        <v/>
      </c>
      <c r="C49">
        <v>339920</v>
      </c>
      <c r="D49" s="1" t="str">
        <f>_xlfn.IFNA(VLOOKUP(C49,REFERENCE_naics!A:C,3,FALSE), "")</f>
        <v>Sporting and Athletic Goods Manufacturing</v>
      </c>
      <c r="E49" s="1" t="str">
        <f>_xlfn.IFNA(VLOOKUP(C49,REFERENCE_naics!A:D,4,FALSE),"")</f>
        <v>Tourism and Recreation</v>
      </c>
      <c r="F49" s="1"/>
    </row>
    <row r="50" spans="2:6" x14ac:dyDescent="0.25">
      <c r="B50" s="1" t="str">
        <f>_xlfn.IFNA(VLOOKUP(A50,DATA_zipTotals!A:M,3,FALSE), "")</f>
        <v/>
      </c>
      <c r="C50">
        <v>712130</v>
      </c>
      <c r="D50" s="1" t="str">
        <f>_xlfn.IFNA(VLOOKUP(C50,REFERENCE_naics!A:C,3,FALSE), "")</f>
        <v>Zoos and Botanical Gardens</v>
      </c>
      <c r="E50" s="1" t="str">
        <f>_xlfn.IFNA(VLOOKUP(C50,REFERENCE_naics!A:D,4,FALSE),"")</f>
        <v>Tourism and Recreation</v>
      </c>
      <c r="F50" s="1"/>
    </row>
    <row r="51" spans="2:6" x14ac:dyDescent="0.25">
      <c r="B51" s="1" t="str">
        <f>_xlfn.IFNA(VLOOKUP(A51,DATA_zipTotals!A:M,3,FALSE), "")</f>
        <v/>
      </c>
      <c r="C51">
        <v>712190</v>
      </c>
      <c r="D51" s="1" t="str">
        <f>_xlfn.IFNA(VLOOKUP(C51,REFERENCE_naics!A:C,3,FALSE), "")</f>
        <v>Nature Parks and Other Similar Institutions</v>
      </c>
      <c r="E51" s="1" t="str">
        <f>_xlfn.IFNA(VLOOKUP(C51,REFERENCE_naics!A:D,4,FALSE),"")</f>
        <v>Tourism and Recreation</v>
      </c>
      <c r="F51" s="1"/>
    </row>
    <row r="52" spans="2:6" x14ac:dyDescent="0.25">
      <c r="B52" s="1" t="str">
        <f>_xlfn.IFNA(VLOOKUP(A52,DATA_zipTotals!A:M,3,FALSE), "")</f>
        <v/>
      </c>
      <c r="D52" s="1" t="str">
        <f>_xlfn.IFNA(VLOOKUP(C52,REFERENCE_naics!A:C,3,FALSE), "")</f>
        <v/>
      </c>
      <c r="E52" s="1" t="str">
        <f>_xlfn.IFNA(VLOOKUP(C52,REFERENCE_naics!A:D,4,FALSE),"")</f>
        <v/>
      </c>
      <c r="F52" s="1"/>
    </row>
    <row r="53" spans="2:6" x14ac:dyDescent="0.25">
      <c r="B53" s="1" t="str">
        <f>_xlfn.IFNA(VLOOKUP(A53,DATA_zipTotals!A:M,3,FALSE), "")</f>
        <v/>
      </c>
      <c r="D53" s="1" t="str">
        <f>_xlfn.IFNA(VLOOKUP(C53,REFERENCE_naics!A:C,3,FALSE), "")</f>
        <v/>
      </c>
      <c r="E53" s="1" t="str">
        <f>_xlfn.IFNA(VLOOKUP(C53,REFERENCE_naics!A:D,4,FALSE),"")</f>
        <v/>
      </c>
      <c r="F53" s="1"/>
    </row>
    <row r="54" spans="2:6" x14ac:dyDescent="0.25">
      <c r="B54" s="1" t="str">
        <f>_xlfn.IFNA(VLOOKUP(A54,DATA_zipTotals!A:M,3,FALSE), "")</f>
        <v/>
      </c>
      <c r="D54" s="1" t="str">
        <f>_xlfn.IFNA(VLOOKUP(C54,REFERENCE_naics!A:C,3,FALSE), "")</f>
        <v/>
      </c>
      <c r="E54" s="1" t="str">
        <f>_xlfn.IFNA(VLOOKUP(C54,REFERENCE_naics!A:D,4,FALSE),"")</f>
        <v/>
      </c>
      <c r="F54" s="1"/>
    </row>
    <row r="55" spans="2:6" x14ac:dyDescent="0.25">
      <c r="B55" s="1" t="str">
        <f>_xlfn.IFNA(VLOOKUP(A55,DATA_zipTotals!A:M,3,FALSE), "")</f>
        <v/>
      </c>
      <c r="D55" s="1" t="str">
        <f>_xlfn.IFNA(VLOOKUP(C55,REFERENCE_naics!A:C,3,FALSE), "")</f>
        <v/>
      </c>
      <c r="E55" s="1" t="str">
        <f>_xlfn.IFNA(VLOOKUP(C55,REFERENCE_naics!A:D,4,FALSE),"")</f>
        <v/>
      </c>
      <c r="F55" s="1"/>
    </row>
    <row r="56" spans="2:6" x14ac:dyDescent="0.25">
      <c r="B56" s="1" t="str">
        <f>_xlfn.IFNA(VLOOKUP(A56,DATA_zipTotals!A:M,3,FALSE), "")</f>
        <v/>
      </c>
      <c r="D56" s="1" t="str">
        <f>_xlfn.IFNA(VLOOKUP(C56,REFERENCE_naics!A:C,3,FALSE), "")</f>
        <v/>
      </c>
      <c r="E56" s="1" t="str">
        <f>_xlfn.IFNA(VLOOKUP(C56,REFERENCE_naics!A:D,4,FALSE),"")</f>
        <v/>
      </c>
      <c r="F56" s="1"/>
    </row>
    <row r="57" spans="2:6" x14ac:dyDescent="0.25">
      <c r="B57" s="1" t="str">
        <f>_xlfn.IFNA(VLOOKUP(A57,DATA_zipTotals!A:M,3,FALSE), "")</f>
        <v/>
      </c>
      <c r="D57" s="1" t="str">
        <f>_xlfn.IFNA(VLOOKUP(C57,REFERENCE_naics!A:C,3,FALSE), "")</f>
        <v/>
      </c>
      <c r="E57" s="1" t="str">
        <f>_xlfn.IFNA(VLOOKUP(C57,REFERENCE_naics!A:D,4,FALSE),"")</f>
        <v/>
      </c>
      <c r="F57" s="1"/>
    </row>
    <row r="58" spans="2:6" x14ac:dyDescent="0.25">
      <c r="B58" s="1" t="str">
        <f>_xlfn.IFNA(VLOOKUP(A58,DATA_zipTotals!A:M,3,FALSE), "")</f>
        <v/>
      </c>
      <c r="D58" s="1" t="str">
        <f>_xlfn.IFNA(VLOOKUP(C58,REFERENCE_naics!A:C,3,FALSE), "")</f>
        <v/>
      </c>
      <c r="E58" s="1" t="str">
        <f>_xlfn.IFNA(VLOOKUP(C58,REFERENCE_naics!A:D,4,FALSE),"")</f>
        <v/>
      </c>
      <c r="F58" s="1"/>
    </row>
    <row r="59" spans="2:6" x14ac:dyDescent="0.25">
      <c r="B59" s="1" t="str">
        <f>_xlfn.IFNA(VLOOKUP(A59,DATA_zipTotals!A:M,3,FALSE), "")</f>
        <v/>
      </c>
      <c r="D59" s="1" t="str">
        <f>_xlfn.IFNA(VLOOKUP(C59,REFERENCE_naics!A:C,3,FALSE), "")</f>
        <v/>
      </c>
      <c r="E59" s="1" t="str">
        <f>_xlfn.IFNA(VLOOKUP(C59,REFERENCE_naics!A:D,4,FALSE),"")</f>
        <v/>
      </c>
      <c r="F59" s="1"/>
    </row>
    <row r="60" spans="2:6" x14ac:dyDescent="0.25">
      <c r="B60" s="1" t="str">
        <f>_xlfn.IFNA(VLOOKUP(A60,DATA_zipTotals!A:M,3,FALSE), "")</f>
        <v/>
      </c>
      <c r="D60" s="1" t="str">
        <f>_xlfn.IFNA(VLOOKUP(C60,REFERENCE_naics!A:C,3,FALSE), "")</f>
        <v/>
      </c>
      <c r="E60" s="1" t="str">
        <f>_xlfn.IFNA(VLOOKUP(C60,REFERENCE_naics!A:D,4,FALSE),"")</f>
        <v/>
      </c>
      <c r="F60" s="1"/>
    </row>
    <row r="61" spans="2:6" x14ac:dyDescent="0.25">
      <c r="B61" s="1" t="str">
        <f>_xlfn.IFNA(VLOOKUP(A61,DATA_zipTotals!A:M,3,FALSE), "")</f>
        <v/>
      </c>
      <c r="D61" s="1" t="str">
        <f>_xlfn.IFNA(VLOOKUP(C61,REFERENCE_naics!A:C,3,FALSE), "")</f>
        <v/>
      </c>
      <c r="E61" s="1" t="str">
        <f>_xlfn.IFNA(VLOOKUP(C61,REFERENCE_naics!A:D,4,FALSE),"")</f>
        <v/>
      </c>
      <c r="F61" s="1"/>
    </row>
    <row r="62" spans="2:6" x14ac:dyDescent="0.25">
      <c r="B62" s="1" t="str">
        <f>_xlfn.IFNA(VLOOKUP(A62,DATA_zipTotals!A:M,3,FALSE), "")</f>
        <v/>
      </c>
      <c r="D62" s="1" t="str">
        <f>_xlfn.IFNA(VLOOKUP(C62,REFERENCE_naics!A:C,3,FALSE), "")</f>
        <v/>
      </c>
      <c r="E62" s="1" t="str">
        <f>_xlfn.IFNA(VLOOKUP(C62,REFERENCE_naics!A:D,4,FALSE),"")</f>
        <v/>
      </c>
      <c r="F62" s="1"/>
    </row>
    <row r="63" spans="2:6" x14ac:dyDescent="0.25">
      <c r="B63" s="1" t="str">
        <f>_xlfn.IFNA(VLOOKUP(A63,DATA_zipTotals!A:M,3,FALSE), "")</f>
        <v/>
      </c>
      <c r="D63" s="1" t="str">
        <f>_xlfn.IFNA(VLOOKUP(C63,REFERENCE_naics!A:C,3,FALSE), "")</f>
        <v/>
      </c>
      <c r="E63" s="1" t="str">
        <f>_xlfn.IFNA(VLOOKUP(C63,REFERENCE_naics!A:D,4,FALSE),"")</f>
        <v/>
      </c>
      <c r="F63" s="1"/>
    </row>
    <row r="64" spans="2:6" x14ac:dyDescent="0.25">
      <c r="B64" s="1" t="str">
        <f>_xlfn.IFNA(VLOOKUP(A64,DATA_zipTotals!A:M,3,FALSE), "")</f>
        <v/>
      </c>
      <c r="D64" s="1" t="str">
        <f>_xlfn.IFNA(VLOOKUP(C64,REFERENCE_naics!A:C,3,FALSE), "")</f>
        <v/>
      </c>
      <c r="E64" s="1" t="str">
        <f>_xlfn.IFNA(VLOOKUP(C64,REFERENCE_naics!A:D,4,FALSE),"")</f>
        <v/>
      </c>
      <c r="F64" s="1"/>
    </row>
    <row r="65" spans="2:6" x14ac:dyDescent="0.25">
      <c r="B65" s="1" t="str">
        <f>_xlfn.IFNA(VLOOKUP(A65,DATA_zipTotals!A:M,3,FALSE), "")</f>
        <v/>
      </c>
      <c r="D65" s="1" t="str">
        <f>_xlfn.IFNA(VLOOKUP(C65,REFERENCE_naics!A:C,3,FALSE), "")</f>
        <v/>
      </c>
      <c r="E65" s="1" t="str">
        <f>_xlfn.IFNA(VLOOKUP(C65,REFERENCE_naics!A:D,4,FALSE),"")</f>
        <v/>
      </c>
      <c r="F65" s="1"/>
    </row>
    <row r="66" spans="2:6" x14ac:dyDescent="0.25">
      <c r="B66" s="1" t="str">
        <f>_xlfn.IFNA(VLOOKUP(A66,DATA_zipTotals!A:M,3,FALSE), "")</f>
        <v/>
      </c>
      <c r="D66" s="1" t="str">
        <f>_xlfn.IFNA(VLOOKUP(C66,REFERENCE_naics!A:C,3,FALSE), "")</f>
        <v/>
      </c>
      <c r="E66" s="1" t="str">
        <f>_xlfn.IFNA(VLOOKUP(C66,REFERENCE_naics!A:D,4,FALSE),"")</f>
        <v/>
      </c>
      <c r="F66" s="1"/>
    </row>
    <row r="67" spans="2:6" x14ac:dyDescent="0.25">
      <c r="B67" s="1" t="str">
        <f>_xlfn.IFNA(VLOOKUP(A67,DATA_zipTotals!A:M,3,FALSE), "")</f>
        <v/>
      </c>
      <c r="D67" s="1" t="str">
        <f>_xlfn.IFNA(VLOOKUP(C67,REFERENCE_naics!A:C,3,FALSE), "")</f>
        <v/>
      </c>
      <c r="E67" s="1" t="str">
        <f>_xlfn.IFNA(VLOOKUP(C67,REFERENCE_naics!A:D,4,FALSE),"")</f>
        <v/>
      </c>
      <c r="F67" s="1"/>
    </row>
    <row r="68" spans="2:6" x14ac:dyDescent="0.25">
      <c r="B68" s="1" t="str">
        <f>_xlfn.IFNA(VLOOKUP(A68,DATA_zipTotals!A:M,3,FALSE), "")</f>
        <v/>
      </c>
      <c r="D68" s="1" t="str">
        <f>_xlfn.IFNA(VLOOKUP(C68,REFERENCE_naics!A:C,3,FALSE), "")</f>
        <v/>
      </c>
      <c r="E68" s="1" t="str">
        <f>_xlfn.IFNA(VLOOKUP(C68,REFERENCE_naics!A:D,4,FALSE),"")</f>
        <v/>
      </c>
      <c r="F68" s="1"/>
    </row>
    <row r="69" spans="2:6" x14ac:dyDescent="0.25">
      <c r="B69" s="1" t="str">
        <f>_xlfn.IFNA(VLOOKUP(A69,DATA_zipTotals!A:M,3,FALSE), "")</f>
        <v/>
      </c>
      <c r="D69" s="1" t="str">
        <f>_xlfn.IFNA(VLOOKUP(C69,REFERENCE_naics!A:C,3,FALSE), "")</f>
        <v/>
      </c>
      <c r="E69" s="1" t="str">
        <f>_xlfn.IFNA(VLOOKUP(C69,REFERENCE_naics!A:D,4,FALSE),"")</f>
        <v/>
      </c>
      <c r="F69" s="1"/>
    </row>
    <row r="70" spans="2:6" x14ac:dyDescent="0.25">
      <c r="B70" s="1" t="str">
        <f>_xlfn.IFNA(VLOOKUP(A70,DATA_zipTotals!A:M,3,FALSE), "")</f>
        <v/>
      </c>
      <c r="D70" s="1" t="str">
        <f>_xlfn.IFNA(VLOOKUP(C70,REFERENCE_naics!A:C,3,FALSE), "")</f>
        <v/>
      </c>
      <c r="E70" s="1" t="str">
        <f>_xlfn.IFNA(VLOOKUP(C70,REFERENCE_naics!A:D,4,FALSE),"")</f>
        <v/>
      </c>
      <c r="F70" s="1"/>
    </row>
    <row r="71" spans="2:6" x14ac:dyDescent="0.25">
      <c r="B71" s="1" t="str">
        <f>_xlfn.IFNA(VLOOKUP(A71,DATA_zipTotals!A:M,3,FALSE), "")</f>
        <v/>
      </c>
      <c r="D71" s="1" t="str">
        <f>_xlfn.IFNA(VLOOKUP(C71,REFERENCE_naics!A:C,3,FALSE), "")</f>
        <v/>
      </c>
      <c r="E71" s="1" t="str">
        <f>_xlfn.IFNA(VLOOKUP(C71,REFERENCE_naics!A:D,4,FALSE),"")</f>
        <v/>
      </c>
      <c r="F71" s="1"/>
    </row>
    <row r="72" spans="2:6" x14ac:dyDescent="0.25">
      <c r="B72" s="1" t="str">
        <f>_xlfn.IFNA(VLOOKUP(A72,DATA_zipTotals!A:M,3,FALSE), "")</f>
        <v/>
      </c>
      <c r="D72" s="1" t="str">
        <f>_xlfn.IFNA(VLOOKUP(C72,REFERENCE_naics!A:C,3,FALSE), "")</f>
        <v/>
      </c>
      <c r="E72" s="1" t="str">
        <f>_xlfn.IFNA(VLOOKUP(C72,REFERENCE_naics!A:D,4,FALSE),"")</f>
        <v/>
      </c>
      <c r="F72" s="1"/>
    </row>
    <row r="73" spans="2:6" x14ac:dyDescent="0.25">
      <c r="B73" s="1" t="str">
        <f>_xlfn.IFNA(VLOOKUP(A73,DATA_zipTotals!A:M,3,FALSE), "")</f>
        <v/>
      </c>
      <c r="D73" s="1" t="str">
        <f>_xlfn.IFNA(VLOOKUP(C73,REFERENCE_naics!A:C,3,FALSE), "")</f>
        <v/>
      </c>
      <c r="E73" s="1" t="str">
        <f>_xlfn.IFNA(VLOOKUP(C73,REFERENCE_naics!A:D,4,FALSE),"")</f>
        <v/>
      </c>
      <c r="F73" s="1"/>
    </row>
    <row r="74" spans="2:6" x14ac:dyDescent="0.25">
      <c r="B74" s="1" t="str">
        <f>_xlfn.IFNA(VLOOKUP(A74,DATA_zipTotals!A:M,3,FALSE), "")</f>
        <v/>
      </c>
      <c r="D74" s="1" t="str">
        <f>_xlfn.IFNA(VLOOKUP(C74,REFERENCE_naics!A:C,3,FALSE), "")</f>
        <v/>
      </c>
      <c r="E74" s="1" t="str">
        <f>_xlfn.IFNA(VLOOKUP(C74,REFERENCE_naics!A:D,4,FALSE),"")</f>
        <v/>
      </c>
      <c r="F74" s="1"/>
    </row>
    <row r="75" spans="2:6" x14ac:dyDescent="0.25">
      <c r="B75" s="1" t="str">
        <f>_xlfn.IFNA(VLOOKUP(A75,DATA_zipTotals!A:M,3,FALSE), "")</f>
        <v/>
      </c>
      <c r="D75" s="1" t="str">
        <f>_xlfn.IFNA(VLOOKUP(C75,REFERENCE_naics!A:C,3,FALSE), "")</f>
        <v/>
      </c>
      <c r="E75" s="1" t="str">
        <f>_xlfn.IFNA(VLOOKUP(C75,REFERENCE_naics!A:D,4,FALSE),"")</f>
        <v/>
      </c>
      <c r="F75" s="1"/>
    </row>
    <row r="76" spans="2:6" x14ac:dyDescent="0.25">
      <c r="B76" s="1" t="str">
        <f>_xlfn.IFNA(VLOOKUP(A76,DATA_zipTotals!A:M,3,FALSE), "")</f>
        <v/>
      </c>
      <c r="D76" s="1" t="str">
        <f>_xlfn.IFNA(VLOOKUP(C76,REFERENCE_naics!A:C,3,FALSE), "")</f>
        <v/>
      </c>
      <c r="E76" s="1" t="str">
        <f>_xlfn.IFNA(VLOOKUP(C76,REFERENCE_naics!A:D,4,FALSE),"")</f>
        <v/>
      </c>
      <c r="F76" s="1"/>
    </row>
    <row r="77" spans="2:6" x14ac:dyDescent="0.25">
      <c r="B77" s="1" t="str">
        <f>_xlfn.IFNA(VLOOKUP(A77,DATA_zipTotals!A:M,3,FALSE), "")</f>
        <v/>
      </c>
      <c r="D77" s="1" t="str">
        <f>_xlfn.IFNA(VLOOKUP(C77,REFERENCE_naics!A:C,3,FALSE), "")</f>
        <v/>
      </c>
      <c r="E77" s="1" t="str">
        <f>_xlfn.IFNA(VLOOKUP(C77,REFERENCE_naics!A:D,4,FALSE),"")</f>
        <v/>
      </c>
      <c r="F77" s="1"/>
    </row>
    <row r="78" spans="2:6" x14ac:dyDescent="0.25">
      <c r="B78" s="1" t="str">
        <f>_xlfn.IFNA(VLOOKUP(A78,DATA_zipTotals!A:M,3,FALSE), "")</f>
        <v/>
      </c>
      <c r="D78" s="1" t="str">
        <f>_xlfn.IFNA(VLOOKUP(C78,REFERENCE_naics!A:C,3,FALSE), "")</f>
        <v/>
      </c>
      <c r="E78" s="1" t="str">
        <f>_xlfn.IFNA(VLOOKUP(C78,REFERENCE_naics!A:D,4,FALSE),"")</f>
        <v/>
      </c>
      <c r="F78" s="1"/>
    </row>
    <row r="79" spans="2:6" x14ac:dyDescent="0.25">
      <c r="B79" s="1" t="str">
        <f>_xlfn.IFNA(VLOOKUP(A79,DATA_zipTotals!A:M,3,FALSE), "")</f>
        <v/>
      </c>
      <c r="D79" s="1" t="str">
        <f>_xlfn.IFNA(VLOOKUP(C79,REFERENCE_naics!A:C,3,FALSE), "")</f>
        <v/>
      </c>
      <c r="E79" s="1" t="str">
        <f>_xlfn.IFNA(VLOOKUP(C79,REFERENCE_naics!A:D,4,FALSE),"")</f>
        <v/>
      </c>
      <c r="F79" s="1"/>
    </row>
    <row r="80" spans="2:6" x14ac:dyDescent="0.25">
      <c r="B80" s="1" t="str">
        <f>_xlfn.IFNA(VLOOKUP(A80,DATA_zipTotals!A:M,3,FALSE), "")</f>
        <v/>
      </c>
      <c r="D80" s="1" t="str">
        <f>_xlfn.IFNA(VLOOKUP(C80,REFERENCE_naics!A:C,3,FALSE), "")</f>
        <v/>
      </c>
      <c r="E80" s="1" t="str">
        <f>_xlfn.IFNA(VLOOKUP(C80,REFERENCE_naics!A:D,4,FALSE),"")</f>
        <v/>
      </c>
      <c r="F80" s="1"/>
    </row>
    <row r="81" spans="2:6" x14ac:dyDescent="0.25">
      <c r="B81" s="1" t="str">
        <f>_xlfn.IFNA(VLOOKUP(A81,DATA_zipTotals!A:M,3,FALSE), "")</f>
        <v/>
      </c>
      <c r="D81" s="1" t="str">
        <f>_xlfn.IFNA(VLOOKUP(C81,REFERENCE_naics!A:C,3,FALSE), "")</f>
        <v/>
      </c>
      <c r="E81" s="1" t="str">
        <f>_xlfn.IFNA(VLOOKUP(C81,REFERENCE_naics!A:D,4,FALSE),"")</f>
        <v/>
      </c>
      <c r="F81" s="1"/>
    </row>
    <row r="82" spans="2:6" x14ac:dyDescent="0.25">
      <c r="B82" s="1" t="str">
        <f>_xlfn.IFNA(VLOOKUP(A82,DATA_zipTotals!A:M,3,FALSE), "")</f>
        <v/>
      </c>
      <c r="D82" s="1" t="str">
        <f>_xlfn.IFNA(VLOOKUP(C82,REFERENCE_naics!A:C,3,FALSE), "")</f>
        <v/>
      </c>
      <c r="E82" s="1" t="str">
        <f>_xlfn.IFNA(VLOOKUP(C82,REFERENCE_naics!A:D,4,FALSE),"")</f>
        <v/>
      </c>
      <c r="F82" s="1"/>
    </row>
    <row r="83" spans="2:6" x14ac:dyDescent="0.25">
      <c r="B83" s="1" t="str">
        <f>_xlfn.IFNA(VLOOKUP(A83,DATA_zipTotals!A:M,3,FALSE), "")</f>
        <v/>
      </c>
      <c r="D83" s="1" t="str">
        <f>_xlfn.IFNA(VLOOKUP(C83,REFERENCE_naics!A:C,3,FALSE), "")</f>
        <v/>
      </c>
      <c r="E83" s="1" t="str">
        <f>_xlfn.IFNA(VLOOKUP(C83,REFERENCE_naics!A:D,4,FALSE),"")</f>
        <v/>
      </c>
      <c r="F83" s="1"/>
    </row>
    <row r="84" spans="2:6" x14ac:dyDescent="0.25">
      <c r="B84" s="1" t="str">
        <f>_xlfn.IFNA(VLOOKUP(A84,DATA_zipTotals!A:M,3,FALSE), "")</f>
        <v/>
      </c>
      <c r="D84" s="1" t="str">
        <f>_xlfn.IFNA(VLOOKUP(C84,REFERENCE_naics!A:C,3,FALSE), "")</f>
        <v/>
      </c>
      <c r="E84" s="1" t="str">
        <f>_xlfn.IFNA(VLOOKUP(C84,REFERENCE_naics!A:D,4,FALSE),"")</f>
        <v/>
      </c>
      <c r="F84" s="1"/>
    </row>
    <row r="85" spans="2:6" x14ac:dyDescent="0.25">
      <c r="B85" s="1" t="str">
        <f>_xlfn.IFNA(VLOOKUP(A85,DATA_zipTotals!A:M,3,FALSE), "")</f>
        <v/>
      </c>
      <c r="D85" s="1" t="str">
        <f>_xlfn.IFNA(VLOOKUP(C85,REFERENCE_naics!A:C,3,FALSE), "")</f>
        <v/>
      </c>
      <c r="E85" s="1" t="str">
        <f>_xlfn.IFNA(VLOOKUP(C85,REFERENCE_naics!A:D,4,FALSE),"")</f>
        <v/>
      </c>
      <c r="F85" s="1"/>
    </row>
    <row r="86" spans="2:6" x14ac:dyDescent="0.25">
      <c r="B86" s="1" t="str">
        <f>_xlfn.IFNA(VLOOKUP(A86,DATA_zipTotals!A:M,3,FALSE), "")</f>
        <v/>
      </c>
      <c r="D86" s="1" t="str">
        <f>_xlfn.IFNA(VLOOKUP(C86,REFERENCE_naics!A:C,3,FALSE), "")</f>
        <v/>
      </c>
      <c r="E86" s="1" t="str">
        <f>_xlfn.IFNA(VLOOKUP(C86,REFERENCE_naics!A:D,4,FALSE),"")</f>
        <v/>
      </c>
      <c r="F86" s="1"/>
    </row>
    <row r="87" spans="2:6" x14ac:dyDescent="0.25">
      <c r="B87" s="1" t="str">
        <f>_xlfn.IFNA(VLOOKUP(A87,DATA_zipTotals!A:M,3,FALSE), "")</f>
        <v/>
      </c>
      <c r="D87" s="1" t="str">
        <f>_xlfn.IFNA(VLOOKUP(C87,REFERENCE_naics!A:C,3,FALSE), "")</f>
        <v/>
      </c>
      <c r="E87" s="1" t="str">
        <f>_xlfn.IFNA(VLOOKUP(C87,REFERENCE_naics!A:D,4,FALSE),"")</f>
        <v/>
      </c>
      <c r="F87" s="1"/>
    </row>
    <row r="88" spans="2:6" x14ac:dyDescent="0.25">
      <c r="B88" s="1" t="str">
        <f>_xlfn.IFNA(VLOOKUP(A88,DATA_zipTotals!A:M,3,FALSE), "")</f>
        <v/>
      </c>
      <c r="D88" s="1" t="str">
        <f>_xlfn.IFNA(VLOOKUP(C88,REFERENCE_naics!A:C,3,FALSE), "")</f>
        <v/>
      </c>
      <c r="E88" s="1" t="str">
        <f>_xlfn.IFNA(VLOOKUP(C88,REFERENCE_naics!A:D,4,FALSE),"")</f>
        <v/>
      </c>
      <c r="F88" s="1"/>
    </row>
    <row r="89" spans="2:6" x14ac:dyDescent="0.25">
      <c r="B89" s="1" t="str">
        <f>_xlfn.IFNA(VLOOKUP(A89,DATA_zipTotals!A:M,3,FALSE), "")</f>
        <v/>
      </c>
      <c r="D89" s="1" t="str">
        <f>_xlfn.IFNA(VLOOKUP(C89,REFERENCE_naics!A:C,3,FALSE), "")</f>
        <v/>
      </c>
      <c r="E89" s="1" t="str">
        <f>_xlfn.IFNA(VLOOKUP(C89,REFERENCE_naics!A:D,4,FALSE),"")</f>
        <v/>
      </c>
      <c r="F89" s="1"/>
    </row>
    <row r="90" spans="2:6" x14ac:dyDescent="0.25">
      <c r="B90" s="1" t="str">
        <f>_xlfn.IFNA(VLOOKUP(A90,DATA_zipTotals!A:M,3,FALSE), "")</f>
        <v/>
      </c>
      <c r="D90" s="1" t="str">
        <f>_xlfn.IFNA(VLOOKUP(C90,REFERENCE_naics!A:C,3,FALSE), "")</f>
        <v/>
      </c>
      <c r="E90" s="1" t="str">
        <f>_xlfn.IFNA(VLOOKUP(C90,REFERENCE_naics!A:D,4,FALSE),"")</f>
        <v/>
      </c>
      <c r="F90" s="1"/>
    </row>
    <row r="91" spans="2:6" x14ac:dyDescent="0.25">
      <c r="B91" s="1" t="str">
        <f>_xlfn.IFNA(VLOOKUP(A91,DATA_zipTotals!A:M,3,FALSE), "")</f>
        <v/>
      </c>
      <c r="D91" s="1" t="str">
        <f>_xlfn.IFNA(VLOOKUP(C91,REFERENCE_naics!A:C,3,FALSE), "")</f>
        <v/>
      </c>
      <c r="E91" s="1" t="str">
        <f>_xlfn.IFNA(VLOOKUP(C91,REFERENCE_naics!A:D,4,FALSE),"")</f>
        <v/>
      </c>
      <c r="F91" s="1"/>
    </row>
    <row r="92" spans="2:6" x14ac:dyDescent="0.25">
      <c r="B92" s="1" t="str">
        <f>_xlfn.IFNA(VLOOKUP(A92,DATA_zipTotals!A:M,3,FALSE), "")</f>
        <v/>
      </c>
      <c r="D92" s="1" t="str">
        <f>_xlfn.IFNA(VLOOKUP(C92,REFERENCE_naics!A:C,3,FALSE), "")</f>
        <v/>
      </c>
      <c r="E92" s="1" t="str">
        <f>_xlfn.IFNA(VLOOKUP(C92,REFERENCE_naics!A:D,4,FALSE),"")</f>
        <v/>
      </c>
      <c r="F92" s="1"/>
    </row>
    <row r="93" spans="2:6" x14ac:dyDescent="0.25">
      <c r="B93" s="1" t="str">
        <f>_xlfn.IFNA(VLOOKUP(A93,DATA_zipTotals!A:M,3,FALSE), "")</f>
        <v/>
      </c>
      <c r="D93" s="1" t="str">
        <f>_xlfn.IFNA(VLOOKUP(C93,REFERENCE_naics!A:C,3,FALSE), "")</f>
        <v/>
      </c>
      <c r="E93" s="1" t="str">
        <f>_xlfn.IFNA(VLOOKUP(C93,REFERENCE_naics!A:D,4,FALSE),"")</f>
        <v/>
      </c>
      <c r="F93" s="1"/>
    </row>
    <row r="94" spans="2:6" x14ac:dyDescent="0.25">
      <c r="B94" s="1" t="str">
        <f>_xlfn.IFNA(VLOOKUP(A94,DATA_zipTotals!A:M,3,FALSE), "")</f>
        <v/>
      </c>
      <c r="D94" s="1" t="str">
        <f>_xlfn.IFNA(VLOOKUP(C94,REFERENCE_naics!A:C,3,FALSE), "")</f>
        <v/>
      </c>
      <c r="E94" s="1" t="str">
        <f>_xlfn.IFNA(VLOOKUP(C94,REFERENCE_naics!A:D,4,FALSE),"")</f>
        <v/>
      </c>
      <c r="F94" s="1"/>
    </row>
    <row r="95" spans="2:6" x14ac:dyDescent="0.25">
      <c r="B95" s="1" t="str">
        <f>_xlfn.IFNA(VLOOKUP(A95,DATA_zipTotals!A:M,3,FALSE), "")</f>
        <v/>
      </c>
      <c r="D95" s="1" t="str">
        <f>_xlfn.IFNA(VLOOKUP(C95,REFERENCE_naics!A:C,3,FALSE), "")</f>
        <v/>
      </c>
      <c r="E95" s="1" t="str">
        <f>_xlfn.IFNA(VLOOKUP(C95,REFERENCE_naics!A:D,4,FALSE),"")</f>
        <v/>
      </c>
      <c r="F95" s="1"/>
    </row>
    <row r="96" spans="2:6" x14ac:dyDescent="0.25">
      <c r="B96" s="1" t="str">
        <f>_xlfn.IFNA(VLOOKUP(A96,DATA_zipTotals!A:M,3,FALSE), "")</f>
        <v/>
      </c>
      <c r="D96" s="1" t="str">
        <f>_xlfn.IFNA(VLOOKUP(C96,REFERENCE_naics!A:C,3,FALSE), "")</f>
        <v/>
      </c>
      <c r="E96" s="1" t="str">
        <f>_xlfn.IFNA(VLOOKUP(C96,REFERENCE_naics!A:D,4,FALSE),"")</f>
        <v/>
      </c>
      <c r="F96" s="1"/>
    </row>
    <row r="97" spans="2:6" x14ac:dyDescent="0.25">
      <c r="B97" s="1" t="str">
        <f>_xlfn.IFNA(VLOOKUP(A97,DATA_zipTotals!A:M,3,FALSE), "")</f>
        <v/>
      </c>
      <c r="D97" s="1" t="str">
        <f>_xlfn.IFNA(VLOOKUP(C97,REFERENCE_naics!A:C,3,FALSE), "")</f>
        <v/>
      </c>
      <c r="E97" s="1" t="str">
        <f>_xlfn.IFNA(VLOOKUP(C97,REFERENCE_naics!A:D,4,FALSE),"")</f>
        <v/>
      </c>
      <c r="F97" s="1"/>
    </row>
    <row r="98" spans="2:6" x14ac:dyDescent="0.25">
      <c r="B98" s="1" t="str">
        <f>_xlfn.IFNA(VLOOKUP(A98,DATA_zipTotals!A:M,3,FALSE), "")</f>
        <v/>
      </c>
      <c r="D98" s="1" t="str">
        <f>_xlfn.IFNA(VLOOKUP(C98,REFERENCE_naics!A:C,3,FALSE), "")</f>
        <v/>
      </c>
      <c r="E98" s="1" t="str">
        <f>_xlfn.IFNA(VLOOKUP(C98,REFERENCE_naics!A:D,4,FALSE),"")</f>
        <v/>
      </c>
      <c r="F98" s="1"/>
    </row>
    <row r="99" spans="2:6" x14ac:dyDescent="0.25">
      <c r="B99" s="1" t="str">
        <f>_xlfn.IFNA(VLOOKUP(A99,DATA_zipTotals!A:M,3,FALSE), "")</f>
        <v/>
      </c>
      <c r="D99" s="1" t="str">
        <f>_xlfn.IFNA(VLOOKUP(C99,REFERENCE_naics!A:C,3,FALSE), "")</f>
        <v/>
      </c>
      <c r="E99" s="1" t="str">
        <f>_xlfn.IFNA(VLOOKUP(C99,REFERENCE_naics!A:D,4,FALSE),"")</f>
        <v/>
      </c>
      <c r="F99" s="1"/>
    </row>
    <row r="100" spans="2:6" x14ac:dyDescent="0.25">
      <c r="B100" s="1" t="str">
        <f>_xlfn.IFNA(VLOOKUP(A100,DATA_zipTotals!A:M,3,FALSE), "")</f>
        <v/>
      </c>
      <c r="D100" s="1" t="str">
        <f>_xlfn.IFNA(VLOOKUP(C100,REFERENCE_naics!A:C,3,FALSE), "")</f>
        <v/>
      </c>
      <c r="E100" s="1" t="str">
        <f>_xlfn.IFNA(VLOOKUP(C100,REFERENCE_naics!A:D,4,FALSE),"")</f>
        <v/>
      </c>
      <c r="F100" s="1"/>
    </row>
    <row r="101" spans="2:6" x14ac:dyDescent="0.25">
      <c r="B101" s="1" t="str">
        <f>_xlfn.IFNA(VLOOKUP(A101,DATA_zipTotals!A:M,3,FALSE), "")</f>
        <v/>
      </c>
      <c r="D101" s="1" t="str">
        <f>_xlfn.IFNA(VLOOKUP(C101,REFERENCE_naics!A:C,3,FALSE), "")</f>
        <v/>
      </c>
      <c r="E101" s="1" t="str">
        <f>_xlfn.IFNA(VLOOKUP(C101,REFERENCE_naics!A:D,4,FALSE),"")</f>
        <v/>
      </c>
      <c r="F101" s="1"/>
    </row>
    <row r="102" spans="2:6" x14ac:dyDescent="0.25">
      <c r="B102" s="1" t="str">
        <f>_xlfn.IFNA(VLOOKUP(A102,DATA_zipTotals!A:M,3,FALSE), "")</f>
        <v/>
      </c>
      <c r="D102" s="1" t="str">
        <f>_xlfn.IFNA(VLOOKUP(C102,REFERENCE_naics!A:C,3,FALSE), "")</f>
        <v/>
      </c>
      <c r="E102" s="1" t="str">
        <f>_xlfn.IFNA(VLOOKUP(C102,REFERENCE_naics!A:D,4,FALSE),"")</f>
        <v/>
      </c>
      <c r="F102" s="1"/>
    </row>
    <row r="103" spans="2:6" x14ac:dyDescent="0.25">
      <c r="B103" s="1" t="str">
        <f>_xlfn.IFNA(VLOOKUP(A103,DATA_zipTotals!A:M,3,FALSE), "")</f>
        <v/>
      </c>
      <c r="D103" s="1" t="str">
        <f>_xlfn.IFNA(VLOOKUP(C103,REFERENCE_naics!A:C,3,FALSE), "")</f>
        <v/>
      </c>
      <c r="E103" s="1" t="str">
        <f>_xlfn.IFNA(VLOOKUP(C103,REFERENCE_naics!A:D,4,FALSE),"")</f>
        <v/>
      </c>
      <c r="F103" s="1"/>
    </row>
    <row r="104" spans="2:6" x14ac:dyDescent="0.25">
      <c r="B104" s="1" t="str">
        <f>_xlfn.IFNA(VLOOKUP(A104,DATA_zipTotals!A:M,3,FALSE), "")</f>
        <v/>
      </c>
      <c r="D104" s="1" t="str">
        <f>_xlfn.IFNA(VLOOKUP(C104,REFERENCE_naics!A:C,3,FALSE), "")</f>
        <v/>
      </c>
      <c r="E104" s="1" t="str">
        <f>_xlfn.IFNA(VLOOKUP(C104,REFERENCE_naics!A:D,4,FALSE),"")</f>
        <v/>
      </c>
      <c r="F104" s="1"/>
    </row>
    <row r="105" spans="2:6" x14ac:dyDescent="0.25">
      <c r="B105" s="1" t="str">
        <f>_xlfn.IFNA(VLOOKUP(A105,DATA_zipTotals!A:M,3,FALSE), "")</f>
        <v/>
      </c>
      <c r="D105" s="1" t="str">
        <f>_xlfn.IFNA(VLOOKUP(C105,REFERENCE_naics!A:C,3,FALSE), "")</f>
        <v/>
      </c>
      <c r="E105" s="1" t="str">
        <f>_xlfn.IFNA(VLOOKUP(C105,REFERENCE_naics!A:D,4,FALSE),"")</f>
        <v/>
      </c>
      <c r="F105" s="1"/>
    </row>
    <row r="106" spans="2:6" x14ac:dyDescent="0.25">
      <c r="B106" s="1" t="str">
        <f>_xlfn.IFNA(VLOOKUP(A106,DATA_zipTotals!A:M,3,FALSE), "")</f>
        <v/>
      </c>
      <c r="D106" s="1" t="str">
        <f>_xlfn.IFNA(VLOOKUP(C106,REFERENCE_naics!A:C,3,FALSE), "")</f>
        <v/>
      </c>
      <c r="E106" s="1" t="str">
        <f>_xlfn.IFNA(VLOOKUP(C106,REFERENCE_naics!A:D,4,FALSE),"")</f>
        <v/>
      </c>
      <c r="F106" s="1"/>
    </row>
    <row r="107" spans="2:6" x14ac:dyDescent="0.25">
      <c r="B107" s="1" t="str">
        <f>_xlfn.IFNA(VLOOKUP(A107,DATA_zipTotals!A:M,3,FALSE), "")</f>
        <v/>
      </c>
      <c r="D107" s="1" t="str">
        <f>_xlfn.IFNA(VLOOKUP(C107,REFERENCE_naics!A:C,3,FALSE), "")</f>
        <v/>
      </c>
      <c r="E107" s="1" t="str">
        <f>_xlfn.IFNA(VLOOKUP(C107,REFERENCE_naics!A:D,4,FALSE),"")</f>
        <v/>
      </c>
      <c r="F107" s="1"/>
    </row>
    <row r="108" spans="2:6" x14ac:dyDescent="0.25">
      <c r="B108" s="1" t="str">
        <f>_xlfn.IFNA(VLOOKUP(A108,DATA_zipTotals!A:M,3,FALSE), "")</f>
        <v/>
      </c>
      <c r="D108" s="1" t="str">
        <f>_xlfn.IFNA(VLOOKUP(C108,REFERENCE_naics!A:C,3,FALSE), "")</f>
        <v/>
      </c>
      <c r="E108" s="1" t="str">
        <f>_xlfn.IFNA(VLOOKUP(C108,REFERENCE_naics!A:D,4,FALSE),"")</f>
        <v/>
      </c>
      <c r="F108" s="1"/>
    </row>
    <row r="109" spans="2:6" x14ac:dyDescent="0.25">
      <c r="B109" s="1" t="str">
        <f>_xlfn.IFNA(VLOOKUP(A109,DATA_zipTotals!A:M,3,FALSE), "")</f>
        <v/>
      </c>
      <c r="D109" s="1" t="str">
        <f>_xlfn.IFNA(VLOOKUP(C109,REFERENCE_naics!A:C,3,FALSE), "")</f>
        <v/>
      </c>
      <c r="E109" s="1" t="str">
        <f>_xlfn.IFNA(VLOOKUP(C109,REFERENCE_naics!A:D,4,FALSE),"")</f>
        <v/>
      </c>
      <c r="F109" s="1"/>
    </row>
    <row r="110" spans="2:6" x14ac:dyDescent="0.25">
      <c r="B110" s="1" t="str">
        <f>_xlfn.IFNA(VLOOKUP(A110,DATA_zipTotals!A:M,3,FALSE), "")</f>
        <v/>
      </c>
      <c r="D110" s="1" t="str">
        <f>_xlfn.IFNA(VLOOKUP(C110,REFERENCE_naics!A:C,3,FALSE), "")</f>
        <v/>
      </c>
      <c r="E110" s="1" t="str">
        <f>_xlfn.IFNA(VLOOKUP(C110,REFERENCE_naics!A:D,4,FALSE),"")</f>
        <v/>
      </c>
      <c r="F110" s="1"/>
    </row>
    <row r="111" spans="2:6" x14ac:dyDescent="0.25">
      <c r="B111" s="1" t="str">
        <f>_xlfn.IFNA(VLOOKUP(A111,DATA_zipTotals!A:M,3,FALSE), "")</f>
        <v/>
      </c>
      <c r="D111" s="1" t="str">
        <f>_xlfn.IFNA(VLOOKUP(C111,REFERENCE_naics!A:C,3,FALSE), "")</f>
        <v/>
      </c>
      <c r="E111" s="1" t="str">
        <f>_xlfn.IFNA(VLOOKUP(C111,REFERENCE_naics!A:D,4,FALSE),"")</f>
        <v/>
      </c>
      <c r="F111" s="1"/>
    </row>
    <row r="112" spans="2:6" x14ac:dyDescent="0.25">
      <c r="B112" s="1" t="str">
        <f>_xlfn.IFNA(VLOOKUP(A112,DATA_zipTotals!A:M,3,FALSE), "")</f>
        <v/>
      </c>
      <c r="D112" s="1" t="str">
        <f>_xlfn.IFNA(VLOOKUP(C112,REFERENCE_naics!A:C,3,FALSE), "")</f>
        <v/>
      </c>
      <c r="E112" s="1" t="str">
        <f>_xlfn.IFNA(VLOOKUP(C112,REFERENCE_naics!A:D,4,FALSE),"")</f>
        <v/>
      </c>
      <c r="F112" s="1"/>
    </row>
    <row r="113" spans="2:6" x14ac:dyDescent="0.25">
      <c r="B113" s="1" t="str">
        <f>_xlfn.IFNA(VLOOKUP(A113,DATA_zipTotals!A:M,3,FALSE), "")</f>
        <v/>
      </c>
      <c r="D113" s="1" t="str">
        <f>_xlfn.IFNA(VLOOKUP(C113,REFERENCE_naics!A:C,3,FALSE), "")</f>
        <v/>
      </c>
      <c r="E113" s="1" t="str">
        <f>_xlfn.IFNA(VLOOKUP(C113,REFERENCE_naics!A:D,4,FALSE),"")</f>
        <v/>
      </c>
      <c r="F113" s="1"/>
    </row>
    <row r="114" spans="2:6" x14ac:dyDescent="0.25">
      <c r="B114" s="1" t="str">
        <f>_xlfn.IFNA(VLOOKUP(A114,DATA_zipTotals!A:M,3,FALSE), "")</f>
        <v/>
      </c>
      <c r="D114" s="1" t="str">
        <f>_xlfn.IFNA(VLOOKUP(C114,REFERENCE_naics!A:C,3,FALSE), "")</f>
        <v/>
      </c>
      <c r="E114" s="1" t="str">
        <f>_xlfn.IFNA(VLOOKUP(C114,REFERENCE_naics!A:D,4,FALSE),"")</f>
        <v/>
      </c>
      <c r="F114" s="1"/>
    </row>
    <row r="115" spans="2:6" x14ac:dyDescent="0.25">
      <c r="B115" s="1" t="str">
        <f>_xlfn.IFNA(VLOOKUP(A115,DATA_zipTotals!A:M,3,FALSE), "")</f>
        <v/>
      </c>
      <c r="D115" s="1" t="str">
        <f>_xlfn.IFNA(VLOOKUP(C115,REFERENCE_naics!A:C,3,FALSE), "")</f>
        <v/>
      </c>
      <c r="E115" s="1" t="str">
        <f>_xlfn.IFNA(VLOOKUP(C115,REFERENCE_naics!A:D,4,FALSE),"")</f>
        <v/>
      </c>
      <c r="F115" s="1"/>
    </row>
    <row r="116" spans="2:6" x14ac:dyDescent="0.25">
      <c r="B116" s="1" t="str">
        <f>_xlfn.IFNA(VLOOKUP(A116,DATA_zipTotals!A:M,3,FALSE), "")</f>
        <v/>
      </c>
      <c r="D116" s="1" t="str">
        <f>_xlfn.IFNA(VLOOKUP(C116,REFERENCE_naics!A:C,3,FALSE), "")</f>
        <v/>
      </c>
      <c r="E116" s="1" t="str">
        <f>_xlfn.IFNA(VLOOKUP(C116,REFERENCE_naics!A:D,4,FALSE),"")</f>
        <v/>
      </c>
      <c r="F116" s="1"/>
    </row>
    <row r="117" spans="2:6" x14ac:dyDescent="0.25">
      <c r="B117" s="1" t="str">
        <f>_xlfn.IFNA(VLOOKUP(A117,DATA_zipTotals!A:M,3,FALSE), "")</f>
        <v/>
      </c>
      <c r="D117" s="1" t="str">
        <f>_xlfn.IFNA(VLOOKUP(C117,REFERENCE_naics!A:C,3,FALSE), "")</f>
        <v/>
      </c>
      <c r="E117" s="1" t="str">
        <f>_xlfn.IFNA(VLOOKUP(C117,REFERENCE_naics!A:D,4,FALSE),"")</f>
        <v/>
      </c>
      <c r="F117" s="1"/>
    </row>
    <row r="118" spans="2:6" x14ac:dyDescent="0.25">
      <c r="B118" s="1" t="str">
        <f>_xlfn.IFNA(VLOOKUP(A118,DATA_zipTotals!A:M,3,FALSE), "")</f>
        <v/>
      </c>
      <c r="D118" s="1" t="str">
        <f>_xlfn.IFNA(VLOOKUP(C118,REFERENCE_naics!A:C,3,FALSE), "")</f>
        <v/>
      </c>
      <c r="E118" s="1" t="str">
        <f>_xlfn.IFNA(VLOOKUP(C118,REFERENCE_naics!A:D,4,FALSE),"")</f>
        <v/>
      </c>
      <c r="F118" s="1"/>
    </row>
    <row r="119" spans="2:6" x14ac:dyDescent="0.25">
      <c r="B119" s="1" t="str">
        <f>_xlfn.IFNA(VLOOKUP(A119,DATA_zipTotals!A:M,3,FALSE), "")</f>
        <v/>
      </c>
      <c r="D119" s="1" t="str">
        <f>_xlfn.IFNA(VLOOKUP(C119,REFERENCE_naics!A:C,3,FALSE), "")</f>
        <v/>
      </c>
      <c r="E119" s="1" t="str">
        <f>_xlfn.IFNA(VLOOKUP(C119,REFERENCE_naics!A:D,4,FALSE),"")</f>
        <v/>
      </c>
      <c r="F119" s="1"/>
    </row>
    <row r="120" spans="2:6" x14ac:dyDescent="0.25">
      <c r="B120" s="1" t="str">
        <f>_xlfn.IFNA(VLOOKUP(A120,DATA_zipTotals!A:M,3,FALSE), "")</f>
        <v/>
      </c>
      <c r="D120" s="1" t="str">
        <f>_xlfn.IFNA(VLOOKUP(C120,REFERENCE_naics!A:C,3,FALSE), "")</f>
        <v/>
      </c>
      <c r="E120" s="1" t="str">
        <f>_xlfn.IFNA(VLOOKUP(C120,REFERENCE_naics!A:D,4,FALSE),"")</f>
        <v/>
      </c>
      <c r="F120" s="1"/>
    </row>
    <row r="121" spans="2:6" x14ac:dyDescent="0.25">
      <c r="B121" s="1" t="str">
        <f>_xlfn.IFNA(VLOOKUP(A121,DATA_zipTotals!A:M,3,FALSE), "")</f>
        <v/>
      </c>
      <c r="D121" s="1" t="str">
        <f>_xlfn.IFNA(VLOOKUP(C121,REFERENCE_naics!A:C,3,FALSE), "")</f>
        <v/>
      </c>
      <c r="E121" s="1" t="str">
        <f>_xlfn.IFNA(VLOOKUP(C121,REFERENCE_naics!A:D,4,FALSE),"")</f>
        <v/>
      </c>
      <c r="F121" s="1"/>
    </row>
    <row r="122" spans="2:6" x14ac:dyDescent="0.25">
      <c r="B122" s="1" t="str">
        <f>_xlfn.IFNA(VLOOKUP(A122,DATA_zipTotals!A:M,3,FALSE), "")</f>
        <v/>
      </c>
      <c r="D122" s="1" t="str">
        <f>_xlfn.IFNA(VLOOKUP(C122,REFERENCE_naics!A:C,3,FALSE), "")</f>
        <v/>
      </c>
      <c r="E122" s="1" t="str">
        <f>_xlfn.IFNA(VLOOKUP(C122,REFERENCE_naics!A:D,4,FALSE),"")</f>
        <v/>
      </c>
      <c r="F122" s="1"/>
    </row>
    <row r="123" spans="2:6" x14ac:dyDescent="0.25">
      <c r="B123" s="1" t="str">
        <f>_xlfn.IFNA(VLOOKUP(A123,DATA_zipTotals!A:M,3,FALSE), "")</f>
        <v/>
      </c>
      <c r="D123" s="1" t="str">
        <f>_xlfn.IFNA(VLOOKUP(C123,REFERENCE_naics!A:C,3,FALSE), "")</f>
        <v/>
      </c>
      <c r="E123" s="1" t="str">
        <f>_xlfn.IFNA(VLOOKUP(C123,REFERENCE_naics!A:D,4,FALSE),"")</f>
        <v/>
      </c>
      <c r="F123" s="1"/>
    </row>
    <row r="124" spans="2:6" x14ac:dyDescent="0.25">
      <c r="B124" s="1" t="str">
        <f>_xlfn.IFNA(VLOOKUP(A124,DATA_zipTotals!A:M,3,FALSE), "")</f>
        <v/>
      </c>
      <c r="D124" s="1" t="str">
        <f>_xlfn.IFNA(VLOOKUP(C124,REFERENCE_naics!A:C,3,FALSE), "")</f>
        <v/>
      </c>
      <c r="E124" s="1" t="str">
        <f>_xlfn.IFNA(VLOOKUP(C124,REFERENCE_naics!A:D,4,FALSE),"")</f>
        <v/>
      </c>
      <c r="F124" s="1"/>
    </row>
    <row r="125" spans="2:6" x14ac:dyDescent="0.25">
      <c r="B125" s="1" t="str">
        <f>_xlfn.IFNA(VLOOKUP(A125,DATA_zipTotals!A:M,3,FALSE), "")</f>
        <v/>
      </c>
      <c r="D125" s="1" t="str">
        <f>_xlfn.IFNA(VLOOKUP(C125,REFERENCE_naics!A:C,3,FALSE), "")</f>
        <v/>
      </c>
      <c r="E125" s="1" t="str">
        <f>_xlfn.IFNA(VLOOKUP(C125,REFERENCE_naics!A:D,4,FALSE),"")</f>
        <v/>
      </c>
      <c r="F125" s="1"/>
    </row>
    <row r="126" spans="2:6" x14ac:dyDescent="0.25">
      <c r="B126" s="1" t="str">
        <f>_xlfn.IFNA(VLOOKUP(A126,DATA_zipTotals!A:M,3,FALSE), "")</f>
        <v/>
      </c>
      <c r="D126" s="1" t="str">
        <f>_xlfn.IFNA(VLOOKUP(C126,REFERENCE_naics!A:C,3,FALSE), "")</f>
        <v/>
      </c>
      <c r="E126" s="1" t="str">
        <f>_xlfn.IFNA(VLOOKUP(C126,REFERENCE_naics!A:D,4,FALSE),"")</f>
        <v/>
      </c>
      <c r="F126" s="1"/>
    </row>
    <row r="127" spans="2:6" x14ac:dyDescent="0.25">
      <c r="B127" s="1" t="str">
        <f>_xlfn.IFNA(VLOOKUP(A127,DATA_zipTotals!A:M,3,FALSE), "")</f>
        <v/>
      </c>
      <c r="D127" s="1" t="str">
        <f>_xlfn.IFNA(VLOOKUP(C127,REFERENCE_naics!A:C,3,FALSE), "")</f>
        <v/>
      </c>
      <c r="E127" s="1" t="str">
        <f>_xlfn.IFNA(VLOOKUP(C127,REFERENCE_naics!A:D,4,FALSE),"")</f>
        <v/>
      </c>
      <c r="F127" s="1"/>
    </row>
    <row r="128" spans="2:6" x14ac:dyDescent="0.25">
      <c r="B128" s="1" t="str">
        <f>_xlfn.IFNA(VLOOKUP(A128,DATA_zipTotals!A:M,3,FALSE), "")</f>
        <v/>
      </c>
      <c r="D128" s="1" t="str">
        <f>_xlfn.IFNA(VLOOKUP(C128,REFERENCE_naics!A:C,3,FALSE), "")</f>
        <v/>
      </c>
      <c r="E128" s="1" t="str">
        <f>_xlfn.IFNA(VLOOKUP(C128,REFERENCE_naics!A:D,4,FALSE),"")</f>
        <v/>
      </c>
      <c r="F128" s="1"/>
    </row>
    <row r="129" spans="2:6" x14ac:dyDescent="0.25">
      <c r="B129" s="1" t="str">
        <f>_xlfn.IFNA(VLOOKUP(A129,DATA_zipTotals!A:M,3,FALSE), "")</f>
        <v/>
      </c>
      <c r="D129" s="1" t="str">
        <f>_xlfn.IFNA(VLOOKUP(C129,REFERENCE_naics!A:C,3,FALSE), "")</f>
        <v/>
      </c>
      <c r="E129" s="1" t="str">
        <f>_xlfn.IFNA(VLOOKUP(C129,REFERENCE_naics!A:D,4,FALSE),"")</f>
        <v/>
      </c>
      <c r="F129" s="1"/>
    </row>
    <row r="130" spans="2:6" x14ac:dyDescent="0.25">
      <c r="B130" s="1" t="str">
        <f>_xlfn.IFNA(VLOOKUP(A130,DATA_zipTotals!A:M,3,FALSE), "")</f>
        <v/>
      </c>
      <c r="D130" s="1" t="str">
        <f>_xlfn.IFNA(VLOOKUP(C130,REFERENCE_naics!A:C,3,FALSE), "")</f>
        <v/>
      </c>
      <c r="E130" s="1" t="str">
        <f>_xlfn.IFNA(VLOOKUP(C130,REFERENCE_naics!A:D,4,FALSE),"")</f>
        <v/>
      </c>
      <c r="F130" s="1"/>
    </row>
    <row r="131" spans="2:6" x14ac:dyDescent="0.25">
      <c r="B131" s="1" t="str">
        <f>_xlfn.IFNA(VLOOKUP(A131,DATA_zipTotals!A:M,3,FALSE), "")</f>
        <v/>
      </c>
      <c r="D131" s="1" t="str">
        <f>_xlfn.IFNA(VLOOKUP(C131,REFERENCE_naics!A:C,3,FALSE), "")</f>
        <v/>
      </c>
      <c r="E131" s="1" t="str">
        <f>_xlfn.IFNA(VLOOKUP(C131,REFERENCE_naics!A:D,4,FALSE),"")</f>
        <v/>
      </c>
      <c r="F131" s="1"/>
    </row>
    <row r="132" spans="2:6" x14ac:dyDescent="0.25">
      <c r="B132" s="1" t="str">
        <f>_xlfn.IFNA(VLOOKUP(A132,DATA_zipTotals!A:M,3,FALSE), "")</f>
        <v/>
      </c>
      <c r="D132" s="1" t="str">
        <f>_xlfn.IFNA(VLOOKUP(C132,REFERENCE_naics!A:C,3,FALSE), "")</f>
        <v/>
      </c>
      <c r="E132" s="1" t="str">
        <f>_xlfn.IFNA(VLOOKUP(C132,REFERENCE_naics!A:D,4,FALSE),"")</f>
        <v/>
      </c>
      <c r="F132" s="1"/>
    </row>
    <row r="133" spans="2:6" x14ac:dyDescent="0.25">
      <c r="B133" s="1" t="str">
        <f>_xlfn.IFNA(VLOOKUP(A133,DATA_zipTotals!A:M,3,FALSE), "")</f>
        <v/>
      </c>
      <c r="D133" s="1" t="str">
        <f>_xlfn.IFNA(VLOOKUP(C133,REFERENCE_naics!A:C,3,FALSE), "")</f>
        <v/>
      </c>
      <c r="E133" s="1" t="str">
        <f>_xlfn.IFNA(VLOOKUP(C133,REFERENCE_naics!A:D,4,FALSE),"")</f>
        <v/>
      </c>
      <c r="F133" s="1"/>
    </row>
    <row r="134" spans="2:6" x14ac:dyDescent="0.25">
      <c r="B134" s="1" t="str">
        <f>_xlfn.IFNA(VLOOKUP(A134,DATA_zipTotals!A:M,3,FALSE), "")</f>
        <v/>
      </c>
      <c r="D134" s="1" t="str">
        <f>_xlfn.IFNA(VLOOKUP(C134,REFERENCE_naics!A:C,3,FALSE), "")</f>
        <v/>
      </c>
      <c r="E134" s="1" t="str">
        <f>_xlfn.IFNA(VLOOKUP(C134,REFERENCE_naics!A:D,4,FALSE),"")</f>
        <v/>
      </c>
      <c r="F134" s="1"/>
    </row>
    <row r="135" spans="2:6" x14ac:dyDescent="0.25">
      <c r="B135" s="1" t="str">
        <f>_xlfn.IFNA(VLOOKUP(A135,DATA_zipTotals!A:M,3,FALSE), "")</f>
        <v/>
      </c>
      <c r="D135" s="1" t="str">
        <f>_xlfn.IFNA(VLOOKUP(C135,REFERENCE_naics!A:C,3,FALSE), "")</f>
        <v/>
      </c>
      <c r="E135" s="1" t="str">
        <f>_xlfn.IFNA(VLOOKUP(C135,REFERENCE_naics!A:D,4,FALSE),"")</f>
        <v/>
      </c>
      <c r="F135" s="1"/>
    </row>
    <row r="136" spans="2:6" x14ac:dyDescent="0.25">
      <c r="B136" s="1" t="str">
        <f>_xlfn.IFNA(VLOOKUP(A136,DATA_zipTotals!A:M,3,FALSE), "")</f>
        <v/>
      </c>
      <c r="D136" s="1" t="str">
        <f>_xlfn.IFNA(VLOOKUP(C136,REFERENCE_naics!A:C,3,FALSE), "")</f>
        <v/>
      </c>
      <c r="E136" s="1" t="str">
        <f>_xlfn.IFNA(VLOOKUP(C136,REFERENCE_naics!A:D,4,FALSE),"")</f>
        <v/>
      </c>
      <c r="F136" s="1"/>
    </row>
    <row r="137" spans="2:6" x14ac:dyDescent="0.25">
      <c r="B137" s="1" t="str">
        <f>_xlfn.IFNA(VLOOKUP(A137,DATA_zipTotals!A:M,3,FALSE), "")</f>
        <v/>
      </c>
      <c r="D137" s="1" t="str">
        <f>_xlfn.IFNA(VLOOKUP(C137,REFERENCE_naics!A:C,3,FALSE), "")</f>
        <v/>
      </c>
      <c r="E137" s="1" t="str">
        <f>_xlfn.IFNA(VLOOKUP(C137,REFERENCE_naics!A:D,4,FALSE),"")</f>
        <v/>
      </c>
      <c r="F137" s="1"/>
    </row>
    <row r="138" spans="2:6" x14ac:dyDescent="0.25">
      <c r="B138" s="1" t="str">
        <f>_xlfn.IFNA(VLOOKUP(A138,DATA_zipTotals!A:M,3,FALSE), "")</f>
        <v/>
      </c>
      <c r="D138" s="1" t="str">
        <f>_xlfn.IFNA(VLOOKUP(C138,REFERENCE_naics!A:C,3,FALSE), "")</f>
        <v/>
      </c>
      <c r="E138" s="1" t="str">
        <f>_xlfn.IFNA(VLOOKUP(C138,REFERENCE_naics!A:D,4,FALSE),"")</f>
        <v/>
      </c>
      <c r="F138" s="1"/>
    </row>
    <row r="139" spans="2:6" x14ac:dyDescent="0.25">
      <c r="B139" s="1" t="str">
        <f>_xlfn.IFNA(VLOOKUP(A139,DATA_zipTotals!A:M,3,FALSE), "")</f>
        <v/>
      </c>
      <c r="D139" s="1" t="str">
        <f>_xlfn.IFNA(VLOOKUP(C139,REFERENCE_naics!A:C,3,FALSE), "")</f>
        <v/>
      </c>
      <c r="E139" s="1" t="str">
        <f>_xlfn.IFNA(VLOOKUP(C139,REFERENCE_naics!A:D,4,FALSE),"")</f>
        <v/>
      </c>
      <c r="F139" s="1"/>
    </row>
    <row r="140" spans="2:6" x14ac:dyDescent="0.25">
      <c r="B140" s="1" t="str">
        <f>_xlfn.IFNA(VLOOKUP(A140,DATA_zipTotals!A:M,3,FALSE), "")</f>
        <v/>
      </c>
      <c r="E140" s="1" t="str">
        <f>_xlfn.IFNA(VLOOKUP(C140,REFERENCE_naics!A:D,4,FALSE),"")</f>
        <v/>
      </c>
      <c r="F140" s="1"/>
    </row>
    <row r="141" spans="2:6" x14ac:dyDescent="0.25">
      <c r="B141" s="1" t="str">
        <f>_xlfn.IFNA(VLOOKUP(A141,DATA_zipTotals!A:M,3,FALSE), "")</f>
        <v/>
      </c>
      <c r="E141" s="1" t="str">
        <f>_xlfn.IFNA(VLOOKUP(C141,REFERENCE_naics!A:D,4,FALSE),"")</f>
        <v/>
      </c>
      <c r="F141" s="1"/>
    </row>
    <row r="142" spans="2:6" x14ac:dyDescent="0.25">
      <c r="B142" s="1" t="str">
        <f>_xlfn.IFNA(VLOOKUP(A142,DATA_zipTotals!A:M,3,FALSE), "")</f>
        <v/>
      </c>
      <c r="E142" s="1" t="str">
        <f>_xlfn.IFNA(VLOOKUP(C142,REFERENCE_naics!A:D,4,FALSE),"")</f>
        <v/>
      </c>
      <c r="F142" s="1"/>
    </row>
    <row r="143" spans="2:6" x14ac:dyDescent="0.25">
      <c r="B143" s="1" t="str">
        <f>_xlfn.IFNA(VLOOKUP(A143,DATA_zipTotals!A:M,3,FALSE), "")</f>
        <v/>
      </c>
      <c r="E143" s="1" t="str">
        <f>_xlfn.IFNA(VLOOKUP(C143,REFERENCE_naics!A:D,4,FALSE),"")</f>
        <v/>
      </c>
      <c r="F143" s="1"/>
    </row>
    <row r="144" spans="2:6" x14ac:dyDescent="0.25">
      <c r="B144" s="1" t="str">
        <f>_xlfn.IFNA(VLOOKUP(A144,DATA_zipTotals!A:M,3,FALSE), "")</f>
        <v/>
      </c>
      <c r="E144" s="1" t="str">
        <f>_xlfn.IFNA(VLOOKUP(C144,REFERENCE_naics!A:D,4,FALSE),"")</f>
        <v/>
      </c>
      <c r="F144" s="1"/>
    </row>
    <row r="145" spans="2:6" x14ac:dyDescent="0.25">
      <c r="B145" s="1" t="str">
        <f>_xlfn.IFNA(VLOOKUP(A145,DATA_zipTotals!A:M,3,FALSE), "")</f>
        <v/>
      </c>
      <c r="E145" s="1" t="str">
        <f>_xlfn.IFNA(VLOOKUP(C145,REFERENCE_naics!A:D,4,FALSE),"")</f>
        <v/>
      </c>
      <c r="F145" s="1"/>
    </row>
    <row r="146" spans="2:6" x14ac:dyDescent="0.25">
      <c r="B146" s="1" t="str">
        <f>_xlfn.IFNA(VLOOKUP(A146,DATA_zipTotals!A:M,3,FALSE), "")</f>
        <v/>
      </c>
      <c r="E146" s="1" t="str">
        <f>_xlfn.IFNA(VLOOKUP(C146,REFERENCE_naics!A:D,4,FALSE),"")</f>
        <v/>
      </c>
      <c r="F146" s="1"/>
    </row>
    <row r="147" spans="2:6" x14ac:dyDescent="0.25">
      <c r="B147" s="1" t="str">
        <f>_xlfn.IFNA(VLOOKUP(A147,DATA_zipTotals!A:M,3,FALSE), "")</f>
        <v/>
      </c>
      <c r="E147" s="1" t="str">
        <f>_xlfn.IFNA(VLOOKUP(C147,REFERENCE_naics!A:D,4,FALSE),"")</f>
        <v/>
      </c>
      <c r="F147" s="1"/>
    </row>
    <row r="148" spans="2:6" x14ac:dyDescent="0.25">
      <c r="B148" s="1" t="str">
        <f>_xlfn.IFNA(VLOOKUP(A148,DATA_zipTotals!A:M,3,FALSE), "")</f>
        <v/>
      </c>
      <c r="E148" s="1" t="str">
        <f>_xlfn.IFNA(VLOOKUP(C148,REFERENCE_naics!A:D,4,FALSE),"")</f>
        <v/>
      </c>
      <c r="F148" s="1"/>
    </row>
    <row r="149" spans="2:6" x14ac:dyDescent="0.25">
      <c r="B149" s="1" t="str">
        <f>_xlfn.IFNA(VLOOKUP(A149,DATA_zipTotals!A:M,3,FALSE), "")</f>
        <v/>
      </c>
      <c r="E149" s="1" t="str">
        <f>_xlfn.IFNA(VLOOKUP(C149,REFERENCE_naics!A:D,4,FALSE),"")</f>
        <v/>
      </c>
      <c r="F149" s="1"/>
    </row>
    <row r="150" spans="2:6" x14ac:dyDescent="0.25">
      <c r="B150" s="1" t="str">
        <f>_xlfn.IFNA(VLOOKUP(A150,DATA_zipTotals!A:M,3,FALSE), "")</f>
        <v/>
      </c>
      <c r="E150" s="1" t="str">
        <f>_xlfn.IFNA(VLOOKUP(C150,REFERENCE_naics!A:D,4,FALSE),"")</f>
        <v/>
      </c>
      <c r="F150" s="1"/>
    </row>
    <row r="151" spans="2:6" x14ac:dyDescent="0.25">
      <c r="B151" s="1" t="str">
        <f>_xlfn.IFNA(VLOOKUP(A151,DATA_zipTotals!A:M,3,FALSE), "")</f>
        <v/>
      </c>
      <c r="E151" s="1" t="str">
        <f>_xlfn.IFNA(VLOOKUP(C151,REFERENCE_naics!A:D,4,FALSE),"")</f>
        <v/>
      </c>
      <c r="F151" s="1"/>
    </row>
    <row r="152" spans="2:6" x14ac:dyDescent="0.25">
      <c r="B152" s="1" t="str">
        <f>_xlfn.IFNA(VLOOKUP(A152,DATA_zipTotals!A:M,3,FALSE), "")</f>
        <v/>
      </c>
      <c r="E152" s="1" t="str">
        <f>_xlfn.IFNA(VLOOKUP(C152,REFERENCE_naics!A:D,4,FALSE),"")</f>
        <v/>
      </c>
      <c r="F152" s="1"/>
    </row>
    <row r="153" spans="2:6" x14ac:dyDescent="0.25">
      <c r="B153" s="1" t="str">
        <f>_xlfn.IFNA(VLOOKUP(A153,DATA_zipTotals!A:M,3,FALSE), "")</f>
        <v/>
      </c>
      <c r="E153" s="1" t="str">
        <f>_xlfn.IFNA(VLOOKUP(C153,REFERENCE_naics!A:D,4,FALSE),"")</f>
        <v/>
      </c>
      <c r="F153" s="1"/>
    </row>
    <row r="154" spans="2:6" x14ac:dyDescent="0.25">
      <c r="B154" s="1" t="str">
        <f>_xlfn.IFNA(VLOOKUP(A154,DATA_zipTotals!A:M,3,FALSE), "")</f>
        <v/>
      </c>
      <c r="E154" s="1" t="str">
        <f>_xlfn.IFNA(VLOOKUP(C154,REFERENCE_naics!A:D,4,FALSE),"")</f>
        <v/>
      </c>
      <c r="F154" s="1"/>
    </row>
    <row r="155" spans="2:6" x14ac:dyDescent="0.25">
      <c r="B155" s="1" t="str">
        <f>_xlfn.IFNA(VLOOKUP(A155,DATA_zipTotals!A:M,3,FALSE), "")</f>
        <v/>
      </c>
      <c r="E155" s="1" t="str">
        <f>_xlfn.IFNA(VLOOKUP(C155,REFERENCE_naics!A:D,4,FALSE),"")</f>
        <v/>
      </c>
      <c r="F155" s="1"/>
    </row>
    <row r="156" spans="2:6" x14ac:dyDescent="0.25">
      <c r="B156" s="1" t="str">
        <f>_xlfn.IFNA(VLOOKUP(A156,DATA_zipTotals!A:M,3,FALSE), "")</f>
        <v/>
      </c>
      <c r="E156" s="1" t="str">
        <f>_xlfn.IFNA(VLOOKUP(C156,REFERENCE_naics!A:D,4,FALSE),"")</f>
        <v/>
      </c>
      <c r="F156" s="1"/>
    </row>
    <row r="157" spans="2:6" x14ac:dyDescent="0.25">
      <c r="B157" s="1" t="str">
        <f>_xlfn.IFNA(VLOOKUP(A157,DATA_zipTotals!A:M,3,FALSE), "")</f>
        <v/>
      </c>
      <c r="E157" s="1" t="str">
        <f>_xlfn.IFNA(VLOOKUP(C157,REFERENCE_naics!A:D,4,FALSE),"")</f>
        <v/>
      </c>
      <c r="F157" s="1"/>
    </row>
    <row r="158" spans="2:6" x14ac:dyDescent="0.25">
      <c r="B158" s="1" t="str">
        <f>_xlfn.IFNA(VLOOKUP(A158,DATA_zipTotals!A:M,3,FALSE), "")</f>
        <v/>
      </c>
      <c r="E158" s="1" t="str">
        <f>_xlfn.IFNA(VLOOKUP(C158,REFERENCE_naics!A:D,4,FALSE),"")</f>
        <v/>
      </c>
      <c r="F158" s="1"/>
    </row>
    <row r="159" spans="2:6" x14ac:dyDescent="0.25">
      <c r="B159" s="1" t="str">
        <f>_xlfn.IFNA(VLOOKUP(A159,DATA_zipTotals!A:M,3,FALSE), "")</f>
        <v/>
      </c>
      <c r="E159" s="1" t="str">
        <f>_xlfn.IFNA(VLOOKUP(C159,REFERENCE_naics!A:D,4,FALSE),"")</f>
        <v/>
      </c>
      <c r="F159" s="1"/>
    </row>
    <row r="160" spans="2:6" x14ac:dyDescent="0.25">
      <c r="B160" s="1" t="str">
        <f>_xlfn.IFNA(VLOOKUP(A160,DATA_zipTotals!A:M,3,FALSE), "")</f>
        <v/>
      </c>
      <c r="E160" s="1" t="str">
        <f>_xlfn.IFNA(VLOOKUP(C160,REFERENCE_naics!A:D,4,FALSE),"")</f>
        <v/>
      </c>
      <c r="F160" s="1"/>
    </row>
    <row r="161" spans="2:6" x14ac:dyDescent="0.25">
      <c r="B161" s="1" t="str">
        <f>_xlfn.IFNA(VLOOKUP(A161,DATA_zipTotals!A:M,3,FALSE), "")</f>
        <v/>
      </c>
      <c r="E161" s="1" t="str">
        <f>_xlfn.IFNA(VLOOKUP(C161,REFERENCE_naics!A:D,4,FALSE),"")</f>
        <v/>
      </c>
      <c r="F161" s="1"/>
    </row>
    <row r="162" spans="2:6" x14ac:dyDescent="0.25">
      <c r="B162" s="1" t="str">
        <f>_xlfn.IFNA(VLOOKUP(A162,DATA_zipTotals!A:M,3,FALSE), "")</f>
        <v/>
      </c>
      <c r="E162" s="1" t="str">
        <f>_xlfn.IFNA(VLOOKUP(C162,REFERENCE_naics!A:D,4,FALSE),"")</f>
        <v/>
      </c>
      <c r="F162" s="1"/>
    </row>
    <row r="163" spans="2:6" x14ac:dyDescent="0.25">
      <c r="B163" s="1" t="str">
        <f>_xlfn.IFNA(VLOOKUP(A163,DATA_zipTotals!A:M,3,FALSE), "")</f>
        <v/>
      </c>
      <c r="E163" s="1" t="str">
        <f>_xlfn.IFNA(VLOOKUP(C163,REFERENCE_naics!A:D,4,FALSE),"")</f>
        <v/>
      </c>
      <c r="F163" s="1"/>
    </row>
    <row r="164" spans="2:6" x14ac:dyDescent="0.25">
      <c r="B164" s="1" t="str">
        <f>_xlfn.IFNA(VLOOKUP(A164,DATA_zipTotals!A:M,3,FALSE), "")</f>
        <v/>
      </c>
      <c r="E164" s="1" t="str">
        <f>_xlfn.IFNA(VLOOKUP(C164,REFERENCE_naics!A:D,4,FALSE),"")</f>
        <v/>
      </c>
      <c r="F164" s="1"/>
    </row>
    <row r="165" spans="2:6" x14ac:dyDescent="0.25">
      <c r="B165" s="1" t="str">
        <f>_xlfn.IFNA(VLOOKUP(A165,DATA_zipTotals!A:M,3,FALSE), "")</f>
        <v/>
      </c>
      <c r="E165" s="1" t="str">
        <f>_xlfn.IFNA(VLOOKUP(C165,REFERENCE_naics!A:D,4,FALSE),"")</f>
        <v/>
      </c>
      <c r="F165" s="1"/>
    </row>
    <row r="166" spans="2:6" x14ac:dyDescent="0.25">
      <c r="B166" s="1" t="str">
        <f>_xlfn.IFNA(VLOOKUP(A166,DATA_zipTotals!A:M,3,FALSE), "")</f>
        <v/>
      </c>
      <c r="E166" s="1" t="str">
        <f>_xlfn.IFNA(VLOOKUP(C166,REFERENCE_naics!A:D,4,FALSE),"")</f>
        <v/>
      </c>
      <c r="F166" s="1"/>
    </row>
    <row r="167" spans="2:6" x14ac:dyDescent="0.25">
      <c r="B167" s="1" t="str">
        <f>_xlfn.IFNA(VLOOKUP(A167,DATA_zipTotals!A:M,3,FALSE), "")</f>
        <v/>
      </c>
      <c r="E167" s="1" t="str">
        <f>_xlfn.IFNA(VLOOKUP(C167,REFERENCE_naics!A:D,4,FALSE),"")</f>
        <v/>
      </c>
      <c r="F167" s="1"/>
    </row>
    <row r="168" spans="2:6" x14ac:dyDescent="0.25">
      <c r="B168" s="1" t="str">
        <f>_xlfn.IFNA(VLOOKUP(A168,DATA_zipTotals!A:M,3,FALSE), "")</f>
        <v/>
      </c>
      <c r="E168" s="1" t="str">
        <f>_xlfn.IFNA(VLOOKUP(C168,REFERENCE_naics!A:D,4,FALSE),"")</f>
        <v/>
      </c>
      <c r="F168" s="1"/>
    </row>
    <row r="169" spans="2:6" x14ac:dyDescent="0.25">
      <c r="B169" s="1" t="str">
        <f>_xlfn.IFNA(VLOOKUP(A169,DATA_zipTotals!A:M,3,FALSE), "")</f>
        <v/>
      </c>
      <c r="E169" s="1" t="str">
        <f>_xlfn.IFNA(VLOOKUP(C169,REFERENCE_naics!A:D,4,FALSE),"")</f>
        <v/>
      </c>
      <c r="F169" s="1"/>
    </row>
    <row r="170" spans="2:6" x14ac:dyDescent="0.25">
      <c r="B170" s="1" t="str">
        <f>_xlfn.IFNA(VLOOKUP(A170,DATA_zipTotals!A:M,3,FALSE), "")</f>
        <v/>
      </c>
      <c r="E170" s="1" t="str">
        <f>_xlfn.IFNA(VLOOKUP(C170,REFERENCE_naics!A:D,4,FALSE),"")</f>
        <v/>
      </c>
      <c r="F170" s="1"/>
    </row>
    <row r="171" spans="2:6" x14ac:dyDescent="0.25">
      <c r="B171" s="1" t="str">
        <f>_xlfn.IFNA(VLOOKUP(A171,DATA_zipTotals!A:M,3,FALSE), "")</f>
        <v/>
      </c>
      <c r="E171" s="1" t="str">
        <f>_xlfn.IFNA(VLOOKUP(C171,REFERENCE_naics!A:D,4,FALSE),"")</f>
        <v/>
      </c>
      <c r="F171" s="1"/>
    </row>
    <row r="172" spans="2:6" x14ac:dyDescent="0.25">
      <c r="B172" s="1" t="str">
        <f>_xlfn.IFNA(VLOOKUP(A172,DATA_zipTotals!A:M,3,FALSE), "")</f>
        <v/>
      </c>
      <c r="E172" s="1" t="str">
        <f>_xlfn.IFNA(VLOOKUP(C172,REFERENCE_naics!A:D,4,FALSE),"")</f>
        <v/>
      </c>
      <c r="F172" s="1"/>
    </row>
    <row r="173" spans="2:6" x14ac:dyDescent="0.25">
      <c r="B173" s="1" t="str">
        <f>_xlfn.IFNA(VLOOKUP(A173,DATA_zipTotals!A:M,3,FALSE), "")</f>
        <v/>
      </c>
      <c r="E173" s="1" t="str">
        <f>_xlfn.IFNA(VLOOKUP(C173,REFERENCE_naics!A:D,4,FALSE),"")</f>
        <v/>
      </c>
      <c r="F173" s="1"/>
    </row>
    <row r="174" spans="2:6" x14ac:dyDescent="0.25">
      <c r="B174" s="1" t="str">
        <f>_xlfn.IFNA(VLOOKUP(A174,DATA_zipTotals!A:M,3,FALSE), "")</f>
        <v/>
      </c>
      <c r="E174" s="1" t="str">
        <f>_xlfn.IFNA(VLOOKUP(C174,REFERENCE_naics!A:D,4,FALSE),"")</f>
        <v/>
      </c>
      <c r="F174" s="1"/>
    </row>
    <row r="175" spans="2:6" x14ac:dyDescent="0.25">
      <c r="B175" s="1" t="str">
        <f>_xlfn.IFNA(VLOOKUP(A175,DATA_zipTotals!A:M,3,FALSE), "")</f>
        <v/>
      </c>
      <c r="E175" s="1" t="str">
        <f>_xlfn.IFNA(VLOOKUP(C175,REFERENCE_naics!A:D,4,FALSE),"")</f>
        <v/>
      </c>
      <c r="F175" s="1"/>
    </row>
    <row r="176" spans="2:6" x14ac:dyDescent="0.25">
      <c r="B176" s="1" t="str">
        <f>_xlfn.IFNA(VLOOKUP(A176,DATA_zipTotals!A:M,3,FALSE), "")</f>
        <v/>
      </c>
      <c r="E176" s="1" t="str">
        <f>_xlfn.IFNA(VLOOKUP(C176,REFERENCE_naics!A:D,4,FALSE),"")</f>
        <v/>
      </c>
      <c r="F176" s="1"/>
    </row>
    <row r="177" spans="2:6" x14ac:dyDescent="0.25">
      <c r="B177" s="1" t="str">
        <f>_xlfn.IFNA(VLOOKUP(A177,DATA_zipTotals!A:M,3,FALSE), "")</f>
        <v/>
      </c>
      <c r="E177" s="1" t="str">
        <f>_xlfn.IFNA(VLOOKUP(C177,REFERENCE_naics!A:D,4,FALSE),"")</f>
        <v/>
      </c>
      <c r="F177" s="1"/>
    </row>
    <row r="178" spans="2:6" x14ac:dyDescent="0.25">
      <c r="B178" s="1" t="str">
        <f>_xlfn.IFNA(VLOOKUP(A178,DATA_zipTotals!A:M,3,FALSE), "")</f>
        <v/>
      </c>
      <c r="E178" s="1" t="str">
        <f>_xlfn.IFNA(VLOOKUP(C178,REFERENCE_naics!A:D,4,FALSE),"")</f>
        <v/>
      </c>
      <c r="F178" s="1"/>
    </row>
    <row r="179" spans="2:6" x14ac:dyDescent="0.25">
      <c r="B179" s="1" t="str">
        <f>_xlfn.IFNA(VLOOKUP(A179,DATA_zipTotals!A:M,3,FALSE), "")</f>
        <v/>
      </c>
      <c r="E179" s="1" t="str">
        <f>_xlfn.IFNA(VLOOKUP(C179,REFERENCE_naics!A:D,4,FALSE),"")</f>
        <v/>
      </c>
      <c r="F179" s="1"/>
    </row>
    <row r="180" spans="2:6" x14ac:dyDescent="0.25">
      <c r="B180" s="1" t="str">
        <f>_xlfn.IFNA(VLOOKUP(A180,DATA_zipTotals!A:M,3,FALSE), "")</f>
        <v/>
      </c>
      <c r="E180" s="1" t="str">
        <f>_xlfn.IFNA(VLOOKUP(C180,REFERENCE_naics!A:D,4,FALSE),"")</f>
        <v/>
      </c>
      <c r="F180" s="1"/>
    </row>
    <row r="181" spans="2:6" x14ac:dyDescent="0.25">
      <c r="B181" s="1" t="str">
        <f>_xlfn.IFNA(VLOOKUP(A181,DATA_zipTotals!A:M,3,FALSE), "")</f>
        <v/>
      </c>
      <c r="E181" s="1" t="str">
        <f>_xlfn.IFNA(VLOOKUP(C181,REFERENCE_naics!A:D,4,FALSE),"")</f>
        <v/>
      </c>
      <c r="F181" s="1"/>
    </row>
    <row r="182" spans="2:6" x14ac:dyDescent="0.25">
      <c r="B182" s="1" t="str">
        <f>_xlfn.IFNA(VLOOKUP(A182,DATA_zipTotals!A:M,3,FALSE), "")</f>
        <v/>
      </c>
      <c r="E182" s="1" t="str">
        <f>_xlfn.IFNA(VLOOKUP(C182,REFERENCE_naics!A:D,4,FALSE),"")</f>
        <v/>
      </c>
      <c r="F182" s="1"/>
    </row>
    <row r="183" spans="2:6" x14ac:dyDescent="0.25">
      <c r="B183" s="1" t="str">
        <f>_xlfn.IFNA(VLOOKUP(A183,DATA_zipTotals!A:M,3,FALSE), "")</f>
        <v/>
      </c>
      <c r="E183" s="1" t="str">
        <f>_xlfn.IFNA(VLOOKUP(C183,REFERENCE_naics!A:D,4,FALSE),"")</f>
        <v/>
      </c>
      <c r="F183" s="1"/>
    </row>
    <row r="184" spans="2:6" x14ac:dyDescent="0.25">
      <c r="B184" s="1" t="str">
        <f>_xlfn.IFNA(VLOOKUP(A184,DATA_zipTotals!A:M,3,FALSE), "")</f>
        <v/>
      </c>
      <c r="E184" s="1" t="str">
        <f>_xlfn.IFNA(VLOOKUP(C184,REFERENCE_naics!A:D,4,FALSE),"")</f>
        <v/>
      </c>
      <c r="F184" s="1"/>
    </row>
    <row r="185" spans="2:6" x14ac:dyDescent="0.25">
      <c r="B185" s="1" t="str">
        <f>_xlfn.IFNA(VLOOKUP(A185,DATA_zipTotals!A:M,3,FALSE), "")</f>
        <v/>
      </c>
      <c r="E185" s="1" t="str">
        <f>_xlfn.IFNA(VLOOKUP(C185,REFERENCE_naics!A:D,4,FALSE),"")</f>
        <v/>
      </c>
      <c r="F185" s="1"/>
    </row>
    <row r="186" spans="2:6" x14ac:dyDescent="0.25">
      <c r="B186" s="1" t="str">
        <f>_xlfn.IFNA(VLOOKUP(A186,DATA_zipTotals!A:M,3,FALSE), "")</f>
        <v/>
      </c>
      <c r="E186" s="1" t="str">
        <f>_xlfn.IFNA(VLOOKUP(C186,REFERENCE_naics!A:D,4,FALSE),"")</f>
        <v/>
      </c>
      <c r="F186" s="1"/>
    </row>
    <row r="187" spans="2:6" x14ac:dyDescent="0.25">
      <c r="B187" s="1" t="str">
        <f>_xlfn.IFNA(VLOOKUP(A187,DATA_zipTotals!A:M,3,FALSE), "")</f>
        <v/>
      </c>
      <c r="E187" s="1" t="str">
        <f>_xlfn.IFNA(VLOOKUP(C187,REFERENCE_naics!A:D,4,FALSE),"")</f>
        <v/>
      </c>
      <c r="F187" s="1"/>
    </row>
    <row r="188" spans="2:6" x14ac:dyDescent="0.25">
      <c r="B188" s="1" t="str">
        <f>_xlfn.IFNA(VLOOKUP(A188,DATA_zipTotals!A:M,3,FALSE), "")</f>
        <v/>
      </c>
      <c r="E188" s="1" t="str">
        <f>_xlfn.IFNA(VLOOKUP(C188,REFERENCE_naics!A:D,4,FALSE),"")</f>
        <v/>
      </c>
      <c r="F188" s="1"/>
    </row>
    <row r="189" spans="2:6" x14ac:dyDescent="0.25">
      <c r="B189" s="1" t="str">
        <f>_xlfn.IFNA(VLOOKUP(A189,DATA_zipTotals!A:M,3,FALSE), "")</f>
        <v/>
      </c>
      <c r="E189" s="1" t="str">
        <f>_xlfn.IFNA(VLOOKUP(C189,REFERENCE_naics!A:D,4,FALSE),"")</f>
        <v/>
      </c>
      <c r="F189" s="1"/>
    </row>
    <row r="190" spans="2:6" x14ac:dyDescent="0.25">
      <c r="B190" s="1" t="str">
        <f>_xlfn.IFNA(VLOOKUP(A190,DATA_zipTotals!A:M,3,FALSE), "")</f>
        <v/>
      </c>
      <c r="E190" s="1" t="str">
        <f>_xlfn.IFNA(VLOOKUP(C190,REFERENCE_naics!A:D,4,FALSE),"")</f>
        <v/>
      </c>
      <c r="F190" s="1"/>
    </row>
    <row r="191" spans="2:6" x14ac:dyDescent="0.25">
      <c r="B191" s="1" t="str">
        <f>_xlfn.IFNA(VLOOKUP(A191,DATA_zipTotals!A:M,3,FALSE), "")</f>
        <v/>
      </c>
      <c r="E191" s="1" t="str">
        <f>_xlfn.IFNA(VLOOKUP(C191,REFERENCE_naics!A:D,4,FALSE),"")</f>
        <v/>
      </c>
      <c r="F191" s="1"/>
    </row>
    <row r="192" spans="2:6" x14ac:dyDescent="0.25">
      <c r="B192" s="1" t="str">
        <f>_xlfn.IFNA(VLOOKUP(A192,DATA_zipTotals!A:M,3,FALSE), "")</f>
        <v/>
      </c>
      <c r="E192" s="1" t="str">
        <f>_xlfn.IFNA(VLOOKUP(C192,REFERENCE_naics!A:D,4,FALSE),"")</f>
        <v/>
      </c>
      <c r="F192" s="1"/>
    </row>
    <row r="193" spans="2:6" x14ac:dyDescent="0.25">
      <c r="B193" s="1" t="str">
        <f>_xlfn.IFNA(VLOOKUP(A193,DATA_zipTotals!A:M,3,FALSE), "")</f>
        <v/>
      </c>
      <c r="E193" s="1" t="str">
        <f>_xlfn.IFNA(VLOOKUP(C193,REFERENCE_naics!A:D,4,FALSE),"")</f>
        <v/>
      </c>
      <c r="F193" s="1"/>
    </row>
    <row r="194" spans="2:6" x14ac:dyDescent="0.25">
      <c r="B194" s="1" t="str">
        <f>_xlfn.IFNA(VLOOKUP(A194,DATA_zipTotals!A:M,3,FALSE), "")</f>
        <v/>
      </c>
      <c r="E194" s="1" t="str">
        <f>_xlfn.IFNA(VLOOKUP(C194,REFERENCE_naics!A:D,4,FALSE),"")</f>
        <v/>
      </c>
      <c r="F194" s="1"/>
    </row>
    <row r="195" spans="2:6" x14ac:dyDescent="0.25">
      <c r="B195" s="1" t="str">
        <f>_xlfn.IFNA(VLOOKUP(A195,DATA_zipTotals!A:M,3,FALSE), "")</f>
        <v/>
      </c>
      <c r="E195" s="1" t="str">
        <f>_xlfn.IFNA(VLOOKUP(C195,REFERENCE_naics!A:D,4,FALSE),"")</f>
        <v/>
      </c>
      <c r="F195" s="1"/>
    </row>
    <row r="196" spans="2:6" x14ac:dyDescent="0.25">
      <c r="B196" s="1" t="str">
        <f>_xlfn.IFNA(VLOOKUP(A196,DATA_zipTotals!A:M,3,FALSE), "")</f>
        <v/>
      </c>
      <c r="E196" s="1" t="str">
        <f>_xlfn.IFNA(VLOOKUP(C196,REFERENCE_naics!A:D,4,FALSE),"")</f>
        <v/>
      </c>
      <c r="F196" s="1"/>
    </row>
    <row r="197" spans="2:6" x14ac:dyDescent="0.25">
      <c r="B197" s="1" t="str">
        <f>_xlfn.IFNA(VLOOKUP(A197,DATA_zipTotals!A:M,3,FALSE), "")</f>
        <v/>
      </c>
      <c r="E197" s="1" t="str">
        <f>_xlfn.IFNA(VLOOKUP(C197,REFERENCE_naics!A:D,4,FALSE),"")</f>
        <v/>
      </c>
      <c r="F197" s="1"/>
    </row>
    <row r="198" spans="2:6" x14ac:dyDescent="0.25">
      <c r="B198" s="1" t="str">
        <f>_xlfn.IFNA(VLOOKUP(A198,DATA_zipTotals!A:M,3,FALSE), "")</f>
        <v/>
      </c>
      <c r="E198" s="1" t="str">
        <f>_xlfn.IFNA(VLOOKUP(C198,REFERENCE_naics!A:D,4,FALSE),"")</f>
        <v/>
      </c>
      <c r="F198" s="1"/>
    </row>
    <row r="199" spans="2:6" x14ac:dyDescent="0.25">
      <c r="B199" s="1" t="str">
        <f>_xlfn.IFNA(VLOOKUP(A199,DATA_zipTotals!A:M,3,FALSE), "")</f>
        <v/>
      </c>
      <c r="E199" s="1" t="str">
        <f>_xlfn.IFNA(VLOOKUP(C199,REFERENCE_naics!A:D,4,FALSE),"")</f>
        <v/>
      </c>
      <c r="F199" s="1"/>
    </row>
    <row r="200" spans="2:6" x14ac:dyDescent="0.25">
      <c r="B200" s="1" t="str">
        <f>_xlfn.IFNA(VLOOKUP(A200,DATA_zipTotals!A:M,3,FALSE), "")</f>
        <v/>
      </c>
      <c r="E200" s="1" t="str">
        <f>_xlfn.IFNA(VLOOKUP(C200,REFERENCE_naics!A:D,4,FALSE),"")</f>
        <v/>
      </c>
      <c r="F200" s="1"/>
    </row>
    <row r="201" spans="2:6" x14ac:dyDescent="0.25">
      <c r="B201" s="1" t="str">
        <f>_xlfn.IFNA(VLOOKUP(A201,DATA_zipTotals!A:M,3,FALSE), "")</f>
        <v/>
      </c>
      <c r="E201" s="1" t="str">
        <f>_xlfn.IFNA(VLOOKUP(C201,REFERENCE_naics!A:D,4,FALSE),"")</f>
        <v/>
      </c>
      <c r="F201" s="1"/>
    </row>
    <row r="202" spans="2:6" x14ac:dyDescent="0.25">
      <c r="B202" s="1" t="str">
        <f>_xlfn.IFNA(VLOOKUP(A202,DATA_zipTotals!A:M,3,FALSE), "")</f>
        <v/>
      </c>
      <c r="F202" s="1"/>
    </row>
  </sheetData>
  <protectedRanges>
    <protectedRange sqref="C4:C203" name="User_defined_naics"/>
    <protectedRange sqref="A4:A203" name="User_entry_zips"/>
  </protectedRanges>
  <mergeCells count="5">
    <mergeCell ref="F4:F10"/>
    <mergeCell ref="A1:B1"/>
    <mergeCell ref="A2:B2"/>
    <mergeCell ref="C1:D1"/>
    <mergeCell ref="C2:D2"/>
  </mergeCells>
  <hyperlinks>
    <hyperlink ref="A2:B2" location="DATA_zipTotals!A1" display="These can be copied from the DATA_zipTotals tab" xr:uid="{4DE5441F-956C-4C2C-B0A1-DFF46900D250}"/>
    <hyperlink ref="C2:D2" location="REFERENCE_naics!A1" display="The REFERENCE_naics tab contains a list of relevant industries " xr:uid="{6E0C5B4B-831C-44E8-A876-DA81313316B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>
      <selection sqref="A1:G1"/>
    </sheetView>
  </sheetViews>
  <sheetFormatPr defaultRowHeight="15" x14ac:dyDescent="0.25"/>
  <cols>
    <col min="2" max="2" width="28.28515625" customWidth="1"/>
    <col min="3" max="3" width="15.5703125" customWidth="1"/>
    <col min="4" max="4" width="12.5703125" customWidth="1"/>
    <col min="5" max="5" width="19.28515625" customWidth="1"/>
    <col min="6" max="6" width="17.28515625" customWidth="1"/>
    <col min="7" max="7" width="16.28515625" customWidth="1"/>
  </cols>
  <sheetData>
    <row r="1" spans="1:7" ht="18.75" x14ac:dyDescent="0.3">
      <c r="A1" s="94" t="s">
        <v>132</v>
      </c>
      <c r="B1" s="94"/>
      <c r="C1" s="94"/>
      <c r="D1" s="94"/>
      <c r="E1" s="94"/>
      <c r="F1" s="94"/>
      <c r="G1" s="94"/>
    </row>
    <row r="2" spans="1:7" ht="30" x14ac:dyDescent="0.25">
      <c r="A2" s="43" t="s">
        <v>133</v>
      </c>
      <c r="B2" s="43" t="s">
        <v>134</v>
      </c>
      <c r="C2" s="44" t="s">
        <v>136</v>
      </c>
      <c r="D2" s="44" t="s">
        <v>137</v>
      </c>
      <c r="E2" s="41" t="s">
        <v>162</v>
      </c>
      <c r="F2" s="41" t="s">
        <v>163</v>
      </c>
      <c r="G2" s="42" t="s">
        <v>135</v>
      </c>
    </row>
    <row r="3" spans="1:7" ht="15.75" x14ac:dyDescent="0.25">
      <c r="A3" s="92" t="s">
        <v>138</v>
      </c>
      <c r="B3" s="93"/>
      <c r="C3" s="9">
        <f>SUM(C4:C100)</f>
        <v>1000</v>
      </c>
      <c r="D3" s="9">
        <f>SUM(D4:D100)</f>
        <v>10000</v>
      </c>
      <c r="E3" s="10">
        <f t="shared" ref="E3:F3" si="0">SUM(E4:E100)</f>
        <v>385.77769999999998</v>
      </c>
      <c r="F3" s="10">
        <f t="shared" si="0"/>
        <v>980.77777777699998</v>
      </c>
      <c r="G3" s="11">
        <f t="shared" ref="G3:G4" si="1">IFERROR(F3/D3,"")</f>
        <v>9.8077777777699993E-2</v>
      </c>
    </row>
    <row r="4" spans="1:7" ht="15.75" x14ac:dyDescent="0.25">
      <c r="A4">
        <f>IF(SETUP!A4=0,"",SETUP!A4)</f>
        <v>123456</v>
      </c>
      <c r="B4" t="str">
        <f>_xlfn.IFNA(VLOOKUP($A4,DATA_zipTotals!$A:$K,3,FALSE),"")</f>
        <v>Example City</v>
      </c>
      <c r="C4" s="12">
        <f>_xlfn.IFNA(VLOOKUP($A4,DATA_zipTotals!$A:$K,6,FALSE),"")</f>
        <v>750</v>
      </c>
      <c r="D4" s="12">
        <f>_xlfn.IFNA(VLOOKUP($A4,DATA_zipTotals!$A:$K,7,FALSE),"")</f>
        <v>7500</v>
      </c>
      <c r="E4" s="13">
        <f>SUMIFS(DATA_zipDetails!H:H,DATA_zipDetails!A:A,A4,DATA_zipDetails!U:U,"YES")</f>
        <v>175.77769999999998</v>
      </c>
      <c r="F4" s="13">
        <f>SUMIFS(DATA_zipDetails!I:I,DATA_zipDetails!A:A,A4,DATA_zipDetails!U:U,"YES")</f>
        <v>350.77777777700004</v>
      </c>
      <c r="G4" s="14">
        <f t="shared" si="1"/>
        <v>4.677037037026667E-2</v>
      </c>
    </row>
    <row r="5" spans="1:7" ht="15.75" x14ac:dyDescent="0.25">
      <c r="A5">
        <f>IF(SETUP!A5=0,"",SETUP!A5)</f>
        <v>654321</v>
      </c>
      <c r="B5" t="str">
        <f>_xlfn.IFNA(VLOOKUP($A5,DATA_zipTotals!$A:$K,3,FALSE),"")</f>
        <v>Demo-opolis</v>
      </c>
      <c r="C5" s="12">
        <f>_xlfn.IFNA(VLOOKUP($A5,DATA_zipTotals!$A:$K,6,FALSE),"")</f>
        <v>250</v>
      </c>
      <c r="D5" s="12">
        <f>_xlfn.IFNA(VLOOKUP($A5,DATA_zipTotals!$A:$K,7,FALSE),"")</f>
        <v>2500</v>
      </c>
      <c r="E5" s="13">
        <f>SUMIFS(DATA_zipDetails!H:H,DATA_zipDetails!A:A,A5,DATA_zipDetails!U:U,"YES")</f>
        <v>210</v>
      </c>
      <c r="F5" s="13">
        <f>SUMIFS(DATA_zipDetails!I:I,DATA_zipDetails!A:A,A5,DATA_zipDetails!U:U,"YES")</f>
        <v>630</v>
      </c>
      <c r="G5" s="14">
        <f>IFERROR(F5/D5,"")</f>
        <v>0.252</v>
      </c>
    </row>
    <row r="6" spans="1:7" ht="15.75" x14ac:dyDescent="0.25">
      <c r="A6" t="str">
        <f>IF(SETUP!A6=0,"",SETUP!A6)</f>
        <v/>
      </c>
      <c r="B6" t="str">
        <f>_xlfn.IFNA(VLOOKUP($A6,DATA_zipTotals!$A:$K,3,FALSE),"")</f>
        <v/>
      </c>
      <c r="C6" s="12" t="str">
        <f>_xlfn.IFNA(VLOOKUP($A6,DATA_zipTotals!$A:$K,6,FALSE),"")</f>
        <v/>
      </c>
      <c r="D6" s="12" t="str">
        <f>_xlfn.IFNA(VLOOKUP($A6,DATA_zipTotals!$A:$K,7,FALSE),"")</f>
        <v/>
      </c>
      <c r="E6" s="13">
        <f>SUMIFS(DATA_zipDetails!H:H,DATA_zipDetails!A:A,A6,DATA_zipDetails!U:U,"YES")</f>
        <v>0</v>
      </c>
      <c r="F6" s="13">
        <f>SUMIFS(DATA_zipDetails!I:I,DATA_zipDetails!A:A,A6,DATA_zipDetails!U:U,"YES")</f>
        <v>0</v>
      </c>
      <c r="G6" s="14" t="str">
        <f t="shared" ref="G6:G69" si="2">IFERROR(F6/D6,"")</f>
        <v/>
      </c>
    </row>
    <row r="7" spans="1:7" ht="15.75" x14ac:dyDescent="0.25">
      <c r="A7" t="str">
        <f>IF(SETUP!A7=0,"",SETUP!A7)</f>
        <v/>
      </c>
      <c r="B7" t="str">
        <f>_xlfn.IFNA(VLOOKUP($A7,DATA_zipTotals!$A:$K,3,FALSE),"")</f>
        <v/>
      </c>
      <c r="C7" s="12" t="str">
        <f>_xlfn.IFNA(VLOOKUP($A7,DATA_zipTotals!$A:$K,6,FALSE),"")</f>
        <v/>
      </c>
      <c r="D7" s="12" t="str">
        <f>_xlfn.IFNA(VLOOKUP($A7,DATA_zipTotals!$A:$K,7,FALSE),"")</f>
        <v/>
      </c>
      <c r="E7" s="13">
        <f>SUMIFS(DATA_zipDetails!H:H,DATA_zipDetails!A:A,A7,DATA_zipDetails!U:U,"YES")</f>
        <v>0</v>
      </c>
      <c r="F7" s="13">
        <f>SUMIFS(DATA_zipDetails!I:I,DATA_zipDetails!A:A,A7,DATA_zipDetails!U:U,"YES")</f>
        <v>0</v>
      </c>
      <c r="G7" s="14" t="str">
        <f t="shared" si="2"/>
        <v/>
      </c>
    </row>
    <row r="8" spans="1:7" ht="15.75" x14ac:dyDescent="0.25">
      <c r="A8" t="str">
        <f>IF(SETUP!A8=0,"",SETUP!A8)</f>
        <v/>
      </c>
      <c r="B8" t="str">
        <f>_xlfn.IFNA(VLOOKUP($A8,DATA_zipTotals!$A:$K,3,FALSE),"")</f>
        <v/>
      </c>
      <c r="C8" s="12" t="str">
        <f>_xlfn.IFNA(VLOOKUP($A8,DATA_zipTotals!$A:$K,6,FALSE),"")</f>
        <v/>
      </c>
      <c r="D8" s="12" t="str">
        <f>_xlfn.IFNA(VLOOKUP($A8,DATA_zipTotals!$A:$K,7,FALSE),"")</f>
        <v/>
      </c>
      <c r="E8" s="13">
        <f>SUMIFS(DATA_zipDetails!H:H,DATA_zipDetails!A:A,A8,DATA_zipDetails!U:U,"YES")</f>
        <v>0</v>
      </c>
      <c r="F8" s="13">
        <f>SUMIFS(DATA_zipDetails!I:I,DATA_zipDetails!A:A,A8,DATA_zipDetails!U:U,"YES")</f>
        <v>0</v>
      </c>
      <c r="G8" s="14" t="str">
        <f t="shared" si="2"/>
        <v/>
      </c>
    </row>
    <row r="9" spans="1:7" ht="15.75" x14ac:dyDescent="0.25">
      <c r="A9" t="str">
        <f>IF(SETUP!A9=0,"",SETUP!A9)</f>
        <v/>
      </c>
      <c r="B9" t="str">
        <f>_xlfn.IFNA(VLOOKUP($A9,DATA_zipTotals!$A:$K,3,FALSE),"")</f>
        <v/>
      </c>
      <c r="C9" s="12" t="str">
        <f>_xlfn.IFNA(VLOOKUP($A9,DATA_zipTotals!$A:$K,6,FALSE),"")</f>
        <v/>
      </c>
      <c r="D9" s="12" t="str">
        <f>_xlfn.IFNA(VLOOKUP($A9,DATA_zipTotals!$A:$K,7,FALSE),"")</f>
        <v/>
      </c>
      <c r="E9" s="13">
        <f>SUMIFS(DATA_zipDetails!H:H,DATA_zipDetails!A:A,A9,DATA_zipDetails!U:U,"YES")</f>
        <v>0</v>
      </c>
      <c r="F9" s="13">
        <f>SUMIFS(DATA_zipDetails!I:I,DATA_zipDetails!A:A,A9,DATA_zipDetails!U:U,"YES")</f>
        <v>0</v>
      </c>
      <c r="G9" s="14" t="str">
        <f t="shared" si="2"/>
        <v/>
      </c>
    </row>
    <row r="10" spans="1:7" ht="15.75" x14ac:dyDescent="0.25">
      <c r="A10" t="str">
        <f>IF(SETUP!A10=0,"",SETUP!A10)</f>
        <v/>
      </c>
      <c r="B10" t="str">
        <f>_xlfn.IFNA(VLOOKUP($A10,DATA_zipTotals!$A:$K,3,FALSE),"")</f>
        <v/>
      </c>
      <c r="C10" s="12" t="str">
        <f>_xlfn.IFNA(VLOOKUP($A10,DATA_zipTotals!$A:$K,6,FALSE),"")</f>
        <v/>
      </c>
      <c r="D10" s="12" t="str">
        <f>_xlfn.IFNA(VLOOKUP($A10,DATA_zipTotals!$A:$K,7,FALSE),"")</f>
        <v/>
      </c>
      <c r="E10" s="13">
        <f>SUMIFS(DATA_zipDetails!H:H,DATA_zipDetails!A:A,A10,DATA_zipDetails!U:U,"YES")</f>
        <v>0</v>
      </c>
      <c r="F10" s="13">
        <f>SUMIFS(DATA_zipDetails!I:I,DATA_zipDetails!A:A,A10,DATA_zipDetails!U:U,"YES")</f>
        <v>0</v>
      </c>
      <c r="G10" s="14" t="str">
        <f t="shared" si="2"/>
        <v/>
      </c>
    </row>
    <row r="11" spans="1:7" ht="15.75" x14ac:dyDescent="0.25">
      <c r="A11" t="str">
        <f>IF(SETUP!A11=0,"",SETUP!A11)</f>
        <v/>
      </c>
      <c r="B11" t="str">
        <f>_xlfn.IFNA(VLOOKUP($A11,DATA_zipTotals!$A:$K,3,FALSE),"")</f>
        <v/>
      </c>
      <c r="C11" s="12" t="str">
        <f>_xlfn.IFNA(VLOOKUP($A11,DATA_zipTotals!$A:$K,6,FALSE),"")</f>
        <v/>
      </c>
      <c r="D11" s="12" t="str">
        <f>_xlfn.IFNA(VLOOKUP($A11,DATA_zipTotals!$A:$K,7,FALSE),"")</f>
        <v/>
      </c>
      <c r="E11" s="13">
        <f>SUMIFS(DATA_zipDetails!H:H,DATA_zipDetails!A:A,A11,DATA_zipDetails!U:U,"YES")</f>
        <v>0</v>
      </c>
      <c r="F11" s="13">
        <f>SUMIFS(DATA_zipDetails!I:I,DATA_zipDetails!A:A,A11,DATA_zipDetails!U:U,"YES")</f>
        <v>0</v>
      </c>
      <c r="G11" s="14" t="str">
        <f t="shared" si="2"/>
        <v/>
      </c>
    </row>
    <row r="12" spans="1:7" ht="15.75" x14ac:dyDescent="0.25">
      <c r="A12" t="str">
        <f>IF(SETUP!A12=0,"",SETUP!A12)</f>
        <v/>
      </c>
      <c r="B12" t="str">
        <f>_xlfn.IFNA(VLOOKUP($A12,DATA_zipTotals!$A:$K,3,FALSE),"")</f>
        <v/>
      </c>
      <c r="C12" s="12" t="str">
        <f>_xlfn.IFNA(VLOOKUP($A12,DATA_zipTotals!$A:$K,6,FALSE),"")</f>
        <v/>
      </c>
      <c r="D12" s="12" t="str">
        <f>_xlfn.IFNA(VLOOKUP($A12,DATA_zipTotals!$A:$K,7,FALSE),"")</f>
        <v/>
      </c>
      <c r="E12" s="13">
        <f>SUMIFS(DATA_zipDetails!H:H,DATA_zipDetails!A:A,A12,DATA_zipDetails!U:U,"YES")</f>
        <v>0</v>
      </c>
      <c r="F12" s="13">
        <f>SUMIFS(DATA_zipDetails!I:I,DATA_zipDetails!A:A,A12,DATA_zipDetails!U:U,"YES")</f>
        <v>0</v>
      </c>
      <c r="G12" s="14" t="str">
        <f t="shared" si="2"/>
        <v/>
      </c>
    </row>
    <row r="13" spans="1:7" ht="15.75" x14ac:dyDescent="0.25">
      <c r="A13" t="str">
        <f>IF(SETUP!A13=0,"",SETUP!A13)</f>
        <v/>
      </c>
      <c r="B13" t="str">
        <f>_xlfn.IFNA(VLOOKUP($A13,DATA_zipTotals!$A:$K,3,FALSE),"")</f>
        <v/>
      </c>
      <c r="C13" s="12" t="str">
        <f>_xlfn.IFNA(VLOOKUP($A13,DATA_zipTotals!$A:$K,6,FALSE),"")</f>
        <v/>
      </c>
      <c r="D13" s="12" t="str">
        <f>_xlfn.IFNA(VLOOKUP($A13,DATA_zipTotals!$A:$K,7,FALSE),"")</f>
        <v/>
      </c>
      <c r="E13" s="13">
        <f>SUMIFS(DATA_zipDetails!H:H,DATA_zipDetails!A:A,A13,DATA_zipDetails!U:U,"YES")</f>
        <v>0</v>
      </c>
      <c r="F13" s="13">
        <f>SUMIFS(DATA_zipDetails!I:I,DATA_zipDetails!A:A,A13,DATA_zipDetails!U:U,"YES")</f>
        <v>0</v>
      </c>
      <c r="G13" s="14" t="str">
        <f t="shared" si="2"/>
        <v/>
      </c>
    </row>
    <row r="14" spans="1:7" ht="15.75" x14ac:dyDescent="0.25">
      <c r="A14" t="str">
        <f>IF(SETUP!A14=0,"",SETUP!A14)</f>
        <v/>
      </c>
      <c r="B14" t="str">
        <f>_xlfn.IFNA(VLOOKUP($A14,DATA_zipTotals!$A:$K,3,FALSE),"")</f>
        <v/>
      </c>
      <c r="C14" s="12" t="str">
        <f>_xlfn.IFNA(VLOOKUP($A14,DATA_zipTotals!$A:$K,6,FALSE),"")</f>
        <v/>
      </c>
      <c r="D14" s="12" t="str">
        <f>_xlfn.IFNA(VLOOKUP($A14,DATA_zipTotals!$A:$K,7,FALSE),"")</f>
        <v/>
      </c>
      <c r="E14" s="13">
        <f>SUMIFS(DATA_zipDetails!H:H,DATA_zipDetails!A:A,A14,DATA_zipDetails!U:U,"YES")</f>
        <v>0</v>
      </c>
      <c r="F14" s="13">
        <f>SUMIFS(DATA_zipDetails!I:I,DATA_zipDetails!A:A,A14,DATA_zipDetails!U:U,"YES")</f>
        <v>0</v>
      </c>
      <c r="G14" s="14" t="str">
        <f t="shared" si="2"/>
        <v/>
      </c>
    </row>
    <row r="15" spans="1:7" ht="15.75" x14ac:dyDescent="0.25">
      <c r="A15" t="str">
        <f>IF(SETUP!A15=0,"",SETUP!A15)</f>
        <v/>
      </c>
      <c r="B15" t="str">
        <f>_xlfn.IFNA(VLOOKUP($A15,DATA_zipTotals!$A:$K,3,FALSE),"")</f>
        <v/>
      </c>
      <c r="C15" s="12" t="str">
        <f>_xlfn.IFNA(VLOOKUP($A15,DATA_zipTotals!$A:$K,6,FALSE),"")</f>
        <v/>
      </c>
      <c r="D15" s="12" t="str">
        <f>_xlfn.IFNA(VLOOKUP($A15,DATA_zipTotals!$A:$K,7,FALSE),"")</f>
        <v/>
      </c>
      <c r="E15" s="13">
        <f>SUMIFS(DATA_zipDetails!H:H,DATA_zipDetails!A:A,A15,DATA_zipDetails!U:U,"YES")</f>
        <v>0</v>
      </c>
      <c r="F15" s="13">
        <f>SUMIFS(DATA_zipDetails!I:I,DATA_zipDetails!A:A,A15,DATA_zipDetails!U:U,"YES")</f>
        <v>0</v>
      </c>
      <c r="G15" s="14" t="str">
        <f t="shared" si="2"/>
        <v/>
      </c>
    </row>
    <row r="16" spans="1:7" ht="15.75" x14ac:dyDescent="0.25">
      <c r="A16" t="str">
        <f>IF(SETUP!A16=0,"",SETUP!A16)</f>
        <v/>
      </c>
      <c r="B16" t="str">
        <f>_xlfn.IFNA(VLOOKUP($A16,DATA_zipTotals!$A:$K,3,FALSE),"")</f>
        <v/>
      </c>
      <c r="C16" s="12" t="str">
        <f>_xlfn.IFNA(VLOOKUP($A16,DATA_zipTotals!$A:$K,6,FALSE),"")</f>
        <v/>
      </c>
      <c r="D16" s="12" t="str">
        <f>_xlfn.IFNA(VLOOKUP($A16,DATA_zipTotals!$A:$K,7,FALSE),"")</f>
        <v/>
      </c>
      <c r="E16" s="13">
        <f>SUMIFS(DATA_zipDetails!H:H,DATA_zipDetails!A:A,A16,DATA_zipDetails!U:U,"YES")</f>
        <v>0</v>
      </c>
      <c r="F16" s="13">
        <f>SUMIFS(DATA_zipDetails!I:I,DATA_zipDetails!A:A,A16,DATA_zipDetails!U:U,"YES")</f>
        <v>0</v>
      </c>
      <c r="G16" s="14" t="str">
        <f t="shared" si="2"/>
        <v/>
      </c>
    </row>
    <row r="17" spans="1:7" ht="15.75" x14ac:dyDescent="0.25">
      <c r="A17" t="str">
        <f>IF(SETUP!A17=0,"",SETUP!A17)</f>
        <v/>
      </c>
      <c r="B17" t="str">
        <f>_xlfn.IFNA(VLOOKUP($A17,DATA_zipTotals!$A:$K,3,FALSE),"")</f>
        <v/>
      </c>
      <c r="C17" s="12" t="str">
        <f>_xlfn.IFNA(VLOOKUP($A17,DATA_zipTotals!$A:$K,6,FALSE),"")</f>
        <v/>
      </c>
      <c r="D17" s="12" t="str">
        <f>_xlfn.IFNA(VLOOKUP($A17,DATA_zipTotals!$A:$K,7,FALSE),"")</f>
        <v/>
      </c>
      <c r="E17" s="13">
        <f>SUMIFS(DATA_zipDetails!H:H,DATA_zipDetails!A:A,A17,DATA_zipDetails!U:U,"YES")</f>
        <v>0</v>
      </c>
      <c r="F17" s="13">
        <f>SUMIFS(DATA_zipDetails!I:I,DATA_zipDetails!A:A,A17,DATA_zipDetails!U:U,"YES")</f>
        <v>0</v>
      </c>
      <c r="G17" s="14" t="str">
        <f t="shared" si="2"/>
        <v/>
      </c>
    </row>
    <row r="18" spans="1:7" ht="15.75" x14ac:dyDescent="0.25">
      <c r="A18" t="str">
        <f>IF(SETUP!A18=0,"",SETUP!A18)</f>
        <v/>
      </c>
      <c r="B18" t="str">
        <f>_xlfn.IFNA(VLOOKUP($A18,DATA_zipTotals!$A:$K,3,FALSE),"")</f>
        <v/>
      </c>
      <c r="C18" s="12" t="str">
        <f>_xlfn.IFNA(VLOOKUP($A18,DATA_zipTotals!$A:$K,6,FALSE),"")</f>
        <v/>
      </c>
      <c r="D18" s="12" t="str">
        <f>_xlfn.IFNA(VLOOKUP($A18,DATA_zipTotals!$A:$K,7,FALSE),"")</f>
        <v/>
      </c>
      <c r="E18" s="13">
        <f>SUMIFS(DATA_zipDetails!H:H,DATA_zipDetails!A:A,A18,DATA_zipDetails!U:U,"YES")</f>
        <v>0</v>
      </c>
      <c r="F18" s="13">
        <f>SUMIFS(DATA_zipDetails!I:I,DATA_zipDetails!A:A,A18,DATA_zipDetails!U:U,"YES")</f>
        <v>0</v>
      </c>
      <c r="G18" s="14" t="str">
        <f t="shared" si="2"/>
        <v/>
      </c>
    </row>
    <row r="19" spans="1:7" ht="15.75" x14ac:dyDescent="0.25">
      <c r="A19" t="str">
        <f>IF(SETUP!A19=0,"",SETUP!A19)</f>
        <v/>
      </c>
      <c r="B19" t="str">
        <f>_xlfn.IFNA(VLOOKUP($A19,DATA_zipTotals!$A:$K,3,FALSE),"")</f>
        <v/>
      </c>
      <c r="C19" s="12" t="str">
        <f>_xlfn.IFNA(VLOOKUP($A19,DATA_zipTotals!$A:$K,6,FALSE),"")</f>
        <v/>
      </c>
      <c r="D19" s="12" t="str">
        <f>_xlfn.IFNA(VLOOKUP($A19,DATA_zipTotals!$A:$K,7,FALSE),"")</f>
        <v/>
      </c>
      <c r="E19" s="13">
        <f>SUMIFS(DATA_zipDetails!H:H,DATA_zipDetails!A:A,A19,DATA_zipDetails!U:U,"YES")</f>
        <v>0</v>
      </c>
      <c r="F19" s="13">
        <f>SUMIFS(DATA_zipDetails!I:I,DATA_zipDetails!A:A,A19,DATA_zipDetails!U:U,"YES")</f>
        <v>0</v>
      </c>
      <c r="G19" s="14" t="str">
        <f t="shared" si="2"/>
        <v/>
      </c>
    </row>
    <row r="20" spans="1:7" ht="15.75" x14ac:dyDescent="0.25">
      <c r="A20" t="str">
        <f>IF(SETUP!A20=0,"",SETUP!A20)</f>
        <v/>
      </c>
      <c r="B20" t="str">
        <f>_xlfn.IFNA(VLOOKUP($A20,DATA_zipTotals!$A:$K,3,FALSE),"")</f>
        <v/>
      </c>
      <c r="C20" s="12" t="str">
        <f>_xlfn.IFNA(VLOOKUP($A20,DATA_zipTotals!$A:$K,6,FALSE),"")</f>
        <v/>
      </c>
      <c r="D20" s="12" t="str">
        <f>_xlfn.IFNA(VLOOKUP($A20,DATA_zipTotals!$A:$K,7,FALSE),"")</f>
        <v/>
      </c>
      <c r="E20" s="13">
        <f>SUMIFS(DATA_zipDetails!H:H,DATA_zipDetails!A:A,A20,DATA_zipDetails!U:U,"YES")</f>
        <v>0</v>
      </c>
      <c r="F20" s="13">
        <f>SUMIFS(DATA_zipDetails!I:I,DATA_zipDetails!A:A,A20,DATA_zipDetails!U:U,"YES")</f>
        <v>0</v>
      </c>
      <c r="G20" s="14" t="str">
        <f t="shared" si="2"/>
        <v/>
      </c>
    </row>
    <row r="21" spans="1:7" ht="15.75" x14ac:dyDescent="0.25">
      <c r="A21" t="str">
        <f>IF(SETUP!A21=0,"",SETUP!A21)</f>
        <v/>
      </c>
      <c r="B21" t="str">
        <f>_xlfn.IFNA(VLOOKUP($A21,DATA_zipTotals!$A:$K,3,FALSE),"")</f>
        <v/>
      </c>
      <c r="C21" s="12" t="str">
        <f>_xlfn.IFNA(VLOOKUP($A21,DATA_zipTotals!$A:$K,6,FALSE),"")</f>
        <v/>
      </c>
      <c r="D21" s="12" t="str">
        <f>_xlfn.IFNA(VLOOKUP($A21,DATA_zipTotals!$A:$K,7,FALSE),"")</f>
        <v/>
      </c>
      <c r="E21" s="13">
        <f>SUMIFS(DATA_zipDetails!H:H,DATA_zipDetails!A:A,A21,DATA_zipDetails!U:U,"YES")</f>
        <v>0</v>
      </c>
      <c r="F21" s="13">
        <f>SUMIFS(DATA_zipDetails!I:I,DATA_zipDetails!A:A,A21,DATA_zipDetails!U:U,"YES")</f>
        <v>0</v>
      </c>
      <c r="G21" s="14" t="str">
        <f t="shared" si="2"/>
        <v/>
      </c>
    </row>
    <row r="22" spans="1:7" ht="15.75" x14ac:dyDescent="0.25">
      <c r="A22" t="str">
        <f>IF(SETUP!A22=0,"",SETUP!A22)</f>
        <v/>
      </c>
      <c r="B22" t="str">
        <f>_xlfn.IFNA(VLOOKUP($A22,DATA_zipTotals!$A:$K,3,FALSE),"")</f>
        <v/>
      </c>
      <c r="C22" s="12" t="str">
        <f>_xlfn.IFNA(VLOOKUP($A22,DATA_zipTotals!$A:$K,6,FALSE),"")</f>
        <v/>
      </c>
      <c r="D22" s="12" t="str">
        <f>_xlfn.IFNA(VLOOKUP($A22,DATA_zipTotals!$A:$K,7,FALSE),"")</f>
        <v/>
      </c>
      <c r="E22" s="13">
        <f>SUMIFS(DATA_zipDetails!H:H,DATA_zipDetails!A:A,A22,DATA_zipDetails!U:U,"YES")</f>
        <v>0</v>
      </c>
      <c r="F22" s="13">
        <f>SUMIFS(DATA_zipDetails!I:I,DATA_zipDetails!A:A,A22,DATA_zipDetails!U:U,"YES")</f>
        <v>0</v>
      </c>
      <c r="G22" s="14" t="str">
        <f t="shared" si="2"/>
        <v/>
      </c>
    </row>
    <row r="23" spans="1:7" ht="15.75" x14ac:dyDescent="0.25">
      <c r="A23" t="str">
        <f>IF(SETUP!A23=0,"",SETUP!A23)</f>
        <v/>
      </c>
      <c r="B23" t="str">
        <f>_xlfn.IFNA(VLOOKUP($A23,DATA_zipTotals!$A:$K,3,FALSE),"")</f>
        <v/>
      </c>
      <c r="C23" s="12" t="str">
        <f>_xlfn.IFNA(VLOOKUP($A23,DATA_zipTotals!$A:$K,6,FALSE),"")</f>
        <v/>
      </c>
      <c r="D23" s="12" t="str">
        <f>_xlfn.IFNA(VLOOKUP($A23,DATA_zipTotals!$A:$K,7,FALSE),"")</f>
        <v/>
      </c>
      <c r="E23" s="13">
        <f>SUMIFS(DATA_zipDetails!H:H,DATA_zipDetails!A:A,A23,DATA_zipDetails!U:U,"YES")</f>
        <v>0</v>
      </c>
      <c r="F23" s="13">
        <f>SUMIFS(DATA_zipDetails!I:I,DATA_zipDetails!A:A,A23,DATA_zipDetails!U:U,"YES")</f>
        <v>0</v>
      </c>
      <c r="G23" s="14" t="str">
        <f t="shared" si="2"/>
        <v/>
      </c>
    </row>
    <row r="24" spans="1:7" ht="15.75" x14ac:dyDescent="0.25">
      <c r="A24" t="str">
        <f>IF(SETUP!A24=0,"",SETUP!A24)</f>
        <v/>
      </c>
      <c r="B24" t="str">
        <f>_xlfn.IFNA(VLOOKUP($A24,DATA_zipTotals!$A:$K,3,FALSE),"")</f>
        <v/>
      </c>
      <c r="C24" s="12" t="str">
        <f>_xlfn.IFNA(VLOOKUP($A24,DATA_zipTotals!$A:$K,6,FALSE),"")</f>
        <v/>
      </c>
      <c r="D24" s="12" t="str">
        <f>_xlfn.IFNA(VLOOKUP($A24,DATA_zipTotals!$A:$K,7,FALSE),"")</f>
        <v/>
      </c>
      <c r="E24" s="13">
        <f>SUMIFS(DATA_zipDetails!H:H,DATA_zipDetails!A:A,A24,DATA_zipDetails!U:U,"YES")</f>
        <v>0</v>
      </c>
      <c r="F24" s="13">
        <f>SUMIFS(DATA_zipDetails!I:I,DATA_zipDetails!A:A,A24,DATA_zipDetails!U:U,"YES")</f>
        <v>0</v>
      </c>
      <c r="G24" s="14" t="str">
        <f t="shared" si="2"/>
        <v/>
      </c>
    </row>
    <row r="25" spans="1:7" ht="15.75" x14ac:dyDescent="0.25">
      <c r="A25" t="str">
        <f>IF(SETUP!A25=0,"",SETUP!A25)</f>
        <v/>
      </c>
      <c r="B25" t="str">
        <f>_xlfn.IFNA(VLOOKUP($A25,DATA_zipTotals!$A:$K,3,FALSE),"")</f>
        <v/>
      </c>
      <c r="C25" s="12" t="str">
        <f>_xlfn.IFNA(VLOOKUP($A25,DATA_zipTotals!$A:$K,6,FALSE),"")</f>
        <v/>
      </c>
      <c r="D25" s="12" t="str">
        <f>_xlfn.IFNA(VLOOKUP($A25,DATA_zipTotals!$A:$K,7,FALSE),"")</f>
        <v/>
      </c>
      <c r="E25" s="13">
        <f>SUMIFS(DATA_zipDetails!H:H,DATA_zipDetails!A:A,A25,DATA_zipDetails!U:U,"YES")</f>
        <v>0</v>
      </c>
      <c r="F25" s="13">
        <f>SUMIFS(DATA_zipDetails!I:I,DATA_zipDetails!A:A,A25,DATA_zipDetails!U:U,"YES")</f>
        <v>0</v>
      </c>
      <c r="G25" s="14" t="str">
        <f t="shared" si="2"/>
        <v/>
      </c>
    </row>
    <row r="26" spans="1:7" ht="15.75" x14ac:dyDescent="0.25">
      <c r="A26" t="str">
        <f>IF(SETUP!A26=0,"",SETUP!A26)</f>
        <v/>
      </c>
      <c r="B26" t="str">
        <f>_xlfn.IFNA(VLOOKUP($A26,DATA_zipTotals!$A:$K,3,FALSE),"")</f>
        <v/>
      </c>
      <c r="C26" s="12" t="str">
        <f>_xlfn.IFNA(VLOOKUP($A26,DATA_zipTotals!$A:$K,6,FALSE),"")</f>
        <v/>
      </c>
      <c r="D26" s="12" t="str">
        <f>_xlfn.IFNA(VLOOKUP($A26,DATA_zipTotals!$A:$K,7,FALSE),"")</f>
        <v/>
      </c>
      <c r="E26" s="13">
        <f>SUMIFS(DATA_zipDetails!H:H,DATA_zipDetails!A:A,A26,DATA_zipDetails!U:U,"YES")</f>
        <v>0</v>
      </c>
      <c r="F26" s="13">
        <f>SUMIFS(DATA_zipDetails!I:I,DATA_zipDetails!A:A,A26,DATA_zipDetails!U:U,"YES")</f>
        <v>0</v>
      </c>
      <c r="G26" s="14" t="str">
        <f t="shared" si="2"/>
        <v/>
      </c>
    </row>
    <row r="27" spans="1:7" ht="15.75" x14ac:dyDescent="0.25">
      <c r="A27" t="str">
        <f>IF(SETUP!A27=0,"",SETUP!A27)</f>
        <v/>
      </c>
      <c r="B27" t="str">
        <f>_xlfn.IFNA(VLOOKUP($A27,DATA_zipTotals!$A:$K,3,FALSE),"")</f>
        <v/>
      </c>
      <c r="C27" s="12" t="str">
        <f>_xlfn.IFNA(VLOOKUP($A27,DATA_zipTotals!$A:$K,6,FALSE),"")</f>
        <v/>
      </c>
      <c r="D27" s="12" t="str">
        <f>_xlfn.IFNA(VLOOKUP($A27,DATA_zipTotals!$A:$K,7,FALSE),"")</f>
        <v/>
      </c>
      <c r="E27" s="13">
        <f>SUMIFS(DATA_zipDetails!H:H,DATA_zipDetails!A:A,A27,DATA_zipDetails!U:U,"YES")</f>
        <v>0</v>
      </c>
      <c r="F27" s="13">
        <f>SUMIFS(DATA_zipDetails!I:I,DATA_zipDetails!A:A,A27,DATA_zipDetails!U:U,"YES")</f>
        <v>0</v>
      </c>
      <c r="G27" s="14" t="str">
        <f t="shared" si="2"/>
        <v/>
      </c>
    </row>
    <row r="28" spans="1:7" ht="15.75" x14ac:dyDescent="0.25">
      <c r="A28" t="str">
        <f>IF(SETUP!A28=0,"",SETUP!A28)</f>
        <v/>
      </c>
      <c r="B28" t="str">
        <f>_xlfn.IFNA(VLOOKUP($A28,DATA_zipTotals!$A:$K,3,FALSE),"")</f>
        <v/>
      </c>
      <c r="C28" s="12" t="str">
        <f>_xlfn.IFNA(VLOOKUP($A28,DATA_zipTotals!$A:$K,6,FALSE),"")</f>
        <v/>
      </c>
      <c r="D28" s="12" t="str">
        <f>_xlfn.IFNA(VLOOKUP($A28,DATA_zipTotals!$A:$K,7,FALSE),"")</f>
        <v/>
      </c>
      <c r="E28" s="13">
        <f>SUMIFS(DATA_zipDetails!H:H,DATA_zipDetails!A:A,A28,DATA_zipDetails!U:U,"YES")</f>
        <v>0</v>
      </c>
      <c r="F28" s="13">
        <f>SUMIFS(DATA_zipDetails!I:I,DATA_zipDetails!A:A,A28,DATA_zipDetails!U:U,"YES")</f>
        <v>0</v>
      </c>
      <c r="G28" s="14" t="str">
        <f t="shared" si="2"/>
        <v/>
      </c>
    </row>
    <row r="29" spans="1:7" ht="15.75" x14ac:dyDescent="0.25">
      <c r="A29" t="str">
        <f>IF(SETUP!A29=0,"",SETUP!A29)</f>
        <v/>
      </c>
      <c r="B29" t="str">
        <f>_xlfn.IFNA(VLOOKUP($A29,DATA_zipTotals!$A:$K,3,FALSE),"")</f>
        <v/>
      </c>
      <c r="C29" s="12" t="str">
        <f>_xlfn.IFNA(VLOOKUP($A29,DATA_zipTotals!$A:$K,6,FALSE),"")</f>
        <v/>
      </c>
      <c r="D29" s="12" t="str">
        <f>_xlfn.IFNA(VLOOKUP($A29,DATA_zipTotals!$A:$K,7,FALSE),"")</f>
        <v/>
      </c>
      <c r="E29" s="13">
        <f>SUMIFS(DATA_zipDetails!H:H,DATA_zipDetails!A:A,A29,DATA_zipDetails!U:U,"YES")</f>
        <v>0</v>
      </c>
      <c r="F29" s="13">
        <f>SUMIFS(DATA_zipDetails!I:I,DATA_zipDetails!A:A,A29,DATA_zipDetails!U:U,"YES")</f>
        <v>0</v>
      </c>
      <c r="G29" s="14" t="str">
        <f t="shared" si="2"/>
        <v/>
      </c>
    </row>
    <row r="30" spans="1:7" ht="15.75" x14ac:dyDescent="0.25">
      <c r="A30" t="str">
        <f>IF(SETUP!A30=0,"",SETUP!A30)</f>
        <v/>
      </c>
      <c r="B30" t="str">
        <f>_xlfn.IFNA(VLOOKUP($A30,DATA_zipTotals!$A:$K,3,FALSE),"")</f>
        <v/>
      </c>
      <c r="C30" s="12" t="str">
        <f>_xlfn.IFNA(VLOOKUP($A30,DATA_zipTotals!$A:$K,6,FALSE),"")</f>
        <v/>
      </c>
      <c r="D30" s="12" t="str">
        <f>_xlfn.IFNA(VLOOKUP($A30,DATA_zipTotals!$A:$K,7,FALSE),"")</f>
        <v/>
      </c>
      <c r="E30" s="13">
        <f>SUMIFS(DATA_zipDetails!H:H,DATA_zipDetails!A:A,A30,DATA_zipDetails!U:U,"YES")</f>
        <v>0</v>
      </c>
      <c r="F30" s="13">
        <f>SUMIFS(DATA_zipDetails!I:I,DATA_zipDetails!A:A,A30,DATA_zipDetails!U:U,"YES")</f>
        <v>0</v>
      </c>
      <c r="G30" s="14" t="str">
        <f t="shared" si="2"/>
        <v/>
      </c>
    </row>
    <row r="31" spans="1:7" ht="15.75" x14ac:dyDescent="0.25">
      <c r="A31" t="str">
        <f>IF(SETUP!A31=0,"",SETUP!A31)</f>
        <v/>
      </c>
      <c r="B31" t="str">
        <f>_xlfn.IFNA(VLOOKUP($A31,DATA_zipTotals!$A:$K,3,FALSE),"")</f>
        <v/>
      </c>
      <c r="C31" s="12" t="str">
        <f>_xlfn.IFNA(VLOOKUP($A31,DATA_zipTotals!$A:$K,6,FALSE),"")</f>
        <v/>
      </c>
      <c r="D31" s="12" t="str">
        <f>_xlfn.IFNA(VLOOKUP($A31,DATA_zipTotals!$A:$K,7,FALSE),"")</f>
        <v/>
      </c>
      <c r="E31" s="13">
        <f>SUMIFS(DATA_zipDetails!H:H,DATA_zipDetails!A:A,A31,DATA_zipDetails!U:U,"YES")</f>
        <v>0</v>
      </c>
      <c r="F31" s="13">
        <f>SUMIFS(DATA_zipDetails!I:I,DATA_zipDetails!A:A,A31,DATA_zipDetails!U:U,"YES")</f>
        <v>0</v>
      </c>
      <c r="G31" s="14" t="str">
        <f t="shared" si="2"/>
        <v/>
      </c>
    </row>
    <row r="32" spans="1:7" ht="15.75" x14ac:dyDescent="0.25">
      <c r="A32" t="str">
        <f>IF(SETUP!A32=0,"",SETUP!A32)</f>
        <v/>
      </c>
      <c r="B32" t="str">
        <f>_xlfn.IFNA(VLOOKUP($A32,DATA_zipTotals!$A:$K,3,FALSE),"")</f>
        <v/>
      </c>
      <c r="C32" s="12" t="str">
        <f>_xlfn.IFNA(VLOOKUP($A32,DATA_zipTotals!$A:$K,6,FALSE),"")</f>
        <v/>
      </c>
      <c r="D32" s="12" t="str">
        <f>_xlfn.IFNA(VLOOKUP($A32,DATA_zipTotals!$A:$K,7,FALSE),"")</f>
        <v/>
      </c>
      <c r="E32" s="13">
        <f>SUMIFS(DATA_zipDetails!H:H,DATA_zipDetails!A:A,A32,DATA_zipDetails!U:U,"YES")</f>
        <v>0</v>
      </c>
      <c r="F32" s="13">
        <f>SUMIFS(DATA_zipDetails!I:I,DATA_zipDetails!A:A,A32,DATA_zipDetails!U:U,"YES")</f>
        <v>0</v>
      </c>
      <c r="G32" s="14" t="str">
        <f t="shared" si="2"/>
        <v/>
      </c>
    </row>
    <row r="33" spans="1:7" ht="15.75" x14ac:dyDescent="0.25">
      <c r="A33" t="str">
        <f>IF(SETUP!A33=0,"",SETUP!A33)</f>
        <v/>
      </c>
      <c r="B33" t="str">
        <f>_xlfn.IFNA(VLOOKUP($A33,DATA_zipTotals!$A:$K,3,FALSE),"")</f>
        <v/>
      </c>
      <c r="C33" s="12" t="str">
        <f>_xlfn.IFNA(VLOOKUP($A33,DATA_zipTotals!$A:$K,6,FALSE),"")</f>
        <v/>
      </c>
      <c r="D33" s="12" t="str">
        <f>_xlfn.IFNA(VLOOKUP($A33,DATA_zipTotals!$A:$K,7,FALSE),"")</f>
        <v/>
      </c>
      <c r="E33" s="13">
        <f>SUMIFS(DATA_zipDetails!H:H,DATA_zipDetails!A:A,A33,DATA_zipDetails!U:U,"YES")</f>
        <v>0</v>
      </c>
      <c r="F33" s="13">
        <f>SUMIFS(DATA_zipDetails!I:I,DATA_zipDetails!A:A,A33,DATA_zipDetails!U:U,"YES")</f>
        <v>0</v>
      </c>
      <c r="G33" s="14" t="str">
        <f t="shared" si="2"/>
        <v/>
      </c>
    </row>
    <row r="34" spans="1:7" ht="15.75" x14ac:dyDescent="0.25">
      <c r="A34" t="str">
        <f>IF(SETUP!A34=0,"",SETUP!A34)</f>
        <v/>
      </c>
      <c r="B34" t="str">
        <f>_xlfn.IFNA(VLOOKUP($A34,DATA_zipTotals!$A:$K,3,FALSE),"")</f>
        <v/>
      </c>
      <c r="C34" s="12" t="str">
        <f>_xlfn.IFNA(VLOOKUP($A34,DATA_zipTotals!$A:$K,6,FALSE),"")</f>
        <v/>
      </c>
      <c r="D34" s="12" t="str">
        <f>_xlfn.IFNA(VLOOKUP($A34,DATA_zipTotals!$A:$K,7,FALSE),"")</f>
        <v/>
      </c>
      <c r="E34" s="13">
        <f>SUMIFS(DATA_zipDetails!H:H,DATA_zipDetails!A:A,A34,DATA_zipDetails!U:U,"YES")</f>
        <v>0</v>
      </c>
      <c r="F34" s="13">
        <f>SUMIFS(DATA_zipDetails!I:I,DATA_zipDetails!A:A,A34,DATA_zipDetails!U:U,"YES")</f>
        <v>0</v>
      </c>
      <c r="G34" s="14" t="str">
        <f t="shared" si="2"/>
        <v/>
      </c>
    </row>
    <row r="35" spans="1:7" ht="15.75" x14ac:dyDescent="0.25">
      <c r="A35" t="str">
        <f>IF(SETUP!A35=0,"",SETUP!A35)</f>
        <v/>
      </c>
      <c r="B35" t="str">
        <f>_xlfn.IFNA(VLOOKUP($A35,DATA_zipTotals!$A:$K,3,FALSE),"")</f>
        <v/>
      </c>
      <c r="C35" s="12" t="str">
        <f>_xlfn.IFNA(VLOOKUP($A35,DATA_zipTotals!$A:$K,6,FALSE),"")</f>
        <v/>
      </c>
      <c r="D35" s="12" t="str">
        <f>_xlfn.IFNA(VLOOKUP($A35,DATA_zipTotals!$A:$K,7,FALSE),"")</f>
        <v/>
      </c>
      <c r="E35" s="13">
        <f>SUMIFS(DATA_zipDetails!H:H,DATA_zipDetails!A:A,A35,DATA_zipDetails!U:U,"YES")</f>
        <v>0</v>
      </c>
      <c r="F35" s="13">
        <f>SUMIFS(DATA_zipDetails!I:I,DATA_zipDetails!A:A,A35,DATA_zipDetails!U:U,"YES")</f>
        <v>0</v>
      </c>
      <c r="G35" s="14" t="str">
        <f t="shared" si="2"/>
        <v/>
      </c>
    </row>
    <row r="36" spans="1:7" ht="15.75" x14ac:dyDescent="0.25">
      <c r="A36" t="str">
        <f>IF(SETUP!A36=0,"",SETUP!A36)</f>
        <v/>
      </c>
      <c r="B36" t="str">
        <f>_xlfn.IFNA(VLOOKUP($A36,DATA_zipTotals!$A:$K,3,FALSE),"")</f>
        <v/>
      </c>
      <c r="C36" s="12" t="str">
        <f>_xlfn.IFNA(VLOOKUP($A36,DATA_zipTotals!$A:$K,6,FALSE),"")</f>
        <v/>
      </c>
      <c r="D36" s="12" t="str">
        <f>_xlfn.IFNA(VLOOKUP($A36,DATA_zipTotals!$A:$K,7,FALSE),"")</f>
        <v/>
      </c>
      <c r="E36" s="13">
        <f>SUMIFS(DATA_zipDetails!H:H,DATA_zipDetails!A:A,A36,DATA_zipDetails!U:U,"YES")</f>
        <v>0</v>
      </c>
      <c r="F36" s="13">
        <f>SUMIFS(DATA_zipDetails!I:I,DATA_zipDetails!A:A,A36,DATA_zipDetails!U:U,"YES")</f>
        <v>0</v>
      </c>
      <c r="G36" s="14" t="str">
        <f t="shared" si="2"/>
        <v/>
      </c>
    </row>
    <row r="37" spans="1:7" ht="15.75" x14ac:dyDescent="0.25">
      <c r="A37" t="str">
        <f>IF(SETUP!A37=0,"",SETUP!A37)</f>
        <v/>
      </c>
      <c r="B37" t="str">
        <f>_xlfn.IFNA(VLOOKUP($A37,DATA_zipTotals!$A:$K,3,FALSE),"")</f>
        <v/>
      </c>
      <c r="C37" s="12" t="str">
        <f>_xlfn.IFNA(VLOOKUP($A37,DATA_zipTotals!$A:$K,6,FALSE),"")</f>
        <v/>
      </c>
      <c r="D37" s="12" t="str">
        <f>_xlfn.IFNA(VLOOKUP($A37,DATA_zipTotals!$A:$K,7,FALSE),"")</f>
        <v/>
      </c>
      <c r="E37" s="13">
        <f>SUMIFS(DATA_zipDetails!H:H,DATA_zipDetails!A:A,A37,DATA_zipDetails!U:U,"YES")</f>
        <v>0</v>
      </c>
      <c r="F37" s="13">
        <f>SUMIFS(DATA_zipDetails!I:I,DATA_zipDetails!A:A,A37,DATA_zipDetails!U:U,"YES")</f>
        <v>0</v>
      </c>
      <c r="G37" s="14" t="str">
        <f t="shared" si="2"/>
        <v/>
      </c>
    </row>
    <row r="38" spans="1:7" ht="15.75" x14ac:dyDescent="0.25">
      <c r="A38" t="str">
        <f>IF(SETUP!A38=0,"",SETUP!A38)</f>
        <v/>
      </c>
      <c r="B38" t="str">
        <f>_xlfn.IFNA(VLOOKUP($A38,DATA_zipTotals!$A:$K,3,FALSE),"")</f>
        <v/>
      </c>
      <c r="C38" s="12" t="str">
        <f>_xlfn.IFNA(VLOOKUP($A38,DATA_zipTotals!$A:$K,6,FALSE),"")</f>
        <v/>
      </c>
      <c r="D38" s="12" t="str">
        <f>_xlfn.IFNA(VLOOKUP($A38,DATA_zipTotals!$A:$K,7,FALSE),"")</f>
        <v/>
      </c>
      <c r="E38" s="13">
        <f>SUMIFS(DATA_zipDetails!H:H,DATA_zipDetails!A:A,A38,DATA_zipDetails!U:U,"YES")</f>
        <v>0</v>
      </c>
      <c r="F38" s="13">
        <f>SUMIFS(DATA_zipDetails!I:I,DATA_zipDetails!A:A,A38,DATA_zipDetails!U:U,"YES")</f>
        <v>0</v>
      </c>
      <c r="G38" s="14" t="str">
        <f t="shared" si="2"/>
        <v/>
      </c>
    </row>
    <row r="39" spans="1:7" ht="15.75" x14ac:dyDescent="0.25">
      <c r="A39" t="str">
        <f>IF(SETUP!A39=0,"",SETUP!A39)</f>
        <v/>
      </c>
      <c r="B39" t="str">
        <f>_xlfn.IFNA(VLOOKUP($A39,DATA_zipTotals!$A:$K,3,FALSE),"")</f>
        <v/>
      </c>
      <c r="C39" s="12" t="str">
        <f>_xlfn.IFNA(VLOOKUP($A39,DATA_zipTotals!$A:$K,6,FALSE),"")</f>
        <v/>
      </c>
      <c r="D39" s="12" t="str">
        <f>_xlfn.IFNA(VLOOKUP($A39,DATA_zipTotals!$A:$K,7,FALSE),"")</f>
        <v/>
      </c>
      <c r="E39" s="13">
        <f>SUMIFS(DATA_zipDetails!H:H,DATA_zipDetails!A:A,A39,DATA_zipDetails!U:U,"YES")</f>
        <v>0</v>
      </c>
      <c r="F39" s="13">
        <f>SUMIFS(DATA_zipDetails!I:I,DATA_zipDetails!A:A,A39,DATA_zipDetails!U:U,"YES")</f>
        <v>0</v>
      </c>
      <c r="G39" s="14" t="str">
        <f t="shared" si="2"/>
        <v/>
      </c>
    </row>
    <row r="40" spans="1:7" ht="15.75" x14ac:dyDescent="0.25">
      <c r="A40" t="str">
        <f>IF(SETUP!A40=0,"",SETUP!A40)</f>
        <v/>
      </c>
      <c r="B40" t="str">
        <f>_xlfn.IFNA(VLOOKUP($A40,DATA_zipTotals!$A:$K,3,FALSE),"")</f>
        <v/>
      </c>
      <c r="C40" s="12" t="str">
        <f>_xlfn.IFNA(VLOOKUP($A40,DATA_zipTotals!$A:$K,6,FALSE),"")</f>
        <v/>
      </c>
      <c r="D40" s="12" t="str">
        <f>_xlfn.IFNA(VLOOKUP($A40,DATA_zipTotals!$A:$K,7,FALSE),"")</f>
        <v/>
      </c>
      <c r="E40" s="13">
        <f>SUMIFS(DATA_zipDetails!H:H,DATA_zipDetails!A:A,A40,DATA_zipDetails!U:U,"YES")</f>
        <v>0</v>
      </c>
      <c r="F40" s="13">
        <f>SUMIFS(DATA_zipDetails!I:I,DATA_zipDetails!A:A,A40,DATA_zipDetails!U:U,"YES")</f>
        <v>0</v>
      </c>
      <c r="G40" s="14" t="str">
        <f t="shared" si="2"/>
        <v/>
      </c>
    </row>
    <row r="41" spans="1:7" ht="15.75" x14ac:dyDescent="0.25">
      <c r="A41" t="str">
        <f>IF(SETUP!A41=0,"",SETUP!A41)</f>
        <v/>
      </c>
      <c r="B41" t="str">
        <f>_xlfn.IFNA(VLOOKUP($A41,DATA_zipTotals!$A:$K,3,FALSE),"")</f>
        <v/>
      </c>
      <c r="C41" s="12" t="str">
        <f>_xlfn.IFNA(VLOOKUP($A41,DATA_zipTotals!$A:$K,6,FALSE),"")</f>
        <v/>
      </c>
      <c r="D41" s="12" t="str">
        <f>_xlfn.IFNA(VLOOKUP($A41,DATA_zipTotals!$A:$K,7,FALSE),"")</f>
        <v/>
      </c>
      <c r="E41" s="13">
        <f>SUMIFS(DATA_zipDetails!H:H,DATA_zipDetails!A:A,A41,DATA_zipDetails!U:U,"YES")</f>
        <v>0</v>
      </c>
      <c r="F41" s="13">
        <f>SUMIFS(DATA_zipDetails!I:I,DATA_zipDetails!A:A,A41,DATA_zipDetails!U:U,"YES")</f>
        <v>0</v>
      </c>
      <c r="G41" s="14" t="str">
        <f t="shared" si="2"/>
        <v/>
      </c>
    </row>
    <row r="42" spans="1:7" ht="15.75" x14ac:dyDescent="0.25">
      <c r="A42" t="str">
        <f>IF(SETUP!A42=0,"",SETUP!A42)</f>
        <v/>
      </c>
      <c r="B42" t="str">
        <f>_xlfn.IFNA(VLOOKUP($A42,DATA_zipTotals!$A:$K,3,FALSE),"")</f>
        <v/>
      </c>
      <c r="C42" s="12" t="str">
        <f>_xlfn.IFNA(VLOOKUP($A42,DATA_zipTotals!$A:$K,6,FALSE),"")</f>
        <v/>
      </c>
      <c r="D42" s="12" t="str">
        <f>_xlfn.IFNA(VLOOKUP($A42,DATA_zipTotals!$A:$K,7,FALSE),"")</f>
        <v/>
      </c>
      <c r="E42" s="13">
        <f>SUMIFS(DATA_zipDetails!H:H,DATA_zipDetails!A:A,A42,DATA_zipDetails!U:U,"YES")</f>
        <v>0</v>
      </c>
      <c r="F42" s="13">
        <f>SUMIFS(DATA_zipDetails!I:I,DATA_zipDetails!A:A,A42,DATA_zipDetails!U:U,"YES")</f>
        <v>0</v>
      </c>
      <c r="G42" s="14" t="str">
        <f t="shared" si="2"/>
        <v/>
      </c>
    </row>
    <row r="43" spans="1:7" ht="15.75" x14ac:dyDescent="0.25">
      <c r="A43" t="str">
        <f>IF(SETUP!A43=0,"",SETUP!A43)</f>
        <v/>
      </c>
      <c r="B43" t="str">
        <f>_xlfn.IFNA(VLOOKUP($A43,DATA_zipTotals!$A:$K,3,FALSE),"")</f>
        <v/>
      </c>
      <c r="C43" s="12" t="str">
        <f>_xlfn.IFNA(VLOOKUP($A43,DATA_zipTotals!$A:$K,6,FALSE),"")</f>
        <v/>
      </c>
      <c r="D43" s="12" t="str">
        <f>_xlfn.IFNA(VLOOKUP($A43,DATA_zipTotals!$A:$K,7,FALSE),"")</f>
        <v/>
      </c>
      <c r="E43" s="13">
        <f>SUMIFS(DATA_zipDetails!H:H,DATA_zipDetails!A:A,A43,DATA_zipDetails!U:U,"YES")</f>
        <v>0</v>
      </c>
      <c r="F43" s="13">
        <f>SUMIFS(DATA_zipDetails!I:I,DATA_zipDetails!A:A,A43,DATA_zipDetails!U:U,"YES")</f>
        <v>0</v>
      </c>
      <c r="G43" s="14" t="str">
        <f t="shared" si="2"/>
        <v/>
      </c>
    </row>
    <row r="44" spans="1:7" ht="15.75" x14ac:dyDescent="0.25">
      <c r="A44" t="str">
        <f>IF(SETUP!A44=0,"",SETUP!A44)</f>
        <v/>
      </c>
      <c r="B44" t="str">
        <f>_xlfn.IFNA(VLOOKUP($A44,DATA_zipTotals!$A:$K,3,FALSE),"")</f>
        <v/>
      </c>
      <c r="C44" s="12" t="str">
        <f>_xlfn.IFNA(VLOOKUP($A44,DATA_zipTotals!$A:$K,6,FALSE),"")</f>
        <v/>
      </c>
      <c r="D44" s="12" t="str">
        <f>_xlfn.IFNA(VLOOKUP($A44,DATA_zipTotals!$A:$K,7,FALSE),"")</f>
        <v/>
      </c>
      <c r="E44" s="13">
        <f>SUMIFS(DATA_zipDetails!H:H,DATA_zipDetails!A:A,A44,DATA_zipDetails!U:U,"YES")</f>
        <v>0</v>
      </c>
      <c r="F44" s="13">
        <f>SUMIFS(DATA_zipDetails!I:I,DATA_zipDetails!A:A,A44,DATA_zipDetails!U:U,"YES")</f>
        <v>0</v>
      </c>
      <c r="G44" s="14" t="str">
        <f t="shared" si="2"/>
        <v/>
      </c>
    </row>
    <row r="45" spans="1:7" ht="15.75" x14ac:dyDescent="0.25">
      <c r="A45" t="str">
        <f>IF(SETUP!A45=0,"",SETUP!A45)</f>
        <v/>
      </c>
      <c r="B45" t="str">
        <f>_xlfn.IFNA(VLOOKUP($A45,DATA_zipTotals!$A:$K,3,FALSE),"")</f>
        <v/>
      </c>
      <c r="C45" s="12" t="str">
        <f>_xlfn.IFNA(VLOOKUP($A45,DATA_zipTotals!$A:$K,6,FALSE),"")</f>
        <v/>
      </c>
      <c r="D45" s="12" t="str">
        <f>_xlfn.IFNA(VLOOKUP($A45,DATA_zipTotals!$A:$K,7,FALSE),"")</f>
        <v/>
      </c>
      <c r="E45" s="13">
        <f>SUMIFS(DATA_zipDetails!H:H,DATA_zipDetails!A:A,A45,DATA_zipDetails!U:U,"YES")</f>
        <v>0</v>
      </c>
      <c r="F45" s="13">
        <f>SUMIFS(DATA_zipDetails!I:I,DATA_zipDetails!A:A,A45,DATA_zipDetails!U:U,"YES")</f>
        <v>0</v>
      </c>
      <c r="G45" s="14" t="str">
        <f t="shared" si="2"/>
        <v/>
      </c>
    </row>
    <row r="46" spans="1:7" ht="15.75" x14ac:dyDescent="0.25">
      <c r="A46" t="str">
        <f>IF(SETUP!A46=0,"",SETUP!A46)</f>
        <v/>
      </c>
      <c r="B46" t="str">
        <f>_xlfn.IFNA(VLOOKUP($A46,DATA_zipTotals!$A:$K,3,FALSE),"")</f>
        <v/>
      </c>
      <c r="C46" s="12" t="str">
        <f>_xlfn.IFNA(VLOOKUP($A46,DATA_zipTotals!$A:$K,6,FALSE),"")</f>
        <v/>
      </c>
      <c r="D46" s="12" t="str">
        <f>_xlfn.IFNA(VLOOKUP($A46,DATA_zipTotals!$A:$K,7,FALSE),"")</f>
        <v/>
      </c>
      <c r="E46" s="13">
        <f>SUMIFS(DATA_zipDetails!H:H,DATA_zipDetails!A:A,A46,DATA_zipDetails!U:U,"YES")</f>
        <v>0</v>
      </c>
      <c r="F46" s="13">
        <f>SUMIFS(DATA_zipDetails!I:I,DATA_zipDetails!A:A,A46,DATA_zipDetails!U:U,"YES")</f>
        <v>0</v>
      </c>
      <c r="G46" s="14" t="str">
        <f t="shared" si="2"/>
        <v/>
      </c>
    </row>
    <row r="47" spans="1:7" ht="15.75" x14ac:dyDescent="0.25">
      <c r="A47" t="str">
        <f>IF(SETUP!A47=0,"",SETUP!A47)</f>
        <v/>
      </c>
      <c r="B47" t="str">
        <f>_xlfn.IFNA(VLOOKUP($A47,DATA_zipTotals!$A:$K,3,FALSE),"")</f>
        <v/>
      </c>
      <c r="C47" s="12" t="str">
        <f>_xlfn.IFNA(VLOOKUP($A47,DATA_zipTotals!$A:$K,6,FALSE),"")</f>
        <v/>
      </c>
      <c r="D47" s="12" t="str">
        <f>_xlfn.IFNA(VLOOKUP($A47,DATA_zipTotals!$A:$K,7,FALSE),"")</f>
        <v/>
      </c>
      <c r="E47" s="13">
        <f>SUMIFS(DATA_zipDetails!H:H,DATA_zipDetails!A:A,A47,DATA_zipDetails!U:U,"YES")</f>
        <v>0</v>
      </c>
      <c r="F47" s="13">
        <f>SUMIFS(DATA_zipDetails!I:I,DATA_zipDetails!A:A,A47,DATA_zipDetails!U:U,"YES")</f>
        <v>0</v>
      </c>
      <c r="G47" s="14" t="str">
        <f t="shared" si="2"/>
        <v/>
      </c>
    </row>
    <row r="48" spans="1:7" ht="15.75" x14ac:dyDescent="0.25">
      <c r="A48" t="str">
        <f>IF(SETUP!A48=0,"",SETUP!A48)</f>
        <v/>
      </c>
      <c r="B48" t="str">
        <f>_xlfn.IFNA(VLOOKUP($A48,DATA_zipTotals!$A:$K,3,FALSE),"")</f>
        <v/>
      </c>
      <c r="C48" s="12" t="str">
        <f>_xlfn.IFNA(VLOOKUP($A48,DATA_zipTotals!$A:$K,6,FALSE),"")</f>
        <v/>
      </c>
      <c r="D48" s="12" t="str">
        <f>_xlfn.IFNA(VLOOKUP($A48,DATA_zipTotals!$A:$K,7,FALSE),"")</f>
        <v/>
      </c>
      <c r="E48" s="13">
        <f>SUMIFS(DATA_zipDetails!H:H,DATA_zipDetails!A:A,A48,DATA_zipDetails!U:U,"YES")</f>
        <v>0</v>
      </c>
      <c r="F48" s="13">
        <f>SUMIFS(DATA_zipDetails!I:I,DATA_zipDetails!A:A,A48,DATA_zipDetails!U:U,"YES")</f>
        <v>0</v>
      </c>
      <c r="G48" s="14" t="str">
        <f t="shared" si="2"/>
        <v/>
      </c>
    </row>
    <row r="49" spans="1:7" ht="15.75" x14ac:dyDescent="0.25">
      <c r="A49" t="str">
        <f>IF(SETUP!A49=0,"",SETUP!A49)</f>
        <v/>
      </c>
      <c r="B49" t="str">
        <f>_xlfn.IFNA(VLOOKUP($A49,DATA_zipTotals!$A:$K,3,FALSE),"")</f>
        <v/>
      </c>
      <c r="C49" s="12" t="str">
        <f>_xlfn.IFNA(VLOOKUP($A49,DATA_zipTotals!$A:$K,6,FALSE),"")</f>
        <v/>
      </c>
      <c r="D49" s="12" t="str">
        <f>_xlfn.IFNA(VLOOKUP($A49,DATA_zipTotals!$A:$K,7,FALSE),"")</f>
        <v/>
      </c>
      <c r="E49" s="13">
        <f>SUMIFS(DATA_zipDetails!H:H,DATA_zipDetails!A:A,A49,DATA_zipDetails!U:U,"YES")</f>
        <v>0</v>
      </c>
      <c r="F49" s="13">
        <f>SUMIFS(DATA_zipDetails!I:I,DATA_zipDetails!A:A,A49,DATA_zipDetails!U:U,"YES")</f>
        <v>0</v>
      </c>
      <c r="G49" s="14" t="str">
        <f t="shared" si="2"/>
        <v/>
      </c>
    </row>
    <row r="50" spans="1:7" ht="15.75" x14ac:dyDescent="0.25">
      <c r="A50" t="str">
        <f>IF(SETUP!A50=0,"",SETUP!A50)</f>
        <v/>
      </c>
      <c r="B50" t="str">
        <f>_xlfn.IFNA(VLOOKUP($A50,DATA_zipTotals!$A:$K,3,FALSE),"")</f>
        <v/>
      </c>
      <c r="C50" s="12" t="str">
        <f>_xlfn.IFNA(VLOOKUP($A50,DATA_zipTotals!$A:$K,6,FALSE),"")</f>
        <v/>
      </c>
      <c r="D50" s="12" t="str">
        <f>_xlfn.IFNA(VLOOKUP($A50,DATA_zipTotals!$A:$K,7,FALSE),"")</f>
        <v/>
      </c>
      <c r="E50" s="13">
        <f>SUMIFS(DATA_zipDetails!H:H,DATA_zipDetails!A:A,A50,DATA_zipDetails!U:U,"YES")</f>
        <v>0</v>
      </c>
      <c r="F50" s="13">
        <f>SUMIFS(DATA_zipDetails!I:I,DATA_zipDetails!A:A,A50,DATA_zipDetails!U:U,"YES")</f>
        <v>0</v>
      </c>
      <c r="G50" s="14" t="str">
        <f t="shared" si="2"/>
        <v/>
      </c>
    </row>
    <row r="51" spans="1:7" ht="15.75" x14ac:dyDescent="0.25">
      <c r="A51" t="str">
        <f>IF(SETUP!A51=0,"",SETUP!A51)</f>
        <v/>
      </c>
      <c r="B51" t="str">
        <f>_xlfn.IFNA(VLOOKUP($A51,DATA_zipTotals!$A:$K,3,FALSE),"")</f>
        <v/>
      </c>
      <c r="C51" s="12" t="str">
        <f>_xlfn.IFNA(VLOOKUP($A51,DATA_zipTotals!$A:$K,6,FALSE),"")</f>
        <v/>
      </c>
      <c r="D51" s="12" t="str">
        <f>_xlfn.IFNA(VLOOKUP($A51,DATA_zipTotals!$A:$K,7,FALSE),"")</f>
        <v/>
      </c>
      <c r="E51" s="13">
        <f>SUMIFS(DATA_zipDetails!H:H,DATA_zipDetails!A:A,A51,DATA_zipDetails!U:U,"YES")</f>
        <v>0</v>
      </c>
      <c r="F51" s="13">
        <f>SUMIFS(DATA_zipDetails!I:I,DATA_zipDetails!A:A,A51,DATA_zipDetails!U:U,"YES")</f>
        <v>0</v>
      </c>
      <c r="G51" s="14" t="str">
        <f t="shared" si="2"/>
        <v/>
      </c>
    </row>
    <row r="52" spans="1:7" ht="15.75" x14ac:dyDescent="0.25">
      <c r="A52" t="str">
        <f>IF(SETUP!A52=0,"",SETUP!A52)</f>
        <v/>
      </c>
      <c r="B52" t="str">
        <f>_xlfn.IFNA(VLOOKUP($A52,DATA_zipTotals!$A:$K,3,FALSE),"")</f>
        <v/>
      </c>
      <c r="C52" s="12" t="str">
        <f>_xlfn.IFNA(VLOOKUP($A52,DATA_zipTotals!$A:$K,6,FALSE),"")</f>
        <v/>
      </c>
      <c r="D52" s="12" t="str">
        <f>_xlfn.IFNA(VLOOKUP($A52,DATA_zipTotals!$A:$K,7,FALSE),"")</f>
        <v/>
      </c>
      <c r="E52" s="13">
        <f>SUMIFS(DATA_zipDetails!H:H,DATA_zipDetails!A:A,A52,DATA_zipDetails!U:U,"YES")</f>
        <v>0</v>
      </c>
      <c r="F52" s="13">
        <f>SUMIFS(DATA_zipDetails!I:I,DATA_zipDetails!A:A,A52,DATA_zipDetails!U:U,"YES")</f>
        <v>0</v>
      </c>
      <c r="G52" s="14" t="str">
        <f t="shared" si="2"/>
        <v/>
      </c>
    </row>
    <row r="53" spans="1:7" ht="15.75" x14ac:dyDescent="0.25">
      <c r="A53" t="str">
        <f>IF(SETUP!A53=0,"",SETUP!A53)</f>
        <v/>
      </c>
      <c r="B53" t="str">
        <f>_xlfn.IFNA(VLOOKUP($A53,DATA_zipTotals!$A:$K,3,FALSE),"")</f>
        <v/>
      </c>
      <c r="C53" s="12" t="str">
        <f>_xlfn.IFNA(VLOOKUP($A53,DATA_zipTotals!$A:$K,6,FALSE),"")</f>
        <v/>
      </c>
      <c r="D53" s="12" t="str">
        <f>_xlfn.IFNA(VLOOKUP($A53,DATA_zipTotals!$A:$K,7,FALSE),"")</f>
        <v/>
      </c>
      <c r="E53" s="13">
        <f>SUMIFS(DATA_zipDetails!H:H,DATA_zipDetails!A:A,A53,DATA_zipDetails!U:U,"YES")</f>
        <v>0</v>
      </c>
      <c r="F53" s="13">
        <f>SUMIFS(DATA_zipDetails!I:I,DATA_zipDetails!A:A,A53,DATA_zipDetails!U:U,"YES")</f>
        <v>0</v>
      </c>
      <c r="G53" s="14" t="str">
        <f t="shared" si="2"/>
        <v/>
      </c>
    </row>
    <row r="54" spans="1:7" ht="15.75" x14ac:dyDescent="0.25">
      <c r="A54" t="str">
        <f>IF(SETUP!A54=0,"",SETUP!A54)</f>
        <v/>
      </c>
      <c r="B54" t="str">
        <f>_xlfn.IFNA(VLOOKUP($A54,DATA_zipTotals!$A:$K,3,FALSE),"")</f>
        <v/>
      </c>
      <c r="C54" s="12" t="str">
        <f>_xlfn.IFNA(VLOOKUP($A54,DATA_zipTotals!$A:$K,6,FALSE),"")</f>
        <v/>
      </c>
      <c r="D54" s="12" t="str">
        <f>_xlfn.IFNA(VLOOKUP($A54,DATA_zipTotals!$A:$K,7,FALSE),"")</f>
        <v/>
      </c>
      <c r="E54" s="13">
        <f>SUMIFS(DATA_zipDetails!H:H,DATA_zipDetails!A:A,A54,DATA_zipDetails!U:U,"YES")</f>
        <v>0</v>
      </c>
      <c r="F54" s="13">
        <f>SUMIFS(DATA_zipDetails!I:I,DATA_zipDetails!A:A,A54,DATA_zipDetails!U:U,"YES")</f>
        <v>0</v>
      </c>
      <c r="G54" s="14" t="str">
        <f t="shared" si="2"/>
        <v/>
      </c>
    </row>
    <row r="55" spans="1:7" ht="15.75" x14ac:dyDescent="0.25">
      <c r="A55" t="str">
        <f>IF(SETUP!A55=0,"",SETUP!A55)</f>
        <v/>
      </c>
      <c r="B55" t="str">
        <f>_xlfn.IFNA(VLOOKUP($A55,DATA_zipTotals!$A:$K,3,FALSE),"")</f>
        <v/>
      </c>
      <c r="C55" s="12" t="str">
        <f>_xlfn.IFNA(VLOOKUP($A55,DATA_zipTotals!$A:$K,6,FALSE),"")</f>
        <v/>
      </c>
      <c r="D55" s="12" t="str">
        <f>_xlfn.IFNA(VLOOKUP($A55,DATA_zipTotals!$A:$K,7,FALSE),"")</f>
        <v/>
      </c>
      <c r="E55" s="13">
        <f>SUMIFS(DATA_zipDetails!H:H,DATA_zipDetails!A:A,A55,DATA_zipDetails!U:U,"YES")</f>
        <v>0</v>
      </c>
      <c r="F55" s="13">
        <f>SUMIFS(DATA_zipDetails!I:I,DATA_zipDetails!A:A,A55,DATA_zipDetails!U:U,"YES")</f>
        <v>0</v>
      </c>
      <c r="G55" s="14" t="str">
        <f t="shared" si="2"/>
        <v/>
      </c>
    </row>
    <row r="56" spans="1:7" ht="15.75" x14ac:dyDescent="0.25">
      <c r="A56" t="str">
        <f>IF(SETUP!A56=0,"",SETUP!A56)</f>
        <v/>
      </c>
      <c r="B56" t="str">
        <f>_xlfn.IFNA(VLOOKUP($A56,DATA_zipTotals!$A:$K,3,FALSE),"")</f>
        <v/>
      </c>
      <c r="C56" s="12" t="str">
        <f>_xlfn.IFNA(VLOOKUP($A56,DATA_zipTotals!$A:$K,6,FALSE),"")</f>
        <v/>
      </c>
      <c r="D56" s="12" t="str">
        <f>_xlfn.IFNA(VLOOKUP($A56,DATA_zipTotals!$A:$K,7,FALSE),"")</f>
        <v/>
      </c>
      <c r="E56" s="13">
        <f>SUMIFS(DATA_zipDetails!H:H,DATA_zipDetails!A:A,A56,DATA_zipDetails!U:U,"YES")</f>
        <v>0</v>
      </c>
      <c r="F56" s="13">
        <f>SUMIFS(DATA_zipDetails!I:I,DATA_zipDetails!A:A,A56,DATA_zipDetails!U:U,"YES")</f>
        <v>0</v>
      </c>
      <c r="G56" s="14" t="str">
        <f t="shared" si="2"/>
        <v/>
      </c>
    </row>
    <row r="57" spans="1:7" ht="15.75" x14ac:dyDescent="0.25">
      <c r="A57" t="str">
        <f>IF(SETUP!A57=0,"",SETUP!A57)</f>
        <v/>
      </c>
      <c r="B57" t="str">
        <f>_xlfn.IFNA(VLOOKUP($A57,DATA_zipTotals!$A:$K,3,FALSE),"")</f>
        <v/>
      </c>
      <c r="C57" s="12" t="str">
        <f>_xlfn.IFNA(VLOOKUP($A57,DATA_zipTotals!$A:$K,6,FALSE),"")</f>
        <v/>
      </c>
      <c r="D57" s="12" t="str">
        <f>_xlfn.IFNA(VLOOKUP($A57,DATA_zipTotals!$A:$K,7,FALSE),"")</f>
        <v/>
      </c>
      <c r="E57" s="13">
        <f>SUMIFS(DATA_zipDetails!H:H,DATA_zipDetails!A:A,A57,DATA_zipDetails!U:U,"YES")</f>
        <v>0</v>
      </c>
      <c r="F57" s="13">
        <f>SUMIFS(DATA_zipDetails!I:I,DATA_zipDetails!A:A,A57,DATA_zipDetails!U:U,"YES")</f>
        <v>0</v>
      </c>
      <c r="G57" s="14" t="str">
        <f t="shared" si="2"/>
        <v/>
      </c>
    </row>
    <row r="58" spans="1:7" ht="15.75" x14ac:dyDescent="0.25">
      <c r="A58" t="str">
        <f>IF(SETUP!A58=0,"",SETUP!A58)</f>
        <v/>
      </c>
      <c r="B58" t="str">
        <f>_xlfn.IFNA(VLOOKUP($A58,DATA_zipTotals!$A:$K,3,FALSE),"")</f>
        <v/>
      </c>
      <c r="C58" s="12" t="str">
        <f>_xlfn.IFNA(VLOOKUP($A58,DATA_zipTotals!$A:$K,6,FALSE),"")</f>
        <v/>
      </c>
      <c r="D58" s="12" t="str">
        <f>_xlfn.IFNA(VLOOKUP($A58,DATA_zipTotals!$A:$K,7,FALSE),"")</f>
        <v/>
      </c>
      <c r="E58" s="13">
        <f>SUMIFS(DATA_zipDetails!H:H,DATA_zipDetails!A:A,A58,DATA_zipDetails!U:U,"YES")</f>
        <v>0</v>
      </c>
      <c r="F58" s="13">
        <f>SUMIFS(DATA_zipDetails!I:I,DATA_zipDetails!A:A,A58,DATA_zipDetails!U:U,"YES")</f>
        <v>0</v>
      </c>
      <c r="G58" s="14" t="str">
        <f t="shared" si="2"/>
        <v/>
      </c>
    </row>
    <row r="59" spans="1:7" ht="15.75" x14ac:dyDescent="0.25">
      <c r="A59" t="str">
        <f>IF(SETUP!A59=0,"",SETUP!A59)</f>
        <v/>
      </c>
      <c r="B59" t="str">
        <f>_xlfn.IFNA(VLOOKUP($A59,DATA_zipTotals!$A:$K,3,FALSE),"")</f>
        <v/>
      </c>
      <c r="C59" s="12" t="str">
        <f>_xlfn.IFNA(VLOOKUP($A59,DATA_zipTotals!$A:$K,6,FALSE),"")</f>
        <v/>
      </c>
      <c r="D59" s="12" t="str">
        <f>_xlfn.IFNA(VLOOKUP($A59,DATA_zipTotals!$A:$K,7,FALSE),"")</f>
        <v/>
      </c>
      <c r="E59" s="13">
        <f>SUMIFS(DATA_zipDetails!H:H,DATA_zipDetails!A:A,A59,DATA_zipDetails!U:U,"YES")</f>
        <v>0</v>
      </c>
      <c r="F59" s="13">
        <f>SUMIFS(DATA_zipDetails!I:I,DATA_zipDetails!A:A,A59,DATA_zipDetails!U:U,"YES")</f>
        <v>0</v>
      </c>
      <c r="G59" s="14" t="str">
        <f t="shared" si="2"/>
        <v/>
      </c>
    </row>
    <row r="60" spans="1:7" ht="15.75" x14ac:dyDescent="0.25">
      <c r="A60" t="str">
        <f>IF(SETUP!A60=0,"",SETUP!A60)</f>
        <v/>
      </c>
      <c r="B60" t="str">
        <f>_xlfn.IFNA(VLOOKUP($A60,DATA_zipTotals!$A:$K,3,FALSE),"")</f>
        <v/>
      </c>
      <c r="C60" s="12" t="str">
        <f>_xlfn.IFNA(VLOOKUP($A60,DATA_zipTotals!$A:$K,6,FALSE),"")</f>
        <v/>
      </c>
      <c r="D60" s="12" t="str">
        <f>_xlfn.IFNA(VLOOKUP($A60,DATA_zipTotals!$A:$K,7,FALSE),"")</f>
        <v/>
      </c>
      <c r="E60" s="13">
        <f>SUMIFS(DATA_zipDetails!H:H,DATA_zipDetails!A:A,A60,DATA_zipDetails!U:U,"YES")</f>
        <v>0</v>
      </c>
      <c r="F60" s="13">
        <f>SUMIFS(DATA_zipDetails!I:I,DATA_zipDetails!A:A,A60,DATA_zipDetails!U:U,"YES")</f>
        <v>0</v>
      </c>
      <c r="G60" s="14" t="str">
        <f t="shared" si="2"/>
        <v/>
      </c>
    </row>
    <row r="61" spans="1:7" ht="15.75" x14ac:dyDescent="0.25">
      <c r="A61" t="str">
        <f>IF(SETUP!A61=0,"",SETUP!A61)</f>
        <v/>
      </c>
      <c r="B61" t="str">
        <f>_xlfn.IFNA(VLOOKUP($A61,DATA_zipTotals!$A:$K,3,FALSE),"")</f>
        <v/>
      </c>
      <c r="C61" s="12" t="str">
        <f>_xlfn.IFNA(VLOOKUP($A61,DATA_zipTotals!$A:$K,6,FALSE),"")</f>
        <v/>
      </c>
      <c r="D61" s="12" t="str">
        <f>_xlfn.IFNA(VLOOKUP($A61,DATA_zipTotals!$A:$K,7,FALSE),"")</f>
        <v/>
      </c>
      <c r="E61" s="13">
        <f>SUMIFS(DATA_zipDetails!H:H,DATA_zipDetails!A:A,A61,DATA_zipDetails!U:U,"YES")</f>
        <v>0</v>
      </c>
      <c r="F61" s="13">
        <f>SUMIFS(DATA_zipDetails!I:I,DATA_zipDetails!A:A,A61,DATA_zipDetails!U:U,"YES")</f>
        <v>0</v>
      </c>
      <c r="G61" s="14" t="str">
        <f t="shared" si="2"/>
        <v/>
      </c>
    </row>
    <row r="62" spans="1:7" ht="15.75" x14ac:dyDescent="0.25">
      <c r="A62" t="str">
        <f>IF(SETUP!A62=0,"",SETUP!A62)</f>
        <v/>
      </c>
      <c r="B62" t="str">
        <f>_xlfn.IFNA(VLOOKUP($A62,DATA_zipTotals!$A:$K,3,FALSE),"")</f>
        <v/>
      </c>
      <c r="C62" s="12" t="str">
        <f>_xlfn.IFNA(VLOOKUP($A62,DATA_zipTotals!$A:$K,6,FALSE),"")</f>
        <v/>
      </c>
      <c r="D62" s="12" t="str">
        <f>_xlfn.IFNA(VLOOKUP($A62,DATA_zipTotals!$A:$K,7,FALSE),"")</f>
        <v/>
      </c>
      <c r="E62" s="13">
        <f>SUMIFS(DATA_zipDetails!H:H,DATA_zipDetails!A:A,A62,DATA_zipDetails!U:U,"YES")</f>
        <v>0</v>
      </c>
      <c r="F62" s="13">
        <f>SUMIFS(DATA_zipDetails!I:I,DATA_zipDetails!A:A,A62,DATA_zipDetails!U:U,"YES")</f>
        <v>0</v>
      </c>
      <c r="G62" s="14" t="str">
        <f t="shared" si="2"/>
        <v/>
      </c>
    </row>
    <row r="63" spans="1:7" ht="15.75" x14ac:dyDescent="0.25">
      <c r="A63" t="str">
        <f>IF(SETUP!A63=0,"",SETUP!A63)</f>
        <v/>
      </c>
      <c r="B63" t="str">
        <f>_xlfn.IFNA(VLOOKUP($A63,DATA_zipTotals!$A:$K,3,FALSE),"")</f>
        <v/>
      </c>
      <c r="C63" s="12" t="str">
        <f>_xlfn.IFNA(VLOOKUP($A63,DATA_zipTotals!$A:$K,6,FALSE),"")</f>
        <v/>
      </c>
      <c r="D63" s="12" t="str">
        <f>_xlfn.IFNA(VLOOKUP($A63,DATA_zipTotals!$A:$K,7,FALSE),"")</f>
        <v/>
      </c>
      <c r="E63" s="13">
        <f>SUMIFS(DATA_zipDetails!H:H,DATA_zipDetails!A:A,A63,DATA_zipDetails!U:U,"YES")</f>
        <v>0</v>
      </c>
      <c r="F63" s="13">
        <f>SUMIFS(DATA_zipDetails!I:I,DATA_zipDetails!A:A,A63,DATA_zipDetails!U:U,"YES")</f>
        <v>0</v>
      </c>
      <c r="G63" s="14" t="str">
        <f t="shared" si="2"/>
        <v/>
      </c>
    </row>
    <row r="64" spans="1:7" ht="15.75" x14ac:dyDescent="0.25">
      <c r="A64" t="str">
        <f>IF(SETUP!A64=0,"",SETUP!A64)</f>
        <v/>
      </c>
      <c r="B64" t="str">
        <f>_xlfn.IFNA(VLOOKUP($A64,DATA_zipTotals!$A:$K,3,FALSE),"")</f>
        <v/>
      </c>
      <c r="C64" s="12" t="str">
        <f>_xlfn.IFNA(VLOOKUP($A64,DATA_zipTotals!$A:$K,6,FALSE),"")</f>
        <v/>
      </c>
      <c r="D64" s="12" t="str">
        <f>_xlfn.IFNA(VLOOKUP($A64,DATA_zipTotals!$A:$K,7,FALSE),"")</f>
        <v/>
      </c>
      <c r="E64" s="13">
        <f>SUMIFS(DATA_zipDetails!H:H,DATA_zipDetails!A:A,A64,DATA_zipDetails!U:U,"YES")</f>
        <v>0</v>
      </c>
      <c r="F64" s="13">
        <f>SUMIFS(DATA_zipDetails!I:I,DATA_zipDetails!A:A,A64,DATA_zipDetails!U:U,"YES")</f>
        <v>0</v>
      </c>
      <c r="G64" s="14" t="str">
        <f t="shared" si="2"/>
        <v/>
      </c>
    </row>
    <row r="65" spans="1:7" ht="15.75" x14ac:dyDescent="0.25">
      <c r="A65" t="str">
        <f>IF(SETUP!A65=0,"",SETUP!A65)</f>
        <v/>
      </c>
      <c r="B65" t="str">
        <f>_xlfn.IFNA(VLOOKUP($A65,DATA_zipTotals!$A:$K,3,FALSE),"")</f>
        <v/>
      </c>
      <c r="C65" s="12" t="str">
        <f>_xlfn.IFNA(VLOOKUP($A65,DATA_zipTotals!$A:$K,6,FALSE),"")</f>
        <v/>
      </c>
      <c r="D65" s="12" t="str">
        <f>_xlfn.IFNA(VLOOKUP($A65,DATA_zipTotals!$A:$K,7,FALSE),"")</f>
        <v/>
      </c>
      <c r="E65" s="13">
        <f>SUMIFS(DATA_zipDetails!H:H,DATA_zipDetails!A:A,A65,DATA_zipDetails!U:U,"YES")</f>
        <v>0</v>
      </c>
      <c r="F65" s="13">
        <f>SUMIFS(DATA_zipDetails!I:I,DATA_zipDetails!A:A,A65,DATA_zipDetails!U:U,"YES")</f>
        <v>0</v>
      </c>
      <c r="G65" s="14" t="str">
        <f t="shared" si="2"/>
        <v/>
      </c>
    </row>
    <row r="66" spans="1:7" ht="15.75" x14ac:dyDescent="0.25">
      <c r="A66" t="str">
        <f>IF(SETUP!A66=0,"",SETUP!A66)</f>
        <v/>
      </c>
      <c r="B66" t="str">
        <f>_xlfn.IFNA(VLOOKUP($A66,DATA_zipTotals!$A:$K,3,FALSE),"")</f>
        <v/>
      </c>
      <c r="C66" s="12" t="str">
        <f>_xlfn.IFNA(VLOOKUP($A66,DATA_zipTotals!$A:$K,6,FALSE),"")</f>
        <v/>
      </c>
      <c r="D66" s="12" t="str">
        <f>_xlfn.IFNA(VLOOKUP($A66,DATA_zipTotals!$A:$K,7,FALSE),"")</f>
        <v/>
      </c>
      <c r="E66" s="13">
        <f>SUMIFS(DATA_zipDetails!H:H,DATA_zipDetails!A:A,A66,DATA_zipDetails!U:U,"YES")</f>
        <v>0</v>
      </c>
      <c r="F66" s="13">
        <f>SUMIFS(DATA_zipDetails!I:I,DATA_zipDetails!A:A,A66,DATA_zipDetails!U:U,"YES")</f>
        <v>0</v>
      </c>
      <c r="G66" s="14" t="str">
        <f t="shared" si="2"/>
        <v/>
      </c>
    </row>
    <row r="67" spans="1:7" ht="15.75" x14ac:dyDescent="0.25">
      <c r="A67" t="str">
        <f>IF(SETUP!A67=0,"",SETUP!A67)</f>
        <v/>
      </c>
      <c r="B67" t="str">
        <f>_xlfn.IFNA(VLOOKUP($A67,DATA_zipTotals!$A:$K,3,FALSE),"")</f>
        <v/>
      </c>
      <c r="C67" s="12" t="str">
        <f>_xlfn.IFNA(VLOOKUP($A67,DATA_zipTotals!$A:$K,6,FALSE),"")</f>
        <v/>
      </c>
      <c r="D67" s="12" t="str">
        <f>_xlfn.IFNA(VLOOKUP($A67,DATA_zipTotals!$A:$K,7,FALSE),"")</f>
        <v/>
      </c>
      <c r="E67" s="13">
        <f>SUMIFS(DATA_zipDetails!H:H,DATA_zipDetails!A:A,A67,DATA_zipDetails!U:U,"YES")</f>
        <v>0</v>
      </c>
      <c r="F67" s="13">
        <f>SUMIFS(DATA_zipDetails!I:I,DATA_zipDetails!A:A,A67,DATA_zipDetails!U:U,"YES")</f>
        <v>0</v>
      </c>
      <c r="G67" s="14" t="str">
        <f t="shared" si="2"/>
        <v/>
      </c>
    </row>
    <row r="68" spans="1:7" ht="15.75" x14ac:dyDescent="0.25">
      <c r="A68" t="str">
        <f>IF(SETUP!A68=0,"",SETUP!A68)</f>
        <v/>
      </c>
      <c r="B68" t="str">
        <f>_xlfn.IFNA(VLOOKUP($A68,DATA_zipTotals!$A:$K,3,FALSE),"")</f>
        <v/>
      </c>
      <c r="C68" s="12" t="str">
        <f>_xlfn.IFNA(VLOOKUP($A68,DATA_zipTotals!$A:$K,6,FALSE),"")</f>
        <v/>
      </c>
      <c r="D68" s="12" t="str">
        <f>_xlfn.IFNA(VLOOKUP($A68,DATA_zipTotals!$A:$K,7,FALSE),"")</f>
        <v/>
      </c>
      <c r="E68" s="13">
        <f>SUMIFS(DATA_zipDetails!H:H,DATA_zipDetails!A:A,A68,DATA_zipDetails!U:U,"YES")</f>
        <v>0</v>
      </c>
      <c r="F68" s="13">
        <f>SUMIFS(DATA_zipDetails!I:I,DATA_zipDetails!A:A,A68,DATA_zipDetails!U:U,"YES")</f>
        <v>0</v>
      </c>
      <c r="G68" s="14" t="str">
        <f t="shared" si="2"/>
        <v/>
      </c>
    </row>
    <row r="69" spans="1:7" ht="15.75" x14ac:dyDescent="0.25">
      <c r="A69" t="str">
        <f>IF(SETUP!A69=0,"",SETUP!A69)</f>
        <v/>
      </c>
      <c r="B69" t="str">
        <f>_xlfn.IFNA(VLOOKUP($A69,DATA_zipTotals!$A:$K,3,FALSE),"")</f>
        <v/>
      </c>
      <c r="C69" s="12" t="str">
        <f>_xlfn.IFNA(VLOOKUP($A69,DATA_zipTotals!$A:$K,6,FALSE),"")</f>
        <v/>
      </c>
      <c r="D69" s="12" t="str">
        <f>_xlfn.IFNA(VLOOKUP($A69,DATA_zipTotals!$A:$K,7,FALSE),"")</f>
        <v/>
      </c>
      <c r="E69" s="13">
        <f>SUMIFS(DATA_zipDetails!H:H,DATA_zipDetails!A:A,A69,DATA_zipDetails!U:U,"YES")</f>
        <v>0</v>
      </c>
      <c r="F69" s="13">
        <f>SUMIFS(DATA_zipDetails!I:I,DATA_zipDetails!A:A,A69,DATA_zipDetails!U:U,"YES")</f>
        <v>0</v>
      </c>
      <c r="G69" s="14" t="str">
        <f t="shared" si="2"/>
        <v/>
      </c>
    </row>
    <row r="70" spans="1:7" ht="15.75" x14ac:dyDescent="0.25">
      <c r="A70" t="str">
        <f>IF(SETUP!A70=0,"",SETUP!A70)</f>
        <v/>
      </c>
      <c r="B70" t="str">
        <f>_xlfn.IFNA(VLOOKUP($A70,DATA_zipTotals!$A:$K,3,FALSE),"")</f>
        <v/>
      </c>
      <c r="C70" s="12" t="str">
        <f>_xlfn.IFNA(VLOOKUP($A70,DATA_zipTotals!$A:$K,6,FALSE),"")</f>
        <v/>
      </c>
      <c r="D70" s="12" t="str">
        <f>_xlfn.IFNA(VLOOKUP($A70,DATA_zipTotals!$A:$K,7,FALSE),"")</f>
        <v/>
      </c>
      <c r="E70" s="13">
        <f>SUMIFS(DATA_zipDetails!H:H,DATA_zipDetails!A:A,A70,DATA_zipDetails!U:U,"YES")</f>
        <v>0</v>
      </c>
      <c r="F70" s="13">
        <f>SUMIFS(DATA_zipDetails!I:I,DATA_zipDetails!A:A,A70,DATA_zipDetails!U:U,"YES")</f>
        <v>0</v>
      </c>
      <c r="G70" s="14" t="str">
        <f t="shared" ref="G70:G103" si="3">IFERROR(F70/D70,"")</f>
        <v/>
      </c>
    </row>
    <row r="71" spans="1:7" ht="15.75" x14ac:dyDescent="0.25">
      <c r="A71" t="str">
        <f>IF(SETUP!A71=0,"",SETUP!A71)</f>
        <v/>
      </c>
      <c r="B71" t="str">
        <f>_xlfn.IFNA(VLOOKUP($A71,DATA_zipTotals!$A:$K,3,FALSE),"")</f>
        <v/>
      </c>
      <c r="C71" s="12" t="str">
        <f>_xlfn.IFNA(VLOOKUP($A71,DATA_zipTotals!$A:$K,6,FALSE),"")</f>
        <v/>
      </c>
      <c r="D71" s="12" t="str">
        <f>_xlfn.IFNA(VLOOKUP($A71,DATA_zipTotals!$A:$K,7,FALSE),"")</f>
        <v/>
      </c>
      <c r="E71" s="13">
        <f>SUMIFS(DATA_zipDetails!H:H,DATA_zipDetails!A:A,A71,DATA_zipDetails!U:U,"YES")</f>
        <v>0</v>
      </c>
      <c r="F71" s="13">
        <f>SUMIFS(DATA_zipDetails!I:I,DATA_zipDetails!A:A,A71,DATA_zipDetails!U:U,"YES")</f>
        <v>0</v>
      </c>
      <c r="G71" s="14" t="str">
        <f t="shared" si="3"/>
        <v/>
      </c>
    </row>
    <row r="72" spans="1:7" ht="15.75" x14ac:dyDescent="0.25">
      <c r="A72" t="str">
        <f>IF(SETUP!A72=0,"",SETUP!A72)</f>
        <v/>
      </c>
      <c r="B72" t="str">
        <f>_xlfn.IFNA(VLOOKUP($A72,DATA_zipTotals!$A:$K,3,FALSE),"")</f>
        <v/>
      </c>
      <c r="C72" s="12" t="str">
        <f>_xlfn.IFNA(VLOOKUP($A72,DATA_zipTotals!$A:$K,6,FALSE),"")</f>
        <v/>
      </c>
      <c r="D72" s="12" t="str">
        <f>_xlfn.IFNA(VLOOKUP($A72,DATA_zipTotals!$A:$K,7,FALSE),"")</f>
        <v/>
      </c>
      <c r="E72" s="13">
        <f>SUMIFS(DATA_zipDetails!H:H,DATA_zipDetails!A:A,A72,DATA_zipDetails!U:U,"YES")</f>
        <v>0</v>
      </c>
      <c r="F72" s="13">
        <f>SUMIFS(DATA_zipDetails!I:I,DATA_zipDetails!A:A,A72,DATA_zipDetails!U:U,"YES")</f>
        <v>0</v>
      </c>
      <c r="G72" s="14" t="str">
        <f t="shared" si="3"/>
        <v/>
      </c>
    </row>
    <row r="73" spans="1:7" ht="15.75" x14ac:dyDescent="0.25">
      <c r="A73" t="str">
        <f>IF(SETUP!A73=0,"",SETUP!A73)</f>
        <v/>
      </c>
      <c r="B73" t="str">
        <f>_xlfn.IFNA(VLOOKUP($A73,DATA_zipTotals!$A:$K,3,FALSE),"")</f>
        <v/>
      </c>
      <c r="C73" s="12" t="str">
        <f>_xlfn.IFNA(VLOOKUP($A73,DATA_zipTotals!$A:$K,6,FALSE),"")</f>
        <v/>
      </c>
      <c r="D73" s="12" t="str">
        <f>_xlfn.IFNA(VLOOKUP($A73,DATA_zipTotals!$A:$K,7,FALSE),"")</f>
        <v/>
      </c>
      <c r="E73" s="13">
        <f>SUMIFS(DATA_zipDetails!H:H,DATA_zipDetails!A:A,A73,DATA_zipDetails!U:U,"YES")</f>
        <v>0</v>
      </c>
      <c r="F73" s="13">
        <f>SUMIFS(DATA_zipDetails!I:I,DATA_zipDetails!A:A,A73,DATA_zipDetails!U:U,"YES")</f>
        <v>0</v>
      </c>
      <c r="G73" s="14" t="str">
        <f t="shared" si="3"/>
        <v/>
      </c>
    </row>
    <row r="74" spans="1:7" ht="15.75" x14ac:dyDescent="0.25">
      <c r="A74" t="str">
        <f>IF(SETUP!A74=0,"",SETUP!A74)</f>
        <v/>
      </c>
      <c r="B74" t="str">
        <f>_xlfn.IFNA(VLOOKUP($A74,DATA_zipTotals!$A:$K,3,FALSE),"")</f>
        <v/>
      </c>
      <c r="C74" s="12" t="str">
        <f>_xlfn.IFNA(VLOOKUP($A74,DATA_zipTotals!$A:$K,6,FALSE),"")</f>
        <v/>
      </c>
      <c r="D74" s="12" t="str">
        <f>_xlfn.IFNA(VLOOKUP($A74,DATA_zipTotals!$A:$K,7,FALSE),"")</f>
        <v/>
      </c>
      <c r="E74" s="13">
        <f>SUMIFS(DATA_zipDetails!H:H,DATA_zipDetails!A:A,A74,DATA_zipDetails!U:U,"YES")</f>
        <v>0</v>
      </c>
      <c r="F74" s="13">
        <f>SUMIFS(DATA_zipDetails!I:I,DATA_zipDetails!A:A,A74,DATA_zipDetails!U:U,"YES")</f>
        <v>0</v>
      </c>
      <c r="G74" s="14" t="str">
        <f t="shared" si="3"/>
        <v/>
      </c>
    </row>
    <row r="75" spans="1:7" ht="15.75" x14ac:dyDescent="0.25">
      <c r="A75" t="str">
        <f>IF(SETUP!A75=0,"",SETUP!A75)</f>
        <v/>
      </c>
      <c r="B75" t="str">
        <f>_xlfn.IFNA(VLOOKUP($A75,DATA_zipTotals!$A:$K,3,FALSE),"")</f>
        <v/>
      </c>
      <c r="C75" s="12" t="str">
        <f>_xlfn.IFNA(VLOOKUP($A75,DATA_zipTotals!$A:$K,6,FALSE),"")</f>
        <v/>
      </c>
      <c r="D75" s="12" t="str">
        <f>_xlfn.IFNA(VLOOKUP($A75,DATA_zipTotals!$A:$K,7,FALSE),"")</f>
        <v/>
      </c>
      <c r="E75" s="13">
        <f>SUMIFS(DATA_zipDetails!H:H,DATA_zipDetails!A:A,A75,DATA_zipDetails!U:U,"YES")</f>
        <v>0</v>
      </c>
      <c r="F75" s="13">
        <f>SUMIFS(DATA_zipDetails!I:I,DATA_zipDetails!A:A,A75,DATA_zipDetails!U:U,"YES")</f>
        <v>0</v>
      </c>
      <c r="G75" s="14" t="str">
        <f t="shared" si="3"/>
        <v/>
      </c>
    </row>
    <row r="76" spans="1:7" ht="15.75" x14ac:dyDescent="0.25">
      <c r="A76" t="str">
        <f>IF(SETUP!A76=0,"",SETUP!A76)</f>
        <v/>
      </c>
      <c r="B76" t="str">
        <f>_xlfn.IFNA(VLOOKUP($A76,DATA_zipTotals!$A:$K,3,FALSE),"")</f>
        <v/>
      </c>
      <c r="C76" s="12" t="str">
        <f>_xlfn.IFNA(VLOOKUP($A76,DATA_zipTotals!$A:$K,6,FALSE),"")</f>
        <v/>
      </c>
      <c r="D76" s="12" t="str">
        <f>_xlfn.IFNA(VLOOKUP($A76,DATA_zipTotals!$A:$K,7,FALSE),"")</f>
        <v/>
      </c>
      <c r="E76" s="13">
        <f>SUMIFS(DATA_zipDetails!H:H,DATA_zipDetails!A:A,A76,DATA_zipDetails!U:U,"YES")</f>
        <v>0</v>
      </c>
      <c r="F76" s="13">
        <f>SUMIFS(DATA_zipDetails!I:I,DATA_zipDetails!A:A,A76,DATA_zipDetails!U:U,"YES")</f>
        <v>0</v>
      </c>
      <c r="G76" s="14" t="str">
        <f t="shared" si="3"/>
        <v/>
      </c>
    </row>
    <row r="77" spans="1:7" ht="15.75" x14ac:dyDescent="0.25">
      <c r="A77" t="str">
        <f>IF(SETUP!A77=0,"",SETUP!A77)</f>
        <v/>
      </c>
      <c r="B77" t="str">
        <f>_xlfn.IFNA(VLOOKUP($A77,DATA_zipTotals!$A:$K,3,FALSE),"")</f>
        <v/>
      </c>
      <c r="C77" s="12" t="str">
        <f>_xlfn.IFNA(VLOOKUP($A77,DATA_zipTotals!$A:$K,6,FALSE),"")</f>
        <v/>
      </c>
      <c r="D77" s="12" t="str">
        <f>_xlfn.IFNA(VLOOKUP($A77,DATA_zipTotals!$A:$K,7,FALSE),"")</f>
        <v/>
      </c>
      <c r="E77" s="13">
        <f>SUMIFS(DATA_zipDetails!H:H,DATA_zipDetails!A:A,A77,DATA_zipDetails!U:U,"YES")</f>
        <v>0</v>
      </c>
      <c r="F77" s="13">
        <f>SUMIFS(DATA_zipDetails!I:I,DATA_zipDetails!A:A,A77,DATA_zipDetails!U:U,"YES")</f>
        <v>0</v>
      </c>
      <c r="G77" s="14" t="str">
        <f t="shared" si="3"/>
        <v/>
      </c>
    </row>
    <row r="78" spans="1:7" ht="15.75" x14ac:dyDescent="0.25">
      <c r="A78" t="str">
        <f>IF(SETUP!A78=0,"",SETUP!A78)</f>
        <v/>
      </c>
      <c r="B78" t="str">
        <f>_xlfn.IFNA(VLOOKUP($A78,DATA_zipTotals!$A:$K,3,FALSE),"")</f>
        <v/>
      </c>
      <c r="C78" s="12" t="str">
        <f>_xlfn.IFNA(VLOOKUP($A78,DATA_zipTotals!$A:$K,6,FALSE),"")</f>
        <v/>
      </c>
      <c r="D78" s="12" t="str">
        <f>_xlfn.IFNA(VLOOKUP($A78,DATA_zipTotals!$A:$K,7,FALSE),"")</f>
        <v/>
      </c>
      <c r="E78" s="13">
        <f>SUMIFS(DATA_zipDetails!H:H,DATA_zipDetails!A:A,A78,DATA_zipDetails!U:U,"YES")</f>
        <v>0</v>
      </c>
      <c r="F78" s="13">
        <f>SUMIFS(DATA_zipDetails!I:I,DATA_zipDetails!A:A,A78,DATA_zipDetails!U:U,"YES")</f>
        <v>0</v>
      </c>
      <c r="G78" s="14" t="str">
        <f t="shared" si="3"/>
        <v/>
      </c>
    </row>
    <row r="79" spans="1:7" ht="15.75" x14ac:dyDescent="0.25">
      <c r="A79" t="str">
        <f>IF(SETUP!A79=0,"",SETUP!A79)</f>
        <v/>
      </c>
      <c r="B79" t="str">
        <f>_xlfn.IFNA(VLOOKUP($A79,DATA_zipTotals!$A:$K,3,FALSE),"")</f>
        <v/>
      </c>
      <c r="C79" s="12" t="str">
        <f>_xlfn.IFNA(VLOOKUP($A79,DATA_zipTotals!$A:$K,6,FALSE),"")</f>
        <v/>
      </c>
      <c r="D79" s="12" t="str">
        <f>_xlfn.IFNA(VLOOKUP($A79,DATA_zipTotals!$A:$K,7,FALSE),"")</f>
        <v/>
      </c>
      <c r="E79" s="13">
        <f>SUMIFS(DATA_zipDetails!H:H,DATA_zipDetails!A:A,A79,DATA_zipDetails!U:U,"YES")</f>
        <v>0</v>
      </c>
      <c r="F79" s="13">
        <f>SUMIFS(DATA_zipDetails!I:I,DATA_zipDetails!A:A,A79,DATA_zipDetails!U:U,"YES")</f>
        <v>0</v>
      </c>
      <c r="G79" s="14" t="str">
        <f t="shared" si="3"/>
        <v/>
      </c>
    </row>
    <row r="80" spans="1:7" ht="15.75" x14ac:dyDescent="0.25">
      <c r="A80" t="str">
        <f>IF(SETUP!A80=0,"",SETUP!A80)</f>
        <v/>
      </c>
      <c r="B80" t="str">
        <f>_xlfn.IFNA(VLOOKUP($A80,DATA_zipTotals!$A:$K,3,FALSE),"")</f>
        <v/>
      </c>
      <c r="C80" s="12" t="str">
        <f>_xlfn.IFNA(VLOOKUP($A80,DATA_zipTotals!$A:$K,6,FALSE),"")</f>
        <v/>
      </c>
      <c r="D80" s="12" t="str">
        <f>_xlfn.IFNA(VLOOKUP($A80,DATA_zipTotals!$A:$K,7,FALSE),"")</f>
        <v/>
      </c>
      <c r="E80" s="13">
        <f>SUMIFS(DATA_zipDetails!H:H,DATA_zipDetails!A:A,A80,DATA_zipDetails!U:U,"YES")</f>
        <v>0</v>
      </c>
      <c r="F80" s="13">
        <f>SUMIFS(DATA_zipDetails!I:I,DATA_zipDetails!A:A,A80,DATA_zipDetails!U:U,"YES")</f>
        <v>0</v>
      </c>
      <c r="G80" s="14" t="str">
        <f t="shared" si="3"/>
        <v/>
      </c>
    </row>
    <row r="81" spans="1:7" ht="15.75" x14ac:dyDescent="0.25">
      <c r="A81" t="str">
        <f>IF(SETUP!A81=0,"",SETUP!A81)</f>
        <v/>
      </c>
      <c r="B81" t="str">
        <f>_xlfn.IFNA(VLOOKUP($A81,DATA_zipTotals!$A:$K,3,FALSE),"")</f>
        <v/>
      </c>
      <c r="C81" s="12" t="str">
        <f>_xlfn.IFNA(VLOOKUP($A81,DATA_zipTotals!$A:$K,6,FALSE),"")</f>
        <v/>
      </c>
      <c r="D81" s="12" t="str">
        <f>_xlfn.IFNA(VLOOKUP($A81,DATA_zipTotals!$A:$K,7,FALSE),"")</f>
        <v/>
      </c>
      <c r="E81" s="13">
        <f>SUMIFS(DATA_zipDetails!H:H,DATA_zipDetails!A:A,A81,DATA_zipDetails!U:U,"YES")</f>
        <v>0</v>
      </c>
      <c r="F81" s="13">
        <f>SUMIFS(DATA_zipDetails!I:I,DATA_zipDetails!A:A,A81,DATA_zipDetails!U:U,"YES")</f>
        <v>0</v>
      </c>
      <c r="G81" s="14" t="str">
        <f t="shared" si="3"/>
        <v/>
      </c>
    </row>
    <row r="82" spans="1:7" ht="15.75" x14ac:dyDescent="0.25">
      <c r="A82" t="str">
        <f>IF(SETUP!A82=0,"",SETUP!A82)</f>
        <v/>
      </c>
      <c r="B82" t="str">
        <f>_xlfn.IFNA(VLOOKUP($A82,DATA_zipTotals!$A:$K,3,FALSE),"")</f>
        <v/>
      </c>
      <c r="C82" s="12" t="str">
        <f>_xlfn.IFNA(VLOOKUP($A82,DATA_zipTotals!$A:$K,6,FALSE),"")</f>
        <v/>
      </c>
      <c r="D82" s="12" t="str">
        <f>_xlfn.IFNA(VLOOKUP($A82,DATA_zipTotals!$A:$K,7,FALSE),"")</f>
        <v/>
      </c>
      <c r="E82" s="13">
        <f>SUMIFS(DATA_zipDetails!H:H,DATA_zipDetails!A:A,A82,DATA_zipDetails!U:U,"YES")</f>
        <v>0</v>
      </c>
      <c r="F82" s="13">
        <f>SUMIFS(DATA_zipDetails!I:I,DATA_zipDetails!A:A,A82,DATA_zipDetails!U:U,"YES")</f>
        <v>0</v>
      </c>
      <c r="G82" s="14" t="str">
        <f t="shared" si="3"/>
        <v/>
      </c>
    </row>
    <row r="83" spans="1:7" ht="15.75" x14ac:dyDescent="0.25">
      <c r="A83" t="str">
        <f>IF(SETUP!A83=0,"",SETUP!A83)</f>
        <v/>
      </c>
      <c r="B83" t="str">
        <f>_xlfn.IFNA(VLOOKUP($A83,DATA_zipTotals!$A:$K,3,FALSE),"")</f>
        <v/>
      </c>
      <c r="C83" s="12" t="str">
        <f>_xlfn.IFNA(VLOOKUP($A83,DATA_zipTotals!$A:$K,6,FALSE),"")</f>
        <v/>
      </c>
      <c r="D83" s="12" t="str">
        <f>_xlfn.IFNA(VLOOKUP($A83,DATA_zipTotals!$A:$K,7,FALSE),"")</f>
        <v/>
      </c>
      <c r="E83" s="13">
        <f>SUMIFS(DATA_zipDetails!H:H,DATA_zipDetails!A:A,A83,DATA_zipDetails!U:U,"YES")</f>
        <v>0</v>
      </c>
      <c r="F83" s="13">
        <f>SUMIFS(DATA_zipDetails!I:I,DATA_zipDetails!A:A,A83,DATA_zipDetails!U:U,"YES")</f>
        <v>0</v>
      </c>
      <c r="G83" s="14" t="str">
        <f t="shared" si="3"/>
        <v/>
      </c>
    </row>
    <row r="84" spans="1:7" ht="15.75" x14ac:dyDescent="0.25">
      <c r="A84" t="str">
        <f>IF(SETUP!A84=0,"",SETUP!A84)</f>
        <v/>
      </c>
      <c r="B84" t="str">
        <f>_xlfn.IFNA(VLOOKUP($A84,DATA_zipTotals!$A:$K,3,FALSE),"")</f>
        <v/>
      </c>
      <c r="C84" s="12" t="str">
        <f>_xlfn.IFNA(VLOOKUP($A84,DATA_zipTotals!$A:$K,6,FALSE),"")</f>
        <v/>
      </c>
      <c r="D84" s="12" t="str">
        <f>_xlfn.IFNA(VLOOKUP($A84,DATA_zipTotals!$A:$K,7,FALSE),"")</f>
        <v/>
      </c>
      <c r="E84" s="13">
        <f>SUMIFS(DATA_zipDetails!H:H,DATA_zipDetails!A:A,A84,DATA_zipDetails!U:U,"YES")</f>
        <v>0</v>
      </c>
      <c r="F84" s="13">
        <f>SUMIFS(DATA_zipDetails!I:I,DATA_zipDetails!A:A,A84,DATA_zipDetails!U:U,"YES")</f>
        <v>0</v>
      </c>
      <c r="G84" s="14" t="str">
        <f t="shared" si="3"/>
        <v/>
      </c>
    </row>
    <row r="85" spans="1:7" ht="15.75" x14ac:dyDescent="0.25">
      <c r="A85" t="str">
        <f>IF(SETUP!A85=0,"",SETUP!A85)</f>
        <v/>
      </c>
      <c r="B85" t="str">
        <f>_xlfn.IFNA(VLOOKUP($A85,DATA_zipTotals!$A:$K,3,FALSE),"")</f>
        <v/>
      </c>
      <c r="C85" s="12" t="str">
        <f>_xlfn.IFNA(VLOOKUP($A85,DATA_zipTotals!$A:$K,6,FALSE),"")</f>
        <v/>
      </c>
      <c r="D85" s="12" t="str">
        <f>_xlfn.IFNA(VLOOKUP($A85,DATA_zipTotals!$A:$K,7,FALSE),"")</f>
        <v/>
      </c>
      <c r="E85" s="13">
        <f>SUMIFS(DATA_zipDetails!H:H,DATA_zipDetails!A:A,A85,DATA_zipDetails!U:U,"YES")</f>
        <v>0</v>
      </c>
      <c r="F85" s="13">
        <f>SUMIFS(DATA_zipDetails!I:I,DATA_zipDetails!A:A,A85,DATA_zipDetails!U:U,"YES")</f>
        <v>0</v>
      </c>
      <c r="G85" s="14" t="str">
        <f t="shared" si="3"/>
        <v/>
      </c>
    </row>
    <row r="86" spans="1:7" ht="15.75" x14ac:dyDescent="0.25">
      <c r="A86" t="str">
        <f>IF(SETUP!A86=0,"",SETUP!A86)</f>
        <v/>
      </c>
      <c r="B86" t="str">
        <f>_xlfn.IFNA(VLOOKUP($A86,DATA_zipTotals!$A:$K,3,FALSE),"")</f>
        <v/>
      </c>
      <c r="C86" s="12" t="str">
        <f>_xlfn.IFNA(VLOOKUP($A86,DATA_zipTotals!$A:$K,6,FALSE),"")</f>
        <v/>
      </c>
      <c r="D86" s="12" t="str">
        <f>_xlfn.IFNA(VLOOKUP($A86,DATA_zipTotals!$A:$K,7,FALSE),"")</f>
        <v/>
      </c>
      <c r="E86" s="13">
        <f>SUMIFS(DATA_zipDetails!H:H,DATA_zipDetails!A:A,A86,DATA_zipDetails!U:U,"YES")</f>
        <v>0</v>
      </c>
      <c r="F86" s="13">
        <f>SUMIFS(DATA_zipDetails!I:I,DATA_zipDetails!A:A,A86,DATA_zipDetails!U:U,"YES")</f>
        <v>0</v>
      </c>
      <c r="G86" s="14" t="str">
        <f t="shared" si="3"/>
        <v/>
      </c>
    </row>
    <row r="87" spans="1:7" ht="15.75" x14ac:dyDescent="0.25">
      <c r="A87" t="str">
        <f>IF(SETUP!A87=0,"",SETUP!A87)</f>
        <v/>
      </c>
      <c r="B87" t="str">
        <f>_xlfn.IFNA(VLOOKUP($A87,DATA_zipTotals!$A:$K,3,FALSE),"")</f>
        <v/>
      </c>
      <c r="C87" s="12" t="str">
        <f>_xlfn.IFNA(VLOOKUP($A87,DATA_zipTotals!$A:$K,6,FALSE),"")</f>
        <v/>
      </c>
      <c r="D87" s="12" t="str">
        <f>_xlfn.IFNA(VLOOKUP($A87,DATA_zipTotals!$A:$K,7,FALSE),"")</f>
        <v/>
      </c>
      <c r="E87" s="13">
        <f>SUMIFS(DATA_zipDetails!H:H,DATA_zipDetails!A:A,A87,DATA_zipDetails!U:U,"YES")</f>
        <v>0</v>
      </c>
      <c r="F87" s="13">
        <f>SUMIFS(DATA_zipDetails!I:I,DATA_zipDetails!A:A,A87,DATA_zipDetails!U:U,"YES")</f>
        <v>0</v>
      </c>
      <c r="G87" s="14" t="str">
        <f t="shared" si="3"/>
        <v/>
      </c>
    </row>
    <row r="88" spans="1:7" ht="15.75" x14ac:dyDescent="0.25">
      <c r="A88" t="str">
        <f>IF(SETUP!A88=0,"",SETUP!A88)</f>
        <v/>
      </c>
      <c r="B88" t="str">
        <f>_xlfn.IFNA(VLOOKUP($A88,DATA_zipTotals!$A:$K,3,FALSE),"")</f>
        <v/>
      </c>
      <c r="C88" s="12" t="str">
        <f>_xlfn.IFNA(VLOOKUP($A88,DATA_zipTotals!$A:$K,6,FALSE),"")</f>
        <v/>
      </c>
      <c r="D88" s="12" t="str">
        <f>_xlfn.IFNA(VLOOKUP($A88,DATA_zipTotals!$A:$K,7,FALSE),"")</f>
        <v/>
      </c>
      <c r="E88" s="13">
        <f>SUMIFS(DATA_zipDetails!H:H,DATA_zipDetails!A:A,A88,DATA_zipDetails!U:U,"YES")</f>
        <v>0</v>
      </c>
      <c r="F88" s="13">
        <f>SUMIFS(DATA_zipDetails!I:I,DATA_zipDetails!A:A,A88,DATA_zipDetails!U:U,"YES")</f>
        <v>0</v>
      </c>
      <c r="G88" s="14" t="str">
        <f t="shared" si="3"/>
        <v/>
      </c>
    </row>
    <row r="89" spans="1:7" ht="15.75" x14ac:dyDescent="0.25">
      <c r="A89" t="str">
        <f>IF(SETUP!A89=0,"",SETUP!A89)</f>
        <v/>
      </c>
      <c r="B89" t="str">
        <f>_xlfn.IFNA(VLOOKUP($A89,DATA_zipTotals!$A:$K,3,FALSE),"")</f>
        <v/>
      </c>
      <c r="C89" s="12" t="str">
        <f>_xlfn.IFNA(VLOOKUP($A89,DATA_zipTotals!$A:$K,6,FALSE),"")</f>
        <v/>
      </c>
      <c r="D89" s="12" t="str">
        <f>_xlfn.IFNA(VLOOKUP($A89,DATA_zipTotals!$A:$K,7,FALSE),"")</f>
        <v/>
      </c>
      <c r="E89" s="13">
        <f>SUMIFS(DATA_zipDetails!H:H,DATA_zipDetails!A:A,A89,DATA_zipDetails!U:U,"YES")</f>
        <v>0</v>
      </c>
      <c r="F89" s="13">
        <f>SUMIFS(DATA_zipDetails!I:I,DATA_zipDetails!A:A,A89,DATA_zipDetails!U:U,"YES")</f>
        <v>0</v>
      </c>
      <c r="G89" s="14" t="str">
        <f t="shared" si="3"/>
        <v/>
      </c>
    </row>
    <row r="90" spans="1:7" ht="15.75" x14ac:dyDescent="0.25">
      <c r="A90" t="str">
        <f>IF(SETUP!A90=0,"",SETUP!A90)</f>
        <v/>
      </c>
      <c r="B90" t="str">
        <f>_xlfn.IFNA(VLOOKUP($A90,DATA_zipTotals!$A:$K,3,FALSE),"")</f>
        <v/>
      </c>
      <c r="C90" s="12" t="str">
        <f>_xlfn.IFNA(VLOOKUP($A90,DATA_zipTotals!$A:$K,6,FALSE),"")</f>
        <v/>
      </c>
      <c r="D90" s="12" t="str">
        <f>_xlfn.IFNA(VLOOKUP($A90,DATA_zipTotals!$A:$K,7,FALSE),"")</f>
        <v/>
      </c>
      <c r="E90" s="13">
        <f>SUMIFS(DATA_zipDetails!H:H,DATA_zipDetails!A:A,A90,DATA_zipDetails!U:U,"YES")</f>
        <v>0</v>
      </c>
      <c r="F90" s="13">
        <f>SUMIFS(DATA_zipDetails!I:I,DATA_zipDetails!A:A,A90,DATA_zipDetails!U:U,"YES")</f>
        <v>0</v>
      </c>
      <c r="G90" s="14" t="str">
        <f t="shared" si="3"/>
        <v/>
      </c>
    </row>
    <row r="91" spans="1:7" ht="15.75" x14ac:dyDescent="0.25">
      <c r="A91" t="str">
        <f>IF(SETUP!A91=0,"",SETUP!A91)</f>
        <v/>
      </c>
      <c r="B91" t="str">
        <f>_xlfn.IFNA(VLOOKUP($A91,DATA_zipTotals!$A:$K,3,FALSE),"")</f>
        <v/>
      </c>
      <c r="C91" s="12" t="str">
        <f>_xlfn.IFNA(VLOOKUP($A91,DATA_zipTotals!$A:$K,6,FALSE),"")</f>
        <v/>
      </c>
      <c r="D91" s="12" t="str">
        <f>_xlfn.IFNA(VLOOKUP($A91,DATA_zipTotals!$A:$K,7,FALSE),"")</f>
        <v/>
      </c>
      <c r="E91" s="13">
        <f>SUMIFS(DATA_zipDetails!H:H,DATA_zipDetails!A:A,A91,DATA_zipDetails!U:U,"YES")</f>
        <v>0</v>
      </c>
      <c r="F91" s="13">
        <f>SUMIFS(DATA_zipDetails!I:I,DATA_zipDetails!A:A,A91,DATA_zipDetails!U:U,"YES")</f>
        <v>0</v>
      </c>
      <c r="G91" s="14" t="str">
        <f t="shared" si="3"/>
        <v/>
      </c>
    </row>
    <row r="92" spans="1:7" ht="15.75" x14ac:dyDescent="0.25">
      <c r="A92" t="str">
        <f>IF(SETUP!A92=0,"",SETUP!A92)</f>
        <v/>
      </c>
      <c r="B92" t="str">
        <f>_xlfn.IFNA(VLOOKUP($A92,DATA_zipTotals!$A:$K,3,FALSE),"")</f>
        <v/>
      </c>
      <c r="C92" s="12" t="str">
        <f>_xlfn.IFNA(VLOOKUP($A92,DATA_zipTotals!$A:$K,6,FALSE),"")</f>
        <v/>
      </c>
      <c r="D92" s="12" t="str">
        <f>_xlfn.IFNA(VLOOKUP($A92,DATA_zipTotals!$A:$K,7,FALSE),"")</f>
        <v/>
      </c>
      <c r="E92" s="13">
        <f>SUMIFS(DATA_zipDetails!H:H,DATA_zipDetails!A:A,A92,DATA_zipDetails!U:U,"YES")</f>
        <v>0</v>
      </c>
      <c r="F92" s="13">
        <f>SUMIFS(DATA_zipDetails!I:I,DATA_zipDetails!A:A,A92,DATA_zipDetails!U:U,"YES")</f>
        <v>0</v>
      </c>
      <c r="G92" s="14" t="str">
        <f t="shared" si="3"/>
        <v/>
      </c>
    </row>
    <row r="93" spans="1:7" ht="15.75" x14ac:dyDescent="0.25">
      <c r="A93" t="str">
        <f>IF(SETUP!A93=0,"",SETUP!A93)</f>
        <v/>
      </c>
      <c r="B93" t="str">
        <f>_xlfn.IFNA(VLOOKUP($A93,DATA_zipTotals!$A:$K,3,FALSE),"")</f>
        <v/>
      </c>
      <c r="C93" s="12" t="str">
        <f>_xlfn.IFNA(VLOOKUP($A93,DATA_zipTotals!$A:$K,6,FALSE),"")</f>
        <v/>
      </c>
      <c r="D93" s="12" t="str">
        <f>_xlfn.IFNA(VLOOKUP($A93,DATA_zipTotals!$A:$K,7,FALSE),"")</f>
        <v/>
      </c>
      <c r="E93" s="13">
        <f>SUMIFS(DATA_zipDetails!H:H,DATA_zipDetails!A:A,A93,DATA_zipDetails!U:U,"YES")</f>
        <v>0</v>
      </c>
      <c r="F93" s="13">
        <f>SUMIFS(DATA_zipDetails!I:I,DATA_zipDetails!A:A,A93,DATA_zipDetails!U:U,"YES")</f>
        <v>0</v>
      </c>
      <c r="G93" s="14" t="str">
        <f t="shared" si="3"/>
        <v/>
      </c>
    </row>
    <row r="94" spans="1:7" ht="15.75" x14ac:dyDescent="0.25">
      <c r="A94" t="str">
        <f>IF(SETUP!A94=0,"",SETUP!A94)</f>
        <v/>
      </c>
      <c r="B94" t="str">
        <f>_xlfn.IFNA(VLOOKUP($A94,DATA_zipTotals!$A:$K,3,FALSE),"")</f>
        <v/>
      </c>
      <c r="C94" s="12" t="str">
        <f>_xlfn.IFNA(VLOOKUP($A94,DATA_zipTotals!$A:$K,6,FALSE),"")</f>
        <v/>
      </c>
      <c r="D94" s="12" t="str">
        <f>_xlfn.IFNA(VLOOKUP($A94,DATA_zipTotals!$A:$K,7,FALSE),"")</f>
        <v/>
      </c>
      <c r="E94" s="13">
        <f>SUMIFS(DATA_zipDetails!H:H,DATA_zipDetails!A:A,A94,DATA_zipDetails!U:U,"YES")</f>
        <v>0</v>
      </c>
      <c r="F94" s="13">
        <f>SUMIFS(DATA_zipDetails!I:I,DATA_zipDetails!A:A,A94,DATA_zipDetails!U:U,"YES")</f>
        <v>0</v>
      </c>
      <c r="G94" s="14" t="str">
        <f t="shared" si="3"/>
        <v/>
      </c>
    </row>
    <row r="95" spans="1:7" ht="15.75" x14ac:dyDescent="0.25">
      <c r="A95" t="str">
        <f>IF(SETUP!A95=0,"",SETUP!A95)</f>
        <v/>
      </c>
      <c r="B95" t="str">
        <f>_xlfn.IFNA(VLOOKUP($A95,DATA_zipTotals!$A:$K,3,FALSE),"")</f>
        <v/>
      </c>
      <c r="C95" s="12" t="str">
        <f>_xlfn.IFNA(VLOOKUP($A95,DATA_zipTotals!$A:$K,6,FALSE),"")</f>
        <v/>
      </c>
      <c r="D95" s="12" t="str">
        <f>_xlfn.IFNA(VLOOKUP($A95,DATA_zipTotals!$A:$K,7,FALSE),"")</f>
        <v/>
      </c>
      <c r="E95" s="13">
        <f>SUMIFS(DATA_zipDetails!H:H,DATA_zipDetails!A:A,A95,DATA_zipDetails!U:U,"YES")</f>
        <v>0</v>
      </c>
      <c r="F95" s="13">
        <f>SUMIFS(DATA_zipDetails!I:I,DATA_zipDetails!A:A,A95,DATA_zipDetails!U:U,"YES")</f>
        <v>0</v>
      </c>
      <c r="G95" s="14" t="str">
        <f t="shared" si="3"/>
        <v/>
      </c>
    </row>
    <row r="96" spans="1:7" ht="15.75" x14ac:dyDescent="0.25">
      <c r="A96" t="str">
        <f>IF(SETUP!A96=0,"",SETUP!A96)</f>
        <v/>
      </c>
      <c r="B96" t="str">
        <f>_xlfn.IFNA(VLOOKUP($A96,DATA_zipTotals!$A:$K,3,FALSE),"")</f>
        <v/>
      </c>
      <c r="C96" s="12" t="str">
        <f>_xlfn.IFNA(VLOOKUP($A96,DATA_zipTotals!$A:$K,6,FALSE),"")</f>
        <v/>
      </c>
      <c r="D96" s="12" t="str">
        <f>_xlfn.IFNA(VLOOKUP($A96,DATA_zipTotals!$A:$K,7,FALSE),"")</f>
        <v/>
      </c>
      <c r="E96" s="13">
        <f>SUMIFS(DATA_zipDetails!H:H,DATA_zipDetails!A:A,A96,DATA_zipDetails!U:U,"YES")</f>
        <v>0</v>
      </c>
      <c r="F96" s="13">
        <f>SUMIFS(DATA_zipDetails!I:I,DATA_zipDetails!A:A,A96,DATA_zipDetails!U:U,"YES")</f>
        <v>0</v>
      </c>
      <c r="G96" s="14" t="str">
        <f t="shared" si="3"/>
        <v/>
      </c>
    </row>
    <row r="97" spans="1:7" ht="15.75" x14ac:dyDescent="0.25">
      <c r="A97" t="str">
        <f>IF(SETUP!A97=0,"",SETUP!A97)</f>
        <v/>
      </c>
      <c r="B97" t="str">
        <f>_xlfn.IFNA(VLOOKUP($A97,DATA_zipTotals!$A:$K,3,FALSE),"")</f>
        <v/>
      </c>
      <c r="C97" s="12" t="str">
        <f>_xlfn.IFNA(VLOOKUP($A97,DATA_zipTotals!$A:$K,6,FALSE),"")</f>
        <v/>
      </c>
      <c r="D97" s="12" t="str">
        <f>_xlfn.IFNA(VLOOKUP($A97,DATA_zipTotals!$A:$K,7,FALSE),"")</f>
        <v/>
      </c>
      <c r="E97" s="13">
        <f>SUMIFS(DATA_zipDetails!H:H,DATA_zipDetails!A:A,A97,DATA_zipDetails!U:U,"YES")</f>
        <v>0</v>
      </c>
      <c r="F97" s="13">
        <f>SUMIFS(DATA_zipDetails!I:I,DATA_zipDetails!A:A,A97,DATA_zipDetails!U:U,"YES")</f>
        <v>0</v>
      </c>
      <c r="G97" s="14" t="str">
        <f t="shared" si="3"/>
        <v/>
      </c>
    </row>
    <row r="98" spans="1:7" ht="15.75" x14ac:dyDescent="0.25">
      <c r="A98" t="str">
        <f>IF(SETUP!A98=0,"",SETUP!A98)</f>
        <v/>
      </c>
      <c r="B98" t="str">
        <f>_xlfn.IFNA(VLOOKUP($A98,DATA_zipTotals!$A:$K,3,FALSE),"")</f>
        <v/>
      </c>
      <c r="C98" s="12" t="str">
        <f>_xlfn.IFNA(VLOOKUP($A98,DATA_zipTotals!$A:$K,6,FALSE),"")</f>
        <v/>
      </c>
      <c r="D98" s="12" t="str">
        <f>_xlfn.IFNA(VLOOKUP($A98,DATA_zipTotals!$A:$K,7,FALSE),"")</f>
        <v/>
      </c>
      <c r="E98" s="13">
        <f>SUMIFS(DATA_zipDetails!H:H,DATA_zipDetails!A:A,A98,DATA_zipDetails!U:U,"YES")</f>
        <v>0</v>
      </c>
      <c r="F98" s="13">
        <f>SUMIFS(DATA_zipDetails!I:I,DATA_zipDetails!A:A,A98,DATA_zipDetails!U:U,"YES")</f>
        <v>0</v>
      </c>
      <c r="G98" s="14" t="str">
        <f t="shared" si="3"/>
        <v/>
      </c>
    </row>
    <row r="99" spans="1:7" ht="15.75" x14ac:dyDescent="0.25">
      <c r="A99" t="str">
        <f>IF(SETUP!A99=0,"",SETUP!A99)</f>
        <v/>
      </c>
      <c r="B99" t="str">
        <f>_xlfn.IFNA(VLOOKUP($A99,DATA_zipTotals!$A:$K,3,FALSE),"")</f>
        <v/>
      </c>
      <c r="C99" s="12" t="str">
        <f>_xlfn.IFNA(VLOOKUP($A99,DATA_zipTotals!$A:$K,6,FALSE),"")</f>
        <v/>
      </c>
      <c r="D99" s="12" t="str">
        <f>_xlfn.IFNA(VLOOKUP($A99,DATA_zipTotals!$A:$K,7,FALSE),"")</f>
        <v/>
      </c>
      <c r="E99" s="13">
        <f>SUMIFS(DATA_zipDetails!H:H,DATA_zipDetails!A:A,A99,DATA_zipDetails!U:U,"YES")</f>
        <v>0</v>
      </c>
      <c r="F99" s="13">
        <f>SUMIFS(DATA_zipDetails!I:I,DATA_zipDetails!A:A,A99,DATA_zipDetails!U:U,"YES")</f>
        <v>0</v>
      </c>
      <c r="G99" s="14" t="str">
        <f t="shared" si="3"/>
        <v/>
      </c>
    </row>
    <row r="100" spans="1:7" ht="15.75" x14ac:dyDescent="0.25">
      <c r="A100" t="str">
        <f>IF(SETUP!A100=0,"",SETUP!A100)</f>
        <v/>
      </c>
      <c r="B100" t="str">
        <f>_xlfn.IFNA(VLOOKUP($A100,DATA_zipTotals!$A:$K,3,FALSE),"")</f>
        <v/>
      </c>
      <c r="C100" s="12" t="str">
        <f>_xlfn.IFNA(VLOOKUP($A100,DATA_zipTotals!$A:$K,6,FALSE),"")</f>
        <v/>
      </c>
      <c r="D100" s="12" t="str">
        <f>_xlfn.IFNA(VLOOKUP($A100,DATA_zipTotals!$A:$K,7,FALSE),"")</f>
        <v/>
      </c>
      <c r="E100" s="13">
        <f>SUMIFS(DATA_zipDetails!H:H,DATA_zipDetails!A:A,A100,DATA_zipDetails!U:U,"YES")</f>
        <v>0</v>
      </c>
      <c r="F100" s="13">
        <f>SUMIFS(DATA_zipDetails!I:I,DATA_zipDetails!A:A,A100,DATA_zipDetails!U:U,"YES")</f>
        <v>0</v>
      </c>
      <c r="G100" s="14" t="str">
        <f t="shared" si="3"/>
        <v/>
      </c>
    </row>
    <row r="101" spans="1:7" ht="15.75" x14ac:dyDescent="0.25">
      <c r="A101" t="str">
        <f>IF(SETUP!A101=0,"",SETUP!A101)</f>
        <v/>
      </c>
      <c r="B101" t="str">
        <f>_xlfn.IFNA(VLOOKUP($A101,DATA_zipTotals!$A:$K,3,FALSE),"")</f>
        <v/>
      </c>
      <c r="C101" s="12" t="str">
        <f>_xlfn.IFNA(VLOOKUP($A101,DATA_zipTotals!$A:$K,6,FALSE),"")</f>
        <v/>
      </c>
      <c r="D101" s="12" t="str">
        <f>_xlfn.IFNA(VLOOKUP($A101,DATA_zipTotals!$A:$K,7,FALSE),"")</f>
        <v/>
      </c>
      <c r="E101" s="13">
        <f>SUMIFS(DATA_zipDetails!H:H,DATA_zipDetails!A:A,A101,DATA_zipDetails!U:U,"YES")</f>
        <v>0</v>
      </c>
      <c r="F101" s="13">
        <f>SUMIFS(DATA_zipDetails!I:I,DATA_zipDetails!A:A,A101,DATA_zipDetails!U:U,"YES")</f>
        <v>0</v>
      </c>
      <c r="G101" s="14" t="str">
        <f t="shared" si="3"/>
        <v/>
      </c>
    </row>
    <row r="102" spans="1:7" ht="15.75" x14ac:dyDescent="0.25">
      <c r="A102" t="str">
        <f>IF(SETUP!A102=0,"",SETUP!A102)</f>
        <v/>
      </c>
      <c r="B102" t="str">
        <f>_xlfn.IFNA(VLOOKUP($A102,DATA_zipTotals!$A:$K,3,FALSE),"")</f>
        <v/>
      </c>
      <c r="C102" s="12" t="str">
        <f>_xlfn.IFNA(VLOOKUP($A102,DATA_zipTotals!$A:$K,6,FALSE),"")</f>
        <v/>
      </c>
      <c r="D102" s="12" t="str">
        <f>_xlfn.IFNA(VLOOKUP($A102,DATA_zipTotals!$A:$K,7,FALSE),"")</f>
        <v/>
      </c>
      <c r="E102" s="13">
        <f>SUMIFS(DATA_zipDetails!H:H,DATA_zipDetails!A:A,A102,DATA_zipDetails!U:U,"YES")</f>
        <v>0</v>
      </c>
      <c r="F102" s="13">
        <f>SUMIFS(DATA_zipDetails!I:I,DATA_zipDetails!A:A,A102,DATA_zipDetails!U:U,"YES")</f>
        <v>0</v>
      </c>
      <c r="G102" s="5" t="str">
        <f t="shared" si="3"/>
        <v/>
      </c>
    </row>
    <row r="103" spans="1:7" ht="15.75" x14ac:dyDescent="0.25">
      <c r="A103" t="str">
        <f>IF(SETUP!A103=0,"",SETUP!A103)</f>
        <v/>
      </c>
      <c r="B103" t="str">
        <f>_xlfn.IFNA(VLOOKUP($A103,DATA_zipTotals!$A:$K,3,FALSE),"")</f>
        <v/>
      </c>
      <c r="C103" s="12" t="str">
        <f>_xlfn.IFNA(VLOOKUP($A103,DATA_zipTotals!$A:$K,6,FALSE),"")</f>
        <v/>
      </c>
      <c r="D103" s="12" t="str">
        <f>_xlfn.IFNA(VLOOKUP($A103,DATA_zipTotals!$A:$K,7,FALSE),"")</f>
        <v/>
      </c>
      <c r="E103" s="13">
        <f>SUMIFS(DATA_zipDetails!H:H,DATA_zipDetails!A:A,A103,DATA_zipDetails!U:U,"YES")</f>
        <v>0</v>
      </c>
      <c r="F103" s="13">
        <f>SUMIFS(DATA_zipDetails!I:I,DATA_zipDetails!A:A,A103,DATA_zipDetails!U:U,"YES")</f>
        <v>0</v>
      </c>
      <c r="G103" s="5" t="str">
        <f t="shared" si="3"/>
        <v/>
      </c>
    </row>
  </sheetData>
  <mergeCells count="2">
    <mergeCell ref="A3:B3"/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C8" sqref="B8:C8"/>
    </sheetView>
  </sheetViews>
  <sheetFormatPr defaultRowHeight="15" x14ac:dyDescent="0.25"/>
  <cols>
    <col min="1" max="1" width="32.42578125" customWidth="1"/>
    <col min="2" max="2" width="17.28515625" customWidth="1"/>
    <col min="3" max="3" width="19" customWidth="1"/>
    <col min="4" max="4" width="23.28515625" customWidth="1"/>
  </cols>
  <sheetData>
    <row r="1" spans="1:7" ht="18.75" x14ac:dyDescent="0.3">
      <c r="A1" s="95" t="s">
        <v>167</v>
      </c>
      <c r="B1" s="96"/>
      <c r="C1" s="96"/>
      <c r="D1" s="97"/>
      <c r="E1" s="15"/>
      <c r="F1" s="15"/>
      <c r="G1" s="15"/>
    </row>
    <row r="2" spans="1:7" ht="35.450000000000003" customHeight="1" x14ac:dyDescent="0.25">
      <c r="A2" s="46" t="s">
        <v>164</v>
      </c>
      <c r="B2" s="45" t="s">
        <v>157</v>
      </c>
      <c r="C2" s="45" t="s">
        <v>165</v>
      </c>
      <c r="D2" s="47" t="s">
        <v>166</v>
      </c>
    </row>
    <row r="3" spans="1:7" ht="18.75" x14ac:dyDescent="0.3">
      <c r="A3" s="48" t="s">
        <v>9</v>
      </c>
      <c r="B3" s="49">
        <f>SUMIFS(DATA_zipDetails!H:H,DATA_zipDetails!T:T,"YES",DATA_zipDetails!U:U,"YES",DATA_zipDetails!V:V,Table2_Analysis!A3)</f>
        <v>235.77769999999998</v>
      </c>
      <c r="C3" s="49">
        <f>SUMIFS(DATA_zipDetails!I:I,DATA_zipDetails!T:T,"YES",DATA_zipDetails!U:U,"YES",DATA_zipDetails!V:V,$A3)</f>
        <v>530.77777777699998</v>
      </c>
      <c r="D3" s="50">
        <f>IFERROR(C3/B3,"")</f>
        <v>2.2511788764459064</v>
      </c>
    </row>
    <row r="4" spans="1:7" ht="18.75" x14ac:dyDescent="0.3">
      <c r="A4" s="48" t="s">
        <v>23</v>
      </c>
      <c r="B4" s="49">
        <f>SUMIFS(DATA_zipDetails!H:H,DATA_zipDetails!T:T,"YES",DATA_zipDetails!U:U,"YES",DATA_zipDetails!V:V,Table2_Analysis!A4)</f>
        <v>30</v>
      </c>
      <c r="C4" s="49">
        <f>SUMIFS(DATA_zipDetails!I:I,DATA_zipDetails!T:T,"YES",DATA_zipDetails!U:U,"YES",DATA_zipDetails!V:V,$A4)</f>
        <v>90</v>
      </c>
      <c r="D4" s="50">
        <f t="shared" ref="D4:D8" si="0">IFERROR(C4/B4,"")</f>
        <v>3</v>
      </c>
    </row>
    <row r="5" spans="1:7" ht="18.75" x14ac:dyDescent="0.3">
      <c r="A5" s="48" t="s">
        <v>26</v>
      </c>
      <c r="B5" s="49">
        <f>SUMIFS(DATA_zipDetails!H:H,DATA_zipDetails!T:T,"YES",DATA_zipDetails!U:U,"YES",DATA_zipDetails!V:V,Table2_Analysis!A5)</f>
        <v>120</v>
      </c>
      <c r="C5" s="49">
        <f>SUMIFS(DATA_zipDetails!I:I,DATA_zipDetails!T:T,"YES",DATA_zipDetails!U:U,"YES",DATA_zipDetails!V:V,$A5)</f>
        <v>360</v>
      </c>
      <c r="D5" s="50">
        <f t="shared" si="0"/>
        <v>3</v>
      </c>
    </row>
    <row r="6" spans="1:7" ht="18.75" x14ac:dyDescent="0.3">
      <c r="A6" s="48" t="s">
        <v>44</v>
      </c>
      <c r="B6" s="49">
        <f>SUMIFS(DATA_zipDetails!H:H,DATA_zipDetails!T:T,"YES",DATA_zipDetails!U:U,"YES",DATA_zipDetails!V:V,Table2_Analysis!A6)</f>
        <v>0</v>
      </c>
      <c r="C6" s="49">
        <f>SUMIFS(DATA_zipDetails!I:I,DATA_zipDetails!T:T,"YES",DATA_zipDetails!U:U,"YES",DATA_zipDetails!V:V,$A6)</f>
        <v>0</v>
      </c>
      <c r="D6" s="50" t="str">
        <f t="shared" si="0"/>
        <v/>
      </c>
    </row>
    <row r="7" spans="1:7" ht="18.75" x14ac:dyDescent="0.3">
      <c r="A7" s="48" t="s">
        <v>54</v>
      </c>
      <c r="B7" s="49">
        <f>SUMIFS(DATA_zipDetails!H:H,DATA_zipDetails!T:T,"YES",DATA_zipDetails!U:U,"YES",DATA_zipDetails!V:V,Table2_Analysis!A7)</f>
        <v>0</v>
      </c>
      <c r="C7" s="49">
        <f>SUMIFS(DATA_zipDetails!I:I,DATA_zipDetails!T:T,"YES",DATA_zipDetails!U:U,"YES",DATA_zipDetails!V:V,$A7)</f>
        <v>0</v>
      </c>
      <c r="D7" s="50" t="str">
        <f t="shared" si="0"/>
        <v/>
      </c>
    </row>
    <row r="8" spans="1:7" ht="19.5" thickBot="1" x14ac:dyDescent="0.35">
      <c r="A8" s="51" t="s">
        <v>59</v>
      </c>
      <c r="B8" s="52">
        <f>SUMIFS(DATA_zipDetails!H:H,DATA_zipDetails!T:T,"YES",DATA_zipDetails!U:U,"YES",DATA_zipDetails!V:V,Table2_Analysis!A8)</f>
        <v>0</v>
      </c>
      <c r="C8" s="49">
        <f>SUMIFS(DATA_zipDetails!I:I,DATA_zipDetails!T:T,"YES",DATA_zipDetails!U:U,"YES",DATA_zipDetails!V:V,$A8)</f>
        <v>0</v>
      </c>
      <c r="D8" s="53" t="str">
        <f t="shared" si="0"/>
        <v/>
      </c>
    </row>
    <row r="9" spans="1:7" x14ac:dyDescent="0.25">
      <c r="C9" s="81"/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workbookViewId="0">
      <selection sqref="A1:F1"/>
    </sheetView>
  </sheetViews>
  <sheetFormatPr defaultRowHeight="15" x14ac:dyDescent="0.25"/>
  <cols>
    <col min="1" max="1" width="14.85546875" customWidth="1"/>
    <col min="2" max="2" width="56.28515625" customWidth="1"/>
    <col min="3" max="3" width="17.140625" customWidth="1"/>
    <col min="4" max="4" width="15.85546875" customWidth="1"/>
    <col min="5" max="5" width="16" customWidth="1"/>
    <col min="6" max="6" width="22.7109375" customWidth="1"/>
  </cols>
  <sheetData>
    <row r="1" spans="1:6" ht="18.75" x14ac:dyDescent="0.3">
      <c r="A1" s="98" t="s">
        <v>168</v>
      </c>
      <c r="B1" s="98"/>
      <c r="C1" s="98"/>
      <c r="D1" s="98"/>
      <c r="E1" s="98"/>
      <c r="F1" s="98"/>
    </row>
    <row r="2" spans="1:6" ht="31.5" x14ac:dyDescent="0.25">
      <c r="A2" s="45" t="s">
        <v>169</v>
      </c>
      <c r="B2" s="45" t="s">
        <v>131</v>
      </c>
      <c r="C2" s="45" t="s">
        <v>164</v>
      </c>
      <c r="D2" s="45" t="s">
        <v>157</v>
      </c>
      <c r="E2" s="45" t="s">
        <v>165</v>
      </c>
      <c r="F2" s="45" t="s">
        <v>166</v>
      </c>
    </row>
    <row r="3" spans="1:6" x14ac:dyDescent="0.25">
      <c r="A3">
        <f>IF(SETUP!C4=0,"",SETUP!C4)</f>
        <v>112511</v>
      </c>
      <c r="B3" t="str">
        <f>_xlfn.IFNA(VLOOKUP($A3,REFERENCE_naics!$A$3:$D$158,3,FALSE),"")</f>
        <v>Finfish Farming and Fish Hatcheries</v>
      </c>
      <c r="C3" t="str">
        <f>_xlfn.IFNA(VLOOKUP($A3,REFERENCE_naics!$A$3:$D$158,4,FALSE),"")</f>
        <v>Living Resources</v>
      </c>
      <c r="D3" s="4">
        <f>SUMIFS(DATA_zipDetails!H:H,DATA_zipDetails!T:T,"YES",DATA_zipDetails!G:G,A3)</f>
        <v>25.1111</v>
      </c>
      <c r="E3" s="4">
        <f>SUMIFS(DATA_zipDetails!I:I,DATA_zipDetails!T:T,"YES",DATA_zipDetails!G:G,A3)</f>
        <v>50.111111111</v>
      </c>
      <c r="F3" s="23">
        <f t="shared" ref="F3:F50" si="0">IFERROR(E3/D3,"")</f>
        <v>1.9955761042327895</v>
      </c>
    </row>
    <row r="4" spans="1:6" x14ac:dyDescent="0.25">
      <c r="A4">
        <f>IF(SETUP!C5=0,"",SETUP!C5)</f>
        <v>112512</v>
      </c>
      <c r="B4" t="str">
        <f>_xlfn.IFNA(VLOOKUP($A4,REFERENCE_naics!$A$3:$D$158,3,FALSE),"")</f>
        <v>Shellfish Farming</v>
      </c>
      <c r="C4" t="str">
        <f>_xlfn.IFNA(VLOOKUP($A4,REFERENCE_naics!$A$3:$D$158,4,FALSE),"")</f>
        <v>Living Resources</v>
      </c>
      <c r="D4" s="4">
        <f>SUMIFS(DATA_zipDetails!H:H,DATA_zipDetails!T:T,"YES",DATA_zipDetails!G:G,A4)</f>
        <v>25.1111</v>
      </c>
      <c r="E4" s="4">
        <f>SUMIFS(DATA_zipDetails!I:I,DATA_zipDetails!T:T,"YES",DATA_zipDetails!G:G,A4)</f>
        <v>50.111111111</v>
      </c>
      <c r="F4" s="23">
        <f t="shared" si="0"/>
        <v>1.9955761042327895</v>
      </c>
    </row>
    <row r="5" spans="1:6" x14ac:dyDescent="0.25">
      <c r="A5">
        <f>IF(SETUP!C6=0,"",SETUP!C6)</f>
        <v>112519</v>
      </c>
      <c r="B5" t="str">
        <f>_xlfn.IFNA(VLOOKUP($A5,REFERENCE_naics!$A$3:$D$158,3,FALSE),"")</f>
        <v>Other Aquaculture</v>
      </c>
      <c r="C5" t="str">
        <f>_xlfn.IFNA(VLOOKUP($A5,REFERENCE_naics!$A$3:$D$158,4,FALSE),"")</f>
        <v>Living Resources</v>
      </c>
      <c r="D5" s="4">
        <f>SUMIFS(DATA_zipDetails!H:H,DATA_zipDetails!T:T,"YES",DATA_zipDetails!G:G,A5)</f>
        <v>25.1111</v>
      </c>
      <c r="E5" s="4">
        <f>SUMIFS(DATA_zipDetails!I:I,DATA_zipDetails!T:T,"YES",DATA_zipDetails!G:G,A5)</f>
        <v>50.111111111</v>
      </c>
      <c r="F5" s="23">
        <f t="shared" si="0"/>
        <v>1.9955761042327895</v>
      </c>
    </row>
    <row r="6" spans="1:6" x14ac:dyDescent="0.25">
      <c r="A6">
        <f>IF(SETUP!C7=0,"",SETUP!C7)</f>
        <v>114111</v>
      </c>
      <c r="B6" t="str">
        <f>_xlfn.IFNA(VLOOKUP($A6,REFERENCE_naics!$A$3:$D$158,3,FALSE),"")</f>
        <v>Finfish Fishing</v>
      </c>
      <c r="C6" t="str">
        <f>_xlfn.IFNA(VLOOKUP($A6,REFERENCE_naics!$A$3:$D$158,4,FALSE),"")</f>
        <v>Living Resources</v>
      </c>
      <c r="D6" s="4">
        <f>SUMIFS(DATA_zipDetails!H:H,DATA_zipDetails!T:T,"YES",DATA_zipDetails!G:G,A6)</f>
        <v>25.1111</v>
      </c>
      <c r="E6" s="4">
        <f>SUMIFS(DATA_zipDetails!I:I,DATA_zipDetails!T:T,"YES",DATA_zipDetails!G:G,A6)</f>
        <v>50.111111111</v>
      </c>
      <c r="F6" s="23">
        <f t="shared" si="0"/>
        <v>1.9955761042327895</v>
      </c>
    </row>
    <row r="7" spans="1:6" x14ac:dyDescent="0.25">
      <c r="A7">
        <f>IF(SETUP!C8=0,"",SETUP!C8)</f>
        <v>114112</v>
      </c>
      <c r="B7" t="str">
        <f>_xlfn.IFNA(VLOOKUP($A7,REFERENCE_naics!$A$3:$D$158,3,FALSE),"")</f>
        <v>Shellfish Fishing</v>
      </c>
      <c r="C7" t="str">
        <f>_xlfn.IFNA(VLOOKUP($A7,REFERENCE_naics!$A$3:$D$158,4,FALSE),"")</f>
        <v>Living Resources</v>
      </c>
      <c r="D7" s="4">
        <f>SUMIFS(DATA_zipDetails!H:H,DATA_zipDetails!T:T,"YES",DATA_zipDetails!G:G,A7)</f>
        <v>25.1111</v>
      </c>
      <c r="E7" s="4">
        <f>SUMIFS(DATA_zipDetails!I:I,DATA_zipDetails!T:T,"YES",DATA_zipDetails!G:G,A7)</f>
        <v>50.111111111</v>
      </c>
      <c r="F7" s="23">
        <f t="shared" si="0"/>
        <v>1.9955761042327895</v>
      </c>
    </row>
    <row r="8" spans="1:6" x14ac:dyDescent="0.25">
      <c r="A8">
        <f>IF(SETUP!C9=0,"",SETUP!C9)</f>
        <v>114119</v>
      </c>
      <c r="B8" t="str">
        <f>_xlfn.IFNA(VLOOKUP($A8,REFERENCE_naics!$A$3:$D$158,3,FALSE),"")</f>
        <v>Other Marine Fishing</v>
      </c>
      <c r="C8" t="str">
        <f>_xlfn.IFNA(VLOOKUP($A8,REFERENCE_naics!$A$3:$D$158,4,FALSE),"")</f>
        <v>Living Resources</v>
      </c>
      <c r="D8" s="4">
        <f>SUMIFS(DATA_zipDetails!H:H,DATA_zipDetails!T:T,"YES",DATA_zipDetails!G:G,A8)</f>
        <v>25.1111</v>
      </c>
      <c r="E8" s="4">
        <f>SUMIFS(DATA_zipDetails!I:I,DATA_zipDetails!T:T,"YES",DATA_zipDetails!G:G,A8)</f>
        <v>50.111111111</v>
      </c>
      <c r="F8" s="23">
        <f t="shared" si="0"/>
        <v>1.9955761042327895</v>
      </c>
    </row>
    <row r="9" spans="1:6" x14ac:dyDescent="0.25">
      <c r="A9">
        <f>IF(SETUP!C10=0,"",SETUP!C10)</f>
        <v>424460</v>
      </c>
      <c r="B9" t="str">
        <f>_xlfn.IFNA(VLOOKUP($A9,REFERENCE_naics!$A$3:$D$158,3,FALSE),"")</f>
        <v>Fish and Seafood Merchant Wholesalers</v>
      </c>
      <c r="C9" t="str">
        <f>_xlfn.IFNA(VLOOKUP($A9,REFERENCE_naics!$A$3:$D$158,4,FALSE),"")</f>
        <v>Living Resources</v>
      </c>
      <c r="D9" s="4">
        <f>SUMIFS(DATA_zipDetails!H:H,DATA_zipDetails!T:T,"YES",DATA_zipDetails!G:G,A9)</f>
        <v>25.1111</v>
      </c>
      <c r="E9" s="4">
        <f>SUMIFS(DATA_zipDetails!I:I,DATA_zipDetails!T:T,"YES",DATA_zipDetails!G:G,A9)</f>
        <v>50.111111111</v>
      </c>
      <c r="F9" s="23">
        <f t="shared" si="0"/>
        <v>1.9955761042327895</v>
      </c>
    </row>
    <row r="10" spans="1:6" x14ac:dyDescent="0.25">
      <c r="A10">
        <f>IF(SETUP!C11=0,"",SETUP!C11)</f>
        <v>445250</v>
      </c>
      <c r="B10" t="str">
        <f>_xlfn.IFNA(VLOOKUP($A10,REFERENCE_naics!$A$3:$D$158,3,FALSE),"")</f>
        <v>Fish and Seafood Retailers</v>
      </c>
      <c r="C10" t="str">
        <f>_xlfn.IFNA(VLOOKUP($A10,REFERENCE_naics!$A$3:$D$158,4,FALSE),"")</f>
        <v>Living Resources</v>
      </c>
      <c r="D10" s="4">
        <f>SUMIFS(DATA_zipDetails!H:H,DATA_zipDetails!T:T,"YES",DATA_zipDetails!G:G,A10)</f>
        <v>30</v>
      </c>
      <c r="E10" s="4">
        <f>SUMIFS(DATA_zipDetails!I:I,DATA_zipDetails!T:T,"YES",DATA_zipDetails!G:G,A10)</f>
        <v>90</v>
      </c>
      <c r="F10" s="23">
        <f t="shared" si="0"/>
        <v>3</v>
      </c>
    </row>
    <row r="11" spans="1:6" x14ac:dyDescent="0.25">
      <c r="A11">
        <f>IF(SETUP!C12=0,"",SETUP!C12)</f>
        <v>311710</v>
      </c>
      <c r="B11" t="str">
        <f>_xlfn.IFNA(VLOOKUP($A11,REFERENCE_naics!$A$3:$D$158,3,FALSE),"")</f>
        <v>Seafood Product Preparation and Packaging</v>
      </c>
      <c r="C11" t="str">
        <f>_xlfn.IFNA(VLOOKUP($A11,REFERENCE_naics!$A$3:$D$158,4,FALSE),"")</f>
        <v>Living Resources</v>
      </c>
      <c r="D11" s="4">
        <f>SUMIFS(DATA_zipDetails!H:H,DATA_zipDetails!T:T,"YES",DATA_zipDetails!G:G,A11)</f>
        <v>30</v>
      </c>
      <c r="E11" s="4">
        <f>SUMIFS(DATA_zipDetails!I:I,DATA_zipDetails!T:T,"YES",DATA_zipDetails!G:G,A11)</f>
        <v>90</v>
      </c>
      <c r="F11" s="23">
        <f t="shared" si="0"/>
        <v>3</v>
      </c>
    </row>
    <row r="12" spans="1:6" x14ac:dyDescent="0.25">
      <c r="A12">
        <f>IF(SETUP!C13=0,"",SETUP!C13)</f>
        <v>237990</v>
      </c>
      <c r="B12" t="str">
        <f>_xlfn.IFNA(VLOOKUP($A12,REFERENCE_naics!$A$3:$D$158,3,FALSE),"")</f>
        <v>Other Heavy and Civil Engineering Construction</v>
      </c>
      <c r="C12" t="str">
        <f>_xlfn.IFNA(VLOOKUP($A12,REFERENCE_naics!$A$3:$D$158,4,FALSE),"")</f>
        <v>Marine Construction</v>
      </c>
      <c r="D12" s="4">
        <f>SUMIFS(DATA_zipDetails!H:H,DATA_zipDetails!T:T,"YES",DATA_zipDetails!G:G,A12)</f>
        <v>30</v>
      </c>
      <c r="E12" s="4">
        <f>SUMIFS(DATA_zipDetails!I:I,DATA_zipDetails!T:T,"YES",DATA_zipDetails!G:G,A12)</f>
        <v>90</v>
      </c>
      <c r="F12" s="23">
        <f t="shared" si="0"/>
        <v>3</v>
      </c>
    </row>
    <row r="13" spans="1:6" x14ac:dyDescent="0.25">
      <c r="A13">
        <f>IF(SETUP!C14=0,"",SETUP!C14)</f>
        <v>483111</v>
      </c>
      <c r="B13" t="str">
        <f>_xlfn.IFNA(VLOOKUP($A13,REFERENCE_naics!$A$3:$D$158,3,FALSE),"")</f>
        <v>Deep Sea Freight Transportation</v>
      </c>
      <c r="C13" t="str">
        <f>_xlfn.IFNA(VLOOKUP($A13,REFERENCE_naics!$A$3:$D$158,4,FALSE),"")</f>
        <v>Marine Transportation</v>
      </c>
      <c r="D13" s="4">
        <f>SUMIFS(DATA_zipDetails!H:H,DATA_zipDetails!T:T,"YES",DATA_zipDetails!G:G,A13)</f>
        <v>30</v>
      </c>
      <c r="E13" s="4">
        <f>SUMIFS(DATA_zipDetails!I:I,DATA_zipDetails!T:T,"YES",DATA_zipDetails!G:G,A13)</f>
        <v>90</v>
      </c>
      <c r="F13" s="23">
        <f t="shared" si="0"/>
        <v>3</v>
      </c>
    </row>
    <row r="14" spans="1:6" x14ac:dyDescent="0.25">
      <c r="A14">
        <f>IF(SETUP!C15=0,"",SETUP!C15)</f>
        <v>483113</v>
      </c>
      <c r="B14" t="str">
        <f>_xlfn.IFNA(VLOOKUP($A14,REFERENCE_naics!$A$3:$D$158,3,FALSE),"")</f>
        <v>Coastal and Great Lakes Freight Transportation</v>
      </c>
      <c r="C14" t="str">
        <f>_xlfn.IFNA(VLOOKUP($A14,REFERENCE_naics!$A$3:$D$158,4,FALSE),"")</f>
        <v>Marine Transportation</v>
      </c>
      <c r="D14" s="4">
        <f>SUMIFS(DATA_zipDetails!H:H,DATA_zipDetails!T:T,"YES",DATA_zipDetails!G:G,A14)</f>
        <v>30</v>
      </c>
      <c r="E14" s="4">
        <f>SUMIFS(DATA_zipDetails!I:I,DATA_zipDetails!T:T,"YES",DATA_zipDetails!G:G,A14)</f>
        <v>90</v>
      </c>
      <c r="F14" s="23">
        <f t="shared" si="0"/>
        <v>3</v>
      </c>
    </row>
    <row r="15" spans="1:6" x14ac:dyDescent="0.25">
      <c r="A15">
        <f>IF(SETUP!C16=0,"",SETUP!C16)</f>
        <v>483112</v>
      </c>
      <c r="B15" t="str">
        <f>_xlfn.IFNA(VLOOKUP($A15,REFERENCE_naics!$A$3:$D$158,3,FALSE),"")</f>
        <v>Deep Sea Passenger Transportation</v>
      </c>
      <c r="C15" t="str">
        <f>_xlfn.IFNA(VLOOKUP($A15,REFERENCE_naics!$A$3:$D$158,4,FALSE),"")</f>
        <v>Marine Transportation</v>
      </c>
      <c r="D15" s="4">
        <f>SUMIFS(DATA_zipDetails!H:H,DATA_zipDetails!T:T,"YES",DATA_zipDetails!G:G,A15)</f>
        <v>30</v>
      </c>
      <c r="E15" s="4">
        <f>SUMIFS(DATA_zipDetails!I:I,DATA_zipDetails!T:T,"YES",DATA_zipDetails!G:G,A15)</f>
        <v>90</v>
      </c>
      <c r="F15" s="23">
        <f t="shared" si="0"/>
        <v>3</v>
      </c>
    </row>
    <row r="16" spans="1:6" x14ac:dyDescent="0.25">
      <c r="A16">
        <f>IF(SETUP!C17=0,"",SETUP!C17)</f>
        <v>483114</v>
      </c>
      <c r="B16" t="str">
        <f>_xlfn.IFNA(VLOOKUP($A16,REFERENCE_naics!$A$3:$D$158,3,FALSE),"")</f>
        <v>Coastal and Great Lakes Passenger Transportation</v>
      </c>
      <c r="C16" t="str">
        <f>_xlfn.IFNA(VLOOKUP($A16,REFERENCE_naics!$A$3:$D$158,4,FALSE),"")</f>
        <v>Marine Transportation</v>
      </c>
      <c r="D16" s="4">
        <f>SUMIFS(DATA_zipDetails!H:H,DATA_zipDetails!T:T,"YES",DATA_zipDetails!G:G,A16)</f>
        <v>30</v>
      </c>
      <c r="E16" s="4">
        <f>SUMIFS(DATA_zipDetails!I:I,DATA_zipDetails!T:T,"YES",DATA_zipDetails!G:G,A16)</f>
        <v>90</v>
      </c>
      <c r="F16" s="23">
        <f t="shared" si="0"/>
        <v>3</v>
      </c>
    </row>
    <row r="17" spans="1:6" x14ac:dyDescent="0.25">
      <c r="A17">
        <f>IF(SETUP!C18=0,"",SETUP!C18)</f>
        <v>488310</v>
      </c>
      <c r="B17" t="str">
        <f>_xlfn.IFNA(VLOOKUP($A17,REFERENCE_naics!$A$3:$D$158,3,FALSE),"")</f>
        <v>Port and Harbor Operations</v>
      </c>
      <c r="C17" t="str">
        <f>_xlfn.IFNA(VLOOKUP($A17,REFERENCE_naics!$A$3:$D$158,4,FALSE),"")</f>
        <v>Marine Transportation</v>
      </c>
      <c r="D17" s="4">
        <f>SUMIFS(DATA_zipDetails!H:H,DATA_zipDetails!T:T,"YES",DATA_zipDetails!G:G,A17)</f>
        <v>0</v>
      </c>
      <c r="E17" s="4">
        <f>SUMIFS(DATA_zipDetails!I:I,DATA_zipDetails!T:T,"YES",DATA_zipDetails!G:G,A17)</f>
        <v>0</v>
      </c>
      <c r="F17" s="23" t="str">
        <f t="shared" si="0"/>
        <v/>
      </c>
    </row>
    <row r="18" spans="1:6" x14ac:dyDescent="0.25">
      <c r="A18">
        <f>IF(SETUP!C19=0,"",SETUP!C19)</f>
        <v>488320</v>
      </c>
      <c r="B18" t="str">
        <f>_xlfn.IFNA(VLOOKUP($A18,REFERENCE_naics!$A$3:$D$158,3,FALSE),"")</f>
        <v>Marine Cargo Handling</v>
      </c>
      <c r="C18" t="str">
        <f>_xlfn.IFNA(VLOOKUP($A18,REFERENCE_naics!$A$3:$D$158,4,FALSE),"")</f>
        <v>Marine Transportation</v>
      </c>
      <c r="D18" s="4">
        <f>SUMIFS(DATA_zipDetails!H:H,DATA_zipDetails!T:T,"YES",DATA_zipDetails!G:G,A18)</f>
        <v>0</v>
      </c>
      <c r="E18" s="4">
        <f>SUMIFS(DATA_zipDetails!I:I,DATA_zipDetails!T:T,"YES",DATA_zipDetails!G:G,A18)</f>
        <v>0</v>
      </c>
      <c r="F18" s="23" t="str">
        <f t="shared" si="0"/>
        <v/>
      </c>
    </row>
    <row r="19" spans="1:6" x14ac:dyDescent="0.25">
      <c r="A19">
        <f>IF(SETUP!C20=0,"",SETUP!C20)</f>
        <v>488330</v>
      </c>
      <c r="B19" t="str">
        <f>_xlfn.IFNA(VLOOKUP($A19,REFERENCE_naics!$A$3:$D$158,3,FALSE),"")</f>
        <v>Navigational Services to Shipping</v>
      </c>
      <c r="C19" t="str">
        <f>_xlfn.IFNA(VLOOKUP($A19,REFERENCE_naics!$A$3:$D$158,4,FALSE),"")</f>
        <v>Marine Transportation</v>
      </c>
      <c r="D19" s="4">
        <f>SUMIFS(DATA_zipDetails!H:H,DATA_zipDetails!T:T,"YES",DATA_zipDetails!G:G,A19)</f>
        <v>0</v>
      </c>
      <c r="E19" s="4">
        <f>SUMIFS(DATA_zipDetails!I:I,DATA_zipDetails!T:T,"YES",DATA_zipDetails!G:G,A19)</f>
        <v>0</v>
      </c>
      <c r="F19" s="23" t="str">
        <f t="shared" si="0"/>
        <v/>
      </c>
    </row>
    <row r="20" spans="1:6" x14ac:dyDescent="0.25">
      <c r="A20">
        <f>IF(SETUP!C21=0,"",SETUP!C21)</f>
        <v>488390</v>
      </c>
      <c r="B20" t="str">
        <f>_xlfn.IFNA(VLOOKUP($A20,REFERENCE_naics!$A$3:$D$158,3,FALSE),"")</f>
        <v>Other Support Activities for Water Transportation</v>
      </c>
      <c r="C20" t="str">
        <f>_xlfn.IFNA(VLOOKUP($A20,REFERENCE_naics!$A$3:$D$158,4,FALSE),"")</f>
        <v>Marine Transportation</v>
      </c>
      <c r="D20" s="4">
        <f>SUMIFS(DATA_zipDetails!H:H,DATA_zipDetails!T:T,"YES",DATA_zipDetails!G:G,A20)</f>
        <v>0</v>
      </c>
      <c r="E20" s="4">
        <f>SUMIFS(DATA_zipDetails!I:I,DATA_zipDetails!T:T,"YES",DATA_zipDetails!G:G,A20)</f>
        <v>0</v>
      </c>
      <c r="F20" s="23" t="str">
        <f t="shared" si="0"/>
        <v/>
      </c>
    </row>
    <row r="21" spans="1:6" x14ac:dyDescent="0.25">
      <c r="A21">
        <f>IF(SETUP!C22=0,"",SETUP!C22)</f>
        <v>334511</v>
      </c>
      <c r="B21" t="str">
        <f>_xlfn.IFNA(VLOOKUP($A21,REFERENCE_naics!$A$3:$D$158,3,FALSE),"")</f>
        <v>Search, Detection, Navigation, Guidance, Aeronautical, and Nautical System and Instrument Manufacturing</v>
      </c>
      <c r="C21" t="str">
        <f>_xlfn.IFNA(VLOOKUP($A21,REFERENCE_naics!$A$3:$D$158,4,FALSE),"")</f>
        <v>Marine Transportation</v>
      </c>
      <c r="D21" s="4">
        <f>SUMIFS(DATA_zipDetails!H:H,DATA_zipDetails!T:T,"YES",DATA_zipDetails!G:G,A21)</f>
        <v>0</v>
      </c>
      <c r="E21" s="4">
        <f>SUMIFS(DATA_zipDetails!I:I,DATA_zipDetails!T:T,"YES",DATA_zipDetails!G:G,A21)</f>
        <v>0</v>
      </c>
      <c r="F21" s="23" t="str">
        <f t="shared" si="0"/>
        <v/>
      </c>
    </row>
    <row r="22" spans="1:6" x14ac:dyDescent="0.25">
      <c r="A22">
        <f>IF(SETUP!C23=0,"",SETUP!C23)</f>
        <v>493110</v>
      </c>
      <c r="B22" t="str">
        <f>_xlfn.IFNA(VLOOKUP($A22,REFERENCE_naics!$A$3:$D$158,3,FALSE),"")</f>
        <v>General Warehousing and Storage</v>
      </c>
      <c r="C22" t="str">
        <f>_xlfn.IFNA(VLOOKUP($A22,REFERENCE_naics!$A$3:$D$158,4,FALSE),"")</f>
        <v>Marine Transportation</v>
      </c>
      <c r="D22" s="4">
        <f>SUMIFS(DATA_zipDetails!H:H,DATA_zipDetails!T:T,"YES",DATA_zipDetails!G:G,A22)</f>
        <v>0</v>
      </c>
      <c r="E22" s="4">
        <f>SUMIFS(DATA_zipDetails!I:I,DATA_zipDetails!T:T,"YES",DATA_zipDetails!G:G,A22)</f>
        <v>0</v>
      </c>
      <c r="F22" s="23" t="str">
        <f t="shared" si="0"/>
        <v/>
      </c>
    </row>
    <row r="23" spans="1:6" x14ac:dyDescent="0.25">
      <c r="A23">
        <f>IF(SETUP!C24=0,"",SETUP!C24)</f>
        <v>493120</v>
      </c>
      <c r="B23" t="str">
        <f>_xlfn.IFNA(VLOOKUP($A23,REFERENCE_naics!$A$3:$D$158,3,FALSE),"")</f>
        <v>Refrigerated Warehousing and Storage</v>
      </c>
      <c r="C23" t="str">
        <f>_xlfn.IFNA(VLOOKUP($A23,REFERENCE_naics!$A$3:$D$158,4,FALSE),"")</f>
        <v>Marine Transportation</v>
      </c>
      <c r="D23" s="4">
        <f>SUMIFS(DATA_zipDetails!H:H,DATA_zipDetails!T:T,"YES",DATA_zipDetails!G:G,A23)</f>
        <v>0</v>
      </c>
      <c r="E23" s="4">
        <f>SUMIFS(DATA_zipDetails!I:I,DATA_zipDetails!T:T,"YES",DATA_zipDetails!G:G,A23)</f>
        <v>0</v>
      </c>
      <c r="F23" s="23" t="str">
        <f t="shared" si="0"/>
        <v/>
      </c>
    </row>
    <row r="24" spans="1:6" x14ac:dyDescent="0.25">
      <c r="A24">
        <f>IF(SETUP!C25=0,"",SETUP!C25)</f>
        <v>493130</v>
      </c>
      <c r="B24" t="str">
        <f>_xlfn.IFNA(VLOOKUP($A24,REFERENCE_naics!$A$3:$D$158,3,FALSE),"")</f>
        <v>Farm Product Warehousing and Storage</v>
      </c>
      <c r="C24" t="str">
        <f>_xlfn.IFNA(VLOOKUP($A24,REFERENCE_naics!$A$3:$D$158,4,FALSE),"")</f>
        <v>Marine Transportation</v>
      </c>
      <c r="D24" s="4">
        <f>SUMIFS(DATA_zipDetails!H:H,DATA_zipDetails!T:T,"YES",DATA_zipDetails!G:G,A24)</f>
        <v>0</v>
      </c>
      <c r="E24" s="4">
        <f>SUMIFS(DATA_zipDetails!I:I,DATA_zipDetails!T:T,"YES",DATA_zipDetails!G:G,A24)</f>
        <v>0</v>
      </c>
      <c r="F24" s="23" t="str">
        <f t="shared" si="0"/>
        <v/>
      </c>
    </row>
    <row r="25" spans="1:6" x14ac:dyDescent="0.25">
      <c r="A25">
        <f>IF(SETUP!C26=0,"",SETUP!C26)</f>
        <v>212321</v>
      </c>
      <c r="B25" t="str">
        <f>_xlfn.IFNA(VLOOKUP($A25,REFERENCE_naics!$A$3:$D$158,3,FALSE),"")</f>
        <v>Construction Sand and Gravel Mining</v>
      </c>
      <c r="C25" t="str">
        <f>_xlfn.IFNA(VLOOKUP($A25,REFERENCE_naics!$A$3:$D$158,4,FALSE),"")</f>
        <v>Offshore Mineral Resources</v>
      </c>
      <c r="D25" s="4">
        <f>SUMIFS(DATA_zipDetails!H:H,DATA_zipDetails!T:T,"YES",DATA_zipDetails!G:G,A25)</f>
        <v>0</v>
      </c>
      <c r="E25" s="4">
        <f>SUMIFS(DATA_zipDetails!I:I,DATA_zipDetails!T:T,"YES",DATA_zipDetails!G:G,A25)</f>
        <v>0</v>
      </c>
      <c r="F25" s="23" t="str">
        <f t="shared" si="0"/>
        <v/>
      </c>
    </row>
    <row r="26" spans="1:6" x14ac:dyDescent="0.25">
      <c r="A26">
        <f>IF(SETUP!C27=0,"",SETUP!C27)</f>
        <v>212322</v>
      </c>
      <c r="B26" t="str">
        <f>_xlfn.IFNA(VLOOKUP($A26,REFERENCE_naics!$A$3:$D$158,3,FALSE),"")</f>
        <v>Industrial Sand Mining</v>
      </c>
      <c r="C26" t="str">
        <f>_xlfn.IFNA(VLOOKUP($A26,REFERENCE_naics!$A$3:$D$158,4,FALSE),"")</f>
        <v>Offshore Mineral Resources</v>
      </c>
      <c r="D26" s="4">
        <f>SUMIFS(DATA_zipDetails!H:H,DATA_zipDetails!T:T,"YES",DATA_zipDetails!G:G,A26)</f>
        <v>0</v>
      </c>
      <c r="E26" s="4">
        <f>SUMIFS(DATA_zipDetails!I:I,DATA_zipDetails!T:T,"YES",DATA_zipDetails!G:G,A26)</f>
        <v>0</v>
      </c>
      <c r="F26" s="23" t="str">
        <f t="shared" si="0"/>
        <v/>
      </c>
    </row>
    <row r="27" spans="1:6" x14ac:dyDescent="0.25">
      <c r="A27">
        <f>IF(SETUP!C28=0,"",SETUP!C28)</f>
        <v>211120</v>
      </c>
      <c r="B27" t="str">
        <f>_xlfn.IFNA(VLOOKUP($A27,REFERENCE_naics!$A$3:$D$158,3,FALSE),"")</f>
        <v>Crude Petroleum Extraction </v>
      </c>
      <c r="C27" t="str">
        <f>_xlfn.IFNA(VLOOKUP($A27,REFERENCE_naics!$A$3:$D$158,4,FALSE),"")</f>
        <v>Offshore Mineral Resources</v>
      </c>
      <c r="D27" s="4">
        <f>SUMIFS(DATA_zipDetails!H:H,DATA_zipDetails!T:T,"YES",DATA_zipDetails!G:G,A27)</f>
        <v>0</v>
      </c>
      <c r="E27" s="4">
        <f>SUMIFS(DATA_zipDetails!I:I,DATA_zipDetails!T:T,"YES",DATA_zipDetails!G:G,A27)</f>
        <v>0</v>
      </c>
      <c r="F27" s="23" t="str">
        <f t="shared" si="0"/>
        <v/>
      </c>
    </row>
    <row r="28" spans="1:6" x14ac:dyDescent="0.25">
      <c r="A28">
        <f>IF(SETUP!C29=0,"",SETUP!C29)</f>
        <v>211130</v>
      </c>
      <c r="B28" t="str">
        <f>_xlfn.IFNA(VLOOKUP($A28,REFERENCE_naics!$A$3:$D$158,3,FALSE),"")</f>
        <v>Natural Gas Extraction</v>
      </c>
      <c r="C28" t="str">
        <f>_xlfn.IFNA(VLOOKUP($A28,REFERENCE_naics!$A$3:$D$158,4,FALSE),"")</f>
        <v>Offshore Mineral Resources</v>
      </c>
      <c r="D28" s="4">
        <f>SUMIFS(DATA_zipDetails!H:H,DATA_zipDetails!T:T,"YES",DATA_zipDetails!G:G,A28)</f>
        <v>0</v>
      </c>
      <c r="E28" s="4">
        <f>SUMIFS(DATA_zipDetails!I:I,DATA_zipDetails!T:T,"YES",DATA_zipDetails!G:G,A28)</f>
        <v>0</v>
      </c>
      <c r="F28" s="23" t="str">
        <f t="shared" si="0"/>
        <v/>
      </c>
    </row>
    <row r="29" spans="1:6" x14ac:dyDescent="0.25">
      <c r="A29">
        <f>IF(SETUP!C30=0,"",SETUP!C30)</f>
        <v>213111</v>
      </c>
      <c r="B29" t="str">
        <f>_xlfn.IFNA(VLOOKUP($A29,REFERENCE_naics!$A$3:$D$158,3,FALSE),"")</f>
        <v>Drilling Oil and Gas Wells</v>
      </c>
      <c r="C29" t="str">
        <f>_xlfn.IFNA(VLOOKUP($A29,REFERENCE_naics!$A$3:$D$158,4,FALSE),"")</f>
        <v>Offshore Mineral Resources</v>
      </c>
      <c r="D29" s="4">
        <f>SUMIFS(DATA_zipDetails!H:H,DATA_zipDetails!T:T,"YES",DATA_zipDetails!G:G,A29)</f>
        <v>0</v>
      </c>
      <c r="E29" s="4">
        <f>SUMIFS(DATA_zipDetails!I:I,DATA_zipDetails!T:T,"YES",DATA_zipDetails!G:G,A29)</f>
        <v>0</v>
      </c>
      <c r="F29" s="23" t="str">
        <f t="shared" si="0"/>
        <v/>
      </c>
    </row>
    <row r="30" spans="1:6" x14ac:dyDescent="0.25">
      <c r="A30">
        <f>IF(SETUP!C31=0,"",SETUP!C31)</f>
        <v>213112</v>
      </c>
      <c r="B30" t="str">
        <f>_xlfn.IFNA(VLOOKUP($A30,REFERENCE_naics!$A$3:$D$158,3,FALSE),"")</f>
        <v>Support Activities for Oil and Gas Operations</v>
      </c>
      <c r="C30" t="str">
        <f>_xlfn.IFNA(VLOOKUP($A30,REFERENCE_naics!$A$3:$D$158,4,FALSE),"")</f>
        <v>Offshore Mineral Resources</v>
      </c>
      <c r="D30" s="4">
        <f>SUMIFS(DATA_zipDetails!H:H,DATA_zipDetails!T:T,"YES",DATA_zipDetails!G:G,A30)</f>
        <v>0</v>
      </c>
      <c r="E30" s="4">
        <f>SUMIFS(DATA_zipDetails!I:I,DATA_zipDetails!T:T,"YES",DATA_zipDetails!G:G,A30)</f>
        <v>0</v>
      </c>
      <c r="F30" s="23" t="str">
        <f t="shared" si="0"/>
        <v/>
      </c>
    </row>
    <row r="31" spans="1:6" x14ac:dyDescent="0.25">
      <c r="A31">
        <f>IF(SETUP!C32=0,"",SETUP!C32)</f>
        <v>541360</v>
      </c>
      <c r="B31" t="str">
        <f>_xlfn.IFNA(VLOOKUP($A31,REFERENCE_naics!$A$3:$D$158,3,FALSE),"")</f>
        <v>Geophysical Surveying and Mapping Services</v>
      </c>
      <c r="C31" t="str">
        <f>_xlfn.IFNA(VLOOKUP($A31,REFERENCE_naics!$A$3:$D$158,4,FALSE),"")</f>
        <v>Offshore Mineral Resources</v>
      </c>
      <c r="D31" s="4">
        <f>SUMIFS(DATA_zipDetails!H:H,DATA_zipDetails!T:T,"YES",DATA_zipDetails!G:G,A31)</f>
        <v>0</v>
      </c>
      <c r="E31" s="4">
        <f>SUMIFS(DATA_zipDetails!I:I,DATA_zipDetails!T:T,"YES",DATA_zipDetails!G:G,A31)</f>
        <v>0</v>
      </c>
      <c r="F31" s="23" t="str">
        <f t="shared" si="0"/>
        <v/>
      </c>
    </row>
    <row r="32" spans="1:6" x14ac:dyDescent="0.25">
      <c r="A32">
        <f>IF(SETUP!C33=0,"",SETUP!C33)</f>
        <v>336612</v>
      </c>
      <c r="B32" t="str">
        <f>_xlfn.IFNA(VLOOKUP($A32,REFERENCE_naics!$A$3:$D$158,3,FALSE),"")</f>
        <v>Boat Building</v>
      </c>
      <c r="C32" t="str">
        <f>_xlfn.IFNA(VLOOKUP($A32,REFERENCE_naics!$A$3:$D$158,4,FALSE),"")</f>
        <v>Ship and Boat Building</v>
      </c>
      <c r="D32" s="4">
        <f>SUMIFS(DATA_zipDetails!H:H,DATA_zipDetails!T:T,"YES",DATA_zipDetails!G:G,A32)</f>
        <v>0</v>
      </c>
      <c r="E32" s="4">
        <f>SUMIFS(DATA_zipDetails!I:I,DATA_zipDetails!T:T,"YES",DATA_zipDetails!G:G,A32)</f>
        <v>0</v>
      </c>
      <c r="F32" s="23" t="str">
        <f t="shared" si="0"/>
        <v/>
      </c>
    </row>
    <row r="33" spans="1:6" x14ac:dyDescent="0.25">
      <c r="A33">
        <f>IF(SETUP!C34=0,"",SETUP!C34)</f>
        <v>336611</v>
      </c>
      <c r="B33" t="str">
        <f>_xlfn.IFNA(VLOOKUP($A33,REFERENCE_naics!$A$3:$D$158,3,FALSE),"")</f>
        <v>Ship Building and Repairing</v>
      </c>
      <c r="C33" t="str">
        <f>_xlfn.IFNA(VLOOKUP($A33,REFERENCE_naics!$A$3:$D$158,4,FALSE),"")</f>
        <v>Ship and Boat Building</v>
      </c>
      <c r="D33" s="4">
        <f>SUMIFS(DATA_zipDetails!H:H,DATA_zipDetails!T:T,"YES",DATA_zipDetails!G:G,A33)</f>
        <v>0</v>
      </c>
      <c r="E33" s="4">
        <f>SUMIFS(DATA_zipDetails!I:I,DATA_zipDetails!T:T,"YES",DATA_zipDetails!G:G,A33)</f>
        <v>0</v>
      </c>
      <c r="F33" s="23" t="str">
        <f t="shared" si="0"/>
        <v/>
      </c>
    </row>
    <row r="34" spans="1:6" x14ac:dyDescent="0.25">
      <c r="A34">
        <f>IF(SETUP!C35=0,"",SETUP!C35)</f>
        <v>487990</v>
      </c>
      <c r="B34" t="str">
        <f>_xlfn.IFNA(VLOOKUP($A34,REFERENCE_naics!$A$3:$D$158,3,FALSE),"")</f>
        <v>Scenic and Sightseeing Transportation, Other</v>
      </c>
      <c r="C34" t="str">
        <f>_xlfn.IFNA(VLOOKUP($A34,REFERENCE_naics!$A$3:$D$158,4,FALSE),"")</f>
        <v>Tourism and Recreation</v>
      </c>
      <c r="D34" s="4">
        <f>SUMIFS(DATA_zipDetails!H:H,DATA_zipDetails!T:T,"YES",DATA_zipDetails!G:G,A34)</f>
        <v>0</v>
      </c>
      <c r="E34" s="4">
        <f>SUMIFS(DATA_zipDetails!I:I,DATA_zipDetails!T:T,"YES",DATA_zipDetails!G:G,A34)</f>
        <v>0</v>
      </c>
      <c r="F34" s="23" t="str">
        <f t="shared" si="0"/>
        <v/>
      </c>
    </row>
    <row r="35" spans="1:6" x14ac:dyDescent="0.25">
      <c r="A35">
        <f>IF(SETUP!C36=0,"",SETUP!C36)</f>
        <v>532284</v>
      </c>
      <c r="B35" t="str">
        <f>_xlfn.IFNA(VLOOKUP($A35,REFERENCE_naics!$A$3:$D$158,3,FALSE),"")</f>
        <v>Recreational Goods Rental</v>
      </c>
      <c r="C35" t="str">
        <f>_xlfn.IFNA(VLOOKUP($A35,REFERENCE_naics!$A$3:$D$158,4,FALSE),"")</f>
        <v>Tourism and Recreation</v>
      </c>
      <c r="D35" s="4">
        <f>SUMIFS(DATA_zipDetails!H:H,DATA_zipDetails!T:T,"YES",DATA_zipDetails!G:G,A35)</f>
        <v>0</v>
      </c>
      <c r="E35" s="4">
        <f>SUMIFS(DATA_zipDetails!I:I,DATA_zipDetails!T:T,"YES",DATA_zipDetails!G:G,A35)</f>
        <v>0</v>
      </c>
      <c r="F35" s="23" t="str">
        <f t="shared" si="0"/>
        <v/>
      </c>
    </row>
    <row r="36" spans="1:6" x14ac:dyDescent="0.25">
      <c r="A36">
        <f>IF(SETUP!C37=0,"",SETUP!C37)</f>
        <v>611620</v>
      </c>
      <c r="B36" t="str">
        <f>_xlfn.IFNA(VLOOKUP($A36,REFERENCE_naics!$A$3:$D$158,3,FALSE),"")</f>
        <v>Sports and Recreation Instruction</v>
      </c>
      <c r="C36" t="str">
        <f>_xlfn.IFNA(VLOOKUP($A36,REFERENCE_naics!$A$3:$D$158,4,FALSE),"")</f>
        <v>Tourism and Recreation</v>
      </c>
      <c r="D36" s="4">
        <f>SUMIFS(DATA_zipDetails!H:H,DATA_zipDetails!T:T,"YES",DATA_zipDetails!G:G,A36)</f>
        <v>0</v>
      </c>
      <c r="E36" s="4">
        <f>SUMIFS(DATA_zipDetails!I:I,DATA_zipDetails!T:T,"YES",DATA_zipDetails!G:G,A36)</f>
        <v>0</v>
      </c>
      <c r="F36" s="23" t="str">
        <f t="shared" si="0"/>
        <v/>
      </c>
    </row>
    <row r="37" spans="1:6" x14ac:dyDescent="0.25">
      <c r="A37">
        <f>IF(SETUP!C38=0,"",SETUP!C38)</f>
        <v>713990</v>
      </c>
      <c r="B37" t="str">
        <f>_xlfn.IFNA(VLOOKUP($A37,REFERENCE_naics!$A$3:$D$158,3,FALSE),"")</f>
        <v>All Other Amusement and Recreation Industries</v>
      </c>
      <c r="C37" t="str">
        <f>_xlfn.IFNA(VLOOKUP($A37,REFERENCE_naics!$A$3:$D$158,4,FALSE),"")</f>
        <v>Tourism and Recreation</v>
      </c>
      <c r="D37" s="4">
        <f>SUMIFS(DATA_zipDetails!H:H,DATA_zipDetails!T:T,"YES",DATA_zipDetails!G:G,A37)</f>
        <v>0</v>
      </c>
      <c r="E37" s="4">
        <f>SUMIFS(DATA_zipDetails!I:I,DATA_zipDetails!T:T,"YES",DATA_zipDetails!G:G,A37)</f>
        <v>0</v>
      </c>
      <c r="F37" s="23" t="str">
        <f t="shared" si="0"/>
        <v/>
      </c>
    </row>
    <row r="38" spans="1:6" x14ac:dyDescent="0.25">
      <c r="A38">
        <f>IF(SETUP!C39=0,"",SETUP!C39)</f>
        <v>441222</v>
      </c>
      <c r="B38" t="str">
        <f>_xlfn.IFNA(VLOOKUP($A38,REFERENCE_naics!$A$3:$D$158,3,FALSE),"")</f>
        <v>Boat Dealers</v>
      </c>
      <c r="C38" t="str">
        <f>_xlfn.IFNA(VLOOKUP($A38,REFERENCE_naics!$A$3:$D$158,4,FALSE),"")</f>
        <v>Tourism and Recreation</v>
      </c>
      <c r="D38" s="4">
        <f>SUMIFS(DATA_zipDetails!H:H,DATA_zipDetails!T:T,"YES",DATA_zipDetails!G:G,A38)</f>
        <v>0</v>
      </c>
      <c r="E38" s="4">
        <f>SUMIFS(DATA_zipDetails!I:I,DATA_zipDetails!T:T,"YES",DATA_zipDetails!G:G,A38)</f>
        <v>0</v>
      </c>
      <c r="F38" s="23" t="str">
        <f t="shared" si="0"/>
        <v/>
      </c>
    </row>
    <row r="39" spans="1:6" x14ac:dyDescent="0.25">
      <c r="A39">
        <f>IF(SETUP!C40=0,"",SETUP!C40)</f>
        <v>722511</v>
      </c>
      <c r="B39" t="str">
        <f>_xlfn.IFNA(VLOOKUP($A39,REFERENCE_naics!$A$3:$D$158,3,FALSE),"")</f>
        <v>Full-Service Restaurants</v>
      </c>
      <c r="C39" t="str">
        <f>_xlfn.IFNA(VLOOKUP($A39,REFERENCE_naics!$A$3:$D$158,4,FALSE),"")</f>
        <v>Tourism and Recreation</v>
      </c>
      <c r="D39" s="4">
        <f>SUMIFS(DATA_zipDetails!H:H,DATA_zipDetails!T:T,"YES",DATA_zipDetails!G:G,A39)</f>
        <v>0</v>
      </c>
      <c r="E39" s="4">
        <f>SUMIFS(DATA_zipDetails!I:I,DATA_zipDetails!T:T,"YES",DATA_zipDetails!G:G,A39)</f>
        <v>0</v>
      </c>
      <c r="F39" s="23" t="str">
        <f t="shared" si="0"/>
        <v/>
      </c>
    </row>
    <row r="40" spans="1:6" x14ac:dyDescent="0.25">
      <c r="A40">
        <f>IF(SETUP!C41=0,"",SETUP!C41)</f>
        <v>722513</v>
      </c>
      <c r="B40" t="str">
        <f>_xlfn.IFNA(VLOOKUP($A40,REFERENCE_naics!$A$3:$D$158,3,FALSE),"")</f>
        <v>Limited-Service Restaurants</v>
      </c>
      <c r="C40" t="str">
        <f>_xlfn.IFNA(VLOOKUP($A40,REFERENCE_naics!$A$3:$D$158,4,FALSE),"")</f>
        <v>Tourism and Recreation</v>
      </c>
      <c r="D40" s="4">
        <f>SUMIFS(DATA_zipDetails!H:H,DATA_zipDetails!T:T,"YES",DATA_zipDetails!G:G,A40)</f>
        <v>0</v>
      </c>
      <c r="E40" s="4">
        <f>SUMIFS(DATA_zipDetails!I:I,DATA_zipDetails!T:T,"YES",DATA_zipDetails!G:G,A40)</f>
        <v>0</v>
      </c>
      <c r="F40" s="23" t="str">
        <f t="shared" si="0"/>
        <v/>
      </c>
    </row>
    <row r="41" spans="1:6" x14ac:dyDescent="0.25">
      <c r="A41">
        <f>IF(SETUP!C42=0,"",SETUP!C42)</f>
        <v>722514</v>
      </c>
      <c r="B41" t="str">
        <f>_xlfn.IFNA(VLOOKUP($A41,REFERENCE_naics!$A$3:$D$158,3,FALSE),"")</f>
        <v>Cafeterias, Grill Buffets, and Buffets</v>
      </c>
      <c r="C41" t="str">
        <f>_xlfn.IFNA(VLOOKUP($A41,REFERENCE_naics!$A$3:$D$158,4,FALSE),"")</f>
        <v>Tourism and Recreation</v>
      </c>
      <c r="D41" s="4">
        <f>SUMIFS(DATA_zipDetails!H:H,DATA_zipDetails!T:T,"YES",DATA_zipDetails!G:G,A41)</f>
        <v>0</v>
      </c>
      <c r="E41" s="4">
        <f>SUMIFS(DATA_zipDetails!I:I,DATA_zipDetails!T:T,"YES",DATA_zipDetails!G:G,A41)</f>
        <v>0</v>
      </c>
      <c r="F41" s="23" t="str">
        <f t="shared" si="0"/>
        <v/>
      </c>
    </row>
    <row r="42" spans="1:6" x14ac:dyDescent="0.25">
      <c r="A42">
        <f>IF(SETUP!C43=0,"",SETUP!C43)</f>
        <v>722515</v>
      </c>
      <c r="B42" t="str">
        <f>_xlfn.IFNA(VLOOKUP($A42,REFERENCE_naics!$A$3:$D$158,3,FALSE),"")</f>
        <v>Snack and Nonalcoholic Beverage Bars</v>
      </c>
      <c r="C42" t="str">
        <f>_xlfn.IFNA(VLOOKUP($A42,REFERENCE_naics!$A$3:$D$158,4,FALSE),"")</f>
        <v>Tourism and Recreation</v>
      </c>
      <c r="D42" s="4">
        <f>SUMIFS(DATA_zipDetails!H:H,DATA_zipDetails!T:T,"YES",DATA_zipDetails!G:G,A42)</f>
        <v>0</v>
      </c>
      <c r="E42" s="4">
        <f>SUMIFS(DATA_zipDetails!I:I,DATA_zipDetails!T:T,"YES",DATA_zipDetails!G:G,A42)</f>
        <v>0</v>
      </c>
      <c r="F42" s="23" t="str">
        <f t="shared" si="0"/>
        <v/>
      </c>
    </row>
    <row r="43" spans="1:6" x14ac:dyDescent="0.25">
      <c r="A43">
        <f>IF(SETUP!C44=0,"",SETUP!C44)</f>
        <v>721110</v>
      </c>
      <c r="B43" t="str">
        <f>_xlfn.IFNA(VLOOKUP($A43,REFERENCE_naics!$A$3:$D$158,3,FALSE),"")</f>
        <v>Hotels (except Casino Hotels) and Motels</v>
      </c>
      <c r="C43" t="str">
        <f>_xlfn.IFNA(VLOOKUP($A43,REFERENCE_naics!$A$3:$D$158,4,FALSE),"")</f>
        <v>Tourism and Recreation</v>
      </c>
      <c r="D43" s="4">
        <f>SUMIFS(DATA_zipDetails!H:H,DATA_zipDetails!T:T,"YES",DATA_zipDetails!G:G,A43)</f>
        <v>0</v>
      </c>
      <c r="E43" s="4">
        <f>SUMIFS(DATA_zipDetails!I:I,DATA_zipDetails!T:T,"YES",DATA_zipDetails!G:G,A43)</f>
        <v>0</v>
      </c>
      <c r="F43" s="23" t="str">
        <f t="shared" si="0"/>
        <v/>
      </c>
    </row>
    <row r="44" spans="1:6" x14ac:dyDescent="0.25">
      <c r="A44">
        <f>IF(SETUP!C45=0,"",SETUP!C45)</f>
        <v>721191</v>
      </c>
      <c r="B44" t="str">
        <f>_xlfn.IFNA(VLOOKUP($A44,REFERENCE_naics!$A$3:$D$158,3,FALSE),"")</f>
        <v>Bed-and-Breakfast Inns</v>
      </c>
      <c r="C44" t="str">
        <f>_xlfn.IFNA(VLOOKUP($A44,REFERENCE_naics!$A$3:$D$158,4,FALSE),"")</f>
        <v>Tourism and Recreation</v>
      </c>
      <c r="D44" s="4">
        <f>SUMIFS(DATA_zipDetails!H:H,DATA_zipDetails!T:T,"YES",DATA_zipDetails!G:G,A44)</f>
        <v>0</v>
      </c>
      <c r="E44" s="4">
        <f>SUMIFS(DATA_zipDetails!I:I,DATA_zipDetails!T:T,"YES",DATA_zipDetails!G:G,A44)</f>
        <v>0</v>
      </c>
      <c r="F44" s="23" t="str">
        <f t="shared" si="0"/>
        <v/>
      </c>
    </row>
    <row r="45" spans="1:6" x14ac:dyDescent="0.25">
      <c r="A45">
        <f>IF(SETUP!C46=0,"",SETUP!C46)</f>
        <v>713930</v>
      </c>
      <c r="B45" t="str">
        <f>_xlfn.IFNA(VLOOKUP($A45,REFERENCE_naics!$A$3:$D$158,3,FALSE),"")</f>
        <v>Marinas</v>
      </c>
      <c r="C45" t="str">
        <f>_xlfn.IFNA(VLOOKUP($A45,REFERENCE_naics!$A$3:$D$158,4,FALSE),"")</f>
        <v>Tourism and Recreation</v>
      </c>
      <c r="D45" s="4">
        <f>SUMIFS(DATA_zipDetails!H:H,DATA_zipDetails!T:T,"YES",DATA_zipDetails!G:G,A45)</f>
        <v>0</v>
      </c>
      <c r="E45" s="4">
        <f>SUMIFS(DATA_zipDetails!I:I,DATA_zipDetails!T:T,"YES",DATA_zipDetails!G:G,A45)</f>
        <v>0</v>
      </c>
      <c r="F45" s="23" t="str">
        <f t="shared" si="0"/>
        <v/>
      </c>
    </row>
    <row r="46" spans="1:6" x14ac:dyDescent="0.25">
      <c r="A46">
        <f>IF(SETUP!C47=0,"",SETUP!C47)</f>
        <v>721211</v>
      </c>
      <c r="B46" t="str">
        <f>_xlfn.IFNA(VLOOKUP($A46,REFERENCE_naics!$A$3:$D$158,3,FALSE),"")</f>
        <v>RV (Recreational Vehicle) Parks and Campgrounds</v>
      </c>
      <c r="C46" t="str">
        <f>_xlfn.IFNA(VLOOKUP($A46,REFERENCE_naics!$A$3:$D$158,4,FALSE),"")</f>
        <v>Tourism and Recreation</v>
      </c>
      <c r="D46" s="4">
        <f>SUMIFS(DATA_zipDetails!H:H,DATA_zipDetails!T:T,"YES",DATA_zipDetails!G:G,A46)</f>
        <v>0</v>
      </c>
      <c r="E46" s="4">
        <f>SUMIFS(DATA_zipDetails!I:I,DATA_zipDetails!T:T,"YES",DATA_zipDetails!G:G,A46)</f>
        <v>0</v>
      </c>
      <c r="F46" s="23" t="str">
        <f t="shared" si="0"/>
        <v/>
      </c>
    </row>
    <row r="47" spans="1:6" x14ac:dyDescent="0.25">
      <c r="A47">
        <f>IF(SETUP!C48=0,"",SETUP!C48)</f>
        <v>487210</v>
      </c>
      <c r="B47" t="str">
        <f>_xlfn.IFNA(VLOOKUP($A47,REFERENCE_naics!$A$3:$D$158,3,FALSE),"")</f>
        <v>Scenic and Sightseeing Transportation, Water</v>
      </c>
      <c r="C47" t="str">
        <f>_xlfn.IFNA(VLOOKUP($A47,REFERENCE_naics!$A$3:$D$158,4,FALSE),"")</f>
        <v>Tourism and Recreation</v>
      </c>
      <c r="D47" s="4">
        <f>SUMIFS(DATA_zipDetails!H:H,DATA_zipDetails!T:T,"YES",DATA_zipDetails!G:G,A47)</f>
        <v>0</v>
      </c>
      <c r="E47" s="4">
        <f>SUMIFS(DATA_zipDetails!I:I,DATA_zipDetails!T:T,"YES",DATA_zipDetails!G:G,A47)</f>
        <v>0</v>
      </c>
      <c r="F47" s="23" t="str">
        <f t="shared" si="0"/>
        <v/>
      </c>
    </row>
    <row r="48" spans="1:6" x14ac:dyDescent="0.25">
      <c r="A48">
        <f>IF(SETUP!C49=0,"",SETUP!C49)</f>
        <v>339920</v>
      </c>
      <c r="B48" t="str">
        <f>_xlfn.IFNA(VLOOKUP($A48,REFERENCE_naics!$A$3:$D$158,3,FALSE),"")</f>
        <v>Sporting and Athletic Goods Manufacturing</v>
      </c>
      <c r="C48" t="str">
        <f>_xlfn.IFNA(VLOOKUP($A48,REFERENCE_naics!$A$3:$D$158,4,FALSE),"")</f>
        <v>Tourism and Recreation</v>
      </c>
      <c r="D48" s="4">
        <f>SUMIFS(DATA_zipDetails!H:H,DATA_zipDetails!T:T,"YES",DATA_zipDetails!G:G,A48)</f>
        <v>0</v>
      </c>
      <c r="E48" s="4">
        <f>SUMIFS(DATA_zipDetails!I:I,DATA_zipDetails!T:T,"YES",DATA_zipDetails!G:G,A48)</f>
        <v>0</v>
      </c>
      <c r="F48" s="23" t="str">
        <f t="shared" si="0"/>
        <v/>
      </c>
    </row>
    <row r="49" spans="1:6" x14ac:dyDescent="0.25">
      <c r="A49">
        <f>IF(SETUP!C50=0,"",SETUP!C50)</f>
        <v>712130</v>
      </c>
      <c r="B49" t="str">
        <f>_xlfn.IFNA(VLOOKUP($A49,REFERENCE_naics!$A$3:$D$158,3,FALSE),"")</f>
        <v>Zoos and Botanical Gardens</v>
      </c>
      <c r="C49" t="str">
        <f>_xlfn.IFNA(VLOOKUP($A49,REFERENCE_naics!$A$3:$D$158,4,FALSE),"")</f>
        <v>Tourism and Recreation</v>
      </c>
      <c r="D49" s="4">
        <f>SUMIFS(DATA_zipDetails!H:H,DATA_zipDetails!T:T,"YES",DATA_zipDetails!G:G,A49)</f>
        <v>0</v>
      </c>
      <c r="E49" s="4">
        <f>SUMIFS(DATA_zipDetails!I:I,DATA_zipDetails!T:T,"YES",DATA_zipDetails!G:G,A49)</f>
        <v>0</v>
      </c>
      <c r="F49" s="23" t="str">
        <f t="shared" si="0"/>
        <v/>
      </c>
    </row>
    <row r="50" spans="1:6" x14ac:dyDescent="0.25">
      <c r="A50">
        <f>IF(SETUP!C51=0,"",SETUP!C51)</f>
        <v>712190</v>
      </c>
      <c r="B50" t="str">
        <f>_xlfn.IFNA(VLOOKUP($A50,REFERENCE_naics!$A$3:$D$158,3,FALSE),"")</f>
        <v>Nature Parks and Other Similar Institutions</v>
      </c>
      <c r="C50" t="str">
        <f>_xlfn.IFNA(VLOOKUP($A50,REFERENCE_naics!$A$3:$D$158,4,FALSE),"")</f>
        <v>Tourism and Recreation</v>
      </c>
      <c r="D50" s="4">
        <f>SUMIFS(DATA_zipDetails!H:H,DATA_zipDetails!T:T,"YES",DATA_zipDetails!G:G,A50)</f>
        <v>0</v>
      </c>
      <c r="E50" s="4">
        <f>SUMIFS(DATA_zipDetails!I:I,DATA_zipDetails!T:T,"YES",DATA_zipDetails!G:G,A50)</f>
        <v>0</v>
      </c>
      <c r="F50" s="23" t="str">
        <f t="shared" si="0"/>
        <v/>
      </c>
    </row>
    <row r="51" spans="1:6" x14ac:dyDescent="0.25">
      <c r="A51" t="str">
        <f>IF(SETUP!C52=0,"",SETUP!C52)</f>
        <v/>
      </c>
      <c r="B51" t="str">
        <f>_xlfn.IFNA(VLOOKUP($A51,REFERENCE_naics!$A$3:$D$158,3,FALSE),"")</f>
        <v/>
      </c>
      <c r="C51" t="str">
        <f>_xlfn.IFNA(VLOOKUP($A51,REFERENCE_naics!$A$3:$D$158,4,FALSE),"")</f>
        <v/>
      </c>
      <c r="D51" s="4">
        <f>SUMIFS(DATA_zipDetails!H:H,DATA_zipDetails!T:T,"YES",DATA_zipDetails!G:G,A51)</f>
        <v>0</v>
      </c>
      <c r="E51" s="4">
        <f>SUMIFS(DATA_zipDetails!I:I,DATA_zipDetails!T:T,"YES",DATA_zipDetails!G:G,A51)</f>
        <v>0</v>
      </c>
      <c r="F51" s="23" t="str">
        <f>IFERROR(E51/D51,"")</f>
        <v/>
      </c>
    </row>
    <row r="52" spans="1:6" x14ac:dyDescent="0.25">
      <c r="A52" t="str">
        <f>IF(SETUP!C53=0,"",SETUP!C53)</f>
        <v/>
      </c>
      <c r="B52" t="str">
        <f>_xlfn.IFNA(VLOOKUP($A52,REFERENCE_naics!$A$3:$D$158,3,FALSE),"")</f>
        <v/>
      </c>
      <c r="C52" t="str">
        <f>_xlfn.IFNA(VLOOKUP($A52,REFERENCE_naics!$A$3:$D$158,4,FALSE),"")</f>
        <v/>
      </c>
      <c r="D52" s="4">
        <f>SUMIFS(DATA_zipDetails!H:H,DATA_zipDetails!T:T,"YES",DATA_zipDetails!G:G,A52)</f>
        <v>0</v>
      </c>
      <c r="E52" s="4">
        <f>SUMIFS(DATA_zipDetails!I:I,DATA_zipDetails!T:T,"YES",DATA_zipDetails!G:G,A52)</f>
        <v>0</v>
      </c>
      <c r="F52" s="23" t="str">
        <f t="shared" ref="F52:F57" si="1">IFERROR(E52/D52,"")</f>
        <v/>
      </c>
    </row>
    <row r="53" spans="1:6" x14ac:dyDescent="0.25">
      <c r="A53" t="str">
        <f>IF(SETUP!C54=0,"",SETUP!C54)</f>
        <v/>
      </c>
      <c r="B53" t="str">
        <f>_xlfn.IFNA(VLOOKUP($A53,REFERENCE_naics!$A$3:$D$158,3,FALSE),"")</f>
        <v/>
      </c>
      <c r="C53" t="str">
        <f>_xlfn.IFNA(VLOOKUP($A53,REFERENCE_naics!$A$3:$D$158,4,FALSE),"")</f>
        <v/>
      </c>
      <c r="D53" s="4">
        <f>SUMIFS(DATA_zipDetails!H:H,DATA_zipDetails!T:T,"YES",DATA_zipDetails!G:G,A53)</f>
        <v>0</v>
      </c>
      <c r="E53" s="4">
        <f>SUMIFS(DATA_zipDetails!I:I,DATA_zipDetails!T:T,"YES",DATA_zipDetails!G:G,A53)</f>
        <v>0</v>
      </c>
      <c r="F53" s="23" t="str">
        <f t="shared" si="1"/>
        <v/>
      </c>
    </row>
    <row r="54" spans="1:6" x14ac:dyDescent="0.25">
      <c r="A54" t="str">
        <f>IF(SETUP!C55=0,"",SETUP!C55)</f>
        <v/>
      </c>
      <c r="B54" t="str">
        <f>_xlfn.IFNA(VLOOKUP($A54,REFERENCE_naics!$A$3:$D$158,3,FALSE),"")</f>
        <v/>
      </c>
      <c r="C54" t="str">
        <f>_xlfn.IFNA(VLOOKUP($A54,REFERENCE_naics!$A$3:$D$158,4,FALSE),"")</f>
        <v/>
      </c>
      <c r="D54" s="4">
        <f>SUMIFS(DATA_zipDetails!H:H,DATA_zipDetails!T:T,"YES",DATA_zipDetails!G:G,A54)</f>
        <v>0</v>
      </c>
      <c r="E54" s="4">
        <f>SUMIFS(DATA_zipDetails!I:I,DATA_zipDetails!T:T,"YES",DATA_zipDetails!G:G,A54)</f>
        <v>0</v>
      </c>
      <c r="F54" s="23" t="str">
        <f t="shared" si="1"/>
        <v/>
      </c>
    </row>
    <row r="55" spans="1:6" x14ac:dyDescent="0.25">
      <c r="A55" t="str">
        <f>IF(SETUP!C56=0,"",SETUP!C56)</f>
        <v/>
      </c>
      <c r="B55" t="str">
        <f>_xlfn.IFNA(VLOOKUP($A55,REFERENCE_naics!$A$3:$D$158,3,FALSE),"")</f>
        <v/>
      </c>
      <c r="C55" t="str">
        <f>_xlfn.IFNA(VLOOKUP($A55,REFERENCE_naics!$A$3:$D$158,4,FALSE),"")</f>
        <v/>
      </c>
      <c r="D55" s="4">
        <f>SUMIFS(DATA_zipDetails!H:H,DATA_zipDetails!T:T,"YES",DATA_zipDetails!G:G,A55)</f>
        <v>0</v>
      </c>
      <c r="E55" s="4">
        <f>SUMIFS(DATA_zipDetails!I:I,DATA_zipDetails!T:T,"YES",DATA_zipDetails!G:G,A55)</f>
        <v>0</v>
      </c>
      <c r="F55" s="23" t="str">
        <f t="shared" si="1"/>
        <v/>
      </c>
    </row>
    <row r="56" spans="1:6" x14ac:dyDescent="0.25">
      <c r="A56" t="str">
        <f>IF(SETUP!C57=0,"",SETUP!C57)</f>
        <v/>
      </c>
      <c r="B56" t="str">
        <f>_xlfn.IFNA(VLOOKUP($A56,REFERENCE_naics!$A$3:$D$158,3,FALSE),"")</f>
        <v/>
      </c>
      <c r="C56" t="str">
        <f>_xlfn.IFNA(VLOOKUP($A56,REFERENCE_naics!$A$3:$D$158,4,FALSE),"")</f>
        <v/>
      </c>
      <c r="D56" s="4">
        <f>SUMIFS(DATA_zipDetails!H:H,DATA_zipDetails!T:T,"YES",DATA_zipDetails!G:G,A56)</f>
        <v>0</v>
      </c>
      <c r="E56" s="4">
        <f>SUMIFS(DATA_zipDetails!I:I,DATA_zipDetails!T:T,"YES",DATA_zipDetails!G:G,A56)</f>
        <v>0</v>
      </c>
      <c r="F56" s="23" t="str">
        <f t="shared" si="1"/>
        <v/>
      </c>
    </row>
    <row r="57" spans="1:6" x14ac:dyDescent="0.25">
      <c r="A57" t="str">
        <f>IF(SETUP!C58=0,"",SETUP!C58)</f>
        <v/>
      </c>
      <c r="B57" t="str">
        <f>_xlfn.IFNA(VLOOKUP($A57,REFERENCE_naics!$A$3:$D$158,3,FALSE),"")</f>
        <v/>
      </c>
      <c r="C57" t="str">
        <f>_xlfn.IFNA(VLOOKUP($A57,REFERENCE_naics!$A$3:$D$158,4,FALSE),"")</f>
        <v/>
      </c>
      <c r="D57" s="4">
        <f>SUMIFS(DATA_zipDetails!H:H,DATA_zipDetails!T:T,"YES",DATA_zipDetails!G:G,A57)</f>
        <v>0</v>
      </c>
      <c r="E57" s="4">
        <f>SUMIFS(DATA_zipDetails!I:I,DATA_zipDetails!T:T,"YES",DATA_zipDetails!G:G,A57)</f>
        <v>0</v>
      </c>
      <c r="F57" s="23" t="str">
        <f t="shared" si="1"/>
        <v/>
      </c>
    </row>
    <row r="58" spans="1:6" x14ac:dyDescent="0.25">
      <c r="A58" t="str">
        <f>IF(SETUP!C59=0,"",SETUP!C59)</f>
        <v/>
      </c>
      <c r="B58" t="str">
        <f>_xlfn.IFNA(VLOOKUP($A58,REFERENCE_naics!$A$3:$D$158,3,FALSE),"")</f>
        <v/>
      </c>
      <c r="C58" t="str">
        <f>_xlfn.IFNA(VLOOKUP($A58,REFERENCE_naics!$A$3:$D$158,4,FALSE),"")</f>
        <v/>
      </c>
      <c r="D58" s="4">
        <f>SUMIFS(DATA_zipDetails!H:H,DATA_zipDetails!T:T,"YES",DATA_zipDetails!G:G,A58)</f>
        <v>0</v>
      </c>
      <c r="E58" s="4">
        <f>SUMIFS(DATA_zipDetails!I:I,DATA_zipDetails!T:T,"YES",DATA_zipDetails!G:G,A58)</f>
        <v>0</v>
      </c>
      <c r="F58" s="23" t="str">
        <f t="shared" ref="F58:F101" si="2">IFERROR(E58/D58,"")</f>
        <v/>
      </c>
    </row>
    <row r="59" spans="1:6" x14ac:dyDescent="0.25">
      <c r="A59" t="str">
        <f>IF(SETUP!C60=0,"",SETUP!C60)</f>
        <v/>
      </c>
      <c r="B59" t="str">
        <f>_xlfn.IFNA(VLOOKUP($A59,REFERENCE_naics!$A$3:$D$158,3,FALSE),"")</f>
        <v/>
      </c>
      <c r="C59" t="str">
        <f>_xlfn.IFNA(VLOOKUP($A59,REFERENCE_naics!$A$3:$D$158,4,FALSE),"")</f>
        <v/>
      </c>
      <c r="D59" s="4">
        <f>SUMIFS(DATA_zipDetails!H:H,DATA_zipDetails!T:T,"YES",DATA_zipDetails!G:G,A59)</f>
        <v>0</v>
      </c>
      <c r="E59" s="4">
        <f>SUMIFS(DATA_zipDetails!I:I,DATA_zipDetails!T:T,"YES",DATA_zipDetails!G:G,A59)</f>
        <v>0</v>
      </c>
      <c r="F59" s="23" t="str">
        <f t="shared" si="2"/>
        <v/>
      </c>
    </row>
    <row r="60" spans="1:6" x14ac:dyDescent="0.25">
      <c r="A60" t="str">
        <f>IF(SETUP!C61=0,"",SETUP!C61)</f>
        <v/>
      </c>
      <c r="B60" t="str">
        <f>_xlfn.IFNA(VLOOKUP($A60,REFERENCE_naics!$A$3:$D$158,3,FALSE),"")</f>
        <v/>
      </c>
      <c r="C60" t="str">
        <f>_xlfn.IFNA(VLOOKUP($A60,REFERENCE_naics!$A$3:$D$158,4,FALSE),"")</f>
        <v/>
      </c>
      <c r="D60" s="4">
        <f>SUMIFS(DATA_zipDetails!H:H,DATA_zipDetails!T:T,"YES",DATA_zipDetails!G:G,A60)</f>
        <v>0</v>
      </c>
      <c r="E60" s="4">
        <f>SUMIFS(DATA_zipDetails!I:I,DATA_zipDetails!T:T,"YES",DATA_zipDetails!G:G,A60)</f>
        <v>0</v>
      </c>
      <c r="F60" s="23" t="str">
        <f t="shared" si="2"/>
        <v/>
      </c>
    </row>
    <row r="61" spans="1:6" x14ac:dyDescent="0.25">
      <c r="A61" t="str">
        <f>IF(SETUP!C62=0,"",SETUP!C62)</f>
        <v/>
      </c>
      <c r="B61" t="str">
        <f>_xlfn.IFNA(VLOOKUP($A61,REFERENCE_naics!$A$3:$D$158,3,FALSE),"")</f>
        <v/>
      </c>
      <c r="C61" t="str">
        <f>_xlfn.IFNA(VLOOKUP($A61,REFERENCE_naics!$A$3:$D$158,4,FALSE),"")</f>
        <v/>
      </c>
      <c r="D61" s="4">
        <f>SUMIFS(DATA_zipDetails!H:H,DATA_zipDetails!T:T,"YES",DATA_zipDetails!G:G,A61)</f>
        <v>0</v>
      </c>
      <c r="E61" s="4">
        <f>SUMIFS(DATA_zipDetails!I:I,DATA_zipDetails!T:T,"YES",DATA_zipDetails!G:G,A61)</f>
        <v>0</v>
      </c>
      <c r="F61" s="23" t="str">
        <f t="shared" si="2"/>
        <v/>
      </c>
    </row>
    <row r="62" spans="1:6" x14ac:dyDescent="0.25">
      <c r="A62" t="str">
        <f>IF(SETUP!C63=0,"",SETUP!C63)</f>
        <v/>
      </c>
      <c r="B62" t="str">
        <f>_xlfn.IFNA(VLOOKUP($A62,REFERENCE_naics!$A$3:$D$158,3,FALSE),"")</f>
        <v/>
      </c>
      <c r="C62" t="str">
        <f>_xlfn.IFNA(VLOOKUP($A62,REFERENCE_naics!$A$3:$D$158,4,FALSE),"")</f>
        <v/>
      </c>
      <c r="D62" s="4">
        <f>SUMIFS(DATA_zipDetails!H:H,DATA_zipDetails!T:T,"YES",DATA_zipDetails!G:G,A62)</f>
        <v>0</v>
      </c>
      <c r="E62" s="4">
        <f>SUMIFS(DATA_zipDetails!I:I,DATA_zipDetails!T:T,"YES",DATA_zipDetails!G:G,A62)</f>
        <v>0</v>
      </c>
      <c r="F62" s="23" t="str">
        <f t="shared" si="2"/>
        <v/>
      </c>
    </row>
    <row r="63" spans="1:6" x14ac:dyDescent="0.25">
      <c r="A63" t="str">
        <f>IF(SETUP!C64=0,"",SETUP!C64)</f>
        <v/>
      </c>
      <c r="B63" t="str">
        <f>_xlfn.IFNA(VLOOKUP($A63,REFERENCE_naics!$A$3:$D$158,3,FALSE),"")</f>
        <v/>
      </c>
      <c r="C63" t="str">
        <f>_xlfn.IFNA(VLOOKUP($A63,REFERENCE_naics!$A$3:$D$158,4,FALSE),"")</f>
        <v/>
      </c>
      <c r="D63" s="4">
        <f>SUMIFS(DATA_zipDetails!H:H,DATA_zipDetails!T:T,"YES",DATA_zipDetails!G:G,A63)</f>
        <v>0</v>
      </c>
      <c r="E63" s="4">
        <f>SUMIFS(DATA_zipDetails!I:I,DATA_zipDetails!T:T,"YES",DATA_zipDetails!G:G,A63)</f>
        <v>0</v>
      </c>
      <c r="F63" s="23" t="str">
        <f t="shared" si="2"/>
        <v/>
      </c>
    </row>
    <row r="64" spans="1:6" x14ac:dyDescent="0.25">
      <c r="A64" t="str">
        <f>IF(SETUP!C65=0,"",SETUP!C65)</f>
        <v/>
      </c>
      <c r="B64" t="str">
        <f>_xlfn.IFNA(VLOOKUP($A64,REFERENCE_naics!$A$3:$D$158,3,FALSE),"")</f>
        <v/>
      </c>
      <c r="C64" t="str">
        <f>_xlfn.IFNA(VLOOKUP($A64,REFERENCE_naics!$A$3:$D$158,4,FALSE),"")</f>
        <v/>
      </c>
      <c r="D64" s="4">
        <f>SUMIFS(DATA_zipDetails!H:H,DATA_zipDetails!T:T,"YES",DATA_zipDetails!G:G,A64)</f>
        <v>0</v>
      </c>
      <c r="E64" s="4">
        <f>SUMIFS(DATA_zipDetails!I:I,DATA_zipDetails!T:T,"YES",DATA_zipDetails!G:G,A64)</f>
        <v>0</v>
      </c>
      <c r="F64" s="23" t="str">
        <f t="shared" si="2"/>
        <v/>
      </c>
    </row>
    <row r="65" spans="1:6" x14ac:dyDescent="0.25">
      <c r="A65" t="str">
        <f>IF(SETUP!C66=0,"",SETUP!C66)</f>
        <v/>
      </c>
      <c r="B65" t="str">
        <f>_xlfn.IFNA(VLOOKUP($A65,REFERENCE_naics!$A$3:$D$158,3,FALSE),"")</f>
        <v/>
      </c>
      <c r="C65" t="str">
        <f>_xlfn.IFNA(VLOOKUP($A65,REFERENCE_naics!$A$3:$D$158,4,FALSE),"")</f>
        <v/>
      </c>
      <c r="D65" s="4">
        <f>SUMIFS(DATA_zipDetails!H:H,DATA_zipDetails!T:T,"YES",DATA_zipDetails!G:G,A65)</f>
        <v>0</v>
      </c>
      <c r="E65" s="4">
        <f>SUMIFS(DATA_zipDetails!I:I,DATA_zipDetails!T:T,"YES",DATA_zipDetails!G:G,A65)</f>
        <v>0</v>
      </c>
      <c r="F65" s="23" t="str">
        <f t="shared" si="2"/>
        <v/>
      </c>
    </row>
    <row r="66" spans="1:6" x14ac:dyDescent="0.25">
      <c r="A66" t="str">
        <f>IF(SETUP!C67=0,"",SETUP!C67)</f>
        <v/>
      </c>
      <c r="B66" t="str">
        <f>_xlfn.IFNA(VLOOKUP($A66,REFERENCE_naics!$A$3:$D$158,3,FALSE),"")</f>
        <v/>
      </c>
      <c r="C66" t="str">
        <f>_xlfn.IFNA(VLOOKUP($A66,REFERENCE_naics!$A$3:$D$158,4,FALSE),"")</f>
        <v/>
      </c>
      <c r="D66" s="4">
        <f>SUMIFS(DATA_zipDetails!H:H,DATA_zipDetails!T:T,"YES",DATA_zipDetails!G:G,A66)</f>
        <v>0</v>
      </c>
      <c r="E66" s="4">
        <f>SUMIFS(DATA_zipDetails!I:I,DATA_zipDetails!T:T,"YES",DATA_zipDetails!G:G,A66)</f>
        <v>0</v>
      </c>
      <c r="F66" s="23" t="str">
        <f t="shared" si="2"/>
        <v/>
      </c>
    </row>
    <row r="67" spans="1:6" x14ac:dyDescent="0.25">
      <c r="A67" t="str">
        <f>IF(SETUP!C68=0,"",SETUP!C68)</f>
        <v/>
      </c>
      <c r="B67" t="str">
        <f>_xlfn.IFNA(VLOOKUP($A67,REFERENCE_naics!$A$3:$D$158,3,FALSE),"")</f>
        <v/>
      </c>
      <c r="C67" t="str">
        <f>_xlfn.IFNA(VLOOKUP($A67,REFERENCE_naics!$A$3:$D$158,4,FALSE),"")</f>
        <v/>
      </c>
      <c r="D67" s="4">
        <f>SUMIFS(DATA_zipDetails!H:H,DATA_zipDetails!T:T,"YES",DATA_zipDetails!G:G,A67)</f>
        <v>0</v>
      </c>
      <c r="E67" s="4">
        <f>SUMIFS(DATA_zipDetails!I:I,DATA_zipDetails!T:T,"YES",DATA_zipDetails!G:G,A67)</f>
        <v>0</v>
      </c>
      <c r="F67" s="23" t="str">
        <f t="shared" si="2"/>
        <v/>
      </c>
    </row>
    <row r="68" spans="1:6" x14ac:dyDescent="0.25">
      <c r="A68" t="str">
        <f>IF(SETUP!C69=0,"",SETUP!C69)</f>
        <v/>
      </c>
      <c r="B68" t="str">
        <f>_xlfn.IFNA(VLOOKUP($A68,REFERENCE_naics!$A$3:$D$158,3,FALSE),"")</f>
        <v/>
      </c>
      <c r="C68" t="str">
        <f>_xlfn.IFNA(VLOOKUP($A68,REFERENCE_naics!$A$3:$D$158,4,FALSE),"")</f>
        <v/>
      </c>
      <c r="D68" s="4">
        <f>SUMIFS(DATA_zipDetails!H:H,DATA_zipDetails!T:T,"YES",DATA_zipDetails!G:G,A68)</f>
        <v>0</v>
      </c>
      <c r="E68" s="4">
        <f>SUMIFS(DATA_zipDetails!I:I,DATA_zipDetails!T:T,"YES",DATA_zipDetails!G:G,A68)</f>
        <v>0</v>
      </c>
      <c r="F68" s="23" t="str">
        <f t="shared" si="2"/>
        <v/>
      </c>
    </row>
    <row r="69" spans="1:6" x14ac:dyDescent="0.25">
      <c r="A69" t="str">
        <f>IF(SETUP!C70=0,"",SETUP!C70)</f>
        <v/>
      </c>
      <c r="B69" t="str">
        <f>_xlfn.IFNA(VLOOKUP($A69,REFERENCE_naics!$A$3:$D$158,3,FALSE),"")</f>
        <v/>
      </c>
      <c r="C69" t="str">
        <f>_xlfn.IFNA(VLOOKUP($A69,REFERENCE_naics!$A$3:$D$158,4,FALSE),"")</f>
        <v/>
      </c>
      <c r="D69" s="4">
        <f>SUMIFS(DATA_zipDetails!H:H,DATA_zipDetails!T:T,"YES",DATA_zipDetails!G:G,A69)</f>
        <v>0</v>
      </c>
      <c r="E69" s="4">
        <f>SUMIFS(DATA_zipDetails!I:I,DATA_zipDetails!T:T,"YES",DATA_zipDetails!G:G,A69)</f>
        <v>0</v>
      </c>
      <c r="F69" s="23" t="str">
        <f t="shared" si="2"/>
        <v/>
      </c>
    </row>
    <row r="70" spans="1:6" x14ac:dyDescent="0.25">
      <c r="A70" t="str">
        <f>IF(SETUP!C71=0,"",SETUP!C71)</f>
        <v/>
      </c>
      <c r="B70" t="str">
        <f>_xlfn.IFNA(VLOOKUP($A70,REFERENCE_naics!$A$3:$D$158,3,FALSE),"")</f>
        <v/>
      </c>
      <c r="C70" t="str">
        <f>_xlfn.IFNA(VLOOKUP($A70,REFERENCE_naics!$A$3:$D$158,4,FALSE),"")</f>
        <v/>
      </c>
      <c r="D70" s="4">
        <f>SUMIFS(DATA_zipDetails!H:H,DATA_zipDetails!T:T,"YES",DATA_zipDetails!G:G,A70)</f>
        <v>0</v>
      </c>
      <c r="E70" s="4">
        <f>SUMIFS(DATA_zipDetails!I:I,DATA_zipDetails!T:T,"YES",DATA_zipDetails!G:G,A70)</f>
        <v>0</v>
      </c>
      <c r="F70" s="23" t="str">
        <f t="shared" si="2"/>
        <v/>
      </c>
    </row>
    <row r="71" spans="1:6" x14ac:dyDescent="0.25">
      <c r="A71" t="str">
        <f>IF(SETUP!C72=0,"",SETUP!C72)</f>
        <v/>
      </c>
      <c r="B71" t="str">
        <f>_xlfn.IFNA(VLOOKUP($A71,REFERENCE_naics!$A$3:$D$158,3,FALSE),"")</f>
        <v/>
      </c>
      <c r="C71" t="str">
        <f>_xlfn.IFNA(VLOOKUP($A71,REFERENCE_naics!$A$3:$D$158,4,FALSE),"")</f>
        <v/>
      </c>
      <c r="D71" s="4">
        <f>SUMIFS(DATA_zipDetails!H:H,DATA_zipDetails!T:T,"YES",DATA_zipDetails!G:G,A71)</f>
        <v>0</v>
      </c>
      <c r="E71" s="4">
        <f>SUMIFS(DATA_zipDetails!I:I,DATA_zipDetails!T:T,"YES",DATA_zipDetails!G:G,A71)</f>
        <v>0</v>
      </c>
      <c r="F71" s="23" t="str">
        <f t="shared" si="2"/>
        <v/>
      </c>
    </row>
    <row r="72" spans="1:6" x14ac:dyDescent="0.25">
      <c r="A72" t="str">
        <f>IF(SETUP!C73=0,"",SETUP!C73)</f>
        <v/>
      </c>
      <c r="B72" t="str">
        <f>_xlfn.IFNA(VLOOKUP($A72,REFERENCE_naics!$A$3:$D$158,3,FALSE),"")</f>
        <v/>
      </c>
      <c r="C72" t="str">
        <f>_xlfn.IFNA(VLOOKUP($A72,REFERENCE_naics!$A$3:$D$158,4,FALSE),"")</f>
        <v/>
      </c>
      <c r="D72" s="4">
        <f>SUMIFS(DATA_zipDetails!H:H,DATA_zipDetails!T:T,"YES",DATA_zipDetails!G:G,A72)</f>
        <v>0</v>
      </c>
      <c r="E72" s="4">
        <f>SUMIFS(DATA_zipDetails!I:I,DATA_zipDetails!T:T,"YES",DATA_zipDetails!G:G,A72)</f>
        <v>0</v>
      </c>
      <c r="F72" s="23" t="str">
        <f t="shared" si="2"/>
        <v/>
      </c>
    </row>
    <row r="73" spans="1:6" x14ac:dyDescent="0.25">
      <c r="A73" t="str">
        <f>IF(SETUP!C74=0,"",SETUP!C74)</f>
        <v/>
      </c>
      <c r="B73" t="str">
        <f>_xlfn.IFNA(VLOOKUP($A73,REFERENCE_naics!$A$3:$D$158,3,FALSE),"")</f>
        <v/>
      </c>
      <c r="C73" t="str">
        <f>_xlfn.IFNA(VLOOKUP($A73,REFERENCE_naics!$A$3:$D$158,4,FALSE),"")</f>
        <v/>
      </c>
      <c r="D73" s="4">
        <f>SUMIFS(DATA_zipDetails!H:H,DATA_zipDetails!T:T,"YES",DATA_zipDetails!G:G,A73)</f>
        <v>0</v>
      </c>
      <c r="E73" s="4">
        <f>SUMIFS(DATA_zipDetails!I:I,DATA_zipDetails!T:T,"YES",DATA_zipDetails!G:G,A73)</f>
        <v>0</v>
      </c>
      <c r="F73" s="23" t="str">
        <f t="shared" si="2"/>
        <v/>
      </c>
    </row>
    <row r="74" spans="1:6" x14ac:dyDescent="0.25">
      <c r="A74" t="str">
        <f>IF(SETUP!C75=0,"",SETUP!C75)</f>
        <v/>
      </c>
      <c r="B74" t="str">
        <f>_xlfn.IFNA(VLOOKUP($A74,REFERENCE_naics!$A$3:$D$158,3,FALSE),"")</f>
        <v/>
      </c>
      <c r="C74" t="str">
        <f>_xlfn.IFNA(VLOOKUP($A74,REFERENCE_naics!$A$3:$D$158,4,FALSE),"")</f>
        <v/>
      </c>
      <c r="D74" s="4">
        <f>SUMIFS(DATA_zipDetails!H:H,DATA_zipDetails!T:T,"YES",DATA_zipDetails!G:G,A74)</f>
        <v>0</v>
      </c>
      <c r="E74" s="4">
        <f>SUMIFS(DATA_zipDetails!I:I,DATA_zipDetails!T:T,"YES",DATA_zipDetails!G:G,A74)</f>
        <v>0</v>
      </c>
      <c r="F74" s="23" t="str">
        <f t="shared" si="2"/>
        <v/>
      </c>
    </row>
    <row r="75" spans="1:6" x14ac:dyDescent="0.25">
      <c r="A75" t="str">
        <f>IF(SETUP!C76=0,"",SETUP!C76)</f>
        <v/>
      </c>
      <c r="B75" t="str">
        <f>_xlfn.IFNA(VLOOKUP($A75,REFERENCE_naics!$A$3:$D$158,3,FALSE),"")</f>
        <v/>
      </c>
      <c r="C75" t="str">
        <f>_xlfn.IFNA(VLOOKUP($A75,REFERENCE_naics!$A$3:$D$158,4,FALSE),"")</f>
        <v/>
      </c>
      <c r="D75" s="4">
        <f>SUMIFS(DATA_zipDetails!H:H,DATA_zipDetails!T:T,"YES",DATA_zipDetails!G:G,A75)</f>
        <v>0</v>
      </c>
      <c r="E75" s="4">
        <f>SUMIFS(DATA_zipDetails!I:I,DATA_zipDetails!T:T,"YES",DATA_zipDetails!G:G,A75)</f>
        <v>0</v>
      </c>
      <c r="F75" s="23" t="str">
        <f t="shared" si="2"/>
        <v/>
      </c>
    </row>
    <row r="76" spans="1:6" x14ac:dyDescent="0.25">
      <c r="A76" t="str">
        <f>IF(SETUP!C77=0,"",SETUP!C77)</f>
        <v/>
      </c>
      <c r="B76" t="str">
        <f>_xlfn.IFNA(VLOOKUP($A76,REFERENCE_naics!$A$3:$D$158,3,FALSE),"")</f>
        <v/>
      </c>
      <c r="C76" t="str">
        <f>_xlfn.IFNA(VLOOKUP($A76,REFERENCE_naics!$A$3:$D$158,4,FALSE),"")</f>
        <v/>
      </c>
      <c r="D76" s="4">
        <f>SUMIFS(DATA_zipDetails!H:H,DATA_zipDetails!T:T,"YES",DATA_zipDetails!G:G,A76)</f>
        <v>0</v>
      </c>
      <c r="E76" s="4">
        <f>SUMIFS(DATA_zipDetails!I:I,DATA_zipDetails!T:T,"YES",DATA_zipDetails!G:G,A76)</f>
        <v>0</v>
      </c>
      <c r="F76" s="23" t="str">
        <f t="shared" si="2"/>
        <v/>
      </c>
    </row>
    <row r="77" spans="1:6" x14ac:dyDescent="0.25">
      <c r="A77" t="str">
        <f>IF(SETUP!C78=0,"",SETUP!C78)</f>
        <v/>
      </c>
      <c r="B77" t="str">
        <f>_xlfn.IFNA(VLOOKUP($A77,REFERENCE_naics!$A$3:$D$158,3,FALSE),"")</f>
        <v/>
      </c>
      <c r="C77" t="str">
        <f>_xlfn.IFNA(VLOOKUP($A77,REFERENCE_naics!$A$3:$D$158,4,FALSE),"")</f>
        <v/>
      </c>
      <c r="D77" s="4">
        <f>SUMIFS(DATA_zipDetails!H:H,DATA_zipDetails!T:T,"YES",DATA_zipDetails!G:G,A77)</f>
        <v>0</v>
      </c>
      <c r="E77" s="4">
        <f>SUMIFS(DATA_zipDetails!I:I,DATA_zipDetails!T:T,"YES",DATA_zipDetails!G:G,A77)</f>
        <v>0</v>
      </c>
      <c r="F77" s="23" t="str">
        <f t="shared" si="2"/>
        <v/>
      </c>
    </row>
    <row r="78" spans="1:6" x14ac:dyDescent="0.25">
      <c r="A78" t="str">
        <f>IF(SETUP!C79=0,"",SETUP!C79)</f>
        <v/>
      </c>
      <c r="B78" t="str">
        <f>_xlfn.IFNA(VLOOKUP($A78,REFERENCE_naics!$A$3:$D$158,3,FALSE),"")</f>
        <v/>
      </c>
      <c r="C78" t="str">
        <f>_xlfn.IFNA(VLOOKUP($A78,REFERENCE_naics!$A$3:$D$158,4,FALSE),"")</f>
        <v/>
      </c>
      <c r="D78" s="4">
        <f>SUMIFS(DATA_zipDetails!H:H,DATA_zipDetails!T:T,"YES",DATA_zipDetails!G:G,A78)</f>
        <v>0</v>
      </c>
      <c r="E78" s="4">
        <f>SUMIFS(DATA_zipDetails!I:I,DATA_zipDetails!T:T,"YES",DATA_zipDetails!G:G,A78)</f>
        <v>0</v>
      </c>
      <c r="F78" s="23" t="str">
        <f t="shared" si="2"/>
        <v/>
      </c>
    </row>
    <row r="79" spans="1:6" x14ac:dyDescent="0.25">
      <c r="A79" t="str">
        <f>IF(SETUP!C80=0,"",SETUP!C80)</f>
        <v/>
      </c>
      <c r="B79" t="str">
        <f>_xlfn.IFNA(VLOOKUP($A79,REFERENCE_naics!$A$3:$D$158,3,FALSE),"")</f>
        <v/>
      </c>
      <c r="C79" t="str">
        <f>_xlfn.IFNA(VLOOKUP($A79,REFERENCE_naics!$A$3:$D$158,4,FALSE),"")</f>
        <v/>
      </c>
      <c r="D79" s="4">
        <f>SUMIFS(DATA_zipDetails!H:H,DATA_zipDetails!T:T,"YES",DATA_zipDetails!G:G,A79)</f>
        <v>0</v>
      </c>
      <c r="E79" s="4">
        <f>SUMIFS(DATA_zipDetails!I:I,DATA_zipDetails!T:T,"YES",DATA_zipDetails!G:G,A79)</f>
        <v>0</v>
      </c>
      <c r="F79" s="23" t="str">
        <f t="shared" si="2"/>
        <v/>
      </c>
    </row>
    <row r="80" spans="1:6" x14ac:dyDescent="0.25">
      <c r="A80" t="str">
        <f>IF(SETUP!C81=0,"",SETUP!C81)</f>
        <v/>
      </c>
      <c r="B80" t="str">
        <f>_xlfn.IFNA(VLOOKUP($A80,REFERENCE_naics!$A$3:$D$158,3,FALSE),"")</f>
        <v/>
      </c>
      <c r="C80" t="str">
        <f>_xlfn.IFNA(VLOOKUP($A80,REFERENCE_naics!$A$3:$D$158,4,FALSE),"")</f>
        <v/>
      </c>
      <c r="D80" s="4">
        <f>SUMIFS(DATA_zipDetails!H:H,DATA_zipDetails!T:T,"YES",DATA_zipDetails!G:G,A80)</f>
        <v>0</v>
      </c>
      <c r="E80" s="4">
        <f>SUMIFS(DATA_zipDetails!I:I,DATA_zipDetails!T:T,"YES",DATA_zipDetails!G:G,A80)</f>
        <v>0</v>
      </c>
      <c r="F80" s="23" t="str">
        <f t="shared" si="2"/>
        <v/>
      </c>
    </row>
    <row r="81" spans="1:6" x14ac:dyDescent="0.25">
      <c r="A81" t="str">
        <f>IF(SETUP!C82=0,"",SETUP!C82)</f>
        <v/>
      </c>
      <c r="B81" t="str">
        <f>_xlfn.IFNA(VLOOKUP($A81,REFERENCE_naics!$A$3:$D$158,3,FALSE),"")</f>
        <v/>
      </c>
      <c r="C81" t="str">
        <f>_xlfn.IFNA(VLOOKUP($A81,REFERENCE_naics!$A$3:$D$158,4,FALSE),"")</f>
        <v/>
      </c>
      <c r="D81" s="4">
        <f>SUMIFS(DATA_zipDetails!H:H,DATA_zipDetails!T:T,"YES",DATA_zipDetails!G:G,A81)</f>
        <v>0</v>
      </c>
      <c r="E81" s="4">
        <f>SUMIFS(DATA_zipDetails!I:I,DATA_zipDetails!T:T,"YES",DATA_zipDetails!G:G,A81)</f>
        <v>0</v>
      </c>
      <c r="F81" s="23" t="str">
        <f t="shared" si="2"/>
        <v/>
      </c>
    </row>
    <row r="82" spans="1:6" x14ac:dyDescent="0.25">
      <c r="A82" t="str">
        <f>IF(SETUP!C83=0,"",SETUP!C83)</f>
        <v/>
      </c>
      <c r="B82" t="str">
        <f>_xlfn.IFNA(VLOOKUP($A82,REFERENCE_naics!$A$3:$D$158,3,FALSE),"")</f>
        <v/>
      </c>
      <c r="C82" t="str">
        <f>_xlfn.IFNA(VLOOKUP($A82,REFERENCE_naics!$A$3:$D$158,4,FALSE),"")</f>
        <v/>
      </c>
      <c r="D82" s="4">
        <f>SUMIFS(DATA_zipDetails!H:H,DATA_zipDetails!T:T,"YES",DATA_zipDetails!G:G,A82)</f>
        <v>0</v>
      </c>
      <c r="E82" s="4">
        <f>SUMIFS(DATA_zipDetails!I:I,DATA_zipDetails!T:T,"YES",DATA_zipDetails!G:G,A82)</f>
        <v>0</v>
      </c>
      <c r="F82" s="23" t="str">
        <f t="shared" si="2"/>
        <v/>
      </c>
    </row>
    <row r="83" spans="1:6" x14ac:dyDescent="0.25">
      <c r="A83" t="str">
        <f>IF(SETUP!C84=0,"",SETUP!C84)</f>
        <v/>
      </c>
      <c r="B83" t="str">
        <f>_xlfn.IFNA(VLOOKUP($A83,REFERENCE_naics!$A$3:$D$158,3,FALSE),"")</f>
        <v/>
      </c>
      <c r="C83" t="str">
        <f>_xlfn.IFNA(VLOOKUP($A83,REFERENCE_naics!$A$3:$D$158,4,FALSE),"")</f>
        <v/>
      </c>
      <c r="D83" s="4">
        <f>SUMIFS(DATA_zipDetails!H:H,DATA_zipDetails!T:T,"YES",DATA_zipDetails!G:G,A83)</f>
        <v>0</v>
      </c>
      <c r="E83" s="4">
        <f>SUMIFS(DATA_zipDetails!I:I,DATA_zipDetails!T:T,"YES",DATA_zipDetails!G:G,A83)</f>
        <v>0</v>
      </c>
      <c r="F83" s="23" t="str">
        <f t="shared" si="2"/>
        <v/>
      </c>
    </row>
    <row r="84" spans="1:6" x14ac:dyDescent="0.25">
      <c r="A84" t="str">
        <f>IF(SETUP!C85=0,"",SETUP!C85)</f>
        <v/>
      </c>
      <c r="B84" t="str">
        <f>_xlfn.IFNA(VLOOKUP($A84,REFERENCE_naics!$A$3:$D$158,3,FALSE),"")</f>
        <v/>
      </c>
      <c r="C84" t="str">
        <f>_xlfn.IFNA(VLOOKUP($A84,REFERENCE_naics!$A$3:$D$158,4,FALSE),"")</f>
        <v/>
      </c>
      <c r="D84" s="4">
        <f>SUMIFS(DATA_zipDetails!H:H,DATA_zipDetails!T:T,"YES",DATA_zipDetails!G:G,A84)</f>
        <v>0</v>
      </c>
      <c r="E84" s="4">
        <f>SUMIFS(DATA_zipDetails!I:I,DATA_zipDetails!T:T,"YES",DATA_zipDetails!G:G,A84)</f>
        <v>0</v>
      </c>
      <c r="F84" s="23" t="str">
        <f t="shared" si="2"/>
        <v/>
      </c>
    </row>
    <row r="85" spans="1:6" x14ac:dyDescent="0.25">
      <c r="A85" t="str">
        <f>IF(SETUP!C86=0,"",SETUP!C86)</f>
        <v/>
      </c>
      <c r="B85" t="str">
        <f>_xlfn.IFNA(VLOOKUP($A85,REFERENCE_naics!$A$3:$D$158,3,FALSE),"")</f>
        <v/>
      </c>
      <c r="C85" t="str">
        <f>_xlfn.IFNA(VLOOKUP($A85,REFERENCE_naics!$A$3:$D$158,4,FALSE),"")</f>
        <v/>
      </c>
      <c r="D85" s="4">
        <f>SUMIFS(DATA_zipDetails!H:H,DATA_zipDetails!T:T,"YES",DATA_zipDetails!G:G,A85)</f>
        <v>0</v>
      </c>
      <c r="E85" s="4">
        <f>SUMIFS(DATA_zipDetails!I:I,DATA_zipDetails!T:T,"YES",DATA_zipDetails!G:G,A85)</f>
        <v>0</v>
      </c>
      <c r="F85" s="23" t="str">
        <f t="shared" si="2"/>
        <v/>
      </c>
    </row>
    <row r="86" spans="1:6" x14ac:dyDescent="0.25">
      <c r="A86" t="str">
        <f>IF(SETUP!C87=0,"",SETUP!C87)</f>
        <v/>
      </c>
      <c r="B86" t="str">
        <f>_xlfn.IFNA(VLOOKUP($A86,REFERENCE_naics!$A$3:$D$158,3,FALSE),"")</f>
        <v/>
      </c>
      <c r="C86" t="str">
        <f>_xlfn.IFNA(VLOOKUP($A86,REFERENCE_naics!$A$3:$D$158,4,FALSE),"")</f>
        <v/>
      </c>
      <c r="D86" s="4">
        <f>SUMIFS(DATA_zipDetails!H:H,DATA_zipDetails!T:T,"YES",DATA_zipDetails!G:G,A86)</f>
        <v>0</v>
      </c>
      <c r="E86" s="4">
        <f>SUMIFS(DATA_zipDetails!I:I,DATA_zipDetails!T:T,"YES",DATA_zipDetails!G:G,A86)</f>
        <v>0</v>
      </c>
      <c r="F86" s="23" t="str">
        <f t="shared" si="2"/>
        <v/>
      </c>
    </row>
    <row r="87" spans="1:6" x14ac:dyDescent="0.25">
      <c r="A87" t="str">
        <f>IF(SETUP!C88=0,"",SETUP!C88)</f>
        <v/>
      </c>
      <c r="B87" t="str">
        <f>_xlfn.IFNA(VLOOKUP($A87,REFERENCE_naics!$A$3:$D$158,3,FALSE),"")</f>
        <v/>
      </c>
      <c r="C87" t="str">
        <f>_xlfn.IFNA(VLOOKUP($A87,REFERENCE_naics!$A$3:$D$158,4,FALSE),"")</f>
        <v/>
      </c>
      <c r="D87" s="4">
        <f>SUMIFS(DATA_zipDetails!H:H,DATA_zipDetails!T:T,"YES",DATA_zipDetails!G:G,A87)</f>
        <v>0</v>
      </c>
      <c r="E87" s="4">
        <f>SUMIFS(DATA_zipDetails!I:I,DATA_zipDetails!T:T,"YES",DATA_zipDetails!G:G,A87)</f>
        <v>0</v>
      </c>
      <c r="F87" s="23" t="str">
        <f t="shared" si="2"/>
        <v/>
      </c>
    </row>
    <row r="88" spans="1:6" x14ac:dyDescent="0.25">
      <c r="A88" t="str">
        <f>IF(SETUP!C89=0,"",SETUP!C89)</f>
        <v/>
      </c>
      <c r="B88" t="str">
        <f>_xlfn.IFNA(VLOOKUP($A88,REFERENCE_naics!$A$3:$D$158,3,FALSE),"")</f>
        <v/>
      </c>
      <c r="C88" t="str">
        <f>_xlfn.IFNA(VLOOKUP($A88,REFERENCE_naics!$A$3:$D$158,4,FALSE),"")</f>
        <v/>
      </c>
      <c r="D88" s="4">
        <f>SUMIFS(DATA_zipDetails!H:H,DATA_zipDetails!T:T,"YES",DATA_zipDetails!G:G,A88)</f>
        <v>0</v>
      </c>
      <c r="E88" s="4">
        <f>SUMIFS(DATA_zipDetails!I:I,DATA_zipDetails!T:T,"YES",DATA_zipDetails!G:G,A88)</f>
        <v>0</v>
      </c>
      <c r="F88" s="23" t="str">
        <f t="shared" si="2"/>
        <v/>
      </c>
    </row>
    <row r="89" spans="1:6" x14ac:dyDescent="0.25">
      <c r="A89" t="str">
        <f>IF(SETUP!C90=0,"",SETUP!C90)</f>
        <v/>
      </c>
      <c r="B89" t="str">
        <f>_xlfn.IFNA(VLOOKUP($A89,REFERENCE_naics!$A$3:$D$158,3,FALSE),"")</f>
        <v/>
      </c>
      <c r="C89" t="str">
        <f>_xlfn.IFNA(VLOOKUP($A89,REFERENCE_naics!$A$3:$D$158,4,FALSE),"")</f>
        <v/>
      </c>
      <c r="D89" s="4">
        <f>SUMIFS(DATA_zipDetails!H:H,DATA_zipDetails!T:T,"YES",DATA_zipDetails!G:G,A89)</f>
        <v>0</v>
      </c>
      <c r="E89" s="4">
        <f>SUMIFS(DATA_zipDetails!I:I,DATA_zipDetails!T:T,"YES",DATA_zipDetails!G:G,A89)</f>
        <v>0</v>
      </c>
      <c r="F89" s="23" t="str">
        <f t="shared" si="2"/>
        <v/>
      </c>
    </row>
    <row r="90" spans="1:6" x14ac:dyDescent="0.25">
      <c r="A90" t="str">
        <f>IF(SETUP!C91=0,"",SETUP!C91)</f>
        <v/>
      </c>
      <c r="B90" t="str">
        <f>_xlfn.IFNA(VLOOKUP($A90,REFERENCE_naics!$A$3:$D$158,3,FALSE),"")</f>
        <v/>
      </c>
      <c r="C90" t="str">
        <f>_xlfn.IFNA(VLOOKUP($A90,REFERENCE_naics!$A$3:$D$158,4,FALSE),"")</f>
        <v/>
      </c>
      <c r="D90" s="4">
        <f>SUMIFS(DATA_zipDetails!H:H,DATA_zipDetails!T:T,"YES",DATA_zipDetails!G:G,A90)</f>
        <v>0</v>
      </c>
      <c r="E90" s="4">
        <f>SUMIFS(DATA_zipDetails!I:I,DATA_zipDetails!T:T,"YES",DATA_zipDetails!G:G,A90)</f>
        <v>0</v>
      </c>
      <c r="F90" s="23" t="str">
        <f t="shared" si="2"/>
        <v/>
      </c>
    </row>
    <row r="91" spans="1:6" x14ac:dyDescent="0.25">
      <c r="A91" t="str">
        <f>IF(SETUP!C92=0,"",SETUP!C92)</f>
        <v/>
      </c>
      <c r="B91" t="str">
        <f>_xlfn.IFNA(VLOOKUP($A91,REFERENCE_naics!$A$3:$D$158,3,FALSE),"")</f>
        <v/>
      </c>
      <c r="C91" t="str">
        <f>_xlfn.IFNA(VLOOKUP($A91,REFERENCE_naics!$A$3:$D$158,4,FALSE),"")</f>
        <v/>
      </c>
      <c r="D91" s="4">
        <f>SUMIFS(DATA_zipDetails!H:H,DATA_zipDetails!T:T,"YES",DATA_zipDetails!G:G,A91)</f>
        <v>0</v>
      </c>
      <c r="E91" s="4">
        <f>SUMIFS(DATA_zipDetails!I:I,DATA_zipDetails!T:T,"YES",DATA_zipDetails!G:G,A91)</f>
        <v>0</v>
      </c>
      <c r="F91" s="23" t="str">
        <f t="shared" si="2"/>
        <v/>
      </c>
    </row>
    <row r="92" spans="1:6" x14ac:dyDescent="0.25">
      <c r="A92" t="str">
        <f>IF(SETUP!C93=0,"",SETUP!C93)</f>
        <v/>
      </c>
      <c r="B92" t="str">
        <f>_xlfn.IFNA(VLOOKUP($A92,REFERENCE_naics!$A$3:$D$158,3,FALSE),"")</f>
        <v/>
      </c>
      <c r="C92" t="str">
        <f>_xlfn.IFNA(VLOOKUP($A92,REFERENCE_naics!$A$3:$D$158,4,FALSE),"")</f>
        <v/>
      </c>
      <c r="D92" s="4">
        <f>SUMIFS(DATA_zipDetails!H:H,DATA_zipDetails!T:T,"YES",DATA_zipDetails!G:G,A92)</f>
        <v>0</v>
      </c>
      <c r="E92" s="4">
        <f>SUMIFS(DATA_zipDetails!I:I,DATA_zipDetails!T:T,"YES",DATA_zipDetails!G:G,A92)</f>
        <v>0</v>
      </c>
      <c r="F92" s="23" t="str">
        <f t="shared" si="2"/>
        <v/>
      </c>
    </row>
    <row r="93" spans="1:6" x14ac:dyDescent="0.25">
      <c r="A93" t="str">
        <f>IF(SETUP!C94=0,"",SETUP!C94)</f>
        <v/>
      </c>
      <c r="B93" t="str">
        <f>_xlfn.IFNA(VLOOKUP($A93,REFERENCE_naics!$A$3:$D$158,3,FALSE),"")</f>
        <v/>
      </c>
      <c r="C93" t="str">
        <f>_xlfn.IFNA(VLOOKUP($A93,REFERENCE_naics!$A$3:$D$158,4,FALSE),"")</f>
        <v/>
      </c>
      <c r="D93" s="4">
        <f>SUMIFS(DATA_zipDetails!H:H,DATA_zipDetails!T:T,"YES",DATA_zipDetails!G:G,A93)</f>
        <v>0</v>
      </c>
      <c r="E93" s="4">
        <f>SUMIFS(DATA_zipDetails!I:I,DATA_zipDetails!T:T,"YES",DATA_zipDetails!G:G,A93)</f>
        <v>0</v>
      </c>
      <c r="F93" s="23" t="str">
        <f t="shared" si="2"/>
        <v/>
      </c>
    </row>
    <row r="94" spans="1:6" x14ac:dyDescent="0.25">
      <c r="A94" t="str">
        <f>IF(SETUP!C95=0,"",SETUP!C95)</f>
        <v/>
      </c>
      <c r="B94" t="str">
        <f>_xlfn.IFNA(VLOOKUP($A94,REFERENCE_naics!$A$3:$D$158,3,FALSE),"")</f>
        <v/>
      </c>
      <c r="C94" t="str">
        <f>_xlfn.IFNA(VLOOKUP($A94,REFERENCE_naics!$A$3:$D$158,4,FALSE),"")</f>
        <v/>
      </c>
      <c r="D94" s="4">
        <f>SUMIFS(DATA_zipDetails!H:H,DATA_zipDetails!T:T,"YES",DATA_zipDetails!G:G,A94)</f>
        <v>0</v>
      </c>
      <c r="E94" s="4">
        <f>SUMIFS(DATA_zipDetails!I:I,DATA_zipDetails!T:T,"YES",DATA_zipDetails!G:G,A94)</f>
        <v>0</v>
      </c>
      <c r="F94" s="23" t="str">
        <f t="shared" si="2"/>
        <v/>
      </c>
    </row>
    <row r="95" spans="1:6" x14ac:dyDescent="0.25">
      <c r="A95" t="str">
        <f>IF(SETUP!C96=0,"",SETUP!C96)</f>
        <v/>
      </c>
      <c r="B95" t="str">
        <f>_xlfn.IFNA(VLOOKUP($A95,REFERENCE_naics!$A$3:$D$158,3,FALSE),"")</f>
        <v/>
      </c>
      <c r="C95" t="str">
        <f>_xlfn.IFNA(VLOOKUP($A95,REFERENCE_naics!$A$3:$D$158,4,FALSE),"")</f>
        <v/>
      </c>
      <c r="D95" s="4">
        <f>SUMIFS(DATA_zipDetails!H:H,DATA_zipDetails!T:T,"YES",DATA_zipDetails!G:G,A95)</f>
        <v>0</v>
      </c>
      <c r="E95" s="4">
        <f>SUMIFS(DATA_zipDetails!I:I,DATA_zipDetails!T:T,"YES",DATA_zipDetails!G:G,A95)</f>
        <v>0</v>
      </c>
      <c r="F95" s="23" t="str">
        <f t="shared" si="2"/>
        <v/>
      </c>
    </row>
    <row r="96" spans="1:6" x14ac:dyDescent="0.25">
      <c r="A96" t="str">
        <f>IF(SETUP!C97=0,"",SETUP!C97)</f>
        <v/>
      </c>
      <c r="B96" t="str">
        <f>_xlfn.IFNA(VLOOKUP($A96,REFERENCE_naics!$A$3:$D$158,3,FALSE),"")</f>
        <v/>
      </c>
      <c r="C96" t="str">
        <f>_xlfn.IFNA(VLOOKUP($A96,REFERENCE_naics!$A$3:$D$158,4,FALSE),"")</f>
        <v/>
      </c>
      <c r="D96" s="4">
        <f>SUMIFS(DATA_zipDetails!H:H,DATA_zipDetails!T:T,"YES",DATA_zipDetails!G:G,A96)</f>
        <v>0</v>
      </c>
      <c r="E96" s="4">
        <f>SUMIFS(DATA_zipDetails!I:I,DATA_zipDetails!T:T,"YES",DATA_zipDetails!G:G,A96)</f>
        <v>0</v>
      </c>
      <c r="F96" s="23" t="str">
        <f t="shared" si="2"/>
        <v/>
      </c>
    </row>
    <row r="97" spans="1:6" x14ac:dyDescent="0.25">
      <c r="A97" t="str">
        <f>IF(SETUP!C98=0,"",SETUP!C98)</f>
        <v/>
      </c>
      <c r="B97" t="str">
        <f>_xlfn.IFNA(VLOOKUP($A97,REFERENCE_naics!$A$3:$D$158,3,FALSE),"")</f>
        <v/>
      </c>
      <c r="C97" t="str">
        <f>_xlfn.IFNA(VLOOKUP($A97,REFERENCE_naics!$A$3:$D$158,4,FALSE),"")</f>
        <v/>
      </c>
      <c r="D97" s="4">
        <f>SUMIFS(DATA_zipDetails!H:H,DATA_zipDetails!T:T,"YES",DATA_zipDetails!G:G,A97)</f>
        <v>0</v>
      </c>
      <c r="E97" s="4">
        <f>SUMIFS(DATA_zipDetails!I:I,DATA_zipDetails!T:T,"YES",DATA_zipDetails!G:G,A97)</f>
        <v>0</v>
      </c>
      <c r="F97" s="23" t="str">
        <f t="shared" si="2"/>
        <v/>
      </c>
    </row>
    <row r="98" spans="1:6" x14ac:dyDescent="0.25">
      <c r="A98" t="str">
        <f>IF(SETUP!C99=0,"",SETUP!C99)</f>
        <v/>
      </c>
      <c r="B98" t="str">
        <f>_xlfn.IFNA(VLOOKUP($A98,REFERENCE_naics!$A$3:$D$158,3,FALSE),"")</f>
        <v/>
      </c>
      <c r="C98" t="str">
        <f>_xlfn.IFNA(VLOOKUP($A98,REFERENCE_naics!$A$3:$D$158,4,FALSE),"")</f>
        <v/>
      </c>
      <c r="D98" s="4">
        <f>SUMIFS(DATA_zipDetails!H:H,DATA_zipDetails!T:T,"YES",DATA_zipDetails!G:G,A98)</f>
        <v>0</v>
      </c>
      <c r="E98" s="4">
        <f>SUMIFS(DATA_zipDetails!I:I,DATA_zipDetails!T:T,"YES",DATA_zipDetails!G:G,A98)</f>
        <v>0</v>
      </c>
      <c r="F98" s="23" t="str">
        <f t="shared" si="2"/>
        <v/>
      </c>
    </row>
    <row r="99" spans="1:6" x14ac:dyDescent="0.25">
      <c r="A99" t="str">
        <f>IF(SETUP!C100=0,"",SETUP!C100)</f>
        <v/>
      </c>
      <c r="B99" t="str">
        <f>_xlfn.IFNA(VLOOKUP($A99,REFERENCE_naics!$A$3:$D$158,3,FALSE),"")</f>
        <v/>
      </c>
      <c r="C99" t="str">
        <f>_xlfn.IFNA(VLOOKUP($A99,REFERENCE_naics!$A$3:$D$158,4,FALSE),"")</f>
        <v/>
      </c>
      <c r="D99" s="4">
        <f>SUMIFS(DATA_zipDetails!H:H,DATA_zipDetails!T:T,"YES",DATA_zipDetails!G:G,A99)</f>
        <v>0</v>
      </c>
      <c r="E99" s="4">
        <f>SUMIFS(DATA_zipDetails!I:I,DATA_zipDetails!T:T,"YES",DATA_zipDetails!G:G,A99)</f>
        <v>0</v>
      </c>
      <c r="F99" s="23" t="str">
        <f t="shared" si="2"/>
        <v/>
      </c>
    </row>
    <row r="100" spans="1:6" x14ac:dyDescent="0.25">
      <c r="A100" t="str">
        <f>IF(SETUP!C101=0,"",SETUP!C101)</f>
        <v/>
      </c>
      <c r="B100" t="str">
        <f>_xlfn.IFNA(VLOOKUP($A100,REFERENCE_naics!$A$3:$D$158,3,FALSE),"")</f>
        <v/>
      </c>
      <c r="C100" t="str">
        <f>_xlfn.IFNA(VLOOKUP($A100,REFERENCE_naics!$A$3:$D$158,4,FALSE),"")</f>
        <v/>
      </c>
      <c r="D100" s="4">
        <f>SUMIFS(DATA_zipDetails!H:H,DATA_zipDetails!T:T,"YES",DATA_zipDetails!G:G,A100)</f>
        <v>0</v>
      </c>
      <c r="E100" s="4">
        <f>SUMIFS(DATA_zipDetails!I:I,DATA_zipDetails!T:T,"YES",DATA_zipDetails!G:G,A100)</f>
        <v>0</v>
      </c>
      <c r="F100" s="23" t="str">
        <f t="shared" si="2"/>
        <v/>
      </c>
    </row>
    <row r="101" spans="1:6" x14ac:dyDescent="0.25">
      <c r="A101" t="str">
        <f>IF(SETUP!C102=0,"",SETUP!C102)</f>
        <v/>
      </c>
      <c r="B101" t="str">
        <f>_xlfn.IFNA(VLOOKUP($A101,REFERENCE_naics!$A$3:$D$158,3,FALSE),"")</f>
        <v/>
      </c>
      <c r="C101" t="str">
        <f>_xlfn.IFNA(VLOOKUP($A101,REFERENCE_naics!$A$3:$D$158,4,FALSE),"")</f>
        <v/>
      </c>
      <c r="D101" s="4">
        <f>SUMIFS(DATA_zipDetails!H:H,DATA_zipDetails!T:T,"YES",DATA_zipDetails!G:G,A101)</f>
        <v>0</v>
      </c>
      <c r="E101" s="4">
        <f>SUMIFS(DATA_zipDetails!I:I,DATA_zipDetails!T:T,"YES",DATA_zipDetails!G:G,A101)</f>
        <v>0</v>
      </c>
      <c r="F101" s="23" t="str">
        <f t="shared" si="2"/>
        <v/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tabSelected="1" workbookViewId="0">
      <selection activeCell="E11" sqref="E11"/>
    </sheetView>
  </sheetViews>
  <sheetFormatPr defaultRowHeight="15" x14ac:dyDescent="0.25"/>
  <cols>
    <col min="1" max="1" width="14.140625" customWidth="1"/>
    <col min="2" max="2" width="35.42578125" customWidth="1"/>
    <col min="3" max="3" width="27.85546875" customWidth="1"/>
    <col min="4" max="4" width="17.28515625" customWidth="1"/>
    <col min="5" max="5" width="16" customWidth="1"/>
    <col min="6" max="6" width="22.140625" customWidth="1"/>
  </cols>
  <sheetData>
    <row r="1" spans="1:6" ht="15.75" thickBot="1" x14ac:dyDescent="0.3">
      <c r="A1" s="18">
        <v>123456</v>
      </c>
      <c r="B1" t="s">
        <v>171</v>
      </c>
      <c r="D1" s="22" t="str">
        <f>VLOOKUP(A1,DATA_zipTotals!A:D,3,FALSE)</f>
        <v>Example City</v>
      </c>
    </row>
    <row r="2" spans="1:6" ht="15.75" thickBot="1" x14ac:dyDescent="0.3">
      <c r="A2" s="18"/>
      <c r="B2" t="s">
        <v>172</v>
      </c>
      <c r="D2" s="22" t="str">
        <f>_xlfn.IFNA(VLOOKUP(A2,DATA_zipTotals!A:D,3,FALSE),"")</f>
        <v/>
      </c>
    </row>
    <row r="3" spans="1:6" s="20" customFormat="1" ht="15.75" thickBot="1" x14ac:dyDescent="0.3">
      <c r="A3" s="19"/>
    </row>
    <row r="4" spans="1:6" ht="18.75" x14ac:dyDescent="0.3">
      <c r="A4" s="95" t="s">
        <v>170</v>
      </c>
      <c r="B4" s="96"/>
      <c r="C4" s="96"/>
      <c r="D4" s="96"/>
      <c r="E4" s="96"/>
      <c r="F4" s="97"/>
    </row>
    <row r="5" spans="1:6" ht="47.25" x14ac:dyDescent="0.25">
      <c r="A5" s="67" t="s">
        <v>133</v>
      </c>
      <c r="B5" s="17" t="s">
        <v>134</v>
      </c>
      <c r="C5" s="17" t="s">
        <v>164</v>
      </c>
      <c r="D5" s="17" t="s">
        <v>157</v>
      </c>
      <c r="E5" s="17" t="s">
        <v>165</v>
      </c>
      <c r="F5" s="68" t="s">
        <v>166</v>
      </c>
    </row>
    <row r="6" spans="1:6" ht="15.75" x14ac:dyDescent="0.25">
      <c r="A6" s="69">
        <f>IF(ISNUMBER($A$2)=FALSE,$A$1,$A$2)</f>
        <v>123456</v>
      </c>
      <c r="B6" s="70" t="str">
        <f>_xlfn.IFNA(VLOOKUP(A6,DATA_zipTotals!A:D,3,FALSE),"")</f>
        <v>Example City</v>
      </c>
      <c r="C6" s="71" t="s">
        <v>9</v>
      </c>
      <c r="D6" s="72">
        <f>SUMIFS(DATA_zipDetails!H:H,DATA_zipDetails!$A:$A,$A6,DATA_zipDetails!$V:$V,$C6,DATA_zipDetails!U:U,"YES")</f>
        <v>175.77769999999998</v>
      </c>
      <c r="E6" s="73">
        <f>SUMIFS(DATA_zipDetails!I:I,DATA_zipDetails!$A:$A,$A6,DATA_zipDetails!$V:$V,$C6,DATA_zipDetails!U:U,"YES")</f>
        <v>350.77777777700004</v>
      </c>
      <c r="F6" s="74">
        <f t="shared" ref="F6:F11" si="0">IFERROR(E6/D6,"")</f>
        <v>1.99557610423279</v>
      </c>
    </row>
    <row r="7" spans="1:6" ht="15.75" x14ac:dyDescent="0.25">
      <c r="A7" s="69">
        <f>A$6</f>
        <v>123456</v>
      </c>
      <c r="B7" s="70" t="str">
        <f>B$6</f>
        <v>Example City</v>
      </c>
      <c r="C7" s="71" t="s">
        <v>23</v>
      </c>
      <c r="D7" s="72">
        <f>SUMIFS(DATA_zipDetails!H:H,DATA_zipDetails!$A:$A,$A7,DATA_zipDetails!$V:$V,$C7,DATA_zipDetails!U:U,"YES")</f>
        <v>0</v>
      </c>
      <c r="E7" s="73">
        <f>SUMIFS(DATA_zipDetails!I:I,DATA_zipDetails!$A:$A,$A7,DATA_zipDetails!$V:$V,$C7,DATA_zipDetails!U:U,"YES")</f>
        <v>0</v>
      </c>
      <c r="F7" s="74" t="str">
        <f t="shared" si="0"/>
        <v/>
      </c>
    </row>
    <row r="8" spans="1:6" ht="15.75" x14ac:dyDescent="0.25">
      <c r="A8" s="69">
        <f t="shared" ref="A8:A11" si="1">A$6</f>
        <v>123456</v>
      </c>
      <c r="B8" s="70" t="str">
        <f t="shared" ref="B8:B11" si="2">B$6</f>
        <v>Example City</v>
      </c>
      <c r="C8" s="71" t="s">
        <v>26</v>
      </c>
      <c r="D8" s="72">
        <f>SUMIFS(DATA_zipDetails!H:H,DATA_zipDetails!$A:$A,$A8,DATA_zipDetails!$V:$V,$C8,DATA_zipDetails!U:U,"YES")</f>
        <v>0</v>
      </c>
      <c r="E8" s="73">
        <f>SUMIFS(DATA_zipDetails!I:I,DATA_zipDetails!$A:$A,$A8,DATA_zipDetails!$V:$V,$C8,DATA_zipDetails!U:U,"YES")</f>
        <v>0</v>
      </c>
      <c r="F8" s="74" t="str">
        <f t="shared" si="0"/>
        <v/>
      </c>
    </row>
    <row r="9" spans="1:6" ht="15.75" x14ac:dyDescent="0.25">
      <c r="A9" s="69">
        <f t="shared" si="1"/>
        <v>123456</v>
      </c>
      <c r="B9" s="70" t="str">
        <f t="shared" si="2"/>
        <v>Example City</v>
      </c>
      <c r="C9" s="71" t="s">
        <v>44</v>
      </c>
      <c r="D9" s="72">
        <f>SUMIFS(DATA_zipDetails!H:H,DATA_zipDetails!$A:$A,$A9,DATA_zipDetails!$V:$V,$C9,DATA_zipDetails!U:U,"YES")</f>
        <v>0</v>
      </c>
      <c r="E9" s="73">
        <f>SUMIFS(DATA_zipDetails!I:I,DATA_zipDetails!$A:$A,$A9,DATA_zipDetails!$V:$V,$C9,DATA_zipDetails!U:U,"YES")</f>
        <v>0</v>
      </c>
      <c r="F9" s="74" t="str">
        <f t="shared" si="0"/>
        <v/>
      </c>
    </row>
    <row r="10" spans="1:6" ht="15.75" x14ac:dyDescent="0.25">
      <c r="A10" s="69">
        <f t="shared" si="1"/>
        <v>123456</v>
      </c>
      <c r="B10" s="70" t="str">
        <f t="shared" si="2"/>
        <v>Example City</v>
      </c>
      <c r="C10" s="71" t="s">
        <v>54</v>
      </c>
      <c r="D10" s="72">
        <f>SUMIFS(DATA_zipDetails!H:H,DATA_zipDetails!$A:$A,$A10,DATA_zipDetails!$V:$V,$C10,DATA_zipDetails!U:U,"YES")</f>
        <v>0</v>
      </c>
      <c r="E10" s="73">
        <f>SUMIFS(DATA_zipDetails!I:I,DATA_zipDetails!$A:$A,$A10,DATA_zipDetails!$V:$V,$C10,DATA_zipDetails!U:U,"YES")</f>
        <v>0</v>
      </c>
      <c r="F10" s="74" t="str">
        <f t="shared" si="0"/>
        <v/>
      </c>
    </row>
    <row r="11" spans="1:6" ht="16.5" thickBot="1" x14ac:dyDescent="0.3">
      <c r="A11" s="75">
        <f t="shared" si="1"/>
        <v>123456</v>
      </c>
      <c r="B11" s="76" t="str">
        <f t="shared" si="2"/>
        <v>Example City</v>
      </c>
      <c r="C11" s="77" t="s">
        <v>59</v>
      </c>
      <c r="D11" s="78">
        <f>SUMIFS(DATA_zipDetails!H:H,DATA_zipDetails!$A:$A,$A11,DATA_zipDetails!$V:$V,$C11,DATA_zipDetails!U:U,"YES")</f>
        <v>0</v>
      </c>
      <c r="E11" s="79">
        <f>SUMIFS(DATA_zipDetails!I:I,DATA_zipDetails!$A:$A,$A11,DATA_zipDetails!$V:$V,$C11,DATA_zipDetails!U:U,"YES")</f>
        <v>0</v>
      </c>
      <c r="F11" s="80" t="str">
        <f t="shared" si="0"/>
        <v/>
      </c>
    </row>
  </sheetData>
  <mergeCells count="1">
    <mergeCell ref="A4:F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82751-29EB-49E1-B6AA-98F9852A7C07}">
          <x14:formula1>
            <xm:f>SETUP!$A$4:$A$50</xm:f>
          </x14:formula1>
          <xm:sqref>A1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12F-1B00-4D53-8FC0-1E62F5BF96AD}">
  <dimension ref="A1:G71"/>
  <sheetViews>
    <sheetView workbookViewId="0"/>
  </sheetViews>
  <sheetFormatPr defaultRowHeight="15" x14ac:dyDescent="0.25"/>
  <cols>
    <col min="1" max="1" width="14.140625" customWidth="1"/>
    <col min="2" max="2" width="37.7109375" customWidth="1"/>
    <col min="3" max="3" width="15.7109375" customWidth="1"/>
    <col min="4" max="4" width="27.85546875" customWidth="1"/>
    <col min="5" max="5" width="17.28515625" customWidth="1"/>
    <col min="6" max="6" width="16" customWidth="1"/>
    <col min="7" max="7" width="22.140625" customWidth="1"/>
  </cols>
  <sheetData>
    <row r="1" spans="1:7" ht="15.75" thickBot="1" x14ac:dyDescent="0.3">
      <c r="A1" s="18">
        <v>123456</v>
      </c>
      <c r="B1" t="s">
        <v>171</v>
      </c>
      <c r="D1" s="22" t="str">
        <f>VLOOKUP(A1,DATA_zipTotals!A:D,3,FALSE)</f>
        <v>Example City</v>
      </c>
    </row>
    <row r="2" spans="1:7" ht="15.75" thickBot="1" x14ac:dyDescent="0.3">
      <c r="A2" s="18"/>
      <c r="B2" t="s">
        <v>172</v>
      </c>
      <c r="D2" s="22" t="str">
        <f>_xlfn.IFNA(VLOOKUP(A2,DATA_zipTotals!A:D,3,FALSE),"")</f>
        <v/>
      </c>
    </row>
    <row r="3" spans="1:7" s="20" customFormat="1" x14ac:dyDescent="0.25">
      <c r="A3" s="19"/>
    </row>
    <row r="4" spans="1:7" ht="18.75" x14ac:dyDescent="0.3">
      <c r="A4" s="98" t="s">
        <v>173</v>
      </c>
      <c r="B4" s="98"/>
      <c r="C4" s="98"/>
      <c r="D4" s="98"/>
      <c r="E4" s="98"/>
      <c r="F4" s="98"/>
      <c r="G4" s="98"/>
    </row>
    <row r="5" spans="1:7" ht="47.25" x14ac:dyDescent="0.25">
      <c r="A5" s="17" t="s">
        <v>133</v>
      </c>
      <c r="B5" s="17" t="s">
        <v>134</v>
      </c>
      <c r="C5" s="17" t="s">
        <v>169</v>
      </c>
      <c r="D5" s="17" t="s">
        <v>164</v>
      </c>
      <c r="E5" s="17" t="s">
        <v>157</v>
      </c>
      <c r="F5" s="17" t="s">
        <v>165</v>
      </c>
      <c r="G5" s="17" t="s">
        <v>166</v>
      </c>
    </row>
    <row r="6" spans="1:7" ht="15.75" x14ac:dyDescent="0.25">
      <c r="A6">
        <f>IF(ISNUMBER($A$2)=FALSE,$A$1,$A$2)</f>
        <v>123456</v>
      </c>
      <c r="B6" t="str">
        <f>IF(ISNUMBER($A$2)=FALSE,$D$1,$D$2)</f>
        <v>Example City</v>
      </c>
      <c r="C6">
        <f>IF(SETUP!C4=0,"",SETUP!C4)</f>
        <v>112511</v>
      </c>
      <c r="D6" s="16" t="str">
        <f>IF(SETUP!C4=0,"",SETUP!D4)</f>
        <v>Finfish Farming and Fish Hatcheries</v>
      </c>
      <c r="E6" s="4">
        <f>SUMIFS(DATA_zipDetails!H:H,DATA_zipDetails!$A:$A,$A6,DATA_zipDetails!$G:$G,$C6)</f>
        <v>25.1111</v>
      </c>
      <c r="F6" s="4">
        <f>SUMIFS(DATA_zipDetails!I:I,DATA_zipDetails!$A:$A,$A6,DATA_zipDetails!$G:$G,$C6)</f>
        <v>50.111111111</v>
      </c>
      <c r="G6" s="21">
        <f t="shared" ref="G6" si="0">IFERROR(F6/E6,"")</f>
        <v>1.9955761042327895</v>
      </c>
    </row>
    <row r="7" spans="1:7" ht="15.75" x14ac:dyDescent="0.25">
      <c r="A7">
        <f>A$6</f>
        <v>123456</v>
      </c>
      <c r="B7" t="str">
        <f t="shared" ref="B7:B70" si="1">IF(ISNUMBER($A$2)=FALSE,$D$1,$D$2)</f>
        <v>Example City</v>
      </c>
      <c r="C7">
        <f>IF(SETUP!C5=0,"",SETUP!C5)</f>
        <v>112512</v>
      </c>
      <c r="D7" s="16" t="str">
        <f>IF(SETUP!C5=0,"",SETUP!D5)</f>
        <v>Shellfish Farming</v>
      </c>
      <c r="E7" s="4">
        <f>SUMIFS(DATA_zipDetails!H:H,DATA_zipDetails!$A:$A,$A7,DATA_zipDetails!$G:$G,$C7)</f>
        <v>25.1111</v>
      </c>
      <c r="F7" s="4">
        <f>SUMIFS(DATA_zipDetails!I:I,DATA_zipDetails!$A:$A,$A7,DATA_zipDetails!$G:$G,$C7)</f>
        <v>50.111111111</v>
      </c>
      <c r="G7" s="21">
        <f t="shared" ref="G7:G70" si="2">IFERROR(F7/E7,"")</f>
        <v>1.9955761042327895</v>
      </c>
    </row>
    <row r="8" spans="1:7" ht="15.75" x14ac:dyDescent="0.25">
      <c r="A8">
        <f t="shared" ref="A8:A23" si="3">A$6</f>
        <v>123456</v>
      </c>
      <c r="B8" t="str">
        <f t="shared" si="1"/>
        <v>Example City</v>
      </c>
      <c r="C8">
        <f>IF(SETUP!C6=0,"",SETUP!C6)</f>
        <v>112519</v>
      </c>
      <c r="D8" s="16" t="str">
        <f>IF(SETUP!C6=0,"",SETUP!D6)</f>
        <v>Other Aquaculture</v>
      </c>
      <c r="E8" s="4">
        <f>SUMIFS(DATA_zipDetails!H:H,DATA_zipDetails!$A:$A,$A8,DATA_zipDetails!$G:$G,$C8)</f>
        <v>25.1111</v>
      </c>
      <c r="F8" s="4">
        <f>SUMIFS(DATA_zipDetails!I:I,DATA_zipDetails!$A:$A,$A8,DATA_zipDetails!$G:$G,$C8)</f>
        <v>50.111111111</v>
      </c>
      <c r="G8" s="21">
        <f t="shared" si="2"/>
        <v>1.9955761042327895</v>
      </c>
    </row>
    <row r="9" spans="1:7" ht="15.75" x14ac:dyDescent="0.25">
      <c r="A9">
        <f t="shared" si="3"/>
        <v>123456</v>
      </c>
      <c r="B9" t="str">
        <f t="shared" si="1"/>
        <v>Example City</v>
      </c>
      <c r="C9">
        <f>IF(SETUP!C7=0,"",SETUP!C7)</f>
        <v>114111</v>
      </c>
      <c r="D9" s="16" t="str">
        <f>IF(SETUP!C7=0,"",SETUP!D7)</f>
        <v>Finfish Fishing</v>
      </c>
      <c r="E9" s="4">
        <f>SUMIFS(DATA_zipDetails!H:H,DATA_zipDetails!$A:$A,$A9,DATA_zipDetails!$G:$G,$C9)</f>
        <v>25.1111</v>
      </c>
      <c r="F9" s="4">
        <f>SUMIFS(DATA_zipDetails!I:I,DATA_zipDetails!$A:$A,$A9,DATA_zipDetails!$G:$G,$C9)</f>
        <v>50.111111111</v>
      </c>
      <c r="G9" s="21">
        <f t="shared" si="2"/>
        <v>1.9955761042327895</v>
      </c>
    </row>
    <row r="10" spans="1:7" ht="15.75" x14ac:dyDescent="0.25">
      <c r="A10">
        <f t="shared" si="3"/>
        <v>123456</v>
      </c>
      <c r="B10" t="str">
        <f t="shared" si="1"/>
        <v>Example City</v>
      </c>
      <c r="C10">
        <f>IF(SETUP!C8=0,"",SETUP!C8)</f>
        <v>114112</v>
      </c>
      <c r="D10" s="16" t="str">
        <f>IF(SETUP!C8=0,"",SETUP!D8)</f>
        <v>Shellfish Fishing</v>
      </c>
      <c r="E10" s="4">
        <f>SUMIFS(DATA_zipDetails!H:H,DATA_zipDetails!$A:$A,$A10,DATA_zipDetails!$G:$G,$C10)</f>
        <v>25.1111</v>
      </c>
      <c r="F10" s="4">
        <f>SUMIFS(DATA_zipDetails!I:I,DATA_zipDetails!$A:$A,$A10,DATA_zipDetails!$G:$G,$C10)</f>
        <v>50.111111111</v>
      </c>
      <c r="G10" s="21">
        <f t="shared" si="2"/>
        <v>1.9955761042327895</v>
      </c>
    </row>
    <row r="11" spans="1:7" ht="15.75" x14ac:dyDescent="0.25">
      <c r="A11">
        <f t="shared" si="3"/>
        <v>123456</v>
      </c>
      <c r="B11" t="str">
        <f t="shared" si="1"/>
        <v>Example City</v>
      </c>
      <c r="C11">
        <f>IF(SETUP!C9=0,"",SETUP!C9)</f>
        <v>114119</v>
      </c>
      <c r="D11" s="16" t="str">
        <f>IF(SETUP!C9=0,"",SETUP!D9)</f>
        <v>Other Marine Fishing</v>
      </c>
      <c r="E11" s="4">
        <f>SUMIFS(DATA_zipDetails!H:H,DATA_zipDetails!$A:$A,$A11,DATA_zipDetails!$G:$G,$C11)</f>
        <v>25.1111</v>
      </c>
      <c r="F11" s="4">
        <f>SUMIFS(DATA_zipDetails!I:I,DATA_zipDetails!$A:$A,$A11,DATA_zipDetails!$G:$G,$C11)</f>
        <v>50.111111111</v>
      </c>
      <c r="G11" s="21">
        <f t="shared" si="2"/>
        <v>1.9955761042327895</v>
      </c>
    </row>
    <row r="12" spans="1:7" ht="15.75" x14ac:dyDescent="0.25">
      <c r="A12">
        <f t="shared" si="3"/>
        <v>123456</v>
      </c>
      <c r="B12" t="str">
        <f t="shared" si="1"/>
        <v>Example City</v>
      </c>
      <c r="C12">
        <f>IF(SETUP!C10=0,"",SETUP!C10)</f>
        <v>424460</v>
      </c>
      <c r="D12" s="16" t="str">
        <f>IF(SETUP!C10=0,"",SETUP!D10)</f>
        <v>Fish and Seafood Merchant Wholesalers</v>
      </c>
      <c r="E12" s="4">
        <f>SUMIFS(DATA_zipDetails!H:H,DATA_zipDetails!$A:$A,$A12,DATA_zipDetails!$G:$G,$C12)</f>
        <v>25.1111</v>
      </c>
      <c r="F12" s="4">
        <f>SUMIFS(DATA_zipDetails!I:I,DATA_zipDetails!$A:$A,$A12,DATA_zipDetails!$G:$G,$C12)</f>
        <v>50.111111111</v>
      </c>
      <c r="G12" s="21">
        <f t="shared" si="2"/>
        <v>1.9955761042327895</v>
      </c>
    </row>
    <row r="13" spans="1:7" ht="15.75" x14ac:dyDescent="0.25">
      <c r="A13">
        <f t="shared" si="3"/>
        <v>123456</v>
      </c>
      <c r="B13" t="str">
        <f t="shared" si="1"/>
        <v>Example City</v>
      </c>
      <c r="C13">
        <f>IF(SETUP!C11=0,"",SETUP!C11)</f>
        <v>445250</v>
      </c>
      <c r="D13" s="16" t="str">
        <f>IF(SETUP!C11=0,"",SETUP!D11)</f>
        <v>Fish and Seafood Retailers</v>
      </c>
      <c r="E13" s="4">
        <f>SUMIFS(DATA_zipDetails!H:H,DATA_zipDetails!$A:$A,$A13,DATA_zipDetails!$G:$G,$C13)</f>
        <v>0</v>
      </c>
      <c r="F13" s="4">
        <f>SUMIFS(DATA_zipDetails!I:I,DATA_zipDetails!$A:$A,$A13,DATA_zipDetails!$G:$G,$C13)</f>
        <v>0</v>
      </c>
      <c r="G13" s="21" t="str">
        <f t="shared" si="2"/>
        <v/>
      </c>
    </row>
    <row r="14" spans="1:7" ht="15.75" x14ac:dyDescent="0.25">
      <c r="A14">
        <f t="shared" si="3"/>
        <v>123456</v>
      </c>
      <c r="B14" t="str">
        <f t="shared" si="1"/>
        <v>Example City</v>
      </c>
      <c r="C14">
        <f>IF(SETUP!C12=0,"",SETUP!C12)</f>
        <v>311710</v>
      </c>
      <c r="D14" s="16" t="str">
        <f>IF(SETUP!C12=0,"",SETUP!D12)</f>
        <v>Seafood Product Preparation and Packaging</v>
      </c>
      <c r="E14" s="4">
        <f>SUMIFS(DATA_zipDetails!H:H,DATA_zipDetails!$A:$A,$A14,DATA_zipDetails!$G:$G,$C14)</f>
        <v>0</v>
      </c>
      <c r="F14" s="4">
        <f>SUMIFS(DATA_zipDetails!I:I,DATA_zipDetails!$A:$A,$A14,DATA_zipDetails!$G:$G,$C14)</f>
        <v>0</v>
      </c>
      <c r="G14" s="21" t="str">
        <f t="shared" si="2"/>
        <v/>
      </c>
    </row>
    <row r="15" spans="1:7" ht="15.75" x14ac:dyDescent="0.25">
      <c r="A15">
        <f t="shared" si="3"/>
        <v>123456</v>
      </c>
      <c r="B15" t="str">
        <f t="shared" si="1"/>
        <v>Example City</v>
      </c>
      <c r="C15">
        <f>IF(SETUP!C13=0,"",SETUP!C13)</f>
        <v>237990</v>
      </c>
      <c r="D15" s="16" t="str">
        <f>IF(SETUP!C13=0,"",SETUP!D13)</f>
        <v>Other Heavy and Civil Engineering Construction</v>
      </c>
      <c r="E15" s="4">
        <f>SUMIFS(DATA_zipDetails!H:H,DATA_zipDetails!$A:$A,$A15,DATA_zipDetails!$G:$G,$C15)</f>
        <v>0</v>
      </c>
      <c r="F15" s="4">
        <f>SUMIFS(DATA_zipDetails!I:I,DATA_zipDetails!$A:$A,$A15,DATA_zipDetails!$G:$G,$C15)</f>
        <v>0</v>
      </c>
      <c r="G15" s="21" t="str">
        <f t="shared" si="2"/>
        <v/>
      </c>
    </row>
    <row r="16" spans="1:7" ht="15.75" x14ac:dyDescent="0.25">
      <c r="A16">
        <f t="shared" si="3"/>
        <v>123456</v>
      </c>
      <c r="B16" t="str">
        <f t="shared" si="1"/>
        <v>Example City</v>
      </c>
      <c r="C16">
        <f>IF(SETUP!C14=0,"",SETUP!C14)</f>
        <v>483111</v>
      </c>
      <c r="D16" s="16" t="str">
        <f>IF(SETUP!C14=0,"",SETUP!D14)</f>
        <v>Deep Sea Freight Transportation</v>
      </c>
      <c r="E16" s="4">
        <f>SUMIFS(DATA_zipDetails!H:H,DATA_zipDetails!$A:$A,$A16,DATA_zipDetails!$G:$G,$C16)</f>
        <v>0</v>
      </c>
      <c r="F16" s="4">
        <f>SUMIFS(DATA_zipDetails!I:I,DATA_zipDetails!$A:$A,$A16,DATA_zipDetails!$G:$G,$C16)</f>
        <v>0</v>
      </c>
      <c r="G16" s="21" t="str">
        <f t="shared" si="2"/>
        <v/>
      </c>
    </row>
    <row r="17" spans="1:7" ht="15.75" x14ac:dyDescent="0.25">
      <c r="A17">
        <f t="shared" si="3"/>
        <v>123456</v>
      </c>
      <c r="B17" t="str">
        <f t="shared" si="1"/>
        <v>Example City</v>
      </c>
      <c r="C17">
        <f>IF(SETUP!C15=0,"",SETUP!C15)</f>
        <v>483113</v>
      </c>
      <c r="D17" s="16" t="str">
        <f>IF(SETUP!C15=0,"",SETUP!D15)</f>
        <v>Coastal and Great Lakes Freight Transportation</v>
      </c>
      <c r="E17" s="4">
        <f>SUMIFS(DATA_zipDetails!H:H,DATA_zipDetails!$A:$A,$A17,DATA_zipDetails!$G:$G,$C17)</f>
        <v>0</v>
      </c>
      <c r="F17" s="4">
        <f>SUMIFS(DATA_zipDetails!I:I,DATA_zipDetails!$A:$A,$A17,DATA_zipDetails!$G:$G,$C17)</f>
        <v>0</v>
      </c>
      <c r="G17" s="21" t="str">
        <f t="shared" si="2"/>
        <v/>
      </c>
    </row>
    <row r="18" spans="1:7" ht="15.75" x14ac:dyDescent="0.25">
      <c r="A18">
        <f t="shared" si="3"/>
        <v>123456</v>
      </c>
      <c r="B18" t="str">
        <f t="shared" si="1"/>
        <v>Example City</v>
      </c>
      <c r="C18">
        <f>IF(SETUP!C16=0,"",SETUP!C16)</f>
        <v>483112</v>
      </c>
      <c r="D18" s="16" t="str">
        <f>IF(SETUP!C16=0,"",SETUP!D16)</f>
        <v>Deep Sea Passenger Transportation</v>
      </c>
      <c r="E18" s="4">
        <f>SUMIFS(DATA_zipDetails!H:H,DATA_zipDetails!$A:$A,$A18,DATA_zipDetails!$G:$G,$C18)</f>
        <v>0</v>
      </c>
      <c r="F18" s="4">
        <f>SUMIFS(DATA_zipDetails!I:I,DATA_zipDetails!$A:$A,$A18,DATA_zipDetails!$G:$G,$C18)</f>
        <v>0</v>
      </c>
      <c r="G18" s="21" t="str">
        <f t="shared" si="2"/>
        <v/>
      </c>
    </row>
    <row r="19" spans="1:7" ht="15.75" x14ac:dyDescent="0.25">
      <c r="A19">
        <f t="shared" si="3"/>
        <v>123456</v>
      </c>
      <c r="B19" t="str">
        <f t="shared" si="1"/>
        <v>Example City</v>
      </c>
      <c r="C19">
        <f>IF(SETUP!C17=0,"",SETUP!C17)</f>
        <v>483114</v>
      </c>
      <c r="D19" s="16" t="str">
        <f>IF(SETUP!C17=0,"",SETUP!D17)</f>
        <v>Coastal and Great Lakes Passenger Transportation</v>
      </c>
      <c r="E19" s="4">
        <f>SUMIFS(DATA_zipDetails!H:H,DATA_zipDetails!$A:$A,$A19,DATA_zipDetails!$G:$G,$C19)</f>
        <v>0</v>
      </c>
      <c r="F19" s="4">
        <f>SUMIFS(DATA_zipDetails!I:I,DATA_zipDetails!$A:$A,$A19,DATA_zipDetails!$G:$G,$C19)</f>
        <v>0</v>
      </c>
      <c r="G19" s="21" t="str">
        <f t="shared" si="2"/>
        <v/>
      </c>
    </row>
    <row r="20" spans="1:7" ht="15.75" x14ac:dyDescent="0.25">
      <c r="A20">
        <f t="shared" si="3"/>
        <v>123456</v>
      </c>
      <c r="B20" t="str">
        <f t="shared" si="1"/>
        <v>Example City</v>
      </c>
      <c r="C20">
        <f>IF(SETUP!C18=0,"",SETUP!C18)</f>
        <v>488310</v>
      </c>
      <c r="D20" s="16" t="str">
        <f>IF(SETUP!C18=0,"",SETUP!D18)</f>
        <v>Port and Harbor Operations</v>
      </c>
      <c r="E20" s="4">
        <f>SUMIFS(DATA_zipDetails!H:H,DATA_zipDetails!$A:$A,$A20,DATA_zipDetails!$G:$G,$C20)</f>
        <v>0</v>
      </c>
      <c r="F20" s="4">
        <f>SUMIFS(DATA_zipDetails!I:I,DATA_zipDetails!$A:$A,$A20,DATA_zipDetails!$G:$G,$C20)</f>
        <v>0</v>
      </c>
      <c r="G20" s="21" t="str">
        <f t="shared" si="2"/>
        <v/>
      </c>
    </row>
    <row r="21" spans="1:7" ht="15.75" x14ac:dyDescent="0.25">
      <c r="A21">
        <f t="shared" si="3"/>
        <v>123456</v>
      </c>
      <c r="B21" t="str">
        <f t="shared" si="1"/>
        <v>Example City</v>
      </c>
      <c r="C21">
        <f>IF(SETUP!C19=0,"",SETUP!C19)</f>
        <v>488320</v>
      </c>
      <c r="D21" s="16" t="str">
        <f>IF(SETUP!C19=0,"",SETUP!D19)</f>
        <v>Marine Cargo Handling</v>
      </c>
      <c r="E21" s="4">
        <f>SUMIFS(DATA_zipDetails!H:H,DATA_zipDetails!$A:$A,$A21,DATA_zipDetails!$G:$G,$C21)</f>
        <v>0</v>
      </c>
      <c r="F21" s="4">
        <f>SUMIFS(DATA_zipDetails!I:I,DATA_zipDetails!$A:$A,$A21,DATA_zipDetails!$G:$G,$C21)</f>
        <v>0</v>
      </c>
      <c r="G21" s="21" t="str">
        <f t="shared" si="2"/>
        <v/>
      </c>
    </row>
    <row r="22" spans="1:7" ht="15.75" x14ac:dyDescent="0.25">
      <c r="A22">
        <f t="shared" si="3"/>
        <v>123456</v>
      </c>
      <c r="B22" t="str">
        <f t="shared" si="1"/>
        <v>Example City</v>
      </c>
      <c r="C22">
        <f>IF(SETUP!C20=0,"",SETUP!C20)</f>
        <v>488330</v>
      </c>
      <c r="D22" s="16" t="str">
        <f>IF(SETUP!C20=0,"",SETUP!D20)</f>
        <v>Navigational Services to Shipping</v>
      </c>
      <c r="E22" s="4">
        <f>SUMIFS(DATA_zipDetails!H:H,DATA_zipDetails!$A:$A,$A22,DATA_zipDetails!$G:$G,$C22)</f>
        <v>0</v>
      </c>
      <c r="F22" s="4">
        <f>SUMIFS(DATA_zipDetails!I:I,DATA_zipDetails!$A:$A,$A22,DATA_zipDetails!$G:$G,$C22)</f>
        <v>0</v>
      </c>
      <c r="G22" s="21" t="str">
        <f t="shared" si="2"/>
        <v/>
      </c>
    </row>
    <row r="23" spans="1:7" ht="15.75" x14ac:dyDescent="0.25">
      <c r="A23">
        <f t="shared" si="3"/>
        <v>123456</v>
      </c>
      <c r="B23" t="str">
        <f t="shared" si="1"/>
        <v>Example City</v>
      </c>
      <c r="C23">
        <f>IF(SETUP!C21=0,"",SETUP!C21)</f>
        <v>488390</v>
      </c>
      <c r="D23" s="16" t="str">
        <f>IF(SETUP!C21=0,"",SETUP!D21)</f>
        <v>Other Support Activities for Water Transportation</v>
      </c>
      <c r="E23" s="4">
        <f>SUMIFS(DATA_zipDetails!H:H,DATA_zipDetails!$A:$A,$A23,DATA_zipDetails!$G:$G,$C23)</f>
        <v>0</v>
      </c>
      <c r="F23" s="4">
        <f>SUMIFS(DATA_zipDetails!I:I,DATA_zipDetails!$A:$A,$A23,DATA_zipDetails!$G:$G,$C23)</f>
        <v>0</v>
      </c>
      <c r="G23" s="21" t="str">
        <f t="shared" si="2"/>
        <v/>
      </c>
    </row>
    <row r="24" spans="1:7" ht="15.75" x14ac:dyDescent="0.25">
      <c r="A24">
        <f t="shared" ref="A24:A41" si="4">A$6</f>
        <v>123456</v>
      </c>
      <c r="B24" t="str">
        <f t="shared" si="1"/>
        <v>Example City</v>
      </c>
      <c r="C24">
        <f>IF(SETUP!C22=0,"",SETUP!C22)</f>
        <v>334511</v>
      </c>
      <c r="D24" s="16" t="str">
        <f>IF(SETUP!C22=0,"",SETUP!D22)</f>
        <v>Search, Detection, Navigation, Guidance, Aeronautical, and Nautical System and Instrument Manufacturing</v>
      </c>
      <c r="E24" s="4">
        <f>SUMIFS(DATA_zipDetails!H:H,DATA_zipDetails!$A:$A,$A24,DATA_zipDetails!$G:$G,$C24)</f>
        <v>0</v>
      </c>
      <c r="F24" s="4">
        <f>SUMIFS(DATA_zipDetails!I:I,DATA_zipDetails!$A:$A,$A24,DATA_zipDetails!$G:$G,$C24)</f>
        <v>0</v>
      </c>
      <c r="G24" s="21" t="str">
        <f t="shared" si="2"/>
        <v/>
      </c>
    </row>
    <row r="25" spans="1:7" ht="15.75" x14ac:dyDescent="0.25">
      <c r="A25">
        <f t="shared" si="4"/>
        <v>123456</v>
      </c>
      <c r="B25" t="str">
        <f t="shared" si="1"/>
        <v>Example City</v>
      </c>
      <c r="C25">
        <f>IF(SETUP!C23=0,"",SETUP!C23)</f>
        <v>493110</v>
      </c>
      <c r="D25" s="16" t="str">
        <f>IF(SETUP!C23=0,"",SETUP!D23)</f>
        <v>General Warehousing and Storage</v>
      </c>
      <c r="E25" s="4">
        <f>SUMIFS(DATA_zipDetails!H:H,DATA_zipDetails!$A:$A,$A25,DATA_zipDetails!$G:$G,$C25)</f>
        <v>0</v>
      </c>
      <c r="F25" s="4">
        <f>SUMIFS(DATA_zipDetails!I:I,DATA_zipDetails!$A:$A,$A25,DATA_zipDetails!$G:$G,$C25)</f>
        <v>0</v>
      </c>
      <c r="G25" s="21" t="str">
        <f t="shared" si="2"/>
        <v/>
      </c>
    </row>
    <row r="26" spans="1:7" ht="15.75" x14ac:dyDescent="0.25">
      <c r="A26">
        <f t="shared" si="4"/>
        <v>123456</v>
      </c>
      <c r="B26" t="str">
        <f t="shared" si="1"/>
        <v>Example City</v>
      </c>
      <c r="C26">
        <f>IF(SETUP!C24=0,"",SETUP!C24)</f>
        <v>493120</v>
      </c>
      <c r="D26" s="16" t="str">
        <f>IF(SETUP!C24=0,"",SETUP!D24)</f>
        <v>Refrigerated Warehousing and Storage</v>
      </c>
      <c r="E26" s="4">
        <f>SUMIFS(DATA_zipDetails!H:H,DATA_zipDetails!$A:$A,$A26,DATA_zipDetails!$G:$G,$C26)</f>
        <v>0</v>
      </c>
      <c r="F26" s="4">
        <f>SUMIFS(DATA_zipDetails!I:I,DATA_zipDetails!$A:$A,$A26,DATA_zipDetails!$G:$G,$C26)</f>
        <v>0</v>
      </c>
      <c r="G26" s="21" t="str">
        <f t="shared" si="2"/>
        <v/>
      </c>
    </row>
    <row r="27" spans="1:7" ht="15.75" x14ac:dyDescent="0.25">
      <c r="A27">
        <f t="shared" si="4"/>
        <v>123456</v>
      </c>
      <c r="B27" t="str">
        <f t="shared" si="1"/>
        <v>Example City</v>
      </c>
      <c r="C27">
        <f>IF(SETUP!C25=0,"",SETUP!C25)</f>
        <v>493130</v>
      </c>
      <c r="D27" s="16" t="str">
        <f>IF(SETUP!C25=0,"",SETUP!D25)</f>
        <v>Farm Product Warehousing and Storage</v>
      </c>
      <c r="E27" s="4">
        <f>SUMIFS(DATA_zipDetails!H:H,DATA_zipDetails!$A:$A,$A27,DATA_zipDetails!$G:$G,$C27)</f>
        <v>0</v>
      </c>
      <c r="F27" s="4">
        <f>SUMIFS(DATA_zipDetails!I:I,DATA_zipDetails!$A:$A,$A27,DATA_zipDetails!$G:$G,$C27)</f>
        <v>0</v>
      </c>
      <c r="G27" s="21" t="str">
        <f t="shared" si="2"/>
        <v/>
      </c>
    </row>
    <row r="28" spans="1:7" ht="15.75" x14ac:dyDescent="0.25">
      <c r="A28">
        <f t="shared" si="4"/>
        <v>123456</v>
      </c>
      <c r="B28" t="str">
        <f t="shared" si="1"/>
        <v>Example City</v>
      </c>
      <c r="C28">
        <f>IF(SETUP!C26=0,"",SETUP!C26)</f>
        <v>212321</v>
      </c>
      <c r="D28" s="16" t="str">
        <f>IF(SETUP!C26=0,"",SETUP!D26)</f>
        <v>Construction Sand and Gravel Mining</v>
      </c>
      <c r="E28" s="4">
        <f>SUMIFS(DATA_zipDetails!H:H,DATA_zipDetails!$A:$A,$A28,DATA_zipDetails!$G:$G,$C28)</f>
        <v>0</v>
      </c>
      <c r="F28" s="4">
        <f>SUMIFS(DATA_zipDetails!I:I,DATA_zipDetails!$A:$A,$A28,DATA_zipDetails!$G:$G,$C28)</f>
        <v>0</v>
      </c>
      <c r="G28" s="21" t="str">
        <f t="shared" si="2"/>
        <v/>
      </c>
    </row>
    <row r="29" spans="1:7" ht="15.75" x14ac:dyDescent="0.25">
      <c r="A29">
        <f t="shared" si="4"/>
        <v>123456</v>
      </c>
      <c r="B29" t="str">
        <f t="shared" si="1"/>
        <v>Example City</v>
      </c>
      <c r="C29">
        <f>IF(SETUP!C27=0,"",SETUP!C27)</f>
        <v>212322</v>
      </c>
      <c r="D29" s="16" t="str">
        <f>IF(SETUP!C27=0,"",SETUP!D27)</f>
        <v>Industrial Sand Mining</v>
      </c>
      <c r="E29" s="4">
        <f>SUMIFS(DATA_zipDetails!H:H,DATA_zipDetails!$A:$A,$A29,DATA_zipDetails!$G:$G,$C29)</f>
        <v>0</v>
      </c>
      <c r="F29" s="4">
        <f>SUMIFS(DATA_zipDetails!I:I,DATA_zipDetails!$A:$A,$A29,DATA_zipDetails!$G:$G,$C29)</f>
        <v>0</v>
      </c>
      <c r="G29" s="21" t="str">
        <f t="shared" si="2"/>
        <v/>
      </c>
    </row>
    <row r="30" spans="1:7" ht="15.75" x14ac:dyDescent="0.25">
      <c r="A30">
        <f t="shared" si="4"/>
        <v>123456</v>
      </c>
      <c r="B30" t="str">
        <f t="shared" si="1"/>
        <v>Example City</v>
      </c>
      <c r="C30">
        <f>IF(SETUP!C28=0,"",SETUP!C28)</f>
        <v>211120</v>
      </c>
      <c r="D30" s="16" t="str">
        <f>IF(SETUP!C28=0,"",SETUP!D28)</f>
        <v>Crude Petroleum Extraction </v>
      </c>
      <c r="E30" s="4">
        <f>SUMIFS(DATA_zipDetails!H:H,DATA_zipDetails!$A:$A,$A30,DATA_zipDetails!$G:$G,$C30)</f>
        <v>0</v>
      </c>
      <c r="F30" s="4">
        <f>SUMIFS(DATA_zipDetails!I:I,DATA_zipDetails!$A:$A,$A30,DATA_zipDetails!$G:$G,$C30)</f>
        <v>0</v>
      </c>
      <c r="G30" s="21" t="str">
        <f t="shared" si="2"/>
        <v/>
      </c>
    </row>
    <row r="31" spans="1:7" ht="15.75" x14ac:dyDescent="0.25">
      <c r="A31">
        <f t="shared" si="4"/>
        <v>123456</v>
      </c>
      <c r="B31" t="str">
        <f t="shared" si="1"/>
        <v>Example City</v>
      </c>
      <c r="C31">
        <f>IF(SETUP!C29=0,"",SETUP!C29)</f>
        <v>211130</v>
      </c>
      <c r="D31" s="16" t="str">
        <f>IF(SETUP!C29=0,"",SETUP!D29)</f>
        <v>Natural Gas Extraction</v>
      </c>
      <c r="E31" s="4">
        <f>SUMIFS(DATA_zipDetails!H:H,DATA_zipDetails!$A:$A,$A31,DATA_zipDetails!$G:$G,$C31)</f>
        <v>0</v>
      </c>
      <c r="F31" s="4">
        <f>SUMIFS(DATA_zipDetails!I:I,DATA_zipDetails!$A:$A,$A31,DATA_zipDetails!$G:$G,$C31)</f>
        <v>0</v>
      </c>
      <c r="G31" s="21" t="str">
        <f t="shared" si="2"/>
        <v/>
      </c>
    </row>
    <row r="32" spans="1:7" ht="15.75" x14ac:dyDescent="0.25">
      <c r="A32">
        <f t="shared" si="4"/>
        <v>123456</v>
      </c>
      <c r="B32" t="str">
        <f t="shared" si="1"/>
        <v>Example City</v>
      </c>
      <c r="C32">
        <f>IF(SETUP!C30=0,"",SETUP!C30)</f>
        <v>213111</v>
      </c>
      <c r="D32" s="16" t="str">
        <f>IF(SETUP!C30=0,"",SETUP!D30)</f>
        <v>Drilling Oil and Gas Wells</v>
      </c>
      <c r="E32" s="4">
        <f>SUMIFS(DATA_zipDetails!H:H,DATA_zipDetails!$A:$A,$A32,DATA_zipDetails!$G:$G,$C32)</f>
        <v>0</v>
      </c>
      <c r="F32" s="4">
        <f>SUMIFS(DATA_zipDetails!I:I,DATA_zipDetails!$A:$A,$A32,DATA_zipDetails!$G:$G,$C32)</f>
        <v>0</v>
      </c>
      <c r="G32" s="21" t="str">
        <f t="shared" si="2"/>
        <v/>
      </c>
    </row>
    <row r="33" spans="1:7" ht="15.75" x14ac:dyDescent="0.25">
      <c r="A33">
        <f t="shared" si="4"/>
        <v>123456</v>
      </c>
      <c r="B33" t="str">
        <f t="shared" si="1"/>
        <v>Example City</v>
      </c>
      <c r="C33">
        <f>IF(SETUP!C31=0,"",SETUP!C31)</f>
        <v>213112</v>
      </c>
      <c r="D33" s="16" t="str">
        <f>IF(SETUP!C31=0,"",SETUP!D31)</f>
        <v>Support Activities for Oil and Gas Operations</v>
      </c>
      <c r="E33" s="4">
        <f>SUMIFS(DATA_zipDetails!H:H,DATA_zipDetails!$A:$A,$A33,DATA_zipDetails!$G:$G,$C33)</f>
        <v>0</v>
      </c>
      <c r="F33" s="4">
        <f>SUMIFS(DATA_zipDetails!I:I,DATA_zipDetails!$A:$A,$A33,DATA_zipDetails!$G:$G,$C33)</f>
        <v>0</v>
      </c>
      <c r="G33" s="21" t="str">
        <f t="shared" si="2"/>
        <v/>
      </c>
    </row>
    <row r="34" spans="1:7" ht="15.75" x14ac:dyDescent="0.25">
      <c r="A34">
        <f t="shared" si="4"/>
        <v>123456</v>
      </c>
      <c r="B34" t="str">
        <f t="shared" si="1"/>
        <v>Example City</v>
      </c>
      <c r="C34">
        <f>IF(SETUP!C32=0,"",SETUP!C32)</f>
        <v>541360</v>
      </c>
      <c r="D34" s="16" t="str">
        <f>IF(SETUP!C32=0,"",SETUP!D32)</f>
        <v>Geophysical Surveying and Mapping Services</v>
      </c>
      <c r="E34" s="4">
        <f>SUMIFS(DATA_zipDetails!H:H,DATA_zipDetails!$A:$A,$A34,DATA_zipDetails!$G:$G,$C34)</f>
        <v>0</v>
      </c>
      <c r="F34" s="4">
        <f>SUMIFS(DATA_zipDetails!I:I,DATA_zipDetails!$A:$A,$A34,DATA_zipDetails!$G:$G,$C34)</f>
        <v>0</v>
      </c>
      <c r="G34" s="21" t="str">
        <f t="shared" si="2"/>
        <v/>
      </c>
    </row>
    <row r="35" spans="1:7" ht="15.75" x14ac:dyDescent="0.25">
      <c r="A35">
        <f t="shared" si="4"/>
        <v>123456</v>
      </c>
      <c r="B35" t="str">
        <f t="shared" si="1"/>
        <v>Example City</v>
      </c>
      <c r="C35">
        <f>IF(SETUP!C33=0,"",SETUP!C33)</f>
        <v>336612</v>
      </c>
      <c r="D35" s="16" t="str">
        <f>IF(SETUP!C33=0,"",SETUP!D33)</f>
        <v>Boat Building</v>
      </c>
      <c r="E35" s="4">
        <f>SUMIFS(DATA_zipDetails!H:H,DATA_zipDetails!$A:$A,$A35,DATA_zipDetails!$G:$G,$C35)</f>
        <v>0</v>
      </c>
      <c r="F35" s="4">
        <f>SUMIFS(DATA_zipDetails!I:I,DATA_zipDetails!$A:$A,$A35,DATA_zipDetails!$G:$G,$C35)</f>
        <v>0</v>
      </c>
      <c r="G35" s="21" t="str">
        <f t="shared" si="2"/>
        <v/>
      </c>
    </row>
    <row r="36" spans="1:7" ht="15.75" x14ac:dyDescent="0.25">
      <c r="A36">
        <f t="shared" si="4"/>
        <v>123456</v>
      </c>
      <c r="B36" t="str">
        <f t="shared" si="1"/>
        <v>Example City</v>
      </c>
      <c r="C36">
        <f>IF(SETUP!C34=0,"",SETUP!C34)</f>
        <v>336611</v>
      </c>
      <c r="D36" s="16" t="str">
        <f>IF(SETUP!C34=0,"",SETUP!D34)</f>
        <v>Ship Building and Repairing</v>
      </c>
      <c r="E36" s="4">
        <f>SUMIFS(DATA_zipDetails!H:H,DATA_zipDetails!$A:$A,$A36,DATA_zipDetails!$G:$G,$C36)</f>
        <v>0</v>
      </c>
      <c r="F36" s="4">
        <f>SUMIFS(DATA_zipDetails!I:I,DATA_zipDetails!$A:$A,$A36,DATA_zipDetails!$G:$G,$C36)</f>
        <v>0</v>
      </c>
      <c r="G36" s="21" t="str">
        <f t="shared" si="2"/>
        <v/>
      </c>
    </row>
    <row r="37" spans="1:7" ht="15.75" x14ac:dyDescent="0.25">
      <c r="A37">
        <f t="shared" si="4"/>
        <v>123456</v>
      </c>
      <c r="B37" t="str">
        <f t="shared" si="1"/>
        <v>Example City</v>
      </c>
      <c r="C37">
        <f>IF(SETUP!C35=0,"",SETUP!C35)</f>
        <v>487990</v>
      </c>
      <c r="D37" s="16" t="str">
        <f>IF(SETUP!C35=0,"",SETUP!D35)</f>
        <v>Scenic and Sightseeing Transportation, Other</v>
      </c>
      <c r="E37" s="4">
        <f>SUMIFS(DATA_zipDetails!H:H,DATA_zipDetails!$A:$A,$A37,DATA_zipDetails!$G:$G,$C37)</f>
        <v>0</v>
      </c>
      <c r="F37" s="4">
        <f>SUMIFS(DATA_zipDetails!I:I,DATA_zipDetails!$A:$A,$A37,DATA_zipDetails!$G:$G,$C37)</f>
        <v>0</v>
      </c>
      <c r="G37" s="21" t="str">
        <f t="shared" si="2"/>
        <v/>
      </c>
    </row>
    <row r="38" spans="1:7" ht="15.75" x14ac:dyDescent="0.25">
      <c r="A38">
        <f t="shared" si="4"/>
        <v>123456</v>
      </c>
      <c r="B38" t="str">
        <f t="shared" si="1"/>
        <v>Example City</v>
      </c>
      <c r="C38">
        <f>IF(SETUP!C36=0,"",SETUP!C36)</f>
        <v>532284</v>
      </c>
      <c r="D38" s="16" t="str">
        <f>IF(SETUP!C36=0,"",SETUP!D36)</f>
        <v>Recreational Goods Rental</v>
      </c>
      <c r="E38" s="4">
        <f>SUMIFS(DATA_zipDetails!H:H,DATA_zipDetails!$A:$A,$A38,DATA_zipDetails!$G:$G,$C38)</f>
        <v>0</v>
      </c>
      <c r="F38" s="4">
        <f>SUMIFS(DATA_zipDetails!I:I,DATA_zipDetails!$A:$A,$A38,DATA_zipDetails!$G:$G,$C38)</f>
        <v>0</v>
      </c>
      <c r="G38" s="21" t="str">
        <f t="shared" si="2"/>
        <v/>
      </c>
    </row>
    <row r="39" spans="1:7" ht="15.75" x14ac:dyDescent="0.25">
      <c r="A39">
        <f t="shared" si="4"/>
        <v>123456</v>
      </c>
      <c r="B39" t="str">
        <f t="shared" si="1"/>
        <v>Example City</v>
      </c>
      <c r="C39">
        <f>IF(SETUP!C37=0,"",SETUP!C37)</f>
        <v>611620</v>
      </c>
      <c r="D39" s="16" t="str">
        <f>IF(SETUP!C37=0,"",SETUP!D37)</f>
        <v>Sports and Recreation Instruction</v>
      </c>
      <c r="E39" s="4">
        <f>SUMIFS(DATA_zipDetails!H:H,DATA_zipDetails!$A:$A,$A39,DATA_zipDetails!$G:$G,$C39)</f>
        <v>0</v>
      </c>
      <c r="F39" s="4">
        <f>SUMIFS(DATA_zipDetails!I:I,DATA_zipDetails!$A:$A,$A39,DATA_zipDetails!$G:$G,$C39)</f>
        <v>0</v>
      </c>
      <c r="G39" s="21" t="str">
        <f t="shared" si="2"/>
        <v/>
      </c>
    </row>
    <row r="40" spans="1:7" ht="15.75" x14ac:dyDescent="0.25">
      <c r="A40">
        <f t="shared" si="4"/>
        <v>123456</v>
      </c>
      <c r="B40" t="str">
        <f t="shared" si="1"/>
        <v>Example City</v>
      </c>
      <c r="C40">
        <f>IF(SETUP!C38=0,"",SETUP!C38)</f>
        <v>713990</v>
      </c>
      <c r="D40" s="16" t="str">
        <f>IF(SETUP!C38=0,"",SETUP!D38)</f>
        <v>All Other Amusement and Recreation Industries</v>
      </c>
      <c r="E40" s="4">
        <f>SUMIFS(DATA_zipDetails!H:H,DATA_zipDetails!$A:$A,$A40,DATA_zipDetails!$G:$G,$C40)</f>
        <v>0</v>
      </c>
      <c r="F40" s="4">
        <f>SUMIFS(DATA_zipDetails!I:I,DATA_zipDetails!$A:$A,$A40,DATA_zipDetails!$G:$G,$C40)</f>
        <v>0</v>
      </c>
      <c r="G40" s="21" t="str">
        <f t="shared" si="2"/>
        <v/>
      </c>
    </row>
    <row r="41" spans="1:7" ht="15.75" x14ac:dyDescent="0.25">
      <c r="A41">
        <f t="shared" si="4"/>
        <v>123456</v>
      </c>
      <c r="B41" t="str">
        <f t="shared" si="1"/>
        <v>Example City</v>
      </c>
      <c r="C41">
        <f>IF(SETUP!C39=0,"",SETUP!C39)</f>
        <v>441222</v>
      </c>
      <c r="D41" s="16" t="str">
        <f>IF(SETUP!C39=0,"",SETUP!D39)</f>
        <v>Boat Dealers</v>
      </c>
      <c r="E41" s="4">
        <f>SUMIFS(DATA_zipDetails!H:H,DATA_zipDetails!$A:$A,$A41,DATA_zipDetails!$G:$G,$C41)</f>
        <v>0</v>
      </c>
      <c r="F41" s="4">
        <f>SUMIFS(DATA_zipDetails!I:I,DATA_zipDetails!$A:$A,$A41,DATA_zipDetails!$G:$G,$C41)</f>
        <v>0</v>
      </c>
      <c r="G41" s="21" t="str">
        <f t="shared" si="2"/>
        <v/>
      </c>
    </row>
    <row r="42" spans="1:7" ht="15.75" x14ac:dyDescent="0.25">
      <c r="A42">
        <f t="shared" ref="A42:A57" si="5">A$6</f>
        <v>123456</v>
      </c>
      <c r="B42" t="str">
        <f t="shared" si="1"/>
        <v>Example City</v>
      </c>
      <c r="C42">
        <f>IF(SETUP!C40=0,"",SETUP!C40)</f>
        <v>722511</v>
      </c>
      <c r="D42" s="16" t="str">
        <f>IF(SETUP!C40=0,"",SETUP!D40)</f>
        <v>Full-Service Restaurants</v>
      </c>
      <c r="E42" s="4">
        <f>SUMIFS(DATA_zipDetails!H:H,DATA_zipDetails!$A:$A,$A42,DATA_zipDetails!$G:$G,$C42)</f>
        <v>0</v>
      </c>
      <c r="F42" s="4">
        <f>SUMIFS(DATA_zipDetails!I:I,DATA_zipDetails!$A:$A,$A42,DATA_zipDetails!$G:$G,$C42)</f>
        <v>0</v>
      </c>
      <c r="G42" s="21" t="str">
        <f t="shared" si="2"/>
        <v/>
      </c>
    </row>
    <row r="43" spans="1:7" ht="15.75" x14ac:dyDescent="0.25">
      <c r="A43">
        <f t="shared" si="5"/>
        <v>123456</v>
      </c>
      <c r="B43" t="str">
        <f t="shared" si="1"/>
        <v>Example City</v>
      </c>
      <c r="C43">
        <f>IF(SETUP!C41=0,"",SETUP!C41)</f>
        <v>722513</v>
      </c>
      <c r="D43" s="16" t="str">
        <f>IF(SETUP!C41=0,"",SETUP!D41)</f>
        <v>Limited-Service Restaurants</v>
      </c>
      <c r="E43" s="4">
        <f>SUMIFS(DATA_zipDetails!H:H,DATA_zipDetails!$A:$A,$A43,DATA_zipDetails!$G:$G,$C43)</f>
        <v>0</v>
      </c>
      <c r="F43" s="4">
        <f>SUMIFS(DATA_zipDetails!I:I,DATA_zipDetails!$A:$A,$A43,DATA_zipDetails!$G:$G,$C43)</f>
        <v>0</v>
      </c>
      <c r="G43" s="21" t="str">
        <f t="shared" si="2"/>
        <v/>
      </c>
    </row>
    <row r="44" spans="1:7" ht="15.75" x14ac:dyDescent="0.25">
      <c r="A44">
        <f t="shared" si="5"/>
        <v>123456</v>
      </c>
      <c r="B44" t="str">
        <f t="shared" si="1"/>
        <v>Example City</v>
      </c>
      <c r="C44">
        <f>IF(SETUP!C42=0,"",SETUP!C42)</f>
        <v>722514</v>
      </c>
      <c r="D44" s="16" t="str">
        <f>IF(SETUP!C42=0,"",SETUP!D42)</f>
        <v>Cafeterias, Grill Buffets, and Buffets</v>
      </c>
      <c r="E44" s="4">
        <f>SUMIFS(DATA_zipDetails!H:H,DATA_zipDetails!$A:$A,$A44,DATA_zipDetails!$G:$G,$C44)</f>
        <v>0</v>
      </c>
      <c r="F44" s="4">
        <f>SUMIFS(DATA_zipDetails!I:I,DATA_zipDetails!$A:$A,$A44,DATA_zipDetails!$G:$G,$C44)</f>
        <v>0</v>
      </c>
      <c r="G44" s="21" t="str">
        <f t="shared" si="2"/>
        <v/>
      </c>
    </row>
    <row r="45" spans="1:7" ht="15.75" x14ac:dyDescent="0.25">
      <c r="A45">
        <f t="shared" si="5"/>
        <v>123456</v>
      </c>
      <c r="B45" t="str">
        <f t="shared" si="1"/>
        <v>Example City</v>
      </c>
      <c r="C45">
        <f>IF(SETUP!C43=0,"",SETUP!C43)</f>
        <v>722515</v>
      </c>
      <c r="D45" s="16" t="str">
        <f>IF(SETUP!C43=0,"",SETUP!D43)</f>
        <v>Snack and Nonalcoholic Beverage Bars</v>
      </c>
      <c r="E45" s="4">
        <f>SUMIFS(DATA_zipDetails!H:H,DATA_zipDetails!$A:$A,$A45,DATA_zipDetails!$G:$G,$C45)</f>
        <v>0</v>
      </c>
      <c r="F45" s="4">
        <f>SUMIFS(DATA_zipDetails!I:I,DATA_zipDetails!$A:$A,$A45,DATA_zipDetails!$G:$G,$C45)</f>
        <v>0</v>
      </c>
      <c r="G45" s="21" t="str">
        <f t="shared" si="2"/>
        <v/>
      </c>
    </row>
    <row r="46" spans="1:7" ht="15.75" x14ac:dyDescent="0.25">
      <c r="A46">
        <f t="shared" si="5"/>
        <v>123456</v>
      </c>
      <c r="B46" t="str">
        <f t="shared" si="1"/>
        <v>Example City</v>
      </c>
      <c r="C46">
        <f>IF(SETUP!C44=0,"",SETUP!C44)</f>
        <v>721110</v>
      </c>
      <c r="D46" s="16" t="str">
        <f>IF(SETUP!C44=0,"",SETUP!D44)</f>
        <v>Hotels (except Casino Hotels) and Motels</v>
      </c>
      <c r="E46" s="4">
        <f>SUMIFS(DATA_zipDetails!H:H,DATA_zipDetails!$A:$A,$A46,DATA_zipDetails!$G:$G,$C46)</f>
        <v>0</v>
      </c>
      <c r="F46" s="4">
        <f>SUMIFS(DATA_zipDetails!I:I,DATA_zipDetails!$A:$A,$A46,DATA_zipDetails!$G:$G,$C46)</f>
        <v>0</v>
      </c>
      <c r="G46" s="21" t="str">
        <f t="shared" si="2"/>
        <v/>
      </c>
    </row>
    <row r="47" spans="1:7" ht="15.75" x14ac:dyDescent="0.25">
      <c r="A47">
        <f t="shared" si="5"/>
        <v>123456</v>
      </c>
      <c r="B47" t="str">
        <f t="shared" si="1"/>
        <v>Example City</v>
      </c>
      <c r="C47">
        <f>IF(SETUP!C45=0,"",SETUP!C45)</f>
        <v>721191</v>
      </c>
      <c r="D47" s="16" t="str">
        <f>IF(SETUP!C45=0,"",SETUP!D45)</f>
        <v>Bed-and-Breakfast Inns</v>
      </c>
      <c r="E47" s="4">
        <f>SUMIFS(DATA_zipDetails!H:H,DATA_zipDetails!$A:$A,$A47,DATA_zipDetails!$G:$G,$C47)</f>
        <v>0</v>
      </c>
      <c r="F47" s="4">
        <f>SUMIFS(DATA_zipDetails!I:I,DATA_zipDetails!$A:$A,$A47,DATA_zipDetails!$G:$G,$C47)</f>
        <v>0</v>
      </c>
      <c r="G47" s="21" t="str">
        <f t="shared" si="2"/>
        <v/>
      </c>
    </row>
    <row r="48" spans="1:7" ht="15.75" x14ac:dyDescent="0.25">
      <c r="A48">
        <f t="shared" si="5"/>
        <v>123456</v>
      </c>
      <c r="B48" t="str">
        <f t="shared" si="1"/>
        <v>Example City</v>
      </c>
      <c r="C48">
        <f>IF(SETUP!C46=0,"",SETUP!C46)</f>
        <v>713930</v>
      </c>
      <c r="D48" s="16" t="str">
        <f>IF(SETUP!C46=0,"",SETUP!D46)</f>
        <v>Marinas</v>
      </c>
      <c r="E48" s="4">
        <f>SUMIFS(DATA_zipDetails!H:H,DATA_zipDetails!$A:$A,$A48,DATA_zipDetails!$G:$G,$C48)</f>
        <v>0</v>
      </c>
      <c r="F48" s="4">
        <f>SUMIFS(DATA_zipDetails!I:I,DATA_zipDetails!$A:$A,$A48,DATA_zipDetails!$G:$G,$C48)</f>
        <v>0</v>
      </c>
      <c r="G48" s="21" t="str">
        <f t="shared" si="2"/>
        <v/>
      </c>
    </row>
    <row r="49" spans="1:7" ht="15.75" x14ac:dyDescent="0.25">
      <c r="A49">
        <f t="shared" si="5"/>
        <v>123456</v>
      </c>
      <c r="B49" t="str">
        <f t="shared" si="1"/>
        <v>Example City</v>
      </c>
      <c r="C49">
        <f>IF(SETUP!C47=0,"",SETUP!C47)</f>
        <v>721211</v>
      </c>
      <c r="D49" s="16" t="str">
        <f>IF(SETUP!C47=0,"",SETUP!D47)</f>
        <v>RV (Recreational Vehicle) Parks and Campgrounds</v>
      </c>
      <c r="E49" s="4">
        <f>SUMIFS(DATA_zipDetails!H:H,DATA_zipDetails!$A:$A,$A49,DATA_zipDetails!$G:$G,$C49)</f>
        <v>0</v>
      </c>
      <c r="F49" s="4">
        <f>SUMIFS(DATA_zipDetails!I:I,DATA_zipDetails!$A:$A,$A49,DATA_zipDetails!$G:$G,$C49)</f>
        <v>0</v>
      </c>
      <c r="G49" s="21" t="str">
        <f t="shared" si="2"/>
        <v/>
      </c>
    </row>
    <row r="50" spans="1:7" ht="15.75" x14ac:dyDescent="0.25">
      <c r="A50">
        <f t="shared" si="5"/>
        <v>123456</v>
      </c>
      <c r="B50" t="str">
        <f t="shared" si="1"/>
        <v>Example City</v>
      </c>
      <c r="C50">
        <f>IF(SETUP!C48=0,"",SETUP!C48)</f>
        <v>487210</v>
      </c>
      <c r="D50" s="16" t="str">
        <f>IF(SETUP!C48=0,"",SETUP!D48)</f>
        <v>Scenic and Sightseeing Transportation, Water</v>
      </c>
      <c r="E50" s="4">
        <f>SUMIFS(DATA_zipDetails!H:H,DATA_zipDetails!$A:$A,$A50,DATA_zipDetails!$G:$G,$C50)</f>
        <v>0</v>
      </c>
      <c r="F50" s="4">
        <f>SUMIFS(DATA_zipDetails!I:I,DATA_zipDetails!$A:$A,$A50,DATA_zipDetails!$G:$G,$C50)</f>
        <v>0</v>
      </c>
      <c r="G50" s="21" t="str">
        <f t="shared" si="2"/>
        <v/>
      </c>
    </row>
    <row r="51" spans="1:7" ht="15.75" x14ac:dyDescent="0.25">
      <c r="A51">
        <f t="shared" si="5"/>
        <v>123456</v>
      </c>
      <c r="B51" t="str">
        <f t="shared" si="1"/>
        <v>Example City</v>
      </c>
      <c r="C51">
        <f>IF(SETUP!C49=0,"",SETUP!C49)</f>
        <v>339920</v>
      </c>
      <c r="D51" s="16" t="str">
        <f>IF(SETUP!C49=0,"",SETUP!D49)</f>
        <v>Sporting and Athletic Goods Manufacturing</v>
      </c>
      <c r="E51" s="4">
        <f>SUMIFS(DATA_zipDetails!H:H,DATA_zipDetails!$A:$A,$A51,DATA_zipDetails!$G:$G,$C51)</f>
        <v>0</v>
      </c>
      <c r="F51" s="4">
        <f>SUMIFS(DATA_zipDetails!I:I,DATA_zipDetails!$A:$A,$A51,DATA_zipDetails!$G:$G,$C51)</f>
        <v>0</v>
      </c>
      <c r="G51" s="21" t="str">
        <f t="shared" si="2"/>
        <v/>
      </c>
    </row>
    <row r="52" spans="1:7" ht="15.75" x14ac:dyDescent="0.25">
      <c r="A52">
        <f t="shared" si="5"/>
        <v>123456</v>
      </c>
      <c r="B52" t="str">
        <f t="shared" si="1"/>
        <v>Example City</v>
      </c>
      <c r="C52">
        <f>IF(SETUP!C50=0,"",SETUP!C50)</f>
        <v>712130</v>
      </c>
      <c r="D52" s="16" t="str">
        <f>IF(SETUP!C50=0,"",SETUP!D50)</f>
        <v>Zoos and Botanical Gardens</v>
      </c>
      <c r="E52" s="4">
        <f>SUMIFS(DATA_zipDetails!H:H,DATA_zipDetails!$A:$A,$A52,DATA_zipDetails!$G:$G,$C52)</f>
        <v>0</v>
      </c>
      <c r="F52" s="4">
        <f>SUMIFS(DATA_zipDetails!I:I,DATA_zipDetails!$A:$A,$A52,DATA_zipDetails!$G:$G,$C52)</f>
        <v>0</v>
      </c>
      <c r="G52" s="21" t="str">
        <f t="shared" si="2"/>
        <v/>
      </c>
    </row>
    <row r="53" spans="1:7" ht="15.75" x14ac:dyDescent="0.25">
      <c r="A53">
        <f t="shared" si="5"/>
        <v>123456</v>
      </c>
      <c r="B53" t="str">
        <f t="shared" si="1"/>
        <v>Example City</v>
      </c>
      <c r="C53">
        <f>IF(SETUP!C51=0,"",SETUP!C51)</f>
        <v>712190</v>
      </c>
      <c r="D53" s="16" t="str">
        <f>IF(SETUP!C51=0,"",SETUP!D51)</f>
        <v>Nature Parks and Other Similar Institutions</v>
      </c>
      <c r="E53" s="4">
        <f>SUMIFS(DATA_zipDetails!H:H,DATA_zipDetails!$A:$A,$A53,DATA_zipDetails!$G:$G,$C53)</f>
        <v>0</v>
      </c>
      <c r="F53" s="4">
        <f>SUMIFS(DATA_zipDetails!I:I,DATA_zipDetails!$A:$A,$A53,DATA_zipDetails!$G:$G,$C53)</f>
        <v>0</v>
      </c>
      <c r="G53" s="21" t="str">
        <f t="shared" si="2"/>
        <v/>
      </c>
    </row>
    <row r="54" spans="1:7" ht="15.75" x14ac:dyDescent="0.25">
      <c r="A54">
        <f t="shared" si="5"/>
        <v>123456</v>
      </c>
      <c r="B54" t="str">
        <f t="shared" si="1"/>
        <v>Example City</v>
      </c>
      <c r="C54" t="str">
        <f>IF(SETUP!C52=0,"",SETUP!C52)</f>
        <v/>
      </c>
      <c r="D54" s="16" t="str">
        <f>IF(SETUP!C52=0,"",SETUP!D52)</f>
        <v/>
      </c>
      <c r="E54" s="4">
        <f>SUMIFS(DATA_zipDetails!H:H,DATA_zipDetails!$A:$A,$A54,DATA_zipDetails!$G:$G,$C54)</f>
        <v>0</v>
      </c>
      <c r="F54" s="4">
        <f>SUMIFS(DATA_zipDetails!I:I,DATA_zipDetails!$A:$A,$A54,DATA_zipDetails!$G:$G,$C54)</f>
        <v>0</v>
      </c>
      <c r="G54" s="21" t="str">
        <f t="shared" si="2"/>
        <v/>
      </c>
    </row>
    <row r="55" spans="1:7" ht="15.75" x14ac:dyDescent="0.25">
      <c r="A55">
        <f t="shared" si="5"/>
        <v>123456</v>
      </c>
      <c r="B55" t="str">
        <f t="shared" si="1"/>
        <v>Example City</v>
      </c>
      <c r="C55" t="str">
        <f>IF(SETUP!C53=0,"",SETUP!C53)</f>
        <v/>
      </c>
      <c r="D55" s="16" t="str">
        <f>IF(SETUP!C53=0,"",SETUP!D53)</f>
        <v/>
      </c>
      <c r="E55" s="4">
        <f>SUMIFS(DATA_zipDetails!H:H,DATA_zipDetails!$A:$A,$A55,DATA_zipDetails!$G:$G,$C55)</f>
        <v>0</v>
      </c>
      <c r="F55" s="4">
        <f>SUMIFS(DATA_zipDetails!I:I,DATA_zipDetails!$A:$A,$A55,DATA_zipDetails!$G:$G,$C55)</f>
        <v>0</v>
      </c>
      <c r="G55" s="21" t="str">
        <f t="shared" si="2"/>
        <v/>
      </c>
    </row>
    <row r="56" spans="1:7" ht="15.75" x14ac:dyDescent="0.25">
      <c r="A56">
        <f t="shared" si="5"/>
        <v>123456</v>
      </c>
      <c r="B56" t="str">
        <f t="shared" si="1"/>
        <v>Example City</v>
      </c>
      <c r="C56" t="str">
        <f>IF(SETUP!C54=0,"",SETUP!C54)</f>
        <v/>
      </c>
      <c r="D56" s="16" t="str">
        <f>IF(SETUP!C54=0,"",SETUP!D54)</f>
        <v/>
      </c>
      <c r="E56" s="4">
        <f>SUMIFS(DATA_zipDetails!H:H,DATA_zipDetails!$A:$A,$A56,DATA_zipDetails!$G:$G,$C56)</f>
        <v>0</v>
      </c>
      <c r="F56" s="4">
        <f>SUMIFS(DATA_zipDetails!I:I,DATA_zipDetails!$A:$A,$A56,DATA_zipDetails!$G:$G,$C56)</f>
        <v>0</v>
      </c>
      <c r="G56" s="21" t="str">
        <f t="shared" si="2"/>
        <v/>
      </c>
    </row>
    <row r="57" spans="1:7" ht="15.75" x14ac:dyDescent="0.25">
      <c r="A57">
        <f t="shared" si="5"/>
        <v>123456</v>
      </c>
      <c r="B57" t="str">
        <f t="shared" si="1"/>
        <v>Example City</v>
      </c>
      <c r="C57" t="str">
        <f>IF(SETUP!C55=0,"",SETUP!C55)</f>
        <v/>
      </c>
      <c r="D57" s="16" t="str">
        <f>IF(SETUP!C55=0,"",SETUP!D55)</f>
        <v/>
      </c>
      <c r="E57" s="4">
        <f>SUMIFS(DATA_zipDetails!H:H,DATA_zipDetails!$A:$A,$A57,DATA_zipDetails!$G:$G,$C57)</f>
        <v>0</v>
      </c>
      <c r="F57" s="4">
        <f>SUMIFS(DATA_zipDetails!I:I,DATA_zipDetails!$A:$A,$A57,DATA_zipDetails!$G:$G,$C57)</f>
        <v>0</v>
      </c>
      <c r="G57" s="21" t="str">
        <f t="shared" si="2"/>
        <v/>
      </c>
    </row>
    <row r="58" spans="1:7" ht="15.75" x14ac:dyDescent="0.25">
      <c r="A58">
        <f t="shared" ref="A58:A71" si="6">A$6</f>
        <v>123456</v>
      </c>
      <c r="B58" t="str">
        <f t="shared" si="1"/>
        <v>Example City</v>
      </c>
      <c r="C58" t="str">
        <f>IF(SETUP!C56=0,"",SETUP!C56)</f>
        <v/>
      </c>
      <c r="D58" s="16" t="str">
        <f>IF(SETUP!C56=0,"",SETUP!D56)</f>
        <v/>
      </c>
      <c r="E58" s="4">
        <f>SUMIFS(DATA_zipDetails!H:H,DATA_zipDetails!$A:$A,$A58,DATA_zipDetails!$G:$G,$C58)</f>
        <v>0</v>
      </c>
      <c r="F58" s="4">
        <f>SUMIFS(DATA_zipDetails!I:I,DATA_zipDetails!$A:$A,$A58,DATA_zipDetails!$G:$G,$C58)</f>
        <v>0</v>
      </c>
      <c r="G58" s="21" t="str">
        <f t="shared" si="2"/>
        <v/>
      </c>
    </row>
    <row r="59" spans="1:7" ht="15.75" x14ac:dyDescent="0.25">
      <c r="A59">
        <f t="shared" si="6"/>
        <v>123456</v>
      </c>
      <c r="B59" t="str">
        <f t="shared" si="1"/>
        <v>Example City</v>
      </c>
      <c r="C59" t="str">
        <f>IF(SETUP!C57=0,"",SETUP!C57)</f>
        <v/>
      </c>
      <c r="D59" s="16" t="str">
        <f>IF(SETUP!C57=0,"",SETUP!D57)</f>
        <v/>
      </c>
      <c r="E59" s="4">
        <f>SUMIFS(DATA_zipDetails!H:H,DATA_zipDetails!$A:$A,$A59,DATA_zipDetails!$G:$G,$C59)</f>
        <v>0</v>
      </c>
      <c r="F59" s="4">
        <f>SUMIFS(DATA_zipDetails!I:I,DATA_zipDetails!$A:$A,$A59,DATA_zipDetails!$G:$G,$C59)</f>
        <v>0</v>
      </c>
      <c r="G59" s="21" t="str">
        <f t="shared" si="2"/>
        <v/>
      </c>
    </row>
    <row r="60" spans="1:7" ht="15.75" x14ac:dyDescent="0.25">
      <c r="A60">
        <f t="shared" si="6"/>
        <v>123456</v>
      </c>
      <c r="B60" t="str">
        <f t="shared" si="1"/>
        <v>Example City</v>
      </c>
      <c r="C60" t="str">
        <f>IF(SETUP!C58=0,"",SETUP!C58)</f>
        <v/>
      </c>
      <c r="D60" s="16" t="str">
        <f>IF(SETUP!C58=0,"",SETUP!D58)</f>
        <v/>
      </c>
      <c r="E60" s="4">
        <f>SUMIFS(DATA_zipDetails!H:H,DATA_zipDetails!$A:$A,$A60,DATA_zipDetails!$G:$G,$C60)</f>
        <v>0</v>
      </c>
      <c r="F60" s="4">
        <f>SUMIFS(DATA_zipDetails!I:I,DATA_zipDetails!$A:$A,$A60,DATA_zipDetails!$G:$G,$C60)</f>
        <v>0</v>
      </c>
      <c r="G60" s="21" t="str">
        <f t="shared" si="2"/>
        <v/>
      </c>
    </row>
    <row r="61" spans="1:7" ht="15.75" x14ac:dyDescent="0.25">
      <c r="A61">
        <f t="shared" si="6"/>
        <v>123456</v>
      </c>
      <c r="B61" t="str">
        <f t="shared" si="1"/>
        <v>Example City</v>
      </c>
      <c r="C61" t="str">
        <f>IF(SETUP!C59=0,"",SETUP!C59)</f>
        <v/>
      </c>
      <c r="D61" s="16" t="str">
        <f>IF(SETUP!C59=0,"",SETUP!D59)</f>
        <v/>
      </c>
      <c r="E61" s="4">
        <f>SUMIFS(DATA_zipDetails!H:H,DATA_zipDetails!$A:$A,$A61,DATA_zipDetails!$G:$G,$C61)</f>
        <v>0</v>
      </c>
      <c r="F61" s="4">
        <f>SUMIFS(DATA_zipDetails!I:I,DATA_zipDetails!$A:$A,$A61,DATA_zipDetails!$G:$G,$C61)</f>
        <v>0</v>
      </c>
      <c r="G61" s="21" t="str">
        <f t="shared" si="2"/>
        <v/>
      </c>
    </row>
    <row r="62" spans="1:7" ht="15.75" x14ac:dyDescent="0.25">
      <c r="A62">
        <f t="shared" si="6"/>
        <v>123456</v>
      </c>
      <c r="B62" t="str">
        <f t="shared" si="1"/>
        <v>Example City</v>
      </c>
      <c r="C62" t="str">
        <f>IF(SETUP!C60=0,"",SETUP!C60)</f>
        <v/>
      </c>
      <c r="D62" s="16" t="str">
        <f>IF(SETUP!C60=0,"",SETUP!D60)</f>
        <v/>
      </c>
      <c r="E62" s="4">
        <f>SUMIFS(DATA_zipDetails!H:H,DATA_zipDetails!$A:$A,$A62,DATA_zipDetails!$G:$G,$C62)</f>
        <v>0</v>
      </c>
      <c r="F62" s="4">
        <f>SUMIFS(DATA_zipDetails!I:I,DATA_zipDetails!$A:$A,$A62,DATA_zipDetails!$G:$G,$C62)</f>
        <v>0</v>
      </c>
      <c r="G62" s="21" t="str">
        <f t="shared" si="2"/>
        <v/>
      </c>
    </row>
    <row r="63" spans="1:7" ht="15.75" x14ac:dyDescent="0.25">
      <c r="A63">
        <f t="shared" si="6"/>
        <v>123456</v>
      </c>
      <c r="B63" t="str">
        <f t="shared" si="1"/>
        <v>Example City</v>
      </c>
      <c r="C63" t="str">
        <f>IF(SETUP!C61=0,"",SETUP!C61)</f>
        <v/>
      </c>
      <c r="D63" s="16" t="str">
        <f>IF(SETUP!C61=0,"",SETUP!D61)</f>
        <v/>
      </c>
      <c r="E63" s="4">
        <f>SUMIFS(DATA_zipDetails!H:H,DATA_zipDetails!$A:$A,$A63,DATA_zipDetails!$G:$G,$C63)</f>
        <v>0</v>
      </c>
      <c r="F63" s="4">
        <f>SUMIFS(DATA_zipDetails!I:I,DATA_zipDetails!$A:$A,$A63,DATA_zipDetails!$G:$G,$C63)</f>
        <v>0</v>
      </c>
      <c r="G63" s="21" t="str">
        <f t="shared" si="2"/>
        <v/>
      </c>
    </row>
    <row r="64" spans="1:7" ht="15.75" x14ac:dyDescent="0.25">
      <c r="A64">
        <f t="shared" si="6"/>
        <v>123456</v>
      </c>
      <c r="B64" t="str">
        <f t="shared" si="1"/>
        <v>Example City</v>
      </c>
      <c r="C64" t="str">
        <f>IF(SETUP!C62=0,"",SETUP!C62)</f>
        <v/>
      </c>
      <c r="D64" s="16" t="str">
        <f>IF(SETUP!C62=0,"",SETUP!D62)</f>
        <v/>
      </c>
      <c r="E64" s="4">
        <f>SUMIFS(DATA_zipDetails!H:H,DATA_zipDetails!$A:$A,$A64,DATA_zipDetails!$G:$G,$C64)</f>
        <v>0</v>
      </c>
      <c r="F64" s="4">
        <f>SUMIFS(DATA_zipDetails!I:I,DATA_zipDetails!$A:$A,$A64,DATA_zipDetails!$G:$G,$C64)</f>
        <v>0</v>
      </c>
      <c r="G64" s="21" t="str">
        <f t="shared" si="2"/>
        <v/>
      </c>
    </row>
    <row r="65" spans="1:7" ht="15.75" x14ac:dyDescent="0.25">
      <c r="A65">
        <f t="shared" si="6"/>
        <v>123456</v>
      </c>
      <c r="B65" t="str">
        <f t="shared" si="1"/>
        <v>Example City</v>
      </c>
      <c r="C65" t="str">
        <f>IF(SETUP!C63=0,"",SETUP!C63)</f>
        <v/>
      </c>
      <c r="D65" s="16" t="str">
        <f>IF(SETUP!C63=0,"",SETUP!D63)</f>
        <v/>
      </c>
      <c r="E65" s="4">
        <f>SUMIFS(DATA_zipDetails!H:H,DATA_zipDetails!$A:$A,$A65,DATA_zipDetails!$G:$G,$C65)</f>
        <v>0</v>
      </c>
      <c r="F65" s="4">
        <f>SUMIFS(DATA_zipDetails!I:I,DATA_zipDetails!$A:$A,$A65,DATA_zipDetails!$G:$G,$C65)</f>
        <v>0</v>
      </c>
      <c r="G65" s="21" t="str">
        <f t="shared" si="2"/>
        <v/>
      </c>
    </row>
    <row r="66" spans="1:7" ht="15.75" x14ac:dyDescent="0.25">
      <c r="A66">
        <f t="shared" si="6"/>
        <v>123456</v>
      </c>
      <c r="B66" t="str">
        <f t="shared" si="1"/>
        <v>Example City</v>
      </c>
      <c r="C66" t="str">
        <f>IF(SETUP!C64=0,"",SETUP!C64)</f>
        <v/>
      </c>
      <c r="D66" s="16" t="str">
        <f>IF(SETUP!C64=0,"",SETUP!D64)</f>
        <v/>
      </c>
      <c r="E66" s="4">
        <f>SUMIFS(DATA_zipDetails!H:H,DATA_zipDetails!$A:$A,$A66,DATA_zipDetails!$G:$G,$C66)</f>
        <v>0</v>
      </c>
      <c r="F66" s="4">
        <f>SUMIFS(DATA_zipDetails!I:I,DATA_zipDetails!$A:$A,$A66,DATA_zipDetails!$G:$G,$C66)</f>
        <v>0</v>
      </c>
      <c r="G66" s="21" t="str">
        <f t="shared" si="2"/>
        <v/>
      </c>
    </row>
    <row r="67" spans="1:7" ht="15.75" x14ac:dyDescent="0.25">
      <c r="A67">
        <f t="shared" si="6"/>
        <v>123456</v>
      </c>
      <c r="B67" t="str">
        <f t="shared" si="1"/>
        <v>Example City</v>
      </c>
      <c r="C67" t="str">
        <f>IF(SETUP!C65=0,"",SETUP!C65)</f>
        <v/>
      </c>
      <c r="D67" s="16" t="str">
        <f>IF(SETUP!C65=0,"",SETUP!D65)</f>
        <v/>
      </c>
      <c r="E67" s="4">
        <f>SUMIFS(DATA_zipDetails!H:H,DATA_zipDetails!$A:$A,$A67,DATA_zipDetails!$G:$G,$C67)</f>
        <v>0</v>
      </c>
      <c r="F67" s="4">
        <f>SUMIFS(DATA_zipDetails!I:I,DATA_zipDetails!$A:$A,$A67,DATA_zipDetails!$G:$G,$C67)</f>
        <v>0</v>
      </c>
      <c r="G67" s="21" t="str">
        <f t="shared" si="2"/>
        <v/>
      </c>
    </row>
    <row r="68" spans="1:7" ht="15.75" x14ac:dyDescent="0.25">
      <c r="A68">
        <f t="shared" si="6"/>
        <v>123456</v>
      </c>
      <c r="B68" t="str">
        <f t="shared" si="1"/>
        <v>Example City</v>
      </c>
      <c r="C68" t="str">
        <f>IF(SETUP!C66=0,"",SETUP!C66)</f>
        <v/>
      </c>
      <c r="D68" s="16" t="str">
        <f>IF(SETUP!C66=0,"",SETUP!D66)</f>
        <v/>
      </c>
      <c r="E68" s="4">
        <f>SUMIFS(DATA_zipDetails!H:H,DATA_zipDetails!$A:$A,$A68,DATA_zipDetails!$G:$G,$C68)</f>
        <v>0</v>
      </c>
      <c r="F68" s="4">
        <f>SUMIFS(DATA_zipDetails!I:I,DATA_zipDetails!$A:$A,$A68,DATA_zipDetails!$G:$G,$C68)</f>
        <v>0</v>
      </c>
      <c r="G68" s="21" t="str">
        <f t="shared" si="2"/>
        <v/>
      </c>
    </row>
    <row r="69" spans="1:7" ht="15.75" x14ac:dyDescent="0.25">
      <c r="A69">
        <f t="shared" si="6"/>
        <v>123456</v>
      </c>
      <c r="B69" t="str">
        <f t="shared" si="1"/>
        <v>Example City</v>
      </c>
      <c r="C69" t="str">
        <f>IF(SETUP!C67=0,"",SETUP!C67)</f>
        <v/>
      </c>
      <c r="D69" s="16" t="str">
        <f>IF(SETUP!C67=0,"",SETUP!D67)</f>
        <v/>
      </c>
      <c r="E69" s="4">
        <f>SUMIFS(DATA_zipDetails!H:H,DATA_zipDetails!$A:$A,$A69,DATA_zipDetails!$G:$G,$C69)</f>
        <v>0</v>
      </c>
      <c r="F69" s="4">
        <f>SUMIFS(DATA_zipDetails!I:I,DATA_zipDetails!$A:$A,$A69,DATA_zipDetails!$G:$G,$C69)</f>
        <v>0</v>
      </c>
      <c r="G69" s="21" t="str">
        <f t="shared" si="2"/>
        <v/>
      </c>
    </row>
    <row r="70" spans="1:7" ht="15.75" x14ac:dyDescent="0.25">
      <c r="A70">
        <f t="shared" si="6"/>
        <v>123456</v>
      </c>
      <c r="B70" t="str">
        <f t="shared" si="1"/>
        <v>Example City</v>
      </c>
      <c r="C70" t="str">
        <f>IF(SETUP!C68=0,"",SETUP!C68)</f>
        <v/>
      </c>
      <c r="D70" s="16" t="str">
        <f>IF(SETUP!C68=0,"",SETUP!D68)</f>
        <v/>
      </c>
      <c r="E70" s="4">
        <f>SUMIFS(DATA_zipDetails!H:H,DATA_zipDetails!$A:$A,$A70,DATA_zipDetails!$G:$G,$C70)</f>
        <v>0</v>
      </c>
      <c r="F70" s="4">
        <f>SUMIFS(DATA_zipDetails!I:I,DATA_zipDetails!$A:$A,$A70,DATA_zipDetails!$G:$G,$C70)</f>
        <v>0</v>
      </c>
      <c r="G70" s="21" t="str">
        <f t="shared" si="2"/>
        <v/>
      </c>
    </row>
    <row r="71" spans="1:7" ht="15.75" x14ac:dyDescent="0.25">
      <c r="A71">
        <f t="shared" si="6"/>
        <v>123456</v>
      </c>
      <c r="B71" t="str">
        <f t="shared" ref="B71" si="7">IF(ISNUMBER($A$2)=FALSE,$D$1,$D$2)</f>
        <v>Example City</v>
      </c>
      <c r="C71" t="str">
        <f>IF(SETUP!C69=0,"",SETUP!C69)</f>
        <v/>
      </c>
      <c r="D71" s="16" t="str">
        <f>IF(SETUP!C69=0,"",SETUP!D69)</f>
        <v/>
      </c>
      <c r="E71" s="4">
        <f>SUMIFS(DATA_zipDetails!H:H,DATA_zipDetails!$A:$A,$A71,DATA_zipDetails!$G:$G,$C71)</f>
        <v>0</v>
      </c>
      <c r="F71" s="4">
        <f>SUMIFS(DATA_zipDetails!I:I,DATA_zipDetails!$A:$A,$A71,DATA_zipDetails!$G:$G,$C71)</f>
        <v>0</v>
      </c>
      <c r="G71" s="21" t="str">
        <f t="shared" ref="G71" si="8">IFERROR(F71/E71,"")</f>
        <v/>
      </c>
    </row>
  </sheetData>
  <mergeCells count="1">
    <mergeCell ref="A4:G4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ACB469-FDCF-48F5-B29B-C10AC8E1E04D}">
          <x14:formula1>
            <xm:f>SETUP!$A$4:$A$50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6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3.85546875" style="26" customWidth="1"/>
    <col min="2" max="2" width="16.5703125" customWidth="1"/>
    <col min="3" max="3" width="65.5703125" customWidth="1"/>
    <col min="4" max="4" width="28.42578125" customWidth="1"/>
    <col min="5" max="5" width="36.7109375" customWidth="1"/>
  </cols>
  <sheetData>
    <row r="1" spans="1:5" s="16" customFormat="1" ht="16.5" thickBot="1" x14ac:dyDescent="0.3">
      <c r="A1" s="24" t="s">
        <v>7</v>
      </c>
      <c r="B1" s="24" t="s">
        <v>188</v>
      </c>
      <c r="C1" s="24" t="s">
        <v>187</v>
      </c>
      <c r="D1" s="24" t="s">
        <v>175</v>
      </c>
      <c r="E1" s="24" t="s">
        <v>176</v>
      </c>
    </row>
    <row r="2" spans="1:5" ht="15.75" thickBot="1" x14ac:dyDescent="0.3">
      <c r="A2" s="28">
        <v>11251</v>
      </c>
      <c r="B2" s="29" t="s">
        <v>194</v>
      </c>
      <c r="C2" s="29" t="s">
        <v>10</v>
      </c>
      <c r="D2" s="29" t="s">
        <v>9</v>
      </c>
      <c r="E2" s="30" t="s">
        <v>10</v>
      </c>
    </row>
    <row r="3" spans="1:5" ht="15.75" thickBot="1" x14ac:dyDescent="0.3">
      <c r="A3" s="28">
        <v>112511</v>
      </c>
      <c r="B3" s="29" t="s">
        <v>83</v>
      </c>
      <c r="C3" s="29" t="s">
        <v>8</v>
      </c>
      <c r="D3" s="29" t="s">
        <v>9</v>
      </c>
      <c r="E3" s="30" t="s">
        <v>10</v>
      </c>
    </row>
    <row r="4" spans="1:5" ht="15.75" thickBot="1" x14ac:dyDescent="0.3">
      <c r="A4" s="28">
        <v>112512</v>
      </c>
      <c r="B4" s="29" t="s">
        <v>83</v>
      </c>
      <c r="C4" s="29" t="s">
        <v>11</v>
      </c>
      <c r="D4" s="29" t="s">
        <v>9</v>
      </c>
      <c r="E4" s="30" t="s">
        <v>10</v>
      </c>
    </row>
    <row r="5" spans="1:5" ht="15.75" thickBot="1" x14ac:dyDescent="0.3">
      <c r="A5" s="28">
        <v>112519</v>
      </c>
      <c r="B5" s="29" t="s">
        <v>83</v>
      </c>
      <c r="C5" s="29" t="s">
        <v>12</v>
      </c>
      <c r="D5" s="29" t="s">
        <v>9</v>
      </c>
      <c r="E5" s="30" t="s">
        <v>10</v>
      </c>
    </row>
    <row r="6" spans="1:5" ht="15.75" thickBot="1" x14ac:dyDescent="0.3">
      <c r="A6" s="28">
        <v>11411</v>
      </c>
      <c r="B6" s="29" t="s">
        <v>194</v>
      </c>
      <c r="C6" s="29" t="s">
        <v>14</v>
      </c>
      <c r="D6" s="29" t="s">
        <v>9</v>
      </c>
      <c r="E6" s="29" t="s">
        <v>14</v>
      </c>
    </row>
    <row r="7" spans="1:5" ht="15.75" thickBot="1" x14ac:dyDescent="0.3">
      <c r="A7" s="28">
        <v>114111</v>
      </c>
      <c r="B7" s="29" t="s">
        <v>83</v>
      </c>
      <c r="C7" s="29" t="s">
        <v>13</v>
      </c>
      <c r="D7" s="29" t="s">
        <v>9</v>
      </c>
      <c r="E7" s="29" t="s">
        <v>14</v>
      </c>
    </row>
    <row r="8" spans="1:5" ht="15.75" thickBot="1" x14ac:dyDescent="0.3">
      <c r="A8" s="28">
        <v>114112</v>
      </c>
      <c r="B8" s="29" t="s">
        <v>83</v>
      </c>
      <c r="C8" s="29" t="s">
        <v>15</v>
      </c>
      <c r="D8" s="29" t="s">
        <v>9</v>
      </c>
      <c r="E8" s="29" t="s">
        <v>14</v>
      </c>
    </row>
    <row r="9" spans="1:5" ht="15.75" thickBot="1" x14ac:dyDescent="0.3">
      <c r="A9" s="28">
        <v>114119</v>
      </c>
      <c r="B9" s="29" t="s">
        <v>83</v>
      </c>
      <c r="C9" s="29" t="s">
        <v>16</v>
      </c>
      <c r="D9" s="29" t="s">
        <v>9</v>
      </c>
      <c r="E9" s="29" t="s">
        <v>14</v>
      </c>
    </row>
    <row r="10" spans="1:5" ht="15.75" thickBot="1" x14ac:dyDescent="0.3">
      <c r="A10" s="28">
        <v>424460</v>
      </c>
      <c r="B10" s="29" t="s">
        <v>83</v>
      </c>
      <c r="C10" s="29" t="s">
        <v>17</v>
      </c>
      <c r="D10" s="29" t="s">
        <v>9</v>
      </c>
      <c r="E10" s="29" t="s">
        <v>18</v>
      </c>
    </row>
    <row r="11" spans="1:5" ht="15.75" thickBot="1" x14ac:dyDescent="0.3">
      <c r="A11" s="28">
        <v>445250</v>
      </c>
      <c r="B11" s="29" t="s">
        <v>83</v>
      </c>
      <c r="C11" s="29" t="s">
        <v>19</v>
      </c>
      <c r="D11" s="29" t="s">
        <v>9</v>
      </c>
      <c r="E11" s="29" t="s">
        <v>18</v>
      </c>
    </row>
    <row r="12" spans="1:5" ht="15.75" thickBot="1" x14ac:dyDescent="0.3">
      <c r="A12" s="28">
        <v>311710</v>
      </c>
      <c r="B12" s="29" t="s">
        <v>83</v>
      </c>
      <c r="C12" s="29" t="s">
        <v>20</v>
      </c>
      <c r="D12" s="29" t="s">
        <v>9</v>
      </c>
      <c r="E12" s="29" t="s">
        <v>21</v>
      </c>
    </row>
    <row r="13" spans="1:5" ht="15.75" thickBot="1" x14ac:dyDescent="0.3">
      <c r="A13" s="33">
        <v>237990</v>
      </c>
      <c r="B13" s="34" t="s">
        <v>83</v>
      </c>
      <c r="C13" s="34" t="s">
        <v>22</v>
      </c>
      <c r="D13" s="34" t="s">
        <v>23</v>
      </c>
      <c r="E13" s="34" t="s">
        <v>24</v>
      </c>
    </row>
    <row r="14" spans="1:5" ht="15.75" thickBot="1" x14ac:dyDescent="0.3">
      <c r="A14" s="31">
        <v>48311</v>
      </c>
      <c r="B14" s="32" t="s">
        <v>194</v>
      </c>
      <c r="C14" s="32" t="s">
        <v>193</v>
      </c>
      <c r="D14" s="32" t="s">
        <v>26</v>
      </c>
      <c r="E14" s="32"/>
    </row>
    <row r="15" spans="1:5" ht="15.75" thickBot="1" x14ac:dyDescent="0.3">
      <c r="A15" s="31">
        <v>483111</v>
      </c>
      <c r="B15" s="32" t="s">
        <v>83</v>
      </c>
      <c r="C15" s="32" t="s">
        <v>25</v>
      </c>
      <c r="D15" s="32" t="s">
        <v>26</v>
      </c>
      <c r="E15" s="32" t="s">
        <v>27</v>
      </c>
    </row>
    <row r="16" spans="1:5" ht="15.75" thickBot="1" x14ac:dyDescent="0.3">
      <c r="A16" s="31">
        <v>483113</v>
      </c>
      <c r="B16" s="32" t="s">
        <v>83</v>
      </c>
      <c r="C16" s="32" t="s">
        <v>28</v>
      </c>
      <c r="D16" s="32" t="s">
        <v>26</v>
      </c>
      <c r="E16" s="32" t="s">
        <v>27</v>
      </c>
    </row>
    <row r="17" spans="1:5" ht="15.75" thickBot="1" x14ac:dyDescent="0.3">
      <c r="A17" s="31">
        <v>483112</v>
      </c>
      <c r="B17" s="32" t="s">
        <v>83</v>
      </c>
      <c r="C17" s="32" t="s">
        <v>29</v>
      </c>
      <c r="D17" s="32" t="s">
        <v>26</v>
      </c>
      <c r="E17" s="54" t="s">
        <v>30</v>
      </c>
    </row>
    <row r="18" spans="1:5" ht="15.75" thickBot="1" x14ac:dyDescent="0.3">
      <c r="A18" s="31">
        <v>483114</v>
      </c>
      <c r="B18" s="32" t="s">
        <v>83</v>
      </c>
      <c r="C18" s="32" t="s">
        <v>31</v>
      </c>
      <c r="D18" s="32" t="s">
        <v>26</v>
      </c>
      <c r="E18" s="54" t="s">
        <v>30</v>
      </c>
    </row>
    <row r="19" spans="1:5" ht="15.75" thickBot="1" x14ac:dyDescent="0.3">
      <c r="A19" s="31">
        <v>4883</v>
      </c>
      <c r="B19" s="32" t="s">
        <v>194</v>
      </c>
      <c r="C19" s="32" t="s">
        <v>192</v>
      </c>
      <c r="D19" s="32" t="s">
        <v>26</v>
      </c>
      <c r="E19" s="32" t="s">
        <v>33</v>
      </c>
    </row>
    <row r="20" spans="1:5" ht="15.75" thickBot="1" x14ac:dyDescent="0.3">
      <c r="A20" s="31">
        <v>488310</v>
      </c>
      <c r="B20" s="32" t="s">
        <v>83</v>
      </c>
      <c r="C20" s="32" t="s">
        <v>32</v>
      </c>
      <c r="D20" s="32" t="s">
        <v>26</v>
      </c>
      <c r="E20" s="32" t="s">
        <v>33</v>
      </c>
    </row>
    <row r="21" spans="1:5" ht="15.75" thickBot="1" x14ac:dyDescent="0.3">
      <c r="A21" s="31">
        <v>488320</v>
      </c>
      <c r="B21" s="32" t="s">
        <v>83</v>
      </c>
      <c r="C21" s="32" t="s">
        <v>34</v>
      </c>
      <c r="D21" s="32" t="s">
        <v>26</v>
      </c>
      <c r="E21" s="32" t="s">
        <v>33</v>
      </c>
    </row>
    <row r="22" spans="1:5" ht="15.75" thickBot="1" x14ac:dyDescent="0.3">
      <c r="A22" s="31">
        <v>488330</v>
      </c>
      <c r="B22" s="32" t="s">
        <v>83</v>
      </c>
      <c r="C22" s="32" t="s">
        <v>35</v>
      </c>
      <c r="D22" s="32" t="s">
        <v>26</v>
      </c>
      <c r="E22" s="32" t="s">
        <v>33</v>
      </c>
    </row>
    <row r="23" spans="1:5" ht="15.75" thickBot="1" x14ac:dyDescent="0.3">
      <c r="A23" s="31">
        <v>488390</v>
      </c>
      <c r="B23" s="32" t="s">
        <v>83</v>
      </c>
      <c r="C23" s="32" t="s">
        <v>36</v>
      </c>
      <c r="D23" s="32" t="s">
        <v>26</v>
      </c>
      <c r="E23" s="32" t="s">
        <v>33</v>
      </c>
    </row>
    <row r="24" spans="1:5" ht="30.75" thickBot="1" x14ac:dyDescent="0.3">
      <c r="A24" s="31">
        <v>334511</v>
      </c>
      <c r="B24" s="32" t="s">
        <v>83</v>
      </c>
      <c r="C24" s="32" t="s">
        <v>37</v>
      </c>
      <c r="D24" s="32" t="s">
        <v>26</v>
      </c>
      <c r="E24" s="54" t="s">
        <v>38</v>
      </c>
    </row>
    <row r="25" spans="1:5" ht="15.75" thickBot="1" x14ac:dyDescent="0.3">
      <c r="A25" s="31">
        <v>493</v>
      </c>
      <c r="B25" s="32" t="s">
        <v>194</v>
      </c>
      <c r="C25" s="32" t="s">
        <v>195</v>
      </c>
      <c r="D25" s="32" t="s">
        <v>26</v>
      </c>
      <c r="E25" s="32" t="s">
        <v>40</v>
      </c>
    </row>
    <row r="26" spans="1:5" ht="15.75" thickBot="1" x14ac:dyDescent="0.3">
      <c r="A26" s="31">
        <v>493110</v>
      </c>
      <c r="B26" s="32" t="s">
        <v>83</v>
      </c>
      <c r="C26" s="32" t="s">
        <v>39</v>
      </c>
      <c r="D26" s="32" t="s">
        <v>26</v>
      </c>
      <c r="E26" s="32" t="s">
        <v>40</v>
      </c>
    </row>
    <row r="27" spans="1:5" ht="15.75" thickBot="1" x14ac:dyDescent="0.3">
      <c r="A27" s="31">
        <v>493120</v>
      </c>
      <c r="B27" s="32" t="s">
        <v>83</v>
      </c>
      <c r="C27" s="32" t="s">
        <v>41</v>
      </c>
      <c r="D27" s="32" t="s">
        <v>26</v>
      </c>
      <c r="E27" s="32" t="s">
        <v>40</v>
      </c>
    </row>
    <row r="28" spans="1:5" ht="15.75" thickBot="1" x14ac:dyDescent="0.3">
      <c r="A28" s="31">
        <v>493130</v>
      </c>
      <c r="B28" s="32" t="s">
        <v>83</v>
      </c>
      <c r="C28" s="32" t="s">
        <v>42</v>
      </c>
      <c r="D28" s="32" t="s">
        <v>26</v>
      </c>
      <c r="E28" s="32" t="s">
        <v>40</v>
      </c>
    </row>
    <row r="29" spans="1:5" ht="15.75" thickBot="1" x14ac:dyDescent="0.3">
      <c r="A29" s="55">
        <v>212321</v>
      </c>
      <c r="B29" s="56" t="s">
        <v>83</v>
      </c>
      <c r="C29" s="56" t="s">
        <v>43</v>
      </c>
      <c r="D29" s="56" t="s">
        <v>44</v>
      </c>
      <c r="E29" s="56" t="s">
        <v>45</v>
      </c>
    </row>
    <row r="30" spans="1:5" ht="15.75" thickBot="1" x14ac:dyDescent="0.3">
      <c r="A30" s="55">
        <v>212322</v>
      </c>
      <c r="B30" s="56" t="s">
        <v>83</v>
      </c>
      <c r="C30" s="56" t="s">
        <v>46</v>
      </c>
      <c r="D30" s="56" t="s">
        <v>44</v>
      </c>
      <c r="E30" s="56" t="s">
        <v>45</v>
      </c>
    </row>
    <row r="31" spans="1:5" ht="15.75" thickBot="1" x14ac:dyDescent="0.3">
      <c r="A31" s="55">
        <v>211120</v>
      </c>
      <c r="B31" s="56" t="s">
        <v>83</v>
      </c>
      <c r="C31" s="56" t="s">
        <v>47</v>
      </c>
      <c r="D31" s="56" t="s">
        <v>44</v>
      </c>
      <c r="E31" s="57" t="s">
        <v>48</v>
      </c>
    </row>
    <row r="32" spans="1:5" ht="15.75" thickBot="1" x14ac:dyDescent="0.3">
      <c r="A32" s="55">
        <v>211130</v>
      </c>
      <c r="B32" s="56" t="s">
        <v>83</v>
      </c>
      <c r="C32" s="56" t="s">
        <v>49</v>
      </c>
      <c r="D32" s="56" t="s">
        <v>44</v>
      </c>
      <c r="E32" s="57" t="s">
        <v>48</v>
      </c>
    </row>
    <row r="33" spans="1:5" ht="15.75" thickBot="1" x14ac:dyDescent="0.3">
      <c r="A33" s="55">
        <v>213111</v>
      </c>
      <c r="B33" s="56" t="s">
        <v>83</v>
      </c>
      <c r="C33" s="56" t="s">
        <v>50</v>
      </c>
      <c r="D33" s="56" t="s">
        <v>44</v>
      </c>
      <c r="E33" s="57" t="s">
        <v>48</v>
      </c>
    </row>
    <row r="34" spans="1:5" ht="15.75" thickBot="1" x14ac:dyDescent="0.3">
      <c r="A34" s="55">
        <v>213112</v>
      </c>
      <c r="B34" s="56" t="s">
        <v>83</v>
      </c>
      <c r="C34" s="56" t="s">
        <v>51</v>
      </c>
      <c r="D34" s="56" t="s">
        <v>44</v>
      </c>
      <c r="E34" s="57" t="s">
        <v>48</v>
      </c>
    </row>
    <row r="35" spans="1:5" ht="15.75" thickBot="1" x14ac:dyDescent="0.3">
      <c r="A35" s="55">
        <v>541360</v>
      </c>
      <c r="B35" s="56" t="s">
        <v>83</v>
      </c>
      <c r="C35" s="56" t="s">
        <v>52</v>
      </c>
      <c r="D35" s="56" t="s">
        <v>44</v>
      </c>
      <c r="E35" s="57" t="s">
        <v>48</v>
      </c>
    </row>
    <row r="36" spans="1:5" ht="15.75" thickBot="1" x14ac:dyDescent="0.3">
      <c r="A36" s="58">
        <v>33661</v>
      </c>
      <c r="B36" s="59" t="s">
        <v>196</v>
      </c>
      <c r="C36" s="59" t="s">
        <v>54</v>
      </c>
      <c r="D36" s="59" t="s">
        <v>54</v>
      </c>
      <c r="E36" s="59"/>
    </row>
    <row r="37" spans="1:5" ht="15.75" thickBot="1" x14ac:dyDescent="0.3">
      <c r="A37" s="58">
        <v>336612</v>
      </c>
      <c r="B37" s="59" t="s">
        <v>83</v>
      </c>
      <c r="C37" s="59" t="s">
        <v>53</v>
      </c>
      <c r="D37" s="59" t="s">
        <v>54</v>
      </c>
      <c r="E37" s="59" t="s">
        <v>55</v>
      </c>
    </row>
    <row r="38" spans="1:5" ht="15.75" thickBot="1" x14ac:dyDescent="0.3">
      <c r="A38" s="58">
        <v>336611</v>
      </c>
      <c r="B38" s="59" t="s">
        <v>83</v>
      </c>
      <c r="C38" s="59" t="s">
        <v>56</v>
      </c>
      <c r="D38" s="59" t="s">
        <v>54</v>
      </c>
      <c r="E38" s="59" t="s">
        <v>57</v>
      </c>
    </row>
    <row r="39" spans="1:5" ht="15.75" thickBot="1" x14ac:dyDescent="0.3">
      <c r="A39" s="60">
        <v>487990</v>
      </c>
      <c r="B39" s="61" t="s">
        <v>83</v>
      </c>
      <c r="C39" s="61" t="s">
        <v>58</v>
      </c>
      <c r="D39" s="61" t="s">
        <v>59</v>
      </c>
      <c r="E39" s="62" t="s">
        <v>60</v>
      </c>
    </row>
    <row r="40" spans="1:5" ht="15.75" thickBot="1" x14ac:dyDescent="0.3">
      <c r="A40" s="60">
        <v>532284</v>
      </c>
      <c r="B40" s="61" t="s">
        <v>83</v>
      </c>
      <c r="C40" s="61" t="s">
        <v>61</v>
      </c>
      <c r="D40" s="61" t="s">
        <v>59</v>
      </c>
      <c r="E40" s="62" t="s">
        <v>60</v>
      </c>
    </row>
    <row r="41" spans="1:5" ht="15.75" thickBot="1" x14ac:dyDescent="0.3">
      <c r="A41" s="60">
        <v>611620</v>
      </c>
      <c r="B41" s="61" t="s">
        <v>83</v>
      </c>
      <c r="C41" s="61" t="s">
        <v>62</v>
      </c>
      <c r="D41" s="61" t="s">
        <v>59</v>
      </c>
      <c r="E41" s="62" t="s">
        <v>60</v>
      </c>
    </row>
    <row r="42" spans="1:5" ht="15.75" thickBot="1" x14ac:dyDescent="0.3">
      <c r="A42" s="60">
        <v>713990</v>
      </c>
      <c r="B42" s="61" t="s">
        <v>83</v>
      </c>
      <c r="C42" s="61" t="s">
        <v>63</v>
      </c>
      <c r="D42" s="61" t="s">
        <v>59</v>
      </c>
      <c r="E42" s="62" t="s">
        <v>60</v>
      </c>
    </row>
    <row r="43" spans="1:5" ht="15.75" thickBot="1" x14ac:dyDescent="0.3">
      <c r="A43" s="60">
        <v>441222</v>
      </c>
      <c r="B43" s="61" t="s">
        <v>83</v>
      </c>
      <c r="C43" s="61" t="s">
        <v>64</v>
      </c>
      <c r="D43" s="61" t="s">
        <v>59</v>
      </c>
      <c r="E43" s="61" t="s">
        <v>64</v>
      </c>
    </row>
    <row r="44" spans="1:5" ht="15.75" thickBot="1" x14ac:dyDescent="0.3">
      <c r="A44" s="60">
        <v>72251</v>
      </c>
      <c r="B44" s="61" t="s">
        <v>194</v>
      </c>
      <c r="C44" s="61" t="s">
        <v>66</v>
      </c>
      <c r="D44" s="61" t="s">
        <v>59</v>
      </c>
      <c r="E44" s="61" t="s">
        <v>66</v>
      </c>
    </row>
    <row r="45" spans="1:5" ht="15.75" thickBot="1" x14ac:dyDescent="0.3">
      <c r="A45" s="60">
        <v>722511</v>
      </c>
      <c r="B45" s="61" t="s">
        <v>83</v>
      </c>
      <c r="C45" s="61" t="s">
        <v>65</v>
      </c>
      <c r="D45" s="61" t="s">
        <v>59</v>
      </c>
      <c r="E45" s="61" t="s">
        <v>66</v>
      </c>
    </row>
    <row r="46" spans="1:5" ht="15.75" thickBot="1" x14ac:dyDescent="0.3">
      <c r="A46" s="60">
        <v>722513</v>
      </c>
      <c r="B46" s="61" t="s">
        <v>83</v>
      </c>
      <c r="C46" s="61" t="s">
        <v>67</v>
      </c>
      <c r="D46" s="61" t="s">
        <v>59</v>
      </c>
      <c r="E46" s="61" t="s">
        <v>66</v>
      </c>
    </row>
    <row r="47" spans="1:5" ht="15.75" thickBot="1" x14ac:dyDescent="0.3">
      <c r="A47" s="60">
        <v>722514</v>
      </c>
      <c r="B47" s="61" t="s">
        <v>83</v>
      </c>
      <c r="C47" s="61" t="s">
        <v>68</v>
      </c>
      <c r="D47" s="61" t="s">
        <v>59</v>
      </c>
      <c r="E47" s="61" t="s">
        <v>66</v>
      </c>
    </row>
    <row r="48" spans="1:5" ht="15.75" thickBot="1" x14ac:dyDescent="0.3">
      <c r="A48" s="60">
        <v>722515</v>
      </c>
      <c r="B48" s="61" t="s">
        <v>83</v>
      </c>
      <c r="C48" s="61" t="s">
        <v>69</v>
      </c>
      <c r="D48" s="61" t="s">
        <v>59</v>
      </c>
      <c r="E48" s="61" t="s">
        <v>66</v>
      </c>
    </row>
    <row r="49" spans="1:5" ht="30.75" thickBot="1" x14ac:dyDescent="0.3">
      <c r="A49" s="60">
        <v>7211</v>
      </c>
      <c r="B49" s="61" t="s">
        <v>84</v>
      </c>
      <c r="C49" s="61" t="s">
        <v>197</v>
      </c>
      <c r="D49" s="61" t="s">
        <v>59</v>
      </c>
      <c r="E49" s="61" t="s">
        <v>71</v>
      </c>
    </row>
    <row r="50" spans="1:5" ht="15.75" thickBot="1" x14ac:dyDescent="0.3">
      <c r="A50" s="60">
        <v>721110</v>
      </c>
      <c r="B50" s="61" t="s">
        <v>83</v>
      </c>
      <c r="C50" s="61" t="s">
        <v>70</v>
      </c>
      <c r="D50" s="61" t="s">
        <v>59</v>
      </c>
      <c r="E50" s="61" t="s">
        <v>71</v>
      </c>
    </row>
    <row r="51" spans="1:5" ht="15.75" thickBot="1" x14ac:dyDescent="0.3">
      <c r="A51" s="60">
        <v>721191</v>
      </c>
      <c r="B51" s="61" t="s">
        <v>83</v>
      </c>
      <c r="C51" s="61" t="s">
        <v>72</v>
      </c>
      <c r="D51" s="61" t="s">
        <v>59</v>
      </c>
      <c r="E51" s="61" t="s">
        <v>71</v>
      </c>
    </row>
    <row r="52" spans="1:5" ht="15.75" thickBot="1" x14ac:dyDescent="0.3">
      <c r="A52" s="60">
        <v>713930</v>
      </c>
      <c r="B52" s="61" t="s">
        <v>83</v>
      </c>
      <c r="C52" s="61" t="s">
        <v>73</v>
      </c>
      <c r="D52" s="61" t="s">
        <v>59</v>
      </c>
      <c r="E52" s="61" t="s">
        <v>73</v>
      </c>
    </row>
    <row r="53" spans="1:5" ht="15.75" thickBot="1" x14ac:dyDescent="0.3">
      <c r="A53" s="60">
        <v>721211</v>
      </c>
      <c r="B53" s="61" t="s">
        <v>83</v>
      </c>
      <c r="C53" s="61" t="s">
        <v>74</v>
      </c>
      <c r="D53" s="61" t="s">
        <v>59</v>
      </c>
      <c r="E53" s="61" t="s">
        <v>75</v>
      </c>
    </row>
    <row r="54" spans="1:5" ht="15.75" thickBot="1" x14ac:dyDescent="0.3">
      <c r="A54" s="60">
        <v>487210</v>
      </c>
      <c r="B54" s="61" t="s">
        <v>83</v>
      </c>
      <c r="C54" s="61" t="s">
        <v>76</v>
      </c>
      <c r="D54" s="61" t="s">
        <v>59</v>
      </c>
      <c r="E54" s="61" t="s">
        <v>77</v>
      </c>
    </row>
    <row r="55" spans="1:5" ht="15.75" thickBot="1" x14ac:dyDescent="0.3">
      <c r="A55" s="60">
        <v>339920</v>
      </c>
      <c r="B55" s="61" t="s">
        <v>83</v>
      </c>
      <c r="C55" s="61" t="s">
        <v>78</v>
      </c>
      <c r="D55" s="61" t="s">
        <v>59</v>
      </c>
      <c r="E55" s="61" t="s">
        <v>79</v>
      </c>
    </row>
    <row r="56" spans="1:5" ht="15.75" thickBot="1" x14ac:dyDescent="0.3">
      <c r="A56" s="60">
        <v>712130</v>
      </c>
      <c r="B56" s="61" t="s">
        <v>83</v>
      </c>
      <c r="C56" s="61" t="s">
        <v>80</v>
      </c>
      <c r="D56" s="61" t="s">
        <v>59</v>
      </c>
      <c r="E56" s="61" t="s">
        <v>81</v>
      </c>
    </row>
    <row r="57" spans="1:5" ht="15.75" thickBot="1" x14ac:dyDescent="0.3">
      <c r="A57" s="60">
        <v>712190</v>
      </c>
      <c r="B57" s="61" t="s">
        <v>83</v>
      </c>
      <c r="C57" s="61" t="s">
        <v>82</v>
      </c>
      <c r="D57" s="61" t="s">
        <v>59</v>
      </c>
      <c r="E57" s="61" t="s">
        <v>81</v>
      </c>
    </row>
    <row r="58" spans="1:5" s="85" customFormat="1" ht="30.75" thickBot="1" x14ac:dyDescent="0.3">
      <c r="A58" s="86">
        <v>7121</v>
      </c>
      <c r="B58" s="87" t="s">
        <v>84</v>
      </c>
      <c r="C58" s="87" t="s">
        <v>198</v>
      </c>
      <c r="D58" s="87" t="s">
        <v>59</v>
      </c>
      <c r="E58" s="87" t="s">
        <v>199</v>
      </c>
    </row>
    <row r="59" spans="1:5" s="85" customFormat="1" ht="30" x14ac:dyDescent="0.25">
      <c r="A59" s="82">
        <v>22111</v>
      </c>
      <c r="B59" s="83" t="s">
        <v>84</v>
      </c>
      <c r="C59" s="84" t="s">
        <v>206</v>
      </c>
      <c r="D59" s="83" t="s">
        <v>200</v>
      </c>
      <c r="E59" s="84"/>
    </row>
    <row r="60" spans="1:5" ht="30" x14ac:dyDescent="0.25">
      <c r="A60" s="25">
        <v>221111</v>
      </c>
      <c r="B60" s="2" t="s">
        <v>84</v>
      </c>
      <c r="C60" t="s">
        <v>85</v>
      </c>
      <c r="D60" s="2" t="s">
        <v>200</v>
      </c>
    </row>
    <row r="61" spans="1:5" ht="30" x14ac:dyDescent="0.25">
      <c r="A61" s="25">
        <v>221112</v>
      </c>
      <c r="B61" s="2" t="s">
        <v>84</v>
      </c>
      <c r="C61" t="s">
        <v>86</v>
      </c>
      <c r="D61" s="2" t="s">
        <v>200</v>
      </c>
    </row>
    <row r="62" spans="1:5" ht="30" x14ac:dyDescent="0.25">
      <c r="A62" s="25">
        <v>221113</v>
      </c>
      <c r="B62" s="2" t="s">
        <v>84</v>
      </c>
      <c r="C62" t="s">
        <v>87</v>
      </c>
      <c r="D62" s="2" t="s">
        <v>200</v>
      </c>
    </row>
    <row r="63" spans="1:5" ht="30" x14ac:dyDescent="0.25">
      <c r="A63" s="25">
        <v>221115</v>
      </c>
      <c r="B63" s="2" t="s">
        <v>84</v>
      </c>
      <c r="C63" t="s">
        <v>88</v>
      </c>
      <c r="D63" s="2" t="s">
        <v>200</v>
      </c>
    </row>
    <row r="64" spans="1:5" ht="30" x14ac:dyDescent="0.25">
      <c r="A64" s="25">
        <v>221117</v>
      </c>
      <c r="B64" s="2" t="s">
        <v>84</v>
      </c>
      <c r="C64" t="s">
        <v>89</v>
      </c>
      <c r="D64" s="2" t="s">
        <v>200</v>
      </c>
    </row>
    <row r="65" spans="1:4" ht="30" x14ac:dyDescent="0.25">
      <c r="A65" s="25">
        <v>921190</v>
      </c>
      <c r="B65" s="2" t="s">
        <v>84</v>
      </c>
      <c r="C65" t="s">
        <v>126</v>
      </c>
      <c r="D65" s="36" t="s">
        <v>201</v>
      </c>
    </row>
    <row r="66" spans="1:4" ht="30" x14ac:dyDescent="0.25">
      <c r="A66" s="25">
        <v>924120</v>
      </c>
      <c r="B66" s="2" t="s">
        <v>84</v>
      </c>
      <c r="C66" t="s">
        <v>127</v>
      </c>
      <c r="D66" s="36" t="s">
        <v>201</v>
      </c>
    </row>
    <row r="67" spans="1:4" ht="30" x14ac:dyDescent="0.25">
      <c r="A67" s="25">
        <v>926120</v>
      </c>
      <c r="B67" s="2" t="s">
        <v>84</v>
      </c>
      <c r="C67" t="s">
        <v>128</v>
      </c>
      <c r="D67" s="36" t="s">
        <v>201</v>
      </c>
    </row>
    <row r="68" spans="1:4" ht="30" x14ac:dyDescent="0.25">
      <c r="A68" s="25">
        <v>928110</v>
      </c>
      <c r="B68" s="2" t="s">
        <v>84</v>
      </c>
      <c r="C68" t="s">
        <v>129</v>
      </c>
      <c r="D68" s="36" t="s">
        <v>201</v>
      </c>
    </row>
    <row r="69" spans="1:4" ht="30" x14ac:dyDescent="0.25">
      <c r="A69" s="25">
        <v>237120</v>
      </c>
      <c r="B69" s="2" t="s">
        <v>84</v>
      </c>
      <c r="C69" t="s">
        <v>90</v>
      </c>
      <c r="D69" s="35" t="s">
        <v>202</v>
      </c>
    </row>
    <row r="70" spans="1:4" ht="30" x14ac:dyDescent="0.25">
      <c r="A70" s="25">
        <v>237130</v>
      </c>
      <c r="B70" s="2" t="s">
        <v>84</v>
      </c>
      <c r="C70" t="s">
        <v>91</v>
      </c>
      <c r="D70" s="35" t="s">
        <v>202</v>
      </c>
    </row>
    <row r="71" spans="1:4" ht="30" x14ac:dyDescent="0.25">
      <c r="A71" s="25">
        <v>238910</v>
      </c>
      <c r="B71" s="2" t="s">
        <v>84</v>
      </c>
      <c r="C71" t="s">
        <v>92</v>
      </c>
      <c r="D71" s="35" t="s">
        <v>202</v>
      </c>
    </row>
    <row r="72" spans="1:4" ht="30" x14ac:dyDescent="0.25">
      <c r="A72" s="25">
        <v>238990</v>
      </c>
      <c r="B72" s="2" t="s">
        <v>84</v>
      </c>
      <c r="C72" t="s">
        <v>93</v>
      </c>
      <c r="D72" s="35" t="s">
        <v>202</v>
      </c>
    </row>
    <row r="73" spans="1:4" ht="30" x14ac:dyDescent="0.25">
      <c r="A73" s="25">
        <v>541320</v>
      </c>
      <c r="B73" s="2" t="s">
        <v>84</v>
      </c>
      <c r="C73" t="s">
        <v>114</v>
      </c>
      <c r="D73" s="35" t="s">
        <v>202</v>
      </c>
    </row>
    <row r="74" spans="1:4" ht="30" x14ac:dyDescent="0.25">
      <c r="A74" s="25">
        <v>541330</v>
      </c>
      <c r="B74" s="2" t="s">
        <v>84</v>
      </c>
      <c r="C74" t="s">
        <v>115</v>
      </c>
      <c r="D74" s="35" t="s">
        <v>202</v>
      </c>
    </row>
    <row r="75" spans="1:4" ht="30" x14ac:dyDescent="0.25">
      <c r="A75" s="25">
        <v>312113</v>
      </c>
      <c r="B75" s="2" t="s">
        <v>84</v>
      </c>
      <c r="C75" t="s">
        <v>94</v>
      </c>
      <c r="D75" s="35" t="s">
        <v>203</v>
      </c>
    </row>
    <row r="76" spans="1:4" ht="30" x14ac:dyDescent="0.25">
      <c r="A76" s="27">
        <v>314999</v>
      </c>
      <c r="B76" s="2" t="s">
        <v>84</v>
      </c>
      <c r="C76" t="s">
        <v>96</v>
      </c>
      <c r="D76" s="35" t="s">
        <v>203</v>
      </c>
    </row>
    <row r="77" spans="1:4" ht="30" x14ac:dyDescent="0.25">
      <c r="A77" s="25">
        <v>332410</v>
      </c>
      <c r="B77" s="2" t="s">
        <v>84</v>
      </c>
      <c r="C77" t="s">
        <v>97</v>
      </c>
      <c r="D77" s="35" t="s">
        <v>203</v>
      </c>
    </row>
    <row r="78" spans="1:4" ht="30" x14ac:dyDescent="0.25">
      <c r="A78" s="25">
        <v>332618</v>
      </c>
      <c r="B78" s="2" t="s">
        <v>84</v>
      </c>
      <c r="C78" t="s">
        <v>98</v>
      </c>
      <c r="D78" s="35" t="s">
        <v>203</v>
      </c>
    </row>
    <row r="79" spans="1:4" ht="30" x14ac:dyDescent="0.25">
      <c r="A79" s="25">
        <v>333611</v>
      </c>
      <c r="B79" s="2" t="s">
        <v>84</v>
      </c>
      <c r="C79" t="s">
        <v>99</v>
      </c>
      <c r="D79" s="35" t="s">
        <v>203</v>
      </c>
    </row>
    <row r="80" spans="1:4" ht="30" x14ac:dyDescent="0.25">
      <c r="A80" s="25">
        <v>333618</v>
      </c>
      <c r="B80" s="2" t="s">
        <v>84</v>
      </c>
      <c r="C80" t="s">
        <v>100</v>
      </c>
      <c r="D80" s="35" t="s">
        <v>203</v>
      </c>
    </row>
    <row r="81" spans="1:4" ht="30" x14ac:dyDescent="0.25">
      <c r="A81" s="25">
        <v>423830</v>
      </c>
      <c r="B81" s="2" t="s">
        <v>84</v>
      </c>
      <c r="C81" t="s">
        <v>101</v>
      </c>
      <c r="D81" t="s">
        <v>204</v>
      </c>
    </row>
    <row r="82" spans="1:4" ht="30" x14ac:dyDescent="0.25">
      <c r="A82" s="25">
        <v>531312</v>
      </c>
      <c r="B82" s="2" t="s">
        <v>84</v>
      </c>
      <c r="C82" t="s">
        <v>112</v>
      </c>
      <c r="D82" t="s">
        <v>204</v>
      </c>
    </row>
    <row r="83" spans="1:4" ht="30" x14ac:dyDescent="0.25">
      <c r="A83" s="26">
        <v>312120</v>
      </c>
      <c r="B83" s="2" t="s">
        <v>84</v>
      </c>
      <c r="C83" t="s">
        <v>95</v>
      </c>
      <c r="D83" s="35" t="s">
        <v>59</v>
      </c>
    </row>
    <row r="84" spans="1:4" ht="30" x14ac:dyDescent="0.25">
      <c r="A84" s="26">
        <v>459420</v>
      </c>
      <c r="B84" s="2" t="s">
        <v>84</v>
      </c>
      <c r="C84" t="s">
        <v>105</v>
      </c>
      <c r="D84" s="35" t="s">
        <v>59</v>
      </c>
    </row>
    <row r="85" spans="1:4" ht="30" x14ac:dyDescent="0.25">
      <c r="A85" s="25">
        <v>561510</v>
      </c>
      <c r="B85" s="2" t="s">
        <v>84</v>
      </c>
      <c r="C85" t="s">
        <v>117</v>
      </c>
      <c r="D85" s="35" t="s">
        <v>59</v>
      </c>
    </row>
    <row r="86" spans="1:4" ht="30" x14ac:dyDescent="0.25">
      <c r="A86" s="26">
        <v>561520</v>
      </c>
      <c r="B86" s="2" t="s">
        <v>84</v>
      </c>
      <c r="C86" t="s">
        <v>118</v>
      </c>
      <c r="D86" s="35" t="s">
        <v>59</v>
      </c>
    </row>
    <row r="87" spans="1:4" ht="30" x14ac:dyDescent="0.25">
      <c r="A87" s="25">
        <v>561591</v>
      </c>
      <c r="B87" s="2" t="s">
        <v>84</v>
      </c>
      <c r="C87" t="s">
        <v>119</v>
      </c>
      <c r="D87" s="35" t="s">
        <v>59</v>
      </c>
    </row>
    <row r="88" spans="1:4" ht="30" x14ac:dyDescent="0.25">
      <c r="A88" s="26">
        <v>711310</v>
      </c>
      <c r="B88" s="2" t="s">
        <v>84</v>
      </c>
      <c r="C88" t="s">
        <v>122</v>
      </c>
      <c r="D88" s="35" t="s">
        <v>59</v>
      </c>
    </row>
    <row r="89" spans="1:4" ht="30" x14ac:dyDescent="0.25">
      <c r="A89" s="25">
        <v>712110</v>
      </c>
      <c r="B89" s="2" t="s">
        <v>84</v>
      </c>
      <c r="C89" t="s">
        <v>123</v>
      </c>
      <c r="D89" s="35" t="s">
        <v>59</v>
      </c>
    </row>
    <row r="90" spans="1:4" ht="30" x14ac:dyDescent="0.25">
      <c r="A90" s="25">
        <v>712190</v>
      </c>
      <c r="B90" s="2" t="s">
        <v>84</v>
      </c>
      <c r="C90" t="s">
        <v>82</v>
      </c>
      <c r="D90" s="35" t="s">
        <v>59</v>
      </c>
    </row>
    <row r="91" spans="1:4" ht="30" x14ac:dyDescent="0.25">
      <c r="A91" s="26">
        <v>713110</v>
      </c>
      <c r="B91" s="2" t="s">
        <v>84</v>
      </c>
      <c r="C91" t="s">
        <v>124</v>
      </c>
      <c r="D91" s="35" t="s">
        <v>59</v>
      </c>
    </row>
    <row r="92" spans="1:4" ht="30" x14ac:dyDescent="0.25">
      <c r="A92" s="25">
        <v>721211</v>
      </c>
      <c r="B92" s="2" t="s">
        <v>84</v>
      </c>
      <c r="C92" t="s">
        <v>74</v>
      </c>
      <c r="D92" s="35" t="s">
        <v>59</v>
      </c>
    </row>
    <row r="93" spans="1:4" ht="30" x14ac:dyDescent="0.25">
      <c r="A93" s="25">
        <v>423860</v>
      </c>
      <c r="B93" s="2" t="s">
        <v>84</v>
      </c>
      <c r="C93" t="s">
        <v>102</v>
      </c>
      <c r="D93" t="s">
        <v>26</v>
      </c>
    </row>
    <row r="94" spans="1:4" ht="30" x14ac:dyDescent="0.25">
      <c r="A94" s="25">
        <v>424710</v>
      </c>
      <c r="B94" s="2" t="s">
        <v>84</v>
      </c>
      <c r="C94" t="s">
        <v>103</v>
      </c>
      <c r="D94" t="s">
        <v>26</v>
      </c>
    </row>
    <row r="95" spans="1:4" ht="30" x14ac:dyDescent="0.25">
      <c r="A95" s="25">
        <v>457120</v>
      </c>
      <c r="B95" s="2" t="s">
        <v>84</v>
      </c>
      <c r="C95" t="s">
        <v>104</v>
      </c>
      <c r="D95" t="s">
        <v>26</v>
      </c>
    </row>
    <row r="96" spans="1:4" ht="30" x14ac:dyDescent="0.25">
      <c r="A96" s="25">
        <v>482111</v>
      </c>
      <c r="B96" s="2" t="s">
        <v>84</v>
      </c>
      <c r="C96" t="s">
        <v>106</v>
      </c>
      <c r="D96" t="s">
        <v>26</v>
      </c>
    </row>
    <row r="97" spans="1:4" ht="30" x14ac:dyDescent="0.25">
      <c r="A97" s="25">
        <v>482112</v>
      </c>
      <c r="B97" s="2" t="s">
        <v>84</v>
      </c>
      <c r="C97" t="s">
        <v>107</v>
      </c>
      <c r="D97" t="s">
        <v>26</v>
      </c>
    </row>
    <row r="98" spans="1:4" ht="30" x14ac:dyDescent="0.25">
      <c r="A98" s="25">
        <v>483211</v>
      </c>
      <c r="B98" s="2" t="s">
        <v>84</v>
      </c>
      <c r="C98" t="s">
        <v>108</v>
      </c>
      <c r="D98" t="s">
        <v>26</v>
      </c>
    </row>
    <row r="99" spans="1:4" ht="30" x14ac:dyDescent="0.25">
      <c r="A99" s="25">
        <v>483212</v>
      </c>
      <c r="B99" s="2" t="s">
        <v>84</v>
      </c>
      <c r="C99" t="s">
        <v>109</v>
      </c>
      <c r="D99" t="s">
        <v>26</v>
      </c>
    </row>
    <row r="100" spans="1:4" ht="30" x14ac:dyDescent="0.25">
      <c r="A100" s="25">
        <v>484220</v>
      </c>
      <c r="B100" s="2" t="s">
        <v>84</v>
      </c>
      <c r="C100" t="s">
        <v>110</v>
      </c>
      <c r="D100" t="s">
        <v>26</v>
      </c>
    </row>
    <row r="101" spans="1:4" ht="30" x14ac:dyDescent="0.25">
      <c r="A101" s="25">
        <v>488510</v>
      </c>
      <c r="B101" s="2" t="s">
        <v>84</v>
      </c>
      <c r="C101" t="s">
        <v>111</v>
      </c>
      <c r="D101" t="s">
        <v>26</v>
      </c>
    </row>
    <row r="102" spans="1:4" ht="30" x14ac:dyDescent="0.25">
      <c r="A102" s="25">
        <v>532411</v>
      </c>
      <c r="B102" s="2" t="s">
        <v>84</v>
      </c>
      <c r="C102" t="s">
        <v>113</v>
      </c>
      <c r="D102" t="s">
        <v>26</v>
      </c>
    </row>
    <row r="103" spans="1:4" ht="30" x14ac:dyDescent="0.25">
      <c r="A103" s="25">
        <v>611310</v>
      </c>
      <c r="B103" s="2" t="s">
        <v>84</v>
      </c>
      <c r="C103" t="s">
        <v>120</v>
      </c>
      <c r="D103" t="s">
        <v>205</v>
      </c>
    </row>
    <row r="104" spans="1:4" ht="30" x14ac:dyDescent="0.25">
      <c r="A104" s="25">
        <v>611513</v>
      </c>
      <c r="B104" s="2" t="s">
        <v>84</v>
      </c>
      <c r="C104" t="s">
        <v>121</v>
      </c>
      <c r="D104" t="s">
        <v>205</v>
      </c>
    </row>
    <row r="105" spans="1:4" ht="30" x14ac:dyDescent="0.25">
      <c r="A105" s="25">
        <v>541715</v>
      </c>
      <c r="B105" s="2" t="s">
        <v>84</v>
      </c>
      <c r="C105" t="s">
        <v>116</v>
      </c>
      <c r="D105" t="s">
        <v>205</v>
      </c>
    </row>
    <row r="106" spans="1:4" ht="30" x14ac:dyDescent="0.25">
      <c r="A106" s="25">
        <v>813312</v>
      </c>
      <c r="B106" s="2" t="s">
        <v>84</v>
      </c>
      <c r="C106" t="s">
        <v>125</v>
      </c>
      <c r="D106" t="s">
        <v>205</v>
      </c>
    </row>
  </sheetData>
  <sortState xmlns:xlrd2="http://schemas.microsoft.com/office/spreadsheetml/2017/richdata2" ref="A3:E106">
    <sortCondition descending="1" ref="B3:B106"/>
    <sortCondition ref="D3:D106"/>
    <sortCondition ref="E3:E106"/>
    <sortCondition ref="A3:A106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2482-5EE6-478A-8AAF-61854EC79110}">
  <dimension ref="A1:M3"/>
  <sheetViews>
    <sheetView workbookViewId="0"/>
  </sheetViews>
  <sheetFormatPr defaultRowHeight="15" x14ac:dyDescent="0.25"/>
  <cols>
    <col min="7" max="7" width="9.28515625" style="40" bestFit="1" customWidth="1"/>
    <col min="8" max="8" width="12.28515625" style="37" bestFit="1" customWidth="1"/>
    <col min="9" max="9" width="16.7109375" style="37" bestFit="1" customWidth="1"/>
    <col min="13" max="13" width="12.7109375" customWidth="1"/>
  </cols>
  <sheetData>
    <row r="1" spans="1:13" x14ac:dyDescent="0.25">
      <c r="A1" t="s">
        <v>0</v>
      </c>
      <c r="B1" t="s">
        <v>186</v>
      </c>
      <c r="C1" t="s">
        <v>3</v>
      </c>
      <c r="D1" t="s">
        <v>139</v>
      </c>
      <c r="E1" t="s">
        <v>155</v>
      </c>
      <c r="F1" t="s">
        <v>157</v>
      </c>
      <c r="G1" s="40" t="s">
        <v>177</v>
      </c>
      <c r="H1" s="37" t="s">
        <v>178</v>
      </c>
      <c r="I1" s="37" t="s">
        <v>179</v>
      </c>
      <c r="J1" t="s">
        <v>182</v>
      </c>
      <c r="K1" t="s">
        <v>183</v>
      </c>
      <c r="L1" t="s">
        <v>184</v>
      </c>
      <c r="M1" t="s">
        <v>1</v>
      </c>
    </row>
    <row r="2" spans="1:13" x14ac:dyDescent="0.25">
      <c r="A2">
        <v>123456</v>
      </c>
      <c r="B2" t="s">
        <v>142</v>
      </c>
      <c r="C2" t="s">
        <v>160</v>
      </c>
      <c r="D2" t="s">
        <v>141</v>
      </c>
      <c r="E2" t="s">
        <v>140</v>
      </c>
      <c r="F2">
        <v>750</v>
      </c>
      <c r="G2" s="40">
        <v>7500</v>
      </c>
      <c r="H2" s="37">
        <v>100000</v>
      </c>
      <c r="I2" s="37">
        <v>400000</v>
      </c>
      <c r="M2" t="s">
        <v>180</v>
      </c>
    </row>
    <row r="3" spans="1:13" x14ac:dyDescent="0.25">
      <c r="A3">
        <v>654321</v>
      </c>
      <c r="B3" t="s">
        <v>142</v>
      </c>
      <c r="C3" t="s">
        <v>161</v>
      </c>
      <c r="D3" t="s">
        <v>141</v>
      </c>
      <c r="E3" t="s">
        <v>140</v>
      </c>
      <c r="F3">
        <v>250</v>
      </c>
      <c r="G3" s="40">
        <v>2500</v>
      </c>
      <c r="H3" s="37">
        <v>50000</v>
      </c>
      <c r="I3" s="37">
        <v>200000</v>
      </c>
      <c r="M3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463F-7414-49CF-A21F-CA67C1CE0D2E}">
  <dimension ref="A1:V16"/>
  <sheetViews>
    <sheetView workbookViewId="0">
      <selection activeCell="G5" sqref="G5"/>
    </sheetView>
  </sheetViews>
  <sheetFormatPr defaultColWidth="11.42578125" defaultRowHeight="15" x14ac:dyDescent="0.25"/>
  <cols>
    <col min="8" max="8" width="11.42578125" style="39"/>
    <col min="9" max="9" width="19.5703125" style="39" customWidth="1"/>
  </cols>
  <sheetData>
    <row r="1" spans="1:22" x14ac:dyDescent="0.25">
      <c r="A1" s="8" t="s">
        <v>0</v>
      </c>
      <c r="B1" s="8" t="s">
        <v>186</v>
      </c>
      <c r="C1" s="8" t="s">
        <v>3</v>
      </c>
      <c r="D1" s="8" t="s">
        <v>139</v>
      </c>
      <c r="E1" s="8" t="s">
        <v>155</v>
      </c>
      <c r="F1" s="8" t="s">
        <v>152</v>
      </c>
      <c r="G1" s="8" t="s">
        <v>151</v>
      </c>
      <c r="H1" s="38" t="s">
        <v>2</v>
      </c>
      <c r="I1" s="38" t="s">
        <v>154</v>
      </c>
      <c r="J1" s="8" t="s">
        <v>156</v>
      </c>
      <c r="K1" s="8" t="s">
        <v>150</v>
      </c>
      <c r="L1" s="8" t="s">
        <v>149</v>
      </c>
      <c r="M1" s="8" t="s">
        <v>148</v>
      </c>
      <c r="N1" s="8" t="s">
        <v>147</v>
      </c>
      <c r="O1" s="8" t="s">
        <v>146</v>
      </c>
      <c r="P1" s="8" t="s">
        <v>145</v>
      </c>
      <c r="Q1" s="8" t="s">
        <v>144</v>
      </c>
      <c r="R1" s="8" t="s">
        <v>143</v>
      </c>
      <c r="S1" s="8" t="s">
        <v>153</v>
      </c>
      <c r="T1" s="8" t="s">
        <v>158</v>
      </c>
      <c r="U1" s="8" t="s">
        <v>159</v>
      </c>
      <c r="V1" s="8" t="s">
        <v>185</v>
      </c>
    </row>
    <row r="2" spans="1:22" x14ac:dyDescent="0.25">
      <c r="A2">
        <v>123456</v>
      </c>
      <c r="B2" t="s">
        <v>142</v>
      </c>
      <c r="C2" t="s">
        <v>160</v>
      </c>
      <c r="D2" t="s">
        <v>141</v>
      </c>
      <c r="E2" t="s">
        <v>140</v>
      </c>
      <c r="F2">
        <v>1</v>
      </c>
      <c r="G2">
        <v>112511</v>
      </c>
      <c r="H2" s="39">
        <v>25.1111</v>
      </c>
      <c r="I2" s="39">
        <v>50.111111111</v>
      </c>
      <c r="T2" t="str">
        <f>IF(VLOOKUP(A2,SETUP!A$4:A$200,1,FALSE)&gt;0,"YES","")</f>
        <v>YES</v>
      </c>
      <c r="U2" t="str">
        <f>IF(VLOOKUP(G2,SETUP!C$4:C$200,1,FALSE)&gt;0,"YES","")</f>
        <v>YES</v>
      </c>
      <c r="V2" t="str">
        <f>VLOOKUP(G2,REFERENCE_naics!A$1:D$110,4,FALSE)</f>
        <v>Living Resources</v>
      </c>
    </row>
    <row r="3" spans="1:22" x14ac:dyDescent="0.25">
      <c r="A3">
        <v>123456</v>
      </c>
      <c r="B3" t="s">
        <v>142</v>
      </c>
      <c r="C3" t="s">
        <v>160</v>
      </c>
      <c r="D3" t="s">
        <v>141</v>
      </c>
      <c r="E3" t="s">
        <v>140</v>
      </c>
      <c r="F3">
        <v>2</v>
      </c>
      <c r="G3">
        <v>112512</v>
      </c>
      <c r="H3" s="39">
        <v>25.1111</v>
      </c>
      <c r="I3" s="39">
        <v>50.111111111</v>
      </c>
      <c r="T3" t="str">
        <f>IF(VLOOKUP(A3,SETUP!A$4:A$200,1,FALSE)&gt;0,"YES","")</f>
        <v>YES</v>
      </c>
      <c r="U3" t="str">
        <f>IF(VLOOKUP(G3,SETUP!C$4:C$200,1,FALSE)&gt;0,"YES","")</f>
        <v>YES</v>
      </c>
      <c r="V3" t="str">
        <f>VLOOKUP(G3,REFERENCE_naics!A$1:D$110,4,FALSE)</f>
        <v>Living Resources</v>
      </c>
    </row>
    <row r="4" spans="1:22" x14ac:dyDescent="0.25">
      <c r="A4">
        <v>123456</v>
      </c>
      <c r="B4" t="s">
        <v>142</v>
      </c>
      <c r="C4" t="s">
        <v>160</v>
      </c>
      <c r="D4" t="s">
        <v>141</v>
      </c>
      <c r="E4" t="s">
        <v>140</v>
      </c>
      <c r="F4">
        <v>3</v>
      </c>
      <c r="G4">
        <v>112519</v>
      </c>
      <c r="H4" s="39">
        <v>25.1111</v>
      </c>
      <c r="I4" s="39">
        <v>50.111111111</v>
      </c>
      <c r="T4" t="str">
        <f>IF(VLOOKUP(A4,SETUP!A$4:A$200,1,FALSE)&gt;0,"YES","")</f>
        <v>YES</v>
      </c>
      <c r="U4" t="str">
        <f>IF(VLOOKUP(G4,SETUP!C$4:C$200,1,FALSE)&gt;0,"YES","")</f>
        <v>YES</v>
      </c>
      <c r="V4" t="str">
        <f>VLOOKUP(G4,REFERENCE_naics!A$1:D$110,4,FALSE)</f>
        <v>Living Resources</v>
      </c>
    </row>
    <row r="5" spans="1:22" x14ac:dyDescent="0.25">
      <c r="A5">
        <v>123456</v>
      </c>
      <c r="B5" t="s">
        <v>142</v>
      </c>
      <c r="C5" t="s">
        <v>160</v>
      </c>
      <c r="D5" t="s">
        <v>141</v>
      </c>
      <c r="E5" t="s">
        <v>140</v>
      </c>
      <c r="F5">
        <v>4</v>
      </c>
      <c r="G5">
        <v>114111</v>
      </c>
      <c r="H5" s="39">
        <v>25.1111</v>
      </c>
      <c r="I5" s="39">
        <v>50.111111111</v>
      </c>
      <c r="T5" t="str">
        <f>IF(VLOOKUP(A5,SETUP!A$4:A$200,1,FALSE)&gt;0,"YES","")</f>
        <v>YES</v>
      </c>
      <c r="U5" t="str">
        <f>IF(VLOOKUP(G5,SETUP!C$4:C$200,1,FALSE)&gt;0,"YES","")</f>
        <v>YES</v>
      </c>
      <c r="V5" t="str">
        <f>VLOOKUP(G5,REFERENCE_naics!A$1:D$110,4,FALSE)</f>
        <v>Living Resources</v>
      </c>
    </row>
    <row r="6" spans="1:22" x14ac:dyDescent="0.25">
      <c r="A6">
        <v>123456</v>
      </c>
      <c r="B6" t="s">
        <v>142</v>
      </c>
      <c r="C6" t="s">
        <v>160</v>
      </c>
      <c r="D6" t="s">
        <v>141</v>
      </c>
      <c r="E6" t="s">
        <v>140</v>
      </c>
      <c r="F6">
        <v>5</v>
      </c>
      <c r="G6">
        <v>114112</v>
      </c>
      <c r="H6" s="39">
        <v>25.1111</v>
      </c>
      <c r="I6" s="39">
        <v>50.111111111</v>
      </c>
      <c r="T6" t="str">
        <f>IF(VLOOKUP(A6,SETUP!A$4:A$200,1,FALSE)&gt;0,"YES","")</f>
        <v>YES</v>
      </c>
      <c r="U6" t="str">
        <f>IF(VLOOKUP(G6,SETUP!C$4:C$200,1,FALSE)&gt;0,"YES","")</f>
        <v>YES</v>
      </c>
      <c r="V6" t="str">
        <f>VLOOKUP(G6,REFERENCE_naics!A$1:D$110,4,FALSE)</f>
        <v>Living Resources</v>
      </c>
    </row>
    <row r="7" spans="1:22" x14ac:dyDescent="0.25">
      <c r="A7">
        <v>123456</v>
      </c>
      <c r="B7" t="s">
        <v>142</v>
      </c>
      <c r="C7" t="s">
        <v>160</v>
      </c>
      <c r="D7" t="s">
        <v>141</v>
      </c>
      <c r="E7" t="s">
        <v>140</v>
      </c>
      <c r="F7">
        <v>6</v>
      </c>
      <c r="G7">
        <v>114119</v>
      </c>
      <c r="H7" s="39">
        <v>25.1111</v>
      </c>
      <c r="I7" s="39">
        <v>50.111111111</v>
      </c>
      <c r="T7" t="str">
        <f>IF(VLOOKUP(A7,SETUP!A$4:A$200,1,FALSE)&gt;0,"YES","")</f>
        <v>YES</v>
      </c>
      <c r="U7" t="str">
        <f>IF(VLOOKUP(G7,SETUP!C$4:C$200,1,FALSE)&gt;0,"YES","")</f>
        <v>YES</v>
      </c>
      <c r="V7" t="str">
        <f>VLOOKUP(G7,REFERENCE_naics!A$1:D$110,4,FALSE)</f>
        <v>Living Resources</v>
      </c>
    </row>
    <row r="8" spans="1:22" x14ac:dyDescent="0.25">
      <c r="A8">
        <v>123456</v>
      </c>
      <c r="B8" t="s">
        <v>142</v>
      </c>
      <c r="C8" t="s">
        <v>160</v>
      </c>
      <c r="D8" t="s">
        <v>141</v>
      </c>
      <c r="E8" t="s">
        <v>140</v>
      </c>
      <c r="F8">
        <v>2</v>
      </c>
      <c r="G8">
        <v>424460</v>
      </c>
      <c r="H8" s="39">
        <v>25.1111</v>
      </c>
      <c r="I8" s="39">
        <v>50.111111111</v>
      </c>
      <c r="T8" t="str">
        <f>IF(VLOOKUP(A8,SETUP!A$4:A$200,1,FALSE)&gt;0,"YES","")</f>
        <v>YES</v>
      </c>
      <c r="U8" t="str">
        <f>IF(VLOOKUP(G8,SETUP!C$4:C$200,1,FALSE)&gt;0,"YES","")</f>
        <v>YES</v>
      </c>
      <c r="V8" t="str">
        <f>VLOOKUP(G8,REFERENCE_naics!A$1:D$110,4,FALSE)</f>
        <v>Living Resources</v>
      </c>
    </row>
    <row r="9" spans="1:22" x14ac:dyDescent="0.25">
      <c r="A9">
        <v>654321</v>
      </c>
      <c r="B9" t="s">
        <v>142</v>
      </c>
      <c r="C9" t="s">
        <v>161</v>
      </c>
      <c r="D9" t="s">
        <v>141</v>
      </c>
      <c r="E9" t="s">
        <v>140</v>
      </c>
      <c r="F9">
        <v>3</v>
      </c>
      <c r="G9">
        <v>445250</v>
      </c>
      <c r="H9" s="39">
        <v>30</v>
      </c>
      <c r="I9" s="39">
        <v>90</v>
      </c>
      <c r="T9" t="str">
        <f>IF(VLOOKUP(A9,SETUP!A$4:A$200,1,FALSE)&gt;0,"YES","")</f>
        <v>YES</v>
      </c>
      <c r="U9" t="str">
        <f>IF(VLOOKUP(G9,SETUP!C$4:C$200,1,FALSE)&gt;0,"YES","")</f>
        <v>YES</v>
      </c>
      <c r="V9" t="str">
        <f>VLOOKUP(G9,REFERENCE_naics!A$1:D$110,4,FALSE)</f>
        <v>Living Resources</v>
      </c>
    </row>
    <row r="10" spans="1:22" x14ac:dyDescent="0.25">
      <c r="A10">
        <v>654321</v>
      </c>
      <c r="B10" t="s">
        <v>142</v>
      </c>
      <c r="C10" t="s">
        <v>161</v>
      </c>
      <c r="D10" t="s">
        <v>141</v>
      </c>
      <c r="E10" t="s">
        <v>140</v>
      </c>
      <c r="F10">
        <v>4</v>
      </c>
      <c r="G10">
        <v>311710</v>
      </c>
      <c r="H10" s="39">
        <v>30</v>
      </c>
      <c r="I10" s="39">
        <v>90</v>
      </c>
      <c r="T10" t="str">
        <f>IF(VLOOKUP(A10,SETUP!A$4:A$200,1,FALSE)&gt;0,"YES","")</f>
        <v>YES</v>
      </c>
      <c r="U10" t="str">
        <f>IF(VLOOKUP(G10,SETUP!C$4:C$200,1,FALSE)&gt;0,"YES","")</f>
        <v>YES</v>
      </c>
      <c r="V10" t="str">
        <f>VLOOKUP(G10,REFERENCE_naics!A$1:D$110,4,FALSE)</f>
        <v>Living Resources</v>
      </c>
    </row>
    <row r="11" spans="1:22" x14ac:dyDescent="0.25">
      <c r="A11">
        <v>654321</v>
      </c>
      <c r="B11" t="s">
        <v>142</v>
      </c>
      <c r="C11" t="s">
        <v>161</v>
      </c>
      <c r="D11" t="s">
        <v>141</v>
      </c>
      <c r="E11" t="s">
        <v>140</v>
      </c>
      <c r="F11">
        <v>2</v>
      </c>
      <c r="G11">
        <v>237990</v>
      </c>
      <c r="H11" s="39">
        <v>30</v>
      </c>
      <c r="I11" s="39">
        <v>90</v>
      </c>
      <c r="T11" t="str">
        <f>IF(VLOOKUP(A11,SETUP!A$4:A$200,1,FALSE)&gt;0,"YES","")</f>
        <v>YES</v>
      </c>
      <c r="U11" t="str">
        <f>IF(VLOOKUP(G11,SETUP!C$4:C$200,1,FALSE)&gt;0,"YES","")</f>
        <v>YES</v>
      </c>
      <c r="V11" t="str">
        <f>VLOOKUP(G11,REFERENCE_naics!A$1:D$110,4,FALSE)</f>
        <v>Marine Construction</v>
      </c>
    </row>
    <row r="12" spans="1:22" x14ac:dyDescent="0.25">
      <c r="A12">
        <v>654321</v>
      </c>
      <c r="B12" t="s">
        <v>142</v>
      </c>
      <c r="C12" t="s">
        <v>161</v>
      </c>
      <c r="D12" t="s">
        <v>141</v>
      </c>
      <c r="E12" t="s">
        <v>140</v>
      </c>
      <c r="F12">
        <v>3</v>
      </c>
      <c r="G12">
        <v>483111</v>
      </c>
      <c r="H12" s="39">
        <v>30</v>
      </c>
      <c r="I12" s="39">
        <v>90</v>
      </c>
      <c r="T12" t="str">
        <f>IF(VLOOKUP(A12,SETUP!A$4:A$200,1,FALSE)&gt;0,"YES","")</f>
        <v>YES</v>
      </c>
      <c r="U12" t="str">
        <f>IF(VLOOKUP(G12,SETUP!C$4:C$200,1,FALSE)&gt;0,"YES","")</f>
        <v>YES</v>
      </c>
      <c r="V12" t="str">
        <f>VLOOKUP(G12,REFERENCE_naics!A$1:D$110,4,FALSE)</f>
        <v>Marine Transportation</v>
      </c>
    </row>
    <row r="13" spans="1:22" x14ac:dyDescent="0.25">
      <c r="A13">
        <v>654321</v>
      </c>
      <c r="B13" t="s">
        <v>142</v>
      </c>
      <c r="C13" t="s">
        <v>161</v>
      </c>
      <c r="D13" t="s">
        <v>141</v>
      </c>
      <c r="E13" t="s">
        <v>140</v>
      </c>
      <c r="F13">
        <v>4</v>
      </c>
      <c r="G13">
        <v>483113</v>
      </c>
      <c r="H13" s="39">
        <v>30</v>
      </c>
      <c r="I13" s="39">
        <v>90</v>
      </c>
      <c r="T13" t="str">
        <f>IF(VLOOKUP(A13,SETUP!A$4:A$200,1,FALSE)&gt;0,"YES","")</f>
        <v>YES</v>
      </c>
      <c r="U13" t="str">
        <f>IF(VLOOKUP(G13,SETUP!C$4:C$200,1,FALSE)&gt;0,"YES","")</f>
        <v>YES</v>
      </c>
      <c r="V13" t="str">
        <f>VLOOKUP(G13,REFERENCE_naics!A$1:D$110,4,FALSE)</f>
        <v>Marine Transportation</v>
      </c>
    </row>
    <row r="14" spans="1:22" x14ac:dyDescent="0.25">
      <c r="A14">
        <v>654321</v>
      </c>
      <c r="B14" t="s">
        <v>142</v>
      </c>
      <c r="C14" t="s">
        <v>161</v>
      </c>
      <c r="D14" t="s">
        <v>141</v>
      </c>
      <c r="E14" t="s">
        <v>140</v>
      </c>
      <c r="F14">
        <v>5</v>
      </c>
      <c r="G14">
        <v>483112</v>
      </c>
      <c r="H14" s="39">
        <v>30</v>
      </c>
      <c r="I14" s="39">
        <v>90</v>
      </c>
      <c r="T14" t="str">
        <f>IF(VLOOKUP(A14,SETUP!A$4:A$200,1,FALSE)&gt;0,"YES","")</f>
        <v>YES</v>
      </c>
      <c r="U14" t="str">
        <f>IF(VLOOKUP(G14,SETUP!C$4:C$200,1,FALSE)&gt;0,"YES","")</f>
        <v>YES</v>
      </c>
      <c r="V14" t="str">
        <f>VLOOKUP(G14,REFERENCE_naics!A$1:D$110,4,FALSE)</f>
        <v>Marine Transportation</v>
      </c>
    </row>
    <row r="15" spans="1:22" x14ac:dyDescent="0.25">
      <c r="A15">
        <v>654321</v>
      </c>
      <c r="B15" t="s">
        <v>142</v>
      </c>
      <c r="C15" t="s">
        <v>161</v>
      </c>
      <c r="D15" t="s">
        <v>141</v>
      </c>
      <c r="E15" t="s">
        <v>140</v>
      </c>
      <c r="F15">
        <v>6</v>
      </c>
      <c r="G15">
        <v>483114</v>
      </c>
      <c r="H15" s="39">
        <v>30</v>
      </c>
      <c r="I15" s="39">
        <v>90</v>
      </c>
      <c r="T15" t="str">
        <f>IF(VLOOKUP(A15,SETUP!A$4:A$200,1,FALSE)&gt;0,"YES","")</f>
        <v>YES</v>
      </c>
      <c r="U15" t="str">
        <f>IF(VLOOKUP(G15,SETUP!C$4:C$200,1,FALSE)&gt;0,"YES","")</f>
        <v>YES</v>
      </c>
      <c r="V15" t="str">
        <f>VLOOKUP(G15,REFERENCE_naics!A$1:D$110,4,FALSE)</f>
        <v>Marine Transportation</v>
      </c>
    </row>
    <row r="16" spans="1:22" x14ac:dyDescent="0.25">
      <c r="A16">
        <v>654321</v>
      </c>
      <c r="B16" t="s">
        <v>142</v>
      </c>
      <c r="C16" t="s">
        <v>161</v>
      </c>
      <c r="D16" t="s">
        <v>141</v>
      </c>
      <c r="E16" t="s">
        <v>140</v>
      </c>
      <c r="F16">
        <v>4</v>
      </c>
      <c r="G16">
        <v>2362</v>
      </c>
      <c r="H16" s="39">
        <v>2</v>
      </c>
      <c r="I16" s="39">
        <v>8</v>
      </c>
      <c r="T16" t="str">
        <f>IF(VLOOKUP(A16,SETUP!A$4:A$200,1,FALSE)&gt;0,"YES","")</f>
        <v>YES</v>
      </c>
      <c r="U16" t="e">
        <f>IF(VLOOKUP(G16,SETUP!C$4:C$200,1,FALSE)&gt;0,"YES","")</f>
        <v>#N/A</v>
      </c>
      <c r="V16" t="e">
        <f>VLOOKUP(G16,REFERENCE_naics!A$1:D$110,4,FALSE)</f>
        <v>#N/A</v>
      </c>
    </row>
  </sheetData>
  <phoneticPr fontId="24" type="noConversion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e l 0 1 W p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B 6 X T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0 1 W n 7 q z A d Q A Q A A o Q I A A B M A H A B G b 3 J t d W x h c y 9 T Z W N 0 a W 9 u M S 5 t I K I Y A C i g F A A A A A A A A A A A A A A A A A A A A A A A A A A A A G 2 Q y 2 r D M B B F 9 w b / g 1 A 3 D g j T m K a L B i + K 0 9 c m t D g l i 7 g E 2 Z 4 k A l l y p X H I g / 5 7 l T o l A V s b a c 5 c X c 2 V h Q K F V i R t 9 + H Y 9 3 z P b r i B k h z y O o p Q I 5 e W x E Q C + h 5 x K 9 W N K c C R x G 7 D i S 6 a C h Q G z 0 J C m G i F r r A B T R 6 y T w v G Z j P D t 8 K G L 0 Y 3 m P 2 r b R b d R i M y n c + n J O W K T A S s d X b 1 X o g 7 p A O 2 m I A U l U A w M W W U k U T L p l I 2 H k a M P K l C l 0 K t X T F y 5 U e j E V L c S 4 g v x 3 C q F X w N W D v 4 D X 0 3 u n K 9 k r w C L 9 1 0 1 K W Y 8 d w J z 5 0 z D 9 q M j C z O / F H K t O C S G x u j a a 4 t k w 1 X a + c 4 2 9 d w s X O p l V 1 p U 7 U T n 5 o 2 6 H m f H Y / 0 I G o X 7 U 3 h / V 1 4 E v 4 w c q S K V + A o u p o g 7 P A P Q l U v 1 a o P d w 2 + 6 2 G f 1 u G u l v f a 8 h 5 X s N i F h c B 9 5 7 Z F n u e m g w v c L z v Z f g a + J 1 T v j 4 5 / A V B L A Q I t A B Q A A g A I A H p d N V q b 7 1 p p p g A A A P c A A A A S A A A A A A A A A A A A A A A A A A A A A A B D b 2 5 m a W c v U G F j a 2 F n Z S 5 4 b W x Q S w E C L Q A U A A I A C A B 6 X T V a D 8 r p q 6 Q A A A D p A A A A E w A A A A A A A A A A A A A A A A D y A A A A W 0 N v b n R l b n R f V H l w Z X N d L n h t b F B L A Q I t A B Q A A g A I A H p d N V p + 6 s w H U A E A A K E C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N A A A A A A A A w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n A y M n R v d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i c D I y d G 9 0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E 2 O j Q z O j U z L j U x N D c x N T J a I i A v P j x F b n R y e S B U e X B l P S J G a W x s Q 2 9 s d W 1 u V H l w Z X M i I F Z h b H V l P S J z Q X d Z R 0 F 3 W U R C Z 0 1 E Q m d Z R y I g L z 4 8 R W 5 0 c n k g V H l w Z T 0 i R m l s b E N v b H V t b k 5 h b W V z I i B W Y W x 1 Z T 0 i c 1 s m c X V v d D t 6 a X A m c X V v d D s s J n F 1 b 3 Q 7 b m F t Z S Z x d W 9 0 O y w m c X V v d D t l b X B f b m Y m c X V v d D s s J n F 1 b 3 Q 7 Z W 1 w J n F 1 b 3 Q 7 L C Z x d W 9 0 O 3 F w M V 9 u Z i Z x d W 9 0 O y w m c X V v d D t x c D E m c X V v d D s s J n F 1 b 3 Q 7 Y X B f b m Y m c X V v d D s s J n F 1 b 3 Q 7 Y X A m c X V v d D s s J n F 1 b 3 Q 7 Z X N 0 J n F 1 b 3 Q 7 L C Z x d W 9 0 O 2 N p d H k m c X V v d D s s J n F 1 b 3 Q 7 c 3 R h Y m J y J n F 1 b 3 Q 7 L C Z x d W 9 0 O 2 N 0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i c D I y d G 9 0 Y W x z L 0 N o Y W 5 n Z W Q g V H l w Z S 5 7 e m l w L D B 9 J n F 1 b 3 Q 7 L C Z x d W 9 0 O 1 N l Y 3 R p b 2 4 x L 3 p i c D I y d G 9 0 Y W x z L 0 N o Y W 5 n Z W Q g V H l w Z S 5 7 b m F t Z S w x f S Z x d W 9 0 O y w m c X V v d D t T Z W N 0 a W 9 u M S 9 6 Y n A y M n R v d G F s c y 9 D a G F u Z 2 V k I F R 5 c G U u e 2 V t c F 9 u Z i w y f S Z x d W 9 0 O y w m c X V v d D t T Z W N 0 a W 9 u M S 9 6 Y n A y M n R v d G F s c y 9 D a G F u Z 2 V k I F R 5 c G U u e 2 V t c C w z f S Z x d W 9 0 O y w m c X V v d D t T Z W N 0 a W 9 u M S 9 6 Y n A y M n R v d G F s c y 9 D a G F u Z 2 V k I F R 5 c G U u e 3 F w M V 9 u Z i w 0 f S Z x d W 9 0 O y w m c X V v d D t T Z W N 0 a W 9 u M S 9 6 Y n A y M n R v d G F s c y 9 D a G F u Z 2 V k I F R 5 c G U u e 3 F w M S w 1 f S Z x d W 9 0 O y w m c X V v d D t T Z W N 0 a W 9 u M S 9 6 Y n A y M n R v d G F s c y 9 D a G F u Z 2 V k I F R 5 c G U u e 2 F w X 2 5 m L D Z 9 J n F 1 b 3 Q 7 L C Z x d W 9 0 O 1 N l Y 3 R p b 2 4 x L 3 p i c D I y d G 9 0 Y W x z L 0 N o Y W 5 n Z W Q g V H l w Z S 5 7 Y X A s N 3 0 m c X V v d D s s J n F 1 b 3 Q 7 U 2 V j d G l v b j E v e m J w M j J 0 b 3 R h b H M v Q 2 h h b m d l Z C B U e X B l L n t l c 3 Q s O H 0 m c X V v d D s s J n F 1 b 3 Q 7 U 2 V j d G l v b j E v e m J w M j J 0 b 3 R h b H M v Q 2 h h b m d l Z C B U e X B l L n t j a X R 5 L D l 9 J n F 1 b 3 Q 7 L C Z x d W 9 0 O 1 N l Y 3 R p b 2 4 x L 3 p i c D I y d G 9 0 Y W x z L 0 N o Y W 5 n Z W Q g V H l w Z S 5 7 c 3 R h Y m J y L D E w f S Z x d W 9 0 O y w m c X V v d D t T Z W N 0 a W 9 u M S 9 6 Y n A y M n R v d G F s c y 9 D a G F u Z 2 V k I F R 5 c G U u e 2 N 0 e V 9 u Y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e m J w M j J 0 b 3 R h b H M v Q 2 h h b m d l Z C B U e X B l L n t 6 a X A s M H 0 m c X V v d D s s J n F 1 b 3 Q 7 U 2 V j d G l v b j E v e m J w M j J 0 b 3 R h b H M v Q 2 h h b m d l Z C B U e X B l L n t u Y W 1 l L D F 9 J n F 1 b 3 Q 7 L C Z x d W 9 0 O 1 N l Y 3 R p b 2 4 x L 3 p i c D I y d G 9 0 Y W x z L 0 N o Y W 5 n Z W Q g V H l w Z S 5 7 Z W 1 w X 2 5 m L D J 9 J n F 1 b 3 Q 7 L C Z x d W 9 0 O 1 N l Y 3 R p b 2 4 x L 3 p i c D I y d G 9 0 Y W x z L 0 N o Y W 5 n Z W Q g V H l w Z S 5 7 Z W 1 w L D N 9 J n F 1 b 3 Q 7 L C Z x d W 9 0 O 1 N l Y 3 R p b 2 4 x L 3 p i c D I y d G 9 0 Y W x z L 0 N o Y W 5 n Z W Q g V H l w Z S 5 7 c X A x X 2 5 m L D R 9 J n F 1 b 3 Q 7 L C Z x d W 9 0 O 1 N l Y 3 R p b 2 4 x L 3 p i c D I y d G 9 0 Y W x z L 0 N o Y W 5 n Z W Q g V H l w Z S 5 7 c X A x L D V 9 J n F 1 b 3 Q 7 L C Z x d W 9 0 O 1 N l Y 3 R p b 2 4 x L 3 p i c D I y d G 9 0 Y W x z L 0 N o Y W 5 n Z W Q g V H l w Z S 5 7 Y X B f b m Y s N n 0 m c X V v d D s s J n F 1 b 3 Q 7 U 2 V j d G l v b j E v e m J w M j J 0 b 3 R h b H M v Q 2 h h b m d l Z C B U e X B l L n t h c C w 3 f S Z x d W 9 0 O y w m c X V v d D t T Z W N 0 a W 9 u M S 9 6 Y n A y M n R v d G F s c y 9 D a G F u Z 2 V k I F R 5 c G U u e 2 V z d C w 4 f S Z x d W 9 0 O y w m c X V v d D t T Z W N 0 a W 9 u M S 9 6 Y n A y M n R v d G F s c y 9 D a G F u Z 2 V k I F R 5 c G U u e 2 N p d H k s O X 0 m c X V v d D s s J n F 1 b 3 Q 7 U 2 V j d G l v b j E v e m J w M j J 0 b 3 R h b H M v Q 2 h h b m d l Z C B U e X B l L n t z d G F i Y n I s M T B 9 J n F 1 b 3 Q 7 L C Z x d W 9 0 O 1 N l Y 3 R p b 2 4 x L 3 p i c D I y d G 9 0 Y W x z L 0 N o Y W 5 n Z W Q g V H l w Z S 5 7 Y 3 R 5 X 2 5 h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n A y M n R v d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n A y M n R v d G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n A y M n R v d G F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C p v P K C K 9 Q J n B M R X F s y v s A A A A A A I A A A A A A A N m A A D A A A A A E A A A A B p q C p K g q 0 T a B f g V g n I D P h o A A A A A B I A A A K A A A A A Q A A A A A U F h m D U u N v 0 z u T H 5 G x T P v 1 A A A A D L w K 5 c E x B 8 0 / S V 3 D q d + e S 7 a I j j n G h y K r b Q w x K f h u M G t P q r a c s h Q E 8 E 1 j W K x c W H x q S O 4 o T d F Y 1 N Q y l 3 x A g 5 d / l m r B o F g r / E M 1 + U / y M z Z O S 5 H B Q A A A B C Q 7 p I n k P u 0 C 5 + m v x V P 0 C 9 l D i 3 Q w = = < / D a t a M a s h u p > 
</file>

<file path=customXml/itemProps1.xml><?xml version="1.0" encoding="utf-8"?>
<ds:datastoreItem xmlns:ds="http://schemas.openxmlformats.org/officeDocument/2006/customXml" ds:itemID="{025363AC-810A-4455-A7A6-8B1FC61AB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SETUP</vt:lpstr>
      <vt:lpstr>Table1_Analysis</vt:lpstr>
      <vt:lpstr>Table2_Analysis</vt:lpstr>
      <vt:lpstr>Table3_Analysis</vt:lpstr>
      <vt:lpstr>Table4_Analysis</vt:lpstr>
      <vt:lpstr>Table5_Analysis</vt:lpstr>
      <vt:lpstr>REFERENCE_naics</vt:lpstr>
      <vt:lpstr>DATA_zipTotals</vt:lpstr>
      <vt:lpstr>DATA_zipDetails</vt:lpstr>
    </vt:vector>
  </TitlesOfParts>
  <Company>National Ocean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Grout</dc:creator>
  <cp:lastModifiedBy>Travis Grout</cp:lastModifiedBy>
  <dcterms:created xsi:type="dcterms:W3CDTF">2025-01-17T19:07:00Z</dcterms:created>
  <dcterms:modified xsi:type="dcterms:W3CDTF">2025-07-09T14:17:19Z</dcterms:modified>
</cp:coreProperties>
</file>